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RStudio Projects\MSLT\data\"/>
    </mc:Choice>
  </mc:AlternateContent>
  <bookViews>
    <workbookView xWindow="0" yWindow="0" windowWidth="15360" windowHeight="7350" tabRatio="694" firstSheet="1" activeTab="4"/>
  </bookViews>
  <sheets>
    <sheet name="Notes " sheetId="58" r:id="rId1"/>
    <sheet name="Scenarios" sheetId="44" r:id="rId2"/>
    <sheet name="RQ1" sheetId="60" r:id="rId3"/>
    <sheet name="RQ2" sheetId="64" r:id="rId4"/>
    <sheet name="Run model" sheetId="38" r:id="rId5"/>
    <sheet name="OutputData" sheetId="37" r:id="rId6"/>
    <sheet name="InputData" sheetId="1" r:id="rId7"/>
    <sheet name="RRinputs" sheetId="52" r:id="rId8"/>
    <sheet name="Exposure" sheetId="5" r:id="rId9"/>
    <sheet name="LifeTable" sheetId="2" r:id="rId10"/>
    <sheet name="IHD" sheetId="3" r:id="rId11"/>
    <sheet name="IStroke" sheetId="6" r:id="rId12"/>
    <sheet name="Diabetes" sheetId="24" r:id="rId13"/>
    <sheet name="BreastCan" sheetId="7" r:id="rId14"/>
    <sheet name="ColonCan" sheetId="8" r:id="rId15"/>
    <sheet name="PrelimResults" sheetId="65" r:id="rId16"/>
  </sheets>
  <externalReferences>
    <externalReference r:id="rId17"/>
    <externalReference r:id="rId18"/>
    <externalReference r:id="rId19"/>
    <externalReference r:id="rId20"/>
    <externalReference r:id="rId21"/>
  </externalReferences>
  <definedNames>
    <definedName name="_xlnm._FilterDatabase" localSheetId="6" hidden="1">InputData!#REF!</definedName>
    <definedName name="Correl">'[1]@RISK Correlations'!$C$5:$AH$36</definedName>
    <definedName name="f5.25" localSheetId="3">#REF!</definedName>
    <definedName name="f5.25">#REF!</definedName>
    <definedName name="NewMatrix" localSheetId="3">#REF!</definedName>
    <definedName name="NewMatrix">#REF!</definedName>
    <definedName name="RiskAfterRecalcMacro">"RunInterventions"</definedName>
    <definedName name="riskATSSboxGraph">FALSE</definedName>
    <definedName name="riskATSSincludeSimtables">TRUE</definedName>
    <definedName name="riskATSSinputsGraphs">FALSE</definedName>
    <definedName name="riskATSSoutputStatistic">3</definedName>
    <definedName name="riskATSSpercentChangeGraph">FALSE</definedName>
    <definedName name="riskATSSpercentileGraph">FALSE</definedName>
    <definedName name="riskATSSpercentileValue">0.5</definedName>
    <definedName name="riskATSSprintReport">FALSE</definedName>
    <definedName name="riskATSSreportsInActiveBook">FALSE</definedName>
    <definedName name="riskATSSreportsSelected">TRUE</definedName>
    <definedName name="riskATSSsummaryReport">TRUE</definedName>
    <definedName name="riskATSStornadoGraph">FALSE</definedName>
    <definedName name="RiskAutoStopPercChange">1.5</definedName>
    <definedName name="RiskBeforeRecalcMacro">"RunInterventions"</definedName>
    <definedName name="RiskCollectDistributionSamples">0</definedName>
    <definedName name="RiskExcelReportsGoInNewWorkbook">TRUE</definedName>
    <definedName name="RiskExcelReportsToGenerate">2</definedName>
    <definedName name="RiskFixedSeed">1</definedName>
    <definedName name="RiskGenerateExcelReportsAtEndOfSimulation">FALSE</definedName>
    <definedName name="RiskHasSettings">TRUE</definedName>
    <definedName name="RiskMinimizeOnStart">FALSE</definedName>
    <definedName name="RiskMonitorConvergence">FALSE</definedName>
    <definedName name="RiskNumIterations">2000</definedName>
    <definedName name="RiskNumSimulations">1</definedName>
    <definedName name="RiskPauseOnError">FALSE</definedName>
    <definedName name="RiskRealTimeResults">FALSE</definedName>
    <definedName name="RiskReportGraphFormat">1</definedName>
    <definedName name="RiskResultsUpdateFreq">100</definedName>
    <definedName name="RiskRunAfterRecalcMacro">FALSE</definedName>
    <definedName name="RiskRunAfterSimMacro">FALSE</definedName>
    <definedName name="RiskRunBeforeRecalcMacro">TRUE</definedName>
    <definedName name="RiskRunBeforeSimMacro">FALSE</definedName>
    <definedName name="RiskSamplingType">2</definedName>
    <definedName name="RiskShowRiskWindowAtEndOfSimulation">FALSE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RRcorrelation" localSheetId="3">#REF!</definedName>
    <definedName name="RRcorrelation">#REF!</definedName>
    <definedName name="solver_adj" localSheetId="9" hidden="1">LifeTable!$E$161:$E$162</definedName>
    <definedName name="solver_adj" localSheetId="7" hidden="1">RRinputs!$D$35:$G$35</definedName>
    <definedName name="solver_cvg" localSheetId="9" hidden="1">0.0001</definedName>
    <definedName name="solver_cvg" localSheetId="7" hidden="1">0.0001</definedName>
    <definedName name="solver_drv" localSheetId="9" hidden="1">1</definedName>
    <definedName name="solver_drv" localSheetId="7" hidden="1">1</definedName>
    <definedName name="solver_eng" localSheetId="7" hidden="1">1</definedName>
    <definedName name="solver_est" localSheetId="9" hidden="1">1</definedName>
    <definedName name="solver_est" localSheetId="7" hidden="1">1</definedName>
    <definedName name="solver_itr" localSheetId="9" hidden="1">100</definedName>
    <definedName name="solver_itr" localSheetId="7" hidden="1">2147483647</definedName>
    <definedName name="solver_lhs1" localSheetId="7" hidden="1">RRinputs!$M$11</definedName>
    <definedName name="solver_lin" localSheetId="9"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9" hidden="1">2</definedName>
    <definedName name="solver_neg" localSheetId="7" hidden="1">1</definedName>
    <definedName name="solver_nod" localSheetId="7" hidden="1">2147483647</definedName>
    <definedName name="solver_num" localSheetId="9" hidden="1">0</definedName>
    <definedName name="solver_num" localSheetId="7" hidden="1">0</definedName>
    <definedName name="solver_nwt" localSheetId="9" hidden="1">1</definedName>
    <definedName name="solver_nwt" localSheetId="7" hidden="1">1</definedName>
    <definedName name="solver_opt" localSheetId="9" hidden="1">LifeTable!$E$160</definedName>
    <definedName name="solver_opt" localSheetId="7" hidden="1">RRinputs!$J$36</definedName>
    <definedName name="solver_pre" localSheetId="9" hidden="1">0.000001</definedName>
    <definedName name="solver_pre" localSheetId="7" hidden="1">0.000001</definedName>
    <definedName name="solver_rbv" localSheetId="7" hidden="1">1</definedName>
    <definedName name="solver_rel1" localSheetId="7" hidden="1">2</definedName>
    <definedName name="solver_rhs1" localSheetId="7" hidden="1">RRinputs!$D$11</definedName>
    <definedName name="solver_rlx" localSheetId="7" hidden="1">2</definedName>
    <definedName name="solver_rsd" localSheetId="7" hidden="1">0</definedName>
    <definedName name="solver_scl" localSheetId="9" hidden="1">2</definedName>
    <definedName name="solver_scl" localSheetId="7" hidden="1">1</definedName>
    <definedName name="solver_sho" localSheetId="9" hidden="1">2</definedName>
    <definedName name="solver_sho" localSheetId="7" hidden="1">2</definedName>
    <definedName name="solver_ssz" localSheetId="7" hidden="1">100</definedName>
    <definedName name="solver_tim" localSheetId="9" hidden="1">100</definedName>
    <definedName name="solver_tim" localSheetId="7" hidden="1">2147483647</definedName>
    <definedName name="solver_tol" localSheetId="9" hidden="1">0.05</definedName>
    <definedName name="solver_tol" localSheetId="7" hidden="1">0.01</definedName>
    <definedName name="solver_typ" localSheetId="9" hidden="1">2</definedName>
    <definedName name="solver_typ" localSheetId="7" hidden="1">1</definedName>
    <definedName name="solver_val" localSheetId="9" hidden="1">0</definedName>
    <definedName name="solver_val" localSheetId="7" hidden="1">1</definedName>
    <definedName name="solver_ver" localSheetId="7" hidden="1">3</definedName>
  </definedNames>
  <calcPr calcId="152511"/>
</workbook>
</file>

<file path=xl/calcChain.xml><?xml version="1.0" encoding="utf-8"?>
<calcChain xmlns="http://schemas.openxmlformats.org/spreadsheetml/2006/main">
  <c r="O5" i="3" l="1"/>
  <c r="N5" i="3"/>
  <c r="G10" i="65" l="1"/>
  <c r="H10" i="65"/>
  <c r="G11" i="65"/>
  <c r="H11" i="65"/>
  <c r="F11" i="65"/>
  <c r="F10" i="65"/>
  <c r="E9" i="64" l="1"/>
  <c r="E10" i="64" s="1"/>
  <c r="F12" i="38" s="1"/>
  <c r="D9" i="64"/>
  <c r="D10" i="64" s="1"/>
  <c r="H2" i="64"/>
  <c r="D8" i="64" s="1"/>
  <c r="D11" i="64" s="1"/>
  <c r="F8" i="64" l="1"/>
  <c r="F11" i="64" s="1"/>
  <c r="E8" i="64"/>
  <c r="E11" i="64" s="1"/>
  <c r="E13" i="64" l="1"/>
  <c r="D13" i="64"/>
  <c r="F27" i="38"/>
  <c r="F26" i="38"/>
  <c r="EE36" i="37"/>
  <c r="EF36" i="37"/>
  <c r="EG36" i="37"/>
  <c r="EH36" i="37"/>
  <c r="EI36" i="37"/>
  <c r="EJ36" i="37"/>
  <c r="EK36" i="37"/>
  <c r="EL36" i="37"/>
  <c r="EM36" i="37"/>
  <c r="EN36" i="37"/>
  <c r="EO36" i="37"/>
  <c r="EP36" i="37"/>
  <c r="EQ36" i="37"/>
  <c r="ER36" i="37"/>
  <c r="ES36" i="37"/>
  <c r="ET36" i="37"/>
  <c r="EU36" i="37"/>
  <c r="EV36" i="37"/>
  <c r="EW36" i="37"/>
  <c r="EX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Y36" i="37"/>
  <c r="EZ36" i="37"/>
  <c r="FA36" i="37"/>
  <c r="FB36" i="37"/>
  <c r="FC36" i="37"/>
  <c r="FD36" i="37"/>
  <c r="FE36" i="37"/>
  <c r="FF36" i="37"/>
  <c r="FG36" i="37"/>
  <c r="FH36" i="37"/>
  <c r="FI36" i="37"/>
  <c r="FJ36" i="37"/>
  <c r="FK36" i="37"/>
  <c r="FL36" i="37"/>
  <c r="FM36" i="37"/>
  <c r="FN36" i="37"/>
  <c r="FO36" i="37"/>
  <c r="FP36" i="37"/>
  <c r="FQ36" i="37"/>
  <c r="FR36" i="37"/>
  <c r="FS36" i="37"/>
  <c r="FT36" i="37"/>
  <c r="FU36" i="37"/>
  <c r="FV36" i="37"/>
  <c r="FW36" i="37"/>
  <c r="FX36" i="37"/>
  <c r="FY36" i="37"/>
  <c r="FZ36" i="37"/>
  <c r="GA36" i="37"/>
  <c r="GB36" i="37"/>
  <c r="GC36" i="37"/>
  <c r="GD36" i="37"/>
  <c r="GE36" i="37"/>
  <c r="GF36" i="37"/>
  <c r="GG36" i="37"/>
  <c r="GH36" i="37"/>
  <c r="GI36" i="37"/>
  <c r="GJ36" i="37"/>
  <c r="GK36" i="37"/>
  <c r="GL36" i="37"/>
  <c r="GM36" i="37"/>
  <c r="GN36" i="37"/>
  <c r="GO36" i="37"/>
  <c r="GP36" i="37"/>
  <c r="GQ36" i="37"/>
  <c r="GR36" i="37"/>
  <c r="GS36" i="37"/>
  <c r="GT36" i="37"/>
  <c r="GU36" i="37"/>
  <c r="GV36" i="37"/>
  <c r="GW36" i="37"/>
  <c r="GX36" i="37"/>
  <c r="GY36" i="37"/>
  <c r="GZ36" i="37"/>
  <c r="HA36" i="37"/>
  <c r="HB36" i="37"/>
  <c r="HC36" i="37"/>
  <c r="HD36" i="37"/>
  <c r="HE36" i="37"/>
  <c r="HF36" i="37"/>
  <c r="HG36" i="37"/>
  <c r="HH36" i="37"/>
  <c r="HI36" i="37"/>
  <c r="H36" i="37"/>
  <c r="P62" i="37" l="1" a="1"/>
  <c r="L62" i="37" a="1"/>
  <c r="O62" i="37" a="1"/>
  <c r="Q62" i="37" a="1"/>
  <c r="K62" i="37" a="1"/>
  <c r="M62" i="37" a="1"/>
  <c r="R62" i="37" a="1"/>
  <c r="N62" i="37" a="1"/>
  <c r="J62" i="37" a="1"/>
  <c r="I62" i="37" a="1"/>
  <c r="CH7" i="1"/>
  <c r="CH108" i="1" s="1"/>
  <c r="CH8" i="1"/>
  <c r="CH109" i="1" s="1"/>
  <c r="CH9" i="1"/>
  <c r="CH110" i="1" s="1"/>
  <c r="CH10" i="1"/>
  <c r="CH111" i="1" s="1"/>
  <c r="CH11" i="1"/>
  <c r="CH12" i="1"/>
  <c r="CH113" i="1" s="1"/>
  <c r="CH13" i="1"/>
  <c r="CH114" i="1" s="1"/>
  <c r="CH14" i="1"/>
  <c r="CH115" i="1" s="1"/>
  <c r="CH15" i="1"/>
  <c r="CH116" i="1" s="1"/>
  <c r="CH16" i="1"/>
  <c r="CH17" i="1"/>
  <c r="CH118" i="1" s="1"/>
  <c r="CH18" i="1"/>
  <c r="CH119" i="1" s="1"/>
  <c r="CH19" i="1"/>
  <c r="CH20" i="1"/>
  <c r="CH121" i="1" s="1"/>
  <c r="CH21" i="1"/>
  <c r="CH122" i="1" s="1"/>
  <c r="CH22" i="1"/>
  <c r="CH123" i="1" s="1"/>
  <c r="CH23" i="1"/>
  <c r="CH124" i="1" s="1"/>
  <c r="CH24" i="1"/>
  <c r="CH125" i="1" s="1"/>
  <c r="CH25" i="1"/>
  <c r="CH126" i="1" s="1"/>
  <c r="CH26" i="1"/>
  <c r="CH127" i="1" s="1"/>
  <c r="CH27" i="1"/>
  <c r="CH128" i="1" s="1"/>
  <c r="CH28" i="1"/>
  <c r="CH129" i="1" s="1"/>
  <c r="CH29" i="1"/>
  <c r="CH130" i="1" s="1"/>
  <c r="CH30" i="1"/>
  <c r="CH131" i="1" s="1"/>
  <c r="CH31" i="1"/>
  <c r="CH132" i="1" s="1"/>
  <c r="CH32" i="1"/>
  <c r="CH133" i="1" s="1"/>
  <c r="CH33" i="1"/>
  <c r="CH134" i="1" s="1"/>
  <c r="CH34" i="1"/>
  <c r="CH135" i="1" s="1"/>
  <c r="CH35" i="1"/>
  <c r="CH136" i="1" s="1"/>
  <c r="CH36" i="1"/>
  <c r="CH137" i="1" s="1"/>
  <c r="CH37" i="1"/>
  <c r="CH138" i="1" s="1"/>
  <c r="CH38" i="1"/>
  <c r="CH139" i="1" s="1"/>
  <c r="CH39" i="1"/>
  <c r="CH140" i="1" s="1"/>
  <c r="CH40" i="1"/>
  <c r="CH141" i="1" s="1"/>
  <c r="CH41" i="1"/>
  <c r="CH142" i="1" s="1"/>
  <c r="CH42" i="1"/>
  <c r="CH143" i="1" s="1"/>
  <c r="CH43" i="1"/>
  <c r="CH144" i="1" s="1"/>
  <c r="CH44" i="1"/>
  <c r="CH145" i="1" s="1"/>
  <c r="CH45" i="1"/>
  <c r="CH146" i="1" s="1"/>
  <c r="CH46" i="1"/>
  <c r="CH147" i="1" s="1"/>
  <c r="CH47" i="1"/>
  <c r="CH148" i="1" s="1"/>
  <c r="CH48" i="1"/>
  <c r="CH149" i="1" s="1"/>
  <c r="CH49" i="1"/>
  <c r="CH150" i="1" s="1"/>
  <c r="CH50" i="1"/>
  <c r="CH151" i="1" s="1"/>
  <c r="CH51" i="1"/>
  <c r="CH152" i="1" s="1"/>
  <c r="CH52" i="1"/>
  <c r="CH153" i="1" s="1"/>
  <c r="CH53" i="1"/>
  <c r="CH154" i="1" s="1"/>
  <c r="CH54" i="1"/>
  <c r="CH155" i="1" s="1"/>
  <c r="CH55" i="1"/>
  <c r="CH156" i="1" s="1"/>
  <c r="CH56" i="1"/>
  <c r="CH157" i="1" s="1"/>
  <c r="CH57" i="1"/>
  <c r="CH158" i="1" s="1"/>
  <c r="CH58" i="1"/>
  <c r="CH159" i="1" s="1"/>
  <c r="CH59" i="1"/>
  <c r="CH160" i="1" s="1"/>
  <c r="CH60" i="1"/>
  <c r="CH161" i="1" s="1"/>
  <c r="CH61" i="1"/>
  <c r="CH162" i="1" s="1"/>
  <c r="CH62" i="1"/>
  <c r="CH163" i="1" s="1"/>
  <c r="CH63" i="1"/>
  <c r="CH164" i="1" s="1"/>
  <c r="CH64" i="1"/>
  <c r="CH165" i="1" s="1"/>
  <c r="CH65" i="1"/>
  <c r="CH166" i="1" s="1"/>
  <c r="CH66" i="1"/>
  <c r="CH167" i="1" s="1"/>
  <c r="CH67" i="1"/>
  <c r="CH168" i="1" s="1"/>
  <c r="CH68" i="1"/>
  <c r="CH169" i="1" s="1"/>
  <c r="CH69" i="1"/>
  <c r="CH170" i="1" s="1"/>
  <c r="CH70" i="1"/>
  <c r="CH171" i="1" s="1"/>
  <c r="CH71" i="1"/>
  <c r="CH172" i="1" s="1"/>
  <c r="CH72" i="1"/>
  <c r="CH173" i="1" s="1"/>
  <c r="CH73" i="1"/>
  <c r="CH174" i="1" s="1"/>
  <c r="CH74" i="1"/>
  <c r="CH175" i="1" s="1"/>
  <c r="CH75" i="1"/>
  <c r="CH176" i="1" s="1"/>
  <c r="CH76" i="1"/>
  <c r="CH177" i="1" s="1"/>
  <c r="CH77" i="1"/>
  <c r="CH178" i="1" s="1"/>
  <c r="CH78" i="1"/>
  <c r="CH179" i="1" s="1"/>
  <c r="CH79" i="1"/>
  <c r="CH180" i="1" s="1"/>
  <c r="CH80" i="1"/>
  <c r="CH181" i="1" s="1"/>
  <c r="CH81" i="1"/>
  <c r="CH182" i="1" s="1"/>
  <c r="CH82" i="1"/>
  <c r="CH183" i="1" s="1"/>
  <c r="CH83" i="1"/>
  <c r="CH184" i="1" s="1"/>
  <c r="CH84" i="1"/>
  <c r="CH185" i="1" s="1"/>
  <c r="CH85" i="1"/>
  <c r="CH186" i="1" s="1"/>
  <c r="CH86" i="1"/>
  <c r="CH187" i="1" s="1"/>
  <c r="CH87" i="1"/>
  <c r="CH188" i="1" s="1"/>
  <c r="CH88" i="1"/>
  <c r="CH189" i="1" s="1"/>
  <c r="CH89" i="1"/>
  <c r="CH190" i="1" s="1"/>
  <c r="CH90" i="1"/>
  <c r="CH191" i="1" s="1"/>
  <c r="CH91" i="1"/>
  <c r="CH192" i="1" s="1"/>
  <c r="CH92" i="1"/>
  <c r="CH193" i="1" s="1"/>
  <c r="CH93" i="1"/>
  <c r="CH194" i="1" s="1"/>
  <c r="CH94" i="1"/>
  <c r="CH195" i="1" s="1"/>
  <c r="CH95" i="1"/>
  <c r="CH196" i="1" s="1"/>
  <c r="CH96" i="1"/>
  <c r="CH197" i="1" s="1"/>
  <c r="CH97" i="1"/>
  <c r="CH198" i="1" s="1"/>
  <c r="CH98" i="1"/>
  <c r="CH199" i="1" s="1"/>
  <c r="CH99" i="1"/>
  <c r="CH200" i="1" s="1"/>
  <c r="CH100" i="1"/>
  <c r="CH201" i="1" s="1"/>
  <c r="CH101" i="1"/>
  <c r="CH202" i="1" s="1"/>
  <c r="CH102" i="1"/>
  <c r="CH203" i="1" s="1"/>
  <c r="CH103" i="1"/>
  <c r="CH204" i="1" s="1"/>
  <c r="CH104" i="1"/>
  <c r="CH205" i="1" s="1"/>
  <c r="CH105" i="1"/>
  <c r="CH206" i="1" s="1"/>
  <c r="CH6" i="1"/>
  <c r="CH107" i="1" s="1"/>
  <c r="CH112" i="1"/>
  <c r="CH117" i="1"/>
  <c r="CH120" i="1"/>
  <c r="CH106" i="1"/>
  <c r="AC6" i="44"/>
  <c r="BI6" i="44"/>
  <c r="CO6" i="44"/>
  <c r="DU6" i="44"/>
  <c r="FA6" i="44"/>
  <c r="GG6" i="44"/>
  <c r="HM6" i="44"/>
  <c r="AR7" i="44"/>
  <c r="BX7" i="44"/>
  <c r="DD7" i="44"/>
  <c r="EJ7" i="44"/>
  <c r="FP7" i="44"/>
  <c r="R6" i="44"/>
  <c r="AX6" i="44"/>
  <c r="CD6" i="44"/>
  <c r="DJ6" i="44"/>
  <c r="EP6" i="44"/>
  <c r="FV6" i="44"/>
  <c r="HB6" i="44"/>
  <c r="AG7" i="44"/>
  <c r="BM7" i="44"/>
  <c r="CS7" i="44"/>
  <c r="DY7" i="44"/>
  <c r="FE7" i="44"/>
  <c r="GK7" i="44"/>
  <c r="AQ6" i="44"/>
  <c r="BW6" i="44"/>
  <c r="DC6" i="44"/>
  <c r="EI6" i="44"/>
  <c r="FO6" i="44"/>
  <c r="GU6" i="44"/>
  <c r="Z7" i="44"/>
  <c r="BF7" i="44"/>
  <c r="CL7" i="44"/>
  <c r="DR7" i="44"/>
  <c r="EX7" i="44"/>
  <c r="GD7" i="44"/>
  <c r="HJ7" i="44"/>
  <c r="AO8" i="44"/>
  <c r="BU8" i="44"/>
  <c r="X6" i="44"/>
  <c r="BD6" i="44"/>
  <c r="CJ6" i="44"/>
  <c r="DP6" i="44"/>
  <c r="EV6" i="44"/>
  <c r="GB6" i="44"/>
  <c r="HH6" i="44"/>
  <c r="AM7" i="44"/>
  <c r="BS7" i="44"/>
  <c r="CY7" i="44"/>
  <c r="EE7" i="44"/>
  <c r="FK7" i="44"/>
  <c r="GQ7" i="44"/>
  <c r="V8" i="44"/>
  <c r="BB8" i="44"/>
  <c r="CH8" i="44"/>
  <c r="HM7" i="44"/>
  <c r="BX8" i="44"/>
  <c r="DP8" i="44"/>
  <c r="EV8" i="44"/>
  <c r="GB8" i="44"/>
  <c r="HH8" i="44"/>
  <c r="AM9" i="44"/>
  <c r="CQ9" i="44"/>
  <c r="FS9" i="44"/>
  <c r="FX9" i="44"/>
  <c r="EP8" i="44"/>
  <c r="AE8" i="44"/>
  <c r="CQ8" i="44"/>
  <c r="DY8" i="44"/>
  <c r="FE8" i="44"/>
  <c r="GK8" i="44"/>
  <c r="P9" i="44"/>
  <c r="AV9" i="44"/>
  <c r="CB9" i="44"/>
  <c r="DH9" i="44"/>
  <c r="FH9" i="44"/>
  <c r="DZ8" i="44"/>
  <c r="GH8" i="44"/>
  <c r="M9" i="44"/>
  <c r="AS9" i="44"/>
  <c r="BY9" i="44"/>
  <c r="DE9" i="44"/>
  <c r="AN8" i="44"/>
  <c r="S8" i="44"/>
  <c r="CE8" i="44"/>
  <c r="DS8" i="44"/>
  <c r="EY8" i="44"/>
  <c r="GE8" i="44"/>
  <c r="HK8" i="44"/>
  <c r="AP9" i="44"/>
  <c r="BV9" i="44"/>
  <c r="DB9" i="44"/>
  <c r="EH9" i="44"/>
  <c r="FN9" i="44"/>
  <c r="GT9" i="44"/>
  <c r="BW9" i="44"/>
  <c r="EA9" i="44"/>
  <c r="GA9" i="44"/>
  <c r="FD9" i="44"/>
  <c r="DR8" i="44"/>
  <c r="EW9" i="44"/>
  <c r="FQ9" i="44"/>
  <c r="FU9" i="44"/>
  <c r="L8" i="44"/>
  <c r="BQ6" i="44"/>
  <c r="CW6" i="44"/>
  <c r="GO6" i="44"/>
  <c r="AZ7" i="44"/>
  <c r="CF7" i="44"/>
  <c r="ER7" i="44"/>
  <c r="Z6" i="44"/>
  <c r="CL6" i="44"/>
  <c r="EX6" i="44"/>
  <c r="AO7" i="44"/>
  <c r="DA7" i="44"/>
  <c r="S6" i="44"/>
  <c r="AG6" i="44"/>
  <c r="BM6" i="44"/>
  <c r="CS6" i="44"/>
  <c r="DY6" i="44"/>
  <c r="FE6" i="44"/>
  <c r="GK6" i="44"/>
  <c r="P7" i="44"/>
  <c r="AV7" i="44"/>
  <c r="CB7" i="44"/>
  <c r="DH7" i="44"/>
  <c r="EN7" i="44"/>
  <c r="FT7" i="44"/>
  <c r="V6" i="44"/>
  <c r="BB6" i="44"/>
  <c r="CH6" i="44"/>
  <c r="DN6" i="44"/>
  <c r="ET6" i="44"/>
  <c r="FZ6" i="44"/>
  <c r="HF6" i="44"/>
  <c r="AK7" i="44"/>
  <c r="BQ7" i="44"/>
  <c r="CW7" i="44"/>
  <c r="EC7" i="44"/>
  <c r="FI7" i="44"/>
  <c r="O6" i="44"/>
  <c r="AU6" i="44"/>
  <c r="CA6" i="44"/>
  <c r="DG6" i="44"/>
  <c r="EM6" i="44"/>
  <c r="FS6" i="44"/>
  <c r="GY6" i="44"/>
  <c r="AD7" i="44"/>
  <c r="BJ7" i="44"/>
  <c r="CP7" i="44"/>
  <c r="DV7" i="44"/>
  <c r="FB7" i="44"/>
  <c r="GH7" i="44"/>
  <c r="M8" i="44"/>
  <c r="AS8" i="44"/>
  <c r="BY8" i="44"/>
  <c r="AB6" i="44"/>
  <c r="BH6" i="44"/>
  <c r="CN6" i="44"/>
  <c r="DT6" i="44"/>
  <c r="EZ6" i="44"/>
  <c r="GF6" i="44"/>
  <c r="HL6" i="44"/>
  <c r="AQ7" i="44"/>
  <c r="BW7" i="44"/>
  <c r="DC7" i="44"/>
  <c r="EI7" i="44"/>
  <c r="FO7" i="44"/>
  <c r="GU7" i="44"/>
  <c r="Z8" i="44"/>
  <c r="BF8" i="44"/>
  <c r="CL8" i="44"/>
  <c r="T8" i="44"/>
  <c r="CF8" i="44"/>
  <c r="DT8" i="44"/>
  <c r="EZ8" i="44"/>
  <c r="GF8" i="44"/>
  <c r="HL8" i="44"/>
  <c r="AQ9" i="44"/>
  <c r="DC9" i="44"/>
  <c r="GE9" i="44"/>
  <c r="GN9" i="44"/>
  <c r="FB8" i="44"/>
  <c r="AM8" i="44"/>
  <c r="CV8" i="44"/>
  <c r="EC8" i="44"/>
  <c r="FI8" i="44"/>
  <c r="GO8" i="44"/>
  <c r="T9" i="44"/>
  <c r="AZ9" i="44"/>
  <c r="CF9" i="44"/>
  <c r="DL9" i="44"/>
  <c r="FT9" i="44"/>
  <c r="EL8" i="44"/>
  <c r="GL8" i="44"/>
  <c r="Q9" i="44"/>
  <c r="AW9" i="44"/>
  <c r="CC9" i="44"/>
  <c r="DI9" i="44"/>
  <c r="AV8" i="44"/>
  <c r="AA8" i="44"/>
  <c r="CM8" i="44"/>
  <c r="DW8" i="44"/>
  <c r="FC8" i="44"/>
  <c r="GI8" i="44"/>
  <c r="N9" i="44"/>
  <c r="AT9" i="44"/>
  <c r="BZ9" i="44"/>
  <c r="DF9" i="44"/>
  <c r="EL9" i="44"/>
  <c r="FR9" i="44"/>
  <c r="GX9" i="44"/>
  <c r="CE9" i="44"/>
  <c r="EE9" i="44"/>
  <c r="GI9" i="44"/>
  <c r="FP9" i="44"/>
  <c r="DV8" i="44"/>
  <c r="FM9" i="44"/>
  <c r="GG9" i="44"/>
  <c r="GK9" i="44"/>
  <c r="L9" i="44"/>
  <c r="AK6" i="44"/>
  <c r="EC6" i="44"/>
  <c r="FI6" i="44"/>
  <c r="T7" i="44"/>
  <c r="DL7" i="44"/>
  <c r="FX7" i="44"/>
  <c r="BF6" i="44"/>
  <c r="DR6" i="44"/>
  <c r="GD6" i="44"/>
  <c r="HJ6" i="44"/>
  <c r="BU7" i="44"/>
  <c r="EG7" i="44"/>
  <c r="FM7" i="44"/>
  <c r="Q6" i="44"/>
  <c r="AW6" i="44"/>
  <c r="CC6" i="44"/>
  <c r="DI6" i="44"/>
  <c r="EO6" i="44"/>
  <c r="FU6" i="44"/>
  <c r="HA6" i="44"/>
  <c r="AF7" i="44"/>
  <c r="BL7" i="44"/>
  <c r="CR7" i="44"/>
  <c r="DX7" i="44"/>
  <c r="FD7" i="44"/>
  <c r="GJ7" i="44"/>
  <c r="AL6" i="44"/>
  <c r="BR6" i="44"/>
  <c r="CX6" i="44"/>
  <c r="ED6" i="44"/>
  <c r="FJ6" i="44"/>
  <c r="GP6" i="44"/>
  <c r="U7" i="44"/>
  <c r="BA7" i="44"/>
  <c r="CG7" i="44"/>
  <c r="DM7" i="44"/>
  <c r="ES7" i="44"/>
  <c r="FY7" i="44"/>
  <c r="AE6" i="44"/>
  <c r="BK6" i="44"/>
  <c r="CQ6" i="44"/>
  <c r="DW6" i="44"/>
  <c r="FC6" i="44"/>
  <c r="GI6" i="44"/>
  <c r="N7" i="44"/>
  <c r="AT7" i="44"/>
  <c r="BZ7" i="44"/>
  <c r="DF7" i="44"/>
  <c r="EL7" i="44"/>
  <c r="FR7" i="44"/>
  <c r="GX7" i="44"/>
  <c r="AC8" i="44"/>
  <c r="BI8" i="44"/>
  <c r="CO8" i="44"/>
  <c r="AR6" i="44"/>
  <c r="BX6" i="44"/>
  <c r="DD6" i="44"/>
  <c r="EJ6" i="44"/>
  <c r="FP6" i="44"/>
  <c r="GV6" i="44"/>
  <c r="AA7" i="44"/>
  <c r="BG7" i="44"/>
  <c r="CM7" i="44"/>
  <c r="DS7" i="44"/>
  <c r="EY7" i="44"/>
  <c r="GE7" i="44"/>
  <c r="HK7" i="44"/>
  <c r="AP8" i="44"/>
  <c r="BV8" i="44"/>
  <c r="GO7" i="44"/>
  <c r="AZ8" i="44"/>
  <c r="DD8" i="44"/>
  <c r="EJ8" i="44"/>
  <c r="FP8" i="44"/>
  <c r="GV8" i="44"/>
  <c r="AA9" i="44"/>
  <c r="BO9" i="44"/>
  <c r="EQ9" i="44"/>
  <c r="EN9" i="44"/>
  <c r="DB8" i="44"/>
  <c r="HH7" i="44"/>
  <c r="BS8" i="44"/>
  <c r="DM8" i="44"/>
  <c r="ES8" i="44"/>
  <c r="FY8" i="44"/>
  <c r="HE8" i="44"/>
  <c r="AJ9" i="44"/>
  <c r="BP9" i="44"/>
  <c r="CV9" i="44"/>
  <c r="EB9" i="44"/>
  <c r="CJ8" i="44"/>
  <c r="FV8" i="44"/>
  <c r="HB8" i="44"/>
  <c r="AG9" i="44"/>
  <c r="BM9" i="44"/>
  <c r="CS9" i="44"/>
  <c r="P8" i="44"/>
  <c r="GV7" i="44"/>
  <c r="BG8" i="44"/>
  <c r="DG8" i="44"/>
  <c r="EM8" i="44"/>
  <c r="FS8" i="44"/>
  <c r="GY8" i="44"/>
  <c r="AD9" i="44"/>
  <c r="BJ9" i="44"/>
  <c r="CP9" i="44"/>
  <c r="DV9" i="44"/>
  <c r="FB9" i="44"/>
  <c r="GH9" i="44"/>
  <c r="AY9" i="44"/>
  <c r="DG9" i="44"/>
  <c r="FG9" i="44"/>
  <c r="HK9" i="44"/>
  <c r="HD9" i="44"/>
  <c r="GO9" i="44"/>
  <c r="DU9" i="44"/>
  <c r="DY9" i="44"/>
  <c r="FI9" i="44"/>
  <c r="U6" i="44"/>
  <c r="BA6" i="44"/>
  <c r="CG6" i="44"/>
  <c r="DM6" i="44"/>
  <c r="ES6" i="44"/>
  <c r="FY6" i="44"/>
  <c r="HE6" i="44"/>
  <c r="AJ7" i="44"/>
  <c r="BP7" i="44"/>
  <c r="CV7" i="44"/>
  <c r="EB7" i="44"/>
  <c r="FH7" i="44"/>
  <c r="GN7" i="44"/>
  <c r="BU6" i="44"/>
  <c r="EW6" i="44"/>
  <c r="AB7" i="44"/>
  <c r="DP7" i="44"/>
  <c r="N6" i="44"/>
  <c r="BZ6" i="44"/>
  <c r="EL6" i="44"/>
  <c r="GX6" i="44"/>
  <c r="BI7" i="44"/>
  <c r="DU7" i="44"/>
  <c r="GG7" i="44"/>
  <c r="BO6" i="44"/>
  <c r="DO6" i="44"/>
  <c r="FK6" i="44"/>
  <c r="HK6" i="44"/>
  <c r="BN7" i="44"/>
  <c r="DJ7" i="44"/>
  <c r="FJ7" i="44"/>
  <c r="HF7" i="44"/>
  <c r="BE8" i="44"/>
  <c r="AF6" i="44"/>
  <c r="CB6" i="44"/>
  <c r="EB6" i="44"/>
  <c r="FX6" i="44"/>
  <c r="W7" i="44"/>
  <c r="CA7" i="44"/>
  <c r="DW7" i="44"/>
  <c r="FW7" i="44"/>
  <c r="R8" i="44"/>
  <c r="BR8" i="44"/>
  <c r="AB8" i="44"/>
  <c r="DH8" i="44"/>
  <c r="FH8" i="44"/>
  <c r="HD8" i="44"/>
  <c r="BG9" i="44"/>
  <c r="GM9" i="44"/>
  <c r="DJ8" i="44"/>
  <c r="BC8" i="44"/>
  <c r="DU8" i="44"/>
  <c r="FU8" i="44"/>
  <c r="X9" i="44"/>
  <c r="BT9" i="44"/>
  <c r="DT9" i="44"/>
  <c r="DN8" i="44"/>
  <c r="GX8" i="44"/>
  <c r="BA9" i="44"/>
  <c r="CW9" i="44"/>
  <c r="BL8" i="44"/>
  <c r="BW8" i="44"/>
  <c r="EI8" i="44"/>
  <c r="GM8" i="44"/>
  <c r="AH9" i="44"/>
  <c r="CH9" i="44"/>
  <c r="ED9" i="44"/>
  <c r="GD9" i="44"/>
  <c r="CM9" i="44"/>
  <c r="FO9" i="44"/>
  <c r="GJ9" i="44"/>
  <c r="EG9" i="44"/>
  <c r="FF8" i="44"/>
  <c r="L7" i="44"/>
  <c r="BY6" i="44"/>
  <c r="FM6" i="44"/>
  <c r="AN7" i="44"/>
  <c r="DT7" i="44"/>
  <c r="AD6" i="44"/>
  <c r="CP6" i="44"/>
  <c r="FB6" i="44"/>
  <c r="M7" i="44"/>
  <c r="BY7" i="44"/>
  <c r="EK7" i="44"/>
  <c r="W6" i="44"/>
  <c r="BS6" i="44"/>
  <c r="DS6" i="44"/>
  <c r="FW6" i="44"/>
  <c r="R7" i="44"/>
  <c r="BR7" i="44"/>
  <c r="DN7" i="44"/>
  <c r="FN7" i="44"/>
  <c r="Q8" i="44"/>
  <c r="BM8" i="44"/>
  <c r="AJ6" i="44"/>
  <c r="CF6" i="44"/>
  <c r="EF6" i="44"/>
  <c r="GJ6" i="44"/>
  <c r="AE7" i="44"/>
  <c r="CE7" i="44"/>
  <c r="EA7" i="44"/>
  <c r="GA7" i="44"/>
  <c r="AD8" i="44"/>
  <c r="AJ8" i="44"/>
  <c r="DL8" i="44"/>
  <c r="FL8" i="44"/>
  <c r="CK6" i="44"/>
  <c r="FQ6" i="44"/>
  <c r="BD7" i="44"/>
  <c r="EF7" i="44"/>
  <c r="AH6" i="44"/>
  <c r="CT6" i="44"/>
  <c r="FF6" i="44"/>
  <c r="Q7" i="44"/>
  <c r="CC7" i="44"/>
  <c r="EO7" i="44"/>
  <c r="AA6" i="44"/>
  <c r="CE6" i="44"/>
  <c r="EA6" i="44"/>
  <c r="GA6" i="44"/>
  <c r="V7" i="44"/>
  <c r="BV7" i="44"/>
  <c r="DZ7" i="44"/>
  <c r="FV7" i="44"/>
  <c r="U8" i="44"/>
  <c r="BQ8" i="44"/>
  <c r="AN6" i="44"/>
  <c r="CR6" i="44"/>
  <c r="EN6" i="44"/>
  <c r="GN6" i="44"/>
  <c r="AI7" i="44"/>
  <c r="CI7" i="44"/>
  <c r="EM7" i="44"/>
  <c r="GI7" i="44"/>
  <c r="AH8" i="44"/>
  <c r="CD8" i="44"/>
  <c r="AR8" i="44"/>
  <c r="DX8" i="44"/>
  <c r="FT8" i="44"/>
  <c r="S9" i="44"/>
  <c r="CI9" i="44"/>
  <c r="HG9" i="44"/>
  <c r="FN8" i="44"/>
  <c r="CA8" i="44"/>
  <c r="EK8" i="44"/>
  <c r="GG8" i="44"/>
  <c r="AF9" i="44"/>
  <c r="CJ9" i="44"/>
  <c r="EJ9" i="44"/>
  <c r="FJ8" i="44"/>
  <c r="HJ8" i="44"/>
  <c r="BI9" i="44"/>
  <c r="GS7" i="44"/>
  <c r="HD7" i="44"/>
  <c r="CY8" i="44"/>
  <c r="EU8" i="44"/>
  <c r="GU8" i="44"/>
  <c r="AX9" i="44"/>
  <c r="CT9" i="44"/>
  <c r="ET9" i="44"/>
  <c r="GP9" i="44"/>
  <c r="CY9" i="44"/>
  <c r="GQ9" i="44"/>
  <c r="CB8" i="44"/>
  <c r="GS9" i="44"/>
  <c r="FE9" i="44"/>
  <c r="M6" i="44"/>
  <c r="DA6" i="44"/>
  <c r="GC6" i="44"/>
  <c r="BH7" i="44"/>
  <c r="EV7" i="44"/>
  <c r="AP6" i="44"/>
  <c r="DB6" i="44"/>
  <c r="FN6" i="44"/>
  <c r="Y7" i="44"/>
  <c r="CK7" i="44"/>
  <c r="EW7" i="44"/>
  <c r="AI6" i="44"/>
  <c r="CI6" i="44"/>
  <c r="EE6" i="44"/>
  <c r="GE6" i="44"/>
  <c r="AH7" i="44"/>
  <c r="CD7" i="44"/>
  <c r="ED7" i="44"/>
  <c r="FZ7" i="44"/>
  <c r="Y8" i="44"/>
  <c r="CC8" i="44"/>
  <c r="AV6" i="44"/>
  <c r="CV6" i="44"/>
  <c r="ER6" i="44"/>
  <c r="GR6" i="44"/>
  <c r="AU7" i="44"/>
  <c r="CQ7" i="44"/>
  <c r="EQ7" i="44"/>
  <c r="GM7" i="44"/>
  <c r="AL8" i="44"/>
  <c r="CP8" i="44"/>
  <c r="BH8" i="44"/>
  <c r="EB8" i="44"/>
  <c r="FX8" i="44"/>
  <c r="W9" i="44"/>
  <c r="DK9" i="44"/>
  <c r="EZ9" i="44"/>
  <c r="GR7" i="44"/>
  <c r="CI8" i="44"/>
  <c r="EO8" i="44"/>
  <c r="GS8" i="44"/>
  <c r="AN9" i="44"/>
  <c r="CN9" i="44"/>
  <c r="EV9" i="44"/>
  <c r="FR8" i="44"/>
  <c r="U9" i="44"/>
  <c r="BQ9" i="44"/>
  <c r="HA7" i="44"/>
  <c r="HL7" i="44"/>
  <c r="DC8" i="44"/>
  <c r="FG8" i="44"/>
  <c r="HC8" i="44"/>
  <c r="BB9" i="44"/>
  <c r="CX9" i="44"/>
  <c r="EX9" i="44"/>
  <c r="HB9" i="44"/>
  <c r="DO9" i="44"/>
  <c r="GU9" i="44"/>
  <c r="DF8" i="44"/>
  <c r="HI9" i="44"/>
  <c r="HA9" i="44"/>
  <c r="Y6" i="44"/>
  <c r="DE6" i="44"/>
  <c r="GS6" i="44"/>
  <c r="BT7" i="44"/>
  <c r="EZ7" i="44"/>
  <c r="AT6" i="44"/>
  <c r="DF6" i="44"/>
  <c r="FR6" i="44"/>
  <c r="AC7" i="44"/>
  <c r="CO7" i="44"/>
  <c r="FA7" i="44"/>
  <c r="AM6" i="44"/>
  <c r="CM6" i="44"/>
  <c r="EQ6" i="44"/>
  <c r="AS6" i="44"/>
  <c r="EG6" i="44"/>
  <c r="HI6" i="44"/>
  <c r="CN7" i="44"/>
  <c r="GB7" i="44"/>
  <c r="BN6" i="44"/>
  <c r="DZ6" i="44"/>
  <c r="GL6" i="44"/>
  <c r="AW7" i="44"/>
  <c r="DI7" i="44"/>
  <c r="FU7" i="44"/>
  <c r="BC6" i="44"/>
  <c r="CY6" i="44"/>
  <c r="EY6" i="44"/>
  <c r="HC6" i="44"/>
  <c r="AX7" i="44"/>
  <c r="CX7" i="44"/>
  <c r="ET7" i="44"/>
  <c r="GT7" i="44"/>
  <c r="AW8" i="44"/>
  <c r="P6" i="44"/>
  <c r="BP6" i="44"/>
  <c r="DL6" i="44"/>
  <c r="FL6" i="44"/>
  <c r="O7" i="44"/>
  <c r="BK7" i="44"/>
  <c r="DK7" i="44"/>
  <c r="FG7" i="44"/>
  <c r="HG7" i="44"/>
  <c r="BJ8" i="44"/>
  <c r="GW7" i="44"/>
  <c r="CU8" i="44"/>
  <c r="ER8" i="44"/>
  <c r="GR8" i="44"/>
  <c r="AU9" i="44"/>
  <c r="FC9" i="44"/>
  <c r="HL9" i="44"/>
  <c r="W8" i="44"/>
  <c r="DI8" i="44"/>
  <c r="FM8" i="44"/>
  <c r="HI8" i="44"/>
  <c r="BH9" i="44"/>
  <c r="DD9" i="44"/>
  <c r="HH9" i="44"/>
  <c r="GP8" i="44"/>
  <c r="AK9" i="44"/>
  <c r="CK9" i="44"/>
  <c r="AF8" i="44"/>
  <c r="AY8" i="44"/>
  <c r="EA8" i="44"/>
  <c r="FW8" i="44"/>
  <c r="V9" i="44"/>
  <c r="BR9" i="44"/>
  <c r="DR9" i="44"/>
  <c r="FV9" i="44"/>
  <c r="BK9" i="44"/>
  <c r="EU9" i="44"/>
  <c r="ER9" i="44"/>
  <c r="ES9" i="44"/>
  <c r="GW9" i="44"/>
  <c r="FY9" i="44"/>
  <c r="BE6" i="44"/>
  <c r="EK6" i="44"/>
  <c r="X7" i="44"/>
  <c r="CZ7" i="44"/>
  <c r="GF7" i="44"/>
  <c r="BV6" i="44"/>
  <c r="EH6" i="44"/>
  <c r="GT6" i="44"/>
  <c r="BE7" i="44"/>
  <c r="DQ7" i="44"/>
  <c r="GC7" i="44"/>
  <c r="BG6" i="44"/>
  <c r="DK6" i="44"/>
  <c r="FG6" i="44"/>
  <c r="HG6" i="44"/>
  <c r="BB7" i="44"/>
  <c r="DB7" i="44"/>
  <c r="FF7" i="44"/>
  <c r="HB7" i="44"/>
  <c r="BA8" i="44"/>
  <c r="T6" i="44"/>
  <c r="BT6" i="44"/>
  <c r="DX6" i="44"/>
  <c r="FT6" i="44"/>
  <c r="S7" i="44"/>
  <c r="BO7" i="44"/>
  <c r="DO7" i="44"/>
  <c r="FS7" i="44"/>
  <c r="N8" i="44"/>
  <c r="BN8" i="44"/>
  <c r="HE7" i="44"/>
  <c r="CZ8" i="44"/>
  <c r="FD8" i="44"/>
  <c r="GZ8" i="44"/>
  <c r="BC9" i="44"/>
  <c r="FK9" i="44"/>
  <c r="CR8" i="44"/>
  <c r="AU8" i="44"/>
  <c r="DQ8" i="44"/>
  <c r="FQ8" i="44"/>
  <c r="HM8" i="44"/>
  <c r="BL9" i="44"/>
  <c r="DP9" i="44"/>
  <c r="CW8" i="44"/>
  <c r="GT8" i="44"/>
  <c r="AO9" i="44"/>
  <c r="CO9" i="44"/>
  <c r="BD8" i="44"/>
  <c r="BO8" i="44"/>
  <c r="EE8" i="44"/>
  <c r="GA8" i="44"/>
  <c r="Z9" i="44"/>
  <c r="CD9" i="44"/>
  <c r="DZ9" i="44"/>
  <c r="FZ9" i="44"/>
  <c r="BS9" i="44"/>
  <c r="EY9" i="44"/>
  <c r="GB9" i="44"/>
  <c r="DQ9" i="44"/>
  <c r="HM9" i="44"/>
  <c r="HE9" i="44"/>
  <c r="BZ8" i="44"/>
  <c r="O9" i="44"/>
  <c r="AO6" i="44"/>
  <c r="AS7" i="44"/>
  <c r="AL7" i="44"/>
  <c r="AG8" i="44"/>
  <c r="FD6" i="44"/>
  <c r="EU7" i="44"/>
  <c r="BP8" i="44"/>
  <c r="CA9" i="44"/>
  <c r="O8" i="44"/>
  <c r="GW8" i="44"/>
  <c r="DX9" i="44"/>
  <c r="AC9" i="44"/>
  <c r="AI8" i="44"/>
  <c r="GQ8" i="44"/>
  <c r="DN9" i="44"/>
  <c r="DW9" i="44"/>
  <c r="GC9" i="44"/>
  <c r="GW6" i="44"/>
  <c r="CG8" i="44"/>
  <c r="GY7" i="44"/>
  <c r="EI9" i="44"/>
  <c r="AB9" i="44"/>
  <c r="BU9" i="44"/>
  <c r="R9" i="44"/>
  <c r="FW9" i="44"/>
  <c r="CJ7" i="44"/>
  <c r="CK8" i="44"/>
  <c r="HC7" i="44"/>
  <c r="GY9" i="44"/>
  <c r="AR9" i="44"/>
  <c r="CG9" i="44"/>
  <c r="AL9" i="44"/>
  <c r="HC9" i="44"/>
  <c r="FL7" i="44"/>
  <c r="EH7" i="44"/>
  <c r="AY7" i="44"/>
  <c r="GJ8" i="44"/>
  <c r="EG8" i="44"/>
  <c r="FZ8" i="44"/>
  <c r="DO8" i="44"/>
  <c r="GL9" i="44"/>
  <c r="DM9" i="44"/>
  <c r="DQ6" i="44"/>
  <c r="DE7" i="44"/>
  <c r="AP7" i="44"/>
  <c r="AK8" i="44"/>
  <c r="FH6" i="44"/>
  <c r="FC7" i="44"/>
  <c r="CN8" i="44"/>
  <c r="DS9" i="44"/>
  <c r="BK8" i="44"/>
  <c r="HA8" i="44"/>
  <c r="GF9" i="44"/>
  <c r="BE9" i="44"/>
  <c r="AQ8" i="44"/>
  <c r="HG8" i="44"/>
  <c r="EP9" i="44"/>
  <c r="EM9" i="44"/>
  <c r="EK9" i="44"/>
  <c r="FQ7" i="44"/>
  <c r="CH7" i="44"/>
  <c r="GZ6" i="44"/>
  <c r="EF8" i="44"/>
  <c r="DA8" i="44"/>
  <c r="GV9" i="44"/>
  <c r="CS8" i="44"/>
  <c r="FF9" i="44"/>
  <c r="FA9" i="44"/>
  <c r="AY6" i="44"/>
  <c r="CT7" i="44"/>
  <c r="HD6" i="44"/>
  <c r="EN8" i="44"/>
  <c r="DE8" i="44"/>
  <c r="EX8" i="44"/>
  <c r="DK8" i="44"/>
  <c r="FJ9" i="44"/>
  <c r="EO9" i="44"/>
  <c r="CU6" i="44"/>
  <c r="AZ6" i="44"/>
  <c r="AT8" i="44"/>
  <c r="FL9" i="44"/>
  <c r="BD9" i="44"/>
  <c r="DA9" i="44"/>
  <c r="BF9" i="44"/>
  <c r="EF9" i="44"/>
  <c r="ET8" i="44"/>
  <c r="BJ6" i="44"/>
  <c r="EU6" i="44"/>
  <c r="EP7" i="44"/>
  <c r="BL6" i="44"/>
  <c r="BC7" i="44"/>
  <c r="AX8" i="44"/>
  <c r="GN8" i="44"/>
  <c r="GZ9" i="44"/>
  <c r="EW8" i="44"/>
  <c r="BX9" i="44"/>
  <c r="GD8" i="44"/>
  <c r="HI7" i="44"/>
  <c r="EQ8" i="44"/>
  <c r="BN9" i="44"/>
  <c r="HF9" i="44"/>
  <c r="GR9" i="44"/>
  <c r="EC9" i="44"/>
  <c r="DV6" i="44"/>
  <c r="GM6" i="44"/>
  <c r="GL7" i="44"/>
  <c r="CZ6" i="44"/>
  <c r="CU7" i="44"/>
  <c r="CT8" i="44"/>
  <c r="AE9" i="44"/>
  <c r="ED8" i="44"/>
  <c r="FA8" i="44"/>
  <c r="CR9" i="44"/>
  <c r="HF8" i="44"/>
  <c r="X8" i="44"/>
  <c r="FK8" i="44"/>
  <c r="CL9" i="44"/>
  <c r="HJ9" i="44"/>
  <c r="EH8" i="44"/>
  <c r="GH6" i="44"/>
  <c r="GQ6" i="44"/>
  <c r="GP7" i="44"/>
  <c r="DH6" i="44"/>
  <c r="DG7" i="44"/>
  <c r="CX8" i="44"/>
  <c r="AI9" i="44"/>
  <c r="GZ7" i="44"/>
  <c r="GC8" i="44"/>
  <c r="CZ9" i="44"/>
  <c r="Y9" i="44"/>
  <c r="BT8" i="44"/>
  <c r="FO8" i="44"/>
  <c r="DJ9" i="44"/>
  <c r="CU9" i="44"/>
  <c r="I6" i="44"/>
  <c r="J9" i="44"/>
  <c r="F8" i="44"/>
  <c r="L6" i="44"/>
  <c r="F9" i="44"/>
  <c r="G8" i="44"/>
  <c r="K7" i="44"/>
  <c r="H7" i="44"/>
  <c r="F6" i="44"/>
  <c r="G6" i="44"/>
  <c r="K6" i="44"/>
  <c r="J8" i="44"/>
  <c r="K8" i="44"/>
  <c r="G9" i="44"/>
  <c r="G7" i="44"/>
  <c r="H9" i="44"/>
  <c r="K9" i="44"/>
  <c r="F7" i="52"/>
  <c r="F7" i="44"/>
  <c r="J6" i="44"/>
  <c r="H8" i="44"/>
  <c r="I7" i="44"/>
  <c r="I9" i="44"/>
  <c r="H6" i="44"/>
  <c r="I8" i="44"/>
  <c r="J7" i="44"/>
  <c r="R69" i="37" l="1"/>
  <c r="R76" i="37"/>
  <c r="R73" i="37"/>
  <c r="R78" i="37"/>
  <c r="R80" i="37"/>
  <c r="R72" i="37"/>
  <c r="R74" i="37"/>
  <c r="R71" i="37"/>
  <c r="R63" i="37"/>
  <c r="R68" i="37"/>
  <c r="R65" i="37"/>
  <c r="R70" i="37"/>
  <c r="R75" i="37"/>
  <c r="R62" i="37"/>
  <c r="R67" i="37"/>
  <c r="R77" i="37"/>
  <c r="R79" i="37"/>
  <c r="R81" i="37"/>
  <c r="R82" i="37"/>
  <c r="R64" i="37"/>
  <c r="R66" i="37"/>
  <c r="M69" i="37"/>
  <c r="M67" i="37"/>
  <c r="M72" i="37"/>
  <c r="M77" i="37"/>
  <c r="M79" i="37"/>
  <c r="M71" i="37"/>
  <c r="M78" i="37"/>
  <c r="M70" i="37"/>
  <c r="M80" i="37"/>
  <c r="M82" i="37"/>
  <c r="M64" i="37"/>
  <c r="M74" i="37"/>
  <c r="M66" i="37"/>
  <c r="M76" i="37"/>
  <c r="M65" i="37"/>
  <c r="M75" i="37"/>
  <c r="M81" i="37"/>
  <c r="M63" i="37"/>
  <c r="M73" i="37"/>
  <c r="M68" i="37"/>
  <c r="M62" i="37"/>
  <c r="K69" i="37"/>
  <c r="K67" i="37"/>
  <c r="K72" i="37"/>
  <c r="K77" i="37"/>
  <c r="K74" i="37"/>
  <c r="K66" i="37"/>
  <c r="K73" i="37"/>
  <c r="K70" i="37"/>
  <c r="K75" i="37"/>
  <c r="K82" i="37"/>
  <c r="K64" i="37"/>
  <c r="K79" i="37"/>
  <c r="K71" i="37"/>
  <c r="K63" i="37"/>
  <c r="K78" i="37"/>
  <c r="K68" i="37"/>
  <c r="K80" i="37"/>
  <c r="K81" i="37"/>
  <c r="K76" i="37"/>
  <c r="K65" i="37"/>
  <c r="K62" i="37"/>
  <c r="N63" i="37"/>
  <c r="N69" i="37"/>
  <c r="N77" i="37"/>
  <c r="N78" i="37"/>
  <c r="N70" i="37"/>
  <c r="N62" i="37"/>
  <c r="N75" i="37"/>
  <c r="N80" i="37"/>
  <c r="N64" i="37"/>
  <c r="N79" i="37"/>
  <c r="N81" i="37"/>
  <c r="N73" i="37"/>
  <c r="N68" i="37"/>
  <c r="N67" i="37"/>
  <c r="N72" i="37"/>
  <c r="N82" i="37"/>
  <c r="N74" i="37"/>
  <c r="N66" i="37"/>
  <c r="N71" i="37"/>
  <c r="N76" i="37"/>
  <c r="N65" i="37"/>
  <c r="L69" i="37"/>
  <c r="L81" i="37"/>
  <c r="L63" i="37"/>
  <c r="L65" i="37"/>
  <c r="L80" i="37"/>
  <c r="L79" i="37"/>
  <c r="L76" i="37"/>
  <c r="L73" i="37"/>
  <c r="L78" i="37"/>
  <c r="L68" i="37"/>
  <c r="L70" i="37"/>
  <c r="L75" i="37"/>
  <c r="L62" i="37"/>
  <c r="L77" i="37"/>
  <c r="L82" i="37"/>
  <c r="L66" i="37"/>
  <c r="L67" i="37"/>
  <c r="L72" i="37"/>
  <c r="L64" i="37"/>
  <c r="L74" i="37"/>
  <c r="L71" i="37"/>
  <c r="Q63" i="37"/>
  <c r="Q69" i="37"/>
  <c r="Q81" i="37"/>
  <c r="Q68" i="37"/>
  <c r="Q64" i="37"/>
  <c r="Q71" i="37"/>
  <c r="Q76" i="37"/>
  <c r="Q73" i="37"/>
  <c r="Q65" i="37"/>
  <c r="Q75" i="37"/>
  <c r="Q80" i="37"/>
  <c r="Q82" i="37"/>
  <c r="Q62" i="37"/>
  <c r="Q66" i="37"/>
  <c r="Q78" i="37"/>
  <c r="Q67" i="37"/>
  <c r="Q72" i="37"/>
  <c r="Q70" i="37"/>
  <c r="Q74" i="37"/>
  <c r="Q79" i="37"/>
  <c r="Q77" i="37"/>
  <c r="O63" i="37"/>
  <c r="O82" i="37"/>
  <c r="O68" i="37"/>
  <c r="O67" i="37"/>
  <c r="O74" i="37"/>
  <c r="O73" i="37"/>
  <c r="O81" i="37"/>
  <c r="O69" i="37"/>
  <c r="O66" i="37"/>
  <c r="O75" i="37"/>
  <c r="O80" i="37"/>
  <c r="O72" i="37"/>
  <c r="O70" i="37"/>
  <c r="O71" i="37"/>
  <c r="O62" i="37"/>
  <c r="O77" i="37"/>
  <c r="O65" i="37"/>
  <c r="O64" i="37"/>
  <c r="O79" i="37"/>
  <c r="O78" i="37"/>
  <c r="O76" i="37"/>
  <c r="P62" i="37"/>
  <c r="P68" i="37"/>
  <c r="P77" i="37"/>
  <c r="P71" i="37"/>
  <c r="P80" i="37"/>
  <c r="P63" i="37"/>
  <c r="P72" i="37"/>
  <c r="P81" i="37"/>
  <c r="P65" i="37"/>
  <c r="P74" i="37"/>
  <c r="P69" i="37"/>
  <c r="P79" i="37"/>
  <c r="P67" i="37"/>
  <c r="P64" i="37"/>
  <c r="P73" i="37"/>
  <c r="P82" i="37"/>
  <c r="P66" i="37"/>
  <c r="P75" i="37"/>
  <c r="P76" i="37"/>
  <c r="P78" i="37"/>
  <c r="P70" i="37"/>
  <c r="I69" i="37"/>
  <c r="I67" i="37"/>
  <c r="I72" i="37"/>
  <c r="I77" i="37"/>
  <c r="I82" i="37"/>
  <c r="I79" i="37"/>
  <c r="I66" i="37"/>
  <c r="I71" i="37"/>
  <c r="I81" i="37"/>
  <c r="I63" i="37"/>
  <c r="I76" i="37"/>
  <c r="I73" i="37"/>
  <c r="I78" i="37"/>
  <c r="I68" i="37"/>
  <c r="I65" i="37"/>
  <c r="I70" i="37"/>
  <c r="I75" i="37"/>
  <c r="I80" i="37"/>
  <c r="I62" i="37"/>
  <c r="I64" i="37"/>
  <c r="I74" i="37"/>
  <c r="J69" i="37"/>
  <c r="J81" i="37"/>
  <c r="J63" i="37"/>
  <c r="J73" i="37"/>
  <c r="J68" i="37"/>
  <c r="J70" i="37"/>
  <c r="J75" i="37"/>
  <c r="J80" i="37"/>
  <c r="J62" i="37"/>
  <c r="J67" i="37"/>
  <c r="J72" i="37"/>
  <c r="J77" i="37"/>
  <c r="J82" i="37"/>
  <c r="J64" i="37"/>
  <c r="J74" i="37"/>
  <c r="J79" i="37"/>
  <c r="J66" i="37"/>
  <c r="J71" i="37"/>
  <c r="J76" i="37"/>
  <c r="J78" i="37"/>
  <c r="J65" i="37"/>
  <c r="H2" i="60"/>
  <c r="D8" i="60" l="1"/>
  <c r="D11" i="60" s="1"/>
  <c r="BX216" i="1" l="1"/>
  <c r="BY216" i="1"/>
  <c r="BZ216" i="1"/>
  <c r="CA216" i="1"/>
  <c r="CB216" i="1"/>
  <c r="CC216" i="1"/>
  <c r="CD216" i="1"/>
  <c r="CE216" i="1"/>
  <c r="CF216" i="1"/>
  <c r="CG216" i="1"/>
  <c r="BX217" i="1"/>
  <c r="BY217" i="1"/>
  <c r="BZ217" i="1"/>
  <c r="CA217" i="1"/>
  <c r="CB217" i="1"/>
  <c r="CC217" i="1"/>
  <c r="CD217" i="1"/>
  <c r="CE217" i="1"/>
  <c r="CF217" i="1"/>
  <c r="CG217" i="1"/>
  <c r="BX218" i="1"/>
  <c r="BY218" i="1"/>
  <c r="BZ218" i="1"/>
  <c r="CA218" i="1"/>
  <c r="CB218" i="1"/>
  <c r="CC218" i="1"/>
  <c r="CD218" i="1"/>
  <c r="CE218" i="1"/>
  <c r="CF218" i="1"/>
  <c r="CG218" i="1"/>
  <c r="BX219" i="1"/>
  <c r="BY219" i="1"/>
  <c r="BZ219" i="1"/>
  <c r="CA219" i="1"/>
  <c r="CB219" i="1"/>
  <c r="CC219" i="1"/>
  <c r="CD219" i="1"/>
  <c r="CE219" i="1"/>
  <c r="CF219" i="1"/>
  <c r="CG219" i="1"/>
  <c r="BX220" i="1"/>
  <c r="BY220" i="1"/>
  <c r="BZ220" i="1"/>
  <c r="CA220" i="1"/>
  <c r="CB220" i="1"/>
  <c r="CC220" i="1"/>
  <c r="CD220" i="1"/>
  <c r="CE220" i="1"/>
  <c r="CF220" i="1"/>
  <c r="CG220" i="1"/>
  <c r="BX221" i="1"/>
  <c r="BY221" i="1"/>
  <c r="BZ221" i="1"/>
  <c r="CA221" i="1"/>
  <c r="CB221" i="1"/>
  <c r="CC221" i="1"/>
  <c r="CD221" i="1"/>
  <c r="CE221" i="1"/>
  <c r="CF221" i="1"/>
  <c r="CG221" i="1"/>
  <c r="BX222" i="1"/>
  <c r="BY222" i="1"/>
  <c r="BZ222" i="1"/>
  <c r="CA222" i="1"/>
  <c r="CB222" i="1"/>
  <c r="CC222" i="1"/>
  <c r="CD222" i="1"/>
  <c r="CE222" i="1"/>
  <c r="CF222" i="1"/>
  <c r="CG222" i="1"/>
  <c r="BX223" i="1"/>
  <c r="BY223" i="1"/>
  <c r="BZ223" i="1"/>
  <c r="CA223" i="1"/>
  <c r="CB223" i="1"/>
  <c r="CC223" i="1"/>
  <c r="CD223" i="1"/>
  <c r="CE223" i="1"/>
  <c r="CF223" i="1"/>
  <c r="CG223" i="1"/>
  <c r="BX224" i="1"/>
  <c r="BY224" i="1"/>
  <c r="BZ224" i="1"/>
  <c r="CA224" i="1"/>
  <c r="CB224" i="1"/>
  <c r="CC224" i="1"/>
  <c r="CD224" i="1"/>
  <c r="CE224" i="1"/>
  <c r="CF224" i="1"/>
  <c r="CG224" i="1"/>
  <c r="BX225" i="1"/>
  <c r="BY225" i="1"/>
  <c r="BZ225" i="1"/>
  <c r="CA225" i="1"/>
  <c r="CB225" i="1"/>
  <c r="CC225" i="1"/>
  <c r="CD225" i="1"/>
  <c r="CE225" i="1"/>
  <c r="CF225" i="1"/>
  <c r="CG225" i="1"/>
  <c r="BX226" i="1"/>
  <c r="BY226" i="1"/>
  <c r="BZ226" i="1"/>
  <c r="CA226" i="1"/>
  <c r="CB226" i="1"/>
  <c r="CC226" i="1"/>
  <c r="CD226" i="1"/>
  <c r="CE226" i="1"/>
  <c r="CF226" i="1"/>
  <c r="CG226" i="1"/>
  <c r="BX227" i="1"/>
  <c r="BY227" i="1"/>
  <c r="BZ227" i="1"/>
  <c r="CA227" i="1"/>
  <c r="CB227" i="1"/>
  <c r="CC227" i="1"/>
  <c r="CD227" i="1"/>
  <c r="CE227" i="1"/>
  <c r="CF227" i="1"/>
  <c r="CG227" i="1"/>
  <c r="BX228" i="1"/>
  <c r="BY228" i="1"/>
  <c r="BZ228" i="1"/>
  <c r="CA228" i="1"/>
  <c r="CB228" i="1"/>
  <c r="CC228" i="1"/>
  <c r="CD228" i="1"/>
  <c r="CE228" i="1"/>
  <c r="CF228" i="1"/>
  <c r="CG228" i="1"/>
  <c r="BX229" i="1"/>
  <c r="BY229" i="1"/>
  <c r="BZ229" i="1"/>
  <c r="CA229" i="1"/>
  <c r="CB229" i="1"/>
  <c r="CC229" i="1"/>
  <c r="CD229" i="1"/>
  <c r="CE229" i="1"/>
  <c r="CF229" i="1"/>
  <c r="CG229" i="1"/>
  <c r="BX230" i="1"/>
  <c r="BY230" i="1"/>
  <c r="BZ230" i="1"/>
  <c r="CA230" i="1"/>
  <c r="CB230" i="1"/>
  <c r="CC230" i="1"/>
  <c r="CD230" i="1"/>
  <c r="CE230" i="1"/>
  <c r="CF230" i="1"/>
  <c r="CG230" i="1"/>
  <c r="BX231" i="1"/>
  <c r="BY231" i="1"/>
  <c r="BZ231" i="1"/>
  <c r="CA231" i="1"/>
  <c r="CB231" i="1"/>
  <c r="CC231" i="1"/>
  <c r="CD231" i="1"/>
  <c r="CE231" i="1"/>
  <c r="CF231" i="1"/>
  <c r="CG231" i="1"/>
  <c r="BX232" i="1"/>
  <c r="BY232" i="1"/>
  <c r="BZ232" i="1"/>
  <c r="CA232" i="1"/>
  <c r="CB232" i="1"/>
  <c r="CC232" i="1"/>
  <c r="CD232" i="1"/>
  <c r="CE232" i="1"/>
  <c r="CF232" i="1"/>
  <c r="CG232" i="1"/>
  <c r="BX233" i="1"/>
  <c r="BY233" i="1"/>
  <c r="BZ233" i="1"/>
  <c r="CA233" i="1"/>
  <c r="CB233" i="1"/>
  <c r="CC233" i="1"/>
  <c r="CD233" i="1"/>
  <c r="CE233" i="1"/>
  <c r="CF233" i="1"/>
  <c r="CG233" i="1"/>
  <c r="BX234" i="1"/>
  <c r="BY234" i="1"/>
  <c r="BZ234" i="1"/>
  <c r="CA234" i="1"/>
  <c r="CB234" i="1"/>
  <c r="CC234" i="1"/>
  <c r="CD234" i="1"/>
  <c r="CE234" i="1"/>
  <c r="CF234" i="1"/>
  <c r="CG234" i="1"/>
  <c r="BX235" i="1"/>
  <c r="BY235" i="1"/>
  <c r="BZ235" i="1"/>
  <c r="CA235" i="1"/>
  <c r="CB235" i="1"/>
  <c r="CC235" i="1"/>
  <c r="CD235" i="1"/>
  <c r="CE235" i="1"/>
  <c r="CF235" i="1"/>
  <c r="CG235" i="1"/>
  <c r="BX236" i="1"/>
  <c r="BY236" i="1"/>
  <c r="BZ236" i="1"/>
  <c r="CA236" i="1"/>
  <c r="CB236" i="1"/>
  <c r="CC236" i="1"/>
  <c r="CD236" i="1"/>
  <c r="CE236" i="1"/>
  <c r="CF236" i="1"/>
  <c r="CG236" i="1"/>
  <c r="BX237" i="1"/>
  <c r="BY237" i="1"/>
  <c r="BZ237" i="1"/>
  <c r="CA237" i="1"/>
  <c r="CB237" i="1"/>
  <c r="CC237" i="1"/>
  <c r="CD237" i="1"/>
  <c r="CE237" i="1"/>
  <c r="CF237" i="1"/>
  <c r="CG237" i="1"/>
  <c r="BX238" i="1"/>
  <c r="BY238" i="1"/>
  <c r="BZ238" i="1"/>
  <c r="CA238" i="1"/>
  <c r="CB238" i="1"/>
  <c r="CC238" i="1"/>
  <c r="CD238" i="1"/>
  <c r="CE238" i="1"/>
  <c r="CF238" i="1"/>
  <c r="CG238" i="1"/>
  <c r="BX239" i="1"/>
  <c r="BY239" i="1"/>
  <c r="BZ239" i="1"/>
  <c r="CA239" i="1"/>
  <c r="CB239" i="1"/>
  <c r="CC239" i="1"/>
  <c r="CD239" i="1"/>
  <c r="CE239" i="1"/>
  <c r="CF239" i="1"/>
  <c r="CG239" i="1"/>
  <c r="BX240" i="1"/>
  <c r="BY240" i="1"/>
  <c r="BZ240" i="1"/>
  <c r="CA240" i="1"/>
  <c r="CB240" i="1"/>
  <c r="CC240" i="1"/>
  <c r="CD240" i="1"/>
  <c r="CE240" i="1"/>
  <c r="CF240" i="1"/>
  <c r="CG240" i="1"/>
  <c r="BX241" i="1"/>
  <c r="BY241" i="1"/>
  <c r="BZ241" i="1"/>
  <c r="CA241" i="1"/>
  <c r="CB241" i="1"/>
  <c r="CC241" i="1"/>
  <c r="CD241" i="1"/>
  <c r="CE241" i="1"/>
  <c r="CF241" i="1"/>
  <c r="CG241" i="1"/>
  <c r="BX242" i="1"/>
  <c r="BY242" i="1"/>
  <c r="BZ242" i="1"/>
  <c r="CA242" i="1"/>
  <c r="CB242" i="1"/>
  <c r="CC242" i="1"/>
  <c r="CD242" i="1"/>
  <c r="CE242" i="1"/>
  <c r="CF242" i="1"/>
  <c r="CG242" i="1"/>
  <c r="BX243" i="1"/>
  <c r="BY243" i="1"/>
  <c r="BZ243" i="1"/>
  <c r="CA243" i="1"/>
  <c r="CB243" i="1"/>
  <c r="CC243" i="1"/>
  <c r="CD243" i="1"/>
  <c r="CE243" i="1"/>
  <c r="CF243" i="1"/>
  <c r="CG243" i="1"/>
  <c r="BX244" i="1"/>
  <c r="BY244" i="1"/>
  <c r="BZ244" i="1"/>
  <c r="CA244" i="1"/>
  <c r="CB244" i="1"/>
  <c r="CC244" i="1"/>
  <c r="CD244" i="1"/>
  <c r="CE244" i="1"/>
  <c r="CF244" i="1"/>
  <c r="CG244" i="1"/>
  <c r="BX245" i="1"/>
  <c r="BY245" i="1"/>
  <c r="BZ245" i="1"/>
  <c r="CA245" i="1"/>
  <c r="CB245" i="1"/>
  <c r="CC245" i="1"/>
  <c r="CD245" i="1"/>
  <c r="CE245" i="1"/>
  <c r="CF245" i="1"/>
  <c r="CG245" i="1"/>
  <c r="BX246" i="1"/>
  <c r="BY246" i="1"/>
  <c r="BZ246" i="1"/>
  <c r="CA246" i="1"/>
  <c r="CB246" i="1"/>
  <c r="CC246" i="1"/>
  <c r="CD246" i="1"/>
  <c r="CE246" i="1"/>
  <c r="CF246" i="1"/>
  <c r="CG246" i="1"/>
  <c r="BX247" i="1"/>
  <c r="BY247" i="1"/>
  <c r="BZ247" i="1"/>
  <c r="CA247" i="1"/>
  <c r="CB247" i="1"/>
  <c r="CC247" i="1"/>
  <c r="CD247" i="1"/>
  <c r="CE247" i="1"/>
  <c r="CF247" i="1"/>
  <c r="CG247" i="1"/>
  <c r="BX248" i="1"/>
  <c r="BY248" i="1"/>
  <c r="BZ248" i="1"/>
  <c r="CA248" i="1"/>
  <c r="CB248" i="1"/>
  <c r="CC248" i="1"/>
  <c r="CD248" i="1"/>
  <c r="CE248" i="1"/>
  <c r="CF248" i="1"/>
  <c r="CG248" i="1"/>
  <c r="BX249" i="1"/>
  <c r="BY249" i="1"/>
  <c r="BZ249" i="1"/>
  <c r="CA249" i="1"/>
  <c r="CB249" i="1"/>
  <c r="CC249" i="1"/>
  <c r="CD249" i="1"/>
  <c r="CE249" i="1"/>
  <c r="CF249" i="1"/>
  <c r="CG249" i="1"/>
  <c r="BX250" i="1"/>
  <c r="BY250" i="1"/>
  <c r="BZ250" i="1"/>
  <c r="CA250" i="1"/>
  <c r="CB250" i="1"/>
  <c r="CC250" i="1"/>
  <c r="CD250" i="1"/>
  <c r="CE250" i="1"/>
  <c r="CF250" i="1"/>
  <c r="CG250" i="1"/>
  <c r="BX251" i="1"/>
  <c r="BY251" i="1"/>
  <c r="BZ251" i="1"/>
  <c r="CA251" i="1"/>
  <c r="CB251" i="1"/>
  <c r="CC251" i="1"/>
  <c r="CD251" i="1"/>
  <c r="CE251" i="1"/>
  <c r="CF251" i="1"/>
  <c r="CG251" i="1"/>
  <c r="BX252" i="1"/>
  <c r="BY252" i="1"/>
  <c r="BZ252" i="1"/>
  <c r="CA252" i="1"/>
  <c r="CB252" i="1"/>
  <c r="CC252" i="1"/>
  <c r="CD252" i="1"/>
  <c r="CE252" i="1"/>
  <c r="CF252" i="1"/>
  <c r="CG252" i="1"/>
  <c r="BX253" i="1"/>
  <c r="BY253" i="1"/>
  <c r="BZ253" i="1"/>
  <c r="CA253" i="1"/>
  <c r="CB253" i="1"/>
  <c r="CC253" i="1"/>
  <c r="CD253" i="1"/>
  <c r="CE253" i="1"/>
  <c r="CF253" i="1"/>
  <c r="CG253" i="1"/>
  <c r="BX254" i="1"/>
  <c r="BY254" i="1"/>
  <c r="BZ254" i="1"/>
  <c r="CA254" i="1"/>
  <c r="CB254" i="1"/>
  <c r="CC254" i="1"/>
  <c r="CD254" i="1"/>
  <c r="CE254" i="1"/>
  <c r="CF254" i="1"/>
  <c r="CG254" i="1"/>
  <c r="BX255" i="1"/>
  <c r="BY255" i="1"/>
  <c r="BZ255" i="1"/>
  <c r="CA255" i="1"/>
  <c r="CB255" i="1"/>
  <c r="CC255" i="1"/>
  <c r="CD255" i="1"/>
  <c r="CE255" i="1"/>
  <c r="CF255" i="1"/>
  <c r="CG255" i="1"/>
  <c r="BX256" i="1"/>
  <c r="BY256" i="1"/>
  <c r="BZ256" i="1"/>
  <c r="CA256" i="1"/>
  <c r="CB256" i="1"/>
  <c r="CC256" i="1"/>
  <c r="CD256" i="1"/>
  <c r="CE256" i="1"/>
  <c r="CF256" i="1"/>
  <c r="CG256" i="1"/>
  <c r="BX257" i="1"/>
  <c r="BY257" i="1"/>
  <c r="BZ257" i="1"/>
  <c r="CA257" i="1"/>
  <c r="CB257" i="1"/>
  <c r="CC257" i="1"/>
  <c r="CD257" i="1"/>
  <c r="CE257" i="1"/>
  <c r="CF257" i="1"/>
  <c r="CG257" i="1"/>
  <c r="BX258" i="1"/>
  <c r="BY258" i="1"/>
  <c r="BZ258" i="1"/>
  <c r="CA258" i="1"/>
  <c r="CB258" i="1"/>
  <c r="CC258" i="1"/>
  <c r="CD258" i="1"/>
  <c r="CE258" i="1"/>
  <c r="CF258" i="1"/>
  <c r="CG258" i="1"/>
  <c r="BX259" i="1"/>
  <c r="BY259" i="1"/>
  <c r="BZ259" i="1"/>
  <c r="CA259" i="1"/>
  <c r="CB259" i="1"/>
  <c r="CC259" i="1"/>
  <c r="CD259" i="1"/>
  <c r="CE259" i="1"/>
  <c r="CF259" i="1"/>
  <c r="CG259" i="1"/>
  <c r="BX260" i="1"/>
  <c r="BY260" i="1"/>
  <c r="BZ260" i="1"/>
  <c r="CA260" i="1"/>
  <c r="CB260" i="1"/>
  <c r="CC260" i="1"/>
  <c r="CD260" i="1"/>
  <c r="CE260" i="1"/>
  <c r="CF260" i="1"/>
  <c r="CG260" i="1"/>
  <c r="BX261" i="1"/>
  <c r="BY261" i="1"/>
  <c r="BZ261" i="1"/>
  <c r="CA261" i="1"/>
  <c r="CB261" i="1"/>
  <c r="CC261" i="1"/>
  <c r="CD261" i="1"/>
  <c r="CE261" i="1"/>
  <c r="CF261" i="1"/>
  <c r="CG261" i="1"/>
  <c r="BX262" i="1"/>
  <c r="BY262" i="1"/>
  <c r="BZ262" i="1"/>
  <c r="CA262" i="1"/>
  <c r="CB262" i="1"/>
  <c r="CC262" i="1"/>
  <c r="CD262" i="1"/>
  <c r="CE262" i="1"/>
  <c r="CF262" i="1"/>
  <c r="CG262" i="1"/>
  <c r="BX263" i="1"/>
  <c r="BY263" i="1"/>
  <c r="BZ263" i="1"/>
  <c r="CA263" i="1"/>
  <c r="CB263" i="1"/>
  <c r="CC263" i="1"/>
  <c r="CD263" i="1"/>
  <c r="CE263" i="1"/>
  <c r="CF263" i="1"/>
  <c r="CG263" i="1"/>
  <c r="BX264" i="1"/>
  <c r="BY264" i="1"/>
  <c r="BZ264" i="1"/>
  <c r="CA264" i="1"/>
  <c r="CB264" i="1"/>
  <c r="CC264" i="1"/>
  <c r="CD264" i="1"/>
  <c r="CE264" i="1"/>
  <c r="CF264" i="1"/>
  <c r="CG264" i="1"/>
  <c r="BX265" i="1"/>
  <c r="BY265" i="1"/>
  <c r="BZ265" i="1"/>
  <c r="CA265" i="1"/>
  <c r="CB265" i="1"/>
  <c r="CC265" i="1"/>
  <c r="CD265" i="1"/>
  <c r="CE265" i="1"/>
  <c r="CF265" i="1"/>
  <c r="CG265" i="1"/>
  <c r="BX266" i="1"/>
  <c r="BY266" i="1"/>
  <c r="BZ266" i="1"/>
  <c r="CA266" i="1"/>
  <c r="CB266" i="1"/>
  <c r="CC266" i="1"/>
  <c r="CD266" i="1"/>
  <c r="CE266" i="1"/>
  <c r="CF266" i="1"/>
  <c r="CG266" i="1"/>
  <c r="BX267" i="1"/>
  <c r="BY267" i="1"/>
  <c r="BZ267" i="1"/>
  <c r="CA267" i="1"/>
  <c r="CB267" i="1"/>
  <c r="CC267" i="1"/>
  <c r="CD267" i="1"/>
  <c r="CE267" i="1"/>
  <c r="CF267" i="1"/>
  <c r="CG267" i="1"/>
  <c r="BX268" i="1"/>
  <c r="BY268" i="1"/>
  <c r="BZ268" i="1"/>
  <c r="CA268" i="1"/>
  <c r="CB268" i="1"/>
  <c r="CC268" i="1"/>
  <c r="CD268" i="1"/>
  <c r="CE268" i="1"/>
  <c r="CF268" i="1"/>
  <c r="CG268" i="1"/>
  <c r="BX269" i="1"/>
  <c r="BY269" i="1"/>
  <c r="BZ269" i="1"/>
  <c r="CA269" i="1"/>
  <c r="CB269" i="1"/>
  <c r="CC269" i="1"/>
  <c r="CD269" i="1"/>
  <c r="CE269" i="1"/>
  <c r="CF269" i="1"/>
  <c r="CG269" i="1"/>
  <c r="BX270" i="1"/>
  <c r="BY270" i="1"/>
  <c r="BZ270" i="1"/>
  <c r="CA270" i="1"/>
  <c r="CB270" i="1"/>
  <c r="CC270" i="1"/>
  <c r="CD270" i="1"/>
  <c r="CE270" i="1"/>
  <c r="CF270" i="1"/>
  <c r="CG270" i="1"/>
  <c r="BX271" i="1"/>
  <c r="BY271" i="1"/>
  <c r="BZ271" i="1"/>
  <c r="CA271" i="1"/>
  <c r="CB271" i="1"/>
  <c r="CC271" i="1"/>
  <c r="CD271" i="1"/>
  <c r="CE271" i="1"/>
  <c r="CF271" i="1"/>
  <c r="CG271" i="1"/>
  <c r="BX272" i="1"/>
  <c r="BY272" i="1"/>
  <c r="BZ272" i="1"/>
  <c r="CA272" i="1"/>
  <c r="CB272" i="1"/>
  <c r="CC272" i="1"/>
  <c r="CD272" i="1"/>
  <c r="CE272" i="1"/>
  <c r="CF272" i="1"/>
  <c r="CG272" i="1"/>
  <c r="BX273" i="1"/>
  <c r="BY273" i="1"/>
  <c r="BZ273" i="1"/>
  <c r="CA273" i="1"/>
  <c r="CB273" i="1"/>
  <c r="CC273" i="1"/>
  <c r="CD273" i="1"/>
  <c r="CE273" i="1"/>
  <c r="CF273" i="1"/>
  <c r="CG273" i="1"/>
  <c r="BX274" i="1"/>
  <c r="BY274" i="1"/>
  <c r="BZ274" i="1"/>
  <c r="CA274" i="1"/>
  <c r="CB274" i="1"/>
  <c r="CC274" i="1"/>
  <c r="CD274" i="1"/>
  <c r="CE274" i="1"/>
  <c r="CF274" i="1"/>
  <c r="CG274" i="1"/>
  <c r="BX275" i="1"/>
  <c r="BY275" i="1"/>
  <c r="BZ275" i="1"/>
  <c r="CA275" i="1"/>
  <c r="CB275" i="1"/>
  <c r="CC275" i="1"/>
  <c r="CD275" i="1"/>
  <c r="CE275" i="1"/>
  <c r="CF275" i="1"/>
  <c r="CG275" i="1"/>
  <c r="BX276" i="1"/>
  <c r="BY276" i="1"/>
  <c r="BZ276" i="1"/>
  <c r="CA276" i="1"/>
  <c r="CB276" i="1"/>
  <c r="CC276" i="1"/>
  <c r="CD276" i="1"/>
  <c r="CE276" i="1"/>
  <c r="CF276" i="1"/>
  <c r="CG276" i="1"/>
  <c r="BX277" i="1"/>
  <c r="BY277" i="1"/>
  <c r="BZ277" i="1"/>
  <c r="CA277" i="1"/>
  <c r="CB277" i="1"/>
  <c r="CC277" i="1"/>
  <c r="CD277" i="1"/>
  <c r="CE277" i="1"/>
  <c r="CF277" i="1"/>
  <c r="CG277" i="1"/>
  <c r="BX278" i="1"/>
  <c r="BY278" i="1"/>
  <c r="BZ278" i="1"/>
  <c r="CA278" i="1"/>
  <c r="CB278" i="1"/>
  <c r="CC278" i="1"/>
  <c r="CD278" i="1"/>
  <c r="CE278" i="1"/>
  <c r="CF278" i="1"/>
  <c r="CG278" i="1"/>
  <c r="BX279" i="1"/>
  <c r="BY279" i="1"/>
  <c r="BZ279" i="1"/>
  <c r="CA279" i="1"/>
  <c r="CB279" i="1"/>
  <c r="CC279" i="1"/>
  <c r="CD279" i="1"/>
  <c r="CE279" i="1"/>
  <c r="CF279" i="1"/>
  <c r="CG279" i="1"/>
  <c r="BX280" i="1"/>
  <c r="BY280" i="1"/>
  <c r="BZ280" i="1"/>
  <c r="CA280" i="1"/>
  <c r="CB280" i="1"/>
  <c r="CC280" i="1"/>
  <c r="CD280" i="1"/>
  <c r="CE280" i="1"/>
  <c r="CF280" i="1"/>
  <c r="CG280" i="1"/>
  <c r="BX281" i="1"/>
  <c r="BY281" i="1"/>
  <c r="BZ281" i="1"/>
  <c r="CA281" i="1"/>
  <c r="CB281" i="1"/>
  <c r="CC281" i="1"/>
  <c r="CD281" i="1"/>
  <c r="CE281" i="1"/>
  <c r="CF281" i="1"/>
  <c r="CG281" i="1"/>
  <c r="BX282" i="1"/>
  <c r="BY282" i="1"/>
  <c r="BZ282" i="1"/>
  <c r="CA282" i="1"/>
  <c r="CB282" i="1"/>
  <c r="CC282" i="1"/>
  <c r="CD282" i="1"/>
  <c r="CE282" i="1"/>
  <c r="CF282" i="1"/>
  <c r="CG282" i="1"/>
  <c r="BX283" i="1"/>
  <c r="BY283" i="1"/>
  <c r="BZ283" i="1"/>
  <c r="CA283" i="1"/>
  <c r="CB283" i="1"/>
  <c r="CC283" i="1"/>
  <c r="CD283" i="1"/>
  <c r="CE283" i="1"/>
  <c r="CF283" i="1"/>
  <c r="CG283" i="1"/>
  <c r="BX284" i="1"/>
  <c r="BY284" i="1"/>
  <c r="BZ284" i="1"/>
  <c r="CA284" i="1"/>
  <c r="CB284" i="1"/>
  <c r="CC284" i="1"/>
  <c r="CD284" i="1"/>
  <c r="CE284" i="1"/>
  <c r="CF284" i="1"/>
  <c r="CG284" i="1"/>
  <c r="BX285" i="1"/>
  <c r="BY285" i="1"/>
  <c r="BZ285" i="1"/>
  <c r="CA285" i="1"/>
  <c r="CB285" i="1"/>
  <c r="CC285" i="1"/>
  <c r="CD285" i="1"/>
  <c r="CE285" i="1"/>
  <c r="CF285" i="1"/>
  <c r="CG285" i="1"/>
  <c r="BX286" i="1"/>
  <c r="BY286" i="1"/>
  <c r="BZ286" i="1"/>
  <c r="CA286" i="1"/>
  <c r="CB286" i="1"/>
  <c r="CC286" i="1"/>
  <c r="CD286" i="1"/>
  <c r="CE286" i="1"/>
  <c r="CF286" i="1"/>
  <c r="CG286" i="1"/>
  <c r="BX287" i="1"/>
  <c r="BY287" i="1"/>
  <c r="BZ287" i="1"/>
  <c r="CA287" i="1"/>
  <c r="CB287" i="1"/>
  <c r="CC287" i="1"/>
  <c r="CD287" i="1"/>
  <c r="CE287" i="1"/>
  <c r="CF287" i="1"/>
  <c r="CG287" i="1"/>
  <c r="BX288" i="1"/>
  <c r="BY288" i="1"/>
  <c r="BZ288" i="1"/>
  <c r="CA288" i="1"/>
  <c r="CB288" i="1"/>
  <c r="CC288" i="1"/>
  <c r="CD288" i="1"/>
  <c r="CE288" i="1"/>
  <c r="CF288" i="1"/>
  <c r="CG288" i="1"/>
  <c r="BX289" i="1"/>
  <c r="BY289" i="1"/>
  <c r="BZ289" i="1"/>
  <c r="CA289" i="1"/>
  <c r="CB289" i="1"/>
  <c r="CC289" i="1"/>
  <c r="CD289" i="1"/>
  <c r="CE289" i="1"/>
  <c r="CF289" i="1"/>
  <c r="CG289" i="1"/>
  <c r="BX290" i="1"/>
  <c r="BY290" i="1"/>
  <c r="BZ290" i="1"/>
  <c r="CA290" i="1"/>
  <c r="CB290" i="1"/>
  <c r="CC290" i="1"/>
  <c r="CD290" i="1"/>
  <c r="CE290" i="1"/>
  <c r="CF290" i="1"/>
  <c r="CG290" i="1"/>
  <c r="BX291" i="1"/>
  <c r="BY291" i="1"/>
  <c r="BZ291" i="1"/>
  <c r="CA291" i="1"/>
  <c r="CB291" i="1"/>
  <c r="CC291" i="1"/>
  <c r="CD291" i="1"/>
  <c r="CE291" i="1"/>
  <c r="CF291" i="1"/>
  <c r="CG291" i="1"/>
  <c r="BX292" i="1"/>
  <c r="BY292" i="1"/>
  <c r="BZ292" i="1"/>
  <c r="CA292" i="1"/>
  <c r="CB292" i="1"/>
  <c r="CC292" i="1"/>
  <c r="CD292" i="1"/>
  <c r="CE292" i="1"/>
  <c r="CF292" i="1"/>
  <c r="CG292" i="1"/>
  <c r="BX293" i="1"/>
  <c r="BY293" i="1"/>
  <c r="BZ293" i="1"/>
  <c r="CA293" i="1"/>
  <c r="CB293" i="1"/>
  <c r="CC293" i="1"/>
  <c r="CD293" i="1"/>
  <c r="CE293" i="1"/>
  <c r="CF293" i="1"/>
  <c r="CG293" i="1"/>
  <c r="BX294" i="1"/>
  <c r="BY294" i="1"/>
  <c r="BZ294" i="1"/>
  <c r="CA294" i="1"/>
  <c r="CB294" i="1"/>
  <c r="CC294" i="1"/>
  <c r="CD294" i="1"/>
  <c r="CE294" i="1"/>
  <c r="CF294" i="1"/>
  <c r="CG294" i="1"/>
  <c r="BX295" i="1"/>
  <c r="BY295" i="1"/>
  <c r="BZ295" i="1"/>
  <c r="CA295" i="1"/>
  <c r="CB295" i="1"/>
  <c r="CC295" i="1"/>
  <c r="CD295" i="1"/>
  <c r="CE295" i="1"/>
  <c r="CF295" i="1"/>
  <c r="CG295" i="1"/>
  <c r="BX296" i="1"/>
  <c r="BY296" i="1"/>
  <c r="BZ296" i="1"/>
  <c r="CA296" i="1"/>
  <c r="CB296" i="1"/>
  <c r="CC296" i="1"/>
  <c r="CD296" i="1"/>
  <c r="CE296" i="1"/>
  <c r="CF296" i="1"/>
  <c r="CG296" i="1"/>
  <c r="BX297" i="1"/>
  <c r="BY297" i="1"/>
  <c r="BZ297" i="1"/>
  <c r="CA297" i="1"/>
  <c r="CB297" i="1"/>
  <c r="CC297" i="1"/>
  <c r="CD297" i="1"/>
  <c r="CE297" i="1"/>
  <c r="CF297" i="1"/>
  <c r="CG297" i="1"/>
  <c r="BX298" i="1"/>
  <c r="BY298" i="1"/>
  <c r="BZ298" i="1"/>
  <c r="CA298" i="1"/>
  <c r="CB298" i="1"/>
  <c r="CC298" i="1"/>
  <c r="CD298" i="1"/>
  <c r="CE298" i="1"/>
  <c r="CF298" i="1"/>
  <c r="CG298" i="1"/>
  <c r="BX299" i="1"/>
  <c r="BY299" i="1"/>
  <c r="BZ299" i="1"/>
  <c r="CA299" i="1"/>
  <c r="CB299" i="1"/>
  <c r="CC299" i="1"/>
  <c r="CD299" i="1"/>
  <c r="CE299" i="1"/>
  <c r="CF299" i="1"/>
  <c r="CG299" i="1"/>
  <c r="BX300" i="1"/>
  <c r="BY300" i="1"/>
  <c r="BZ300" i="1"/>
  <c r="CA300" i="1"/>
  <c r="CB300" i="1"/>
  <c r="CC300" i="1"/>
  <c r="CD300" i="1"/>
  <c r="CE300" i="1"/>
  <c r="CF300" i="1"/>
  <c r="CG300" i="1"/>
  <c r="BX301" i="1"/>
  <c r="BY301" i="1"/>
  <c r="BZ301" i="1"/>
  <c r="CA301" i="1"/>
  <c r="CB301" i="1"/>
  <c r="CC301" i="1"/>
  <c r="CD301" i="1"/>
  <c r="CE301" i="1"/>
  <c r="CF301" i="1"/>
  <c r="CG301" i="1"/>
  <c r="BX302" i="1"/>
  <c r="BY302" i="1"/>
  <c r="BZ302" i="1"/>
  <c r="CA302" i="1"/>
  <c r="CB302" i="1"/>
  <c r="CC302" i="1"/>
  <c r="CD302" i="1"/>
  <c r="CE302" i="1"/>
  <c r="CF302" i="1"/>
  <c r="CG302" i="1"/>
  <c r="BX303" i="1"/>
  <c r="BY303" i="1"/>
  <c r="BZ303" i="1"/>
  <c r="CA303" i="1"/>
  <c r="CB303" i="1"/>
  <c r="CC303" i="1"/>
  <c r="CD303" i="1"/>
  <c r="CE303" i="1"/>
  <c r="CF303" i="1"/>
  <c r="CG303" i="1"/>
  <c r="BX304" i="1"/>
  <c r="BY304" i="1"/>
  <c r="BZ304" i="1"/>
  <c r="CA304" i="1"/>
  <c r="CB304" i="1"/>
  <c r="CC304" i="1"/>
  <c r="CD304" i="1"/>
  <c r="CE304" i="1"/>
  <c r="CF304" i="1"/>
  <c r="CG304" i="1"/>
  <c r="BX305" i="1"/>
  <c r="BY305" i="1"/>
  <c r="BZ305" i="1"/>
  <c r="CA305" i="1"/>
  <c r="CB305" i="1"/>
  <c r="CC305" i="1"/>
  <c r="CD305" i="1"/>
  <c r="CE305" i="1"/>
  <c r="CF305" i="1"/>
  <c r="CG305" i="1"/>
  <c r="BX306" i="1"/>
  <c r="BY306" i="1"/>
  <c r="BZ306" i="1"/>
  <c r="CA306" i="1"/>
  <c r="CB306" i="1"/>
  <c r="CC306" i="1"/>
  <c r="CD306" i="1"/>
  <c r="CE306" i="1"/>
  <c r="CF306" i="1"/>
  <c r="CG306" i="1"/>
  <c r="BX307" i="1"/>
  <c r="BY307" i="1"/>
  <c r="BZ307" i="1"/>
  <c r="CA307" i="1"/>
  <c r="CB307" i="1"/>
  <c r="CC307" i="1"/>
  <c r="CD307" i="1"/>
  <c r="CE307" i="1"/>
  <c r="CF307" i="1"/>
  <c r="CG307" i="1"/>
  <c r="BX308" i="1"/>
  <c r="BY308" i="1"/>
  <c r="BZ308" i="1"/>
  <c r="CA308" i="1"/>
  <c r="CB308" i="1"/>
  <c r="CC308" i="1"/>
  <c r="CD308" i="1"/>
  <c r="CE308" i="1"/>
  <c r="CF308" i="1"/>
  <c r="CG308" i="1"/>
  <c r="BX309" i="1"/>
  <c r="BY309" i="1"/>
  <c r="BZ309" i="1"/>
  <c r="CA309" i="1"/>
  <c r="CB309" i="1"/>
  <c r="CC309" i="1"/>
  <c r="CD309" i="1"/>
  <c r="CE309" i="1"/>
  <c r="CF309" i="1"/>
  <c r="CG309" i="1"/>
  <c r="BX310" i="1"/>
  <c r="BY310" i="1"/>
  <c r="BZ310" i="1"/>
  <c r="CA310" i="1"/>
  <c r="CB310" i="1"/>
  <c r="CC310" i="1"/>
  <c r="CD310" i="1"/>
  <c r="CE310" i="1"/>
  <c r="CF310" i="1"/>
  <c r="CG310" i="1"/>
  <c r="BX311" i="1"/>
  <c r="BY311" i="1"/>
  <c r="BZ311" i="1"/>
  <c r="CA311" i="1"/>
  <c r="CB311" i="1"/>
  <c r="CC311" i="1"/>
  <c r="CD311" i="1"/>
  <c r="CE311" i="1"/>
  <c r="CF311" i="1"/>
  <c r="CG311" i="1"/>
  <c r="BX312" i="1"/>
  <c r="BY312" i="1"/>
  <c r="BZ312" i="1"/>
  <c r="CA312" i="1"/>
  <c r="CB312" i="1"/>
  <c r="CC312" i="1"/>
  <c r="CD312" i="1"/>
  <c r="CE312" i="1"/>
  <c r="CF312" i="1"/>
  <c r="CG312" i="1"/>
  <c r="BX313" i="1"/>
  <c r="BY313" i="1"/>
  <c r="BZ313" i="1"/>
  <c r="CA313" i="1"/>
  <c r="CB313" i="1"/>
  <c r="CC313" i="1"/>
  <c r="CD313" i="1"/>
  <c r="CE313" i="1"/>
  <c r="CF313" i="1"/>
  <c r="CG313" i="1"/>
  <c r="BX314" i="1"/>
  <c r="BY314" i="1"/>
  <c r="BZ314" i="1"/>
  <c r="CA314" i="1"/>
  <c r="CB314" i="1"/>
  <c r="CC314" i="1"/>
  <c r="CD314" i="1"/>
  <c r="CE314" i="1"/>
  <c r="CF314" i="1"/>
  <c r="CG314" i="1"/>
  <c r="BX315" i="1"/>
  <c r="BY315" i="1"/>
  <c r="BZ315" i="1"/>
  <c r="CA315" i="1"/>
  <c r="CB315" i="1"/>
  <c r="CC315" i="1"/>
  <c r="CD315" i="1"/>
  <c r="CE315" i="1"/>
  <c r="CF315" i="1"/>
  <c r="CG315" i="1"/>
  <c r="BX316" i="1"/>
  <c r="BY316" i="1"/>
  <c r="BZ316" i="1"/>
  <c r="CA316" i="1"/>
  <c r="CB316" i="1"/>
  <c r="CC316" i="1"/>
  <c r="CD316" i="1"/>
  <c r="CE316" i="1"/>
  <c r="CF316" i="1"/>
  <c r="CG316" i="1"/>
  <c r="BX317" i="1"/>
  <c r="BY317" i="1"/>
  <c r="BZ317" i="1"/>
  <c r="CA317" i="1"/>
  <c r="CB317" i="1"/>
  <c r="CC317" i="1"/>
  <c r="CD317" i="1"/>
  <c r="CE317" i="1"/>
  <c r="CF317" i="1"/>
  <c r="CG317" i="1"/>
  <c r="BX318" i="1"/>
  <c r="BY318" i="1"/>
  <c r="BZ318" i="1"/>
  <c r="CA318" i="1"/>
  <c r="CB318" i="1"/>
  <c r="CC318" i="1"/>
  <c r="CD318" i="1"/>
  <c r="CE318" i="1"/>
  <c r="CF318" i="1"/>
  <c r="CG318" i="1"/>
  <c r="BX319" i="1"/>
  <c r="BY319" i="1"/>
  <c r="BZ319" i="1"/>
  <c r="CA319" i="1"/>
  <c r="CB319" i="1"/>
  <c r="CC319" i="1"/>
  <c r="CD319" i="1"/>
  <c r="CE319" i="1"/>
  <c r="CF319" i="1"/>
  <c r="CG319" i="1"/>
  <c r="BX320" i="1"/>
  <c r="BY320" i="1"/>
  <c r="BZ320" i="1"/>
  <c r="CA320" i="1"/>
  <c r="CB320" i="1"/>
  <c r="CC320" i="1"/>
  <c r="CD320" i="1"/>
  <c r="CE320" i="1"/>
  <c r="CF320" i="1"/>
  <c r="CG320" i="1"/>
  <c r="BX321" i="1"/>
  <c r="BY321" i="1"/>
  <c r="BZ321" i="1"/>
  <c r="CA321" i="1"/>
  <c r="CB321" i="1"/>
  <c r="CC321" i="1"/>
  <c r="CD321" i="1"/>
  <c r="CE321" i="1"/>
  <c r="CF321" i="1"/>
  <c r="CG321" i="1"/>
  <c r="BX322" i="1"/>
  <c r="BY322" i="1"/>
  <c r="BZ322" i="1"/>
  <c r="CA322" i="1"/>
  <c r="CB322" i="1"/>
  <c r="CC322" i="1"/>
  <c r="CD322" i="1"/>
  <c r="CE322" i="1"/>
  <c r="CF322" i="1"/>
  <c r="CG322" i="1"/>
  <c r="BX323" i="1"/>
  <c r="BY323" i="1"/>
  <c r="BZ323" i="1"/>
  <c r="CA323" i="1"/>
  <c r="CB323" i="1"/>
  <c r="CC323" i="1"/>
  <c r="CD323" i="1"/>
  <c r="CE323" i="1"/>
  <c r="CF323" i="1"/>
  <c r="CG323" i="1"/>
  <c r="BX324" i="1"/>
  <c r="BY324" i="1"/>
  <c r="BZ324" i="1"/>
  <c r="CA324" i="1"/>
  <c r="CB324" i="1"/>
  <c r="CC324" i="1"/>
  <c r="CD324" i="1"/>
  <c r="CE324" i="1"/>
  <c r="CF324" i="1"/>
  <c r="CG324" i="1"/>
  <c r="BX325" i="1"/>
  <c r="BY325" i="1"/>
  <c r="BZ325" i="1"/>
  <c r="CA325" i="1"/>
  <c r="CB325" i="1"/>
  <c r="CC325" i="1"/>
  <c r="CD325" i="1"/>
  <c r="CE325" i="1"/>
  <c r="CF325" i="1"/>
  <c r="CG325" i="1"/>
  <c r="BX326" i="1"/>
  <c r="BY326" i="1"/>
  <c r="BZ326" i="1"/>
  <c r="CA326" i="1"/>
  <c r="CB326" i="1"/>
  <c r="CC326" i="1"/>
  <c r="CD326" i="1"/>
  <c r="CE326" i="1"/>
  <c r="CF326" i="1"/>
  <c r="CG326" i="1"/>
  <c r="BX327" i="1"/>
  <c r="BY327" i="1"/>
  <c r="BZ327" i="1"/>
  <c r="CA327" i="1"/>
  <c r="CB327" i="1"/>
  <c r="CC327" i="1"/>
  <c r="CD327" i="1"/>
  <c r="CE327" i="1"/>
  <c r="CF327" i="1"/>
  <c r="CG327" i="1"/>
  <c r="BX328" i="1"/>
  <c r="BY328" i="1"/>
  <c r="BZ328" i="1"/>
  <c r="CA328" i="1"/>
  <c r="CB328" i="1"/>
  <c r="CC328" i="1"/>
  <c r="CD328" i="1"/>
  <c r="CE328" i="1"/>
  <c r="CF328" i="1"/>
  <c r="CG328" i="1"/>
  <c r="BX329" i="1"/>
  <c r="BY329" i="1"/>
  <c r="BZ329" i="1"/>
  <c r="CA329" i="1"/>
  <c r="CB329" i="1"/>
  <c r="CC329" i="1"/>
  <c r="CD329" i="1"/>
  <c r="CE329" i="1"/>
  <c r="CF329" i="1"/>
  <c r="CG329" i="1"/>
  <c r="BX330" i="1"/>
  <c r="BY330" i="1"/>
  <c r="BZ330" i="1"/>
  <c r="CA330" i="1"/>
  <c r="CB330" i="1"/>
  <c r="CC330" i="1"/>
  <c r="CD330" i="1"/>
  <c r="CE330" i="1"/>
  <c r="CF330" i="1"/>
  <c r="CG330" i="1"/>
  <c r="BX331" i="1"/>
  <c r="BY331" i="1"/>
  <c r="BZ331" i="1"/>
  <c r="CA331" i="1"/>
  <c r="CB331" i="1"/>
  <c r="CC331" i="1"/>
  <c r="CD331" i="1"/>
  <c r="CE331" i="1"/>
  <c r="CF331" i="1"/>
  <c r="CG331" i="1"/>
  <c r="BX332" i="1"/>
  <c r="BY332" i="1"/>
  <c r="BZ332" i="1"/>
  <c r="CA332" i="1"/>
  <c r="CB332" i="1"/>
  <c r="CC332" i="1"/>
  <c r="CD332" i="1"/>
  <c r="CE332" i="1"/>
  <c r="CF332" i="1"/>
  <c r="CG332" i="1"/>
  <c r="BX333" i="1"/>
  <c r="BY333" i="1"/>
  <c r="BZ333" i="1"/>
  <c r="CA333" i="1"/>
  <c r="CB333" i="1"/>
  <c r="CC333" i="1"/>
  <c r="CD333" i="1"/>
  <c r="CE333" i="1"/>
  <c r="CF333" i="1"/>
  <c r="CG333" i="1"/>
  <c r="BX334" i="1"/>
  <c r="BY334" i="1"/>
  <c r="BZ334" i="1"/>
  <c r="CA334" i="1"/>
  <c r="CB334" i="1"/>
  <c r="CC334" i="1"/>
  <c r="CD334" i="1"/>
  <c r="CE334" i="1"/>
  <c r="CF334" i="1"/>
  <c r="CG334" i="1"/>
  <c r="BX335" i="1"/>
  <c r="BY335" i="1"/>
  <c r="BZ335" i="1"/>
  <c r="CA335" i="1"/>
  <c r="CB335" i="1"/>
  <c r="CC335" i="1"/>
  <c r="CD335" i="1"/>
  <c r="CE335" i="1"/>
  <c r="CF335" i="1"/>
  <c r="CG335" i="1"/>
  <c r="BX336" i="1"/>
  <c r="BY336" i="1"/>
  <c r="BZ336" i="1"/>
  <c r="CA336" i="1"/>
  <c r="CB336" i="1"/>
  <c r="CC336" i="1"/>
  <c r="CD336" i="1"/>
  <c r="CE336" i="1"/>
  <c r="CF336" i="1"/>
  <c r="CG336" i="1"/>
  <c r="BX337" i="1"/>
  <c r="BY337" i="1"/>
  <c r="BZ337" i="1"/>
  <c r="CA337" i="1"/>
  <c r="CB337" i="1"/>
  <c r="CC337" i="1"/>
  <c r="CD337" i="1"/>
  <c r="CE337" i="1"/>
  <c r="CF337" i="1"/>
  <c r="CG337" i="1"/>
  <c r="BX338" i="1"/>
  <c r="BY338" i="1"/>
  <c r="BZ338" i="1"/>
  <c r="CA338" i="1"/>
  <c r="CB338" i="1"/>
  <c r="CC338" i="1"/>
  <c r="CD338" i="1"/>
  <c r="CE338" i="1"/>
  <c r="CF338" i="1"/>
  <c r="CG338" i="1"/>
  <c r="BX339" i="1"/>
  <c r="BY339" i="1"/>
  <c r="BZ339" i="1"/>
  <c r="CA339" i="1"/>
  <c r="CB339" i="1"/>
  <c r="CC339" i="1"/>
  <c r="CD339" i="1"/>
  <c r="CE339" i="1"/>
  <c r="CF339" i="1"/>
  <c r="CG339" i="1"/>
  <c r="BX340" i="1"/>
  <c r="BY340" i="1"/>
  <c r="BZ340" i="1"/>
  <c r="CA340" i="1"/>
  <c r="CB340" i="1"/>
  <c r="CC340" i="1"/>
  <c r="CD340" i="1"/>
  <c r="CE340" i="1"/>
  <c r="CF340" i="1"/>
  <c r="CG340" i="1"/>
  <c r="BX341" i="1"/>
  <c r="BY341" i="1"/>
  <c r="BZ341" i="1"/>
  <c r="CA341" i="1"/>
  <c r="CB341" i="1"/>
  <c r="CC341" i="1"/>
  <c r="CD341" i="1"/>
  <c r="CE341" i="1"/>
  <c r="CF341" i="1"/>
  <c r="CG341" i="1"/>
  <c r="BX342" i="1"/>
  <c r="BY342" i="1"/>
  <c r="BZ342" i="1"/>
  <c r="CA342" i="1"/>
  <c r="CB342" i="1"/>
  <c r="CC342" i="1"/>
  <c r="CD342" i="1"/>
  <c r="CE342" i="1"/>
  <c r="CF342" i="1"/>
  <c r="CG342" i="1"/>
  <c r="BX343" i="1"/>
  <c r="BY343" i="1"/>
  <c r="BZ343" i="1"/>
  <c r="CA343" i="1"/>
  <c r="CB343" i="1"/>
  <c r="CC343" i="1"/>
  <c r="CD343" i="1"/>
  <c r="CE343" i="1"/>
  <c r="CF343" i="1"/>
  <c r="CG343" i="1"/>
  <c r="BX344" i="1"/>
  <c r="BY344" i="1"/>
  <c r="BZ344" i="1"/>
  <c r="CA344" i="1"/>
  <c r="CB344" i="1"/>
  <c r="CC344" i="1"/>
  <c r="CD344" i="1"/>
  <c r="CE344" i="1"/>
  <c r="CF344" i="1"/>
  <c r="CG344" i="1"/>
  <c r="BX345" i="1"/>
  <c r="BY345" i="1"/>
  <c r="BZ345" i="1"/>
  <c r="CA345" i="1"/>
  <c r="CB345" i="1"/>
  <c r="CC345" i="1"/>
  <c r="CD345" i="1"/>
  <c r="CE345" i="1"/>
  <c r="CF345" i="1"/>
  <c r="CG345" i="1"/>
  <c r="BX346" i="1"/>
  <c r="BY346" i="1"/>
  <c r="BZ346" i="1"/>
  <c r="CA346" i="1"/>
  <c r="CB346" i="1"/>
  <c r="CC346" i="1"/>
  <c r="CD346" i="1"/>
  <c r="CE346" i="1"/>
  <c r="CF346" i="1"/>
  <c r="CG346" i="1"/>
  <c r="BX347" i="1"/>
  <c r="BY347" i="1"/>
  <c r="BZ347" i="1"/>
  <c r="CA347" i="1"/>
  <c r="CB347" i="1"/>
  <c r="CC347" i="1"/>
  <c r="CD347" i="1"/>
  <c r="CE347" i="1"/>
  <c r="CF347" i="1"/>
  <c r="CG347" i="1"/>
  <c r="BX348" i="1"/>
  <c r="BY348" i="1"/>
  <c r="BZ348" i="1"/>
  <c r="CA348" i="1"/>
  <c r="CB348" i="1"/>
  <c r="CC348" i="1"/>
  <c r="CD348" i="1"/>
  <c r="CE348" i="1"/>
  <c r="CF348" i="1"/>
  <c r="CG348" i="1"/>
  <c r="BX349" i="1"/>
  <c r="BY349" i="1"/>
  <c r="BZ349" i="1"/>
  <c r="CA349" i="1"/>
  <c r="CB349" i="1"/>
  <c r="CC349" i="1"/>
  <c r="CD349" i="1"/>
  <c r="CE349" i="1"/>
  <c r="CF349" i="1"/>
  <c r="CG349" i="1"/>
  <c r="BX350" i="1"/>
  <c r="BY350" i="1"/>
  <c r="BZ350" i="1"/>
  <c r="CA350" i="1"/>
  <c r="CB350" i="1"/>
  <c r="CC350" i="1"/>
  <c r="CD350" i="1"/>
  <c r="CE350" i="1"/>
  <c r="CF350" i="1"/>
  <c r="CG350" i="1"/>
  <c r="BX351" i="1"/>
  <c r="BY351" i="1"/>
  <c r="BZ351" i="1"/>
  <c r="CA351" i="1"/>
  <c r="CB351" i="1"/>
  <c r="CC351" i="1"/>
  <c r="CD351" i="1"/>
  <c r="CE351" i="1"/>
  <c r="CF351" i="1"/>
  <c r="CG351" i="1"/>
  <c r="BX352" i="1"/>
  <c r="BY352" i="1"/>
  <c r="BZ352" i="1"/>
  <c r="CA352" i="1"/>
  <c r="CB352" i="1"/>
  <c r="CC352" i="1"/>
  <c r="CD352" i="1"/>
  <c r="CE352" i="1"/>
  <c r="CF352" i="1"/>
  <c r="CG352" i="1"/>
  <c r="BX353" i="1"/>
  <c r="BY353" i="1"/>
  <c r="BZ353" i="1"/>
  <c r="CA353" i="1"/>
  <c r="CB353" i="1"/>
  <c r="CC353" i="1"/>
  <c r="CD353" i="1"/>
  <c r="CE353" i="1"/>
  <c r="CF353" i="1"/>
  <c r="CG353" i="1"/>
  <c r="BX354" i="1"/>
  <c r="BY354" i="1"/>
  <c r="BZ354" i="1"/>
  <c r="CA354" i="1"/>
  <c r="CB354" i="1"/>
  <c r="CC354" i="1"/>
  <c r="CD354" i="1"/>
  <c r="CE354" i="1"/>
  <c r="CF354" i="1"/>
  <c r="CG354" i="1"/>
  <c r="BX355" i="1"/>
  <c r="BY355" i="1"/>
  <c r="BZ355" i="1"/>
  <c r="CA355" i="1"/>
  <c r="CB355" i="1"/>
  <c r="CC355" i="1"/>
  <c r="CD355" i="1"/>
  <c r="CE355" i="1"/>
  <c r="CF355" i="1"/>
  <c r="CG355" i="1"/>
  <c r="BX356" i="1"/>
  <c r="BY356" i="1"/>
  <c r="BZ356" i="1"/>
  <c r="CA356" i="1"/>
  <c r="CB356" i="1"/>
  <c r="CC356" i="1"/>
  <c r="CD356" i="1"/>
  <c r="CE356" i="1"/>
  <c r="CF356" i="1"/>
  <c r="CG356" i="1"/>
  <c r="BX357" i="1"/>
  <c r="BY357" i="1"/>
  <c r="BZ357" i="1"/>
  <c r="CA357" i="1"/>
  <c r="CB357" i="1"/>
  <c r="CC357" i="1"/>
  <c r="CD357" i="1"/>
  <c r="CE357" i="1"/>
  <c r="CF357" i="1"/>
  <c r="CG357" i="1"/>
  <c r="BX358" i="1"/>
  <c r="BY358" i="1"/>
  <c r="BZ358" i="1"/>
  <c r="CA358" i="1"/>
  <c r="CB358" i="1"/>
  <c r="CC358" i="1"/>
  <c r="CD358" i="1"/>
  <c r="CE358" i="1"/>
  <c r="CF358" i="1"/>
  <c r="CG358" i="1"/>
  <c r="BX359" i="1"/>
  <c r="BY359" i="1"/>
  <c r="BZ359" i="1"/>
  <c r="CA359" i="1"/>
  <c r="CB359" i="1"/>
  <c r="CC359" i="1"/>
  <c r="CD359" i="1"/>
  <c r="CE359" i="1"/>
  <c r="CF359" i="1"/>
  <c r="CG359" i="1"/>
  <c r="BX360" i="1"/>
  <c r="BY360" i="1"/>
  <c r="BZ360" i="1"/>
  <c r="CA360" i="1"/>
  <c r="CB360" i="1"/>
  <c r="CC360" i="1"/>
  <c r="CD360" i="1"/>
  <c r="CE360" i="1"/>
  <c r="CF360" i="1"/>
  <c r="CG360" i="1"/>
  <c r="BX361" i="1"/>
  <c r="BY361" i="1"/>
  <c r="BZ361" i="1"/>
  <c r="CA361" i="1"/>
  <c r="CB361" i="1"/>
  <c r="CC361" i="1"/>
  <c r="CD361" i="1"/>
  <c r="CE361" i="1"/>
  <c r="CF361" i="1"/>
  <c r="CG361" i="1"/>
  <c r="BX362" i="1"/>
  <c r="BY362" i="1"/>
  <c r="BZ362" i="1"/>
  <c r="CA362" i="1"/>
  <c r="CB362" i="1"/>
  <c r="CC362" i="1"/>
  <c r="CD362" i="1"/>
  <c r="CE362" i="1"/>
  <c r="CF362" i="1"/>
  <c r="CG362" i="1"/>
  <c r="BX363" i="1"/>
  <c r="BY363" i="1"/>
  <c r="BZ363" i="1"/>
  <c r="CA363" i="1"/>
  <c r="CB363" i="1"/>
  <c r="CC363" i="1"/>
  <c r="CD363" i="1"/>
  <c r="CE363" i="1"/>
  <c r="CF363" i="1"/>
  <c r="CG363" i="1"/>
  <c r="BX364" i="1"/>
  <c r="BY364" i="1"/>
  <c r="BZ364" i="1"/>
  <c r="CA364" i="1"/>
  <c r="CB364" i="1"/>
  <c r="CC364" i="1"/>
  <c r="CD364" i="1"/>
  <c r="CE364" i="1"/>
  <c r="CF364" i="1"/>
  <c r="CG364" i="1"/>
  <c r="BX365" i="1"/>
  <c r="BY365" i="1"/>
  <c r="BZ365" i="1"/>
  <c r="CA365" i="1"/>
  <c r="CB365" i="1"/>
  <c r="CC365" i="1"/>
  <c r="CD365" i="1"/>
  <c r="CE365" i="1"/>
  <c r="CF365" i="1"/>
  <c r="CG365" i="1"/>
  <c r="BX366" i="1"/>
  <c r="BY366" i="1"/>
  <c r="BZ366" i="1"/>
  <c r="CA366" i="1"/>
  <c r="CB366" i="1"/>
  <c r="CC366" i="1"/>
  <c r="CD366" i="1"/>
  <c r="CE366" i="1"/>
  <c r="CF366" i="1"/>
  <c r="CG366" i="1"/>
  <c r="BX367" i="1"/>
  <c r="BY367" i="1"/>
  <c r="BZ367" i="1"/>
  <c r="CA367" i="1"/>
  <c r="CB367" i="1"/>
  <c r="CC367" i="1"/>
  <c r="CD367" i="1"/>
  <c r="CE367" i="1"/>
  <c r="CF367" i="1"/>
  <c r="CG367" i="1"/>
  <c r="BX368" i="1"/>
  <c r="BY368" i="1"/>
  <c r="BZ368" i="1"/>
  <c r="CA368" i="1"/>
  <c r="CB368" i="1"/>
  <c r="CC368" i="1"/>
  <c r="CD368" i="1"/>
  <c r="CE368" i="1"/>
  <c r="CF368" i="1"/>
  <c r="CG368" i="1"/>
  <c r="BX369" i="1"/>
  <c r="BY369" i="1"/>
  <c r="BZ369" i="1"/>
  <c r="CA369" i="1"/>
  <c r="CB369" i="1"/>
  <c r="CC369" i="1"/>
  <c r="CD369" i="1"/>
  <c r="CE369" i="1"/>
  <c r="CF369" i="1"/>
  <c r="CG369" i="1"/>
  <c r="BX370" i="1"/>
  <c r="BY370" i="1"/>
  <c r="BZ370" i="1"/>
  <c r="CA370" i="1"/>
  <c r="CB370" i="1"/>
  <c r="CC370" i="1"/>
  <c r="CD370" i="1"/>
  <c r="CE370" i="1"/>
  <c r="CF370" i="1"/>
  <c r="CG370" i="1"/>
  <c r="BX371" i="1"/>
  <c r="BY371" i="1"/>
  <c r="BZ371" i="1"/>
  <c r="CA371" i="1"/>
  <c r="CB371" i="1"/>
  <c r="CC371" i="1"/>
  <c r="CD371" i="1"/>
  <c r="CE371" i="1"/>
  <c r="CF371" i="1"/>
  <c r="CG371" i="1"/>
  <c r="BX372" i="1"/>
  <c r="BY372" i="1"/>
  <c r="BZ372" i="1"/>
  <c r="CA372" i="1"/>
  <c r="CB372" i="1"/>
  <c r="CC372" i="1"/>
  <c r="CD372" i="1"/>
  <c r="CE372" i="1"/>
  <c r="CF372" i="1"/>
  <c r="CG372" i="1"/>
  <c r="BX373" i="1"/>
  <c r="BY373" i="1"/>
  <c r="BZ373" i="1"/>
  <c r="CA373" i="1"/>
  <c r="CB373" i="1"/>
  <c r="CC373" i="1"/>
  <c r="CD373" i="1"/>
  <c r="CE373" i="1"/>
  <c r="CF373" i="1"/>
  <c r="CG373" i="1"/>
  <c r="BX374" i="1"/>
  <c r="BY374" i="1"/>
  <c r="BZ374" i="1"/>
  <c r="CA374" i="1"/>
  <c r="CB374" i="1"/>
  <c r="CC374" i="1"/>
  <c r="CD374" i="1"/>
  <c r="CE374" i="1"/>
  <c r="CF374" i="1"/>
  <c r="CG374" i="1"/>
  <c r="BX375" i="1"/>
  <c r="BY375" i="1"/>
  <c r="BZ375" i="1"/>
  <c r="CA375" i="1"/>
  <c r="CB375" i="1"/>
  <c r="CC375" i="1"/>
  <c r="CD375" i="1"/>
  <c r="CE375" i="1"/>
  <c r="CF375" i="1"/>
  <c r="CG375" i="1"/>
  <c r="BX376" i="1"/>
  <c r="BY376" i="1"/>
  <c r="BZ376" i="1"/>
  <c r="CA376" i="1"/>
  <c r="CB376" i="1"/>
  <c r="CC376" i="1"/>
  <c r="CD376" i="1"/>
  <c r="CE376" i="1"/>
  <c r="CF376" i="1"/>
  <c r="CG376" i="1"/>
  <c r="BX377" i="1"/>
  <c r="BY377" i="1"/>
  <c r="BZ377" i="1"/>
  <c r="CA377" i="1"/>
  <c r="CB377" i="1"/>
  <c r="CC377" i="1"/>
  <c r="CD377" i="1"/>
  <c r="CE377" i="1"/>
  <c r="CF377" i="1"/>
  <c r="CG377" i="1"/>
  <c r="BX378" i="1"/>
  <c r="BY378" i="1"/>
  <c r="BZ378" i="1"/>
  <c r="CA378" i="1"/>
  <c r="CB378" i="1"/>
  <c r="CC378" i="1"/>
  <c r="CD378" i="1"/>
  <c r="CE378" i="1"/>
  <c r="CF378" i="1"/>
  <c r="CG378" i="1"/>
  <c r="BX379" i="1"/>
  <c r="BY379" i="1"/>
  <c r="BZ379" i="1"/>
  <c r="CA379" i="1"/>
  <c r="CB379" i="1"/>
  <c r="CC379" i="1"/>
  <c r="CD379" i="1"/>
  <c r="CE379" i="1"/>
  <c r="CF379" i="1"/>
  <c r="CG379" i="1"/>
  <c r="BX380" i="1"/>
  <c r="BY380" i="1"/>
  <c r="BZ380" i="1"/>
  <c r="CA380" i="1"/>
  <c r="CB380" i="1"/>
  <c r="CC380" i="1"/>
  <c r="CD380" i="1"/>
  <c r="CE380" i="1"/>
  <c r="CF380" i="1"/>
  <c r="CG380" i="1"/>
  <c r="BX381" i="1"/>
  <c r="BY381" i="1"/>
  <c r="BZ381" i="1"/>
  <c r="CA381" i="1"/>
  <c r="CB381" i="1"/>
  <c r="CC381" i="1"/>
  <c r="CD381" i="1"/>
  <c r="CE381" i="1"/>
  <c r="CF381" i="1"/>
  <c r="CG381" i="1"/>
  <c r="BX382" i="1"/>
  <c r="BY382" i="1"/>
  <c r="BZ382" i="1"/>
  <c r="CA382" i="1"/>
  <c r="CB382" i="1"/>
  <c r="CC382" i="1"/>
  <c r="CD382" i="1"/>
  <c r="CE382" i="1"/>
  <c r="CF382" i="1"/>
  <c r="CG382" i="1"/>
  <c r="BX383" i="1"/>
  <c r="BY383" i="1"/>
  <c r="BZ383" i="1"/>
  <c r="CA383" i="1"/>
  <c r="CB383" i="1"/>
  <c r="CC383" i="1"/>
  <c r="CD383" i="1"/>
  <c r="CE383" i="1"/>
  <c r="CF383" i="1"/>
  <c r="CG383" i="1"/>
  <c r="BX384" i="1"/>
  <c r="BY384" i="1"/>
  <c r="BZ384" i="1"/>
  <c r="CA384" i="1"/>
  <c r="CB384" i="1"/>
  <c r="CC384" i="1"/>
  <c r="CD384" i="1"/>
  <c r="CE384" i="1"/>
  <c r="CF384" i="1"/>
  <c r="CG384" i="1"/>
  <c r="BX385" i="1"/>
  <c r="BY385" i="1"/>
  <c r="BZ385" i="1"/>
  <c r="CA385" i="1"/>
  <c r="CB385" i="1"/>
  <c r="CC385" i="1"/>
  <c r="CD385" i="1"/>
  <c r="CE385" i="1"/>
  <c r="CF385" i="1"/>
  <c r="CG385" i="1"/>
  <c r="BX386" i="1"/>
  <c r="BY386" i="1"/>
  <c r="BZ386" i="1"/>
  <c r="CA386" i="1"/>
  <c r="CB386" i="1"/>
  <c r="CC386" i="1"/>
  <c r="CD386" i="1"/>
  <c r="CE386" i="1"/>
  <c r="CF386" i="1"/>
  <c r="CG386" i="1"/>
  <c r="BX387" i="1"/>
  <c r="BY387" i="1"/>
  <c r="BZ387" i="1"/>
  <c r="CA387" i="1"/>
  <c r="CB387" i="1"/>
  <c r="CC387" i="1"/>
  <c r="CD387" i="1"/>
  <c r="CE387" i="1"/>
  <c r="CF387" i="1"/>
  <c r="CG387" i="1"/>
  <c r="BX388" i="1"/>
  <c r="BY388" i="1"/>
  <c r="BZ388" i="1"/>
  <c r="CA388" i="1"/>
  <c r="CB388" i="1"/>
  <c r="CC388" i="1"/>
  <c r="CD388" i="1"/>
  <c r="CE388" i="1"/>
  <c r="CF388" i="1"/>
  <c r="CG388" i="1"/>
  <c r="BX389" i="1"/>
  <c r="BY389" i="1"/>
  <c r="BZ389" i="1"/>
  <c r="CA389" i="1"/>
  <c r="CB389" i="1"/>
  <c r="CC389" i="1"/>
  <c r="CD389" i="1"/>
  <c r="CE389" i="1"/>
  <c r="CF389" i="1"/>
  <c r="CG389" i="1"/>
  <c r="BX390" i="1"/>
  <c r="BY390" i="1"/>
  <c r="BZ390" i="1"/>
  <c r="CA390" i="1"/>
  <c r="CB390" i="1"/>
  <c r="CC390" i="1"/>
  <c r="CD390" i="1"/>
  <c r="CE390" i="1"/>
  <c r="CF390" i="1"/>
  <c r="CG390" i="1"/>
  <c r="BX391" i="1"/>
  <c r="BY391" i="1"/>
  <c r="BZ391" i="1"/>
  <c r="CA391" i="1"/>
  <c r="CB391" i="1"/>
  <c r="CC391" i="1"/>
  <c r="CD391" i="1"/>
  <c r="CE391" i="1"/>
  <c r="CF391" i="1"/>
  <c r="CG391" i="1"/>
  <c r="BX392" i="1"/>
  <c r="BY392" i="1"/>
  <c r="BZ392" i="1"/>
  <c r="CA392" i="1"/>
  <c r="CB392" i="1"/>
  <c r="CC392" i="1"/>
  <c r="CD392" i="1"/>
  <c r="CE392" i="1"/>
  <c r="CF392" i="1"/>
  <c r="CG392" i="1"/>
  <c r="BX393" i="1"/>
  <c r="BY393" i="1"/>
  <c r="BZ393" i="1"/>
  <c r="CA393" i="1"/>
  <c r="CB393" i="1"/>
  <c r="CC393" i="1"/>
  <c r="CD393" i="1"/>
  <c r="CE393" i="1"/>
  <c r="CF393" i="1"/>
  <c r="CG393" i="1"/>
  <c r="BX394" i="1"/>
  <c r="BY394" i="1"/>
  <c r="BZ394" i="1"/>
  <c r="CA394" i="1"/>
  <c r="CB394" i="1"/>
  <c r="CC394" i="1"/>
  <c r="CD394" i="1"/>
  <c r="CE394" i="1"/>
  <c r="CF394" i="1"/>
  <c r="CG394" i="1"/>
  <c r="BX395" i="1"/>
  <c r="BY395" i="1"/>
  <c r="BZ395" i="1"/>
  <c r="CA395" i="1"/>
  <c r="CB395" i="1"/>
  <c r="CC395" i="1"/>
  <c r="CD395" i="1"/>
  <c r="CE395" i="1"/>
  <c r="CF395" i="1"/>
  <c r="CG395" i="1"/>
  <c r="BX396" i="1"/>
  <c r="BY396" i="1"/>
  <c r="BZ396" i="1"/>
  <c r="CA396" i="1"/>
  <c r="CB396" i="1"/>
  <c r="CC396" i="1"/>
  <c r="CD396" i="1"/>
  <c r="CE396" i="1"/>
  <c r="CF396" i="1"/>
  <c r="CG396" i="1"/>
  <c r="BX397" i="1"/>
  <c r="BY397" i="1"/>
  <c r="BZ397" i="1"/>
  <c r="CA397" i="1"/>
  <c r="CB397" i="1"/>
  <c r="CC397" i="1"/>
  <c r="CD397" i="1"/>
  <c r="CE397" i="1"/>
  <c r="CF397" i="1"/>
  <c r="CG397" i="1"/>
  <c r="BX398" i="1"/>
  <c r="BY398" i="1"/>
  <c r="BZ398" i="1"/>
  <c r="CA398" i="1"/>
  <c r="CB398" i="1"/>
  <c r="CC398" i="1"/>
  <c r="CD398" i="1"/>
  <c r="CE398" i="1"/>
  <c r="CF398" i="1"/>
  <c r="CG398" i="1"/>
  <c r="BX399" i="1"/>
  <c r="BY399" i="1"/>
  <c r="BZ399" i="1"/>
  <c r="CA399" i="1"/>
  <c r="CB399" i="1"/>
  <c r="CC399" i="1"/>
  <c r="CD399" i="1"/>
  <c r="CE399" i="1"/>
  <c r="CF399" i="1"/>
  <c r="CG399" i="1"/>
  <c r="BX400" i="1"/>
  <c r="BY400" i="1"/>
  <c r="BZ400" i="1"/>
  <c r="CA400" i="1"/>
  <c r="CB400" i="1"/>
  <c r="CC400" i="1"/>
  <c r="CD400" i="1"/>
  <c r="CE400" i="1"/>
  <c r="CF400" i="1"/>
  <c r="CG400" i="1"/>
  <c r="BX401" i="1"/>
  <c r="BY401" i="1"/>
  <c r="BZ401" i="1"/>
  <c r="CA401" i="1"/>
  <c r="CB401" i="1"/>
  <c r="CC401" i="1"/>
  <c r="CD401" i="1"/>
  <c r="CE401" i="1"/>
  <c r="CF401" i="1"/>
  <c r="CG401" i="1"/>
  <c r="BX402" i="1"/>
  <c r="BY402" i="1"/>
  <c r="BZ402" i="1"/>
  <c r="CA402" i="1"/>
  <c r="CB402" i="1"/>
  <c r="CC402" i="1"/>
  <c r="CD402" i="1"/>
  <c r="CE402" i="1"/>
  <c r="CF402" i="1"/>
  <c r="CG402" i="1"/>
  <c r="BX403" i="1"/>
  <c r="BY403" i="1"/>
  <c r="BZ403" i="1"/>
  <c r="CA403" i="1"/>
  <c r="CB403" i="1"/>
  <c r="CC403" i="1"/>
  <c r="CD403" i="1"/>
  <c r="CE403" i="1"/>
  <c r="CF403" i="1"/>
  <c r="CG403" i="1"/>
  <c r="BX404" i="1"/>
  <c r="BY404" i="1"/>
  <c r="BZ404" i="1"/>
  <c r="CA404" i="1"/>
  <c r="CB404" i="1"/>
  <c r="CC404" i="1"/>
  <c r="CD404" i="1"/>
  <c r="CE404" i="1"/>
  <c r="CF404" i="1"/>
  <c r="CG404" i="1"/>
  <c r="BX405" i="1"/>
  <c r="BY405" i="1"/>
  <c r="BZ405" i="1"/>
  <c r="CA405" i="1"/>
  <c r="CB405" i="1"/>
  <c r="CC405" i="1"/>
  <c r="CD405" i="1"/>
  <c r="CE405" i="1"/>
  <c r="CF405" i="1"/>
  <c r="CG405" i="1"/>
  <c r="BX406" i="1"/>
  <c r="BY406" i="1"/>
  <c r="BZ406" i="1"/>
  <c r="CA406" i="1"/>
  <c r="CB406" i="1"/>
  <c r="CC406" i="1"/>
  <c r="CD406" i="1"/>
  <c r="CE406" i="1"/>
  <c r="CF406" i="1"/>
  <c r="CG406" i="1"/>
  <c r="BX407" i="1"/>
  <c r="BY407" i="1"/>
  <c r="BZ407" i="1"/>
  <c r="CA407" i="1"/>
  <c r="CB407" i="1"/>
  <c r="CC407" i="1"/>
  <c r="CD407" i="1"/>
  <c r="CE407" i="1"/>
  <c r="CF407" i="1"/>
  <c r="CG407" i="1"/>
  <c r="BX408" i="1"/>
  <c r="BY408" i="1"/>
  <c r="BZ408" i="1"/>
  <c r="CA408" i="1"/>
  <c r="CB408" i="1"/>
  <c r="CC408" i="1"/>
  <c r="CD408" i="1"/>
  <c r="CE408" i="1"/>
  <c r="CF408" i="1"/>
  <c r="CG408" i="1"/>
  <c r="BX409" i="1"/>
  <c r="BY409" i="1"/>
  <c r="BZ409" i="1"/>
  <c r="CA409" i="1"/>
  <c r="CB409" i="1"/>
  <c r="CC409" i="1"/>
  <c r="CD409" i="1"/>
  <c r="CE409" i="1"/>
  <c r="CF409" i="1"/>
  <c r="CG409" i="1"/>
  <c r="BX410" i="1"/>
  <c r="BY410" i="1"/>
  <c r="BZ410" i="1"/>
  <c r="CA410" i="1"/>
  <c r="CB410" i="1"/>
  <c r="CC410" i="1"/>
  <c r="CD410" i="1"/>
  <c r="CE410" i="1"/>
  <c r="CF410" i="1"/>
  <c r="CG410" i="1"/>
  <c r="BX411" i="1"/>
  <c r="BY411" i="1"/>
  <c r="BZ411" i="1"/>
  <c r="CA411" i="1"/>
  <c r="CB411" i="1"/>
  <c r="CC411" i="1"/>
  <c r="CD411" i="1"/>
  <c r="CE411" i="1"/>
  <c r="CF411" i="1"/>
  <c r="CG411" i="1"/>
  <c r="BX412" i="1"/>
  <c r="BY412" i="1"/>
  <c r="BZ412" i="1"/>
  <c r="CA412" i="1"/>
  <c r="CB412" i="1"/>
  <c r="CC412" i="1"/>
  <c r="CD412" i="1"/>
  <c r="CE412" i="1"/>
  <c r="CF412" i="1"/>
  <c r="CG412" i="1"/>
  <c r="BX413" i="1"/>
  <c r="BY413" i="1"/>
  <c r="BZ413" i="1"/>
  <c r="CA413" i="1"/>
  <c r="CB413" i="1"/>
  <c r="CC413" i="1"/>
  <c r="CD413" i="1"/>
  <c r="CE413" i="1"/>
  <c r="CF413" i="1"/>
  <c r="CG413" i="1"/>
  <c r="BX414" i="1"/>
  <c r="BY414" i="1"/>
  <c r="BZ414" i="1"/>
  <c r="CA414" i="1"/>
  <c r="CB414" i="1"/>
  <c r="CC414" i="1"/>
  <c r="CD414" i="1"/>
  <c r="CE414" i="1"/>
  <c r="CF414" i="1"/>
  <c r="CG414" i="1"/>
  <c r="BX415" i="1"/>
  <c r="BY415" i="1"/>
  <c r="BZ415" i="1"/>
  <c r="CA415" i="1"/>
  <c r="CB415" i="1"/>
  <c r="CC415" i="1"/>
  <c r="CD415" i="1"/>
  <c r="CE415" i="1"/>
  <c r="CF415" i="1"/>
  <c r="CG415" i="1"/>
  <c r="BX416" i="1"/>
  <c r="BY416" i="1"/>
  <c r="BZ416" i="1"/>
  <c r="CA416" i="1"/>
  <c r="CB416" i="1"/>
  <c r="CC416" i="1"/>
  <c r="CD416" i="1"/>
  <c r="CE416" i="1"/>
  <c r="CF416" i="1"/>
  <c r="CG416" i="1"/>
  <c r="BY215" i="1"/>
  <c r="BZ215" i="1"/>
  <c r="CA215" i="1"/>
  <c r="CB215" i="1"/>
  <c r="CC215" i="1"/>
  <c r="CD215" i="1"/>
  <c r="CE215" i="1"/>
  <c r="CF215" i="1"/>
  <c r="CG215" i="1"/>
  <c r="BX215" i="1"/>
  <c r="AA3" i="5" l="1"/>
  <c r="AB3" i="5"/>
  <c r="B6" i="5"/>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86" i="5" s="1"/>
  <c r="B87" i="5" s="1"/>
  <c r="B88" i="5" s="1"/>
  <c r="B89" i="5" s="1"/>
  <c r="B90" i="5" s="1"/>
  <c r="B91" i="5" s="1"/>
  <c r="B92" i="5" s="1"/>
  <c r="B93" i="5" s="1"/>
  <c r="B94" i="5" s="1"/>
  <c r="B95" i="5" s="1"/>
  <c r="B96" i="5" s="1"/>
  <c r="B97" i="5" s="1"/>
  <c r="B98" i="5" s="1"/>
  <c r="B99" i="5" s="1"/>
  <c r="B100" i="5" s="1"/>
  <c r="B101" i="5" s="1"/>
  <c r="B102" i="5" s="1"/>
  <c r="B103" i="5" s="1"/>
  <c r="B104" i="5" s="1"/>
  <c r="B105" i="5" s="1"/>
  <c r="B106" i="5" s="1"/>
  <c r="C6" i="5"/>
  <c r="D6" i="5"/>
  <c r="E6" i="5"/>
  <c r="F6" i="5"/>
  <c r="C7" i="5"/>
  <c r="D7" i="5"/>
  <c r="E7" i="5"/>
  <c r="F7" i="5"/>
  <c r="C8" i="5"/>
  <c r="D8" i="5"/>
  <c r="E8" i="5"/>
  <c r="F8" i="5"/>
  <c r="C9" i="5"/>
  <c r="D9" i="5"/>
  <c r="E9" i="5"/>
  <c r="F9" i="5"/>
  <c r="C10" i="5"/>
  <c r="D10" i="5"/>
  <c r="E10" i="5"/>
  <c r="F10" i="5"/>
  <c r="C11" i="5"/>
  <c r="D11" i="5"/>
  <c r="E11" i="5"/>
  <c r="F11" i="5"/>
  <c r="C12" i="5"/>
  <c r="D12" i="5"/>
  <c r="E12" i="5"/>
  <c r="F12" i="5"/>
  <c r="C13" i="5"/>
  <c r="D13" i="5"/>
  <c r="E13" i="5"/>
  <c r="F13" i="5"/>
  <c r="C14" i="5"/>
  <c r="D14" i="5"/>
  <c r="E14" i="5"/>
  <c r="F14" i="5"/>
  <c r="C15" i="5"/>
  <c r="D15" i="5"/>
  <c r="E15" i="5"/>
  <c r="F15" i="5"/>
  <c r="C16" i="5"/>
  <c r="D16" i="5"/>
  <c r="E16" i="5"/>
  <c r="F16" i="5"/>
  <c r="C17" i="5"/>
  <c r="D17" i="5"/>
  <c r="E17" i="5"/>
  <c r="F17" i="5"/>
  <c r="C18" i="5"/>
  <c r="D18" i="5"/>
  <c r="E18" i="5"/>
  <c r="F18" i="5"/>
  <c r="C19" i="5"/>
  <c r="D19" i="5"/>
  <c r="E19" i="5"/>
  <c r="F19" i="5"/>
  <c r="C20" i="5"/>
  <c r="D20" i="5"/>
  <c r="E20" i="5"/>
  <c r="F20" i="5"/>
  <c r="C21" i="5"/>
  <c r="D21" i="5"/>
  <c r="E21" i="5"/>
  <c r="F21" i="5"/>
  <c r="C22" i="5"/>
  <c r="D22" i="5"/>
  <c r="E22" i="5"/>
  <c r="F22" i="5"/>
  <c r="C23" i="5"/>
  <c r="D23" i="5"/>
  <c r="E23" i="5"/>
  <c r="F23" i="5"/>
  <c r="C24" i="5"/>
  <c r="D24" i="5"/>
  <c r="E24" i="5"/>
  <c r="F24" i="5"/>
  <c r="C25" i="5"/>
  <c r="D25" i="5"/>
  <c r="E25" i="5"/>
  <c r="F25" i="5"/>
  <c r="C26" i="5"/>
  <c r="D26" i="5"/>
  <c r="E26" i="5"/>
  <c r="F26" i="5"/>
  <c r="C27" i="5"/>
  <c r="D27" i="5"/>
  <c r="E27" i="5"/>
  <c r="F27" i="5"/>
  <c r="C28" i="5"/>
  <c r="D28" i="5"/>
  <c r="E28" i="5"/>
  <c r="F28" i="5"/>
  <c r="C29" i="5"/>
  <c r="D29" i="5"/>
  <c r="E29" i="5"/>
  <c r="F29" i="5"/>
  <c r="C30" i="5"/>
  <c r="D30" i="5"/>
  <c r="E30" i="5"/>
  <c r="F30" i="5"/>
  <c r="C31" i="5"/>
  <c r="D31" i="5"/>
  <c r="E31" i="5"/>
  <c r="F31" i="5"/>
  <c r="C32" i="5"/>
  <c r="D32" i="5"/>
  <c r="E32" i="5"/>
  <c r="F32" i="5"/>
  <c r="C33" i="5"/>
  <c r="D33" i="5"/>
  <c r="E33" i="5"/>
  <c r="F33" i="5"/>
  <c r="C34" i="5"/>
  <c r="D34" i="5"/>
  <c r="E34" i="5"/>
  <c r="F34" i="5"/>
  <c r="C35" i="5"/>
  <c r="D35" i="5"/>
  <c r="E35" i="5"/>
  <c r="F35" i="5"/>
  <c r="C36" i="5"/>
  <c r="D36" i="5"/>
  <c r="E36" i="5"/>
  <c r="F36" i="5"/>
  <c r="C37" i="5"/>
  <c r="D37" i="5"/>
  <c r="E37" i="5"/>
  <c r="F37" i="5"/>
  <c r="C38" i="5"/>
  <c r="D38" i="5"/>
  <c r="E38" i="5"/>
  <c r="F38" i="5"/>
  <c r="C39" i="5"/>
  <c r="D39" i="5"/>
  <c r="E39" i="5"/>
  <c r="F39" i="5"/>
  <c r="C40" i="5"/>
  <c r="D40" i="5"/>
  <c r="E40" i="5"/>
  <c r="F40" i="5"/>
  <c r="C41" i="5"/>
  <c r="D41" i="5"/>
  <c r="E41" i="5"/>
  <c r="F41" i="5"/>
  <c r="C42" i="5"/>
  <c r="D42" i="5"/>
  <c r="E42" i="5"/>
  <c r="F42" i="5"/>
  <c r="C43" i="5"/>
  <c r="D43" i="5"/>
  <c r="E43" i="5"/>
  <c r="F43" i="5"/>
  <c r="C44" i="5"/>
  <c r="D44" i="5"/>
  <c r="E44" i="5"/>
  <c r="F44" i="5"/>
  <c r="C45" i="5"/>
  <c r="D45" i="5"/>
  <c r="E45" i="5"/>
  <c r="F45" i="5"/>
  <c r="C46" i="5"/>
  <c r="D46" i="5"/>
  <c r="E46" i="5"/>
  <c r="F46" i="5"/>
  <c r="C47" i="5"/>
  <c r="D47" i="5"/>
  <c r="E47" i="5"/>
  <c r="F47" i="5"/>
  <c r="C48" i="5"/>
  <c r="D48" i="5"/>
  <c r="E48" i="5"/>
  <c r="F48" i="5"/>
  <c r="C49" i="5"/>
  <c r="D49" i="5"/>
  <c r="E49" i="5"/>
  <c r="F49" i="5"/>
  <c r="C50" i="5"/>
  <c r="D50" i="5"/>
  <c r="E50" i="5"/>
  <c r="F50" i="5"/>
  <c r="C51" i="5"/>
  <c r="D51" i="5"/>
  <c r="E51" i="5"/>
  <c r="F51" i="5"/>
  <c r="C52" i="5"/>
  <c r="D52" i="5"/>
  <c r="E52" i="5"/>
  <c r="F52" i="5"/>
  <c r="C53" i="5"/>
  <c r="D53" i="5"/>
  <c r="E53" i="5"/>
  <c r="F53" i="5"/>
  <c r="C54" i="5"/>
  <c r="D54" i="5"/>
  <c r="E54" i="5"/>
  <c r="F54" i="5"/>
  <c r="C55" i="5"/>
  <c r="D55" i="5"/>
  <c r="E55" i="5"/>
  <c r="F55" i="5"/>
  <c r="C56" i="5"/>
  <c r="D56" i="5"/>
  <c r="E56" i="5"/>
  <c r="F56" i="5"/>
  <c r="C57" i="5"/>
  <c r="D57" i="5"/>
  <c r="E57" i="5"/>
  <c r="F57" i="5"/>
  <c r="C58" i="5"/>
  <c r="D58" i="5"/>
  <c r="E58" i="5"/>
  <c r="F58" i="5"/>
  <c r="C59" i="5"/>
  <c r="D59" i="5"/>
  <c r="E59" i="5"/>
  <c r="F59" i="5"/>
  <c r="C60" i="5"/>
  <c r="D60" i="5"/>
  <c r="E60" i="5"/>
  <c r="F60" i="5"/>
  <c r="C61" i="5"/>
  <c r="D61" i="5"/>
  <c r="E61" i="5"/>
  <c r="F61" i="5"/>
  <c r="C62" i="5"/>
  <c r="D62" i="5"/>
  <c r="E62" i="5"/>
  <c r="F62" i="5"/>
  <c r="C63" i="5"/>
  <c r="D63" i="5"/>
  <c r="E63" i="5"/>
  <c r="F63" i="5"/>
  <c r="C64" i="5"/>
  <c r="D64" i="5"/>
  <c r="E64" i="5"/>
  <c r="F64" i="5"/>
  <c r="C65" i="5"/>
  <c r="D65" i="5"/>
  <c r="E65" i="5"/>
  <c r="F65" i="5"/>
  <c r="C66" i="5"/>
  <c r="D66" i="5"/>
  <c r="E66" i="5"/>
  <c r="F66" i="5"/>
  <c r="C67" i="5"/>
  <c r="D67" i="5"/>
  <c r="E67" i="5"/>
  <c r="F67" i="5"/>
  <c r="C68" i="5"/>
  <c r="D68" i="5"/>
  <c r="E68" i="5"/>
  <c r="F68" i="5"/>
  <c r="C69" i="5"/>
  <c r="D69" i="5"/>
  <c r="E69" i="5"/>
  <c r="F69" i="5"/>
  <c r="C70" i="5"/>
  <c r="D70" i="5"/>
  <c r="E70" i="5"/>
  <c r="F70" i="5"/>
  <c r="C71" i="5"/>
  <c r="D71" i="5"/>
  <c r="E71" i="5"/>
  <c r="F71" i="5"/>
  <c r="C72" i="5"/>
  <c r="D72" i="5"/>
  <c r="E72" i="5"/>
  <c r="F72" i="5"/>
  <c r="C73" i="5"/>
  <c r="D73" i="5"/>
  <c r="E73" i="5"/>
  <c r="F73" i="5"/>
  <c r="C74" i="5"/>
  <c r="D74" i="5"/>
  <c r="E74" i="5"/>
  <c r="F74" i="5"/>
  <c r="C75" i="5"/>
  <c r="D75" i="5"/>
  <c r="E75" i="5"/>
  <c r="F75" i="5"/>
  <c r="C76" i="5"/>
  <c r="D76" i="5"/>
  <c r="E76" i="5"/>
  <c r="F76" i="5"/>
  <c r="C77" i="5"/>
  <c r="D77" i="5"/>
  <c r="E77" i="5"/>
  <c r="F77" i="5"/>
  <c r="C78" i="5"/>
  <c r="D78" i="5"/>
  <c r="E78" i="5"/>
  <c r="F78" i="5"/>
  <c r="C79" i="5"/>
  <c r="D79" i="5"/>
  <c r="E79" i="5"/>
  <c r="F79" i="5"/>
  <c r="C80" i="5"/>
  <c r="D80" i="5"/>
  <c r="E80" i="5"/>
  <c r="F80" i="5"/>
  <c r="C81" i="5"/>
  <c r="D81" i="5"/>
  <c r="E81" i="5"/>
  <c r="F81" i="5"/>
  <c r="C82" i="5"/>
  <c r="D82" i="5"/>
  <c r="E82" i="5"/>
  <c r="F82" i="5"/>
  <c r="C83" i="5"/>
  <c r="D83" i="5"/>
  <c r="E83" i="5"/>
  <c r="F83" i="5"/>
  <c r="C84" i="5"/>
  <c r="D84" i="5"/>
  <c r="E84" i="5"/>
  <c r="F84" i="5"/>
  <c r="C85" i="5"/>
  <c r="D85" i="5"/>
  <c r="E85" i="5"/>
  <c r="F85" i="5"/>
  <c r="C86" i="5"/>
  <c r="D86" i="5"/>
  <c r="E86" i="5"/>
  <c r="F86" i="5"/>
  <c r="C87" i="5"/>
  <c r="D87" i="5"/>
  <c r="E87" i="5"/>
  <c r="F87" i="5"/>
  <c r="C88" i="5"/>
  <c r="D88" i="5"/>
  <c r="E88" i="5"/>
  <c r="F88" i="5"/>
  <c r="C89" i="5"/>
  <c r="D89" i="5"/>
  <c r="E89" i="5"/>
  <c r="F89" i="5"/>
  <c r="C90" i="5"/>
  <c r="D90" i="5"/>
  <c r="E90" i="5"/>
  <c r="F90" i="5"/>
  <c r="C91" i="5"/>
  <c r="D91" i="5"/>
  <c r="E91" i="5"/>
  <c r="F91" i="5"/>
  <c r="C92" i="5"/>
  <c r="D92" i="5"/>
  <c r="E92" i="5"/>
  <c r="F92" i="5"/>
  <c r="C93" i="5"/>
  <c r="D93" i="5"/>
  <c r="E93" i="5"/>
  <c r="F93" i="5"/>
  <c r="C94" i="5"/>
  <c r="D94" i="5"/>
  <c r="E94" i="5"/>
  <c r="F94" i="5"/>
  <c r="C95" i="5"/>
  <c r="D95" i="5"/>
  <c r="E95" i="5"/>
  <c r="F95" i="5"/>
  <c r="C96" i="5"/>
  <c r="D96" i="5"/>
  <c r="E96" i="5"/>
  <c r="F96" i="5"/>
  <c r="C97" i="5"/>
  <c r="D97" i="5"/>
  <c r="E97" i="5"/>
  <c r="F97" i="5"/>
  <c r="C98" i="5"/>
  <c r="D98" i="5"/>
  <c r="E98" i="5"/>
  <c r="F98" i="5"/>
  <c r="C99" i="5"/>
  <c r="D99" i="5"/>
  <c r="E99" i="5"/>
  <c r="F99" i="5"/>
  <c r="C100" i="5"/>
  <c r="D100" i="5"/>
  <c r="E100" i="5"/>
  <c r="F100" i="5"/>
  <c r="C101" i="5"/>
  <c r="D101" i="5"/>
  <c r="E101" i="5"/>
  <c r="F101" i="5"/>
  <c r="C102" i="5"/>
  <c r="D102" i="5"/>
  <c r="E102" i="5"/>
  <c r="F102" i="5"/>
  <c r="C103" i="5"/>
  <c r="D103" i="5"/>
  <c r="E103" i="5"/>
  <c r="F103" i="5"/>
  <c r="C104" i="5"/>
  <c r="D104" i="5"/>
  <c r="E104" i="5"/>
  <c r="F104" i="5"/>
  <c r="C105" i="5"/>
  <c r="D105" i="5"/>
  <c r="E105" i="5"/>
  <c r="F105" i="5"/>
  <c r="C106" i="5"/>
  <c r="D106" i="5"/>
  <c r="E106" i="5"/>
  <c r="F106" i="5"/>
  <c r="B107" i="5"/>
  <c r="B108" i="5" s="1"/>
  <c r="B109" i="5" s="1"/>
  <c r="B110" i="5" s="1"/>
  <c r="B111" i="5" s="1"/>
  <c r="B112" i="5" s="1"/>
  <c r="B113" i="5" s="1"/>
  <c r="B114" i="5" s="1"/>
  <c r="B115" i="5" s="1"/>
  <c r="B116" i="5" s="1"/>
  <c r="B117" i="5" s="1"/>
  <c r="B118" i="5" s="1"/>
  <c r="B119" i="5" s="1"/>
  <c r="B120" i="5" s="1"/>
  <c r="B121" i="5" s="1"/>
  <c r="B122" i="5" s="1"/>
  <c r="B123" i="5" s="1"/>
  <c r="B124" i="5" s="1"/>
  <c r="B125" i="5" s="1"/>
  <c r="B126" i="5" s="1"/>
  <c r="B127" i="5" s="1"/>
  <c r="B128" i="5" s="1"/>
  <c r="B129" i="5" s="1"/>
  <c r="B130" i="5" s="1"/>
  <c r="B131" i="5" s="1"/>
  <c r="B132" i="5" s="1"/>
  <c r="B133" i="5" s="1"/>
  <c r="B134" i="5" s="1"/>
  <c r="B135" i="5" s="1"/>
  <c r="B136" i="5" s="1"/>
  <c r="B137" i="5" s="1"/>
  <c r="B138" i="5" s="1"/>
  <c r="B139" i="5" s="1"/>
  <c r="B140" i="5" s="1"/>
  <c r="B141" i="5" s="1"/>
  <c r="B142" i="5" s="1"/>
  <c r="B143" i="5" s="1"/>
  <c r="B144" i="5" s="1"/>
  <c r="B145" i="5" s="1"/>
  <c r="B146" i="5" s="1"/>
  <c r="B147" i="5" s="1"/>
  <c r="B148" i="5" s="1"/>
  <c r="B149" i="5" s="1"/>
  <c r="B150" i="5" s="1"/>
  <c r="B151" i="5" s="1"/>
  <c r="B152" i="5" s="1"/>
  <c r="B153" i="5" s="1"/>
  <c r="B154" i="5" s="1"/>
  <c r="B155" i="5" s="1"/>
  <c r="B156" i="5" s="1"/>
  <c r="B157" i="5" s="1"/>
  <c r="B158" i="5" s="1"/>
  <c r="B159" i="5" s="1"/>
  <c r="B160" i="5" s="1"/>
  <c r="B161" i="5" s="1"/>
  <c r="B162" i="5" s="1"/>
  <c r="B163" i="5" s="1"/>
  <c r="B164" i="5" s="1"/>
  <c r="B165" i="5" s="1"/>
  <c r="B166" i="5" s="1"/>
  <c r="B167" i="5" s="1"/>
  <c r="B168" i="5" s="1"/>
  <c r="B169" i="5" s="1"/>
  <c r="B170" i="5" s="1"/>
  <c r="B171" i="5" s="1"/>
  <c r="B172" i="5" s="1"/>
  <c r="B173" i="5" s="1"/>
  <c r="B174" i="5" s="1"/>
  <c r="B175" i="5" s="1"/>
  <c r="B176" i="5" s="1"/>
  <c r="B177" i="5" s="1"/>
  <c r="B178" i="5" s="1"/>
  <c r="B179" i="5" s="1"/>
  <c r="B180" i="5" s="1"/>
  <c r="B181" i="5" s="1"/>
  <c r="B182" i="5" s="1"/>
  <c r="B183" i="5" s="1"/>
  <c r="B184" i="5" s="1"/>
  <c r="B185" i="5" s="1"/>
  <c r="B186" i="5" s="1"/>
  <c r="B187" i="5" s="1"/>
  <c r="B188" i="5" s="1"/>
  <c r="B189" i="5" s="1"/>
  <c r="B190" i="5" s="1"/>
  <c r="B191" i="5" s="1"/>
  <c r="B192" i="5" s="1"/>
  <c r="B193" i="5" s="1"/>
  <c r="B194" i="5" s="1"/>
  <c r="B195" i="5" s="1"/>
  <c r="B196" i="5" s="1"/>
  <c r="B197" i="5" s="1"/>
  <c r="B198" i="5" s="1"/>
  <c r="B199" i="5" s="1"/>
  <c r="B200" i="5" s="1"/>
  <c r="B201" i="5" s="1"/>
  <c r="B202" i="5" s="1"/>
  <c r="B203" i="5" s="1"/>
  <c r="B204" i="5" s="1"/>
  <c r="B205" i="5" s="1"/>
  <c r="B206" i="5" s="1"/>
  <c r="B207" i="5" s="1"/>
  <c r="C107" i="5"/>
  <c r="D107" i="5"/>
  <c r="E107" i="5"/>
  <c r="F107" i="5"/>
  <c r="C108" i="5"/>
  <c r="D108" i="5"/>
  <c r="E108" i="5"/>
  <c r="F108" i="5"/>
  <c r="C109" i="5"/>
  <c r="D109" i="5"/>
  <c r="E109" i="5"/>
  <c r="F109" i="5"/>
  <c r="C110" i="5"/>
  <c r="D110" i="5"/>
  <c r="E110" i="5"/>
  <c r="F110" i="5"/>
  <c r="C111" i="5"/>
  <c r="D111" i="5"/>
  <c r="E111" i="5"/>
  <c r="F111" i="5"/>
  <c r="C112" i="5"/>
  <c r="D112" i="5"/>
  <c r="E112" i="5"/>
  <c r="F112" i="5"/>
  <c r="C113" i="5"/>
  <c r="D113" i="5"/>
  <c r="E113" i="5"/>
  <c r="F113" i="5"/>
  <c r="C114" i="5"/>
  <c r="D114" i="5"/>
  <c r="E114" i="5"/>
  <c r="F114" i="5"/>
  <c r="C115" i="5"/>
  <c r="D115" i="5"/>
  <c r="E115" i="5"/>
  <c r="F115" i="5"/>
  <c r="C116" i="5"/>
  <c r="D116" i="5"/>
  <c r="E116" i="5"/>
  <c r="F116" i="5"/>
  <c r="C117" i="5"/>
  <c r="D117" i="5"/>
  <c r="E117" i="5"/>
  <c r="F117" i="5"/>
  <c r="C118" i="5"/>
  <c r="D118" i="5"/>
  <c r="E118" i="5"/>
  <c r="F118" i="5"/>
  <c r="C119" i="5"/>
  <c r="D119" i="5"/>
  <c r="E119" i="5"/>
  <c r="F119" i="5"/>
  <c r="C120" i="5"/>
  <c r="D120" i="5"/>
  <c r="E120" i="5"/>
  <c r="F120" i="5"/>
  <c r="C121" i="5"/>
  <c r="D121" i="5"/>
  <c r="E121" i="5"/>
  <c r="F121" i="5"/>
  <c r="C122" i="5"/>
  <c r="D122" i="5"/>
  <c r="E122" i="5"/>
  <c r="F122" i="5"/>
  <c r="C123" i="5"/>
  <c r="D123" i="5"/>
  <c r="E123" i="5"/>
  <c r="F123" i="5"/>
  <c r="C124" i="5"/>
  <c r="D124" i="5"/>
  <c r="E124" i="5"/>
  <c r="F124" i="5"/>
  <c r="C125" i="5"/>
  <c r="D125" i="5"/>
  <c r="E125" i="5"/>
  <c r="F125" i="5"/>
  <c r="C126" i="5"/>
  <c r="D126" i="5"/>
  <c r="E126" i="5"/>
  <c r="F126" i="5"/>
  <c r="C127" i="5"/>
  <c r="D127" i="5"/>
  <c r="E127" i="5"/>
  <c r="F127" i="5"/>
  <c r="C128" i="5"/>
  <c r="D128" i="5"/>
  <c r="E128" i="5"/>
  <c r="F128" i="5"/>
  <c r="C129" i="5"/>
  <c r="D129" i="5"/>
  <c r="E129" i="5"/>
  <c r="F129" i="5"/>
  <c r="C130" i="5"/>
  <c r="D130" i="5"/>
  <c r="E130" i="5"/>
  <c r="F130" i="5"/>
  <c r="C131" i="5"/>
  <c r="D131" i="5"/>
  <c r="E131" i="5"/>
  <c r="F131" i="5"/>
  <c r="C132" i="5"/>
  <c r="D132" i="5"/>
  <c r="E132" i="5"/>
  <c r="F132" i="5"/>
  <c r="C133" i="5"/>
  <c r="D133" i="5"/>
  <c r="E133" i="5"/>
  <c r="F133" i="5"/>
  <c r="C134" i="5"/>
  <c r="D134" i="5"/>
  <c r="E134" i="5"/>
  <c r="F134" i="5"/>
  <c r="C135" i="5"/>
  <c r="D135" i="5"/>
  <c r="E135" i="5"/>
  <c r="F135" i="5"/>
  <c r="C136" i="5"/>
  <c r="D136" i="5"/>
  <c r="E136" i="5"/>
  <c r="F136" i="5"/>
  <c r="C137" i="5"/>
  <c r="D137" i="5"/>
  <c r="E137" i="5"/>
  <c r="F137" i="5"/>
  <c r="C138" i="5"/>
  <c r="D138" i="5"/>
  <c r="E138" i="5"/>
  <c r="F138" i="5"/>
  <c r="C139" i="5"/>
  <c r="D139" i="5"/>
  <c r="E139" i="5"/>
  <c r="F139" i="5"/>
  <c r="C140" i="5"/>
  <c r="D140" i="5"/>
  <c r="E140" i="5"/>
  <c r="F140" i="5"/>
  <c r="C141" i="5"/>
  <c r="D141" i="5"/>
  <c r="E141" i="5"/>
  <c r="F141" i="5"/>
  <c r="C142" i="5"/>
  <c r="D142" i="5"/>
  <c r="E142" i="5"/>
  <c r="F142" i="5"/>
  <c r="C143" i="5"/>
  <c r="D143" i="5"/>
  <c r="E143" i="5"/>
  <c r="F143" i="5"/>
  <c r="C144" i="5"/>
  <c r="D144" i="5"/>
  <c r="E144" i="5"/>
  <c r="F144" i="5"/>
  <c r="C145" i="5"/>
  <c r="D145" i="5"/>
  <c r="E145" i="5"/>
  <c r="F145" i="5"/>
  <c r="C146" i="5"/>
  <c r="D146" i="5"/>
  <c r="E146" i="5"/>
  <c r="F146" i="5"/>
  <c r="C147" i="5"/>
  <c r="D147" i="5"/>
  <c r="E147" i="5"/>
  <c r="F147" i="5"/>
  <c r="C148" i="5"/>
  <c r="D148" i="5"/>
  <c r="E148" i="5"/>
  <c r="F148" i="5"/>
  <c r="C149" i="5"/>
  <c r="D149" i="5"/>
  <c r="E149" i="5"/>
  <c r="F149" i="5"/>
  <c r="C150" i="5"/>
  <c r="D150" i="5"/>
  <c r="E150" i="5"/>
  <c r="F150" i="5"/>
  <c r="C151" i="5"/>
  <c r="D151" i="5"/>
  <c r="E151" i="5"/>
  <c r="F151" i="5"/>
  <c r="C152" i="5"/>
  <c r="D152" i="5"/>
  <c r="E152" i="5"/>
  <c r="F152" i="5"/>
  <c r="C153" i="5"/>
  <c r="D153" i="5"/>
  <c r="E153" i="5"/>
  <c r="F153" i="5"/>
  <c r="C154" i="5"/>
  <c r="D154" i="5"/>
  <c r="E154" i="5"/>
  <c r="F154" i="5"/>
  <c r="C155" i="5"/>
  <c r="D155" i="5"/>
  <c r="E155" i="5"/>
  <c r="F155" i="5"/>
  <c r="C156" i="5"/>
  <c r="D156" i="5"/>
  <c r="E156" i="5"/>
  <c r="F156" i="5"/>
  <c r="C157" i="5"/>
  <c r="D157" i="5"/>
  <c r="E157" i="5"/>
  <c r="F157" i="5"/>
  <c r="C158" i="5"/>
  <c r="D158" i="5"/>
  <c r="E158" i="5"/>
  <c r="F158" i="5"/>
  <c r="C159" i="5"/>
  <c r="D159" i="5"/>
  <c r="E159" i="5"/>
  <c r="F159" i="5"/>
  <c r="C160" i="5"/>
  <c r="D160" i="5"/>
  <c r="E160" i="5"/>
  <c r="F160" i="5"/>
  <c r="C161" i="5"/>
  <c r="D161" i="5"/>
  <c r="E161" i="5"/>
  <c r="F161" i="5"/>
  <c r="C162" i="5"/>
  <c r="D162" i="5"/>
  <c r="E162" i="5"/>
  <c r="F162" i="5"/>
  <c r="C163" i="5"/>
  <c r="D163" i="5"/>
  <c r="E163" i="5"/>
  <c r="F163" i="5"/>
  <c r="C164" i="5"/>
  <c r="D164" i="5"/>
  <c r="E164" i="5"/>
  <c r="F164" i="5"/>
  <c r="C165" i="5"/>
  <c r="D165" i="5"/>
  <c r="E165" i="5"/>
  <c r="F165" i="5"/>
  <c r="C166" i="5"/>
  <c r="D166" i="5"/>
  <c r="E166" i="5"/>
  <c r="F166" i="5"/>
  <c r="C167" i="5"/>
  <c r="D167" i="5"/>
  <c r="E167" i="5"/>
  <c r="F167" i="5"/>
  <c r="C168" i="5"/>
  <c r="D168" i="5"/>
  <c r="E168" i="5"/>
  <c r="F168" i="5"/>
  <c r="C169" i="5"/>
  <c r="D169" i="5"/>
  <c r="E169" i="5"/>
  <c r="F169" i="5"/>
  <c r="C170" i="5"/>
  <c r="D170" i="5"/>
  <c r="E170" i="5"/>
  <c r="F170" i="5"/>
  <c r="C171" i="5"/>
  <c r="D171" i="5"/>
  <c r="E171" i="5"/>
  <c r="F171" i="5"/>
  <c r="C172" i="5"/>
  <c r="D172" i="5"/>
  <c r="E172" i="5"/>
  <c r="F172" i="5"/>
  <c r="C173" i="5"/>
  <c r="D173" i="5"/>
  <c r="E173" i="5"/>
  <c r="F173" i="5"/>
  <c r="C174" i="5"/>
  <c r="D174" i="5"/>
  <c r="E174" i="5"/>
  <c r="F174" i="5"/>
  <c r="C175" i="5"/>
  <c r="D175" i="5"/>
  <c r="E175" i="5"/>
  <c r="F175" i="5"/>
  <c r="C176" i="5"/>
  <c r="D176" i="5"/>
  <c r="E176" i="5"/>
  <c r="F176" i="5"/>
  <c r="C177" i="5"/>
  <c r="D177" i="5"/>
  <c r="E177" i="5"/>
  <c r="F177" i="5"/>
  <c r="C178" i="5"/>
  <c r="D178" i="5"/>
  <c r="E178" i="5"/>
  <c r="F178" i="5"/>
  <c r="C179" i="5"/>
  <c r="D179" i="5"/>
  <c r="E179" i="5"/>
  <c r="F179" i="5"/>
  <c r="C180" i="5"/>
  <c r="D180" i="5"/>
  <c r="E180" i="5"/>
  <c r="F180" i="5"/>
  <c r="C181" i="5"/>
  <c r="D181" i="5"/>
  <c r="E181" i="5"/>
  <c r="F181" i="5"/>
  <c r="C182" i="5"/>
  <c r="D182" i="5"/>
  <c r="E182" i="5"/>
  <c r="F182" i="5"/>
  <c r="C183" i="5"/>
  <c r="D183" i="5"/>
  <c r="E183" i="5"/>
  <c r="F183" i="5"/>
  <c r="C184" i="5"/>
  <c r="D184" i="5"/>
  <c r="E184" i="5"/>
  <c r="F184" i="5"/>
  <c r="C185" i="5"/>
  <c r="D185" i="5"/>
  <c r="E185" i="5"/>
  <c r="F185" i="5"/>
  <c r="C186" i="5"/>
  <c r="D186" i="5"/>
  <c r="E186" i="5"/>
  <c r="F186" i="5"/>
  <c r="C187" i="5"/>
  <c r="D187" i="5"/>
  <c r="E187" i="5"/>
  <c r="F187" i="5"/>
  <c r="C188" i="5"/>
  <c r="D188" i="5"/>
  <c r="E188" i="5"/>
  <c r="F188" i="5"/>
  <c r="C189" i="5"/>
  <c r="D189" i="5"/>
  <c r="E189" i="5"/>
  <c r="F189" i="5"/>
  <c r="C190" i="5"/>
  <c r="D190" i="5"/>
  <c r="E190" i="5"/>
  <c r="F190" i="5"/>
  <c r="C191" i="5"/>
  <c r="D191" i="5"/>
  <c r="E191" i="5"/>
  <c r="F191" i="5"/>
  <c r="C192" i="5"/>
  <c r="D192" i="5"/>
  <c r="E192" i="5"/>
  <c r="F192" i="5"/>
  <c r="C193" i="5"/>
  <c r="D193" i="5"/>
  <c r="E193" i="5"/>
  <c r="F193" i="5"/>
  <c r="C194" i="5"/>
  <c r="D194" i="5"/>
  <c r="E194" i="5"/>
  <c r="F194" i="5"/>
  <c r="C195" i="5"/>
  <c r="D195" i="5"/>
  <c r="E195" i="5"/>
  <c r="F195" i="5"/>
  <c r="C196" i="5"/>
  <c r="D196" i="5"/>
  <c r="E196" i="5"/>
  <c r="F196" i="5"/>
  <c r="C197" i="5"/>
  <c r="D197" i="5"/>
  <c r="E197" i="5"/>
  <c r="F197" i="5"/>
  <c r="C198" i="5"/>
  <c r="D198" i="5"/>
  <c r="E198" i="5"/>
  <c r="F198" i="5"/>
  <c r="C199" i="5"/>
  <c r="D199" i="5"/>
  <c r="E199" i="5"/>
  <c r="F199" i="5"/>
  <c r="C200" i="5"/>
  <c r="D200" i="5"/>
  <c r="E200" i="5"/>
  <c r="F200" i="5"/>
  <c r="C201" i="5"/>
  <c r="D201" i="5"/>
  <c r="E201" i="5"/>
  <c r="F201" i="5"/>
  <c r="C202" i="5"/>
  <c r="D202" i="5"/>
  <c r="E202" i="5"/>
  <c r="F202" i="5"/>
  <c r="C203" i="5"/>
  <c r="D203" i="5"/>
  <c r="E203" i="5"/>
  <c r="F203" i="5"/>
  <c r="C204" i="5"/>
  <c r="D204" i="5"/>
  <c r="E204" i="5"/>
  <c r="F204" i="5"/>
  <c r="C205" i="5"/>
  <c r="D205" i="5"/>
  <c r="E205" i="5"/>
  <c r="F205" i="5"/>
  <c r="C206" i="5"/>
  <c r="D206" i="5"/>
  <c r="E206" i="5"/>
  <c r="F206" i="5"/>
  <c r="C207" i="5"/>
  <c r="D207" i="5"/>
  <c r="E207" i="5"/>
  <c r="F207" i="5"/>
  <c r="BC91" i="5" l="1"/>
  <c r="BJ91" i="5" s="1"/>
  <c r="BC86" i="5"/>
  <c r="BJ86" i="5" s="1"/>
  <c r="BC30" i="5"/>
  <c r="BJ30" i="5" s="1"/>
  <c r="BC100" i="5"/>
  <c r="BJ100" i="5" s="1"/>
  <c r="BC32" i="5"/>
  <c r="BJ32" i="5" s="1"/>
  <c r="BC89" i="5"/>
  <c r="BJ89" i="5" s="1"/>
  <c r="BC83" i="5"/>
  <c r="BJ83" i="5" s="1"/>
  <c r="BC78" i="5"/>
  <c r="BJ78" i="5" s="1"/>
  <c r="BC64" i="5"/>
  <c r="BJ64" i="5" s="1"/>
  <c r="BC56" i="5"/>
  <c r="BJ56" i="5" s="1"/>
  <c r="BC38" i="5"/>
  <c r="BJ38" i="5" s="1"/>
  <c r="BC20" i="5"/>
  <c r="BJ20" i="5" s="1"/>
  <c r="BC27" i="5"/>
  <c r="BJ27" i="5" s="1"/>
  <c r="BC85" i="5"/>
  <c r="BJ85" i="5" s="1"/>
  <c r="BC77" i="5"/>
  <c r="BJ77" i="5" s="1"/>
  <c r="BC73" i="5"/>
  <c r="BJ73" i="5" s="1"/>
  <c r="BC59" i="5"/>
  <c r="BJ59" i="5" s="1"/>
  <c r="BC58" i="5"/>
  <c r="BJ58" i="5" s="1"/>
  <c r="BC53" i="5"/>
  <c r="BJ53" i="5" s="1"/>
  <c r="BC50" i="5"/>
  <c r="BJ50" i="5" s="1"/>
  <c r="BC44" i="5"/>
  <c r="BJ44" i="5" s="1"/>
  <c r="BC43" i="5"/>
  <c r="BJ43" i="5" s="1"/>
  <c r="BC42" i="5"/>
  <c r="BJ42" i="5" s="1"/>
  <c r="BC48" i="5"/>
  <c r="BJ48" i="5" s="1"/>
  <c r="BC46" i="5"/>
  <c r="BJ46" i="5" s="1"/>
  <c r="BC45" i="5"/>
  <c r="BJ45" i="5" s="1"/>
  <c r="BC37" i="5"/>
  <c r="BJ37" i="5" s="1"/>
  <c r="BC103" i="5"/>
  <c r="BJ103" i="5" s="1"/>
  <c r="BC67" i="5"/>
  <c r="BJ67" i="5" s="1"/>
  <c r="BC75" i="5"/>
  <c r="BJ75" i="5" s="1"/>
  <c r="BC81" i="5"/>
  <c r="BJ81" i="5" s="1"/>
  <c r="BC9" i="5"/>
  <c r="BJ9" i="5" s="1"/>
  <c r="BC106" i="5"/>
  <c r="BJ106" i="5" s="1"/>
  <c r="BC62" i="5"/>
  <c r="BJ62" i="5" s="1"/>
  <c r="BC25" i="5"/>
  <c r="BJ25" i="5" s="1"/>
  <c r="BC13" i="5"/>
  <c r="BJ13" i="5" s="1"/>
  <c r="BC102" i="5"/>
  <c r="BJ102" i="5" s="1"/>
  <c r="BC92" i="5"/>
  <c r="BJ92" i="5" s="1"/>
  <c r="BC21" i="5"/>
  <c r="BJ21" i="5" s="1"/>
  <c r="BC17" i="5"/>
  <c r="BJ17" i="5" s="1"/>
  <c r="BC7" i="5"/>
  <c r="BJ7" i="5" s="1"/>
  <c r="BC61" i="5"/>
  <c r="BJ61" i="5" s="1"/>
  <c r="BC47" i="5"/>
  <c r="BJ47" i="5" s="1"/>
  <c r="BC23" i="5"/>
  <c r="BJ23" i="5" s="1"/>
  <c r="BC15" i="5"/>
  <c r="BJ15" i="5" s="1"/>
  <c r="BC101" i="5"/>
  <c r="BJ101" i="5" s="1"/>
  <c r="BC66" i="5"/>
  <c r="BJ66" i="5" s="1"/>
  <c r="BC104" i="5"/>
  <c r="BJ104" i="5" s="1"/>
  <c r="BC98" i="5"/>
  <c r="BJ98" i="5" s="1"/>
  <c r="BC80" i="5"/>
  <c r="BJ80" i="5" s="1"/>
  <c r="BC70" i="5"/>
  <c r="BJ70" i="5" s="1"/>
  <c r="BC35" i="5"/>
  <c r="BJ35" i="5" s="1"/>
  <c r="BC29" i="5"/>
  <c r="BJ29" i="5" s="1"/>
  <c r="BC96" i="5"/>
  <c r="BJ96" i="5" s="1"/>
  <c r="BC90" i="5"/>
  <c r="BJ90" i="5" s="1"/>
  <c r="BC99" i="5"/>
  <c r="BJ99" i="5" s="1"/>
  <c r="BC93" i="5"/>
  <c r="BJ93" i="5" s="1"/>
  <c r="BC84" i="5"/>
  <c r="BJ84" i="5" s="1"/>
  <c r="BC105" i="5"/>
  <c r="BJ105" i="5" s="1"/>
  <c r="BC97" i="5"/>
  <c r="BJ97" i="5" s="1"/>
  <c r="BC87" i="5"/>
  <c r="BJ87" i="5" s="1"/>
  <c r="BC69" i="5"/>
  <c r="BJ69" i="5" s="1"/>
  <c r="BC88" i="5"/>
  <c r="BJ88" i="5" s="1"/>
  <c r="BC94" i="5"/>
  <c r="BJ94" i="5" s="1"/>
  <c r="BC82" i="5"/>
  <c r="BJ82" i="5" s="1"/>
  <c r="BC74" i="5"/>
  <c r="BJ74" i="5" s="1"/>
  <c r="BC65" i="5"/>
  <c r="BJ65" i="5" s="1"/>
  <c r="BC95" i="5"/>
  <c r="BJ95" i="5" s="1"/>
  <c r="BC79" i="5"/>
  <c r="BJ79" i="5" s="1"/>
  <c r="BC76" i="5"/>
  <c r="BJ76" i="5" s="1"/>
  <c r="BC72" i="5"/>
  <c r="BJ72" i="5" s="1"/>
  <c r="BC63" i="5"/>
  <c r="BJ63" i="5" s="1"/>
  <c r="BC71" i="5"/>
  <c r="BJ71" i="5" s="1"/>
  <c r="BC57" i="5"/>
  <c r="BJ57" i="5" s="1"/>
  <c r="BC68" i="5"/>
  <c r="BJ68" i="5" s="1"/>
  <c r="BC60" i="5"/>
  <c r="BJ60" i="5" s="1"/>
  <c r="BC55" i="5"/>
  <c r="BJ55" i="5" s="1"/>
  <c r="BC52" i="5"/>
  <c r="BJ52" i="5" s="1"/>
  <c r="BC40" i="5"/>
  <c r="BJ40" i="5" s="1"/>
  <c r="BC49" i="5"/>
  <c r="BJ49" i="5" s="1"/>
  <c r="BC12" i="5"/>
  <c r="BJ12" i="5" s="1"/>
  <c r="BC28" i="5"/>
  <c r="BJ28" i="5" s="1"/>
  <c r="BC51" i="5"/>
  <c r="BJ51" i="5" s="1"/>
  <c r="BC54" i="5"/>
  <c r="BJ54" i="5" s="1"/>
  <c r="BC34" i="5"/>
  <c r="BJ34" i="5" s="1"/>
  <c r="BC22" i="5"/>
  <c r="BJ22" i="5" s="1"/>
  <c r="BC19" i="5"/>
  <c r="BJ19" i="5" s="1"/>
  <c r="BC6" i="5"/>
  <c r="BJ6" i="5" s="1"/>
  <c r="BC39" i="5"/>
  <c r="BJ39" i="5" s="1"/>
  <c r="BC31" i="5"/>
  <c r="BJ31" i="5" s="1"/>
  <c r="BC36" i="5"/>
  <c r="BJ36" i="5" s="1"/>
  <c r="BC14" i="5"/>
  <c r="BJ14" i="5" s="1"/>
  <c r="BC11" i="5"/>
  <c r="BJ11" i="5" s="1"/>
  <c r="BC41" i="5"/>
  <c r="BJ41" i="5" s="1"/>
  <c r="BC33" i="5"/>
  <c r="BJ33" i="5" s="1"/>
  <c r="BC24" i="5"/>
  <c r="BJ24" i="5" s="1"/>
  <c r="BC16" i="5"/>
  <c r="BJ16" i="5" s="1"/>
  <c r="BC8" i="5"/>
  <c r="BJ8" i="5" s="1"/>
  <c r="BC26" i="5"/>
  <c r="BJ26" i="5" s="1"/>
  <c r="BC18" i="5"/>
  <c r="BJ18" i="5" s="1"/>
  <c r="BC10" i="5"/>
  <c r="BJ10" i="5" s="1"/>
  <c r="F8" i="60" l="1"/>
  <c r="F11" i="60" l="1"/>
  <c r="D13" i="60" s="1"/>
  <c r="F13" i="38" s="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316" i="1"/>
  <c r="U106" i="6" l="1"/>
  <c r="F9" i="60" l="1"/>
  <c r="F10" i="60" s="1"/>
  <c r="D9" i="60"/>
  <c r="D10" i="60" s="1"/>
  <c r="BG5" i="1" l="1"/>
  <c r="AA26" i="5"/>
  <c r="AA30" i="5"/>
  <c r="AA34" i="5"/>
  <c r="AA38" i="5"/>
  <c r="AA42" i="5"/>
  <c r="AA46" i="5"/>
  <c r="AB8" i="5"/>
  <c r="AB12" i="5"/>
  <c r="AB16" i="5"/>
  <c r="AB20" i="5"/>
  <c r="AB24" i="5"/>
  <c r="AB28" i="5"/>
  <c r="AB32" i="5"/>
  <c r="AB36" i="5"/>
  <c r="AB40" i="5"/>
  <c r="AB44" i="5"/>
  <c r="AB9" i="5"/>
  <c r="AB13" i="5"/>
  <c r="AB17" i="5"/>
  <c r="AB21" i="5"/>
  <c r="AB25" i="5"/>
  <c r="AB29" i="5"/>
  <c r="AB33" i="5"/>
  <c r="AB37" i="5"/>
  <c r="AB41" i="5"/>
  <c r="AB45" i="5"/>
  <c r="AA13" i="5"/>
  <c r="AA21" i="5"/>
  <c r="AA29" i="5"/>
  <c r="AA37" i="5"/>
  <c r="AA45" i="5"/>
  <c r="AA50" i="5"/>
  <c r="AA54" i="5"/>
  <c r="AA58" i="5"/>
  <c r="AA62" i="5"/>
  <c r="AA66" i="5"/>
  <c r="AA70" i="5"/>
  <c r="AA74" i="5"/>
  <c r="AA78" i="5"/>
  <c r="AA82" i="5"/>
  <c r="AA86" i="5"/>
  <c r="AA90" i="5"/>
  <c r="AA94" i="5"/>
  <c r="AA98" i="5"/>
  <c r="AA102" i="5"/>
  <c r="AA106" i="5"/>
  <c r="AA110" i="5"/>
  <c r="AA114" i="5"/>
  <c r="AA118" i="5"/>
  <c r="AA122" i="5"/>
  <c r="AA126" i="5"/>
  <c r="AA130" i="5"/>
  <c r="AA134" i="5"/>
  <c r="AA138" i="5"/>
  <c r="AB50" i="5"/>
  <c r="AB54" i="5"/>
  <c r="AB58" i="5"/>
  <c r="AB62" i="5"/>
  <c r="AB66" i="5"/>
  <c r="AB70" i="5"/>
  <c r="AB74" i="5"/>
  <c r="AB78" i="5"/>
  <c r="AB82" i="5"/>
  <c r="AB86" i="5"/>
  <c r="AB90" i="5"/>
  <c r="AB94" i="5"/>
  <c r="AB98" i="5"/>
  <c r="AB102" i="5"/>
  <c r="AB106" i="5"/>
  <c r="AB110" i="5"/>
  <c r="AB114" i="5"/>
  <c r="AB116" i="5"/>
  <c r="AB118" i="5"/>
  <c r="AB120" i="5"/>
  <c r="AB122" i="5"/>
  <c r="AB124" i="5"/>
  <c r="AB126" i="5"/>
  <c r="AB128" i="5"/>
  <c r="AB130" i="5"/>
  <c r="AB132" i="5"/>
  <c r="AB134" i="5"/>
  <c r="AB136" i="5"/>
  <c r="AB138" i="5"/>
  <c r="AB140" i="5"/>
  <c r="AB142" i="5"/>
  <c r="AA7" i="5"/>
  <c r="AA11" i="5"/>
  <c r="AA15" i="5"/>
  <c r="AA19" i="5"/>
  <c r="AA23" i="5"/>
  <c r="AA27" i="5"/>
  <c r="AA31" i="5"/>
  <c r="AA35" i="5"/>
  <c r="AA39" i="5"/>
  <c r="AA43" i="5"/>
  <c r="AA49" i="5"/>
  <c r="AA51" i="5"/>
  <c r="AA53" i="5"/>
  <c r="AA55" i="5"/>
  <c r="AA57" i="5"/>
  <c r="AA59" i="5"/>
  <c r="AA61" i="5"/>
  <c r="AA63" i="5"/>
  <c r="AA65" i="5"/>
  <c r="AA67" i="5"/>
  <c r="AA69" i="5"/>
  <c r="AA71" i="5"/>
  <c r="AA73" i="5"/>
  <c r="AA75" i="5"/>
  <c r="AA77" i="5"/>
  <c r="AA79" i="5"/>
  <c r="AA81" i="5"/>
  <c r="AA83" i="5"/>
  <c r="AA85" i="5"/>
  <c r="AA87" i="5"/>
  <c r="AA89" i="5"/>
  <c r="AA91" i="5"/>
  <c r="AA93" i="5"/>
  <c r="AA95" i="5"/>
  <c r="AA97" i="5"/>
  <c r="AA99" i="5"/>
  <c r="AA101" i="5"/>
  <c r="AA103" i="5"/>
  <c r="AA105" i="5"/>
  <c r="AA107" i="5"/>
  <c r="AA109" i="5"/>
  <c r="AA111" i="5"/>
  <c r="AA113" i="5"/>
  <c r="AA115" i="5"/>
  <c r="AA117" i="5"/>
  <c r="AA119" i="5"/>
  <c r="AA121" i="5"/>
  <c r="AA123" i="5"/>
  <c r="AA125" i="5"/>
  <c r="AA127" i="5"/>
  <c r="AA129" i="5"/>
  <c r="AA131" i="5"/>
  <c r="AA133" i="5"/>
  <c r="AA135" i="5"/>
  <c r="AA137" i="5"/>
  <c r="AA139" i="5"/>
  <c r="AA141" i="5"/>
  <c r="AA143" i="5"/>
  <c r="AA145" i="5"/>
  <c r="AA147" i="5"/>
  <c r="AA149" i="5"/>
  <c r="AA140" i="5"/>
  <c r="AB144" i="5"/>
  <c r="AA152" i="5"/>
  <c r="AB154" i="5"/>
  <c r="AA161" i="5"/>
  <c r="AB163" i="5"/>
  <c r="AB165" i="5"/>
  <c r="AB167" i="5"/>
  <c r="AB169" i="5"/>
  <c r="AB171" i="5"/>
  <c r="AB173" i="5"/>
  <c r="AB175" i="5"/>
  <c r="AB177" i="5"/>
  <c r="AB179" i="5"/>
  <c r="AB181" i="5"/>
  <c r="AB183" i="5"/>
  <c r="AB185" i="5"/>
  <c r="AB187" i="5"/>
  <c r="AB189" i="5"/>
  <c r="AB191" i="5"/>
  <c r="AB193" i="5"/>
  <c r="AB195" i="5"/>
  <c r="AB197" i="5"/>
  <c r="AB199" i="5"/>
  <c r="AB201" i="5"/>
  <c r="AB203" i="5"/>
  <c r="AB205" i="5"/>
  <c r="AB207" i="5"/>
  <c r="AB67" i="5"/>
  <c r="AB123" i="5"/>
  <c r="AB156" i="5"/>
  <c r="AA163" i="5"/>
  <c r="AA171" i="5"/>
  <c r="AA179" i="5"/>
  <c r="AA187" i="5"/>
  <c r="AA195" i="5"/>
  <c r="AA205" i="5"/>
  <c r="AB53" i="5"/>
  <c r="AB61" i="5"/>
  <c r="AB69" i="5"/>
  <c r="AB77" i="5"/>
  <c r="AB85" i="5"/>
  <c r="AB93" i="5"/>
  <c r="AB101" i="5"/>
  <c r="AB109" i="5"/>
  <c r="AB117" i="5"/>
  <c r="AB125" i="5"/>
  <c r="AB133" i="5"/>
  <c r="AB147" i="5"/>
  <c r="AA150" i="5"/>
  <c r="AB152" i="5"/>
  <c r="AA159" i="5"/>
  <c r="AB161" i="5"/>
  <c r="AB146" i="5"/>
  <c r="AA156" i="5"/>
  <c r="AA6" i="5"/>
  <c r="AB51" i="5"/>
  <c r="AB83" i="5"/>
  <c r="AB99" i="5"/>
  <c r="AB131" i="5"/>
  <c r="AB149" i="5"/>
  <c r="AA169" i="5"/>
  <c r="AA177" i="5"/>
  <c r="AA185" i="5"/>
  <c r="AA193" i="5"/>
  <c r="AA201" i="5"/>
  <c r="AB46" i="5"/>
  <c r="AB141" i="5"/>
  <c r="AB150" i="5"/>
  <c r="AA157" i="5"/>
  <c r="AB159" i="5"/>
  <c r="AB75" i="5"/>
  <c r="AB115" i="5"/>
  <c r="AA144" i="5"/>
  <c r="AA154" i="5"/>
  <c r="AA165" i="5"/>
  <c r="AA173" i="5"/>
  <c r="AA181" i="5"/>
  <c r="AA189" i="5"/>
  <c r="AA197" i="5"/>
  <c r="AA207" i="5"/>
  <c r="AA47" i="5"/>
  <c r="AB55" i="5"/>
  <c r="AB63" i="5"/>
  <c r="AB71" i="5"/>
  <c r="AB79" i="5"/>
  <c r="AB87" i="5"/>
  <c r="AB95" i="5"/>
  <c r="AB103" i="5"/>
  <c r="AB111" i="5"/>
  <c r="AB119" i="5"/>
  <c r="AB127" i="5"/>
  <c r="AB135" i="5"/>
  <c r="AA142" i="5"/>
  <c r="AB145" i="5"/>
  <c r="AA148" i="5"/>
  <c r="AA155" i="5"/>
  <c r="AB157" i="5"/>
  <c r="AA162" i="5"/>
  <c r="AA164" i="5"/>
  <c r="AA166" i="5"/>
  <c r="AA168" i="5"/>
  <c r="AA170" i="5"/>
  <c r="AA172" i="5"/>
  <c r="AA174" i="5"/>
  <c r="AA176" i="5"/>
  <c r="AA178" i="5"/>
  <c r="AA180" i="5"/>
  <c r="AA182" i="5"/>
  <c r="AA184" i="5"/>
  <c r="AA186" i="5"/>
  <c r="AA188" i="5"/>
  <c r="AA190" i="5"/>
  <c r="AA192" i="5"/>
  <c r="AA194" i="5"/>
  <c r="AA196" i="5"/>
  <c r="AA198" i="5"/>
  <c r="AA200" i="5"/>
  <c r="AA202" i="5"/>
  <c r="AA204" i="5"/>
  <c r="AA206" i="5"/>
  <c r="AB6" i="5"/>
  <c r="AB158" i="5"/>
  <c r="AA203" i="5"/>
  <c r="AB148" i="5"/>
  <c r="AA153" i="5"/>
  <c r="AB155" i="5"/>
  <c r="AA160" i="5"/>
  <c r="AB162" i="5"/>
  <c r="AB164" i="5"/>
  <c r="AB166" i="5"/>
  <c r="AB168" i="5"/>
  <c r="AB170" i="5"/>
  <c r="AB172" i="5"/>
  <c r="AB174" i="5"/>
  <c r="AB176" i="5"/>
  <c r="AB178" i="5"/>
  <c r="AB180" i="5"/>
  <c r="AB182" i="5"/>
  <c r="AB184" i="5"/>
  <c r="AB186" i="5"/>
  <c r="AB188" i="5"/>
  <c r="AB190" i="5"/>
  <c r="AB192" i="5"/>
  <c r="AB194" i="5"/>
  <c r="AB196" i="5"/>
  <c r="AB198" i="5"/>
  <c r="AB200" i="5"/>
  <c r="AB202" i="5"/>
  <c r="AB204" i="5"/>
  <c r="AB206" i="5"/>
  <c r="AB49" i="5"/>
  <c r="AB57" i="5"/>
  <c r="AB65" i="5"/>
  <c r="AB73" i="5"/>
  <c r="AB81" i="5"/>
  <c r="AB89" i="5"/>
  <c r="AB97" i="5"/>
  <c r="AB105" i="5"/>
  <c r="AB113" i="5"/>
  <c r="AB121" i="5"/>
  <c r="AB129" i="5"/>
  <c r="AB137" i="5"/>
  <c r="AB143" i="5"/>
  <c r="AA146" i="5"/>
  <c r="AA151" i="5"/>
  <c r="AB153" i="5"/>
  <c r="AA158" i="5"/>
  <c r="AB160" i="5"/>
  <c r="AB151" i="5"/>
  <c r="AB59" i="5"/>
  <c r="AB91" i="5"/>
  <c r="AB107" i="5"/>
  <c r="AB139" i="5"/>
  <c r="AA167" i="5"/>
  <c r="AA175" i="5"/>
  <c r="AA183" i="5"/>
  <c r="AA191" i="5"/>
  <c r="AA199" i="5"/>
  <c r="AA22" i="5" l="1"/>
  <c r="AA18" i="5"/>
  <c r="AA14" i="5"/>
  <c r="AB108" i="5"/>
  <c r="AB100" i="5"/>
  <c r="AB92" i="5"/>
  <c r="AB84" i="5"/>
  <c r="AB76" i="5"/>
  <c r="AB68" i="5"/>
  <c r="AB60" i="5"/>
  <c r="AB52" i="5"/>
  <c r="AA132" i="5"/>
  <c r="AA124" i="5"/>
  <c r="AA116" i="5"/>
  <c r="AA108" i="5"/>
  <c r="AA100" i="5"/>
  <c r="AA92" i="5"/>
  <c r="AA84" i="5"/>
  <c r="AA76" i="5"/>
  <c r="AA68" i="5"/>
  <c r="AA60" i="5"/>
  <c r="AA52" i="5"/>
  <c r="AA41" i="5"/>
  <c r="AA25" i="5"/>
  <c r="AA9" i="5"/>
  <c r="AB47" i="5"/>
  <c r="AB43" i="5"/>
  <c r="AB35" i="5"/>
  <c r="AB27" i="5"/>
  <c r="AB19" i="5"/>
  <c r="AB11" i="5"/>
  <c r="AB42" i="5"/>
  <c r="AB34" i="5"/>
  <c r="AB26" i="5"/>
  <c r="AB18" i="5"/>
  <c r="AB10" i="5"/>
  <c r="AA44" i="5"/>
  <c r="AA36" i="5"/>
  <c r="AA28" i="5"/>
  <c r="AA20" i="5"/>
  <c r="AA12" i="5"/>
  <c r="AA10" i="5"/>
  <c r="AB112" i="5"/>
  <c r="AB104" i="5"/>
  <c r="AB96" i="5"/>
  <c r="AB88" i="5"/>
  <c r="AB80" i="5"/>
  <c r="AB72" i="5"/>
  <c r="AB64" i="5"/>
  <c r="AB56" i="5"/>
  <c r="AB48" i="5"/>
  <c r="AA136" i="5"/>
  <c r="AA128" i="5"/>
  <c r="AA120" i="5"/>
  <c r="AA112" i="5"/>
  <c r="AA104" i="5"/>
  <c r="AA96" i="5"/>
  <c r="AA88" i="5"/>
  <c r="AA80" i="5"/>
  <c r="AA72" i="5"/>
  <c r="AA64" i="5"/>
  <c r="AA56" i="5"/>
  <c r="AA33" i="5"/>
  <c r="AA17" i="5"/>
  <c r="AB39" i="5"/>
  <c r="AB31" i="5"/>
  <c r="AB23" i="5"/>
  <c r="AB15" i="5"/>
  <c r="AB7" i="5"/>
  <c r="AB38" i="5"/>
  <c r="AB30" i="5"/>
  <c r="AB22" i="5"/>
  <c r="AB14" i="5"/>
  <c r="AA48" i="5"/>
  <c r="AA40" i="5"/>
  <c r="AA32" i="5"/>
  <c r="AA24" i="5"/>
  <c r="AA16" i="5"/>
  <c r="AA8" i="5"/>
  <c r="BT11" i="1"/>
  <c r="E6" i="52" l="1"/>
  <c r="AI2" i="5" s="1"/>
  <c r="E5" i="52"/>
  <c r="AI3" i="5" s="1"/>
  <c r="F6" i="52"/>
  <c r="AJ2" i="5" s="1"/>
  <c r="X11" i="52"/>
  <c r="X12" i="52"/>
  <c r="X10" i="52"/>
  <c r="G7" i="52"/>
  <c r="H7" i="52"/>
  <c r="H6" i="52" l="1"/>
  <c r="AL2" i="5" s="1"/>
  <c r="AD3" i="5"/>
  <c r="G6" i="52"/>
  <c r="AK2" i="5" s="1"/>
  <c r="AC3" i="5"/>
  <c r="F5" i="52"/>
  <c r="AJ3" i="5" s="1"/>
  <c r="G5" i="52"/>
  <c r="AK3" i="5" s="1"/>
  <c r="H5" i="52"/>
  <c r="AL3" i="5" s="1"/>
  <c r="Y7" i="5" l="1"/>
  <c r="Y9" i="5"/>
  <c r="Y11" i="5"/>
  <c r="Y13" i="5"/>
  <c r="Y15" i="5"/>
  <c r="Y17" i="5"/>
  <c r="Y19" i="5"/>
  <c r="Y21" i="5"/>
  <c r="Y23" i="5"/>
  <c r="Y25" i="5"/>
  <c r="Y27" i="5"/>
  <c r="Y29" i="5"/>
  <c r="Y31" i="5"/>
  <c r="Y33" i="5"/>
  <c r="Y35" i="5"/>
  <c r="Y37" i="5"/>
  <c r="Y39" i="5"/>
  <c r="Y41" i="5"/>
  <c r="Y43" i="5"/>
  <c r="Y45" i="5"/>
  <c r="Y47" i="5"/>
  <c r="Y49" i="5"/>
  <c r="Y51" i="5"/>
  <c r="Y53" i="5"/>
  <c r="Y55" i="5"/>
  <c r="Y57" i="5"/>
  <c r="Y59" i="5"/>
  <c r="Y61" i="5"/>
  <c r="Y63" i="5"/>
  <c r="Y65" i="5"/>
  <c r="Y67" i="5"/>
  <c r="Y69" i="5"/>
  <c r="Y71" i="5"/>
  <c r="Y73" i="5"/>
  <c r="Y75" i="5"/>
  <c r="Y77" i="5"/>
  <c r="Y79" i="5"/>
  <c r="Y81" i="5"/>
  <c r="Y83" i="5"/>
  <c r="Y85" i="5"/>
  <c r="Y87" i="5"/>
  <c r="Y89" i="5"/>
  <c r="Y91" i="5"/>
  <c r="Y93" i="5"/>
  <c r="Y95" i="5"/>
  <c r="Y97" i="5"/>
  <c r="Y99" i="5"/>
  <c r="Y101" i="5"/>
  <c r="Y103" i="5"/>
  <c r="Y105" i="5"/>
  <c r="Y107" i="5"/>
  <c r="Y109" i="5"/>
  <c r="Y111" i="5"/>
  <c r="Y113" i="5"/>
  <c r="Y115" i="5"/>
  <c r="Y117" i="5"/>
  <c r="Y119" i="5"/>
  <c r="Y121" i="5"/>
  <c r="Y123" i="5"/>
  <c r="Y125" i="5"/>
  <c r="Y127" i="5"/>
  <c r="Y129" i="5"/>
  <c r="Y131" i="5"/>
  <c r="Y133" i="5"/>
  <c r="Y135" i="5"/>
  <c r="Y137" i="5"/>
  <c r="Y139" i="5"/>
  <c r="Y141" i="5"/>
  <c r="Y143" i="5"/>
  <c r="Y145" i="5"/>
  <c r="Y147" i="5"/>
  <c r="Y149" i="5"/>
  <c r="Y151" i="5"/>
  <c r="Y153" i="5"/>
  <c r="Y155" i="5"/>
  <c r="Y157" i="5"/>
  <c r="Y159" i="5"/>
  <c r="Y161" i="5"/>
  <c r="Y163" i="5"/>
  <c r="Y165" i="5"/>
  <c r="Y167" i="5"/>
  <c r="Y169" i="5"/>
  <c r="Y171" i="5"/>
  <c r="Y173" i="5"/>
  <c r="Y175" i="5"/>
  <c r="Y8" i="5"/>
  <c r="Y10" i="5"/>
  <c r="Y12" i="5"/>
  <c r="Y14" i="5"/>
  <c r="Y16" i="5"/>
  <c r="Y18" i="5"/>
  <c r="Y20" i="5"/>
  <c r="Y22" i="5"/>
  <c r="Y24" i="5"/>
  <c r="Y26" i="5"/>
  <c r="Y28" i="5"/>
  <c r="Y30" i="5"/>
  <c r="Y32" i="5"/>
  <c r="Y34" i="5"/>
  <c r="Y36" i="5"/>
  <c r="Y38" i="5"/>
  <c r="Y40" i="5"/>
  <c r="Y42" i="5"/>
  <c r="Y44" i="5"/>
  <c r="Y46" i="5"/>
  <c r="Y48" i="5"/>
  <c r="Y50" i="5"/>
  <c r="Y52" i="5"/>
  <c r="Y54" i="5"/>
  <c r="Y56" i="5"/>
  <c r="Y58" i="5"/>
  <c r="Y60" i="5"/>
  <c r="Y62" i="5"/>
  <c r="Y64" i="5"/>
  <c r="Y66" i="5"/>
  <c r="Y68" i="5"/>
  <c r="Y70" i="5"/>
  <c r="Y72" i="5"/>
  <c r="Y74" i="5"/>
  <c r="Y76" i="5"/>
  <c r="Y78" i="5"/>
  <c r="Y80" i="5"/>
  <c r="Y82" i="5"/>
  <c r="Y84" i="5"/>
  <c r="Y86" i="5"/>
  <c r="Y88" i="5"/>
  <c r="Y90" i="5"/>
  <c r="Y92" i="5"/>
  <c r="Y94" i="5"/>
  <c r="Y96" i="5"/>
  <c r="Y98" i="5"/>
  <c r="Y100" i="5"/>
  <c r="Y102" i="5"/>
  <c r="Y104" i="5"/>
  <c r="Y106" i="5"/>
  <c r="Y108" i="5"/>
  <c r="Y110" i="5"/>
  <c r="Y112" i="5"/>
  <c r="Y114" i="5"/>
  <c r="Y116" i="5"/>
  <c r="Y118" i="5"/>
  <c r="Y120" i="5"/>
  <c r="Y122" i="5"/>
  <c r="Y124" i="5"/>
  <c r="Y126" i="5"/>
  <c r="Y128" i="5"/>
  <c r="Y130" i="5"/>
  <c r="Y132" i="5"/>
  <c r="Y134" i="5"/>
  <c r="Y136" i="5"/>
  <c r="Y138" i="5"/>
  <c r="Y140" i="5"/>
  <c r="Y142" i="5"/>
  <c r="Y144" i="5"/>
  <c r="Y146" i="5"/>
  <c r="Y148" i="5"/>
  <c r="Y150" i="5"/>
  <c r="Y152" i="5"/>
  <c r="Y154" i="5"/>
  <c r="Y156" i="5"/>
  <c r="Y158" i="5"/>
  <c r="Y160" i="5"/>
  <c r="Y162" i="5"/>
  <c r="Y164" i="5"/>
  <c r="Y166" i="5"/>
  <c r="Y168" i="5"/>
  <c r="Y170" i="5"/>
  <c r="Y172" i="5"/>
  <c r="Y174" i="5"/>
  <c r="Y176" i="5"/>
  <c r="Y177" i="5"/>
  <c r="Y179" i="5"/>
  <c r="Y181" i="5"/>
  <c r="Y183" i="5"/>
  <c r="Y185" i="5"/>
  <c r="Y187" i="5"/>
  <c r="Y189" i="5"/>
  <c r="Y191" i="5"/>
  <c r="Y193" i="5"/>
  <c r="Y195" i="5"/>
  <c r="Y197" i="5"/>
  <c r="Y199" i="5"/>
  <c r="Y201" i="5"/>
  <c r="Y203" i="5"/>
  <c r="Y205" i="5"/>
  <c r="Y207" i="5"/>
  <c r="U7" i="5"/>
  <c r="U9" i="5"/>
  <c r="U11" i="5"/>
  <c r="U13" i="5"/>
  <c r="U15" i="5"/>
  <c r="U17" i="5"/>
  <c r="U19" i="5"/>
  <c r="U21" i="5"/>
  <c r="U23" i="5"/>
  <c r="U25" i="5"/>
  <c r="U27" i="5"/>
  <c r="U29" i="5"/>
  <c r="U31" i="5"/>
  <c r="U33" i="5"/>
  <c r="U35" i="5"/>
  <c r="U37" i="5"/>
  <c r="U39" i="5"/>
  <c r="U41" i="5"/>
  <c r="U43" i="5"/>
  <c r="U45" i="5"/>
  <c r="U47" i="5"/>
  <c r="U49" i="5"/>
  <c r="U51" i="5"/>
  <c r="U53" i="5"/>
  <c r="U55" i="5"/>
  <c r="U57" i="5"/>
  <c r="U59" i="5"/>
  <c r="U61" i="5"/>
  <c r="U63" i="5"/>
  <c r="U65" i="5"/>
  <c r="U67" i="5"/>
  <c r="U69" i="5"/>
  <c r="U71" i="5"/>
  <c r="U73" i="5"/>
  <c r="U75" i="5"/>
  <c r="U77" i="5"/>
  <c r="U79" i="5"/>
  <c r="U81" i="5"/>
  <c r="U83" i="5"/>
  <c r="U85" i="5"/>
  <c r="U87" i="5"/>
  <c r="U89" i="5"/>
  <c r="U91" i="5"/>
  <c r="U93" i="5"/>
  <c r="U95" i="5"/>
  <c r="U97" i="5"/>
  <c r="U99" i="5"/>
  <c r="U101" i="5"/>
  <c r="U103" i="5"/>
  <c r="U105" i="5"/>
  <c r="U107" i="5"/>
  <c r="U109" i="5"/>
  <c r="U111" i="5"/>
  <c r="U113" i="5"/>
  <c r="U115" i="5"/>
  <c r="U117" i="5"/>
  <c r="U119" i="5"/>
  <c r="U121" i="5"/>
  <c r="U123" i="5"/>
  <c r="U125" i="5"/>
  <c r="U127" i="5"/>
  <c r="U129" i="5"/>
  <c r="U131" i="5"/>
  <c r="U133" i="5"/>
  <c r="U135" i="5"/>
  <c r="U137" i="5"/>
  <c r="U139" i="5"/>
  <c r="U141" i="5"/>
  <c r="U143" i="5"/>
  <c r="Y6" i="5"/>
  <c r="Y178" i="5"/>
  <c r="Y180" i="5"/>
  <c r="Y182" i="5"/>
  <c r="Y184" i="5"/>
  <c r="Y186" i="5"/>
  <c r="Y188" i="5"/>
  <c r="Y190" i="5"/>
  <c r="Y192" i="5"/>
  <c r="Y194" i="5"/>
  <c r="Y196" i="5"/>
  <c r="Y198" i="5"/>
  <c r="Y200" i="5"/>
  <c r="Y202" i="5"/>
  <c r="Y204" i="5"/>
  <c r="Y206" i="5"/>
  <c r="U8" i="5"/>
  <c r="U10" i="5"/>
  <c r="U12" i="5"/>
  <c r="U14" i="5"/>
  <c r="U16" i="5"/>
  <c r="U18" i="5"/>
  <c r="U20" i="5"/>
  <c r="U22" i="5"/>
  <c r="U24" i="5"/>
  <c r="U26" i="5"/>
  <c r="U28" i="5"/>
  <c r="U30" i="5"/>
  <c r="U32" i="5"/>
  <c r="U34" i="5"/>
  <c r="U36" i="5"/>
  <c r="U38" i="5"/>
  <c r="U40" i="5"/>
  <c r="U42" i="5"/>
  <c r="U44" i="5"/>
  <c r="U46" i="5"/>
  <c r="U48" i="5"/>
  <c r="U50" i="5"/>
  <c r="U52" i="5"/>
  <c r="U54" i="5"/>
  <c r="U56" i="5"/>
  <c r="U58" i="5"/>
  <c r="U60" i="5"/>
  <c r="U62" i="5"/>
  <c r="U64" i="5"/>
  <c r="U66" i="5"/>
  <c r="U68" i="5"/>
  <c r="U70" i="5"/>
  <c r="U72" i="5"/>
  <c r="U74" i="5"/>
  <c r="U76" i="5"/>
  <c r="U78" i="5"/>
  <c r="U80" i="5"/>
  <c r="U82" i="5"/>
  <c r="U84" i="5"/>
  <c r="U86" i="5"/>
  <c r="U88" i="5"/>
  <c r="U90" i="5"/>
  <c r="U92" i="5"/>
  <c r="U94" i="5"/>
  <c r="U96" i="5"/>
  <c r="U98" i="5"/>
  <c r="U100" i="5"/>
  <c r="U102" i="5"/>
  <c r="U104" i="5"/>
  <c r="U106" i="5"/>
  <c r="U108" i="5"/>
  <c r="U110" i="5"/>
  <c r="U112" i="5"/>
  <c r="U114" i="5"/>
  <c r="U116" i="5"/>
  <c r="U118" i="5"/>
  <c r="U120" i="5"/>
  <c r="U122" i="5"/>
  <c r="U124" i="5"/>
  <c r="U126" i="5"/>
  <c r="U128" i="5"/>
  <c r="U130" i="5"/>
  <c r="U132" i="5"/>
  <c r="U134" i="5"/>
  <c r="U136" i="5"/>
  <c r="U138" i="5"/>
  <c r="U140" i="5"/>
  <c r="U142" i="5"/>
  <c r="U144" i="5"/>
  <c r="U146" i="5"/>
  <c r="U148" i="5"/>
  <c r="U150" i="5"/>
  <c r="U152" i="5"/>
  <c r="U154" i="5"/>
  <c r="U156" i="5"/>
  <c r="U158" i="5"/>
  <c r="U160" i="5"/>
  <c r="U162" i="5"/>
  <c r="U164" i="5"/>
  <c r="U166" i="5"/>
  <c r="U168" i="5"/>
  <c r="U170" i="5"/>
  <c r="U172" i="5"/>
  <c r="U174" i="5"/>
  <c r="U176" i="5"/>
  <c r="U178" i="5"/>
  <c r="U180" i="5"/>
  <c r="U182" i="5"/>
  <c r="U184" i="5"/>
  <c r="U186" i="5"/>
  <c r="U188" i="5"/>
  <c r="U190" i="5"/>
  <c r="U192" i="5"/>
  <c r="U194" i="5"/>
  <c r="U196" i="5"/>
  <c r="U198" i="5"/>
  <c r="U200" i="5"/>
  <c r="U202" i="5"/>
  <c r="U204" i="5"/>
  <c r="U206" i="5"/>
  <c r="M6" i="5"/>
  <c r="Q110" i="5"/>
  <c r="Q114" i="5"/>
  <c r="Q118" i="5"/>
  <c r="Q122" i="5"/>
  <c r="Q126" i="5"/>
  <c r="Q130" i="5"/>
  <c r="Q134" i="5"/>
  <c r="Q138" i="5"/>
  <c r="Q142" i="5"/>
  <c r="Q146" i="5"/>
  <c r="Q150" i="5"/>
  <c r="Q154" i="5"/>
  <c r="Q158" i="5"/>
  <c r="Q162" i="5"/>
  <c r="Q166" i="5"/>
  <c r="Q170" i="5"/>
  <c r="Q174" i="5"/>
  <c r="Q178" i="5"/>
  <c r="Q182" i="5"/>
  <c r="Q186" i="5"/>
  <c r="Q190" i="5"/>
  <c r="Q194" i="5"/>
  <c r="U145" i="5"/>
  <c r="U147" i="5"/>
  <c r="U149" i="5"/>
  <c r="U151" i="5"/>
  <c r="U153" i="5"/>
  <c r="U155" i="5"/>
  <c r="U157" i="5"/>
  <c r="U159" i="5"/>
  <c r="U161" i="5"/>
  <c r="U163" i="5"/>
  <c r="U165" i="5"/>
  <c r="U167" i="5"/>
  <c r="U169" i="5"/>
  <c r="U171" i="5"/>
  <c r="U173" i="5"/>
  <c r="U175" i="5"/>
  <c r="U177" i="5"/>
  <c r="U179" i="5"/>
  <c r="U181" i="5"/>
  <c r="U183" i="5"/>
  <c r="U185" i="5"/>
  <c r="U187" i="5"/>
  <c r="U189" i="5"/>
  <c r="U191" i="5"/>
  <c r="U193" i="5"/>
  <c r="U195" i="5"/>
  <c r="U197" i="5"/>
  <c r="U199" i="5"/>
  <c r="U201" i="5"/>
  <c r="U203" i="5"/>
  <c r="U205" i="5"/>
  <c r="U207" i="5"/>
  <c r="Q108" i="5"/>
  <c r="Q112" i="5"/>
  <c r="Q116" i="5"/>
  <c r="Q120" i="5"/>
  <c r="Q124" i="5"/>
  <c r="Q128" i="5"/>
  <c r="Q132" i="5"/>
  <c r="Q136" i="5"/>
  <c r="Q140" i="5"/>
  <c r="Q144" i="5"/>
  <c r="Q148" i="5"/>
  <c r="Q152" i="5"/>
  <c r="Q156" i="5"/>
  <c r="Q160" i="5"/>
  <c r="Q164" i="5"/>
  <c r="Q168" i="5"/>
  <c r="Q172" i="5"/>
  <c r="Q176" i="5"/>
  <c r="Q180" i="5"/>
  <c r="Q184" i="5"/>
  <c r="Q113" i="5"/>
  <c r="Q121" i="5"/>
  <c r="Q129" i="5"/>
  <c r="Q137" i="5"/>
  <c r="Q145" i="5"/>
  <c r="Q153" i="5"/>
  <c r="Q161" i="5"/>
  <c r="Q169" i="5"/>
  <c r="Q177" i="5"/>
  <c r="Q185" i="5"/>
  <c r="Q191" i="5"/>
  <c r="Q196" i="5"/>
  <c r="Q200" i="5"/>
  <c r="Q204" i="5"/>
  <c r="Q107" i="5"/>
  <c r="M8" i="5"/>
  <c r="M10" i="5"/>
  <c r="M12" i="5"/>
  <c r="M14" i="5"/>
  <c r="M16" i="5"/>
  <c r="M18" i="5"/>
  <c r="M20" i="5"/>
  <c r="M22" i="5"/>
  <c r="M24" i="5"/>
  <c r="M26" i="5"/>
  <c r="M28" i="5"/>
  <c r="M30" i="5"/>
  <c r="M32" i="5"/>
  <c r="M34" i="5"/>
  <c r="M36" i="5"/>
  <c r="M38" i="5"/>
  <c r="M40" i="5"/>
  <c r="M42" i="5"/>
  <c r="M44" i="5"/>
  <c r="M46" i="5"/>
  <c r="M48" i="5"/>
  <c r="M50" i="5"/>
  <c r="M52" i="5"/>
  <c r="M54" i="5"/>
  <c r="M56" i="5"/>
  <c r="M58" i="5"/>
  <c r="M60" i="5"/>
  <c r="M62" i="5"/>
  <c r="M64" i="5"/>
  <c r="M66" i="5"/>
  <c r="M68" i="5"/>
  <c r="M70" i="5"/>
  <c r="M72" i="5"/>
  <c r="M74" i="5"/>
  <c r="M76" i="5"/>
  <c r="M78" i="5"/>
  <c r="M80" i="5"/>
  <c r="M82" i="5"/>
  <c r="M84" i="5"/>
  <c r="M86" i="5"/>
  <c r="M88" i="5"/>
  <c r="M90" i="5"/>
  <c r="M92" i="5"/>
  <c r="M94" i="5"/>
  <c r="M96" i="5"/>
  <c r="M98" i="5"/>
  <c r="M100" i="5"/>
  <c r="Q115" i="5"/>
  <c r="Q123" i="5"/>
  <c r="Q131" i="5"/>
  <c r="Q139" i="5"/>
  <c r="Q147" i="5"/>
  <c r="Q155" i="5"/>
  <c r="Q163" i="5"/>
  <c r="Q171" i="5"/>
  <c r="Q179" i="5"/>
  <c r="Q187" i="5"/>
  <c r="Q192" i="5"/>
  <c r="Q197" i="5"/>
  <c r="Q201" i="5"/>
  <c r="Q205" i="5"/>
  <c r="M126" i="5"/>
  <c r="M131" i="5"/>
  <c r="M134" i="5"/>
  <c r="M139" i="5"/>
  <c r="M142" i="5"/>
  <c r="M147" i="5"/>
  <c r="M150" i="5"/>
  <c r="M155" i="5"/>
  <c r="U6" i="5"/>
  <c r="Q109" i="5"/>
  <c r="Q117" i="5"/>
  <c r="Q125" i="5"/>
  <c r="Q133" i="5"/>
  <c r="Q141" i="5"/>
  <c r="Q149" i="5"/>
  <c r="Q157" i="5"/>
  <c r="Q165" i="5"/>
  <c r="Q173" i="5"/>
  <c r="Q181" i="5"/>
  <c r="Q188" i="5"/>
  <c r="Q193" i="5"/>
  <c r="Q198" i="5"/>
  <c r="Q202" i="5"/>
  <c r="Q206" i="5"/>
  <c r="M7" i="5"/>
  <c r="M9" i="5"/>
  <c r="M11" i="5"/>
  <c r="M13" i="5"/>
  <c r="M15" i="5"/>
  <c r="M17" i="5"/>
  <c r="M19" i="5"/>
  <c r="M21" i="5"/>
  <c r="M23" i="5"/>
  <c r="M25" i="5"/>
  <c r="M27" i="5"/>
  <c r="M29" i="5"/>
  <c r="M31" i="5"/>
  <c r="M33" i="5"/>
  <c r="M35" i="5"/>
  <c r="M37" i="5"/>
  <c r="M39" i="5"/>
  <c r="M41" i="5"/>
  <c r="M43" i="5"/>
  <c r="M45" i="5"/>
  <c r="M47" i="5"/>
  <c r="M49" i="5"/>
  <c r="M51" i="5"/>
  <c r="M53" i="5"/>
  <c r="M55" i="5"/>
  <c r="M57" i="5"/>
  <c r="M59" i="5"/>
  <c r="M61" i="5"/>
  <c r="M63" i="5"/>
  <c r="M65" i="5"/>
  <c r="M67" i="5"/>
  <c r="M69" i="5"/>
  <c r="M71" i="5"/>
  <c r="M73" i="5"/>
  <c r="M75" i="5"/>
  <c r="M77" i="5"/>
  <c r="M79" i="5"/>
  <c r="M81" i="5"/>
  <c r="M83" i="5"/>
  <c r="M85" i="5"/>
  <c r="M87" i="5"/>
  <c r="M89" i="5"/>
  <c r="M91" i="5"/>
  <c r="M93" i="5"/>
  <c r="M95" i="5"/>
  <c r="M97" i="5"/>
  <c r="M99" i="5"/>
  <c r="I6" i="5"/>
  <c r="Q111" i="5"/>
  <c r="Q119" i="5"/>
  <c r="Q127" i="5"/>
  <c r="Q135" i="5"/>
  <c r="Q143" i="5"/>
  <c r="Q151" i="5"/>
  <c r="Q159" i="5"/>
  <c r="Q167" i="5"/>
  <c r="Q175" i="5"/>
  <c r="Q183" i="5"/>
  <c r="Q189" i="5"/>
  <c r="Q195" i="5"/>
  <c r="Q199" i="5"/>
  <c r="Q203" i="5"/>
  <c r="Q207" i="5"/>
  <c r="M127" i="5"/>
  <c r="M130" i="5"/>
  <c r="M135" i="5"/>
  <c r="M138" i="5"/>
  <c r="M143" i="5"/>
  <c r="M146" i="5"/>
  <c r="M151" i="5"/>
  <c r="M154" i="5"/>
  <c r="M101" i="5"/>
  <c r="M105" i="5"/>
  <c r="M109" i="5"/>
  <c r="M113" i="5"/>
  <c r="M117" i="5"/>
  <c r="M121" i="5"/>
  <c r="M125" i="5"/>
  <c r="M128" i="5"/>
  <c r="M141" i="5"/>
  <c r="M144" i="5"/>
  <c r="M157" i="5"/>
  <c r="M159" i="5"/>
  <c r="M162" i="5"/>
  <c r="M167" i="5"/>
  <c r="M170" i="5"/>
  <c r="M175" i="5"/>
  <c r="M178" i="5"/>
  <c r="M183" i="5"/>
  <c r="M186" i="5"/>
  <c r="M191" i="5"/>
  <c r="M194" i="5"/>
  <c r="M199" i="5"/>
  <c r="M202" i="5"/>
  <c r="M207" i="5"/>
  <c r="I10" i="5"/>
  <c r="I14" i="5"/>
  <c r="I18" i="5"/>
  <c r="I22" i="5"/>
  <c r="I26" i="5"/>
  <c r="I30" i="5"/>
  <c r="I34" i="5"/>
  <c r="I38" i="5"/>
  <c r="I42" i="5"/>
  <c r="I46" i="5"/>
  <c r="I50" i="5"/>
  <c r="I54" i="5"/>
  <c r="I58" i="5"/>
  <c r="I62" i="5"/>
  <c r="I66" i="5"/>
  <c r="I70" i="5"/>
  <c r="I74" i="5"/>
  <c r="I78" i="5"/>
  <c r="I82" i="5"/>
  <c r="I86" i="5"/>
  <c r="I90" i="5"/>
  <c r="I94" i="5"/>
  <c r="I98" i="5"/>
  <c r="I102" i="5"/>
  <c r="I106" i="5"/>
  <c r="I110" i="5"/>
  <c r="I114" i="5"/>
  <c r="I118" i="5"/>
  <c r="I122" i="5"/>
  <c r="I126" i="5"/>
  <c r="I130" i="5"/>
  <c r="I134" i="5"/>
  <c r="I138" i="5"/>
  <c r="I142" i="5"/>
  <c r="I146" i="5"/>
  <c r="I150" i="5"/>
  <c r="I154" i="5"/>
  <c r="I158" i="5"/>
  <c r="I162" i="5"/>
  <c r="I166" i="5"/>
  <c r="I170" i="5"/>
  <c r="I174" i="5"/>
  <c r="I178" i="5"/>
  <c r="I182" i="5"/>
  <c r="I186" i="5"/>
  <c r="I190" i="5"/>
  <c r="I194" i="5"/>
  <c r="I198" i="5"/>
  <c r="I202" i="5"/>
  <c r="I206" i="5"/>
  <c r="M102" i="5"/>
  <c r="M106" i="5"/>
  <c r="M110" i="5"/>
  <c r="M114" i="5"/>
  <c r="M118" i="5"/>
  <c r="M122" i="5"/>
  <c r="M129" i="5"/>
  <c r="M132" i="5"/>
  <c r="M145" i="5"/>
  <c r="M148" i="5"/>
  <c r="M161" i="5"/>
  <c r="M164" i="5"/>
  <c r="M169" i="5"/>
  <c r="M172" i="5"/>
  <c r="M177" i="5"/>
  <c r="M180" i="5"/>
  <c r="M185" i="5"/>
  <c r="M188" i="5"/>
  <c r="M193" i="5"/>
  <c r="M196" i="5"/>
  <c r="M201" i="5"/>
  <c r="M204" i="5"/>
  <c r="I7" i="5"/>
  <c r="I11" i="5"/>
  <c r="I15" i="5"/>
  <c r="I19" i="5"/>
  <c r="I23" i="5"/>
  <c r="I27" i="5"/>
  <c r="I31" i="5"/>
  <c r="I35" i="5"/>
  <c r="I39" i="5"/>
  <c r="I43" i="5"/>
  <c r="I47" i="5"/>
  <c r="I51" i="5"/>
  <c r="I55" i="5"/>
  <c r="I59" i="5"/>
  <c r="I63" i="5"/>
  <c r="I67" i="5"/>
  <c r="I71" i="5"/>
  <c r="I75" i="5"/>
  <c r="I79" i="5"/>
  <c r="I83" i="5"/>
  <c r="I87" i="5"/>
  <c r="I91" i="5"/>
  <c r="I95" i="5"/>
  <c r="I99" i="5"/>
  <c r="I103" i="5"/>
  <c r="I107" i="5"/>
  <c r="I111" i="5"/>
  <c r="I115" i="5"/>
  <c r="I119" i="5"/>
  <c r="I123" i="5"/>
  <c r="I127" i="5"/>
  <c r="I131" i="5"/>
  <c r="I135" i="5"/>
  <c r="I139" i="5"/>
  <c r="I143" i="5"/>
  <c r="I147" i="5"/>
  <c r="I151" i="5"/>
  <c r="I155" i="5"/>
  <c r="I159" i="5"/>
  <c r="I163" i="5"/>
  <c r="I167" i="5"/>
  <c r="I171" i="5"/>
  <c r="I175" i="5"/>
  <c r="I179" i="5"/>
  <c r="I183" i="5"/>
  <c r="I187" i="5"/>
  <c r="I191" i="5"/>
  <c r="I195" i="5"/>
  <c r="I199" i="5"/>
  <c r="I203" i="5"/>
  <c r="I207" i="5"/>
  <c r="M103" i="5"/>
  <c r="M107" i="5"/>
  <c r="M111" i="5"/>
  <c r="M115" i="5"/>
  <c r="M119" i="5"/>
  <c r="M123" i="5"/>
  <c r="M133" i="5"/>
  <c r="M136" i="5"/>
  <c r="M149" i="5"/>
  <c r="M152" i="5"/>
  <c r="M158" i="5"/>
  <c r="M163" i="5"/>
  <c r="M166" i="5"/>
  <c r="M171" i="5"/>
  <c r="M174" i="5"/>
  <c r="M179" i="5"/>
  <c r="M182" i="5"/>
  <c r="M187" i="5"/>
  <c r="M190" i="5"/>
  <c r="M195" i="5"/>
  <c r="M198" i="5"/>
  <c r="M203" i="5"/>
  <c r="M206" i="5"/>
  <c r="I8" i="5"/>
  <c r="I12" i="5"/>
  <c r="I16" i="5"/>
  <c r="I20" i="5"/>
  <c r="I24" i="5"/>
  <c r="I28" i="5"/>
  <c r="I32" i="5"/>
  <c r="I36" i="5"/>
  <c r="I40" i="5"/>
  <c r="I44" i="5"/>
  <c r="I48" i="5"/>
  <c r="I52" i="5"/>
  <c r="I56" i="5"/>
  <c r="I60" i="5"/>
  <c r="I64" i="5"/>
  <c r="I68" i="5"/>
  <c r="I72" i="5"/>
  <c r="I76" i="5"/>
  <c r="I80" i="5"/>
  <c r="I84" i="5"/>
  <c r="I88" i="5"/>
  <c r="I92" i="5"/>
  <c r="I96" i="5"/>
  <c r="I100" i="5"/>
  <c r="I104" i="5"/>
  <c r="I108" i="5"/>
  <c r="I112" i="5"/>
  <c r="I116" i="5"/>
  <c r="I120" i="5"/>
  <c r="I124" i="5"/>
  <c r="I128" i="5"/>
  <c r="I132" i="5"/>
  <c r="I136" i="5"/>
  <c r="I140" i="5"/>
  <c r="I144" i="5"/>
  <c r="I148" i="5"/>
  <c r="I152" i="5"/>
  <c r="I156" i="5"/>
  <c r="I160" i="5"/>
  <c r="I164" i="5"/>
  <c r="I168" i="5"/>
  <c r="I172" i="5"/>
  <c r="I176" i="5"/>
  <c r="I180" i="5"/>
  <c r="I184" i="5"/>
  <c r="I188" i="5"/>
  <c r="I192" i="5"/>
  <c r="I196" i="5"/>
  <c r="I200" i="5"/>
  <c r="I204" i="5"/>
  <c r="M104" i="5"/>
  <c r="M108" i="5"/>
  <c r="M112" i="5"/>
  <c r="M116" i="5"/>
  <c r="M120" i="5"/>
  <c r="M124" i="5"/>
  <c r="M137" i="5"/>
  <c r="M140" i="5"/>
  <c r="M153" i="5"/>
  <c r="M156" i="5"/>
  <c r="M160" i="5"/>
  <c r="M165" i="5"/>
  <c r="M168" i="5"/>
  <c r="M173" i="5"/>
  <c r="M176" i="5"/>
  <c r="M181" i="5"/>
  <c r="M184" i="5"/>
  <c r="M189" i="5"/>
  <c r="M192" i="5"/>
  <c r="M197" i="5"/>
  <c r="M200" i="5"/>
  <c r="M205" i="5"/>
  <c r="I9" i="5"/>
  <c r="I13" i="5"/>
  <c r="I17" i="5"/>
  <c r="I21" i="5"/>
  <c r="I25" i="5"/>
  <c r="I29" i="5"/>
  <c r="I33" i="5"/>
  <c r="I37" i="5"/>
  <c r="I41" i="5"/>
  <c r="I45" i="5"/>
  <c r="I49" i="5"/>
  <c r="I53" i="5"/>
  <c r="I57" i="5"/>
  <c r="I61" i="5"/>
  <c r="I65" i="5"/>
  <c r="I69" i="5"/>
  <c r="I73" i="5"/>
  <c r="I77" i="5"/>
  <c r="I81" i="5"/>
  <c r="I85" i="5"/>
  <c r="I89" i="5"/>
  <c r="I93" i="5"/>
  <c r="I97" i="5"/>
  <c r="I101" i="5"/>
  <c r="I105" i="5"/>
  <c r="I109" i="5"/>
  <c r="I113" i="5"/>
  <c r="I117" i="5"/>
  <c r="I121" i="5"/>
  <c r="I125" i="5"/>
  <c r="I129" i="5"/>
  <c r="I133" i="5"/>
  <c r="I137" i="5"/>
  <c r="I141" i="5"/>
  <c r="I145" i="5"/>
  <c r="I149" i="5"/>
  <c r="I153" i="5"/>
  <c r="I157" i="5"/>
  <c r="I161" i="5"/>
  <c r="I165" i="5"/>
  <c r="I169" i="5"/>
  <c r="I173" i="5"/>
  <c r="I177" i="5"/>
  <c r="I181" i="5"/>
  <c r="I185" i="5"/>
  <c r="I189" i="5"/>
  <c r="I193" i="5"/>
  <c r="I197" i="5"/>
  <c r="I201" i="5"/>
  <c r="I205" i="5"/>
  <c r="AC57" i="5"/>
  <c r="AC73" i="5"/>
  <c r="AC89" i="5"/>
  <c r="AC105" i="5"/>
  <c r="AC121" i="5"/>
  <c r="AC137" i="5"/>
  <c r="AC28" i="5"/>
  <c r="AC13" i="5"/>
  <c r="AC45" i="5"/>
  <c r="AC52" i="5"/>
  <c r="AC60" i="5"/>
  <c r="AC68" i="5"/>
  <c r="AC76" i="5"/>
  <c r="AC84" i="5"/>
  <c r="AC92" i="5"/>
  <c r="AC100" i="5"/>
  <c r="AC108" i="5"/>
  <c r="AC116" i="5"/>
  <c r="AC124" i="5"/>
  <c r="AC132" i="5"/>
  <c r="AC140" i="5"/>
  <c r="AC46" i="5"/>
  <c r="AC10" i="5"/>
  <c r="AC156" i="5"/>
  <c r="AC153" i="5"/>
  <c r="AC154" i="5"/>
  <c r="AC179" i="5"/>
  <c r="AC203" i="5"/>
  <c r="AC155" i="5"/>
  <c r="AC172" i="5"/>
  <c r="AC188" i="5"/>
  <c r="AC204" i="5"/>
  <c r="AC39" i="5"/>
  <c r="AC61" i="5"/>
  <c r="AC77" i="5"/>
  <c r="AC93" i="5"/>
  <c r="AC109" i="5"/>
  <c r="AC125" i="5"/>
  <c r="AC141" i="5"/>
  <c r="AC36" i="5"/>
  <c r="AC21" i="5"/>
  <c r="AC54" i="5"/>
  <c r="AC62" i="5"/>
  <c r="AC70" i="5"/>
  <c r="AC78" i="5"/>
  <c r="AC86" i="5"/>
  <c r="AC94" i="5"/>
  <c r="AC102" i="5"/>
  <c r="AC110" i="5"/>
  <c r="AC118" i="5"/>
  <c r="AC126" i="5"/>
  <c r="AC134" i="5"/>
  <c r="AC142" i="5"/>
  <c r="AC26" i="5"/>
  <c r="AC149" i="5"/>
  <c r="AC146" i="5"/>
  <c r="AC11" i="5"/>
  <c r="AC165" i="5"/>
  <c r="AC173" i="5"/>
  <c r="AC181" i="5"/>
  <c r="AC189" i="5"/>
  <c r="AC197" i="5"/>
  <c r="AC205" i="5"/>
  <c r="AC23" i="5"/>
  <c r="AC14" i="5"/>
  <c r="AC147" i="5"/>
  <c r="AC160" i="5"/>
  <c r="AC15" i="5"/>
  <c r="AC145" i="5"/>
  <c r="AC19" i="5"/>
  <c r="AC148" i="5"/>
  <c r="AC166" i="5"/>
  <c r="AC174" i="5"/>
  <c r="AC182" i="5"/>
  <c r="AC190" i="5"/>
  <c r="AC198" i="5"/>
  <c r="AC206" i="5"/>
  <c r="AC151" i="5"/>
  <c r="AC22" i="5"/>
  <c r="AC27" i="5"/>
  <c r="AC175" i="5"/>
  <c r="AC183" i="5"/>
  <c r="AC199" i="5"/>
  <c r="AC30" i="5"/>
  <c r="AC31" i="5"/>
  <c r="AC159" i="5"/>
  <c r="AC18" i="5"/>
  <c r="AC168" i="5"/>
  <c r="AC184" i="5"/>
  <c r="AC200" i="5"/>
  <c r="AC49" i="5"/>
  <c r="AC65" i="5"/>
  <c r="AC81" i="5"/>
  <c r="AC97" i="5"/>
  <c r="AC113" i="5"/>
  <c r="AC129" i="5"/>
  <c r="AC12" i="5"/>
  <c r="AC44" i="5"/>
  <c r="AC29" i="5"/>
  <c r="AC48" i="5"/>
  <c r="AC56" i="5"/>
  <c r="AC64" i="5"/>
  <c r="AC72" i="5"/>
  <c r="AC80" i="5"/>
  <c r="AC88" i="5"/>
  <c r="AC96" i="5"/>
  <c r="AC104" i="5"/>
  <c r="AC112" i="5"/>
  <c r="AC120" i="5"/>
  <c r="AC128" i="5"/>
  <c r="AC136" i="5"/>
  <c r="AC42" i="5"/>
  <c r="AC167" i="5"/>
  <c r="AC191" i="5"/>
  <c r="AC207" i="5"/>
  <c r="AC150" i="5"/>
  <c r="AC157" i="5"/>
  <c r="AC35" i="5"/>
  <c r="AC176" i="5"/>
  <c r="AC192" i="5"/>
  <c r="AC53" i="5"/>
  <c r="AC69" i="5"/>
  <c r="AC85" i="5"/>
  <c r="AC101" i="5"/>
  <c r="AC117" i="5"/>
  <c r="AC133" i="5"/>
  <c r="AC20" i="5"/>
  <c r="AC37" i="5"/>
  <c r="AC50" i="5"/>
  <c r="AC58" i="5"/>
  <c r="AC66" i="5"/>
  <c r="AC74" i="5"/>
  <c r="AC82" i="5"/>
  <c r="AC90" i="5"/>
  <c r="AC98" i="5"/>
  <c r="AC106" i="5"/>
  <c r="AC114" i="5"/>
  <c r="AC122" i="5"/>
  <c r="AC130" i="5"/>
  <c r="AC138" i="5"/>
  <c r="AC143" i="5"/>
  <c r="AC43" i="5"/>
  <c r="AC169" i="5"/>
  <c r="AC177" i="5"/>
  <c r="AC185" i="5"/>
  <c r="AC193" i="5"/>
  <c r="AC201" i="5"/>
  <c r="AC158" i="5"/>
  <c r="AC152" i="5"/>
  <c r="AC161" i="5"/>
  <c r="AC38" i="5"/>
  <c r="AC34" i="5"/>
  <c r="AC6" i="5"/>
  <c r="AC162" i="5"/>
  <c r="AC170" i="5"/>
  <c r="AC178" i="5"/>
  <c r="AC186" i="5"/>
  <c r="AC194" i="5"/>
  <c r="AC202" i="5"/>
  <c r="AC144" i="5"/>
  <c r="AC163" i="5"/>
  <c r="AC171" i="5"/>
  <c r="AC187" i="5"/>
  <c r="AC195" i="5"/>
  <c r="AC7" i="5"/>
  <c r="AC164" i="5"/>
  <c r="AC180" i="5"/>
  <c r="AC196" i="5"/>
  <c r="AC9" i="5"/>
  <c r="AC135" i="5"/>
  <c r="AC103" i="5"/>
  <c r="AC71" i="5"/>
  <c r="AC33" i="5"/>
  <c r="AC16" i="5"/>
  <c r="AC115" i="5"/>
  <c r="AC83" i="5"/>
  <c r="AC51" i="5"/>
  <c r="AC40" i="5"/>
  <c r="AC127" i="5"/>
  <c r="AC95" i="5"/>
  <c r="AC63" i="5"/>
  <c r="AC17" i="5"/>
  <c r="AC139" i="5"/>
  <c r="AC107" i="5"/>
  <c r="AC75" i="5"/>
  <c r="AC41" i="5"/>
  <c r="AC24" i="5"/>
  <c r="AC119" i="5"/>
  <c r="AC87" i="5"/>
  <c r="AC55" i="5"/>
  <c r="AC47" i="5"/>
  <c r="AC131" i="5"/>
  <c r="AC99" i="5"/>
  <c r="AC67" i="5"/>
  <c r="AC25" i="5"/>
  <c r="AC8" i="5"/>
  <c r="AC111" i="5"/>
  <c r="AC79" i="5"/>
  <c r="AC32" i="5"/>
  <c r="AC123" i="5"/>
  <c r="AC91" i="5"/>
  <c r="AC59" i="5"/>
  <c r="O111" i="5"/>
  <c r="O115" i="5"/>
  <c r="O119" i="5"/>
  <c r="O123" i="5"/>
  <c r="O127" i="5"/>
  <c r="O131" i="5"/>
  <c r="O135" i="5"/>
  <c r="O139" i="5"/>
  <c r="O143" i="5"/>
  <c r="O147" i="5"/>
  <c r="O151" i="5"/>
  <c r="O155" i="5"/>
  <c r="O159" i="5"/>
  <c r="O175" i="5"/>
  <c r="O191" i="5"/>
  <c r="O207" i="5"/>
  <c r="O108" i="5"/>
  <c r="O112" i="5"/>
  <c r="O116" i="5"/>
  <c r="O120" i="5"/>
  <c r="O124" i="5"/>
  <c r="O128" i="5"/>
  <c r="O132" i="5"/>
  <c r="O136" i="5"/>
  <c r="O140" i="5"/>
  <c r="O144" i="5"/>
  <c r="O148" i="5"/>
  <c r="O152" i="5"/>
  <c r="O156" i="5"/>
  <c r="O160" i="5"/>
  <c r="O164" i="5"/>
  <c r="O168" i="5"/>
  <c r="O172" i="5"/>
  <c r="O176" i="5"/>
  <c r="O180" i="5"/>
  <c r="O184" i="5"/>
  <c r="O188" i="5"/>
  <c r="O192" i="5"/>
  <c r="O196" i="5"/>
  <c r="O200" i="5"/>
  <c r="O204" i="5"/>
  <c r="O107" i="5"/>
  <c r="O171" i="5"/>
  <c r="O187" i="5"/>
  <c r="O203" i="5"/>
  <c r="O109" i="5"/>
  <c r="O113" i="5"/>
  <c r="O117" i="5"/>
  <c r="O121" i="5"/>
  <c r="O125" i="5"/>
  <c r="O129" i="5"/>
  <c r="O133" i="5"/>
  <c r="O137" i="5"/>
  <c r="O141" i="5"/>
  <c r="O145" i="5"/>
  <c r="O149" i="5"/>
  <c r="O153" i="5"/>
  <c r="O157" i="5"/>
  <c r="O161" i="5"/>
  <c r="O165" i="5"/>
  <c r="O169" i="5"/>
  <c r="O173" i="5"/>
  <c r="O177" i="5"/>
  <c r="O181" i="5"/>
  <c r="O185" i="5"/>
  <c r="O189" i="5"/>
  <c r="O193" i="5"/>
  <c r="O197" i="5"/>
  <c r="O201" i="5"/>
  <c r="O205" i="5"/>
  <c r="O167" i="5"/>
  <c r="O183" i="5"/>
  <c r="O199" i="5"/>
  <c r="O110" i="5"/>
  <c r="O114" i="5"/>
  <c r="O118" i="5"/>
  <c r="O122" i="5"/>
  <c r="O126" i="5"/>
  <c r="O130" i="5"/>
  <c r="O134" i="5"/>
  <c r="O138" i="5"/>
  <c r="O142" i="5"/>
  <c r="O146" i="5"/>
  <c r="O150" i="5"/>
  <c r="O154" i="5"/>
  <c r="O158" i="5"/>
  <c r="O162" i="5"/>
  <c r="O166" i="5"/>
  <c r="O170" i="5"/>
  <c r="O174" i="5"/>
  <c r="O178" i="5"/>
  <c r="O182" i="5"/>
  <c r="O186" i="5"/>
  <c r="O190" i="5"/>
  <c r="O194" i="5"/>
  <c r="O198" i="5"/>
  <c r="O202" i="5"/>
  <c r="O206" i="5"/>
  <c r="O163" i="5"/>
  <c r="O179" i="5"/>
  <c r="O195" i="5"/>
  <c r="W7" i="5"/>
  <c r="W9" i="5"/>
  <c r="W11" i="5"/>
  <c r="W13" i="5"/>
  <c r="W15" i="5"/>
  <c r="W17" i="5"/>
  <c r="W19" i="5"/>
  <c r="W21" i="5"/>
  <c r="W23" i="5"/>
  <c r="W25" i="5"/>
  <c r="W27" i="5"/>
  <c r="W29" i="5"/>
  <c r="W31" i="5"/>
  <c r="W33" i="5"/>
  <c r="W35" i="5"/>
  <c r="W37" i="5"/>
  <c r="W39" i="5"/>
  <c r="W41" i="5"/>
  <c r="W43" i="5"/>
  <c r="W45" i="5"/>
  <c r="W47" i="5"/>
  <c r="W49" i="5"/>
  <c r="W51" i="5"/>
  <c r="W53" i="5"/>
  <c r="W55" i="5"/>
  <c r="W57" i="5"/>
  <c r="W59" i="5"/>
  <c r="W61" i="5"/>
  <c r="W63" i="5"/>
  <c r="W65" i="5"/>
  <c r="W67" i="5"/>
  <c r="W69" i="5"/>
  <c r="W71" i="5"/>
  <c r="W73" i="5"/>
  <c r="W75" i="5"/>
  <c r="W77" i="5"/>
  <c r="W79" i="5"/>
  <c r="W81" i="5"/>
  <c r="W83" i="5"/>
  <c r="W85" i="5"/>
  <c r="W87" i="5"/>
  <c r="W89" i="5"/>
  <c r="W91" i="5"/>
  <c r="W93" i="5"/>
  <c r="W95" i="5"/>
  <c r="W97" i="5"/>
  <c r="W99" i="5"/>
  <c r="W101" i="5"/>
  <c r="W103" i="5"/>
  <c r="W105" i="5"/>
  <c r="W107" i="5"/>
  <c r="W109" i="5"/>
  <c r="W111" i="5"/>
  <c r="W113" i="5"/>
  <c r="W115" i="5"/>
  <c r="W117" i="5"/>
  <c r="W119" i="5"/>
  <c r="W121" i="5"/>
  <c r="W123" i="5"/>
  <c r="W125" i="5"/>
  <c r="W127" i="5"/>
  <c r="W129" i="5"/>
  <c r="W131" i="5"/>
  <c r="W133" i="5"/>
  <c r="W135" i="5"/>
  <c r="W137" i="5"/>
  <c r="W139" i="5"/>
  <c r="W141" i="5"/>
  <c r="W143" i="5"/>
  <c r="W145" i="5"/>
  <c r="W147" i="5"/>
  <c r="W149" i="5"/>
  <c r="W151" i="5"/>
  <c r="W153" i="5"/>
  <c r="W155" i="5"/>
  <c r="W157" i="5"/>
  <c r="W159" i="5"/>
  <c r="W161" i="5"/>
  <c r="W163" i="5"/>
  <c r="W165" i="5"/>
  <c r="W167" i="5"/>
  <c r="W169" i="5"/>
  <c r="W171" i="5"/>
  <c r="W173" i="5"/>
  <c r="W175" i="5"/>
  <c r="W8" i="5"/>
  <c r="W10" i="5"/>
  <c r="W12" i="5"/>
  <c r="W14" i="5"/>
  <c r="W16" i="5"/>
  <c r="W18" i="5"/>
  <c r="W20" i="5"/>
  <c r="W22" i="5"/>
  <c r="W24" i="5"/>
  <c r="W26" i="5"/>
  <c r="W28" i="5"/>
  <c r="W30" i="5"/>
  <c r="W32" i="5"/>
  <c r="W34" i="5"/>
  <c r="W36" i="5"/>
  <c r="W38" i="5"/>
  <c r="W40" i="5"/>
  <c r="W42" i="5"/>
  <c r="W44" i="5"/>
  <c r="W46" i="5"/>
  <c r="W48" i="5"/>
  <c r="W50" i="5"/>
  <c r="W52" i="5"/>
  <c r="W54" i="5"/>
  <c r="W56" i="5"/>
  <c r="W58" i="5"/>
  <c r="W60" i="5"/>
  <c r="W62" i="5"/>
  <c r="W64" i="5"/>
  <c r="W66" i="5"/>
  <c r="W68" i="5"/>
  <c r="W70" i="5"/>
  <c r="W72" i="5"/>
  <c r="W74" i="5"/>
  <c r="W76" i="5"/>
  <c r="W78" i="5"/>
  <c r="W80" i="5"/>
  <c r="W82" i="5"/>
  <c r="W84" i="5"/>
  <c r="W86" i="5"/>
  <c r="W88" i="5"/>
  <c r="W90" i="5"/>
  <c r="W92" i="5"/>
  <c r="W94" i="5"/>
  <c r="W96" i="5"/>
  <c r="W98" i="5"/>
  <c r="W100" i="5"/>
  <c r="W102" i="5"/>
  <c r="W104" i="5"/>
  <c r="W106" i="5"/>
  <c r="W108" i="5"/>
  <c r="W110" i="5"/>
  <c r="W112" i="5"/>
  <c r="W114" i="5"/>
  <c r="W116" i="5"/>
  <c r="W118" i="5"/>
  <c r="W120" i="5"/>
  <c r="W122" i="5"/>
  <c r="W124" i="5"/>
  <c r="W126" i="5"/>
  <c r="W128" i="5"/>
  <c r="W130" i="5"/>
  <c r="W132" i="5"/>
  <c r="W134" i="5"/>
  <c r="W136" i="5"/>
  <c r="W138" i="5"/>
  <c r="W140" i="5"/>
  <c r="W142" i="5"/>
  <c r="W144" i="5"/>
  <c r="W146" i="5"/>
  <c r="W148" i="5"/>
  <c r="W150" i="5"/>
  <c r="W152" i="5"/>
  <c r="W154" i="5"/>
  <c r="W156" i="5"/>
  <c r="W158" i="5"/>
  <c r="W160" i="5"/>
  <c r="W162" i="5"/>
  <c r="W164" i="5"/>
  <c r="W166" i="5"/>
  <c r="W168" i="5"/>
  <c r="W170" i="5"/>
  <c r="W172" i="5"/>
  <c r="W174" i="5"/>
  <c r="W176" i="5"/>
  <c r="W177" i="5"/>
  <c r="W179" i="5"/>
  <c r="W181" i="5"/>
  <c r="W183" i="5"/>
  <c r="W185" i="5"/>
  <c r="W187" i="5"/>
  <c r="W189" i="5"/>
  <c r="W191" i="5"/>
  <c r="W193" i="5"/>
  <c r="W195" i="5"/>
  <c r="W197" i="5"/>
  <c r="W199" i="5"/>
  <c r="W201" i="5"/>
  <c r="W203" i="5"/>
  <c r="W205" i="5"/>
  <c r="W207" i="5"/>
  <c r="S7" i="5"/>
  <c r="S9" i="5"/>
  <c r="S11" i="5"/>
  <c r="S13" i="5"/>
  <c r="W178" i="5"/>
  <c r="W180" i="5"/>
  <c r="W182" i="5"/>
  <c r="W184" i="5"/>
  <c r="W186" i="5"/>
  <c r="W188" i="5"/>
  <c r="W190" i="5"/>
  <c r="W192" i="5"/>
  <c r="W194" i="5"/>
  <c r="W196" i="5"/>
  <c r="W198" i="5"/>
  <c r="W200" i="5"/>
  <c r="W202" i="5"/>
  <c r="W204" i="5"/>
  <c r="W206" i="5"/>
  <c r="S8" i="5"/>
  <c r="S10" i="5"/>
  <c r="S12" i="5"/>
  <c r="S14" i="5"/>
  <c r="W6" i="5"/>
  <c r="S15" i="5"/>
  <c r="S19" i="5"/>
  <c r="S23" i="5"/>
  <c r="S27" i="5"/>
  <c r="S31" i="5"/>
  <c r="S35" i="5"/>
  <c r="S39" i="5"/>
  <c r="S43" i="5"/>
  <c r="S47" i="5"/>
  <c r="S51" i="5"/>
  <c r="S55" i="5"/>
  <c r="S59" i="5"/>
  <c r="S63" i="5"/>
  <c r="S67" i="5"/>
  <c r="S71" i="5"/>
  <c r="S75" i="5"/>
  <c r="S79" i="5"/>
  <c r="S83" i="5"/>
  <c r="S87" i="5"/>
  <c r="S16" i="5"/>
  <c r="S20" i="5"/>
  <c r="S24" i="5"/>
  <c r="S28" i="5"/>
  <c r="S32" i="5"/>
  <c r="S36" i="5"/>
  <c r="S40" i="5"/>
  <c r="S44" i="5"/>
  <c r="S48" i="5"/>
  <c r="S52" i="5"/>
  <c r="S56" i="5"/>
  <c r="S60" i="5"/>
  <c r="S64" i="5"/>
  <c r="S68" i="5"/>
  <c r="S72" i="5"/>
  <c r="S76" i="5"/>
  <c r="S80" i="5"/>
  <c r="S84" i="5"/>
  <c r="S88" i="5"/>
  <c r="S92" i="5"/>
  <c r="S96" i="5"/>
  <c r="S100" i="5"/>
  <c r="S104" i="5"/>
  <c r="S108" i="5"/>
  <c r="S112" i="5"/>
  <c r="S116" i="5"/>
  <c r="S120" i="5"/>
  <c r="S124" i="5"/>
  <c r="S128" i="5"/>
  <c r="S132" i="5"/>
  <c r="S136" i="5"/>
  <c r="S140" i="5"/>
  <c r="S144" i="5"/>
  <c r="S6" i="5"/>
  <c r="S17" i="5"/>
  <c r="S21" i="5"/>
  <c r="S25" i="5"/>
  <c r="S29" i="5"/>
  <c r="S33" i="5"/>
  <c r="S37" i="5"/>
  <c r="S41" i="5"/>
  <c r="S45" i="5"/>
  <c r="S49" i="5"/>
  <c r="S53" i="5"/>
  <c r="S57" i="5"/>
  <c r="S61" i="5"/>
  <c r="S65" i="5"/>
  <c r="S69" i="5"/>
  <c r="S73" i="5"/>
  <c r="S77" i="5"/>
  <c r="S81" i="5"/>
  <c r="S85" i="5"/>
  <c r="S89" i="5"/>
  <c r="S18" i="5"/>
  <c r="S22" i="5"/>
  <c r="S26" i="5"/>
  <c r="S30" i="5"/>
  <c r="S34" i="5"/>
  <c r="S38" i="5"/>
  <c r="S42" i="5"/>
  <c r="S46" i="5"/>
  <c r="S50" i="5"/>
  <c r="S54" i="5"/>
  <c r="S58" i="5"/>
  <c r="S62" i="5"/>
  <c r="S66" i="5"/>
  <c r="S70" i="5"/>
  <c r="S74" i="5"/>
  <c r="S78" i="5"/>
  <c r="S82" i="5"/>
  <c r="S86" i="5"/>
  <c r="S90" i="5"/>
  <c r="S94" i="5"/>
  <c r="S98" i="5"/>
  <c r="S102" i="5"/>
  <c r="S106" i="5"/>
  <c r="S110" i="5"/>
  <c r="S114" i="5"/>
  <c r="S118" i="5"/>
  <c r="S122" i="5"/>
  <c r="S126" i="5"/>
  <c r="S130" i="5"/>
  <c r="S134" i="5"/>
  <c r="S138" i="5"/>
  <c r="S142" i="5"/>
  <c r="G6" i="5"/>
  <c r="S91" i="5"/>
  <c r="S99" i="5"/>
  <c r="S107" i="5"/>
  <c r="S115" i="5"/>
  <c r="S123" i="5"/>
  <c r="S131" i="5"/>
  <c r="S139" i="5"/>
  <c r="S146" i="5"/>
  <c r="S150" i="5"/>
  <c r="S154" i="5"/>
  <c r="S158" i="5"/>
  <c r="S162" i="5"/>
  <c r="S166" i="5"/>
  <c r="S170" i="5"/>
  <c r="S174" i="5"/>
  <c r="S178" i="5"/>
  <c r="S182" i="5"/>
  <c r="S186" i="5"/>
  <c r="S190" i="5"/>
  <c r="S194" i="5"/>
  <c r="S198" i="5"/>
  <c r="S202" i="5"/>
  <c r="S206" i="5"/>
  <c r="N6" i="5"/>
  <c r="S93" i="5"/>
  <c r="S101" i="5"/>
  <c r="S109" i="5"/>
  <c r="S117" i="5"/>
  <c r="S125" i="5"/>
  <c r="S133" i="5"/>
  <c r="S141" i="5"/>
  <c r="S147" i="5"/>
  <c r="S151" i="5"/>
  <c r="S155" i="5"/>
  <c r="S159" i="5"/>
  <c r="S163" i="5"/>
  <c r="S167" i="5"/>
  <c r="S171" i="5"/>
  <c r="S175" i="5"/>
  <c r="S179" i="5"/>
  <c r="S183" i="5"/>
  <c r="S187" i="5"/>
  <c r="S191" i="5"/>
  <c r="S195" i="5"/>
  <c r="S199" i="5"/>
  <c r="S203" i="5"/>
  <c r="S207" i="5"/>
  <c r="K6" i="5"/>
  <c r="K7" i="5"/>
  <c r="K9" i="5"/>
  <c r="K11" i="5"/>
  <c r="K13" i="5"/>
  <c r="K15" i="5"/>
  <c r="K17" i="5"/>
  <c r="K19" i="5"/>
  <c r="K21" i="5"/>
  <c r="K23" i="5"/>
  <c r="K25" i="5"/>
  <c r="K27" i="5"/>
  <c r="K29" i="5"/>
  <c r="K31" i="5"/>
  <c r="K33" i="5"/>
  <c r="K35" i="5"/>
  <c r="K37" i="5"/>
  <c r="K39" i="5"/>
  <c r="K41" i="5"/>
  <c r="K43" i="5"/>
  <c r="K45" i="5"/>
  <c r="K47" i="5"/>
  <c r="K49" i="5"/>
  <c r="K51" i="5"/>
  <c r="K53" i="5"/>
  <c r="K55" i="5"/>
  <c r="K57" i="5"/>
  <c r="K59" i="5"/>
  <c r="K61" i="5"/>
  <c r="K63" i="5"/>
  <c r="K65" i="5"/>
  <c r="K67" i="5"/>
  <c r="K69" i="5"/>
  <c r="K71" i="5"/>
  <c r="K73" i="5"/>
  <c r="K75" i="5"/>
  <c r="K77" i="5"/>
  <c r="K79" i="5"/>
  <c r="K81" i="5"/>
  <c r="K83" i="5"/>
  <c r="K85" i="5"/>
  <c r="K87" i="5"/>
  <c r="K89" i="5"/>
  <c r="K91" i="5"/>
  <c r="K93" i="5"/>
  <c r="K95" i="5"/>
  <c r="K97" i="5"/>
  <c r="K99" i="5"/>
  <c r="K101" i="5"/>
  <c r="K103" i="5"/>
  <c r="K105" i="5"/>
  <c r="K107" i="5"/>
  <c r="K109" i="5"/>
  <c r="K111" i="5"/>
  <c r="K113" i="5"/>
  <c r="K115" i="5"/>
  <c r="K117" i="5"/>
  <c r="K119" i="5"/>
  <c r="K121" i="5"/>
  <c r="K123" i="5"/>
  <c r="K125" i="5"/>
  <c r="K130" i="5"/>
  <c r="K133" i="5"/>
  <c r="K138" i="5"/>
  <c r="K141" i="5"/>
  <c r="K146" i="5"/>
  <c r="K149" i="5"/>
  <c r="K154" i="5"/>
  <c r="K157" i="5"/>
  <c r="S95" i="5"/>
  <c r="S103" i="5"/>
  <c r="S111" i="5"/>
  <c r="S119" i="5"/>
  <c r="S127" i="5"/>
  <c r="S135" i="5"/>
  <c r="S143" i="5"/>
  <c r="S148" i="5"/>
  <c r="S152" i="5"/>
  <c r="S156" i="5"/>
  <c r="S160" i="5"/>
  <c r="S164" i="5"/>
  <c r="S168" i="5"/>
  <c r="S172" i="5"/>
  <c r="S176" i="5"/>
  <c r="S180" i="5"/>
  <c r="S184" i="5"/>
  <c r="S188" i="5"/>
  <c r="S192" i="5"/>
  <c r="S196" i="5"/>
  <c r="S200" i="5"/>
  <c r="S204" i="5"/>
  <c r="S97" i="5"/>
  <c r="S105" i="5"/>
  <c r="S113" i="5"/>
  <c r="S121" i="5"/>
  <c r="S129" i="5"/>
  <c r="S137" i="5"/>
  <c r="S145" i="5"/>
  <c r="S149" i="5"/>
  <c r="S153" i="5"/>
  <c r="S157" i="5"/>
  <c r="S161" i="5"/>
  <c r="S165" i="5"/>
  <c r="S169" i="5"/>
  <c r="S173" i="5"/>
  <c r="S177" i="5"/>
  <c r="S181" i="5"/>
  <c r="S185" i="5"/>
  <c r="S189" i="5"/>
  <c r="S193" i="5"/>
  <c r="S197" i="5"/>
  <c r="S201" i="5"/>
  <c r="S205" i="5"/>
  <c r="K8" i="5"/>
  <c r="K10" i="5"/>
  <c r="K12" i="5"/>
  <c r="K14" i="5"/>
  <c r="K16" i="5"/>
  <c r="K18" i="5"/>
  <c r="K20" i="5"/>
  <c r="K22" i="5"/>
  <c r="K24" i="5"/>
  <c r="K26" i="5"/>
  <c r="K28" i="5"/>
  <c r="K30" i="5"/>
  <c r="K32" i="5"/>
  <c r="K34" i="5"/>
  <c r="K36" i="5"/>
  <c r="K38" i="5"/>
  <c r="K40" i="5"/>
  <c r="K42" i="5"/>
  <c r="K44" i="5"/>
  <c r="K46" i="5"/>
  <c r="K48" i="5"/>
  <c r="K50" i="5"/>
  <c r="K52" i="5"/>
  <c r="K54" i="5"/>
  <c r="K56" i="5"/>
  <c r="K58" i="5"/>
  <c r="K60" i="5"/>
  <c r="K62" i="5"/>
  <c r="K64" i="5"/>
  <c r="K66" i="5"/>
  <c r="K68" i="5"/>
  <c r="K70" i="5"/>
  <c r="K72" i="5"/>
  <c r="K74" i="5"/>
  <c r="K76" i="5"/>
  <c r="K78" i="5"/>
  <c r="K80" i="5"/>
  <c r="K82" i="5"/>
  <c r="K84" i="5"/>
  <c r="K86" i="5"/>
  <c r="K88" i="5"/>
  <c r="K90" i="5"/>
  <c r="K92" i="5"/>
  <c r="K94" i="5"/>
  <c r="K96" i="5"/>
  <c r="K98" i="5"/>
  <c r="K100" i="5"/>
  <c r="K102" i="5"/>
  <c r="K104" i="5"/>
  <c r="K106" i="5"/>
  <c r="K108" i="5"/>
  <c r="K110" i="5"/>
  <c r="K112" i="5"/>
  <c r="K114" i="5"/>
  <c r="K116" i="5"/>
  <c r="K118" i="5"/>
  <c r="K120" i="5"/>
  <c r="K122" i="5"/>
  <c r="K124" i="5"/>
  <c r="K126" i="5"/>
  <c r="K129" i="5"/>
  <c r="K134" i="5"/>
  <c r="K137" i="5"/>
  <c r="K142" i="5"/>
  <c r="K145" i="5"/>
  <c r="K150" i="5"/>
  <c r="K153" i="5"/>
  <c r="K158" i="5"/>
  <c r="K132" i="5"/>
  <c r="K135" i="5"/>
  <c r="K148" i="5"/>
  <c r="K151" i="5"/>
  <c r="K161" i="5"/>
  <c r="K166" i="5"/>
  <c r="K169" i="5"/>
  <c r="K174" i="5"/>
  <c r="K177" i="5"/>
  <c r="K182" i="5"/>
  <c r="K185" i="5"/>
  <c r="K190" i="5"/>
  <c r="K193" i="5"/>
  <c r="K198" i="5"/>
  <c r="K201" i="5"/>
  <c r="K206" i="5"/>
  <c r="G8" i="5"/>
  <c r="G12" i="5"/>
  <c r="G16" i="5"/>
  <c r="G20" i="5"/>
  <c r="G24" i="5"/>
  <c r="G28" i="5"/>
  <c r="G32" i="5"/>
  <c r="G36" i="5"/>
  <c r="G40" i="5"/>
  <c r="G44" i="5"/>
  <c r="G48" i="5"/>
  <c r="G52" i="5"/>
  <c r="G56" i="5"/>
  <c r="G60" i="5"/>
  <c r="G64" i="5"/>
  <c r="G68" i="5"/>
  <c r="G72" i="5"/>
  <c r="G76" i="5"/>
  <c r="G80" i="5"/>
  <c r="G84" i="5"/>
  <c r="G88" i="5"/>
  <c r="G92" i="5"/>
  <c r="G96" i="5"/>
  <c r="G100" i="5"/>
  <c r="G104" i="5"/>
  <c r="G108" i="5"/>
  <c r="G112" i="5"/>
  <c r="G116" i="5"/>
  <c r="G120" i="5"/>
  <c r="G124" i="5"/>
  <c r="G128" i="5"/>
  <c r="G132" i="5"/>
  <c r="G136" i="5"/>
  <c r="G140" i="5"/>
  <c r="G144" i="5"/>
  <c r="G148" i="5"/>
  <c r="G152" i="5"/>
  <c r="G156" i="5"/>
  <c r="G160" i="5"/>
  <c r="G164" i="5"/>
  <c r="G168" i="5"/>
  <c r="G172" i="5"/>
  <c r="G176" i="5"/>
  <c r="G180" i="5"/>
  <c r="G184" i="5"/>
  <c r="G188" i="5"/>
  <c r="G192" i="5"/>
  <c r="K136" i="5"/>
  <c r="K139" i="5"/>
  <c r="K152" i="5"/>
  <c r="K155" i="5"/>
  <c r="K160" i="5"/>
  <c r="K163" i="5"/>
  <c r="K168" i="5"/>
  <c r="K171" i="5"/>
  <c r="K176" i="5"/>
  <c r="K179" i="5"/>
  <c r="K184" i="5"/>
  <c r="K187" i="5"/>
  <c r="K192" i="5"/>
  <c r="K195" i="5"/>
  <c r="K200" i="5"/>
  <c r="K203" i="5"/>
  <c r="G9" i="5"/>
  <c r="G13" i="5"/>
  <c r="G17" i="5"/>
  <c r="G21" i="5"/>
  <c r="G25" i="5"/>
  <c r="G29" i="5"/>
  <c r="G33" i="5"/>
  <c r="G37" i="5"/>
  <c r="G41" i="5"/>
  <c r="G45" i="5"/>
  <c r="G49" i="5"/>
  <c r="G53" i="5"/>
  <c r="G57" i="5"/>
  <c r="G61" i="5"/>
  <c r="G65" i="5"/>
  <c r="G69" i="5"/>
  <c r="G73" i="5"/>
  <c r="G77" i="5"/>
  <c r="G81" i="5"/>
  <c r="G85" i="5"/>
  <c r="G89" i="5"/>
  <c r="G93" i="5"/>
  <c r="G97" i="5"/>
  <c r="G101" i="5"/>
  <c r="G105" i="5"/>
  <c r="G109" i="5"/>
  <c r="G113" i="5"/>
  <c r="G117" i="5"/>
  <c r="G121" i="5"/>
  <c r="G125" i="5"/>
  <c r="G129" i="5"/>
  <c r="G133" i="5"/>
  <c r="G137" i="5"/>
  <c r="G141" i="5"/>
  <c r="G145" i="5"/>
  <c r="G149" i="5"/>
  <c r="G153" i="5"/>
  <c r="G157" i="5"/>
  <c r="G161" i="5"/>
  <c r="G165" i="5"/>
  <c r="G169" i="5"/>
  <c r="G173" i="5"/>
  <c r="G177" i="5"/>
  <c r="G181" i="5"/>
  <c r="G185" i="5"/>
  <c r="G189" i="5"/>
  <c r="G193" i="5"/>
  <c r="K127" i="5"/>
  <c r="K140" i="5"/>
  <c r="K143" i="5"/>
  <c r="K156" i="5"/>
  <c r="K162" i="5"/>
  <c r="K165" i="5"/>
  <c r="K170" i="5"/>
  <c r="K173" i="5"/>
  <c r="K178" i="5"/>
  <c r="K181" i="5"/>
  <c r="K186" i="5"/>
  <c r="K189" i="5"/>
  <c r="K194" i="5"/>
  <c r="K197" i="5"/>
  <c r="K202" i="5"/>
  <c r="K205" i="5"/>
  <c r="G10" i="5"/>
  <c r="G14" i="5"/>
  <c r="G18" i="5"/>
  <c r="G22" i="5"/>
  <c r="G26" i="5"/>
  <c r="G30" i="5"/>
  <c r="G34" i="5"/>
  <c r="G38" i="5"/>
  <c r="G42" i="5"/>
  <c r="G46" i="5"/>
  <c r="G50" i="5"/>
  <c r="G54" i="5"/>
  <c r="G58" i="5"/>
  <c r="G62" i="5"/>
  <c r="G66" i="5"/>
  <c r="G70" i="5"/>
  <c r="G74" i="5"/>
  <c r="G78" i="5"/>
  <c r="G82" i="5"/>
  <c r="G86" i="5"/>
  <c r="G90" i="5"/>
  <c r="G94" i="5"/>
  <c r="G98" i="5"/>
  <c r="G102" i="5"/>
  <c r="G106" i="5"/>
  <c r="G110" i="5"/>
  <c r="G114" i="5"/>
  <c r="G118" i="5"/>
  <c r="G122" i="5"/>
  <c r="G126" i="5"/>
  <c r="G130" i="5"/>
  <c r="G134" i="5"/>
  <c r="G138" i="5"/>
  <c r="G142" i="5"/>
  <c r="G146" i="5"/>
  <c r="G150" i="5"/>
  <c r="G154" i="5"/>
  <c r="G158" i="5"/>
  <c r="G162" i="5"/>
  <c r="G166" i="5"/>
  <c r="G170" i="5"/>
  <c r="G174" i="5"/>
  <c r="G178" i="5"/>
  <c r="G182" i="5"/>
  <c r="G186" i="5"/>
  <c r="G190" i="5"/>
  <c r="G194" i="5"/>
  <c r="K128" i="5"/>
  <c r="K131" i="5"/>
  <c r="K144" i="5"/>
  <c r="K147" i="5"/>
  <c r="K159" i="5"/>
  <c r="K164" i="5"/>
  <c r="K167" i="5"/>
  <c r="K172" i="5"/>
  <c r="K175" i="5"/>
  <c r="K180" i="5"/>
  <c r="K183" i="5"/>
  <c r="K188" i="5"/>
  <c r="K191" i="5"/>
  <c r="K196" i="5"/>
  <c r="K199" i="5"/>
  <c r="K204" i="5"/>
  <c r="K207" i="5"/>
  <c r="G7" i="5"/>
  <c r="G11" i="5"/>
  <c r="G15" i="5"/>
  <c r="G19" i="5"/>
  <c r="G23" i="5"/>
  <c r="G27" i="5"/>
  <c r="G31" i="5"/>
  <c r="G35" i="5"/>
  <c r="G39" i="5"/>
  <c r="G43" i="5"/>
  <c r="G47" i="5"/>
  <c r="G51" i="5"/>
  <c r="G55" i="5"/>
  <c r="G59" i="5"/>
  <c r="G63" i="5"/>
  <c r="G67" i="5"/>
  <c r="G71" i="5"/>
  <c r="G75" i="5"/>
  <c r="G79" i="5"/>
  <c r="G83" i="5"/>
  <c r="G87" i="5"/>
  <c r="G91" i="5"/>
  <c r="G95" i="5"/>
  <c r="G99" i="5"/>
  <c r="G103" i="5"/>
  <c r="G107" i="5"/>
  <c r="G111" i="5"/>
  <c r="G115" i="5"/>
  <c r="G119" i="5"/>
  <c r="G123" i="5"/>
  <c r="G127" i="5"/>
  <c r="G131" i="5"/>
  <c r="G135" i="5"/>
  <c r="G139" i="5"/>
  <c r="G143" i="5"/>
  <c r="G147" i="5"/>
  <c r="G151" i="5"/>
  <c r="G155" i="5"/>
  <c r="G159" i="5"/>
  <c r="G163" i="5"/>
  <c r="G167" i="5"/>
  <c r="G171" i="5"/>
  <c r="G175" i="5"/>
  <c r="G179" i="5"/>
  <c r="G183" i="5"/>
  <c r="G187" i="5"/>
  <c r="G191" i="5"/>
  <c r="G195" i="5"/>
  <c r="G196" i="5"/>
  <c r="G200" i="5"/>
  <c r="G204"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G197" i="5"/>
  <c r="G201" i="5"/>
  <c r="G205"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G198" i="5"/>
  <c r="G202" i="5"/>
  <c r="G20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G199" i="5"/>
  <c r="G203" i="5"/>
  <c r="G207" i="5"/>
  <c r="Z6" i="5"/>
  <c r="Z7" i="5"/>
  <c r="Z8" i="5"/>
  <c r="Z9" i="5"/>
  <c r="Z10" i="5"/>
  <c r="Z11" i="5"/>
  <c r="Z12" i="5"/>
  <c r="Z13" i="5"/>
  <c r="Z14" i="5"/>
  <c r="Z15" i="5"/>
  <c r="Z16" i="5"/>
  <c r="Z17" i="5"/>
  <c r="Z18" i="5"/>
  <c r="Z19" i="5"/>
  <c r="Z20" i="5"/>
  <c r="Z21" i="5"/>
  <c r="Z22" i="5"/>
  <c r="Z23" i="5"/>
  <c r="Z24" i="5"/>
  <c r="Z25" i="5"/>
  <c r="Z26" i="5"/>
  <c r="Z27" i="5"/>
  <c r="Z28" i="5"/>
  <c r="Z29" i="5"/>
  <c r="Z30" i="5"/>
  <c r="Z31" i="5"/>
  <c r="Z32" i="5"/>
  <c r="Z33" i="5"/>
  <c r="Z34" i="5"/>
  <c r="Z35" i="5"/>
  <c r="Z36" i="5"/>
  <c r="Z37" i="5"/>
  <c r="Z38" i="5"/>
  <c r="Z39" i="5"/>
  <c r="Z40" i="5"/>
  <c r="Z41" i="5"/>
  <c r="Z42" i="5"/>
  <c r="Z43" i="5"/>
  <c r="Z44" i="5"/>
  <c r="Z45" i="5"/>
  <c r="Z46" i="5"/>
  <c r="Z47" i="5"/>
  <c r="Z48" i="5"/>
  <c r="Z49" i="5"/>
  <c r="Z50" i="5"/>
  <c r="Z51" i="5"/>
  <c r="Z52" i="5"/>
  <c r="Z53" i="5"/>
  <c r="Z54" i="5"/>
  <c r="Z55" i="5"/>
  <c r="Z56" i="5"/>
  <c r="Z57" i="5"/>
  <c r="Z58" i="5"/>
  <c r="Z59" i="5"/>
  <c r="Z60" i="5"/>
  <c r="Z61" i="5"/>
  <c r="Z62" i="5"/>
  <c r="Z63" i="5"/>
  <c r="Z64" i="5"/>
  <c r="Z65" i="5"/>
  <c r="Z66" i="5"/>
  <c r="Z67" i="5"/>
  <c r="Z68" i="5"/>
  <c r="Z69" i="5"/>
  <c r="Z70" i="5"/>
  <c r="Z71" i="5"/>
  <c r="Z72" i="5"/>
  <c r="Z73"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2" i="5"/>
  <c r="Z103" i="5"/>
  <c r="Z104" i="5"/>
  <c r="Z105" i="5"/>
  <c r="Z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V43" i="5"/>
  <c r="V47" i="5"/>
  <c r="V49" i="5"/>
  <c r="V51" i="5"/>
  <c r="V53" i="5"/>
  <c r="V55" i="5"/>
  <c r="V57" i="5"/>
  <c r="V59" i="5"/>
  <c r="V61" i="5"/>
  <c r="V63" i="5"/>
  <c r="V65" i="5"/>
  <c r="V67" i="5"/>
  <c r="V69" i="5"/>
  <c r="V71" i="5"/>
  <c r="V73" i="5"/>
  <c r="V75" i="5"/>
  <c r="V77" i="5"/>
  <c r="V79" i="5"/>
  <c r="V81" i="5"/>
  <c r="V83" i="5"/>
  <c r="V85" i="5"/>
  <c r="V87" i="5"/>
  <c r="V89" i="5"/>
  <c r="V91" i="5"/>
  <c r="V93" i="5"/>
  <c r="V95" i="5"/>
  <c r="V97" i="5"/>
  <c r="V99" i="5"/>
  <c r="V101" i="5"/>
  <c r="V103" i="5"/>
  <c r="V105" i="5"/>
  <c r="N108" i="5"/>
  <c r="N110" i="5"/>
  <c r="N112" i="5"/>
  <c r="N114" i="5"/>
  <c r="J172" i="5"/>
  <c r="J177" i="5"/>
  <c r="J179" i="5"/>
  <c r="J182" i="5"/>
  <c r="J185" i="5"/>
  <c r="J188" i="5"/>
  <c r="J191" i="5"/>
  <c r="J195" i="5"/>
  <c r="J197" i="5"/>
  <c r="J200" i="5"/>
  <c r="J202" i="5"/>
  <c r="J204" i="5"/>
  <c r="J206" i="5"/>
  <c r="V40" i="5"/>
  <c r="V44" i="5"/>
  <c r="J48" i="5"/>
  <c r="J50" i="5"/>
  <c r="J52" i="5"/>
  <c r="J54" i="5"/>
  <c r="J56" i="5"/>
  <c r="J58" i="5"/>
  <c r="J60" i="5"/>
  <c r="J62" i="5"/>
  <c r="J64" i="5"/>
  <c r="J66" i="5"/>
  <c r="J68" i="5"/>
  <c r="J70" i="5"/>
  <c r="J72" i="5"/>
  <c r="J74" i="5"/>
  <c r="J76" i="5"/>
  <c r="J78" i="5"/>
  <c r="J80" i="5"/>
  <c r="J82" i="5"/>
  <c r="J84" i="5"/>
  <c r="J86" i="5"/>
  <c r="J88" i="5"/>
  <c r="J90" i="5"/>
  <c r="J92" i="5"/>
  <c r="J94" i="5"/>
  <c r="J96" i="5"/>
  <c r="J98" i="5"/>
  <c r="J100" i="5"/>
  <c r="J102" i="5"/>
  <c r="J104" i="5"/>
  <c r="J106" i="5"/>
  <c r="Z108" i="5"/>
  <c r="Z110" i="5"/>
  <c r="Z112" i="5"/>
  <c r="Z114" i="5"/>
  <c r="Z116" i="5"/>
  <c r="Z118" i="5"/>
  <c r="Z120" i="5"/>
  <c r="Z122" i="5"/>
  <c r="Z124" i="5"/>
  <c r="Z126" i="5"/>
  <c r="Z128" i="5"/>
  <c r="Z130" i="5"/>
  <c r="Z132" i="5"/>
  <c r="Z134" i="5"/>
  <c r="Z136" i="5"/>
  <c r="Z138" i="5"/>
  <c r="Z140" i="5"/>
  <c r="Z142" i="5"/>
  <c r="Z144" i="5"/>
  <c r="Z146" i="5"/>
  <c r="Z148" i="5"/>
  <c r="Z150" i="5"/>
  <c r="Z152" i="5"/>
  <c r="Z154" i="5"/>
  <c r="Z156" i="5"/>
  <c r="Z158" i="5"/>
  <c r="Z160" i="5"/>
  <c r="Z162" i="5"/>
  <c r="Z164" i="5"/>
  <c r="Z166" i="5"/>
  <c r="Z168" i="5"/>
  <c r="Z170"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V66" i="5"/>
  <c r="V106" i="5"/>
  <c r="N113" i="5"/>
  <c r="N117" i="5"/>
  <c r="N119" i="5"/>
  <c r="N121" i="5"/>
  <c r="N123" i="5"/>
  <c r="N127" i="5"/>
  <c r="N129" i="5"/>
  <c r="N131" i="5"/>
  <c r="N133" i="5"/>
  <c r="N135" i="5"/>
  <c r="N137" i="5"/>
  <c r="N139" i="5"/>
  <c r="N141" i="5"/>
  <c r="N143" i="5"/>
  <c r="N147" i="5"/>
  <c r="N149" i="5"/>
  <c r="N151" i="5"/>
  <c r="N153" i="5"/>
  <c r="N155" i="5"/>
  <c r="N159" i="5"/>
  <c r="N161" i="5"/>
  <c r="N163" i="5"/>
  <c r="N165" i="5"/>
  <c r="N167" i="5"/>
  <c r="N169" i="5"/>
  <c r="N171" i="5"/>
  <c r="V172" i="5"/>
  <c r="V173" i="5"/>
  <c r="V174" i="5"/>
  <c r="V175" i="5"/>
  <c r="V176" i="5"/>
  <c r="V178" i="5"/>
  <c r="V179" i="5"/>
  <c r="V182" i="5"/>
  <c r="V183" i="5"/>
  <c r="V185" i="5"/>
  <c r="V186" i="5"/>
  <c r="V188" i="5"/>
  <c r="V189" i="5"/>
  <c r="V191" i="5"/>
  <c r="V192" i="5"/>
  <c r="V193" i="5"/>
  <c r="V195" i="5"/>
  <c r="V196" i="5"/>
  <c r="V198" i="5"/>
  <c r="V199" i="5"/>
  <c r="V200" i="5"/>
  <c r="V202" i="5"/>
  <c r="V203" i="5"/>
  <c r="V205" i="5"/>
  <c r="V206" i="5"/>
  <c r="V41" i="5"/>
  <c r="V45" i="5"/>
  <c r="V48" i="5"/>
  <c r="V50" i="5"/>
  <c r="V52" i="5"/>
  <c r="V54" i="5"/>
  <c r="V56" i="5"/>
  <c r="V58" i="5"/>
  <c r="V60" i="5"/>
  <c r="V62" i="5"/>
  <c r="V64" i="5"/>
  <c r="V68" i="5"/>
  <c r="V70" i="5"/>
  <c r="V72" i="5"/>
  <c r="V74" i="5"/>
  <c r="V76" i="5"/>
  <c r="V78" i="5"/>
  <c r="V80" i="5"/>
  <c r="V82" i="5"/>
  <c r="V84" i="5"/>
  <c r="V86" i="5"/>
  <c r="V88" i="5"/>
  <c r="V90" i="5"/>
  <c r="V92" i="5"/>
  <c r="V94" i="5"/>
  <c r="V96" i="5"/>
  <c r="V98" i="5"/>
  <c r="V100" i="5"/>
  <c r="V102" i="5"/>
  <c r="V104" i="5"/>
  <c r="N107" i="5"/>
  <c r="N109" i="5"/>
  <c r="N111" i="5"/>
  <c r="N115" i="5"/>
  <c r="N125" i="5"/>
  <c r="N145" i="5"/>
  <c r="N157" i="5"/>
  <c r="V177" i="5"/>
  <c r="V180" i="5"/>
  <c r="V181" i="5"/>
  <c r="V184" i="5"/>
  <c r="V187" i="5"/>
  <c r="V190" i="5"/>
  <c r="V194" i="5"/>
  <c r="V197" i="5"/>
  <c r="V201" i="5"/>
  <c r="V204" i="5"/>
  <c r="V207" i="5"/>
  <c r="V42" i="5"/>
  <c r="V46" i="5"/>
  <c r="J49" i="5"/>
  <c r="J51" i="5"/>
  <c r="J53" i="5"/>
  <c r="J55" i="5"/>
  <c r="J57" i="5"/>
  <c r="J59" i="5"/>
  <c r="J61" i="5"/>
  <c r="J63" i="5"/>
  <c r="J65" i="5"/>
  <c r="J67" i="5"/>
  <c r="J69" i="5"/>
  <c r="J71" i="5"/>
  <c r="J73" i="5"/>
  <c r="J75" i="5"/>
  <c r="J77" i="5"/>
  <c r="J79" i="5"/>
  <c r="J81" i="5"/>
  <c r="J83" i="5"/>
  <c r="J85" i="5"/>
  <c r="J87" i="5"/>
  <c r="J89" i="5"/>
  <c r="J91" i="5"/>
  <c r="J93" i="5"/>
  <c r="J95" i="5"/>
  <c r="J97" i="5"/>
  <c r="J99" i="5"/>
  <c r="J101" i="5"/>
  <c r="J103" i="5"/>
  <c r="J105" i="5"/>
  <c r="Z107" i="5"/>
  <c r="Z109" i="5"/>
  <c r="Z111" i="5"/>
  <c r="Z113" i="5"/>
  <c r="Z115" i="5"/>
  <c r="Z117" i="5"/>
  <c r="Z119" i="5"/>
  <c r="Z121" i="5"/>
  <c r="Z123" i="5"/>
  <c r="Z125" i="5"/>
  <c r="Z127" i="5"/>
  <c r="Z129" i="5"/>
  <c r="Z131" i="5"/>
  <c r="Z133" i="5"/>
  <c r="Z135" i="5"/>
  <c r="Z137" i="5"/>
  <c r="Z139" i="5"/>
  <c r="Z141" i="5"/>
  <c r="Z143" i="5"/>
  <c r="Z145" i="5"/>
  <c r="Z147" i="5"/>
  <c r="Z149" i="5"/>
  <c r="Z151" i="5"/>
  <c r="Z153" i="5"/>
  <c r="Z155" i="5"/>
  <c r="Z157" i="5"/>
  <c r="Z159" i="5"/>
  <c r="Z161" i="5"/>
  <c r="Z163" i="5"/>
  <c r="Z165" i="5"/>
  <c r="Z167" i="5"/>
  <c r="Z169" i="5"/>
  <c r="Z171" i="5"/>
  <c r="Z172" i="5"/>
  <c r="Z173" i="5"/>
  <c r="Z174" i="5"/>
  <c r="Z175" i="5"/>
  <c r="Z176" i="5"/>
  <c r="Z177" i="5"/>
  <c r="Z178" i="5"/>
  <c r="Z179" i="5"/>
  <c r="Z180" i="5"/>
  <c r="Z181" i="5"/>
  <c r="Z182" i="5"/>
  <c r="Z183" i="5"/>
  <c r="Z184" i="5"/>
  <c r="Z185" i="5"/>
  <c r="Z186" i="5"/>
  <c r="Z187" i="5"/>
  <c r="Z188" i="5"/>
  <c r="Z189" i="5"/>
  <c r="Z190" i="5"/>
  <c r="Z191" i="5"/>
  <c r="Z192" i="5"/>
  <c r="Z193" i="5"/>
  <c r="Z194" i="5"/>
  <c r="Z195" i="5"/>
  <c r="Z196" i="5"/>
  <c r="Z197" i="5"/>
  <c r="Z198" i="5"/>
  <c r="Z199" i="5"/>
  <c r="Z200" i="5"/>
  <c r="Z201" i="5"/>
  <c r="Z202" i="5"/>
  <c r="Z203" i="5"/>
  <c r="Z204" i="5"/>
  <c r="Z205" i="5"/>
  <c r="Z206" i="5"/>
  <c r="Z207" i="5"/>
  <c r="N116" i="5"/>
  <c r="N118" i="5"/>
  <c r="N120" i="5"/>
  <c r="N122" i="5"/>
  <c r="N124" i="5"/>
  <c r="N126" i="5"/>
  <c r="N128" i="5"/>
  <c r="N130" i="5"/>
  <c r="N132" i="5"/>
  <c r="N134" i="5"/>
  <c r="N136" i="5"/>
  <c r="N138" i="5"/>
  <c r="N140" i="5"/>
  <c r="N142" i="5"/>
  <c r="N144" i="5"/>
  <c r="N146" i="5"/>
  <c r="N148" i="5"/>
  <c r="N150" i="5"/>
  <c r="N152" i="5"/>
  <c r="N154" i="5"/>
  <c r="N156" i="5"/>
  <c r="N158" i="5"/>
  <c r="N160" i="5"/>
  <c r="N162" i="5"/>
  <c r="N164" i="5"/>
  <c r="N166" i="5"/>
  <c r="N168" i="5"/>
  <c r="N170" i="5"/>
  <c r="J173" i="5"/>
  <c r="J174" i="5"/>
  <c r="J175" i="5"/>
  <c r="J176" i="5"/>
  <c r="J178" i="5"/>
  <c r="J180" i="5"/>
  <c r="J181" i="5"/>
  <c r="J183" i="5"/>
  <c r="J184" i="5"/>
  <c r="J186" i="5"/>
  <c r="J187" i="5"/>
  <c r="J189" i="5"/>
  <c r="J190" i="5"/>
  <c r="J192" i="5"/>
  <c r="J193" i="5"/>
  <c r="J194" i="5"/>
  <c r="J196" i="5"/>
  <c r="J198" i="5"/>
  <c r="J199" i="5"/>
  <c r="J201" i="5"/>
  <c r="J203" i="5"/>
  <c r="J205" i="5"/>
  <c r="J207" i="5"/>
  <c r="L128" i="5"/>
  <c r="L132" i="5"/>
  <c r="L138" i="5"/>
  <c r="L180" i="5"/>
  <c r="H11" i="5"/>
  <c r="H43" i="5"/>
  <c r="H75" i="5"/>
  <c r="H107" i="5"/>
  <c r="H139" i="5"/>
  <c r="H171" i="5"/>
  <c r="H203" i="5"/>
  <c r="L166" i="5"/>
  <c r="L198" i="5"/>
  <c r="H29" i="5"/>
  <c r="H61" i="5"/>
  <c r="H93" i="5"/>
  <c r="H125" i="5"/>
  <c r="H157" i="5"/>
  <c r="H189" i="5"/>
  <c r="L146" i="5"/>
  <c r="L184" i="5"/>
  <c r="H15" i="5"/>
  <c r="H47" i="5"/>
  <c r="H79" i="5"/>
  <c r="H111" i="5"/>
  <c r="H143" i="5"/>
  <c r="H175" i="5"/>
  <c r="H207" i="5"/>
  <c r="L170" i="5"/>
  <c r="L202" i="5"/>
  <c r="H33" i="5"/>
  <c r="H65" i="5"/>
  <c r="H97" i="5"/>
  <c r="H129" i="5"/>
  <c r="H161" i="5"/>
  <c r="H193" i="5"/>
  <c r="X16" i="5"/>
  <c r="X32" i="5"/>
  <c r="X48" i="5"/>
  <c r="X64" i="5"/>
  <c r="X80" i="5"/>
  <c r="X96" i="5"/>
  <c r="X112" i="5"/>
  <c r="X128" i="5"/>
  <c r="X144" i="5"/>
  <c r="X160" i="5"/>
  <c r="X176" i="5"/>
  <c r="X192" i="5"/>
  <c r="X6" i="5"/>
  <c r="T22" i="5"/>
  <c r="T38" i="5"/>
  <c r="T54" i="5"/>
  <c r="T70" i="5"/>
  <c r="T86" i="5"/>
  <c r="T102" i="5"/>
  <c r="T118" i="5"/>
  <c r="T134" i="5"/>
  <c r="X11" i="5"/>
  <c r="X27" i="5"/>
  <c r="X43" i="5"/>
  <c r="X59" i="5"/>
  <c r="X75" i="5"/>
  <c r="X91" i="5"/>
  <c r="X107" i="5"/>
  <c r="X123" i="5"/>
  <c r="X139" i="5"/>
  <c r="X155" i="5"/>
  <c r="X171" i="5"/>
  <c r="X187" i="5"/>
  <c r="X203" i="5"/>
  <c r="L136" i="5"/>
  <c r="L140" i="5"/>
  <c r="L154" i="5"/>
  <c r="L188" i="5"/>
  <c r="H19" i="5"/>
  <c r="H51" i="5"/>
  <c r="H83" i="5"/>
  <c r="H115" i="5"/>
  <c r="H147" i="5"/>
  <c r="H179" i="5"/>
  <c r="L126" i="5"/>
  <c r="L174" i="5"/>
  <c r="L206" i="5"/>
  <c r="H37" i="5"/>
  <c r="H69" i="5"/>
  <c r="H101" i="5"/>
  <c r="H133" i="5"/>
  <c r="H165" i="5"/>
  <c r="H197" i="5"/>
  <c r="L160" i="5"/>
  <c r="L192" i="5"/>
  <c r="H23" i="5"/>
  <c r="H55" i="5"/>
  <c r="H87" i="5"/>
  <c r="H119" i="5"/>
  <c r="H151" i="5"/>
  <c r="H183" i="5"/>
  <c r="L134" i="5"/>
  <c r="L178" i="5"/>
  <c r="H9" i="5"/>
  <c r="H41" i="5"/>
  <c r="H73" i="5"/>
  <c r="H105" i="5"/>
  <c r="H137" i="5"/>
  <c r="H169" i="5"/>
  <c r="H201" i="5"/>
  <c r="X20" i="5"/>
  <c r="X36" i="5"/>
  <c r="X52" i="5"/>
  <c r="X68" i="5"/>
  <c r="X84" i="5"/>
  <c r="X100" i="5"/>
  <c r="X116" i="5"/>
  <c r="X132" i="5"/>
  <c r="X148" i="5"/>
  <c r="X164" i="5"/>
  <c r="X180" i="5"/>
  <c r="X196" i="5"/>
  <c r="T10" i="5"/>
  <c r="T26" i="5"/>
  <c r="T42" i="5"/>
  <c r="T58" i="5"/>
  <c r="T74" i="5"/>
  <c r="T90" i="5"/>
  <c r="T106" i="5"/>
  <c r="T122" i="5"/>
  <c r="T138" i="5"/>
  <c r="X15" i="5"/>
  <c r="X31" i="5"/>
  <c r="X47" i="5"/>
  <c r="X63" i="5"/>
  <c r="X79" i="5"/>
  <c r="X95" i="5"/>
  <c r="X111" i="5"/>
  <c r="X127" i="5"/>
  <c r="X143" i="5"/>
  <c r="X159" i="5"/>
  <c r="X175" i="5"/>
  <c r="X191" i="5"/>
  <c r="X207" i="5"/>
  <c r="T21" i="5"/>
  <c r="T37" i="5"/>
  <c r="T53" i="5"/>
  <c r="T69" i="5"/>
  <c r="T85" i="5"/>
  <c r="T101" i="5"/>
  <c r="T117" i="5"/>
  <c r="T133" i="5"/>
  <c r="X14" i="5"/>
  <c r="X30" i="5"/>
  <c r="X46" i="5"/>
  <c r="X62" i="5"/>
  <c r="X78" i="5"/>
  <c r="X94" i="5"/>
  <c r="X110" i="5"/>
  <c r="X126" i="5"/>
  <c r="X142" i="5"/>
  <c r="X158" i="5"/>
  <c r="X174" i="5"/>
  <c r="X190" i="5"/>
  <c r="X206" i="5"/>
  <c r="T20" i="5"/>
  <c r="T36" i="5"/>
  <c r="T52" i="5"/>
  <c r="T68" i="5"/>
  <c r="T84" i="5"/>
  <c r="T100" i="5"/>
  <c r="T116" i="5"/>
  <c r="T132" i="5"/>
  <c r="X9" i="5"/>
  <c r="X25" i="5"/>
  <c r="X41" i="5"/>
  <c r="X57" i="5"/>
  <c r="X73" i="5"/>
  <c r="X89" i="5"/>
  <c r="X105" i="5"/>
  <c r="X121" i="5"/>
  <c r="X137" i="5"/>
  <c r="X153" i="5"/>
  <c r="X169" i="5"/>
  <c r="X185" i="5"/>
  <c r="X201" i="5"/>
  <c r="T15" i="5"/>
  <c r="T31" i="5"/>
  <c r="T47" i="5"/>
  <c r="T63" i="5"/>
  <c r="T79" i="5"/>
  <c r="T95" i="5"/>
  <c r="T111" i="5"/>
  <c r="T127" i="5"/>
  <c r="T143" i="5"/>
  <c r="T158" i="5"/>
  <c r="T174" i="5"/>
  <c r="T190" i="5"/>
  <c r="T206" i="5"/>
  <c r="L17" i="5"/>
  <c r="L33" i="5"/>
  <c r="L49" i="5"/>
  <c r="L65" i="5"/>
  <c r="L81" i="5"/>
  <c r="T157" i="5"/>
  <c r="T173" i="5"/>
  <c r="T189" i="5"/>
  <c r="T205" i="5"/>
  <c r="P111" i="5"/>
  <c r="P119" i="5"/>
  <c r="P127" i="5"/>
  <c r="P135" i="5"/>
  <c r="P143" i="5"/>
  <c r="P151" i="5"/>
  <c r="P159" i="5"/>
  <c r="P167" i="5"/>
  <c r="P175" i="5"/>
  <c r="P183" i="5"/>
  <c r="P191" i="5"/>
  <c r="P199" i="5"/>
  <c r="P207" i="5"/>
  <c r="L20" i="5"/>
  <c r="L36" i="5"/>
  <c r="L52" i="5"/>
  <c r="L68" i="5"/>
  <c r="L84" i="5"/>
  <c r="T160" i="5"/>
  <c r="T176" i="5"/>
  <c r="T192" i="5"/>
  <c r="T6" i="5"/>
  <c r="L19" i="5"/>
  <c r="L35" i="5"/>
  <c r="L51" i="5"/>
  <c r="L67" i="5"/>
  <c r="L83" i="5"/>
  <c r="T159" i="5"/>
  <c r="T175" i="5"/>
  <c r="T191" i="5"/>
  <c r="T207" i="5"/>
  <c r="P114" i="5"/>
  <c r="P122" i="5"/>
  <c r="P130" i="5"/>
  <c r="P138" i="5"/>
  <c r="P146" i="5"/>
  <c r="L144" i="5"/>
  <c r="L148" i="5"/>
  <c r="L164" i="5"/>
  <c r="L196" i="5"/>
  <c r="H27" i="5"/>
  <c r="H59" i="5"/>
  <c r="H91" i="5"/>
  <c r="H123" i="5"/>
  <c r="H155" i="5"/>
  <c r="H187" i="5"/>
  <c r="L142" i="5"/>
  <c r="L182" i="5"/>
  <c r="H13" i="5"/>
  <c r="H45" i="5"/>
  <c r="H77" i="5"/>
  <c r="H109" i="5"/>
  <c r="H141" i="5"/>
  <c r="H173" i="5"/>
  <c r="H205" i="5"/>
  <c r="L168" i="5"/>
  <c r="L200" i="5"/>
  <c r="H31" i="5"/>
  <c r="H63" i="5"/>
  <c r="H95" i="5"/>
  <c r="H127" i="5"/>
  <c r="H159" i="5"/>
  <c r="H191" i="5"/>
  <c r="L150" i="5"/>
  <c r="L186" i="5"/>
  <c r="H17" i="5"/>
  <c r="H49" i="5"/>
  <c r="H81" i="5"/>
  <c r="H113" i="5"/>
  <c r="H145" i="5"/>
  <c r="H177" i="5"/>
  <c r="X8" i="5"/>
  <c r="X24" i="5"/>
  <c r="X40" i="5"/>
  <c r="X56" i="5"/>
  <c r="X72" i="5"/>
  <c r="X88" i="5"/>
  <c r="X104" i="5"/>
  <c r="X120" i="5"/>
  <c r="X136" i="5"/>
  <c r="X152" i="5"/>
  <c r="X168" i="5"/>
  <c r="X184" i="5"/>
  <c r="X200" i="5"/>
  <c r="T14" i="5"/>
  <c r="T30" i="5"/>
  <c r="T46" i="5"/>
  <c r="T62" i="5"/>
  <c r="T78" i="5"/>
  <c r="T94" i="5"/>
  <c r="T110" i="5"/>
  <c r="T126" i="5"/>
  <c r="T142" i="5"/>
  <c r="X19" i="5"/>
  <c r="X35" i="5"/>
  <c r="X51" i="5"/>
  <c r="X67" i="5"/>
  <c r="X83" i="5"/>
  <c r="X99" i="5"/>
  <c r="X115" i="5"/>
  <c r="X131" i="5"/>
  <c r="X147" i="5"/>
  <c r="X163" i="5"/>
  <c r="X179" i="5"/>
  <c r="X195" i="5"/>
  <c r="T9" i="5"/>
  <c r="L152" i="5"/>
  <c r="L156" i="5"/>
  <c r="L172" i="5"/>
  <c r="L204" i="5"/>
  <c r="H35" i="5"/>
  <c r="H67" i="5"/>
  <c r="H99" i="5"/>
  <c r="H131" i="5"/>
  <c r="H163" i="5"/>
  <c r="H195" i="5"/>
  <c r="L158" i="5"/>
  <c r="L190" i="5"/>
  <c r="H21" i="5"/>
  <c r="H53" i="5"/>
  <c r="H85" i="5"/>
  <c r="H117" i="5"/>
  <c r="H149" i="5"/>
  <c r="H181" i="5"/>
  <c r="L130" i="5"/>
  <c r="L176" i="5"/>
  <c r="H7" i="5"/>
  <c r="H39" i="5"/>
  <c r="H71" i="5"/>
  <c r="H103" i="5"/>
  <c r="H135" i="5"/>
  <c r="H167" i="5"/>
  <c r="H199" i="5"/>
  <c r="L162" i="5"/>
  <c r="L194" i="5"/>
  <c r="H25" i="5"/>
  <c r="H57" i="5"/>
  <c r="H89" i="5"/>
  <c r="H121" i="5"/>
  <c r="H153" i="5"/>
  <c r="H185" i="5"/>
  <c r="X12" i="5"/>
  <c r="X28" i="5"/>
  <c r="X44" i="5"/>
  <c r="X60" i="5"/>
  <c r="X76" i="5"/>
  <c r="X92" i="5"/>
  <c r="X108" i="5"/>
  <c r="X124" i="5"/>
  <c r="X140" i="5"/>
  <c r="X156" i="5"/>
  <c r="X172" i="5"/>
  <c r="X188" i="5"/>
  <c r="X204" i="5"/>
  <c r="T18" i="5"/>
  <c r="T34" i="5"/>
  <c r="T50" i="5"/>
  <c r="T66" i="5"/>
  <c r="T82" i="5"/>
  <c r="T98" i="5"/>
  <c r="T114" i="5"/>
  <c r="T130" i="5"/>
  <c r="X7" i="5"/>
  <c r="X23" i="5"/>
  <c r="X39" i="5"/>
  <c r="X55" i="5"/>
  <c r="X71" i="5"/>
  <c r="X87" i="5"/>
  <c r="X103" i="5"/>
  <c r="X119" i="5"/>
  <c r="X135" i="5"/>
  <c r="X151" i="5"/>
  <c r="X167" i="5"/>
  <c r="X183" i="5"/>
  <c r="X199" i="5"/>
  <c r="T13" i="5"/>
  <c r="T29" i="5"/>
  <c r="T45" i="5"/>
  <c r="T61" i="5"/>
  <c r="T77" i="5"/>
  <c r="T93" i="5"/>
  <c r="T109" i="5"/>
  <c r="T125" i="5"/>
  <c r="T141" i="5"/>
  <c r="X22" i="5"/>
  <c r="X38" i="5"/>
  <c r="X54" i="5"/>
  <c r="X70" i="5"/>
  <c r="X86" i="5"/>
  <c r="X102" i="5"/>
  <c r="X118" i="5"/>
  <c r="X134" i="5"/>
  <c r="X150" i="5"/>
  <c r="X166" i="5"/>
  <c r="X182" i="5"/>
  <c r="X198" i="5"/>
  <c r="T12" i="5"/>
  <c r="T28" i="5"/>
  <c r="T44" i="5"/>
  <c r="T60" i="5"/>
  <c r="T76" i="5"/>
  <c r="T92" i="5"/>
  <c r="T108" i="5"/>
  <c r="T124" i="5"/>
  <c r="T140" i="5"/>
  <c r="X17" i="5"/>
  <c r="X33" i="5"/>
  <c r="X49" i="5"/>
  <c r="X65" i="5"/>
  <c r="X81" i="5"/>
  <c r="X97" i="5"/>
  <c r="X113" i="5"/>
  <c r="X129" i="5"/>
  <c r="X145" i="5"/>
  <c r="X161" i="5"/>
  <c r="X177" i="5"/>
  <c r="X193" i="5"/>
  <c r="T7" i="5"/>
  <c r="T23" i="5"/>
  <c r="T39" i="5"/>
  <c r="T55" i="5"/>
  <c r="T71" i="5"/>
  <c r="T87" i="5"/>
  <c r="T103" i="5"/>
  <c r="T119" i="5"/>
  <c r="T135" i="5"/>
  <c r="T150" i="5"/>
  <c r="T166" i="5"/>
  <c r="T182" i="5"/>
  <c r="T198" i="5"/>
  <c r="L9" i="5"/>
  <c r="L25" i="5"/>
  <c r="L41" i="5"/>
  <c r="L57" i="5"/>
  <c r="L73" i="5"/>
  <c r="T149" i="5"/>
  <c r="T165" i="5"/>
  <c r="T181" i="5"/>
  <c r="T197" i="5"/>
  <c r="L6" i="5"/>
  <c r="P115" i="5"/>
  <c r="P123" i="5"/>
  <c r="P131" i="5"/>
  <c r="P139" i="5"/>
  <c r="P147" i="5"/>
  <c r="P155" i="5"/>
  <c r="P163" i="5"/>
  <c r="P171" i="5"/>
  <c r="P179" i="5"/>
  <c r="P187" i="5"/>
  <c r="P195" i="5"/>
  <c r="P203" i="5"/>
  <c r="L12" i="5"/>
  <c r="L28" i="5"/>
  <c r="L44" i="5"/>
  <c r="L60" i="5"/>
  <c r="L76" i="5"/>
  <c r="T152" i="5"/>
  <c r="T168" i="5"/>
  <c r="T184" i="5"/>
  <c r="T200" i="5"/>
  <c r="L11" i="5"/>
  <c r="L27" i="5"/>
  <c r="L43" i="5"/>
  <c r="L59" i="5"/>
  <c r="L75" i="5"/>
  <c r="T151" i="5"/>
  <c r="T167" i="5"/>
  <c r="T183" i="5"/>
  <c r="T199" i="5"/>
  <c r="P110" i="5"/>
  <c r="P118" i="5"/>
  <c r="P126" i="5"/>
  <c r="P134" i="5"/>
  <c r="P142" i="5"/>
  <c r="P150" i="5"/>
  <c r="T17" i="5"/>
  <c r="T49" i="5"/>
  <c r="T81" i="5"/>
  <c r="T113" i="5"/>
  <c r="X10" i="5"/>
  <c r="X42" i="5"/>
  <c r="X74" i="5"/>
  <c r="X106" i="5"/>
  <c r="X138" i="5"/>
  <c r="X170" i="5"/>
  <c r="X202" i="5"/>
  <c r="T32" i="5"/>
  <c r="T64" i="5"/>
  <c r="T96" i="5"/>
  <c r="T128" i="5"/>
  <c r="X21" i="5"/>
  <c r="X53" i="5"/>
  <c r="X85" i="5"/>
  <c r="X117" i="5"/>
  <c r="X149" i="5"/>
  <c r="X181" i="5"/>
  <c r="T11" i="5"/>
  <c r="T43" i="5"/>
  <c r="T75" i="5"/>
  <c r="T107" i="5"/>
  <c r="T139" i="5"/>
  <c r="T170" i="5"/>
  <c r="T202" i="5"/>
  <c r="L29" i="5"/>
  <c r="L61" i="5"/>
  <c r="T153" i="5"/>
  <c r="T185" i="5"/>
  <c r="P109" i="5"/>
  <c r="P125" i="5"/>
  <c r="P141" i="5"/>
  <c r="P157" i="5"/>
  <c r="P173" i="5"/>
  <c r="P189" i="5"/>
  <c r="P205" i="5"/>
  <c r="L32" i="5"/>
  <c r="L64" i="5"/>
  <c r="T156" i="5"/>
  <c r="T188" i="5"/>
  <c r="L15" i="5"/>
  <c r="L79" i="5"/>
  <c r="T171" i="5"/>
  <c r="T203" i="5"/>
  <c r="P120" i="5"/>
  <c r="P136" i="5"/>
  <c r="P152" i="5"/>
  <c r="P160" i="5"/>
  <c r="P168" i="5"/>
  <c r="P176" i="5"/>
  <c r="P184" i="5"/>
  <c r="P200" i="5"/>
  <c r="L10" i="5"/>
  <c r="L42" i="5"/>
  <c r="H202" i="5"/>
  <c r="H154" i="5"/>
  <c r="H106" i="5"/>
  <c r="H58" i="5"/>
  <c r="H10" i="5"/>
  <c r="L161" i="5"/>
  <c r="L113" i="5"/>
  <c r="L122" i="5"/>
  <c r="H196" i="5"/>
  <c r="H164" i="5"/>
  <c r="H116" i="5"/>
  <c r="H68" i="5"/>
  <c r="H36" i="5"/>
  <c r="L191" i="5"/>
  <c r="L143" i="5"/>
  <c r="L95" i="5"/>
  <c r="L88" i="5"/>
  <c r="T25" i="5"/>
  <c r="T57" i="5"/>
  <c r="T89" i="5"/>
  <c r="T121" i="5"/>
  <c r="X18" i="5"/>
  <c r="X50" i="5"/>
  <c r="X82" i="5"/>
  <c r="X114" i="5"/>
  <c r="X146" i="5"/>
  <c r="X178" i="5"/>
  <c r="T8" i="5"/>
  <c r="T40" i="5"/>
  <c r="T72" i="5"/>
  <c r="T104" i="5"/>
  <c r="T136" i="5"/>
  <c r="X29" i="5"/>
  <c r="X61" i="5"/>
  <c r="X93" i="5"/>
  <c r="X125" i="5"/>
  <c r="X157" i="5"/>
  <c r="X189" i="5"/>
  <c r="T19" i="5"/>
  <c r="T51" i="5"/>
  <c r="T83" i="5"/>
  <c r="T115" i="5"/>
  <c r="T146" i="5"/>
  <c r="T178" i="5"/>
  <c r="P107" i="5"/>
  <c r="L37" i="5"/>
  <c r="L69" i="5"/>
  <c r="T161" i="5"/>
  <c r="T193" i="5"/>
  <c r="P113" i="5"/>
  <c r="P129" i="5"/>
  <c r="P145" i="5"/>
  <c r="P161" i="5"/>
  <c r="P177" i="5"/>
  <c r="P193" i="5"/>
  <c r="L8" i="5"/>
  <c r="L40" i="5"/>
  <c r="L72" i="5"/>
  <c r="T164" i="5"/>
  <c r="T196" i="5"/>
  <c r="L23" i="5"/>
  <c r="L55" i="5"/>
  <c r="T147" i="5"/>
  <c r="T179" i="5"/>
  <c r="P108" i="5"/>
  <c r="P124" i="5"/>
  <c r="P140" i="5"/>
  <c r="P154" i="5"/>
  <c r="P162" i="5"/>
  <c r="P170" i="5"/>
  <c r="P178" i="5"/>
  <c r="P186" i="5"/>
  <c r="P194" i="5"/>
  <c r="P202" i="5"/>
  <c r="L14" i="5"/>
  <c r="L30" i="5"/>
  <c r="L46" i="5"/>
  <c r="L62" i="5"/>
  <c r="L78" i="5"/>
  <c r="H198" i="5"/>
  <c r="H182" i="5"/>
  <c r="H166" i="5"/>
  <c r="H150" i="5"/>
  <c r="H134" i="5"/>
  <c r="H118" i="5"/>
  <c r="H102" i="5"/>
  <c r="H86" i="5"/>
  <c r="H70" i="5"/>
  <c r="H54" i="5"/>
  <c r="H38" i="5"/>
  <c r="H22" i="5"/>
  <c r="L205" i="5"/>
  <c r="L189" i="5"/>
  <c r="L173" i="5"/>
  <c r="L157" i="5"/>
  <c r="L141" i="5"/>
  <c r="L125" i="5"/>
  <c r="L109" i="5"/>
  <c r="L93" i="5"/>
  <c r="L118" i="5"/>
  <c r="L102" i="5"/>
  <c r="L86" i="5"/>
  <c r="H192" i="5"/>
  <c r="H176" i="5"/>
  <c r="H160" i="5"/>
  <c r="H144" i="5"/>
  <c r="H128" i="5"/>
  <c r="H112" i="5"/>
  <c r="H96" i="5"/>
  <c r="H80" i="5"/>
  <c r="H64" i="5"/>
  <c r="H48" i="5"/>
  <c r="H32" i="5"/>
  <c r="H16" i="5"/>
  <c r="L203" i="5"/>
  <c r="L187" i="5"/>
  <c r="L171" i="5"/>
  <c r="L155" i="5"/>
  <c r="L139" i="5"/>
  <c r="L123" i="5"/>
  <c r="L107" i="5"/>
  <c r="L91" i="5"/>
  <c r="L116" i="5"/>
  <c r="L100" i="5"/>
  <c r="L31" i="5"/>
  <c r="P196" i="5"/>
  <c r="L34" i="5"/>
  <c r="L66" i="5"/>
  <c r="L82" i="5"/>
  <c r="H178" i="5"/>
  <c r="H162" i="5"/>
  <c r="H130" i="5"/>
  <c r="H114" i="5"/>
  <c r="H82" i="5"/>
  <c r="H66" i="5"/>
  <c r="H34" i="5"/>
  <c r="H18" i="5"/>
  <c r="L185" i="5"/>
  <c r="L169" i="5"/>
  <c r="L137" i="5"/>
  <c r="L121" i="5"/>
  <c r="L89" i="5"/>
  <c r="L114" i="5"/>
  <c r="H204" i="5"/>
  <c r="H172" i="5"/>
  <c r="H140" i="5"/>
  <c r="H124" i="5"/>
  <c r="H92" i="5"/>
  <c r="H60" i="5"/>
  <c r="H28" i="5"/>
  <c r="H12" i="5"/>
  <c r="L183" i="5"/>
  <c r="L167" i="5"/>
  <c r="L135" i="5"/>
  <c r="L119" i="5"/>
  <c r="L87" i="5"/>
  <c r="L112" i="5"/>
  <c r="T33" i="5"/>
  <c r="T65" i="5"/>
  <c r="T97" i="5"/>
  <c r="T129" i="5"/>
  <c r="X26" i="5"/>
  <c r="X58" i="5"/>
  <c r="X90" i="5"/>
  <c r="X122" i="5"/>
  <c r="X154" i="5"/>
  <c r="X186" i="5"/>
  <c r="T16" i="5"/>
  <c r="T48" i="5"/>
  <c r="T80" i="5"/>
  <c r="T112" i="5"/>
  <c r="T144" i="5"/>
  <c r="X37" i="5"/>
  <c r="X69" i="5"/>
  <c r="X101" i="5"/>
  <c r="X133" i="5"/>
  <c r="X165" i="5"/>
  <c r="X197" i="5"/>
  <c r="T27" i="5"/>
  <c r="T59" i="5"/>
  <c r="T91" i="5"/>
  <c r="T123" i="5"/>
  <c r="T154" i="5"/>
  <c r="T186" i="5"/>
  <c r="L13" i="5"/>
  <c r="L45" i="5"/>
  <c r="L77" i="5"/>
  <c r="T169" i="5"/>
  <c r="T201" i="5"/>
  <c r="P117" i="5"/>
  <c r="P133" i="5"/>
  <c r="P149" i="5"/>
  <c r="P165" i="5"/>
  <c r="P181" i="5"/>
  <c r="P197" i="5"/>
  <c r="L16" i="5"/>
  <c r="L48" i="5"/>
  <c r="L80" i="5"/>
  <c r="T172" i="5"/>
  <c r="T204" i="5"/>
  <c r="L63" i="5"/>
  <c r="T155" i="5"/>
  <c r="T187" i="5"/>
  <c r="P112" i="5"/>
  <c r="P128" i="5"/>
  <c r="P144" i="5"/>
  <c r="P156" i="5"/>
  <c r="P164" i="5"/>
  <c r="P172" i="5"/>
  <c r="P180" i="5"/>
  <c r="P188" i="5"/>
  <c r="P204" i="5"/>
  <c r="L18" i="5"/>
  <c r="L50" i="5"/>
  <c r="H194" i="5"/>
  <c r="H146" i="5"/>
  <c r="H98" i="5"/>
  <c r="H50" i="5"/>
  <c r="L201" i="5"/>
  <c r="L153" i="5"/>
  <c r="L105" i="5"/>
  <c r="L98" i="5"/>
  <c r="H188" i="5"/>
  <c r="H156" i="5"/>
  <c r="H108" i="5"/>
  <c r="H76" i="5"/>
  <c r="H44" i="5"/>
  <c r="L199" i="5"/>
  <c r="L151" i="5"/>
  <c r="L103" i="5"/>
  <c r="L96" i="5"/>
  <c r="V6" i="5"/>
  <c r="T41" i="5"/>
  <c r="T73" i="5"/>
  <c r="T105" i="5"/>
  <c r="T137" i="5"/>
  <c r="X34" i="5"/>
  <c r="X66" i="5"/>
  <c r="X98" i="5"/>
  <c r="X130" i="5"/>
  <c r="X162" i="5"/>
  <c r="X194" i="5"/>
  <c r="T24" i="5"/>
  <c r="T56" i="5"/>
  <c r="T88" i="5"/>
  <c r="T120" i="5"/>
  <c r="X13" i="5"/>
  <c r="X45" i="5"/>
  <c r="X77" i="5"/>
  <c r="X109" i="5"/>
  <c r="X141" i="5"/>
  <c r="X173" i="5"/>
  <c r="X205" i="5"/>
  <c r="T35" i="5"/>
  <c r="T67" i="5"/>
  <c r="T99" i="5"/>
  <c r="T131" i="5"/>
  <c r="T162" i="5"/>
  <c r="T194" i="5"/>
  <c r="L21" i="5"/>
  <c r="L53" i="5"/>
  <c r="T145" i="5"/>
  <c r="T177" i="5"/>
  <c r="H6" i="5"/>
  <c r="P121" i="5"/>
  <c r="P137" i="5"/>
  <c r="P153" i="5"/>
  <c r="P169" i="5"/>
  <c r="P185" i="5"/>
  <c r="P201" i="5"/>
  <c r="L24" i="5"/>
  <c r="L56" i="5"/>
  <c r="T148" i="5"/>
  <c r="T180" i="5"/>
  <c r="L7" i="5"/>
  <c r="L39" i="5"/>
  <c r="L71" i="5"/>
  <c r="T163" i="5"/>
  <c r="T195" i="5"/>
  <c r="P116" i="5"/>
  <c r="P132" i="5"/>
  <c r="P148" i="5"/>
  <c r="P158" i="5"/>
  <c r="P166" i="5"/>
  <c r="P174" i="5"/>
  <c r="P182" i="5"/>
  <c r="P190" i="5"/>
  <c r="P198" i="5"/>
  <c r="P206" i="5"/>
  <c r="L22" i="5"/>
  <c r="L38" i="5"/>
  <c r="L54" i="5"/>
  <c r="L70" i="5"/>
  <c r="H206" i="5"/>
  <c r="H190" i="5"/>
  <c r="H174" i="5"/>
  <c r="H158" i="5"/>
  <c r="H142" i="5"/>
  <c r="H126" i="5"/>
  <c r="H110" i="5"/>
  <c r="H94" i="5"/>
  <c r="H78" i="5"/>
  <c r="H62" i="5"/>
  <c r="H46" i="5"/>
  <c r="H30" i="5"/>
  <c r="H14" i="5"/>
  <c r="L197" i="5"/>
  <c r="L181" i="5"/>
  <c r="L165" i="5"/>
  <c r="L149" i="5"/>
  <c r="L133" i="5"/>
  <c r="L117" i="5"/>
  <c r="L101" i="5"/>
  <c r="L85" i="5"/>
  <c r="L110" i="5"/>
  <c r="L94" i="5"/>
  <c r="H200" i="5"/>
  <c r="H184" i="5"/>
  <c r="H168" i="5"/>
  <c r="H152" i="5"/>
  <c r="H136" i="5"/>
  <c r="H120" i="5"/>
  <c r="H104" i="5"/>
  <c r="H88" i="5"/>
  <c r="H72" i="5"/>
  <c r="H56" i="5"/>
  <c r="H40" i="5"/>
  <c r="H24" i="5"/>
  <c r="H8" i="5"/>
  <c r="L195" i="5"/>
  <c r="L179" i="5"/>
  <c r="L163" i="5"/>
  <c r="L147" i="5"/>
  <c r="L131" i="5"/>
  <c r="L115" i="5"/>
  <c r="L99" i="5"/>
  <c r="L124" i="5"/>
  <c r="L108" i="5"/>
  <c r="L92" i="5"/>
  <c r="J6" i="5"/>
  <c r="L47" i="5"/>
  <c r="P192" i="5"/>
  <c r="L26" i="5"/>
  <c r="L58" i="5"/>
  <c r="L74" i="5"/>
  <c r="H186" i="5"/>
  <c r="H170" i="5"/>
  <c r="H138" i="5"/>
  <c r="H122" i="5"/>
  <c r="H90" i="5"/>
  <c r="H74" i="5"/>
  <c r="H42" i="5"/>
  <c r="H26" i="5"/>
  <c r="L193" i="5"/>
  <c r="L177" i="5"/>
  <c r="L145" i="5"/>
  <c r="L129" i="5"/>
  <c r="L97" i="5"/>
  <c r="L106" i="5"/>
  <c r="L90" i="5"/>
  <c r="H180" i="5"/>
  <c r="H148" i="5"/>
  <c r="H132" i="5"/>
  <c r="H100" i="5"/>
  <c r="H84" i="5"/>
  <c r="H52" i="5"/>
  <c r="H20" i="5"/>
  <c r="L207" i="5"/>
  <c r="L175" i="5"/>
  <c r="L159" i="5"/>
  <c r="L127" i="5"/>
  <c r="L111" i="5"/>
  <c r="L120" i="5"/>
  <c r="L104" i="5"/>
  <c r="AD22" i="5"/>
  <c r="AD38" i="5"/>
  <c r="AD35" i="5"/>
  <c r="AD53" i="5"/>
  <c r="AD69" i="5"/>
  <c r="AD85" i="5"/>
  <c r="AD101" i="5"/>
  <c r="AD117" i="5"/>
  <c r="AD133" i="5"/>
  <c r="AD149" i="5"/>
  <c r="AD9" i="5"/>
  <c r="AD25" i="5"/>
  <c r="AD41" i="5"/>
  <c r="AD60" i="5"/>
  <c r="AD92" i="5"/>
  <c r="AD124" i="5"/>
  <c r="AD146" i="5"/>
  <c r="AD184" i="5"/>
  <c r="AD174" i="5"/>
  <c r="AD54" i="5"/>
  <c r="AD86" i="5"/>
  <c r="AD118" i="5"/>
  <c r="AD144" i="5"/>
  <c r="AD154" i="5"/>
  <c r="AD163" i="5"/>
  <c r="AD171" i="5"/>
  <c r="AD179" i="5"/>
  <c r="AD187" i="5"/>
  <c r="AD203" i="5"/>
  <c r="AD66" i="5"/>
  <c r="AD148" i="5"/>
  <c r="AD186" i="5"/>
  <c r="AD192" i="5"/>
  <c r="AD112" i="5"/>
  <c r="AD10" i="5"/>
  <c r="AD26" i="5"/>
  <c r="AD42" i="5"/>
  <c r="AD11" i="5"/>
  <c r="AD43" i="5"/>
  <c r="AD57" i="5"/>
  <c r="AD73" i="5"/>
  <c r="AD89" i="5"/>
  <c r="AD105" i="5"/>
  <c r="AD121" i="5"/>
  <c r="AD137" i="5"/>
  <c r="AD153" i="5"/>
  <c r="AD13" i="5"/>
  <c r="AD29" i="5"/>
  <c r="AD45" i="5"/>
  <c r="AD68" i="5"/>
  <c r="AD100" i="5"/>
  <c r="AD132" i="5"/>
  <c r="AD158" i="5"/>
  <c r="AD98" i="5"/>
  <c r="AD162" i="5"/>
  <c r="AD194" i="5"/>
  <c r="AD156" i="5"/>
  <c r="AD182" i="5"/>
  <c r="AD62" i="5"/>
  <c r="AD94" i="5"/>
  <c r="AD126" i="5"/>
  <c r="AD165" i="5"/>
  <c r="AD173" i="5"/>
  <c r="AD181" i="5"/>
  <c r="AD189" i="5"/>
  <c r="AD197" i="5"/>
  <c r="AD205" i="5"/>
  <c r="AD90" i="5"/>
  <c r="AD196" i="5"/>
  <c r="AD56" i="5"/>
  <c r="AD88" i="5"/>
  <c r="AD120" i="5"/>
  <c r="AD188" i="5"/>
  <c r="AD190" i="5"/>
  <c r="AD70" i="5"/>
  <c r="AD102" i="5"/>
  <c r="AD167" i="5"/>
  <c r="AD175" i="5"/>
  <c r="AD191" i="5"/>
  <c r="AD199" i="5"/>
  <c r="AD114" i="5"/>
  <c r="AD168" i="5"/>
  <c r="AD64" i="5"/>
  <c r="AD128" i="5"/>
  <c r="AD164" i="5"/>
  <c r="AD198" i="5"/>
  <c r="AD160" i="5"/>
  <c r="AD14" i="5"/>
  <c r="AD30" i="5"/>
  <c r="AD46" i="5"/>
  <c r="AD19" i="5"/>
  <c r="AD61" i="5"/>
  <c r="AD77" i="5"/>
  <c r="AD93" i="5"/>
  <c r="AD109" i="5"/>
  <c r="AD125" i="5"/>
  <c r="AD141" i="5"/>
  <c r="AD157" i="5"/>
  <c r="AD17" i="5"/>
  <c r="AD33" i="5"/>
  <c r="AD76" i="5"/>
  <c r="AD108" i="5"/>
  <c r="AD122" i="5"/>
  <c r="AD170" i="5"/>
  <c r="AD202" i="5"/>
  <c r="AD134" i="5"/>
  <c r="AD183" i="5"/>
  <c r="AD207" i="5"/>
  <c r="AD204" i="5"/>
  <c r="AD96" i="5"/>
  <c r="AD6" i="5"/>
  <c r="AD18" i="5"/>
  <c r="AD34" i="5"/>
  <c r="AD27" i="5"/>
  <c r="AD49" i="5"/>
  <c r="AD65" i="5"/>
  <c r="AD81" i="5"/>
  <c r="AD97" i="5"/>
  <c r="AD113" i="5"/>
  <c r="AD129" i="5"/>
  <c r="AD145" i="5"/>
  <c r="AD161" i="5"/>
  <c r="AD21" i="5"/>
  <c r="AD37" i="5"/>
  <c r="AD52" i="5"/>
  <c r="AD84" i="5"/>
  <c r="AD116" i="5"/>
  <c r="AD50" i="5"/>
  <c r="AD176" i="5"/>
  <c r="AD140" i="5"/>
  <c r="AD58" i="5"/>
  <c r="AD166" i="5"/>
  <c r="AD200" i="5"/>
  <c r="AD78" i="5"/>
  <c r="AD110" i="5"/>
  <c r="AD169" i="5"/>
  <c r="AD177" i="5"/>
  <c r="AD185" i="5"/>
  <c r="AD193" i="5"/>
  <c r="AD201" i="5"/>
  <c r="AD138" i="5"/>
  <c r="AD178" i="5"/>
  <c r="AD152" i="5"/>
  <c r="AD72" i="5"/>
  <c r="AD104" i="5"/>
  <c r="AD136" i="5"/>
  <c r="AD150" i="5"/>
  <c r="AD82" i="5"/>
  <c r="AD172" i="5"/>
  <c r="AD206" i="5"/>
  <c r="AD74" i="5"/>
  <c r="AD106" i="5"/>
  <c r="AD195" i="5"/>
  <c r="AD48" i="5"/>
  <c r="AD80" i="5"/>
  <c r="AD142" i="5"/>
  <c r="AD130" i="5"/>
  <c r="AD180" i="5"/>
  <c r="AU6" i="5"/>
  <c r="AU85" i="5"/>
  <c r="AU53" i="5"/>
  <c r="AU106" i="5"/>
  <c r="AU37" i="5"/>
  <c r="AU83" i="5"/>
  <c r="AU51" i="5"/>
  <c r="AU102" i="5"/>
  <c r="AU29" i="5"/>
  <c r="AU97" i="5"/>
  <c r="AU65" i="5"/>
  <c r="AU19" i="5"/>
  <c r="AU50" i="5"/>
  <c r="AU103" i="5"/>
  <c r="AU71" i="5"/>
  <c r="AU15" i="5"/>
  <c r="AU45" i="5"/>
  <c r="AD147" i="5"/>
  <c r="AD115" i="5"/>
  <c r="AD83" i="5"/>
  <c r="AD51" i="5"/>
  <c r="AD31" i="5"/>
  <c r="AD36" i="5"/>
  <c r="AD159" i="5"/>
  <c r="AD127" i="5"/>
  <c r="AD95" i="5"/>
  <c r="AD63" i="5"/>
  <c r="AD16" i="5"/>
  <c r="AM199" i="5"/>
  <c r="AM186" i="5"/>
  <c r="AM165" i="5"/>
  <c r="AM163" i="5"/>
  <c r="AM133" i="5"/>
  <c r="AM126" i="5"/>
  <c r="AM156" i="5"/>
  <c r="AM161" i="5"/>
  <c r="AM147" i="5"/>
  <c r="AM115" i="5"/>
  <c r="AU108" i="5"/>
  <c r="AU154" i="5"/>
  <c r="AU198" i="5"/>
  <c r="AU166" i="5"/>
  <c r="AU144" i="5"/>
  <c r="AU177" i="5"/>
  <c r="AU129" i="5"/>
  <c r="AU138" i="5"/>
  <c r="AU151" i="5"/>
  <c r="AU185" i="5"/>
  <c r="AU175" i="5"/>
  <c r="AU196" i="5"/>
  <c r="AU164" i="5"/>
  <c r="AU169" i="5"/>
  <c r="AU143" i="5"/>
  <c r="AU111" i="5"/>
  <c r="AU191" i="5"/>
  <c r="AU167" i="5"/>
  <c r="AU194" i="5"/>
  <c r="AU162" i="5"/>
  <c r="AU197" i="5"/>
  <c r="AU141" i="5"/>
  <c r="AU109" i="5"/>
  <c r="AU118" i="5"/>
  <c r="AU159" i="5"/>
  <c r="AU152" i="5"/>
  <c r="AU123" i="5"/>
  <c r="AU116" i="5"/>
  <c r="AU189" i="5"/>
  <c r="AU206" i="5"/>
  <c r="AU174" i="5"/>
  <c r="AU179" i="5"/>
  <c r="AU121" i="5"/>
  <c r="AU114" i="5"/>
  <c r="AU204" i="5"/>
  <c r="AU172" i="5"/>
  <c r="AU173" i="5"/>
  <c r="AU171" i="5"/>
  <c r="AU119" i="5"/>
  <c r="AI199" i="5"/>
  <c r="AN113" i="5"/>
  <c r="AI47" i="5"/>
  <c r="AN141" i="5"/>
  <c r="AQ149" i="5"/>
  <c r="AI53" i="5"/>
  <c r="AJ94" i="5"/>
  <c r="AE110" i="5"/>
  <c r="AR29" i="5"/>
  <c r="AQ22" i="5"/>
  <c r="AI191" i="5"/>
  <c r="AJ91" i="5"/>
  <c r="AR105" i="5"/>
  <c r="AV198" i="5"/>
  <c r="AF198" i="5"/>
  <c r="AJ182" i="5"/>
  <c r="AR166" i="5"/>
  <c r="AR148" i="5"/>
  <c r="AQ200" i="5"/>
  <c r="AI184" i="5"/>
  <c r="AI168" i="5"/>
  <c r="AJ103" i="5"/>
  <c r="AE154" i="5"/>
  <c r="AJ159" i="5"/>
  <c r="AE185" i="5"/>
  <c r="AF51" i="5"/>
  <c r="AI150" i="5"/>
  <c r="AJ101" i="5"/>
  <c r="AN156" i="5"/>
  <c r="AR193" i="5"/>
  <c r="AR177" i="5"/>
  <c r="AF177" i="5"/>
  <c r="AQ140" i="5"/>
  <c r="AE147" i="5"/>
  <c r="AI131" i="5"/>
  <c r="AQ99" i="5"/>
  <c r="AE83" i="5"/>
  <c r="AE67" i="5"/>
  <c r="AQ23" i="5"/>
  <c r="AJ140" i="5"/>
  <c r="AU47" i="5"/>
  <c r="AU77" i="5"/>
  <c r="AU43" i="5"/>
  <c r="AU90" i="5"/>
  <c r="AU34" i="5"/>
  <c r="AU75" i="5"/>
  <c r="AU39" i="5"/>
  <c r="AU86" i="5"/>
  <c r="AU46" i="5"/>
  <c r="AU89" i="5"/>
  <c r="AU57" i="5"/>
  <c r="AU98" i="5"/>
  <c r="AU21" i="5"/>
  <c r="AU95" i="5"/>
  <c r="AU63" i="5"/>
  <c r="AU94" i="5"/>
  <c r="AU13" i="5"/>
  <c r="AD139" i="5"/>
  <c r="AD107" i="5"/>
  <c r="AD75" i="5"/>
  <c r="AD15" i="5"/>
  <c r="AD28" i="5"/>
  <c r="AD47" i="5"/>
  <c r="AD151" i="5"/>
  <c r="AD119" i="5"/>
  <c r="AD87" i="5"/>
  <c r="AD55" i="5"/>
  <c r="AD39" i="5"/>
  <c r="AD40" i="5"/>
  <c r="AD8" i="5"/>
  <c r="AU199" i="5"/>
  <c r="AU186" i="5"/>
  <c r="AU165" i="5"/>
  <c r="AU163" i="5"/>
  <c r="AU133" i="5"/>
  <c r="AU126" i="5"/>
  <c r="AU156" i="5"/>
  <c r="AU161" i="5"/>
  <c r="AU147" i="5"/>
  <c r="AU115" i="5"/>
  <c r="AM168" i="5"/>
  <c r="AM203" i="5"/>
  <c r="AM182" i="5"/>
  <c r="AM148" i="5"/>
  <c r="AM157" i="5"/>
  <c r="AM145" i="5"/>
  <c r="AM113" i="5"/>
  <c r="AM122" i="5"/>
  <c r="AM200" i="5"/>
  <c r="AM183" i="5"/>
  <c r="AM146" i="5"/>
  <c r="AM180" i="5"/>
  <c r="AM207" i="5"/>
  <c r="AM205" i="5"/>
  <c r="AM127" i="5"/>
  <c r="AM120" i="5"/>
  <c r="AM184" i="5"/>
  <c r="AM160" i="5"/>
  <c r="AM178" i="5"/>
  <c r="AM142" i="5"/>
  <c r="AM195" i="5"/>
  <c r="AM125" i="5"/>
  <c r="AM134" i="5"/>
  <c r="AM192" i="5"/>
  <c r="AM187" i="5"/>
  <c r="AM139" i="5"/>
  <c r="AM107" i="5"/>
  <c r="AM176" i="5"/>
  <c r="AM158" i="5"/>
  <c r="AM190" i="5"/>
  <c r="AM181" i="5"/>
  <c r="AM137" i="5"/>
  <c r="AM130" i="5"/>
  <c r="AM153" i="5"/>
  <c r="AM188" i="5"/>
  <c r="AM155" i="5"/>
  <c r="AM201" i="5"/>
  <c r="AM135" i="5"/>
  <c r="AM128" i="5"/>
  <c r="AE199" i="5"/>
  <c r="AJ113" i="5"/>
  <c r="AE47" i="5"/>
  <c r="AJ141" i="5"/>
  <c r="AI149" i="5"/>
  <c r="AE53" i="5"/>
  <c r="AF94" i="5"/>
  <c r="AQ45" i="5"/>
  <c r="AV29" i="5"/>
  <c r="AI22" i="5"/>
  <c r="AE191" i="5"/>
  <c r="AF91" i="5"/>
  <c r="AQ151" i="5"/>
  <c r="AV105" i="5"/>
  <c r="AN198" i="5"/>
  <c r="AV182" i="5"/>
  <c r="AF182" i="5"/>
  <c r="AJ166" i="5"/>
  <c r="AN148" i="5"/>
  <c r="AI200" i="5"/>
  <c r="AE184" i="5"/>
  <c r="AF103" i="5"/>
  <c r="AV159" i="5"/>
  <c r="AF159" i="5"/>
  <c r="AV51" i="5"/>
  <c r="AQ156" i="5"/>
  <c r="AE150" i="5"/>
  <c r="AF101" i="5"/>
  <c r="AJ156" i="5"/>
  <c r="AN193" i="5"/>
  <c r="AV177" i="5"/>
  <c r="AQ161" i="5"/>
  <c r="AI140" i="5"/>
  <c r="AI147" i="5"/>
  <c r="AQ115" i="5"/>
  <c r="AE99" i="5"/>
  <c r="AI83" i="5"/>
  <c r="AQ51" i="5"/>
  <c r="AI23" i="5"/>
  <c r="AV140" i="5"/>
  <c r="AF140" i="5"/>
  <c r="AU101" i="5"/>
  <c r="AU69" i="5"/>
  <c r="AU27" i="5"/>
  <c r="AU74" i="5"/>
  <c r="AU99" i="5"/>
  <c r="AU67" i="5"/>
  <c r="AU23" i="5"/>
  <c r="AU70" i="5"/>
  <c r="AU30" i="5"/>
  <c r="AU81" i="5"/>
  <c r="AU49" i="5"/>
  <c r="AU82" i="5"/>
  <c r="AU42" i="5"/>
  <c r="AU87" i="5"/>
  <c r="AU55" i="5"/>
  <c r="AU78" i="5"/>
  <c r="AU38" i="5"/>
  <c r="AD131" i="5"/>
  <c r="AD99" i="5"/>
  <c r="AD67" i="5"/>
  <c r="AD20" i="5"/>
  <c r="AD143" i="5"/>
  <c r="AD111" i="5"/>
  <c r="AD79" i="5"/>
  <c r="AD23" i="5"/>
  <c r="AD32" i="5"/>
  <c r="AM202" i="5"/>
  <c r="AM170" i="5"/>
  <c r="AM193" i="5"/>
  <c r="AM149" i="5"/>
  <c r="AM117" i="5"/>
  <c r="AM110" i="5"/>
  <c r="AM150" i="5"/>
  <c r="AM140" i="5"/>
  <c r="AM131" i="5"/>
  <c r="AM124" i="5"/>
  <c r="AU168" i="5"/>
  <c r="AU203" i="5"/>
  <c r="AU182" i="5"/>
  <c r="AU148" i="5"/>
  <c r="AU157" i="5"/>
  <c r="AU145" i="5"/>
  <c r="AU113" i="5"/>
  <c r="AU122" i="5"/>
  <c r="AU200" i="5"/>
  <c r="AU183" i="5"/>
  <c r="AU146" i="5"/>
  <c r="AU180" i="5"/>
  <c r="AU207" i="5"/>
  <c r="AU205" i="5"/>
  <c r="AU127" i="5"/>
  <c r="AU120" i="5"/>
  <c r="AU184" i="5"/>
  <c r="AU160" i="5"/>
  <c r="AU178" i="5"/>
  <c r="AU142" i="5"/>
  <c r="AU195" i="5"/>
  <c r="AU125" i="5"/>
  <c r="AU134" i="5"/>
  <c r="AU192" i="5"/>
  <c r="AU187" i="5"/>
  <c r="AU139" i="5"/>
  <c r="AU107" i="5"/>
  <c r="AU176" i="5"/>
  <c r="AU158" i="5"/>
  <c r="AU190" i="5"/>
  <c r="AU181" i="5"/>
  <c r="AU137" i="5"/>
  <c r="AU130" i="5"/>
  <c r="AU153" i="5"/>
  <c r="AU188" i="5"/>
  <c r="AU155" i="5"/>
  <c r="AU201" i="5"/>
  <c r="AU135" i="5"/>
  <c r="AU128" i="5"/>
  <c r="AR113" i="5"/>
  <c r="AF113" i="5"/>
  <c r="AV141" i="5"/>
  <c r="AF141" i="5"/>
  <c r="AE149" i="5"/>
  <c r="AV94" i="5"/>
  <c r="AQ110" i="5"/>
  <c r="AE45" i="5"/>
  <c r="AJ29" i="5"/>
  <c r="AE22" i="5"/>
  <c r="AV91" i="5"/>
  <c r="AI151" i="5"/>
  <c r="AJ105" i="5"/>
  <c r="AR198" i="5"/>
  <c r="AR182" i="5"/>
  <c r="AV166" i="5"/>
  <c r="AF166" i="5"/>
  <c r="AJ148" i="5"/>
  <c r="AE200" i="5"/>
  <c r="AQ168" i="5"/>
  <c r="AV103" i="5"/>
  <c r="AQ154" i="5"/>
  <c r="AR159" i="5"/>
  <c r="AQ185" i="5"/>
  <c r="AR51" i="5"/>
  <c r="AI156" i="5"/>
  <c r="AV101" i="5"/>
  <c r="AV156" i="5"/>
  <c r="AF156" i="5"/>
  <c r="AJ193" i="5"/>
  <c r="AN177" i="5"/>
  <c r="AI161" i="5"/>
  <c r="AE140" i="5"/>
  <c r="AQ131" i="5"/>
  <c r="AE115" i="5"/>
  <c r="AI99" i="5"/>
  <c r="AQ67" i="5"/>
  <c r="AI51" i="5"/>
  <c r="AE23" i="5"/>
  <c r="AR140" i="5"/>
  <c r="AU93" i="5"/>
  <c r="AU61" i="5"/>
  <c r="AU11" i="5"/>
  <c r="AU58" i="5"/>
  <c r="AU91" i="5"/>
  <c r="AU59" i="5"/>
  <c r="AU7" i="5"/>
  <c r="AU54" i="5"/>
  <c r="AU105" i="5"/>
  <c r="AU73" i="5"/>
  <c r="AU35" i="5"/>
  <c r="AU66" i="5"/>
  <c r="AU26" i="5"/>
  <c r="AU79" i="5"/>
  <c r="AU31" i="5"/>
  <c r="AU62" i="5"/>
  <c r="AD155" i="5"/>
  <c r="AD123" i="5"/>
  <c r="AD91" i="5"/>
  <c r="AD59" i="5"/>
  <c r="AD44" i="5"/>
  <c r="AD12" i="5"/>
  <c r="AD135" i="5"/>
  <c r="AD103" i="5"/>
  <c r="AD71" i="5"/>
  <c r="AD7" i="5"/>
  <c r="AD24" i="5"/>
  <c r="AU202" i="5"/>
  <c r="AU170" i="5"/>
  <c r="AU193" i="5"/>
  <c r="AU149" i="5"/>
  <c r="AU117" i="5"/>
  <c r="AU110" i="5"/>
  <c r="AU150" i="5"/>
  <c r="AU140" i="5"/>
  <c r="AU131" i="5"/>
  <c r="AM108" i="5"/>
  <c r="AM154" i="5"/>
  <c r="AM198" i="5"/>
  <c r="AM166" i="5"/>
  <c r="AM144" i="5"/>
  <c r="AM177" i="5"/>
  <c r="AM129" i="5"/>
  <c r="AM138" i="5"/>
  <c r="AM151" i="5"/>
  <c r="AM185" i="5"/>
  <c r="AM175" i="5"/>
  <c r="AM196" i="5"/>
  <c r="AM164" i="5"/>
  <c r="AM169" i="5"/>
  <c r="AM143" i="5"/>
  <c r="AM111" i="5"/>
  <c r="AM191" i="5"/>
  <c r="AM167" i="5"/>
  <c r="AM194" i="5"/>
  <c r="AM162" i="5"/>
  <c r="AM197" i="5"/>
  <c r="AM141" i="5"/>
  <c r="AM109" i="5"/>
  <c r="AM118" i="5"/>
  <c r="AM159" i="5"/>
  <c r="AM152" i="5"/>
  <c r="AM123" i="5"/>
  <c r="AM116" i="5"/>
  <c r="AM189" i="5"/>
  <c r="AM206" i="5"/>
  <c r="AM174" i="5"/>
  <c r="AM179" i="5"/>
  <c r="AM121" i="5"/>
  <c r="AM114" i="5"/>
  <c r="AM204" i="5"/>
  <c r="AM172" i="5"/>
  <c r="AM173" i="5"/>
  <c r="AM171" i="5"/>
  <c r="AM119" i="5"/>
  <c r="AQ199" i="5"/>
  <c r="AV113" i="5"/>
  <c r="AQ47" i="5"/>
  <c r="AR141" i="5"/>
  <c r="AQ53" i="5"/>
  <c r="AR94" i="5"/>
  <c r="AI110" i="5"/>
  <c r="AI45" i="5"/>
  <c r="AF29" i="5"/>
  <c r="AQ191" i="5"/>
  <c r="AR91" i="5"/>
  <c r="AE151" i="5"/>
  <c r="AF105" i="5"/>
  <c r="AJ198" i="5"/>
  <c r="AN182" i="5"/>
  <c r="AN166" i="5"/>
  <c r="AV148" i="5"/>
  <c r="AF148" i="5"/>
  <c r="AQ184" i="5"/>
  <c r="AE168" i="5"/>
  <c r="AR103" i="5"/>
  <c r="AI154" i="5"/>
  <c r="AN159" i="5"/>
  <c r="AI185" i="5"/>
  <c r="AJ51" i="5"/>
  <c r="AE156" i="5"/>
  <c r="AQ150" i="5"/>
  <c r="AR101" i="5"/>
  <c r="AR156" i="5"/>
  <c r="AV193" i="5"/>
  <c r="AF193" i="5"/>
  <c r="AJ177" i="5"/>
  <c r="AE161" i="5"/>
  <c r="AQ147" i="5"/>
  <c r="AE131" i="5"/>
  <c r="AI115" i="5"/>
  <c r="AQ83" i="5"/>
  <c r="AI67" i="5"/>
  <c r="AE51" i="5"/>
  <c r="AN140" i="5"/>
  <c r="AN124" i="5"/>
  <c r="AV92" i="5"/>
  <c r="AV60" i="5"/>
  <c r="AQ108" i="5"/>
  <c r="AI76" i="5"/>
  <c r="AE41" i="5"/>
  <c r="AJ27" i="5"/>
  <c r="AJ42" i="5"/>
  <c r="AJ10" i="5"/>
  <c r="AE20" i="5"/>
  <c r="AE69" i="5"/>
  <c r="AJ151" i="5"/>
  <c r="AJ97" i="5"/>
  <c r="AR196" i="5"/>
  <c r="AR180" i="5"/>
  <c r="AV164" i="5"/>
  <c r="AF164" i="5"/>
  <c r="AE203" i="5"/>
  <c r="AQ182" i="5"/>
  <c r="AI166" i="5"/>
  <c r="AE148" i="5"/>
  <c r="AF95" i="5"/>
  <c r="AQ177" i="5"/>
  <c r="AR146" i="5"/>
  <c r="AR147" i="5"/>
  <c r="AV93" i="5"/>
  <c r="AJ207" i="5"/>
  <c r="AN191" i="5"/>
  <c r="AR175" i="5"/>
  <c r="AQ145" i="5"/>
  <c r="AI129" i="5"/>
  <c r="AE113" i="5"/>
  <c r="AQ81" i="5"/>
  <c r="AI65" i="5"/>
  <c r="AE49" i="5"/>
  <c r="AN138" i="5"/>
  <c r="AR122" i="5"/>
  <c r="AV106" i="5"/>
  <c r="AV90" i="5"/>
  <c r="AV74" i="5"/>
  <c r="AV58" i="5"/>
  <c r="AQ138" i="5"/>
  <c r="AI122" i="5"/>
  <c r="AE106" i="5"/>
  <c r="AQ74" i="5"/>
  <c r="AI58" i="5"/>
  <c r="AE37" i="5"/>
  <c r="AV41" i="5"/>
  <c r="AV25" i="5"/>
  <c r="AV9" i="5"/>
  <c r="AR40" i="5"/>
  <c r="AV24" i="5"/>
  <c r="AV8" i="5"/>
  <c r="AI34" i="5"/>
  <c r="AE18" i="5"/>
  <c r="AJ107" i="5"/>
  <c r="AJ49" i="5"/>
  <c r="AE202" i="5"/>
  <c r="AV152" i="5"/>
  <c r="AJ152" i="5"/>
  <c r="AJ179" i="5"/>
  <c r="AE117" i="5"/>
  <c r="AN142" i="5"/>
  <c r="AI13" i="5"/>
  <c r="AJ12" i="5"/>
  <c r="AJ59" i="5"/>
  <c r="AE175" i="5"/>
  <c r="AQ146" i="5"/>
  <c r="AV89" i="5"/>
  <c r="AN194" i="5"/>
  <c r="AV178" i="5"/>
  <c r="AF178" i="5"/>
  <c r="AN162" i="5"/>
  <c r="AE196" i="5"/>
  <c r="AQ164" i="5"/>
  <c r="AR145" i="5"/>
  <c r="AV87" i="5"/>
  <c r="AQ207" i="5"/>
  <c r="AN115" i="5"/>
  <c r="AQ169" i="5"/>
  <c r="AI6" i="5"/>
  <c r="AJ85" i="5"/>
  <c r="AE205" i="5"/>
  <c r="AJ123" i="5"/>
  <c r="AR205" i="5"/>
  <c r="AV189" i="5"/>
  <c r="AF189" i="5"/>
  <c r="AF173" i="5"/>
  <c r="AI143" i="5"/>
  <c r="AE127" i="5"/>
  <c r="AQ95" i="5"/>
  <c r="AI79" i="5"/>
  <c r="AE63" i="5"/>
  <c r="AN136" i="5"/>
  <c r="AR120" i="5"/>
  <c r="AV104" i="5"/>
  <c r="AV72" i="5"/>
  <c r="AQ120" i="5"/>
  <c r="AE88" i="5"/>
  <c r="AE56" i="5"/>
  <c r="AJ39" i="5"/>
  <c r="AJ7" i="5"/>
  <c r="AJ22" i="5"/>
  <c r="AE32" i="5"/>
  <c r="AN184" i="5"/>
  <c r="AI170" i="5"/>
  <c r="AJ83" i="5"/>
  <c r="AR109" i="5"/>
  <c r="AN163" i="5"/>
  <c r="AQ85" i="5"/>
  <c r="AR110" i="5"/>
  <c r="AQ94" i="5"/>
  <c r="AR124" i="5"/>
  <c r="AR92" i="5"/>
  <c r="AR60" i="5"/>
  <c r="AI108" i="5"/>
  <c r="AE76" i="5"/>
  <c r="AF27" i="5"/>
  <c r="AF42" i="5"/>
  <c r="AF10" i="5"/>
  <c r="AV151" i="5"/>
  <c r="AF151" i="5"/>
  <c r="AF97" i="5"/>
  <c r="AJ196" i="5"/>
  <c r="AN180" i="5"/>
  <c r="AR164" i="5"/>
  <c r="AQ198" i="5"/>
  <c r="AI182" i="5"/>
  <c r="AE166" i="5"/>
  <c r="AV95" i="5"/>
  <c r="AQ144" i="5"/>
  <c r="AQ157" i="5"/>
  <c r="AI177" i="5"/>
  <c r="AJ146" i="5"/>
  <c r="AN147" i="5"/>
  <c r="AR93" i="5"/>
  <c r="AV207" i="5"/>
  <c r="AF207" i="5"/>
  <c r="AJ191" i="5"/>
  <c r="AN175" i="5"/>
  <c r="AI145" i="5"/>
  <c r="AE129" i="5"/>
  <c r="AQ97" i="5"/>
  <c r="AI81" i="5"/>
  <c r="AE65" i="5"/>
  <c r="AQ19" i="5"/>
  <c r="AJ138" i="5"/>
  <c r="AN122" i="5"/>
  <c r="AR106" i="5"/>
  <c r="AR90" i="5"/>
  <c r="AR74" i="5"/>
  <c r="AR58" i="5"/>
  <c r="AI138" i="5"/>
  <c r="AE122" i="5"/>
  <c r="AQ90" i="5"/>
  <c r="AI74" i="5"/>
  <c r="AE58" i="5"/>
  <c r="AJ41" i="5"/>
  <c r="AF25" i="5"/>
  <c r="AJ9" i="5"/>
  <c r="AJ40" i="5"/>
  <c r="AJ24" i="5"/>
  <c r="AJ8" i="5"/>
  <c r="AE34" i="5"/>
  <c r="AV107" i="5"/>
  <c r="AF107" i="5"/>
  <c r="AF49" i="5"/>
  <c r="AI193" i="5"/>
  <c r="AR152" i="5"/>
  <c r="AV179" i="5"/>
  <c r="AF179" i="5"/>
  <c r="AJ142" i="5"/>
  <c r="AE13" i="5"/>
  <c r="AF12" i="5"/>
  <c r="AF59" i="5"/>
  <c r="AI146" i="5"/>
  <c r="AJ89" i="5"/>
  <c r="AJ194" i="5"/>
  <c r="AR178" i="5"/>
  <c r="AV162" i="5"/>
  <c r="AF162" i="5"/>
  <c r="AQ180" i="5"/>
  <c r="AI164" i="5"/>
  <c r="AN145" i="5"/>
  <c r="AR87" i="5"/>
  <c r="AE207" i="5"/>
  <c r="AR115" i="5"/>
  <c r="AI169" i="5"/>
  <c r="AQ6" i="5"/>
  <c r="AF85" i="5"/>
  <c r="AV123" i="5"/>
  <c r="AF123" i="5"/>
  <c r="AN205" i="5"/>
  <c r="AR189" i="5"/>
  <c r="AV173" i="5"/>
  <c r="AJ173" i="5"/>
  <c r="AE143" i="5"/>
  <c r="AQ111" i="5"/>
  <c r="AI95" i="5"/>
  <c r="AE79" i="5"/>
  <c r="AQ15" i="5"/>
  <c r="AJ136" i="5"/>
  <c r="AN120" i="5"/>
  <c r="AR104" i="5"/>
  <c r="AR72" i="5"/>
  <c r="AI120" i="5"/>
  <c r="AI88" i="5"/>
  <c r="AF39" i="5"/>
  <c r="AF7" i="5"/>
  <c r="AF22" i="5"/>
  <c r="AJ184" i="5"/>
  <c r="AE170" i="5"/>
  <c r="AF83" i="5"/>
  <c r="AF109" i="5"/>
  <c r="AR163" i="5"/>
  <c r="AI85" i="5"/>
  <c r="AN110" i="5"/>
  <c r="AI94" i="5"/>
  <c r="AE38" i="5"/>
  <c r="AV143" i="5"/>
  <c r="AF143" i="5"/>
  <c r="AF81" i="5"/>
  <c r="AJ192" i="5"/>
  <c r="AN176" i="5"/>
  <c r="AI160" i="5"/>
  <c r="AR158" i="5"/>
  <c r="AI194" i="5"/>
  <c r="AE178" i="5"/>
  <c r="AQ142" i="5"/>
  <c r="AR79" i="5"/>
  <c r="AI197" i="5"/>
  <c r="AJ75" i="5"/>
  <c r="AR46" i="5"/>
  <c r="AN161" i="5"/>
  <c r="AR77" i="5"/>
  <c r="AI195" i="5"/>
  <c r="AJ67" i="5"/>
  <c r="AR203" i="5"/>
  <c r="AV187" i="5"/>
  <c r="AJ187" i="5"/>
  <c r="AN171" i="5"/>
  <c r="AR154" i="5"/>
  <c r="AI141" i="5"/>
  <c r="AE125" i="5"/>
  <c r="AQ93" i="5"/>
  <c r="AI77" i="5"/>
  <c r="AE61" i="5"/>
  <c r="AQ11" i="5"/>
  <c r="AJ134" i="5"/>
  <c r="AN118" i="5"/>
  <c r="AR102" i="5"/>
  <c r="AR86" i="5"/>
  <c r="AR70" i="5"/>
  <c r="AR54" i="5"/>
  <c r="AI134" i="5"/>
  <c r="AE118" i="5"/>
  <c r="AQ86" i="5"/>
  <c r="AI70" i="5"/>
  <c r="AI54" i="5"/>
  <c r="AJ37" i="5"/>
  <c r="AJ21" i="5"/>
  <c r="AJ36" i="5"/>
  <c r="AJ20" i="5"/>
  <c r="AI46" i="5"/>
  <c r="AE14" i="5"/>
  <c r="AN153" i="5"/>
  <c r="AN111" i="5"/>
  <c r="AJ144" i="5"/>
  <c r="AE101" i="5"/>
  <c r="AJ126" i="5"/>
  <c r="AF62" i="5"/>
  <c r="AE78" i="5"/>
  <c r="AJ45" i="5"/>
  <c r="AJ13" i="5"/>
  <c r="AJ28" i="5"/>
  <c r="AE183" i="5"/>
  <c r="AN160" i="5"/>
  <c r="AR137" i="5"/>
  <c r="AV73" i="5"/>
  <c r="AV206" i="5"/>
  <c r="AF206" i="5"/>
  <c r="AJ190" i="5"/>
  <c r="AR174" i="5"/>
  <c r="AV6" i="5"/>
  <c r="AQ192" i="5"/>
  <c r="AI176" i="5"/>
  <c r="AR135" i="5"/>
  <c r="AV71" i="5"/>
  <c r="AQ189" i="5"/>
  <c r="AN150" i="5"/>
  <c r="AV149" i="5"/>
  <c r="AF149" i="5"/>
  <c r="AQ159" i="5"/>
  <c r="AR133" i="5"/>
  <c r="AV69" i="5"/>
  <c r="AQ187" i="5"/>
  <c r="AR201" i="5"/>
  <c r="AV185" i="5"/>
  <c r="AF185" i="5"/>
  <c r="AJ169" i="5"/>
  <c r="AI152" i="5"/>
  <c r="AQ123" i="5"/>
  <c r="AI107" i="5"/>
  <c r="AE91" i="5"/>
  <c r="AQ59" i="5"/>
  <c r="AI39" i="5"/>
  <c r="AI7" i="5"/>
  <c r="AN132" i="5"/>
  <c r="AV116" i="5"/>
  <c r="AF116" i="5"/>
  <c r="AF100" i="5"/>
  <c r="AR68" i="5"/>
  <c r="AF52" i="5"/>
  <c r="AE116" i="5"/>
  <c r="AI84" i="5"/>
  <c r="AI52" i="5"/>
  <c r="AF47" i="5"/>
  <c r="AF35" i="5"/>
  <c r="AR34" i="5"/>
  <c r="AJ124" i="5"/>
  <c r="AJ92" i="5"/>
  <c r="AJ60" i="5"/>
  <c r="AE108" i="5"/>
  <c r="AQ41" i="5"/>
  <c r="AR27" i="5"/>
  <c r="AV42" i="5"/>
  <c r="AV10" i="5"/>
  <c r="AQ20" i="5"/>
  <c r="AQ69" i="5"/>
  <c r="AR151" i="5"/>
  <c r="AV97" i="5"/>
  <c r="AV196" i="5"/>
  <c r="AF196" i="5"/>
  <c r="AJ180" i="5"/>
  <c r="AN164" i="5"/>
  <c r="AQ203" i="5"/>
  <c r="AE198" i="5"/>
  <c r="AE182" i="5"/>
  <c r="AQ148" i="5"/>
  <c r="AR95" i="5"/>
  <c r="AI144" i="5"/>
  <c r="AI157" i="5"/>
  <c r="AE177" i="5"/>
  <c r="AN146" i="5"/>
  <c r="AJ147" i="5"/>
  <c r="AF93" i="5"/>
  <c r="AR207" i="5"/>
  <c r="AV191" i="5"/>
  <c r="AF191" i="5"/>
  <c r="AJ175" i="5"/>
  <c r="AE145" i="5"/>
  <c r="AQ113" i="5"/>
  <c r="AI97" i="5"/>
  <c r="AE81" i="5"/>
  <c r="AQ49" i="5"/>
  <c r="AI19" i="5"/>
  <c r="AV138" i="5"/>
  <c r="AF138" i="5"/>
  <c r="AJ122" i="5"/>
  <c r="AJ106" i="5"/>
  <c r="AJ90" i="5"/>
  <c r="AJ74" i="5"/>
  <c r="AJ58" i="5"/>
  <c r="AE138" i="5"/>
  <c r="AQ106" i="5"/>
  <c r="AI90" i="5"/>
  <c r="AE74" i="5"/>
  <c r="AQ37" i="5"/>
  <c r="AF41" i="5"/>
  <c r="AJ25" i="5"/>
  <c r="AF9" i="5"/>
  <c r="AF40" i="5"/>
  <c r="AF24" i="5"/>
  <c r="AF8" i="5"/>
  <c r="AQ18" i="5"/>
  <c r="AR107" i="5"/>
  <c r="AR49" i="5"/>
  <c r="AQ202" i="5"/>
  <c r="AQ193" i="5"/>
  <c r="AN152" i="5"/>
  <c r="AR179" i="5"/>
  <c r="AQ117" i="5"/>
  <c r="AV142" i="5"/>
  <c r="AF142" i="5"/>
  <c r="AV12" i="5"/>
  <c r="AV59" i="5"/>
  <c r="AQ175" i="5"/>
  <c r="AE146" i="5"/>
  <c r="AF89" i="5"/>
  <c r="AR194" i="5"/>
  <c r="AN178" i="5"/>
  <c r="AR162" i="5"/>
  <c r="AQ196" i="5"/>
  <c r="AI180" i="5"/>
  <c r="AE164" i="5"/>
  <c r="AJ145" i="5"/>
  <c r="AJ87" i="5"/>
  <c r="AI207" i="5"/>
  <c r="AJ115" i="5"/>
  <c r="AE169" i="5"/>
  <c r="AV85" i="5"/>
  <c r="AQ205" i="5"/>
  <c r="AN123" i="5"/>
  <c r="AJ205" i="5"/>
  <c r="AN189" i="5"/>
  <c r="AR173" i="5"/>
  <c r="AI127" i="5"/>
  <c r="AI111" i="5"/>
  <c r="AE95" i="5"/>
  <c r="AQ63" i="5"/>
  <c r="AI15" i="5"/>
  <c r="AV136" i="5"/>
  <c r="AF136" i="5"/>
  <c r="AJ120" i="5"/>
  <c r="AF104" i="5"/>
  <c r="AJ72" i="5"/>
  <c r="AE120" i="5"/>
  <c r="AQ56" i="5"/>
  <c r="AV39" i="5"/>
  <c r="AV7" i="5"/>
  <c r="AR22" i="5"/>
  <c r="AQ32" i="5"/>
  <c r="AV184" i="5"/>
  <c r="AF184" i="5"/>
  <c r="AV83" i="5"/>
  <c r="AV109" i="5"/>
  <c r="AJ109" i="5"/>
  <c r="AJ163" i="5"/>
  <c r="AE85" i="5"/>
  <c r="AJ110" i="5"/>
  <c r="AE94" i="5"/>
  <c r="AV124" i="5"/>
  <c r="AF124" i="5"/>
  <c r="AF92" i="5"/>
  <c r="AF60" i="5"/>
  <c r="AQ76" i="5"/>
  <c r="AI41" i="5"/>
  <c r="AV27" i="5"/>
  <c r="AR42" i="5"/>
  <c r="AR10" i="5"/>
  <c r="AI20" i="5"/>
  <c r="AI69" i="5"/>
  <c r="AN151" i="5"/>
  <c r="AR97" i="5"/>
  <c r="AN196" i="5"/>
  <c r="AV180" i="5"/>
  <c r="AF180" i="5"/>
  <c r="AJ164" i="5"/>
  <c r="AI203" i="5"/>
  <c r="AI198" i="5"/>
  <c r="AQ166" i="5"/>
  <c r="AI148" i="5"/>
  <c r="AJ95" i="5"/>
  <c r="AE144" i="5"/>
  <c r="AE157" i="5"/>
  <c r="AV146" i="5"/>
  <c r="AF146" i="5"/>
  <c r="AV147" i="5"/>
  <c r="AF147" i="5"/>
  <c r="AJ93" i="5"/>
  <c r="AN207" i="5"/>
  <c r="AR191" i="5"/>
  <c r="AV175" i="5"/>
  <c r="AF175" i="5"/>
  <c r="AQ129" i="5"/>
  <c r="AI113" i="5"/>
  <c r="AE97" i="5"/>
  <c r="AQ65" i="5"/>
  <c r="AI49" i="5"/>
  <c r="AE19" i="5"/>
  <c r="AR138" i="5"/>
  <c r="AV122" i="5"/>
  <c r="AF122" i="5"/>
  <c r="AF106" i="5"/>
  <c r="AF90" i="5"/>
  <c r="AF74" i="5"/>
  <c r="AF58" i="5"/>
  <c r="AQ122" i="5"/>
  <c r="AI106" i="5"/>
  <c r="AE90" i="5"/>
  <c r="AQ58" i="5"/>
  <c r="AI37" i="5"/>
  <c r="AR41" i="5"/>
  <c r="AR25" i="5"/>
  <c r="AR9" i="5"/>
  <c r="AV40" i="5"/>
  <c r="AR24" i="5"/>
  <c r="AR8" i="5"/>
  <c r="AQ34" i="5"/>
  <c r="AI18" i="5"/>
  <c r="AN107" i="5"/>
  <c r="AV49" i="5"/>
  <c r="AI202" i="5"/>
  <c r="AE193" i="5"/>
  <c r="AF152" i="5"/>
  <c r="AN179" i="5"/>
  <c r="AI117" i="5"/>
  <c r="AR142" i="5"/>
  <c r="AQ13" i="5"/>
  <c r="AR12" i="5"/>
  <c r="AR59" i="5"/>
  <c r="AI175" i="5"/>
  <c r="AR89" i="5"/>
  <c r="AV194" i="5"/>
  <c r="AF194" i="5"/>
  <c r="AJ178" i="5"/>
  <c r="AJ162" i="5"/>
  <c r="AI196" i="5"/>
  <c r="AE180" i="5"/>
  <c r="AV145" i="5"/>
  <c r="AF145" i="5"/>
  <c r="AF87" i="5"/>
  <c r="AV115" i="5"/>
  <c r="AF115" i="5"/>
  <c r="AE6" i="5"/>
  <c r="AR85" i="5"/>
  <c r="AI205" i="5"/>
  <c r="AR123" i="5"/>
  <c r="AV205" i="5"/>
  <c r="AF205" i="5"/>
  <c r="AJ189" i="5"/>
  <c r="AN173" i="5"/>
  <c r="AQ143" i="5"/>
  <c r="AQ127" i="5"/>
  <c r="AE111" i="5"/>
  <c r="AQ79" i="5"/>
  <c r="AI63" i="5"/>
  <c r="AE15" i="5"/>
  <c r="AR136" i="5"/>
  <c r="AV120" i="5"/>
  <c r="AF120" i="5"/>
  <c r="AJ104" i="5"/>
  <c r="AF72" i="5"/>
  <c r="AQ88" i="5"/>
  <c r="AI56" i="5"/>
  <c r="AR39" i="5"/>
  <c r="AR7" i="5"/>
  <c r="AV22" i="5"/>
  <c r="AI32" i="5"/>
  <c r="AR184" i="5"/>
  <c r="AQ170" i="5"/>
  <c r="AR83" i="5"/>
  <c r="AN109" i="5"/>
  <c r="AV163" i="5"/>
  <c r="AF163" i="5"/>
  <c r="AV110" i="5"/>
  <c r="AF110" i="5"/>
  <c r="AQ38" i="5"/>
  <c r="AN143" i="5"/>
  <c r="AV81" i="5"/>
  <c r="AR192" i="5"/>
  <c r="AV176" i="5"/>
  <c r="AF176" i="5"/>
  <c r="AV158" i="5"/>
  <c r="AF158" i="5"/>
  <c r="AQ178" i="5"/>
  <c r="AI162" i="5"/>
  <c r="AE142" i="5"/>
  <c r="AF79" i="5"/>
  <c r="AV75" i="5"/>
  <c r="AF46" i="5"/>
  <c r="AV161" i="5"/>
  <c r="AF161" i="5"/>
  <c r="AJ77" i="5"/>
  <c r="AV67" i="5"/>
  <c r="AJ203" i="5"/>
  <c r="AN187" i="5"/>
  <c r="AR171" i="5"/>
  <c r="AV154" i="5"/>
  <c r="AF154" i="5"/>
  <c r="AQ125" i="5"/>
  <c r="AI109" i="5"/>
  <c r="AE93" i="5"/>
  <c r="AQ61" i="5"/>
  <c r="AI43" i="5"/>
  <c r="AE11" i="5"/>
  <c r="AR134" i="5"/>
  <c r="AV118" i="5"/>
  <c r="AF118" i="5"/>
  <c r="AF102" i="5"/>
  <c r="AF86" i="5"/>
  <c r="AF70" i="5"/>
  <c r="AJ54" i="5"/>
  <c r="AQ118" i="5"/>
  <c r="AI102" i="5"/>
  <c r="AE86" i="5"/>
  <c r="AQ54" i="5"/>
  <c r="AI29" i="5"/>
  <c r="AV37" i="5"/>
  <c r="AR21" i="5"/>
  <c r="AV36" i="5"/>
  <c r="AV20" i="5"/>
  <c r="AQ46" i="5"/>
  <c r="AI30" i="5"/>
  <c r="AR153" i="5"/>
  <c r="AV111" i="5"/>
  <c r="AF111" i="5"/>
  <c r="AR144" i="5"/>
  <c r="AQ101" i="5"/>
  <c r="AR126" i="5"/>
  <c r="AV62" i="5"/>
  <c r="AQ78" i="5"/>
  <c r="AV45" i="5"/>
  <c r="AR13" i="5"/>
  <c r="AV28" i="5"/>
  <c r="AQ183" i="5"/>
  <c r="AQ167" i="5"/>
  <c r="AV160" i="5"/>
  <c r="AF160" i="5"/>
  <c r="AN137" i="5"/>
  <c r="AJ73" i="5"/>
  <c r="AR206" i="5"/>
  <c r="AN190" i="5"/>
  <c r="AV174" i="5"/>
  <c r="AF174" i="5"/>
  <c r="AJ6" i="5"/>
  <c r="AE192" i="5"/>
  <c r="AJ135" i="5"/>
  <c r="AJ71" i="5"/>
  <c r="AE189" i="5"/>
  <c r="AJ150" i="5"/>
  <c r="AN149" i="5"/>
  <c r="AE159" i="5"/>
  <c r="AN133" i="5"/>
  <c r="AJ69" i="5"/>
  <c r="AE187" i="5"/>
  <c r="AN201" i="5"/>
  <c r="AR185" i="5"/>
  <c r="AR169" i="5"/>
  <c r="AQ152" i="5"/>
  <c r="AI139" i="5"/>
  <c r="AE123" i="5"/>
  <c r="AQ91" i="5"/>
  <c r="AI75" i="5"/>
  <c r="AE59" i="5"/>
  <c r="AQ7" i="5"/>
  <c r="AJ132" i="5"/>
  <c r="AN116" i="5"/>
  <c r="AR100" i="5"/>
  <c r="AF84" i="5"/>
  <c r="AF68" i="5"/>
  <c r="AQ116" i="5"/>
  <c r="AE100" i="5"/>
  <c r="AQ68" i="5"/>
  <c r="AI25" i="5"/>
  <c r="AR47" i="5"/>
  <c r="AR35" i="5"/>
  <c r="AV19" i="5"/>
  <c r="AR143" i="5"/>
  <c r="AF192" i="5"/>
  <c r="AE160" i="5"/>
  <c r="AE194" i="5"/>
  <c r="AI142" i="5"/>
  <c r="AE197" i="5"/>
  <c r="AJ161" i="5"/>
  <c r="AE195" i="5"/>
  <c r="AR187" i="5"/>
  <c r="AF171" i="5"/>
  <c r="AE141" i="5"/>
  <c r="AI93" i="5"/>
  <c r="AQ43" i="5"/>
  <c r="AV134" i="5"/>
  <c r="AJ118" i="5"/>
  <c r="AJ86" i="5"/>
  <c r="AF54" i="5"/>
  <c r="AE134" i="5"/>
  <c r="AI86" i="5"/>
  <c r="AQ29" i="5"/>
  <c r="AF37" i="5"/>
  <c r="AF36" i="5"/>
  <c r="AQ30" i="5"/>
  <c r="AF153" i="5"/>
  <c r="AV144" i="5"/>
  <c r="AF126" i="5"/>
  <c r="AF45" i="5"/>
  <c r="AF28" i="5"/>
  <c r="AJ137" i="5"/>
  <c r="AN206" i="5"/>
  <c r="AF190" i="5"/>
  <c r="AI192" i="5"/>
  <c r="AR71" i="5"/>
  <c r="AR150" i="5"/>
  <c r="AR149" i="5"/>
  <c r="AJ133" i="5"/>
  <c r="AI187" i="5"/>
  <c r="AN185" i="5"/>
  <c r="AF169" i="5"/>
  <c r="AQ139" i="5"/>
  <c r="AE107" i="5"/>
  <c r="AI59" i="5"/>
  <c r="AR116" i="5"/>
  <c r="AV84" i="5"/>
  <c r="AI100" i="5"/>
  <c r="AE52" i="5"/>
  <c r="AV47" i="5"/>
  <c r="AR19" i="5"/>
  <c r="AJ18" i="5"/>
  <c r="AQ28" i="5"/>
  <c r="AV200" i="5"/>
  <c r="AF200" i="5"/>
  <c r="AQ165" i="5"/>
  <c r="AV195" i="5"/>
  <c r="AF195" i="5"/>
  <c r="AF44" i="5"/>
  <c r="AV129" i="5"/>
  <c r="AF129" i="5"/>
  <c r="AF65" i="5"/>
  <c r="AJ204" i="5"/>
  <c r="AR188" i="5"/>
  <c r="AR172" i="5"/>
  <c r="AV155" i="5"/>
  <c r="AF155" i="5"/>
  <c r="AQ190" i="5"/>
  <c r="AI174" i="5"/>
  <c r="AN157" i="5"/>
  <c r="AR127" i="5"/>
  <c r="AV63" i="5"/>
  <c r="AQ181" i="5"/>
  <c r="AV131" i="5"/>
  <c r="AF131" i="5"/>
  <c r="AV125" i="5"/>
  <c r="AJ125" i="5"/>
  <c r="AF61" i="5"/>
  <c r="AV199" i="5"/>
  <c r="AF199" i="5"/>
  <c r="AJ183" i="5"/>
  <c r="AN167" i="5"/>
  <c r="AQ137" i="5"/>
  <c r="AI121" i="5"/>
  <c r="AE105" i="5"/>
  <c r="AQ73" i="5"/>
  <c r="AI57" i="5"/>
  <c r="AE35" i="5"/>
  <c r="AV130" i="5"/>
  <c r="AF130" i="5"/>
  <c r="AN114" i="5"/>
  <c r="AJ98" i="5"/>
  <c r="AJ82" i="5"/>
  <c r="AJ66" i="5"/>
  <c r="AJ50" i="5"/>
  <c r="AE130" i="5"/>
  <c r="AI82" i="5"/>
  <c r="AE66" i="5"/>
  <c r="AJ17" i="5"/>
  <c r="AE42" i="5"/>
  <c r="AE163" i="5"/>
  <c r="AV78" i="5"/>
  <c r="AF121" i="5"/>
  <c r="AJ202" i="5"/>
  <c r="AR170" i="5"/>
  <c r="AI204" i="5"/>
  <c r="AQ155" i="5"/>
  <c r="AV55" i="5"/>
  <c r="AJ99" i="5"/>
  <c r="AR53" i="5"/>
  <c r="AR181" i="5"/>
  <c r="AI103" i="5"/>
  <c r="AQ55" i="5"/>
  <c r="AN112" i="5"/>
  <c r="AR48" i="5"/>
  <c r="AQ112" i="5"/>
  <c r="AE64" i="5"/>
  <c r="AJ31" i="5"/>
  <c r="AJ30" i="5"/>
  <c r="AQ8" i="5"/>
  <c r="AJ143" i="5"/>
  <c r="AR176" i="5"/>
  <c r="AN158" i="5"/>
  <c r="AI178" i="5"/>
  <c r="AV79" i="5"/>
  <c r="AR75" i="5"/>
  <c r="AV46" i="5"/>
  <c r="AV77" i="5"/>
  <c r="AR67" i="5"/>
  <c r="AV203" i="5"/>
  <c r="AF187" i="5"/>
  <c r="AJ154" i="5"/>
  <c r="AI125" i="5"/>
  <c r="AQ77" i="5"/>
  <c r="AE43" i="5"/>
  <c r="AN134" i="5"/>
  <c r="AV102" i="5"/>
  <c r="AV70" i="5"/>
  <c r="AI118" i="5"/>
  <c r="AQ70" i="5"/>
  <c r="AE29" i="5"/>
  <c r="AV21" i="5"/>
  <c r="AR20" i="5"/>
  <c r="AE30" i="5"/>
  <c r="AR111" i="5"/>
  <c r="AN144" i="5"/>
  <c r="AR62" i="5"/>
  <c r="AV13" i="5"/>
  <c r="AI183" i="5"/>
  <c r="AR160" i="5"/>
  <c r="AF137" i="5"/>
  <c r="AJ206" i="5"/>
  <c r="AN174" i="5"/>
  <c r="AQ176" i="5"/>
  <c r="AV135" i="5"/>
  <c r="AF71" i="5"/>
  <c r="AF150" i="5"/>
  <c r="AJ149" i="5"/>
  <c r="AF133" i="5"/>
  <c r="AV201" i="5"/>
  <c r="AJ185" i="5"/>
  <c r="AE152" i="5"/>
  <c r="AE139" i="5"/>
  <c r="AI91" i="5"/>
  <c r="AQ39" i="5"/>
  <c r="AV132" i="5"/>
  <c r="AJ116" i="5"/>
  <c r="AV68" i="5"/>
  <c r="AQ84" i="5"/>
  <c r="AE25" i="5"/>
  <c r="AJ47" i="5"/>
  <c r="AV34" i="5"/>
  <c r="AF18" i="5"/>
  <c r="AI28" i="5"/>
  <c r="AR200" i="5"/>
  <c r="AQ186" i="5"/>
  <c r="AI165" i="5"/>
  <c r="AR195" i="5"/>
  <c r="AI133" i="5"/>
  <c r="AQ126" i="5"/>
  <c r="AV44" i="5"/>
  <c r="AQ158" i="5"/>
  <c r="AR129" i="5"/>
  <c r="AR65" i="5"/>
  <c r="AV204" i="5"/>
  <c r="AF204" i="5"/>
  <c r="AJ188" i="5"/>
  <c r="AN172" i="5"/>
  <c r="AR155" i="5"/>
  <c r="AQ206" i="5"/>
  <c r="AE190" i="5"/>
  <c r="AE174" i="5"/>
  <c r="AJ157" i="5"/>
  <c r="AJ127" i="5"/>
  <c r="AR63" i="5"/>
  <c r="AI181" i="5"/>
  <c r="AR131" i="5"/>
  <c r="AN125" i="5"/>
  <c r="AV61" i="5"/>
  <c r="AQ179" i="5"/>
  <c r="AR199" i="5"/>
  <c r="AV183" i="5"/>
  <c r="AF183" i="5"/>
  <c r="AJ167" i="5"/>
  <c r="AI137" i="5"/>
  <c r="AE121" i="5"/>
  <c r="AQ89" i="5"/>
  <c r="AI73" i="5"/>
  <c r="AE57" i="5"/>
  <c r="AR130" i="5"/>
  <c r="AV114" i="5"/>
  <c r="AF114" i="5"/>
  <c r="AF98" i="5"/>
  <c r="AF82" i="5"/>
  <c r="AF66" i="5"/>
  <c r="AF50" i="5"/>
  <c r="AQ114" i="5"/>
  <c r="AI98" i="5"/>
  <c r="AE82" i="5"/>
  <c r="AQ50" i="5"/>
  <c r="AI21" i="5"/>
  <c r="AF33" i="5"/>
  <c r="AF17" i="5"/>
  <c r="AF32" i="5"/>
  <c r="AF16" i="5"/>
  <c r="AQ26" i="5"/>
  <c r="AV168" i="5"/>
  <c r="AJ168" i="5"/>
  <c r="AQ27" i="5"/>
  <c r="AR78" i="5"/>
  <c r="AI62" i="5"/>
  <c r="AN139" i="5"/>
  <c r="AR121" i="5"/>
  <c r="AR57" i="5"/>
  <c r="AV202" i="5"/>
  <c r="AF202" i="5"/>
  <c r="AJ186" i="5"/>
  <c r="AJ170" i="5"/>
  <c r="AI153" i="5"/>
  <c r="AE204" i="5"/>
  <c r="AQ172" i="5"/>
  <c r="AI155" i="5"/>
  <c r="AJ119" i="5"/>
  <c r="AR55" i="5"/>
  <c r="AI173" i="5"/>
  <c r="AE201" i="5"/>
  <c r="AF99" i="5"/>
  <c r="AJ117" i="5"/>
  <c r="AJ53" i="5"/>
  <c r="AE171" i="5"/>
  <c r="AJ197" i="5"/>
  <c r="AN181" i="5"/>
  <c r="AR165" i="5"/>
  <c r="AQ135" i="5"/>
  <c r="AI119" i="5"/>
  <c r="AE103" i="5"/>
  <c r="AQ71" i="5"/>
  <c r="AI55" i="5"/>
  <c r="AE31" i="5"/>
  <c r="AV128" i="5"/>
  <c r="AF128" i="5"/>
  <c r="AJ112" i="5"/>
  <c r="AV80" i="5"/>
  <c r="AV64" i="5"/>
  <c r="AJ48" i="5"/>
  <c r="AQ128" i="5"/>
  <c r="AI112" i="5"/>
  <c r="AE80" i="5"/>
  <c r="AQ17" i="5"/>
  <c r="AF31" i="5"/>
  <c r="AF15" i="5"/>
  <c r="AF30" i="5"/>
  <c r="AI40" i="5"/>
  <c r="AI8" i="5"/>
  <c r="AE98" i="5"/>
  <c r="AE21" i="5"/>
  <c r="AR17" i="5"/>
  <c r="AR16" i="5"/>
  <c r="AQ42" i="5"/>
  <c r="AR168" i="5"/>
  <c r="AI27" i="5"/>
  <c r="AE62" i="5"/>
  <c r="AJ139" i="5"/>
  <c r="AV57" i="5"/>
  <c r="AV186" i="5"/>
  <c r="AF186" i="5"/>
  <c r="AE153" i="5"/>
  <c r="AI172" i="5"/>
  <c r="AF119" i="5"/>
  <c r="AE173" i="5"/>
  <c r="AV99" i="5"/>
  <c r="AV117" i="5"/>
  <c r="AF53" i="5"/>
  <c r="AF197" i="5"/>
  <c r="AN165" i="5"/>
  <c r="AE119" i="5"/>
  <c r="AE71" i="5"/>
  <c r="AE55" i="5"/>
  <c r="AV112" i="5"/>
  <c r="AF112" i="5"/>
  <c r="AF64" i="5"/>
  <c r="AI128" i="5"/>
  <c r="AQ64" i="5"/>
  <c r="AI17" i="5"/>
  <c r="AV15" i="5"/>
  <c r="AJ14" i="5"/>
  <c r="AE8" i="5"/>
  <c r="AR81" i="5"/>
  <c r="AV192" i="5"/>
  <c r="AJ176" i="5"/>
  <c r="AJ158" i="5"/>
  <c r="AQ162" i="5"/>
  <c r="AJ79" i="5"/>
  <c r="AF75" i="5"/>
  <c r="AJ46" i="5"/>
  <c r="AF77" i="5"/>
  <c r="AF67" i="5"/>
  <c r="AN203" i="5"/>
  <c r="AV171" i="5"/>
  <c r="AN154" i="5"/>
  <c r="AQ109" i="5"/>
  <c r="AE77" i="5"/>
  <c r="AI11" i="5"/>
  <c r="AF134" i="5"/>
  <c r="AJ102" i="5"/>
  <c r="AJ70" i="5"/>
  <c r="AQ102" i="5"/>
  <c r="AE70" i="5"/>
  <c r="AF21" i="5"/>
  <c r="AF20" i="5"/>
  <c r="AV153" i="5"/>
  <c r="AJ111" i="5"/>
  <c r="AF144" i="5"/>
  <c r="AV126" i="5"/>
  <c r="AJ62" i="5"/>
  <c r="AF13" i="5"/>
  <c r="AI167" i="5"/>
  <c r="AJ160" i="5"/>
  <c r="AR73" i="5"/>
  <c r="AV190" i="5"/>
  <c r="AJ174" i="5"/>
  <c r="AR6" i="5"/>
  <c r="AE176" i="5"/>
  <c r="AN135" i="5"/>
  <c r="AI189" i="5"/>
  <c r="AI159" i="5"/>
  <c r="AR69" i="5"/>
  <c r="AJ201" i="5"/>
  <c r="AV169" i="5"/>
  <c r="AI123" i="5"/>
  <c r="AQ75" i="5"/>
  <c r="AE39" i="5"/>
  <c r="AR132" i="5"/>
  <c r="AV100" i="5"/>
  <c r="AJ68" i="5"/>
  <c r="AQ132" i="5"/>
  <c r="AE84" i="5"/>
  <c r="AV35" i="5"/>
  <c r="AV18" i="5"/>
  <c r="AQ44" i="5"/>
  <c r="AE28" i="5"/>
  <c r="AN200" i="5"/>
  <c r="AI186" i="5"/>
  <c r="AE165" i="5"/>
  <c r="AN195" i="5"/>
  <c r="AQ133" i="5"/>
  <c r="AI126" i="5"/>
  <c r="AR44" i="5"/>
  <c r="AI158" i="5"/>
  <c r="AN129" i="5"/>
  <c r="AV65" i="5"/>
  <c r="AR204" i="5"/>
  <c r="AV188" i="5"/>
  <c r="AF188" i="5"/>
  <c r="AJ172" i="5"/>
  <c r="AN155" i="5"/>
  <c r="AI206" i="5"/>
  <c r="AI190" i="5"/>
  <c r="AV157" i="5"/>
  <c r="AF157" i="5"/>
  <c r="AN127" i="5"/>
  <c r="AJ63" i="5"/>
  <c r="AE181" i="5"/>
  <c r="AN131" i="5"/>
  <c r="AR125" i="5"/>
  <c r="AR61" i="5"/>
  <c r="AI179" i="5"/>
  <c r="AN199" i="5"/>
  <c r="AR183" i="5"/>
  <c r="AV167" i="5"/>
  <c r="AF167" i="5"/>
  <c r="AE137" i="5"/>
  <c r="AQ105" i="5"/>
  <c r="AI89" i="5"/>
  <c r="AE73" i="5"/>
  <c r="AQ35" i="5"/>
  <c r="AN130" i="5"/>
  <c r="AR114" i="5"/>
  <c r="AV98" i="5"/>
  <c r="AV82" i="5"/>
  <c r="AV66" i="5"/>
  <c r="AV50" i="5"/>
  <c r="AQ130" i="5"/>
  <c r="AI114" i="5"/>
  <c r="AQ66" i="5"/>
  <c r="AI50" i="5"/>
  <c r="AV33" i="5"/>
  <c r="AV32" i="5"/>
  <c r="AI26" i="5"/>
  <c r="AQ163" i="5"/>
  <c r="AJ78" i="5"/>
  <c r="AN121" i="5"/>
  <c r="AR202" i="5"/>
  <c r="AN170" i="5"/>
  <c r="AQ188" i="5"/>
  <c r="AE155" i="5"/>
  <c r="AJ55" i="5"/>
  <c r="AF117" i="5"/>
  <c r="AV197" i="5"/>
  <c r="AJ181" i="5"/>
  <c r="AI135" i="5"/>
  <c r="AQ87" i="5"/>
  <c r="AR128" i="5"/>
  <c r="AR80" i="5"/>
  <c r="AF48" i="5"/>
  <c r="AQ96" i="5"/>
  <c r="AR30" i="5"/>
  <c r="AE40" i="5"/>
  <c r="AI38" i="5"/>
  <c r="AJ81" i="5"/>
  <c r="AN192" i="5"/>
  <c r="AQ160" i="5"/>
  <c r="AQ194" i="5"/>
  <c r="AE162" i="5"/>
  <c r="AQ197" i="5"/>
  <c r="AR161" i="5"/>
  <c r="AQ195" i="5"/>
  <c r="AF203" i="5"/>
  <c r="AJ171" i="5"/>
  <c r="AQ141" i="5"/>
  <c r="AE109" i="5"/>
  <c r="AI61" i="5"/>
  <c r="AR118" i="5"/>
  <c r="AV86" i="5"/>
  <c r="AV54" i="5"/>
  <c r="AQ134" i="5"/>
  <c r="AE102" i="5"/>
  <c r="AE54" i="5"/>
  <c r="AR37" i="5"/>
  <c r="AR36" i="5"/>
  <c r="AE46" i="5"/>
  <c r="AJ153" i="5"/>
  <c r="AI101" i="5"/>
  <c r="AN126" i="5"/>
  <c r="AI78" i="5"/>
  <c r="AR45" i="5"/>
  <c r="AR28" i="5"/>
  <c r="AE167" i="5"/>
  <c r="AV137" i="5"/>
  <c r="AF73" i="5"/>
  <c r="AR190" i="5"/>
  <c r="AF6" i="5"/>
  <c r="AF135" i="5"/>
  <c r="AV150" i="5"/>
  <c r="AV133" i="5"/>
  <c r="AF69" i="5"/>
  <c r="AF201" i="5"/>
  <c r="AN169" i="5"/>
  <c r="AQ107" i="5"/>
  <c r="AE75" i="5"/>
  <c r="AE7" i="5"/>
  <c r="AF132" i="5"/>
  <c r="AJ100" i="5"/>
  <c r="AV52" i="5"/>
  <c r="AI116" i="5"/>
  <c r="AQ52" i="5"/>
  <c r="AJ35" i="5"/>
  <c r="AR18" i="5"/>
  <c r="AI44" i="5"/>
  <c r="AE12" i="5"/>
  <c r="AJ200" i="5"/>
  <c r="AE186" i="5"/>
  <c r="AJ195" i="5"/>
  <c r="AE133" i="5"/>
  <c r="AE126" i="5"/>
  <c r="AJ44" i="5"/>
  <c r="AE158" i="5"/>
  <c r="AJ129" i="5"/>
  <c r="AJ65" i="5"/>
  <c r="AN204" i="5"/>
  <c r="AN188" i="5"/>
  <c r="AV172" i="5"/>
  <c r="AF172" i="5"/>
  <c r="AJ155" i="5"/>
  <c r="AE206" i="5"/>
  <c r="AQ174" i="5"/>
  <c r="AR157" i="5"/>
  <c r="AV127" i="5"/>
  <c r="AF127" i="5"/>
  <c r="AF63" i="5"/>
  <c r="AJ131" i="5"/>
  <c r="AF125" i="5"/>
  <c r="AJ61" i="5"/>
  <c r="AE179" i="5"/>
  <c r="AJ199" i="5"/>
  <c r="AN183" i="5"/>
  <c r="AR167" i="5"/>
  <c r="AQ121" i="5"/>
  <c r="AI105" i="5"/>
  <c r="AE89" i="5"/>
  <c r="AQ57" i="5"/>
  <c r="AI35" i="5"/>
  <c r="AJ130" i="5"/>
  <c r="AJ114" i="5"/>
  <c r="AR98" i="5"/>
  <c r="AR82" i="5"/>
  <c r="AR66" i="5"/>
  <c r="AR50" i="5"/>
  <c r="AI130" i="5"/>
  <c r="AE114" i="5"/>
  <c r="AQ82" i="5"/>
  <c r="AI66" i="5"/>
  <c r="AE50" i="5"/>
  <c r="AR33" i="5"/>
  <c r="AV17" i="5"/>
  <c r="AR32" i="5"/>
  <c r="AV16" i="5"/>
  <c r="AI42" i="5"/>
  <c r="AE26" i="5"/>
  <c r="AN168" i="5"/>
  <c r="AI163" i="5"/>
  <c r="AE27" i="5"/>
  <c r="AF78" i="5"/>
  <c r="AV139" i="5"/>
  <c r="AF139" i="5"/>
  <c r="AJ121" i="5"/>
  <c r="AJ57" i="5"/>
  <c r="AN202" i="5"/>
  <c r="AR186" i="5"/>
  <c r="AV170" i="5"/>
  <c r="AF170" i="5"/>
  <c r="AQ204" i="5"/>
  <c r="AI188" i="5"/>
  <c r="AE172" i="5"/>
  <c r="AV119" i="5"/>
  <c r="AN119" i="5"/>
  <c r="AF55" i="5"/>
  <c r="AQ201" i="5"/>
  <c r="AR99" i="5"/>
  <c r="AN117" i="5"/>
  <c r="AV53" i="5"/>
  <c r="AQ171" i="5"/>
  <c r="AR197" i="5"/>
  <c r="AV181" i="5"/>
  <c r="AF181" i="5"/>
  <c r="AJ165" i="5"/>
  <c r="AE135" i="5"/>
  <c r="AQ103" i="5"/>
  <c r="AI87" i="5"/>
  <c r="AI71" i="5"/>
  <c r="AQ31" i="5"/>
  <c r="AN128" i="5"/>
  <c r="AR112" i="5"/>
  <c r="AV96" i="5"/>
  <c r="AJ80" i="5"/>
  <c r="AV48" i="5"/>
  <c r="AE128" i="5"/>
  <c r="AI96" i="5"/>
  <c r="AI64" i="5"/>
  <c r="AE17" i="5"/>
  <c r="AR15" i="5"/>
  <c r="AV30" i="5"/>
  <c r="AF14" i="5"/>
  <c r="AQ24" i="5"/>
  <c r="AQ98" i="5"/>
  <c r="AQ21" i="5"/>
  <c r="AJ33" i="5"/>
  <c r="AJ32" i="5"/>
  <c r="AJ16" i="5"/>
  <c r="AF168" i="5"/>
  <c r="AQ62" i="5"/>
  <c r="AR139" i="5"/>
  <c r="AV121" i="5"/>
  <c r="AF57" i="5"/>
  <c r="AN186" i="5"/>
  <c r="AQ153" i="5"/>
  <c r="AE188" i="5"/>
  <c r="AR119" i="5"/>
  <c r="AQ173" i="5"/>
  <c r="AI201" i="5"/>
  <c r="AR117" i="5"/>
  <c r="AI171" i="5"/>
  <c r="AN197" i="5"/>
  <c r="AV165" i="5"/>
  <c r="AF165" i="5"/>
  <c r="AQ119" i="5"/>
  <c r="AE87" i="5"/>
  <c r="AI31" i="5"/>
  <c r="AJ128" i="5"/>
  <c r="AF96" i="5"/>
  <c r="AF80" i="5"/>
  <c r="AE96" i="5"/>
  <c r="AJ15" i="5"/>
  <c r="AQ40" i="5"/>
  <c r="AU8" i="5"/>
  <c r="AU96" i="5"/>
  <c r="AU22" i="5"/>
  <c r="AR23" i="5"/>
  <c r="AU136" i="5"/>
  <c r="AU36" i="5"/>
  <c r="AU9" i="5"/>
  <c r="AV76" i="5"/>
  <c r="AV31" i="5"/>
  <c r="AR96" i="5"/>
  <c r="AJ19" i="5"/>
  <c r="AI132" i="5"/>
  <c r="AU32" i="5"/>
  <c r="AU41" i="5"/>
  <c r="AE16" i="5"/>
  <c r="AU132" i="5"/>
  <c r="AF76" i="5"/>
  <c r="AM136" i="5"/>
  <c r="AI80" i="5"/>
  <c r="AI12" i="5"/>
  <c r="AE68" i="5"/>
  <c r="AJ84" i="5"/>
  <c r="AV43" i="5"/>
  <c r="AE112" i="5"/>
  <c r="AI68" i="5"/>
  <c r="AE104" i="5"/>
  <c r="AF38" i="5"/>
  <c r="AQ104" i="5"/>
  <c r="AF26" i="5"/>
  <c r="AQ9" i="5"/>
  <c r="AQ16" i="5"/>
  <c r="AR88" i="5"/>
  <c r="AJ43" i="5"/>
  <c r="AR76" i="5"/>
  <c r="AE33" i="5"/>
  <c r="AI36" i="5"/>
  <c r="AQ124" i="5"/>
  <c r="AU40" i="5"/>
  <c r="AU28" i="5"/>
  <c r="AU16" i="5"/>
  <c r="AU33" i="5"/>
  <c r="AV56" i="5"/>
  <c r="AR26" i="5"/>
  <c r="AU60" i="5"/>
  <c r="AR108" i="5"/>
  <c r="AU80" i="5"/>
  <c r="AU12" i="5"/>
  <c r="AU25" i="5"/>
  <c r="AR52" i="5"/>
  <c r="AU56" i="5"/>
  <c r="AU76" i="5"/>
  <c r="AQ48" i="5"/>
  <c r="AI33" i="5"/>
  <c r="AE24" i="5"/>
  <c r="AF34" i="5"/>
  <c r="AQ100" i="5"/>
  <c r="AI14" i="5"/>
  <c r="AV108" i="5"/>
  <c r="AF108" i="5"/>
  <c r="AQ12" i="5"/>
  <c r="AQ14" i="5"/>
  <c r="AF56" i="5"/>
  <c r="AI92" i="5"/>
  <c r="AF23" i="5"/>
  <c r="AE136" i="5"/>
  <c r="AF11" i="5"/>
  <c r="AE60" i="5"/>
  <c r="AJ76" i="5"/>
  <c r="AE48" i="5"/>
  <c r="AI72" i="5"/>
  <c r="AE36" i="5"/>
  <c r="AI60" i="5"/>
  <c r="AN108" i="5"/>
  <c r="AQ72" i="5"/>
  <c r="AE9" i="5"/>
  <c r="AU17" i="5"/>
  <c r="AU52" i="5"/>
  <c r="AU48" i="5"/>
  <c r="AU72" i="5"/>
  <c r="AV88" i="5"/>
  <c r="AV11" i="5"/>
  <c r="AU92" i="5"/>
  <c r="AU24" i="5"/>
  <c r="AU112" i="5"/>
  <c r="AU44" i="5"/>
  <c r="AU68" i="5"/>
  <c r="AR84" i="5"/>
  <c r="AU88" i="5"/>
  <c r="AU18" i="5"/>
  <c r="AM112" i="5"/>
  <c r="AJ88" i="5"/>
  <c r="AI9" i="5"/>
  <c r="AV14" i="5"/>
  <c r="AJ64" i="5"/>
  <c r="AF19" i="5"/>
  <c r="AE132" i="5"/>
  <c r="AV23" i="5"/>
  <c r="AM132" i="5"/>
  <c r="AI24" i="5"/>
  <c r="AE44" i="5"/>
  <c r="AQ36" i="5"/>
  <c r="AQ33" i="5"/>
  <c r="AJ56" i="5"/>
  <c r="AF43" i="5"/>
  <c r="AQ92" i="5"/>
  <c r="AJ108" i="5"/>
  <c r="AJ38" i="5"/>
  <c r="AI136" i="5"/>
  <c r="AJ26" i="5"/>
  <c r="AI124" i="5"/>
  <c r="AI10" i="5"/>
  <c r="AI104" i="5"/>
  <c r="AQ60" i="5"/>
  <c r="AU64" i="5"/>
  <c r="AU84" i="5"/>
  <c r="AR38" i="5"/>
  <c r="AU104" i="5"/>
  <c r="AU10" i="5"/>
  <c r="AR43" i="5"/>
  <c r="AU124" i="5"/>
  <c r="AR14" i="5"/>
  <c r="AR64" i="5"/>
  <c r="AJ34" i="5"/>
  <c r="AU100" i="5"/>
  <c r="AU14" i="5"/>
  <c r="AU20" i="5"/>
  <c r="AQ10" i="5"/>
  <c r="AV26" i="5"/>
  <c r="AR11" i="5"/>
  <c r="AR31" i="5"/>
  <c r="AJ96" i="5"/>
  <c r="AQ25" i="5"/>
  <c r="AJ52" i="5"/>
  <c r="AV38" i="5"/>
  <c r="AQ80" i="5"/>
  <c r="AI16" i="5"/>
  <c r="AE72" i="5"/>
  <c r="AF88" i="5"/>
  <c r="AE124" i="5"/>
  <c r="AE10" i="5"/>
  <c r="AJ23" i="5"/>
  <c r="AR56" i="5"/>
  <c r="AJ11" i="5"/>
  <c r="AI48" i="5"/>
  <c r="AQ136" i="5"/>
  <c r="AE92" i="5"/>
  <c r="AO223" i="1"/>
  <c r="AO231" i="1"/>
  <c r="AO239" i="1"/>
  <c r="AO247" i="1"/>
  <c r="AO255" i="1"/>
  <c r="AO263" i="1"/>
  <c r="AO271" i="1"/>
  <c r="AO279" i="1"/>
  <c r="AO287" i="1"/>
  <c r="AO295" i="1"/>
  <c r="AO303" i="1"/>
  <c r="AO311" i="1"/>
  <c r="AO319" i="1"/>
  <c r="AO327" i="1"/>
  <c r="AO335" i="1"/>
  <c r="AO343" i="1"/>
  <c r="AO351" i="1"/>
  <c r="AO359" i="1"/>
  <c r="AO367" i="1"/>
  <c r="AO375" i="1"/>
  <c r="AO383" i="1"/>
  <c r="AO391" i="1"/>
  <c r="AO399" i="1"/>
  <c r="AO407" i="1"/>
  <c r="AO415" i="1"/>
  <c r="AO215" i="1"/>
  <c r="AO216" i="1"/>
  <c r="AO217" i="1"/>
  <c r="AO218" i="1"/>
  <c r="AO219" i="1"/>
  <c r="AO220" i="1"/>
  <c r="AO221" i="1"/>
  <c r="AO222" i="1"/>
  <c r="AO224" i="1"/>
  <c r="AO225" i="1"/>
  <c r="AO226" i="1"/>
  <c r="AO227" i="1"/>
  <c r="AO228" i="1"/>
  <c r="AO229" i="1"/>
  <c r="AO230" i="1"/>
  <c r="AO232" i="1"/>
  <c r="AO233" i="1"/>
  <c r="AO234" i="1"/>
  <c r="AO235" i="1"/>
  <c r="AO236" i="1"/>
  <c r="AO237" i="1"/>
  <c r="AO238" i="1"/>
  <c r="AO240" i="1"/>
  <c r="AO241" i="1"/>
  <c r="AO242" i="1"/>
  <c r="AO243" i="1"/>
  <c r="AO244" i="1"/>
  <c r="AO245" i="1"/>
  <c r="AO246" i="1"/>
  <c r="AO248" i="1"/>
  <c r="AO249" i="1"/>
  <c r="AO250" i="1"/>
  <c r="AO251" i="1"/>
  <c r="AO252" i="1"/>
  <c r="AO253" i="1"/>
  <c r="AO254" i="1"/>
  <c r="AO256" i="1"/>
  <c r="AO257" i="1"/>
  <c r="AO258" i="1"/>
  <c r="AO259" i="1"/>
  <c r="AO260" i="1"/>
  <c r="AO261" i="1"/>
  <c r="AO262" i="1"/>
  <c r="AO264" i="1"/>
  <c r="AO265" i="1"/>
  <c r="AO266" i="1"/>
  <c r="AO267" i="1"/>
  <c r="AO268" i="1"/>
  <c r="AO269" i="1"/>
  <c r="AO270" i="1"/>
  <c r="AO272" i="1"/>
  <c r="AO273" i="1"/>
  <c r="AO274" i="1"/>
  <c r="AO275" i="1"/>
  <c r="AO276" i="1"/>
  <c r="AO277" i="1"/>
  <c r="AO278" i="1"/>
  <c r="AO280" i="1"/>
  <c r="AO281" i="1"/>
  <c r="AO282" i="1"/>
  <c r="AO283" i="1"/>
  <c r="AO284" i="1"/>
  <c r="AO285" i="1"/>
  <c r="AO286" i="1"/>
  <c r="AO288" i="1"/>
  <c r="AO289" i="1"/>
  <c r="AO290" i="1"/>
  <c r="AO291" i="1"/>
  <c r="AO292" i="1"/>
  <c r="AO293" i="1"/>
  <c r="AO294" i="1"/>
  <c r="AO296" i="1"/>
  <c r="AO297" i="1"/>
  <c r="AO298" i="1"/>
  <c r="AO299" i="1"/>
  <c r="AO300" i="1"/>
  <c r="AO301" i="1"/>
  <c r="AO302" i="1"/>
  <c r="AO304" i="1"/>
  <c r="AO305" i="1"/>
  <c r="AO306" i="1"/>
  <c r="AO307" i="1"/>
  <c r="AO308" i="1"/>
  <c r="AO309" i="1"/>
  <c r="AO310" i="1"/>
  <c r="AO312" i="1"/>
  <c r="AO313" i="1"/>
  <c r="AO314" i="1"/>
  <c r="AO315" i="1"/>
  <c r="AO316" i="1"/>
  <c r="AO317" i="1"/>
  <c r="AO318" i="1"/>
  <c r="AO320" i="1"/>
  <c r="AO321" i="1"/>
  <c r="AO322" i="1"/>
  <c r="AO323" i="1"/>
  <c r="AO324" i="1"/>
  <c r="AO325" i="1"/>
  <c r="AO326" i="1"/>
  <c r="AO328" i="1"/>
  <c r="AO329" i="1"/>
  <c r="AO330" i="1"/>
  <c r="AO331" i="1"/>
  <c r="AO332" i="1"/>
  <c r="AO333" i="1"/>
  <c r="AO334" i="1"/>
  <c r="AO336" i="1"/>
  <c r="AO337" i="1"/>
  <c r="AO338" i="1"/>
  <c r="AO339" i="1"/>
  <c r="AO340" i="1"/>
  <c r="AO341" i="1"/>
  <c r="AO342" i="1"/>
  <c r="AO344" i="1"/>
  <c r="AO345" i="1"/>
  <c r="AO346" i="1"/>
  <c r="AO347" i="1"/>
  <c r="AO348" i="1"/>
  <c r="AO349" i="1"/>
  <c r="AO350" i="1"/>
  <c r="AO352" i="1"/>
  <c r="AO353" i="1"/>
  <c r="AO354" i="1"/>
  <c r="AO355" i="1"/>
  <c r="AO356" i="1"/>
  <c r="AO357" i="1"/>
  <c r="AO358" i="1"/>
  <c r="AO360" i="1"/>
  <c r="AO361" i="1"/>
  <c r="AO362" i="1"/>
  <c r="AO363" i="1"/>
  <c r="AO364" i="1"/>
  <c r="AO365" i="1"/>
  <c r="AO366" i="1"/>
  <c r="AO368" i="1"/>
  <c r="AO369" i="1"/>
  <c r="AO370" i="1"/>
  <c r="AO371" i="1"/>
  <c r="AO372" i="1"/>
  <c r="AO373" i="1"/>
  <c r="AO374" i="1"/>
  <c r="AO376" i="1"/>
  <c r="AO377" i="1"/>
  <c r="AO378" i="1"/>
  <c r="AO379" i="1"/>
  <c r="AO380" i="1"/>
  <c r="AO381" i="1"/>
  <c r="AO382" i="1"/>
  <c r="AO384" i="1"/>
  <c r="AO385" i="1"/>
  <c r="AO386" i="1"/>
  <c r="AO387" i="1"/>
  <c r="AO388" i="1"/>
  <c r="AO389" i="1"/>
  <c r="AO390" i="1"/>
  <c r="AO392" i="1"/>
  <c r="AO393" i="1"/>
  <c r="AO394" i="1"/>
  <c r="AO395" i="1"/>
  <c r="AO396" i="1"/>
  <c r="AO397" i="1"/>
  <c r="AO398" i="1"/>
  <c r="AO400" i="1"/>
  <c r="AO401" i="1"/>
  <c r="AO402" i="1"/>
  <c r="AO403" i="1"/>
  <c r="AO404" i="1"/>
  <c r="AO405" i="1"/>
  <c r="AO406" i="1"/>
  <c r="AO408" i="1"/>
  <c r="AO409" i="1"/>
  <c r="AO410" i="1"/>
  <c r="AO411" i="1"/>
  <c r="AO412" i="1"/>
  <c r="AO413" i="1"/>
  <c r="AO414" i="1"/>
  <c r="AO416" i="1"/>
  <c r="BD233" i="1"/>
  <c r="BD234" i="1"/>
  <c r="AS32" i="5" l="1"/>
  <c r="BD32" i="5" s="1"/>
  <c r="BK32" i="5" s="1"/>
  <c r="AK32" i="5"/>
  <c r="BB32" i="5" s="1"/>
  <c r="BI32" i="5" s="1"/>
  <c r="AG32" i="5"/>
  <c r="BA32" i="5" s="1"/>
  <c r="BH32" i="5" s="1"/>
  <c r="AW32" i="5"/>
  <c r="BE32" i="5" s="1"/>
  <c r="BL32" i="5" s="1"/>
  <c r="AG25" i="5"/>
  <c r="BA25" i="5" s="1"/>
  <c r="BH25" i="5" s="1"/>
  <c r="AS25" i="5"/>
  <c r="BD25" i="5" s="1"/>
  <c r="BK25" i="5" s="1"/>
  <c r="AW25" i="5"/>
  <c r="BE25" i="5" s="1"/>
  <c r="BL25" i="5" s="1"/>
  <c r="AK25" i="5"/>
  <c r="BB25" i="5" s="1"/>
  <c r="BI25" i="5" s="1"/>
  <c r="AG47" i="5"/>
  <c r="BA47" i="5" s="1"/>
  <c r="BH47" i="5" s="1"/>
  <c r="AW47" i="5"/>
  <c r="BE47" i="5" s="1"/>
  <c r="BL47" i="5" s="1"/>
  <c r="AS47" i="5"/>
  <c r="BD47" i="5" s="1"/>
  <c r="BK47" i="5" s="1"/>
  <c r="AK47" i="5"/>
  <c r="BB47" i="5" s="1"/>
  <c r="BI47" i="5" s="1"/>
  <c r="AK24" i="5"/>
  <c r="BB24" i="5" s="1"/>
  <c r="BI24" i="5" s="1"/>
  <c r="AG24" i="5"/>
  <c r="BA24" i="5" s="1"/>
  <c r="BH24" i="5" s="1"/>
  <c r="AS24" i="5"/>
  <c r="BD24" i="5" s="1"/>
  <c r="BK24" i="5" s="1"/>
  <c r="AW24" i="5"/>
  <c r="BE24" i="5" s="1"/>
  <c r="BL24" i="5" s="1"/>
  <c r="AK139" i="5"/>
  <c r="BB139" i="5" s="1"/>
  <c r="BI139" i="5" s="1"/>
  <c r="AS139" i="5"/>
  <c r="BD139" i="5" s="1"/>
  <c r="BK139" i="5" s="1"/>
  <c r="AO139" i="5"/>
  <c r="BC139" i="5" s="1"/>
  <c r="BJ139" i="5" s="1"/>
  <c r="AG139" i="5"/>
  <c r="BA139" i="5" s="1"/>
  <c r="BH139" i="5" s="1"/>
  <c r="AW139" i="5"/>
  <c r="BE139" i="5" s="1"/>
  <c r="BL139" i="5" s="1"/>
  <c r="AW127" i="5"/>
  <c r="BE127" i="5" s="1"/>
  <c r="BL127" i="5" s="1"/>
  <c r="AK127" i="5"/>
  <c r="BB127" i="5" s="1"/>
  <c r="BI127" i="5" s="1"/>
  <c r="AO127" i="5"/>
  <c r="BC127" i="5" s="1"/>
  <c r="BJ127" i="5" s="1"/>
  <c r="AS127" i="5"/>
  <c r="BD127" i="5" s="1"/>
  <c r="BK127" i="5" s="1"/>
  <c r="AG127" i="5"/>
  <c r="BA127" i="5" s="1"/>
  <c r="BH127" i="5" s="1"/>
  <c r="AK115" i="5"/>
  <c r="BB115" i="5" s="1"/>
  <c r="BI115" i="5" s="1"/>
  <c r="AW115" i="5"/>
  <c r="BE115" i="5" s="1"/>
  <c r="BL115" i="5" s="1"/>
  <c r="AG115" i="5"/>
  <c r="BA115" i="5" s="1"/>
  <c r="BH115" i="5" s="1"/>
  <c r="AS115" i="5"/>
  <c r="BD115" i="5" s="1"/>
  <c r="BK115" i="5" s="1"/>
  <c r="AO115" i="5"/>
  <c r="BC115" i="5" s="1"/>
  <c r="BJ115" i="5" s="1"/>
  <c r="AK103" i="5"/>
  <c r="BB103" i="5" s="1"/>
  <c r="BI103" i="5" s="1"/>
  <c r="AG103" i="5"/>
  <c r="BA103" i="5" s="1"/>
  <c r="BH103" i="5" s="1"/>
  <c r="AW103" i="5"/>
  <c r="BE103" i="5" s="1"/>
  <c r="BL103" i="5" s="1"/>
  <c r="AS103" i="5"/>
  <c r="BD103" i="5" s="1"/>
  <c r="BK103" i="5" s="1"/>
  <c r="AO180" i="5"/>
  <c r="BC180" i="5" s="1"/>
  <c r="BJ180" i="5" s="1"/>
  <c r="AK180" i="5"/>
  <c r="BB180" i="5" s="1"/>
  <c r="BI180" i="5" s="1"/>
  <c r="AW180" i="5"/>
  <c r="BE180" i="5" s="1"/>
  <c r="BL180" i="5" s="1"/>
  <c r="AG180" i="5"/>
  <c r="BA180" i="5" s="1"/>
  <c r="BH180" i="5" s="1"/>
  <c r="AS180" i="5"/>
  <c r="BD180" i="5" s="1"/>
  <c r="BK180" i="5" s="1"/>
  <c r="AS187" i="5"/>
  <c r="BD187" i="5" s="1"/>
  <c r="BK187" i="5" s="1"/>
  <c r="AK187" i="5"/>
  <c r="BB187" i="5" s="1"/>
  <c r="BI187" i="5" s="1"/>
  <c r="AW187" i="5"/>
  <c r="BE187" i="5" s="1"/>
  <c r="BL187" i="5" s="1"/>
  <c r="AG187" i="5"/>
  <c r="BA187" i="5" s="1"/>
  <c r="BH187" i="5" s="1"/>
  <c r="AO187" i="5"/>
  <c r="BC187" i="5" s="1"/>
  <c r="BJ187" i="5" s="1"/>
  <c r="AK202" i="5"/>
  <c r="BB202" i="5" s="1"/>
  <c r="BI202" i="5" s="1"/>
  <c r="AW202" i="5"/>
  <c r="BE202" i="5" s="1"/>
  <c r="BL202" i="5" s="1"/>
  <c r="AG202" i="5"/>
  <c r="BA202" i="5" s="1"/>
  <c r="BH202" i="5" s="1"/>
  <c r="AS202" i="5"/>
  <c r="BD202" i="5" s="1"/>
  <c r="BK202" i="5" s="1"/>
  <c r="AO202" i="5"/>
  <c r="BC202" i="5" s="1"/>
  <c r="BJ202" i="5" s="1"/>
  <c r="AG170" i="5"/>
  <c r="BA170" i="5" s="1"/>
  <c r="BH170" i="5" s="1"/>
  <c r="AS170" i="5"/>
  <c r="BD170" i="5" s="1"/>
  <c r="BK170" i="5" s="1"/>
  <c r="AK170" i="5"/>
  <c r="BB170" i="5" s="1"/>
  <c r="BI170" i="5" s="1"/>
  <c r="AO170" i="5"/>
  <c r="BC170" i="5" s="1"/>
  <c r="BJ170" i="5" s="1"/>
  <c r="AW170" i="5"/>
  <c r="BE170" i="5" s="1"/>
  <c r="BL170" i="5" s="1"/>
  <c r="AK38" i="5"/>
  <c r="BB38" i="5" s="1"/>
  <c r="BI38" i="5" s="1"/>
  <c r="AG38" i="5"/>
  <c r="BA38" i="5" s="1"/>
  <c r="BH38" i="5" s="1"/>
  <c r="AS38" i="5"/>
  <c r="BD38" i="5" s="1"/>
  <c r="BK38" i="5" s="1"/>
  <c r="AW38" i="5"/>
  <c r="BE38" i="5" s="1"/>
  <c r="BL38" i="5" s="1"/>
  <c r="AW201" i="5"/>
  <c r="BE201" i="5" s="1"/>
  <c r="BL201" i="5" s="1"/>
  <c r="AG201" i="5"/>
  <c r="BA201" i="5" s="1"/>
  <c r="BH201" i="5" s="1"/>
  <c r="AS201" i="5"/>
  <c r="BD201" i="5" s="1"/>
  <c r="BK201" i="5" s="1"/>
  <c r="AO201" i="5"/>
  <c r="BC201" i="5" s="1"/>
  <c r="BJ201" i="5" s="1"/>
  <c r="AK201" i="5"/>
  <c r="BB201" i="5" s="1"/>
  <c r="BI201" i="5" s="1"/>
  <c r="AS169" i="5"/>
  <c r="BD169" i="5" s="1"/>
  <c r="BK169" i="5" s="1"/>
  <c r="AO169" i="5"/>
  <c r="BC169" i="5" s="1"/>
  <c r="BJ169" i="5" s="1"/>
  <c r="AK169" i="5"/>
  <c r="BB169" i="5" s="1"/>
  <c r="BI169" i="5" s="1"/>
  <c r="AW169" i="5"/>
  <c r="BE169" i="5" s="1"/>
  <c r="BL169" i="5" s="1"/>
  <c r="AG169" i="5"/>
  <c r="BA169" i="5" s="1"/>
  <c r="BH169" i="5" s="1"/>
  <c r="AS130" i="5"/>
  <c r="BD130" i="5" s="1"/>
  <c r="BK130" i="5" s="1"/>
  <c r="AG130" i="5"/>
  <c r="BA130" i="5" s="1"/>
  <c r="BH130" i="5" s="1"/>
  <c r="AO130" i="5"/>
  <c r="BC130" i="5" s="1"/>
  <c r="BJ130" i="5" s="1"/>
  <c r="AK130" i="5"/>
  <c r="BB130" i="5" s="1"/>
  <c r="BI130" i="5" s="1"/>
  <c r="AW130" i="5"/>
  <c r="BE130" i="5" s="1"/>
  <c r="BL130" i="5" s="1"/>
  <c r="AK98" i="5"/>
  <c r="BB98" i="5" s="1"/>
  <c r="BI98" i="5" s="1"/>
  <c r="AS98" i="5"/>
  <c r="BD98" i="5" s="1"/>
  <c r="BK98" i="5" s="1"/>
  <c r="AW98" i="5"/>
  <c r="BE98" i="5" s="1"/>
  <c r="BL98" i="5" s="1"/>
  <c r="AG98" i="5"/>
  <c r="BA98" i="5" s="1"/>
  <c r="BH98" i="5" s="1"/>
  <c r="AG66" i="5"/>
  <c r="BA66" i="5" s="1"/>
  <c r="BH66" i="5" s="1"/>
  <c r="AS66" i="5"/>
  <c r="BD66" i="5" s="1"/>
  <c r="BK66" i="5" s="1"/>
  <c r="AW66" i="5"/>
  <c r="BE66" i="5" s="1"/>
  <c r="BL66" i="5" s="1"/>
  <c r="AK66" i="5"/>
  <c r="BB66" i="5" s="1"/>
  <c r="BI66" i="5" s="1"/>
  <c r="AG20" i="5"/>
  <c r="BA20" i="5" s="1"/>
  <c r="BH20" i="5" s="1"/>
  <c r="AW20" i="5"/>
  <c r="BE20" i="5" s="1"/>
  <c r="BL20" i="5" s="1"/>
  <c r="AS20" i="5"/>
  <c r="BD20" i="5" s="1"/>
  <c r="BK20" i="5" s="1"/>
  <c r="AK20" i="5"/>
  <c r="BB20" i="5" s="1"/>
  <c r="BI20" i="5" s="1"/>
  <c r="AS85" i="5"/>
  <c r="BD85" i="5" s="1"/>
  <c r="BK85" i="5" s="1"/>
  <c r="AK85" i="5"/>
  <c r="BB85" i="5" s="1"/>
  <c r="BI85" i="5" s="1"/>
  <c r="AG85" i="5"/>
  <c r="BA85" i="5" s="1"/>
  <c r="BH85" i="5" s="1"/>
  <c r="AW85" i="5"/>
  <c r="BE85" i="5" s="1"/>
  <c r="BL85" i="5" s="1"/>
  <c r="AK176" i="5"/>
  <c r="BB176" i="5" s="1"/>
  <c r="BI176" i="5" s="1"/>
  <c r="AS176" i="5"/>
  <c r="BD176" i="5" s="1"/>
  <c r="BK176" i="5" s="1"/>
  <c r="AG176" i="5"/>
  <c r="BA176" i="5" s="1"/>
  <c r="BH176" i="5" s="1"/>
  <c r="AW176" i="5"/>
  <c r="BE176" i="5" s="1"/>
  <c r="BL176" i="5" s="1"/>
  <c r="AO176" i="5"/>
  <c r="BC176" i="5" s="1"/>
  <c r="BJ176" i="5" s="1"/>
  <c r="AK207" i="5"/>
  <c r="BB207" i="5" s="1"/>
  <c r="BI207" i="5" s="1"/>
  <c r="AS207" i="5"/>
  <c r="BD207" i="5" s="1"/>
  <c r="BK207" i="5" s="1"/>
  <c r="AG207" i="5"/>
  <c r="BA207" i="5" s="1"/>
  <c r="BH207" i="5" s="1"/>
  <c r="AW207" i="5"/>
  <c r="BE207" i="5" s="1"/>
  <c r="BL207" i="5" s="1"/>
  <c r="AO207" i="5"/>
  <c r="BC207" i="5" s="1"/>
  <c r="BJ207" i="5" s="1"/>
  <c r="AS136" i="5"/>
  <c r="BD136" i="5" s="1"/>
  <c r="BK136" i="5" s="1"/>
  <c r="AO136" i="5"/>
  <c r="BC136" i="5" s="1"/>
  <c r="BJ136" i="5" s="1"/>
  <c r="AK136" i="5"/>
  <c r="BB136" i="5" s="1"/>
  <c r="BI136" i="5" s="1"/>
  <c r="AW136" i="5"/>
  <c r="BE136" i="5" s="1"/>
  <c r="BL136" i="5" s="1"/>
  <c r="AG136" i="5"/>
  <c r="BA136" i="5" s="1"/>
  <c r="BH136" i="5" s="1"/>
  <c r="AG104" i="5"/>
  <c r="BA104" i="5" s="1"/>
  <c r="BH104" i="5" s="1"/>
  <c r="AW104" i="5"/>
  <c r="BE104" i="5" s="1"/>
  <c r="BL104" i="5" s="1"/>
  <c r="AS104" i="5"/>
  <c r="BD104" i="5" s="1"/>
  <c r="BK104" i="5" s="1"/>
  <c r="AK104" i="5"/>
  <c r="BB104" i="5" s="1"/>
  <c r="BI104" i="5" s="1"/>
  <c r="AG72" i="5"/>
  <c r="BA72" i="5" s="1"/>
  <c r="BH72" i="5" s="1"/>
  <c r="AW72" i="5"/>
  <c r="BE72" i="5" s="1"/>
  <c r="BL72" i="5" s="1"/>
  <c r="AS72" i="5"/>
  <c r="BD72" i="5" s="1"/>
  <c r="BK72" i="5" s="1"/>
  <c r="AK72" i="5"/>
  <c r="BB72" i="5" s="1"/>
  <c r="BI72" i="5" s="1"/>
  <c r="AW29" i="5"/>
  <c r="BE29" i="5" s="1"/>
  <c r="BL29" i="5" s="1"/>
  <c r="AG29" i="5"/>
  <c r="BA29" i="5" s="1"/>
  <c r="BH29" i="5" s="1"/>
  <c r="AS29" i="5"/>
  <c r="BD29" i="5" s="1"/>
  <c r="BK29" i="5" s="1"/>
  <c r="AK29" i="5"/>
  <c r="BB29" i="5" s="1"/>
  <c r="BI29" i="5" s="1"/>
  <c r="AO113" i="5"/>
  <c r="BC113" i="5" s="1"/>
  <c r="BJ113" i="5" s="1"/>
  <c r="AS113" i="5"/>
  <c r="BD113" i="5" s="1"/>
  <c r="BK113" i="5" s="1"/>
  <c r="AW113" i="5"/>
  <c r="BE113" i="5" s="1"/>
  <c r="BL113" i="5" s="1"/>
  <c r="AK113" i="5"/>
  <c r="BB113" i="5" s="1"/>
  <c r="BI113" i="5" s="1"/>
  <c r="AG113" i="5"/>
  <c r="BA113" i="5" s="1"/>
  <c r="BH113" i="5" s="1"/>
  <c r="AK49" i="5"/>
  <c r="BB49" i="5" s="1"/>
  <c r="BI49" i="5" s="1"/>
  <c r="AW49" i="5"/>
  <c r="BE49" i="5" s="1"/>
  <c r="BL49" i="5" s="1"/>
  <c r="AS49" i="5"/>
  <c r="BD49" i="5" s="1"/>
  <c r="BK49" i="5" s="1"/>
  <c r="AG49" i="5"/>
  <c r="BA49" i="5" s="1"/>
  <c r="BH49" i="5" s="1"/>
  <c r="AS18" i="5"/>
  <c r="BD18" i="5" s="1"/>
  <c r="BK18" i="5" s="1"/>
  <c r="AW18" i="5"/>
  <c r="BE18" i="5" s="1"/>
  <c r="BL18" i="5" s="1"/>
  <c r="AK18" i="5"/>
  <c r="BB18" i="5" s="1"/>
  <c r="BI18" i="5" s="1"/>
  <c r="AG18" i="5"/>
  <c r="BA18" i="5" s="1"/>
  <c r="BH18" i="5" s="1"/>
  <c r="AW199" i="5"/>
  <c r="BE199" i="5" s="1"/>
  <c r="BL199" i="5" s="1"/>
  <c r="AG199" i="5"/>
  <c r="BA199" i="5" s="1"/>
  <c r="BH199" i="5" s="1"/>
  <c r="AO199" i="5"/>
  <c r="BC199" i="5" s="1"/>
  <c r="BJ199" i="5" s="1"/>
  <c r="AS199" i="5"/>
  <c r="BD199" i="5" s="1"/>
  <c r="BK199" i="5" s="1"/>
  <c r="AK199" i="5"/>
  <c r="BB199" i="5" s="1"/>
  <c r="BI199" i="5" s="1"/>
  <c r="AW22" i="5"/>
  <c r="BE22" i="5" s="1"/>
  <c r="BL22" i="5" s="1"/>
  <c r="AK22" i="5"/>
  <c r="BB22" i="5" s="1"/>
  <c r="BI22" i="5" s="1"/>
  <c r="AG22" i="5"/>
  <c r="BA22" i="5" s="1"/>
  <c r="BH22" i="5" s="1"/>
  <c r="AS22" i="5"/>
  <c r="BD22" i="5" s="1"/>
  <c r="BK22" i="5" s="1"/>
  <c r="AS190" i="5"/>
  <c r="BD190" i="5" s="1"/>
  <c r="BK190" i="5" s="1"/>
  <c r="AO190" i="5"/>
  <c r="BC190" i="5" s="1"/>
  <c r="BJ190" i="5" s="1"/>
  <c r="AK190" i="5"/>
  <c r="BB190" i="5" s="1"/>
  <c r="BI190" i="5" s="1"/>
  <c r="AW190" i="5"/>
  <c r="BE190" i="5" s="1"/>
  <c r="BL190" i="5" s="1"/>
  <c r="AG190" i="5"/>
  <c r="BA190" i="5" s="1"/>
  <c r="BH190" i="5" s="1"/>
  <c r="AK148" i="5"/>
  <c r="BB148" i="5" s="1"/>
  <c r="BI148" i="5" s="1"/>
  <c r="AW148" i="5"/>
  <c r="BE148" i="5" s="1"/>
  <c r="BL148" i="5" s="1"/>
  <c r="AG148" i="5"/>
  <c r="BA148" i="5" s="1"/>
  <c r="BH148" i="5" s="1"/>
  <c r="AS148" i="5"/>
  <c r="BD148" i="5" s="1"/>
  <c r="BK148" i="5" s="1"/>
  <c r="AO148" i="5"/>
  <c r="BC148" i="5" s="1"/>
  <c r="BJ148" i="5" s="1"/>
  <c r="AW160" i="5"/>
  <c r="BE160" i="5" s="1"/>
  <c r="BL160" i="5" s="1"/>
  <c r="AG160" i="5"/>
  <c r="BA160" i="5" s="1"/>
  <c r="BH160" i="5" s="1"/>
  <c r="AS160" i="5"/>
  <c r="BD160" i="5" s="1"/>
  <c r="BK160" i="5" s="1"/>
  <c r="AO160" i="5"/>
  <c r="BC160" i="5" s="1"/>
  <c r="BJ160" i="5" s="1"/>
  <c r="AK160" i="5"/>
  <c r="BB160" i="5" s="1"/>
  <c r="BI160" i="5" s="1"/>
  <c r="AK205" i="5"/>
  <c r="BB205" i="5" s="1"/>
  <c r="BI205" i="5" s="1"/>
  <c r="AW205" i="5"/>
  <c r="BE205" i="5" s="1"/>
  <c r="BL205" i="5" s="1"/>
  <c r="AG205" i="5"/>
  <c r="BA205" i="5" s="1"/>
  <c r="BH205" i="5" s="1"/>
  <c r="AS205" i="5"/>
  <c r="BD205" i="5" s="1"/>
  <c r="BK205" i="5" s="1"/>
  <c r="AO205" i="5"/>
  <c r="BC205" i="5" s="1"/>
  <c r="BJ205" i="5" s="1"/>
  <c r="AS173" i="5"/>
  <c r="BD173" i="5" s="1"/>
  <c r="BK173" i="5" s="1"/>
  <c r="AO173" i="5"/>
  <c r="BC173" i="5" s="1"/>
  <c r="BJ173" i="5" s="1"/>
  <c r="AG173" i="5"/>
  <c r="BA173" i="5" s="1"/>
  <c r="BH173" i="5" s="1"/>
  <c r="AW173" i="5"/>
  <c r="BE173" i="5" s="1"/>
  <c r="BL173" i="5" s="1"/>
  <c r="AK173" i="5"/>
  <c r="BB173" i="5" s="1"/>
  <c r="BI173" i="5" s="1"/>
  <c r="AS149" i="5"/>
  <c r="BD149" i="5" s="1"/>
  <c r="BK149" i="5" s="1"/>
  <c r="AO149" i="5"/>
  <c r="BC149" i="5" s="1"/>
  <c r="BJ149" i="5" s="1"/>
  <c r="AK149" i="5"/>
  <c r="BB149" i="5" s="1"/>
  <c r="BI149" i="5" s="1"/>
  <c r="AW149" i="5"/>
  <c r="BE149" i="5" s="1"/>
  <c r="BL149" i="5" s="1"/>
  <c r="AG149" i="5"/>
  <c r="BA149" i="5" s="1"/>
  <c r="BH149" i="5" s="1"/>
  <c r="AO126" i="5"/>
  <c r="BC126" i="5" s="1"/>
  <c r="BJ126" i="5" s="1"/>
  <c r="AK126" i="5"/>
  <c r="BB126" i="5" s="1"/>
  <c r="BI126" i="5" s="1"/>
  <c r="AW126" i="5"/>
  <c r="BE126" i="5" s="1"/>
  <c r="BL126" i="5" s="1"/>
  <c r="AG126" i="5"/>
  <c r="BA126" i="5" s="1"/>
  <c r="BH126" i="5" s="1"/>
  <c r="AS126" i="5"/>
  <c r="BD126" i="5" s="1"/>
  <c r="BK126" i="5" s="1"/>
  <c r="AW94" i="5"/>
  <c r="BE94" i="5" s="1"/>
  <c r="BL94" i="5" s="1"/>
  <c r="AS94" i="5"/>
  <c r="BD94" i="5" s="1"/>
  <c r="BK94" i="5" s="1"/>
  <c r="AK94" i="5"/>
  <c r="BB94" i="5" s="1"/>
  <c r="BI94" i="5" s="1"/>
  <c r="AG94" i="5"/>
  <c r="BA94" i="5" s="1"/>
  <c r="BH94" i="5" s="1"/>
  <c r="AS62" i="5"/>
  <c r="BD62" i="5" s="1"/>
  <c r="BK62" i="5" s="1"/>
  <c r="AW62" i="5"/>
  <c r="BE62" i="5" s="1"/>
  <c r="BL62" i="5" s="1"/>
  <c r="AG62" i="5"/>
  <c r="BA62" i="5" s="1"/>
  <c r="BH62" i="5" s="1"/>
  <c r="AK62" i="5"/>
  <c r="BB62" i="5" s="1"/>
  <c r="BI62" i="5" s="1"/>
  <c r="AK141" i="5"/>
  <c r="BB141" i="5" s="1"/>
  <c r="BI141" i="5" s="1"/>
  <c r="AO141" i="5"/>
  <c r="BC141" i="5" s="1"/>
  <c r="BJ141" i="5" s="1"/>
  <c r="AW141" i="5"/>
  <c r="BE141" i="5" s="1"/>
  <c r="BL141" i="5" s="1"/>
  <c r="AG141" i="5"/>
  <c r="BA141" i="5" s="1"/>
  <c r="BH141" i="5" s="1"/>
  <c r="AS141" i="5"/>
  <c r="BD141" i="5" s="1"/>
  <c r="BK141" i="5" s="1"/>
  <c r="AK77" i="5"/>
  <c r="BB77" i="5" s="1"/>
  <c r="BI77" i="5" s="1"/>
  <c r="AW77" i="5"/>
  <c r="BE77" i="5" s="1"/>
  <c r="BL77" i="5" s="1"/>
  <c r="AS77" i="5"/>
  <c r="BD77" i="5" s="1"/>
  <c r="BK77" i="5" s="1"/>
  <c r="AG77" i="5"/>
  <c r="BA77" i="5" s="1"/>
  <c r="BH77" i="5" s="1"/>
  <c r="AK188" i="5"/>
  <c r="BB188" i="5" s="1"/>
  <c r="BI188" i="5" s="1"/>
  <c r="AW188" i="5"/>
  <c r="BE188" i="5" s="1"/>
  <c r="BL188" i="5" s="1"/>
  <c r="AG188" i="5"/>
  <c r="BA188" i="5" s="1"/>
  <c r="BH188" i="5" s="1"/>
  <c r="AS188" i="5"/>
  <c r="BD188" i="5" s="1"/>
  <c r="BK188" i="5" s="1"/>
  <c r="AO188" i="5"/>
  <c r="BC188" i="5" s="1"/>
  <c r="BJ188" i="5" s="1"/>
  <c r="AO179" i="5"/>
  <c r="BC179" i="5" s="1"/>
  <c r="BJ179" i="5" s="1"/>
  <c r="AS179" i="5"/>
  <c r="BD179" i="5" s="1"/>
  <c r="BK179" i="5" s="1"/>
  <c r="AK179" i="5"/>
  <c r="BB179" i="5" s="1"/>
  <c r="BI179" i="5" s="1"/>
  <c r="AW179" i="5"/>
  <c r="BE179" i="5" s="1"/>
  <c r="BL179" i="5" s="1"/>
  <c r="AG179" i="5"/>
  <c r="BA179" i="5" s="1"/>
  <c r="BH179" i="5" s="1"/>
  <c r="AG10" i="5"/>
  <c r="BA10" i="5" s="1"/>
  <c r="BH10" i="5" s="1"/>
  <c r="AS10" i="5"/>
  <c r="BD10" i="5" s="1"/>
  <c r="BK10" i="5" s="1"/>
  <c r="AW10" i="5"/>
  <c r="BE10" i="5" s="1"/>
  <c r="BL10" i="5" s="1"/>
  <c r="AK10" i="5"/>
  <c r="BB10" i="5" s="1"/>
  <c r="BI10" i="5" s="1"/>
  <c r="AS124" i="5"/>
  <c r="BD124" i="5" s="1"/>
  <c r="BK124" i="5" s="1"/>
  <c r="AK124" i="5"/>
  <c r="BB124" i="5" s="1"/>
  <c r="BI124" i="5" s="1"/>
  <c r="AO124" i="5"/>
  <c r="BC124" i="5" s="1"/>
  <c r="BJ124" i="5" s="1"/>
  <c r="AW124" i="5"/>
  <c r="BE124" i="5" s="1"/>
  <c r="BL124" i="5" s="1"/>
  <c r="AG124" i="5"/>
  <c r="BA124" i="5" s="1"/>
  <c r="BH124" i="5" s="1"/>
  <c r="AW92" i="5"/>
  <c r="BE92" i="5" s="1"/>
  <c r="BL92" i="5" s="1"/>
  <c r="AS92" i="5"/>
  <c r="BD92" i="5" s="1"/>
  <c r="BK92" i="5" s="1"/>
  <c r="AK92" i="5"/>
  <c r="BB92" i="5" s="1"/>
  <c r="BI92" i="5" s="1"/>
  <c r="AG92" i="5"/>
  <c r="BA92" i="5" s="1"/>
  <c r="BH92" i="5" s="1"/>
  <c r="AG60" i="5"/>
  <c r="BA60" i="5" s="1"/>
  <c r="BH60" i="5" s="1"/>
  <c r="AW60" i="5"/>
  <c r="BE60" i="5" s="1"/>
  <c r="BL60" i="5" s="1"/>
  <c r="AS60" i="5"/>
  <c r="BD60" i="5" s="1"/>
  <c r="BK60" i="5" s="1"/>
  <c r="AK60" i="5"/>
  <c r="BB60" i="5" s="1"/>
  <c r="BI60" i="5" s="1"/>
  <c r="AW28" i="5"/>
  <c r="BE28" i="5" s="1"/>
  <c r="BL28" i="5" s="1"/>
  <c r="AS28" i="5"/>
  <c r="BD28" i="5" s="1"/>
  <c r="BK28" i="5" s="1"/>
  <c r="AK28" i="5"/>
  <c r="BB28" i="5" s="1"/>
  <c r="BI28" i="5" s="1"/>
  <c r="AG28" i="5"/>
  <c r="BA28" i="5" s="1"/>
  <c r="BH28" i="5" s="1"/>
  <c r="AK89" i="5"/>
  <c r="BB89" i="5" s="1"/>
  <c r="BI89" i="5" s="1"/>
  <c r="AW89" i="5"/>
  <c r="BE89" i="5" s="1"/>
  <c r="BL89" i="5" s="1"/>
  <c r="AG89" i="5"/>
  <c r="BA89" i="5" s="1"/>
  <c r="BH89" i="5" s="1"/>
  <c r="AS89" i="5"/>
  <c r="BD89" i="5" s="1"/>
  <c r="BK89" i="5" s="1"/>
  <c r="AS59" i="5"/>
  <c r="BD59" i="5" s="1"/>
  <c r="BK59" i="5" s="1"/>
  <c r="AK59" i="5"/>
  <c r="BB59" i="5" s="1"/>
  <c r="BI59" i="5" s="1"/>
  <c r="AG59" i="5"/>
  <c r="BA59" i="5" s="1"/>
  <c r="BH59" i="5" s="1"/>
  <c r="AW59" i="5"/>
  <c r="BE59" i="5" s="1"/>
  <c r="BL59" i="5" s="1"/>
  <c r="AS79" i="5"/>
  <c r="BD79" i="5" s="1"/>
  <c r="BK79" i="5" s="1"/>
  <c r="AG79" i="5"/>
  <c r="BA79" i="5" s="1"/>
  <c r="BH79" i="5" s="1"/>
  <c r="AW79" i="5"/>
  <c r="BE79" i="5" s="1"/>
  <c r="BL79" i="5" s="1"/>
  <c r="AK79" i="5"/>
  <c r="BB79" i="5" s="1"/>
  <c r="BI79" i="5" s="1"/>
  <c r="AS67" i="5"/>
  <c r="BD67" i="5" s="1"/>
  <c r="BK67" i="5" s="1"/>
  <c r="AK67" i="5"/>
  <c r="BB67" i="5" s="1"/>
  <c r="BI67" i="5" s="1"/>
  <c r="AW67" i="5"/>
  <c r="BE67" i="5" s="1"/>
  <c r="BL67" i="5" s="1"/>
  <c r="AG67" i="5"/>
  <c r="BA67" i="5" s="1"/>
  <c r="BH67" i="5" s="1"/>
  <c r="AS55" i="5"/>
  <c r="BD55" i="5" s="1"/>
  <c r="BK55" i="5" s="1"/>
  <c r="AK55" i="5"/>
  <c r="BB55" i="5" s="1"/>
  <c r="BI55" i="5" s="1"/>
  <c r="AW55" i="5"/>
  <c r="BE55" i="5" s="1"/>
  <c r="BL55" i="5" s="1"/>
  <c r="AG55" i="5"/>
  <c r="BA55" i="5" s="1"/>
  <c r="BH55" i="5" s="1"/>
  <c r="AW41" i="5"/>
  <c r="BE41" i="5" s="1"/>
  <c r="BL41" i="5" s="1"/>
  <c r="AK41" i="5"/>
  <c r="BB41" i="5" s="1"/>
  <c r="BI41" i="5" s="1"/>
  <c r="AG41" i="5"/>
  <c r="BA41" i="5" s="1"/>
  <c r="BH41" i="5" s="1"/>
  <c r="AS41" i="5"/>
  <c r="BD41" i="5" s="1"/>
  <c r="BK41" i="5" s="1"/>
  <c r="AS17" i="5"/>
  <c r="BD17" i="5" s="1"/>
  <c r="BK17" i="5" s="1"/>
  <c r="AW17" i="5"/>
  <c r="BE17" i="5" s="1"/>
  <c r="BL17" i="5" s="1"/>
  <c r="AG17" i="5"/>
  <c r="BA17" i="5" s="1"/>
  <c r="BH17" i="5" s="1"/>
  <c r="AK17" i="5"/>
  <c r="BB17" i="5" s="1"/>
  <c r="BI17" i="5" s="1"/>
  <c r="AW40" i="5"/>
  <c r="BE40" i="5" s="1"/>
  <c r="BL40" i="5" s="1"/>
  <c r="AK40" i="5"/>
  <c r="BB40" i="5" s="1"/>
  <c r="BI40" i="5" s="1"/>
  <c r="AG40" i="5"/>
  <c r="BA40" i="5" s="1"/>
  <c r="BH40" i="5" s="1"/>
  <c r="AS40" i="5"/>
  <c r="BD40" i="5" s="1"/>
  <c r="BK40" i="5" s="1"/>
  <c r="AG16" i="5"/>
  <c r="BA16" i="5" s="1"/>
  <c r="BH16" i="5" s="1"/>
  <c r="AS16" i="5"/>
  <c r="BD16" i="5" s="1"/>
  <c r="BK16" i="5" s="1"/>
  <c r="AW16" i="5"/>
  <c r="BE16" i="5" s="1"/>
  <c r="BL16" i="5" s="1"/>
  <c r="AK16" i="5"/>
  <c r="BB16" i="5" s="1"/>
  <c r="BI16" i="5" s="1"/>
  <c r="AK135" i="5"/>
  <c r="BB135" i="5" s="1"/>
  <c r="BI135" i="5" s="1"/>
  <c r="AW135" i="5"/>
  <c r="BE135" i="5" s="1"/>
  <c r="BL135" i="5" s="1"/>
  <c r="AG135" i="5"/>
  <c r="BA135" i="5" s="1"/>
  <c r="BH135" i="5" s="1"/>
  <c r="AS135" i="5"/>
  <c r="BD135" i="5" s="1"/>
  <c r="BK135" i="5" s="1"/>
  <c r="AO135" i="5"/>
  <c r="BC135" i="5" s="1"/>
  <c r="BJ135" i="5" s="1"/>
  <c r="AS164" i="5"/>
  <c r="BD164" i="5" s="1"/>
  <c r="BK164" i="5" s="1"/>
  <c r="AO164" i="5"/>
  <c r="BC164" i="5" s="1"/>
  <c r="BJ164" i="5" s="1"/>
  <c r="AK164" i="5"/>
  <c r="BB164" i="5" s="1"/>
  <c r="BI164" i="5" s="1"/>
  <c r="AW164" i="5"/>
  <c r="BE164" i="5" s="1"/>
  <c r="BL164" i="5" s="1"/>
  <c r="AG164" i="5"/>
  <c r="BA164" i="5" s="1"/>
  <c r="BH164" i="5" s="1"/>
  <c r="AW171" i="5"/>
  <c r="BE171" i="5" s="1"/>
  <c r="BL171" i="5" s="1"/>
  <c r="AO171" i="5"/>
  <c r="BC171" i="5" s="1"/>
  <c r="BJ171" i="5" s="1"/>
  <c r="AS171" i="5"/>
  <c r="BD171" i="5" s="1"/>
  <c r="BK171" i="5" s="1"/>
  <c r="AK171" i="5"/>
  <c r="BB171" i="5" s="1"/>
  <c r="BI171" i="5" s="1"/>
  <c r="AG171" i="5"/>
  <c r="BA171" i="5" s="1"/>
  <c r="BH171" i="5" s="1"/>
  <c r="AK194" i="5"/>
  <c r="BB194" i="5" s="1"/>
  <c r="BI194" i="5" s="1"/>
  <c r="AS194" i="5"/>
  <c r="BD194" i="5" s="1"/>
  <c r="BK194" i="5" s="1"/>
  <c r="AW194" i="5"/>
  <c r="BE194" i="5" s="1"/>
  <c r="BL194" i="5" s="1"/>
  <c r="AO194" i="5"/>
  <c r="BC194" i="5" s="1"/>
  <c r="BJ194" i="5" s="1"/>
  <c r="AG194" i="5"/>
  <c r="BA194" i="5" s="1"/>
  <c r="BH194" i="5" s="1"/>
  <c r="AS162" i="5"/>
  <c r="BD162" i="5" s="1"/>
  <c r="BK162" i="5" s="1"/>
  <c r="AK162" i="5"/>
  <c r="BB162" i="5" s="1"/>
  <c r="BI162" i="5" s="1"/>
  <c r="AW162" i="5"/>
  <c r="BE162" i="5" s="1"/>
  <c r="BL162" i="5" s="1"/>
  <c r="AO162" i="5"/>
  <c r="BC162" i="5" s="1"/>
  <c r="BJ162" i="5" s="1"/>
  <c r="AG162" i="5"/>
  <c r="BA162" i="5" s="1"/>
  <c r="BH162" i="5" s="1"/>
  <c r="AS161" i="5"/>
  <c r="BD161" i="5" s="1"/>
  <c r="BK161" i="5" s="1"/>
  <c r="AK161" i="5"/>
  <c r="BB161" i="5" s="1"/>
  <c r="BI161" i="5" s="1"/>
  <c r="AO161" i="5"/>
  <c r="BC161" i="5" s="1"/>
  <c r="BJ161" i="5" s="1"/>
  <c r="AG161" i="5"/>
  <c r="BA161" i="5" s="1"/>
  <c r="BH161" i="5" s="1"/>
  <c r="AW161" i="5"/>
  <c r="BE161" i="5" s="1"/>
  <c r="BL161" i="5" s="1"/>
  <c r="AW193" i="5"/>
  <c r="BE193" i="5" s="1"/>
  <c r="BL193" i="5" s="1"/>
  <c r="AG193" i="5"/>
  <c r="BA193" i="5" s="1"/>
  <c r="BH193" i="5" s="1"/>
  <c r="AS193" i="5"/>
  <c r="BD193" i="5" s="1"/>
  <c r="BK193" i="5" s="1"/>
  <c r="AO193" i="5"/>
  <c r="BC193" i="5" s="1"/>
  <c r="BJ193" i="5" s="1"/>
  <c r="AK193" i="5"/>
  <c r="BB193" i="5" s="1"/>
  <c r="BI193" i="5" s="1"/>
  <c r="AK43" i="5"/>
  <c r="BB43" i="5" s="1"/>
  <c r="BI43" i="5" s="1"/>
  <c r="AG43" i="5"/>
  <c r="BA43" i="5" s="1"/>
  <c r="BH43" i="5" s="1"/>
  <c r="AW43" i="5"/>
  <c r="BE43" i="5" s="1"/>
  <c r="BL43" i="5" s="1"/>
  <c r="AS43" i="5"/>
  <c r="BD43" i="5" s="1"/>
  <c r="BK43" i="5" s="1"/>
  <c r="AK122" i="5"/>
  <c r="BB122" i="5" s="1"/>
  <c r="BI122" i="5" s="1"/>
  <c r="AW122" i="5"/>
  <c r="BE122" i="5" s="1"/>
  <c r="BL122" i="5" s="1"/>
  <c r="AG122" i="5"/>
  <c r="BA122" i="5" s="1"/>
  <c r="BH122" i="5" s="1"/>
  <c r="AO122" i="5"/>
  <c r="BC122" i="5" s="1"/>
  <c r="BJ122" i="5" s="1"/>
  <c r="AS122" i="5"/>
  <c r="BD122" i="5" s="1"/>
  <c r="BK122" i="5" s="1"/>
  <c r="AS90" i="5"/>
  <c r="BD90" i="5" s="1"/>
  <c r="BK90" i="5" s="1"/>
  <c r="AK90" i="5"/>
  <c r="BB90" i="5" s="1"/>
  <c r="BI90" i="5" s="1"/>
  <c r="AG90" i="5"/>
  <c r="BA90" i="5" s="1"/>
  <c r="BH90" i="5" s="1"/>
  <c r="AW90" i="5"/>
  <c r="BE90" i="5" s="1"/>
  <c r="BL90" i="5" s="1"/>
  <c r="AS58" i="5"/>
  <c r="BD58" i="5" s="1"/>
  <c r="BK58" i="5" s="1"/>
  <c r="AK58" i="5"/>
  <c r="BB58" i="5" s="1"/>
  <c r="BI58" i="5" s="1"/>
  <c r="AG58" i="5"/>
  <c r="BA58" i="5" s="1"/>
  <c r="BH58" i="5" s="1"/>
  <c r="AW58" i="5"/>
  <c r="BE58" i="5" s="1"/>
  <c r="BL58" i="5" s="1"/>
  <c r="AK133" i="5"/>
  <c r="BB133" i="5" s="1"/>
  <c r="BI133" i="5" s="1"/>
  <c r="AW133" i="5"/>
  <c r="BE133" i="5" s="1"/>
  <c r="BL133" i="5" s="1"/>
  <c r="AG133" i="5"/>
  <c r="BA133" i="5" s="1"/>
  <c r="BH133" i="5" s="1"/>
  <c r="AS133" i="5"/>
  <c r="BD133" i="5" s="1"/>
  <c r="BK133" i="5" s="1"/>
  <c r="AO133" i="5"/>
  <c r="BC133" i="5" s="1"/>
  <c r="BJ133" i="5" s="1"/>
  <c r="AS69" i="5"/>
  <c r="BD69" i="5" s="1"/>
  <c r="BK69" i="5" s="1"/>
  <c r="AK69" i="5"/>
  <c r="BB69" i="5" s="1"/>
  <c r="BI69" i="5" s="1"/>
  <c r="AG69" i="5"/>
  <c r="BA69" i="5" s="1"/>
  <c r="BH69" i="5" s="1"/>
  <c r="AW69" i="5"/>
  <c r="BE69" i="5" s="1"/>
  <c r="BL69" i="5" s="1"/>
  <c r="AW35" i="5"/>
  <c r="BE35" i="5" s="1"/>
  <c r="BL35" i="5" s="1"/>
  <c r="AS35" i="5"/>
  <c r="BD35" i="5" s="1"/>
  <c r="BK35" i="5" s="1"/>
  <c r="AK35" i="5"/>
  <c r="BB35" i="5" s="1"/>
  <c r="BI35" i="5" s="1"/>
  <c r="AG35" i="5"/>
  <c r="BA35" i="5" s="1"/>
  <c r="BH35" i="5" s="1"/>
  <c r="AO191" i="5"/>
  <c r="BC191" i="5" s="1"/>
  <c r="BJ191" i="5" s="1"/>
  <c r="AW191" i="5"/>
  <c r="BE191" i="5" s="1"/>
  <c r="BL191" i="5" s="1"/>
  <c r="AG191" i="5"/>
  <c r="BA191" i="5" s="1"/>
  <c r="BH191" i="5" s="1"/>
  <c r="AS191" i="5"/>
  <c r="BD191" i="5" s="1"/>
  <c r="BK191" i="5" s="1"/>
  <c r="AK191" i="5"/>
  <c r="BB191" i="5" s="1"/>
  <c r="BI191" i="5" s="1"/>
  <c r="AK128" i="5"/>
  <c r="BB128" i="5" s="1"/>
  <c r="BI128" i="5" s="1"/>
  <c r="AO128" i="5"/>
  <c r="BC128" i="5" s="1"/>
  <c r="BJ128" i="5" s="1"/>
  <c r="AW128" i="5"/>
  <c r="BE128" i="5" s="1"/>
  <c r="BL128" i="5" s="1"/>
  <c r="AS128" i="5"/>
  <c r="BD128" i="5" s="1"/>
  <c r="BK128" i="5" s="1"/>
  <c r="AG128" i="5"/>
  <c r="BA128" i="5" s="1"/>
  <c r="BH128" i="5" s="1"/>
  <c r="AS96" i="5"/>
  <c r="BD96" i="5" s="1"/>
  <c r="BK96" i="5" s="1"/>
  <c r="AG96" i="5"/>
  <c r="BA96" i="5" s="1"/>
  <c r="BH96" i="5" s="1"/>
  <c r="AW96" i="5"/>
  <c r="BE96" i="5" s="1"/>
  <c r="BL96" i="5" s="1"/>
  <c r="AK96" i="5"/>
  <c r="BB96" i="5" s="1"/>
  <c r="BI96" i="5" s="1"/>
  <c r="AS64" i="5"/>
  <c r="BD64" i="5" s="1"/>
  <c r="BK64" i="5" s="1"/>
  <c r="AG64" i="5"/>
  <c r="BA64" i="5" s="1"/>
  <c r="BH64" i="5" s="1"/>
  <c r="AW64" i="5"/>
  <c r="BE64" i="5" s="1"/>
  <c r="BL64" i="5" s="1"/>
  <c r="AK64" i="5"/>
  <c r="BB64" i="5" s="1"/>
  <c r="BI64" i="5" s="1"/>
  <c r="AW44" i="5"/>
  <c r="BE44" i="5" s="1"/>
  <c r="BL44" i="5" s="1"/>
  <c r="AK44" i="5"/>
  <c r="BB44" i="5" s="1"/>
  <c r="BI44" i="5" s="1"/>
  <c r="AS44" i="5"/>
  <c r="BD44" i="5" s="1"/>
  <c r="BK44" i="5" s="1"/>
  <c r="AG44" i="5"/>
  <c r="BA44" i="5" s="1"/>
  <c r="BH44" i="5" s="1"/>
  <c r="AK97" i="5"/>
  <c r="BB97" i="5" s="1"/>
  <c r="BI97" i="5" s="1"/>
  <c r="AW97" i="5"/>
  <c r="BE97" i="5" s="1"/>
  <c r="BL97" i="5" s="1"/>
  <c r="AG97" i="5"/>
  <c r="BA97" i="5" s="1"/>
  <c r="BH97" i="5" s="1"/>
  <c r="AS97" i="5"/>
  <c r="BD97" i="5" s="1"/>
  <c r="BK97" i="5" s="1"/>
  <c r="AO200" i="5"/>
  <c r="BC200" i="5" s="1"/>
  <c r="BJ200" i="5" s="1"/>
  <c r="AG200" i="5"/>
  <c r="BA200" i="5" s="1"/>
  <c r="BH200" i="5" s="1"/>
  <c r="AW200" i="5"/>
  <c r="BE200" i="5" s="1"/>
  <c r="BL200" i="5" s="1"/>
  <c r="AK200" i="5"/>
  <c r="BB200" i="5" s="1"/>
  <c r="BI200" i="5" s="1"/>
  <c r="AS200" i="5"/>
  <c r="BD200" i="5" s="1"/>
  <c r="BK200" i="5" s="1"/>
  <c r="AO159" i="5"/>
  <c r="BC159" i="5" s="1"/>
  <c r="BJ159" i="5" s="1"/>
  <c r="AW159" i="5"/>
  <c r="BE159" i="5" s="1"/>
  <c r="BL159" i="5" s="1"/>
  <c r="AG159" i="5"/>
  <c r="BA159" i="5" s="1"/>
  <c r="BH159" i="5" s="1"/>
  <c r="AK159" i="5"/>
  <c r="BB159" i="5" s="1"/>
  <c r="BI159" i="5" s="1"/>
  <c r="AS159" i="5"/>
  <c r="BD159" i="5" s="1"/>
  <c r="BK159" i="5" s="1"/>
  <c r="AO183" i="5"/>
  <c r="BC183" i="5" s="1"/>
  <c r="BJ183" i="5" s="1"/>
  <c r="AW183" i="5"/>
  <c r="BE183" i="5" s="1"/>
  <c r="BL183" i="5" s="1"/>
  <c r="AG183" i="5"/>
  <c r="BA183" i="5" s="1"/>
  <c r="BH183" i="5" s="1"/>
  <c r="AS183" i="5"/>
  <c r="BD183" i="5" s="1"/>
  <c r="BK183" i="5" s="1"/>
  <c r="AK183" i="5"/>
  <c r="BB183" i="5" s="1"/>
  <c r="BI183" i="5" s="1"/>
  <c r="AK151" i="5"/>
  <c r="BB151" i="5" s="1"/>
  <c r="BI151" i="5" s="1"/>
  <c r="AW151" i="5"/>
  <c r="BE151" i="5" s="1"/>
  <c r="BL151" i="5" s="1"/>
  <c r="AG151" i="5"/>
  <c r="BA151" i="5" s="1"/>
  <c r="BH151" i="5" s="1"/>
  <c r="AS151" i="5"/>
  <c r="BD151" i="5" s="1"/>
  <c r="BK151" i="5" s="1"/>
  <c r="AO151" i="5"/>
  <c r="BC151" i="5" s="1"/>
  <c r="BJ151" i="5" s="1"/>
  <c r="AS182" i="5"/>
  <c r="BD182" i="5" s="1"/>
  <c r="BK182" i="5" s="1"/>
  <c r="AO182" i="5"/>
  <c r="BC182" i="5" s="1"/>
  <c r="BJ182" i="5" s="1"/>
  <c r="AK182" i="5"/>
  <c r="BB182" i="5" s="1"/>
  <c r="BI182" i="5" s="1"/>
  <c r="AW182" i="5"/>
  <c r="BE182" i="5" s="1"/>
  <c r="BL182" i="5" s="1"/>
  <c r="AG182" i="5"/>
  <c r="BA182" i="5" s="1"/>
  <c r="BH182" i="5" s="1"/>
  <c r="AK19" i="5"/>
  <c r="BB19" i="5" s="1"/>
  <c r="BI19" i="5" s="1"/>
  <c r="AG19" i="5"/>
  <c r="BA19" i="5" s="1"/>
  <c r="BH19" i="5" s="1"/>
  <c r="AS19" i="5"/>
  <c r="BD19" i="5" s="1"/>
  <c r="BK19" i="5" s="1"/>
  <c r="AW19" i="5"/>
  <c r="BE19" i="5" s="1"/>
  <c r="BL19" i="5" s="1"/>
  <c r="AS147" i="5"/>
  <c r="BD147" i="5" s="1"/>
  <c r="BK147" i="5" s="1"/>
  <c r="AO147" i="5"/>
  <c r="BC147" i="5" s="1"/>
  <c r="BJ147" i="5" s="1"/>
  <c r="AK147" i="5"/>
  <c r="BB147" i="5" s="1"/>
  <c r="BI147" i="5" s="1"/>
  <c r="AW147" i="5"/>
  <c r="BE147" i="5" s="1"/>
  <c r="BL147" i="5" s="1"/>
  <c r="AG147" i="5"/>
  <c r="BA147" i="5" s="1"/>
  <c r="BH147" i="5" s="1"/>
  <c r="AW197" i="5"/>
  <c r="BE197" i="5" s="1"/>
  <c r="BL197" i="5" s="1"/>
  <c r="AG197" i="5"/>
  <c r="BA197" i="5" s="1"/>
  <c r="BH197" i="5" s="1"/>
  <c r="AS197" i="5"/>
  <c r="BD197" i="5" s="1"/>
  <c r="BK197" i="5" s="1"/>
  <c r="AO197" i="5"/>
  <c r="BC197" i="5" s="1"/>
  <c r="BJ197" i="5" s="1"/>
  <c r="AK197" i="5"/>
  <c r="BB197" i="5" s="1"/>
  <c r="BI197" i="5" s="1"/>
  <c r="AO165" i="5"/>
  <c r="BC165" i="5" s="1"/>
  <c r="BJ165" i="5" s="1"/>
  <c r="AK165" i="5"/>
  <c r="BB165" i="5" s="1"/>
  <c r="BI165" i="5" s="1"/>
  <c r="AW165" i="5"/>
  <c r="BE165" i="5" s="1"/>
  <c r="BL165" i="5" s="1"/>
  <c r="AG165" i="5"/>
  <c r="BA165" i="5" s="1"/>
  <c r="BH165" i="5" s="1"/>
  <c r="AS165" i="5"/>
  <c r="BD165" i="5" s="1"/>
  <c r="BK165" i="5" s="1"/>
  <c r="AS26" i="5"/>
  <c r="BD26" i="5" s="1"/>
  <c r="BK26" i="5" s="1"/>
  <c r="AW26" i="5"/>
  <c r="BE26" i="5" s="1"/>
  <c r="BL26" i="5" s="1"/>
  <c r="AK26" i="5"/>
  <c r="BB26" i="5" s="1"/>
  <c r="BI26" i="5" s="1"/>
  <c r="AG26" i="5"/>
  <c r="BA26" i="5" s="1"/>
  <c r="BH26" i="5" s="1"/>
  <c r="AK118" i="5"/>
  <c r="BB118" i="5" s="1"/>
  <c r="BI118" i="5" s="1"/>
  <c r="AW118" i="5"/>
  <c r="BE118" i="5" s="1"/>
  <c r="BL118" i="5" s="1"/>
  <c r="AG118" i="5"/>
  <c r="BA118" i="5" s="1"/>
  <c r="BH118" i="5" s="1"/>
  <c r="AS118" i="5"/>
  <c r="BD118" i="5" s="1"/>
  <c r="BK118" i="5" s="1"/>
  <c r="AO118" i="5"/>
  <c r="BC118" i="5" s="1"/>
  <c r="BJ118" i="5" s="1"/>
  <c r="AK86" i="5"/>
  <c r="BB86" i="5" s="1"/>
  <c r="BI86" i="5" s="1"/>
  <c r="AG86" i="5"/>
  <c r="BA86" i="5" s="1"/>
  <c r="BH86" i="5" s="1"/>
  <c r="AS86" i="5"/>
  <c r="BD86" i="5" s="1"/>
  <c r="BK86" i="5" s="1"/>
  <c r="AW86" i="5"/>
  <c r="BE86" i="5" s="1"/>
  <c r="BL86" i="5" s="1"/>
  <c r="AK54" i="5"/>
  <c r="BB54" i="5" s="1"/>
  <c r="BI54" i="5" s="1"/>
  <c r="AG54" i="5"/>
  <c r="BA54" i="5" s="1"/>
  <c r="BH54" i="5" s="1"/>
  <c r="AW54" i="5"/>
  <c r="BE54" i="5" s="1"/>
  <c r="BL54" i="5" s="1"/>
  <c r="AS54" i="5"/>
  <c r="BD54" i="5" s="1"/>
  <c r="BK54" i="5" s="1"/>
  <c r="AW125" i="5"/>
  <c r="BE125" i="5" s="1"/>
  <c r="BL125" i="5" s="1"/>
  <c r="AS125" i="5"/>
  <c r="BD125" i="5" s="1"/>
  <c r="BK125" i="5" s="1"/>
  <c r="AO125" i="5"/>
  <c r="BC125" i="5" s="1"/>
  <c r="BJ125" i="5" s="1"/>
  <c r="AG125" i="5"/>
  <c r="BA125" i="5" s="1"/>
  <c r="BH125" i="5" s="1"/>
  <c r="AK125" i="5"/>
  <c r="BB125" i="5" s="1"/>
  <c r="BI125" i="5" s="1"/>
  <c r="AK61" i="5"/>
  <c r="BB61" i="5" s="1"/>
  <c r="BI61" i="5" s="1"/>
  <c r="AG61" i="5"/>
  <c r="BA61" i="5" s="1"/>
  <c r="BH61" i="5" s="1"/>
  <c r="AW61" i="5"/>
  <c r="BE61" i="5" s="1"/>
  <c r="BL61" i="5" s="1"/>
  <c r="AS61" i="5"/>
  <c r="BD61" i="5" s="1"/>
  <c r="BK61" i="5" s="1"/>
  <c r="AK172" i="5"/>
  <c r="BB172" i="5" s="1"/>
  <c r="BI172" i="5" s="1"/>
  <c r="AW172" i="5"/>
  <c r="BE172" i="5" s="1"/>
  <c r="BL172" i="5" s="1"/>
  <c r="AG172" i="5"/>
  <c r="BA172" i="5" s="1"/>
  <c r="BH172" i="5" s="1"/>
  <c r="AS172" i="5"/>
  <c r="BD172" i="5" s="1"/>
  <c r="BK172" i="5" s="1"/>
  <c r="AO172" i="5"/>
  <c r="BC172" i="5" s="1"/>
  <c r="BJ172" i="5" s="1"/>
  <c r="AO154" i="5"/>
  <c r="BC154" i="5" s="1"/>
  <c r="BJ154" i="5" s="1"/>
  <c r="AW154" i="5"/>
  <c r="BE154" i="5" s="1"/>
  <c r="BL154" i="5" s="1"/>
  <c r="AG154" i="5"/>
  <c r="BA154" i="5" s="1"/>
  <c r="BH154" i="5" s="1"/>
  <c r="AS154" i="5"/>
  <c r="BD154" i="5" s="1"/>
  <c r="BK154" i="5" s="1"/>
  <c r="AK154" i="5"/>
  <c r="BB154" i="5" s="1"/>
  <c r="BI154" i="5" s="1"/>
  <c r="AG46" i="5"/>
  <c r="BA46" i="5" s="1"/>
  <c r="BH46" i="5" s="1"/>
  <c r="AS46" i="5"/>
  <c r="BD46" i="5" s="1"/>
  <c r="BK46" i="5" s="1"/>
  <c r="AW46" i="5"/>
  <c r="BE46" i="5" s="1"/>
  <c r="BL46" i="5" s="1"/>
  <c r="AK46" i="5"/>
  <c r="BB46" i="5" s="1"/>
  <c r="BI46" i="5" s="1"/>
  <c r="AK116" i="5"/>
  <c r="BB116" i="5" s="1"/>
  <c r="BI116" i="5" s="1"/>
  <c r="AW116" i="5"/>
  <c r="BE116" i="5" s="1"/>
  <c r="BL116" i="5" s="1"/>
  <c r="AG116" i="5"/>
  <c r="BA116" i="5" s="1"/>
  <c r="BH116" i="5" s="1"/>
  <c r="AS116" i="5"/>
  <c r="BD116" i="5" s="1"/>
  <c r="BK116" i="5" s="1"/>
  <c r="AO116" i="5"/>
  <c r="BC116" i="5" s="1"/>
  <c r="BJ116" i="5" s="1"/>
  <c r="AK84" i="5"/>
  <c r="BB84" i="5" s="1"/>
  <c r="BI84" i="5" s="1"/>
  <c r="AG84" i="5"/>
  <c r="BA84" i="5" s="1"/>
  <c r="BH84" i="5" s="1"/>
  <c r="AW84" i="5"/>
  <c r="BE84" i="5" s="1"/>
  <c r="BL84" i="5" s="1"/>
  <c r="AS84" i="5"/>
  <c r="BD84" i="5" s="1"/>
  <c r="BK84" i="5" s="1"/>
  <c r="AK52" i="5"/>
  <c r="BB52" i="5" s="1"/>
  <c r="BI52" i="5" s="1"/>
  <c r="AG52" i="5"/>
  <c r="BA52" i="5" s="1"/>
  <c r="BH52" i="5" s="1"/>
  <c r="AW52" i="5"/>
  <c r="BE52" i="5" s="1"/>
  <c r="BL52" i="5" s="1"/>
  <c r="AS52" i="5"/>
  <c r="BD52" i="5" s="1"/>
  <c r="BK52" i="5" s="1"/>
  <c r="AW137" i="5"/>
  <c r="BE137" i="5" s="1"/>
  <c r="BL137" i="5" s="1"/>
  <c r="AG137" i="5"/>
  <c r="BA137" i="5" s="1"/>
  <c r="BH137" i="5" s="1"/>
  <c r="AS137" i="5"/>
  <c r="BD137" i="5" s="1"/>
  <c r="BK137" i="5" s="1"/>
  <c r="AO137" i="5"/>
  <c r="BC137" i="5" s="1"/>
  <c r="BJ137" i="5" s="1"/>
  <c r="AK137" i="5"/>
  <c r="BB137" i="5" s="1"/>
  <c r="BI137" i="5" s="1"/>
  <c r="AW73" i="5"/>
  <c r="BE73" i="5" s="1"/>
  <c r="BL73" i="5" s="1"/>
  <c r="AS73" i="5"/>
  <c r="BD73" i="5" s="1"/>
  <c r="BK73" i="5" s="1"/>
  <c r="AK73" i="5"/>
  <c r="BB73" i="5" s="1"/>
  <c r="BI73" i="5" s="1"/>
  <c r="AG73" i="5"/>
  <c r="BA73" i="5" s="1"/>
  <c r="BH73" i="5" s="1"/>
  <c r="AG91" i="5"/>
  <c r="BA91" i="5" s="1"/>
  <c r="BH91" i="5" s="1"/>
  <c r="AW91" i="5"/>
  <c r="BE91" i="5" s="1"/>
  <c r="BL91" i="5" s="1"/>
  <c r="AS91" i="5"/>
  <c r="BD91" i="5" s="1"/>
  <c r="BK91" i="5" s="1"/>
  <c r="AK91" i="5"/>
  <c r="BB91" i="5" s="1"/>
  <c r="BI91" i="5" s="1"/>
  <c r="AW111" i="5"/>
  <c r="BE111" i="5" s="1"/>
  <c r="BL111" i="5" s="1"/>
  <c r="AG111" i="5"/>
  <c r="BA111" i="5" s="1"/>
  <c r="BH111" i="5" s="1"/>
  <c r="AK111" i="5"/>
  <c r="BB111" i="5" s="1"/>
  <c r="BI111" i="5" s="1"/>
  <c r="AS111" i="5"/>
  <c r="BD111" i="5" s="1"/>
  <c r="BK111" i="5" s="1"/>
  <c r="AO111" i="5"/>
  <c r="BC111" i="5" s="1"/>
  <c r="BJ111" i="5" s="1"/>
  <c r="AS99" i="5"/>
  <c r="BD99" i="5" s="1"/>
  <c r="BK99" i="5" s="1"/>
  <c r="AW99" i="5"/>
  <c r="BE99" i="5" s="1"/>
  <c r="BL99" i="5" s="1"/>
  <c r="AK99" i="5"/>
  <c r="BB99" i="5" s="1"/>
  <c r="BI99" i="5" s="1"/>
  <c r="AG99" i="5"/>
  <c r="BA99" i="5" s="1"/>
  <c r="BH99" i="5" s="1"/>
  <c r="AS87" i="5"/>
  <c r="BD87" i="5" s="1"/>
  <c r="BK87" i="5" s="1"/>
  <c r="AG87" i="5"/>
  <c r="BA87" i="5" s="1"/>
  <c r="BH87" i="5" s="1"/>
  <c r="AK87" i="5"/>
  <c r="BB87" i="5" s="1"/>
  <c r="BI87" i="5" s="1"/>
  <c r="AW87" i="5"/>
  <c r="BE87" i="5" s="1"/>
  <c r="BL87" i="5" s="1"/>
  <c r="AW75" i="5"/>
  <c r="BE75" i="5" s="1"/>
  <c r="BL75" i="5" s="1"/>
  <c r="AK75" i="5"/>
  <c r="BB75" i="5" s="1"/>
  <c r="BI75" i="5" s="1"/>
  <c r="AG75" i="5"/>
  <c r="BA75" i="5" s="1"/>
  <c r="BH75" i="5" s="1"/>
  <c r="AS75" i="5"/>
  <c r="BD75" i="5" s="1"/>
  <c r="BK75" i="5" s="1"/>
  <c r="AK63" i="5"/>
  <c r="BB63" i="5" s="1"/>
  <c r="BI63" i="5" s="1"/>
  <c r="AS63" i="5"/>
  <c r="BD63" i="5" s="1"/>
  <c r="BK63" i="5" s="1"/>
  <c r="AW63" i="5"/>
  <c r="BE63" i="5" s="1"/>
  <c r="BL63" i="5" s="1"/>
  <c r="AG63" i="5"/>
  <c r="BA63" i="5" s="1"/>
  <c r="BH63" i="5" s="1"/>
  <c r="AK51" i="5"/>
  <c r="BB51" i="5" s="1"/>
  <c r="BI51" i="5" s="1"/>
  <c r="AG51" i="5"/>
  <c r="BA51" i="5" s="1"/>
  <c r="BH51" i="5" s="1"/>
  <c r="AW51" i="5"/>
  <c r="BE51" i="5" s="1"/>
  <c r="BL51" i="5" s="1"/>
  <c r="AS51" i="5"/>
  <c r="BD51" i="5" s="1"/>
  <c r="BK51" i="5" s="1"/>
  <c r="AW33" i="5"/>
  <c r="BE33" i="5" s="1"/>
  <c r="BL33" i="5" s="1"/>
  <c r="AS33" i="5"/>
  <c r="BD33" i="5" s="1"/>
  <c r="BK33" i="5" s="1"/>
  <c r="AK33" i="5"/>
  <c r="BB33" i="5" s="1"/>
  <c r="BI33" i="5" s="1"/>
  <c r="AG33" i="5"/>
  <c r="BA33" i="5" s="1"/>
  <c r="BH33" i="5" s="1"/>
  <c r="AW9" i="5"/>
  <c r="BE9" i="5" s="1"/>
  <c r="BL9" i="5" s="1"/>
  <c r="AS9" i="5"/>
  <c r="BD9" i="5" s="1"/>
  <c r="BK9" i="5" s="1"/>
  <c r="AK9" i="5"/>
  <c r="BB9" i="5" s="1"/>
  <c r="BI9" i="5" s="1"/>
  <c r="AG9" i="5"/>
  <c r="BA9" i="5" s="1"/>
  <c r="BH9" i="5" s="1"/>
  <c r="AS7" i="5"/>
  <c r="BD7" i="5" s="1"/>
  <c r="BK7" i="5" s="1"/>
  <c r="AK7" i="5"/>
  <c r="BB7" i="5" s="1"/>
  <c r="BI7" i="5" s="1"/>
  <c r="AG7" i="5"/>
  <c r="BA7" i="5" s="1"/>
  <c r="BH7" i="5" s="1"/>
  <c r="AW7" i="5"/>
  <c r="BE7" i="5" s="1"/>
  <c r="BL7" i="5" s="1"/>
  <c r="AW163" i="5"/>
  <c r="BE163" i="5" s="1"/>
  <c r="BL163" i="5" s="1"/>
  <c r="AG163" i="5"/>
  <c r="BA163" i="5" s="1"/>
  <c r="BH163" i="5" s="1"/>
  <c r="AS163" i="5"/>
  <c r="BD163" i="5" s="1"/>
  <c r="BK163" i="5" s="1"/>
  <c r="AO163" i="5"/>
  <c r="BC163" i="5" s="1"/>
  <c r="BJ163" i="5" s="1"/>
  <c r="AK163" i="5"/>
  <c r="BB163" i="5" s="1"/>
  <c r="BI163" i="5" s="1"/>
  <c r="AK186" i="5"/>
  <c r="BB186" i="5" s="1"/>
  <c r="BI186" i="5" s="1"/>
  <c r="AW186" i="5"/>
  <c r="BE186" i="5" s="1"/>
  <c r="BL186" i="5" s="1"/>
  <c r="AG186" i="5"/>
  <c r="BA186" i="5" s="1"/>
  <c r="BH186" i="5" s="1"/>
  <c r="AS186" i="5"/>
  <c r="BD186" i="5" s="1"/>
  <c r="BK186" i="5" s="1"/>
  <c r="AO186" i="5"/>
  <c r="BC186" i="5" s="1"/>
  <c r="BJ186" i="5" s="1"/>
  <c r="AG6" i="5"/>
  <c r="BA6" i="5" s="1"/>
  <c r="BH6" i="5" s="1"/>
  <c r="AS6" i="5"/>
  <c r="BD6" i="5" s="1"/>
  <c r="BK6" i="5" s="1"/>
  <c r="AW6" i="5"/>
  <c r="BE6" i="5" s="1"/>
  <c r="BL6" i="5" s="1"/>
  <c r="AK6" i="5"/>
  <c r="BB6" i="5" s="1"/>
  <c r="BI6" i="5" s="1"/>
  <c r="AO152" i="5"/>
  <c r="BC152" i="5" s="1"/>
  <c r="BJ152" i="5" s="1"/>
  <c r="AW152" i="5"/>
  <c r="BE152" i="5" s="1"/>
  <c r="BL152" i="5" s="1"/>
  <c r="AG152" i="5"/>
  <c r="BA152" i="5" s="1"/>
  <c r="BH152" i="5" s="1"/>
  <c r="AK152" i="5"/>
  <c r="BB152" i="5" s="1"/>
  <c r="BI152" i="5" s="1"/>
  <c r="AS152" i="5"/>
  <c r="BD152" i="5" s="1"/>
  <c r="BK152" i="5" s="1"/>
  <c r="AO185" i="5"/>
  <c r="BC185" i="5" s="1"/>
  <c r="BJ185" i="5" s="1"/>
  <c r="AK185" i="5"/>
  <c r="BB185" i="5" s="1"/>
  <c r="BI185" i="5" s="1"/>
  <c r="AS185" i="5"/>
  <c r="BD185" i="5" s="1"/>
  <c r="BK185" i="5" s="1"/>
  <c r="AW185" i="5"/>
  <c r="BE185" i="5" s="1"/>
  <c r="BL185" i="5" s="1"/>
  <c r="AG185" i="5"/>
  <c r="BA185" i="5" s="1"/>
  <c r="BH185" i="5" s="1"/>
  <c r="AO143" i="5"/>
  <c r="BC143" i="5" s="1"/>
  <c r="BJ143" i="5" s="1"/>
  <c r="AW143" i="5"/>
  <c r="BE143" i="5" s="1"/>
  <c r="BL143" i="5" s="1"/>
  <c r="AG143" i="5"/>
  <c r="BA143" i="5" s="1"/>
  <c r="BH143" i="5" s="1"/>
  <c r="AK143" i="5"/>
  <c r="BB143" i="5" s="1"/>
  <c r="BI143" i="5" s="1"/>
  <c r="AS143" i="5"/>
  <c r="BD143" i="5" s="1"/>
  <c r="BK143" i="5" s="1"/>
  <c r="AW114" i="5"/>
  <c r="BE114" i="5" s="1"/>
  <c r="BL114" i="5" s="1"/>
  <c r="AK114" i="5"/>
  <c r="BB114" i="5" s="1"/>
  <c r="BI114" i="5" s="1"/>
  <c r="AS114" i="5"/>
  <c r="BD114" i="5" s="1"/>
  <c r="BK114" i="5" s="1"/>
  <c r="AO114" i="5"/>
  <c r="BC114" i="5" s="1"/>
  <c r="BJ114" i="5" s="1"/>
  <c r="AG114" i="5"/>
  <c r="BA114" i="5" s="1"/>
  <c r="BH114" i="5" s="1"/>
  <c r="AK82" i="5"/>
  <c r="BB82" i="5" s="1"/>
  <c r="BI82" i="5" s="1"/>
  <c r="AS82" i="5"/>
  <c r="BD82" i="5" s="1"/>
  <c r="BK82" i="5" s="1"/>
  <c r="AW82" i="5"/>
  <c r="BE82" i="5" s="1"/>
  <c r="BL82" i="5" s="1"/>
  <c r="AG82" i="5"/>
  <c r="BA82" i="5" s="1"/>
  <c r="BH82" i="5" s="1"/>
  <c r="AG50" i="5"/>
  <c r="BA50" i="5" s="1"/>
  <c r="BH50" i="5" s="1"/>
  <c r="AS50" i="5"/>
  <c r="BD50" i="5" s="1"/>
  <c r="BK50" i="5" s="1"/>
  <c r="AW50" i="5"/>
  <c r="BE50" i="5" s="1"/>
  <c r="BL50" i="5" s="1"/>
  <c r="AK50" i="5"/>
  <c r="BB50" i="5" s="1"/>
  <c r="BI50" i="5" s="1"/>
  <c r="AO117" i="5"/>
  <c r="BC117" i="5" s="1"/>
  <c r="BJ117" i="5" s="1"/>
  <c r="AK117" i="5"/>
  <c r="BB117" i="5" s="1"/>
  <c r="BI117" i="5" s="1"/>
  <c r="AW117" i="5"/>
  <c r="BE117" i="5" s="1"/>
  <c r="BL117" i="5" s="1"/>
  <c r="AG117" i="5"/>
  <c r="BA117" i="5" s="1"/>
  <c r="BH117" i="5" s="1"/>
  <c r="AS117" i="5"/>
  <c r="BD117" i="5" s="1"/>
  <c r="BK117" i="5" s="1"/>
  <c r="AS53" i="5"/>
  <c r="BD53" i="5" s="1"/>
  <c r="BK53" i="5" s="1"/>
  <c r="AK53" i="5"/>
  <c r="BB53" i="5" s="1"/>
  <c r="BI53" i="5" s="1"/>
  <c r="AG53" i="5"/>
  <c r="BA53" i="5" s="1"/>
  <c r="BH53" i="5" s="1"/>
  <c r="AW53" i="5"/>
  <c r="BE53" i="5" s="1"/>
  <c r="BL53" i="5" s="1"/>
  <c r="AS157" i="5"/>
  <c r="BD157" i="5" s="1"/>
  <c r="BK157" i="5" s="1"/>
  <c r="AO157" i="5"/>
  <c r="BC157" i="5" s="1"/>
  <c r="BJ157" i="5" s="1"/>
  <c r="AK157" i="5"/>
  <c r="BB157" i="5" s="1"/>
  <c r="BI157" i="5" s="1"/>
  <c r="AG157" i="5"/>
  <c r="BA157" i="5" s="1"/>
  <c r="BH157" i="5" s="1"/>
  <c r="AW157" i="5"/>
  <c r="BE157" i="5" s="1"/>
  <c r="BL157" i="5" s="1"/>
  <c r="AK167" i="5"/>
  <c r="BB167" i="5" s="1"/>
  <c r="BI167" i="5" s="1"/>
  <c r="AO167" i="5"/>
  <c r="BC167" i="5" s="1"/>
  <c r="BJ167" i="5" s="1"/>
  <c r="AW167" i="5"/>
  <c r="BE167" i="5" s="1"/>
  <c r="BL167" i="5" s="1"/>
  <c r="AG167" i="5"/>
  <c r="BA167" i="5" s="1"/>
  <c r="BH167" i="5" s="1"/>
  <c r="AS167" i="5"/>
  <c r="BD167" i="5" s="1"/>
  <c r="BK167" i="5" s="1"/>
  <c r="AW120" i="5"/>
  <c r="BE120" i="5" s="1"/>
  <c r="BL120" i="5" s="1"/>
  <c r="AG120" i="5"/>
  <c r="BA120" i="5" s="1"/>
  <c r="BH120" i="5" s="1"/>
  <c r="AO120" i="5"/>
  <c r="BC120" i="5" s="1"/>
  <c r="BJ120" i="5" s="1"/>
  <c r="AK120" i="5"/>
  <c r="BB120" i="5" s="1"/>
  <c r="BI120" i="5" s="1"/>
  <c r="AS120" i="5"/>
  <c r="BD120" i="5" s="1"/>
  <c r="BK120" i="5" s="1"/>
  <c r="AG88" i="5"/>
  <c r="BA88" i="5" s="1"/>
  <c r="BH88" i="5" s="1"/>
  <c r="AW88" i="5"/>
  <c r="BE88" i="5" s="1"/>
  <c r="BL88" i="5" s="1"/>
  <c r="AS88" i="5"/>
  <c r="BD88" i="5" s="1"/>
  <c r="BK88" i="5" s="1"/>
  <c r="AK88" i="5"/>
  <c r="BB88" i="5" s="1"/>
  <c r="BI88" i="5" s="1"/>
  <c r="AG56" i="5"/>
  <c r="BA56" i="5" s="1"/>
  <c r="BH56" i="5" s="1"/>
  <c r="AW56" i="5"/>
  <c r="BE56" i="5" s="1"/>
  <c r="BL56" i="5" s="1"/>
  <c r="AS56" i="5"/>
  <c r="BD56" i="5" s="1"/>
  <c r="BK56" i="5" s="1"/>
  <c r="AK56" i="5"/>
  <c r="BB56" i="5" s="1"/>
  <c r="BI56" i="5" s="1"/>
  <c r="AW12" i="5"/>
  <c r="BE12" i="5" s="1"/>
  <c r="BL12" i="5" s="1"/>
  <c r="AK12" i="5"/>
  <c r="BB12" i="5" s="1"/>
  <c r="BI12" i="5" s="1"/>
  <c r="AS12" i="5"/>
  <c r="BD12" i="5" s="1"/>
  <c r="BK12" i="5" s="1"/>
  <c r="AG12" i="5"/>
  <c r="BA12" i="5" s="1"/>
  <c r="BH12" i="5" s="1"/>
  <c r="AK81" i="5"/>
  <c r="BB81" i="5" s="1"/>
  <c r="BI81" i="5" s="1"/>
  <c r="AW81" i="5"/>
  <c r="BE81" i="5" s="1"/>
  <c r="BL81" i="5" s="1"/>
  <c r="AS81" i="5"/>
  <c r="BD81" i="5" s="1"/>
  <c r="BK81" i="5" s="1"/>
  <c r="AG81" i="5"/>
  <c r="BA81" i="5" s="1"/>
  <c r="BH81" i="5" s="1"/>
  <c r="AO184" i="5"/>
  <c r="BC184" i="5" s="1"/>
  <c r="BJ184" i="5" s="1"/>
  <c r="AK184" i="5"/>
  <c r="BB184" i="5" s="1"/>
  <c r="BI184" i="5" s="1"/>
  <c r="AS184" i="5"/>
  <c r="BD184" i="5" s="1"/>
  <c r="BK184" i="5" s="1"/>
  <c r="AW184" i="5"/>
  <c r="BE184" i="5" s="1"/>
  <c r="BL184" i="5" s="1"/>
  <c r="AG184" i="5"/>
  <c r="BA184" i="5" s="1"/>
  <c r="BH184" i="5" s="1"/>
  <c r="AK31" i="5"/>
  <c r="BB31" i="5" s="1"/>
  <c r="BI31" i="5" s="1"/>
  <c r="AG31" i="5"/>
  <c r="BA31" i="5" s="1"/>
  <c r="BH31" i="5" s="1"/>
  <c r="AW31" i="5"/>
  <c r="BE31" i="5" s="1"/>
  <c r="BL31" i="5" s="1"/>
  <c r="AS31" i="5"/>
  <c r="BD31" i="5" s="1"/>
  <c r="BK31" i="5" s="1"/>
  <c r="AS175" i="5"/>
  <c r="BD175" i="5" s="1"/>
  <c r="BK175" i="5" s="1"/>
  <c r="AO175" i="5"/>
  <c r="BC175" i="5" s="1"/>
  <c r="BJ175" i="5" s="1"/>
  <c r="AK175" i="5"/>
  <c r="BB175" i="5" s="1"/>
  <c r="BI175" i="5" s="1"/>
  <c r="AG175" i="5"/>
  <c r="BA175" i="5" s="1"/>
  <c r="BH175" i="5" s="1"/>
  <c r="AW175" i="5"/>
  <c r="BE175" i="5" s="1"/>
  <c r="BL175" i="5" s="1"/>
  <c r="AK206" i="5"/>
  <c r="BB206" i="5" s="1"/>
  <c r="BI206" i="5" s="1"/>
  <c r="AS206" i="5"/>
  <c r="BD206" i="5" s="1"/>
  <c r="BK206" i="5" s="1"/>
  <c r="AW206" i="5"/>
  <c r="BE206" i="5" s="1"/>
  <c r="BL206" i="5" s="1"/>
  <c r="AG206" i="5"/>
  <c r="BA206" i="5" s="1"/>
  <c r="BH206" i="5" s="1"/>
  <c r="AO206" i="5"/>
  <c r="BC206" i="5" s="1"/>
  <c r="BJ206" i="5" s="1"/>
  <c r="AW174" i="5"/>
  <c r="BE174" i="5" s="1"/>
  <c r="BL174" i="5" s="1"/>
  <c r="AG174" i="5"/>
  <c r="BA174" i="5" s="1"/>
  <c r="BH174" i="5" s="1"/>
  <c r="AS174" i="5"/>
  <c r="BD174" i="5" s="1"/>
  <c r="BK174" i="5" s="1"/>
  <c r="AK174" i="5"/>
  <c r="BB174" i="5" s="1"/>
  <c r="BI174" i="5" s="1"/>
  <c r="AO174" i="5"/>
  <c r="BC174" i="5" s="1"/>
  <c r="BJ174" i="5" s="1"/>
  <c r="AS145" i="5"/>
  <c r="BD145" i="5" s="1"/>
  <c r="BK145" i="5" s="1"/>
  <c r="AW145" i="5"/>
  <c r="BE145" i="5" s="1"/>
  <c r="BL145" i="5" s="1"/>
  <c r="AG145" i="5"/>
  <c r="BA145" i="5" s="1"/>
  <c r="BH145" i="5" s="1"/>
  <c r="AO145" i="5"/>
  <c r="BC145" i="5" s="1"/>
  <c r="BJ145" i="5" s="1"/>
  <c r="AK145" i="5"/>
  <c r="BB145" i="5" s="1"/>
  <c r="BI145" i="5" s="1"/>
  <c r="AS14" i="5"/>
  <c r="BD14" i="5" s="1"/>
  <c r="BK14" i="5" s="1"/>
  <c r="AW14" i="5"/>
  <c r="BE14" i="5" s="1"/>
  <c r="BL14" i="5" s="1"/>
  <c r="AK14" i="5"/>
  <c r="BB14" i="5" s="1"/>
  <c r="BI14" i="5" s="1"/>
  <c r="AG14" i="5"/>
  <c r="BA14" i="5" s="1"/>
  <c r="BH14" i="5" s="1"/>
  <c r="AO189" i="5"/>
  <c r="BC189" i="5" s="1"/>
  <c r="BJ189" i="5" s="1"/>
  <c r="AK189" i="5"/>
  <c r="BB189" i="5" s="1"/>
  <c r="BI189" i="5" s="1"/>
  <c r="AW189" i="5"/>
  <c r="BE189" i="5" s="1"/>
  <c r="BL189" i="5" s="1"/>
  <c r="AG189" i="5"/>
  <c r="BA189" i="5" s="1"/>
  <c r="BH189" i="5" s="1"/>
  <c r="AS189" i="5"/>
  <c r="BD189" i="5" s="1"/>
  <c r="BK189" i="5" s="1"/>
  <c r="AS11" i="5"/>
  <c r="BD11" i="5" s="1"/>
  <c r="BK11" i="5" s="1"/>
  <c r="AW11" i="5"/>
  <c r="BE11" i="5" s="1"/>
  <c r="BL11" i="5" s="1"/>
  <c r="AK11" i="5"/>
  <c r="BB11" i="5" s="1"/>
  <c r="BI11" i="5" s="1"/>
  <c r="AG11" i="5"/>
  <c r="BA11" i="5" s="1"/>
  <c r="BH11" i="5" s="1"/>
  <c r="AK142" i="5"/>
  <c r="BB142" i="5" s="1"/>
  <c r="BI142" i="5" s="1"/>
  <c r="AW142" i="5"/>
  <c r="BE142" i="5" s="1"/>
  <c r="BL142" i="5" s="1"/>
  <c r="AG142" i="5"/>
  <c r="BA142" i="5" s="1"/>
  <c r="BH142" i="5" s="1"/>
  <c r="AS142" i="5"/>
  <c r="BD142" i="5" s="1"/>
  <c r="BK142" i="5" s="1"/>
  <c r="AO142" i="5"/>
  <c r="BC142" i="5" s="1"/>
  <c r="BJ142" i="5" s="1"/>
  <c r="AW110" i="5"/>
  <c r="BE110" i="5" s="1"/>
  <c r="BL110" i="5" s="1"/>
  <c r="AO110" i="5"/>
  <c r="BC110" i="5" s="1"/>
  <c r="BJ110" i="5" s="1"/>
  <c r="AK110" i="5"/>
  <c r="BB110" i="5" s="1"/>
  <c r="BI110" i="5" s="1"/>
  <c r="AS110" i="5"/>
  <c r="BD110" i="5" s="1"/>
  <c r="BK110" i="5" s="1"/>
  <c r="AG110" i="5"/>
  <c r="BA110" i="5" s="1"/>
  <c r="BH110" i="5" s="1"/>
  <c r="AW78" i="5"/>
  <c r="BE78" i="5" s="1"/>
  <c r="BL78" i="5" s="1"/>
  <c r="AK78" i="5"/>
  <c r="BB78" i="5" s="1"/>
  <c r="BI78" i="5" s="1"/>
  <c r="AG78" i="5"/>
  <c r="BA78" i="5" s="1"/>
  <c r="BH78" i="5" s="1"/>
  <c r="AS78" i="5"/>
  <c r="BD78" i="5" s="1"/>
  <c r="BK78" i="5" s="1"/>
  <c r="AK21" i="5"/>
  <c r="BB21" i="5" s="1"/>
  <c r="BI21" i="5" s="1"/>
  <c r="AG21" i="5"/>
  <c r="BA21" i="5" s="1"/>
  <c r="BH21" i="5" s="1"/>
  <c r="AS21" i="5"/>
  <c r="BD21" i="5" s="1"/>
  <c r="BK21" i="5" s="1"/>
  <c r="AW21" i="5"/>
  <c r="BE21" i="5" s="1"/>
  <c r="BL21" i="5" s="1"/>
  <c r="AG109" i="5"/>
  <c r="BA109" i="5" s="1"/>
  <c r="BH109" i="5" s="1"/>
  <c r="AW109" i="5"/>
  <c r="BE109" i="5" s="1"/>
  <c r="BL109" i="5" s="1"/>
  <c r="AK109" i="5"/>
  <c r="BB109" i="5" s="1"/>
  <c r="BI109" i="5" s="1"/>
  <c r="AS109" i="5"/>
  <c r="BD109" i="5" s="1"/>
  <c r="BK109" i="5" s="1"/>
  <c r="AO109" i="5"/>
  <c r="BC109" i="5" s="1"/>
  <c r="BJ109" i="5" s="1"/>
  <c r="AG39" i="5"/>
  <c r="BA39" i="5" s="1"/>
  <c r="BH39" i="5" s="1"/>
  <c r="AW39" i="5"/>
  <c r="BE39" i="5" s="1"/>
  <c r="BL39" i="5" s="1"/>
  <c r="AS39" i="5"/>
  <c r="BD39" i="5" s="1"/>
  <c r="BK39" i="5" s="1"/>
  <c r="AK39" i="5"/>
  <c r="BB39" i="5" s="1"/>
  <c r="BI39" i="5" s="1"/>
  <c r="AS155" i="5"/>
  <c r="BD155" i="5" s="1"/>
  <c r="BK155" i="5" s="1"/>
  <c r="AO155" i="5"/>
  <c r="BC155" i="5" s="1"/>
  <c r="BJ155" i="5" s="1"/>
  <c r="AK155" i="5"/>
  <c r="BB155" i="5" s="1"/>
  <c r="BI155" i="5" s="1"/>
  <c r="AW155" i="5"/>
  <c r="BE155" i="5" s="1"/>
  <c r="BL155" i="5" s="1"/>
  <c r="AG155" i="5"/>
  <c r="BA155" i="5" s="1"/>
  <c r="BH155" i="5" s="1"/>
  <c r="AS153" i="5"/>
  <c r="BD153" i="5" s="1"/>
  <c r="BK153" i="5" s="1"/>
  <c r="AK153" i="5"/>
  <c r="BB153" i="5" s="1"/>
  <c r="BI153" i="5" s="1"/>
  <c r="AW153" i="5"/>
  <c r="BE153" i="5" s="1"/>
  <c r="BL153" i="5" s="1"/>
  <c r="AG153" i="5"/>
  <c r="BA153" i="5" s="1"/>
  <c r="BH153" i="5" s="1"/>
  <c r="AO153" i="5"/>
  <c r="BC153" i="5" s="1"/>
  <c r="BJ153" i="5" s="1"/>
  <c r="AK140" i="5"/>
  <c r="BB140" i="5" s="1"/>
  <c r="BI140" i="5" s="1"/>
  <c r="AG140" i="5"/>
  <c r="BA140" i="5" s="1"/>
  <c r="BH140" i="5" s="1"/>
  <c r="AW140" i="5"/>
  <c r="BE140" i="5" s="1"/>
  <c r="BL140" i="5" s="1"/>
  <c r="AS140" i="5"/>
  <c r="BD140" i="5" s="1"/>
  <c r="BK140" i="5" s="1"/>
  <c r="AO140" i="5"/>
  <c r="BC140" i="5" s="1"/>
  <c r="BJ140" i="5" s="1"/>
  <c r="AG108" i="5"/>
  <c r="BA108" i="5" s="1"/>
  <c r="BH108" i="5" s="1"/>
  <c r="AS108" i="5"/>
  <c r="BD108" i="5" s="1"/>
  <c r="BK108" i="5" s="1"/>
  <c r="AO108" i="5"/>
  <c r="BC108" i="5" s="1"/>
  <c r="BJ108" i="5" s="1"/>
  <c r="AK108" i="5"/>
  <c r="BB108" i="5" s="1"/>
  <c r="BI108" i="5" s="1"/>
  <c r="AW108" i="5"/>
  <c r="BE108" i="5" s="1"/>
  <c r="BL108" i="5" s="1"/>
  <c r="AW76" i="5"/>
  <c r="BE76" i="5" s="1"/>
  <c r="BL76" i="5" s="1"/>
  <c r="AS76" i="5"/>
  <c r="BD76" i="5" s="1"/>
  <c r="BK76" i="5" s="1"/>
  <c r="AK76" i="5"/>
  <c r="BB76" i="5" s="1"/>
  <c r="BI76" i="5" s="1"/>
  <c r="AG76" i="5"/>
  <c r="BA76" i="5" s="1"/>
  <c r="BH76" i="5" s="1"/>
  <c r="AG45" i="5"/>
  <c r="BA45" i="5" s="1"/>
  <c r="BH45" i="5" s="1"/>
  <c r="AW45" i="5"/>
  <c r="BE45" i="5" s="1"/>
  <c r="BL45" i="5" s="1"/>
  <c r="AS45" i="5"/>
  <c r="BD45" i="5" s="1"/>
  <c r="BK45" i="5" s="1"/>
  <c r="AK45" i="5"/>
  <c r="BB45" i="5" s="1"/>
  <c r="BI45" i="5" s="1"/>
  <c r="AK121" i="5"/>
  <c r="BB121" i="5" s="1"/>
  <c r="BI121" i="5" s="1"/>
  <c r="AS121" i="5"/>
  <c r="BD121" i="5" s="1"/>
  <c r="BK121" i="5" s="1"/>
  <c r="AW121" i="5"/>
  <c r="BE121" i="5" s="1"/>
  <c r="BL121" i="5" s="1"/>
  <c r="AO121" i="5"/>
  <c r="BC121" i="5" s="1"/>
  <c r="BJ121" i="5" s="1"/>
  <c r="AG121" i="5"/>
  <c r="BA121" i="5" s="1"/>
  <c r="BH121" i="5" s="1"/>
  <c r="AK57" i="5"/>
  <c r="BB57" i="5" s="1"/>
  <c r="BI57" i="5" s="1"/>
  <c r="AW57" i="5"/>
  <c r="BE57" i="5" s="1"/>
  <c r="BL57" i="5" s="1"/>
  <c r="AS57" i="5"/>
  <c r="BD57" i="5" s="1"/>
  <c r="BK57" i="5" s="1"/>
  <c r="AG57" i="5"/>
  <c r="BA57" i="5" s="1"/>
  <c r="BH57" i="5" s="1"/>
  <c r="AK123" i="5"/>
  <c r="BB123" i="5" s="1"/>
  <c r="BI123" i="5" s="1"/>
  <c r="AW123" i="5"/>
  <c r="BE123" i="5" s="1"/>
  <c r="BL123" i="5" s="1"/>
  <c r="AG123" i="5"/>
  <c r="BA123" i="5" s="1"/>
  <c r="BH123" i="5" s="1"/>
  <c r="AS123" i="5"/>
  <c r="BD123" i="5" s="1"/>
  <c r="BK123" i="5" s="1"/>
  <c r="AO123" i="5"/>
  <c r="BC123" i="5" s="1"/>
  <c r="BJ123" i="5" s="1"/>
  <c r="AG8" i="5"/>
  <c r="BA8" i="5" s="1"/>
  <c r="BH8" i="5" s="1"/>
  <c r="AS8" i="5"/>
  <c r="BD8" i="5" s="1"/>
  <c r="BK8" i="5" s="1"/>
  <c r="AK8" i="5"/>
  <c r="BB8" i="5" s="1"/>
  <c r="BI8" i="5" s="1"/>
  <c r="AW8" i="5"/>
  <c r="BE8" i="5" s="1"/>
  <c r="BL8" i="5" s="1"/>
  <c r="AK131" i="5"/>
  <c r="BB131" i="5" s="1"/>
  <c r="BI131" i="5" s="1"/>
  <c r="AO131" i="5"/>
  <c r="BC131" i="5" s="1"/>
  <c r="BJ131" i="5" s="1"/>
  <c r="AG131" i="5"/>
  <c r="BA131" i="5" s="1"/>
  <c r="BH131" i="5" s="1"/>
  <c r="AS131" i="5"/>
  <c r="BD131" i="5" s="1"/>
  <c r="BK131" i="5" s="1"/>
  <c r="AW131" i="5"/>
  <c r="BE131" i="5" s="1"/>
  <c r="BL131" i="5" s="1"/>
  <c r="AO119" i="5"/>
  <c r="BC119" i="5" s="1"/>
  <c r="BJ119" i="5" s="1"/>
  <c r="AS119" i="5"/>
  <c r="BD119" i="5" s="1"/>
  <c r="BK119" i="5" s="1"/>
  <c r="AG119" i="5"/>
  <c r="BA119" i="5" s="1"/>
  <c r="BH119" i="5" s="1"/>
  <c r="AW119" i="5"/>
  <c r="BE119" i="5" s="1"/>
  <c r="BL119" i="5" s="1"/>
  <c r="AK119" i="5"/>
  <c r="BB119" i="5" s="1"/>
  <c r="BI119" i="5" s="1"/>
  <c r="AS107" i="5"/>
  <c r="BD107" i="5" s="1"/>
  <c r="BK107" i="5" s="1"/>
  <c r="AK107" i="5"/>
  <c r="BB107" i="5" s="1"/>
  <c r="BI107" i="5" s="1"/>
  <c r="AG107" i="5"/>
  <c r="BA107" i="5" s="1"/>
  <c r="BH107" i="5" s="1"/>
  <c r="AW107" i="5"/>
  <c r="BE107" i="5" s="1"/>
  <c r="BL107" i="5" s="1"/>
  <c r="AO107" i="5"/>
  <c r="BC107" i="5" s="1"/>
  <c r="BJ107" i="5" s="1"/>
  <c r="AK95" i="5"/>
  <c r="BB95" i="5" s="1"/>
  <c r="BI95" i="5" s="1"/>
  <c r="AS95" i="5"/>
  <c r="BD95" i="5" s="1"/>
  <c r="BK95" i="5" s="1"/>
  <c r="AW95" i="5"/>
  <c r="BE95" i="5" s="1"/>
  <c r="BL95" i="5" s="1"/>
  <c r="AG95" i="5"/>
  <c r="BA95" i="5" s="1"/>
  <c r="BH95" i="5" s="1"/>
  <c r="AK83" i="5"/>
  <c r="BB83" i="5" s="1"/>
  <c r="BI83" i="5" s="1"/>
  <c r="AG83" i="5"/>
  <c r="BA83" i="5" s="1"/>
  <c r="BH83" i="5" s="1"/>
  <c r="AW83" i="5"/>
  <c r="BE83" i="5" s="1"/>
  <c r="BL83" i="5" s="1"/>
  <c r="AS83" i="5"/>
  <c r="BD83" i="5" s="1"/>
  <c r="BK83" i="5" s="1"/>
  <c r="AK71" i="5"/>
  <c r="BB71" i="5" s="1"/>
  <c r="BI71" i="5" s="1"/>
  <c r="AG71" i="5"/>
  <c r="BA71" i="5" s="1"/>
  <c r="BH71" i="5" s="1"/>
  <c r="AW71" i="5"/>
  <c r="BE71" i="5" s="1"/>
  <c r="BL71" i="5" s="1"/>
  <c r="AS71" i="5"/>
  <c r="BD71" i="5" s="1"/>
  <c r="BK71" i="5" s="1"/>
  <c r="AK196" i="5"/>
  <c r="BB196" i="5" s="1"/>
  <c r="BI196" i="5" s="1"/>
  <c r="AW196" i="5"/>
  <c r="BE196" i="5" s="1"/>
  <c r="BL196" i="5" s="1"/>
  <c r="AG196" i="5"/>
  <c r="BA196" i="5" s="1"/>
  <c r="BH196" i="5" s="1"/>
  <c r="AS196" i="5"/>
  <c r="BD196" i="5" s="1"/>
  <c r="BK196" i="5" s="1"/>
  <c r="AO196" i="5"/>
  <c r="BC196" i="5" s="1"/>
  <c r="BJ196" i="5" s="1"/>
  <c r="AS195" i="5"/>
  <c r="BD195" i="5" s="1"/>
  <c r="BK195" i="5" s="1"/>
  <c r="AK195" i="5"/>
  <c r="BB195" i="5" s="1"/>
  <c r="BI195" i="5" s="1"/>
  <c r="AW195" i="5"/>
  <c r="BE195" i="5" s="1"/>
  <c r="BL195" i="5" s="1"/>
  <c r="AG195" i="5"/>
  <c r="BA195" i="5" s="1"/>
  <c r="BH195" i="5" s="1"/>
  <c r="AO195" i="5"/>
  <c r="BC195" i="5" s="1"/>
  <c r="BJ195" i="5" s="1"/>
  <c r="AO144" i="5"/>
  <c r="BC144" i="5" s="1"/>
  <c r="BJ144" i="5" s="1"/>
  <c r="AW144" i="5"/>
  <c r="BE144" i="5" s="1"/>
  <c r="BL144" i="5" s="1"/>
  <c r="AG144" i="5"/>
  <c r="BA144" i="5" s="1"/>
  <c r="BH144" i="5" s="1"/>
  <c r="AS144" i="5"/>
  <c r="BD144" i="5" s="1"/>
  <c r="BK144" i="5" s="1"/>
  <c r="AK144" i="5"/>
  <c r="BB144" i="5" s="1"/>
  <c r="BI144" i="5" s="1"/>
  <c r="AO178" i="5"/>
  <c r="BC178" i="5" s="1"/>
  <c r="BJ178" i="5" s="1"/>
  <c r="AW178" i="5"/>
  <c r="BE178" i="5" s="1"/>
  <c r="BL178" i="5" s="1"/>
  <c r="AG178" i="5"/>
  <c r="BA178" i="5" s="1"/>
  <c r="BH178" i="5" s="1"/>
  <c r="AK178" i="5"/>
  <c r="BB178" i="5" s="1"/>
  <c r="BI178" i="5" s="1"/>
  <c r="AS178" i="5"/>
  <c r="BD178" i="5" s="1"/>
  <c r="BK178" i="5" s="1"/>
  <c r="AK34" i="5"/>
  <c r="BB34" i="5" s="1"/>
  <c r="BI34" i="5" s="1"/>
  <c r="AG34" i="5"/>
  <c r="BA34" i="5" s="1"/>
  <c r="BH34" i="5" s="1"/>
  <c r="AW34" i="5"/>
  <c r="BE34" i="5" s="1"/>
  <c r="BL34" i="5" s="1"/>
  <c r="AS34" i="5"/>
  <c r="BD34" i="5" s="1"/>
  <c r="BK34" i="5" s="1"/>
  <c r="AK158" i="5"/>
  <c r="BB158" i="5" s="1"/>
  <c r="BI158" i="5" s="1"/>
  <c r="AG158" i="5"/>
  <c r="BA158" i="5" s="1"/>
  <c r="BH158" i="5" s="1"/>
  <c r="AS158" i="5"/>
  <c r="BD158" i="5" s="1"/>
  <c r="BK158" i="5" s="1"/>
  <c r="AO158" i="5"/>
  <c r="BC158" i="5" s="1"/>
  <c r="BJ158" i="5" s="1"/>
  <c r="AW158" i="5"/>
  <c r="BE158" i="5" s="1"/>
  <c r="BL158" i="5" s="1"/>
  <c r="AK177" i="5"/>
  <c r="BB177" i="5" s="1"/>
  <c r="BI177" i="5" s="1"/>
  <c r="AS177" i="5"/>
  <c r="BD177" i="5" s="1"/>
  <c r="BK177" i="5" s="1"/>
  <c r="AW177" i="5"/>
  <c r="BE177" i="5" s="1"/>
  <c r="BL177" i="5" s="1"/>
  <c r="AO177" i="5"/>
  <c r="BC177" i="5" s="1"/>
  <c r="BJ177" i="5" s="1"/>
  <c r="AG177" i="5"/>
  <c r="BA177" i="5" s="1"/>
  <c r="BH177" i="5" s="1"/>
  <c r="AW138" i="5"/>
  <c r="BE138" i="5" s="1"/>
  <c r="BL138" i="5" s="1"/>
  <c r="AG138" i="5"/>
  <c r="BA138" i="5" s="1"/>
  <c r="BH138" i="5" s="1"/>
  <c r="AS138" i="5"/>
  <c r="BD138" i="5" s="1"/>
  <c r="BK138" i="5" s="1"/>
  <c r="AO138" i="5"/>
  <c r="BC138" i="5" s="1"/>
  <c r="BJ138" i="5" s="1"/>
  <c r="AK138" i="5"/>
  <c r="BB138" i="5" s="1"/>
  <c r="BI138" i="5" s="1"/>
  <c r="AG106" i="5"/>
  <c r="BA106" i="5" s="1"/>
  <c r="BH106" i="5" s="1"/>
  <c r="AS106" i="5"/>
  <c r="BD106" i="5" s="1"/>
  <c r="BK106" i="5" s="1"/>
  <c r="AW106" i="5"/>
  <c r="BE106" i="5" s="1"/>
  <c r="BL106" i="5" s="1"/>
  <c r="AK106" i="5"/>
  <c r="BB106" i="5" s="1"/>
  <c r="BI106" i="5" s="1"/>
  <c r="AK74" i="5"/>
  <c r="BB74" i="5" s="1"/>
  <c r="BI74" i="5" s="1"/>
  <c r="AG74" i="5"/>
  <c r="BA74" i="5" s="1"/>
  <c r="BH74" i="5" s="1"/>
  <c r="AW74" i="5"/>
  <c r="BE74" i="5" s="1"/>
  <c r="BL74" i="5" s="1"/>
  <c r="AS74" i="5"/>
  <c r="BD74" i="5" s="1"/>
  <c r="BK74" i="5" s="1"/>
  <c r="AW37" i="5"/>
  <c r="BE37" i="5" s="1"/>
  <c r="BL37" i="5" s="1"/>
  <c r="AS37" i="5"/>
  <c r="BD37" i="5" s="1"/>
  <c r="BK37" i="5" s="1"/>
  <c r="AK37" i="5"/>
  <c r="BB37" i="5" s="1"/>
  <c r="BI37" i="5" s="1"/>
  <c r="AG37" i="5"/>
  <c r="BA37" i="5" s="1"/>
  <c r="BH37" i="5" s="1"/>
  <c r="AS101" i="5"/>
  <c r="BD101" i="5" s="1"/>
  <c r="BK101" i="5" s="1"/>
  <c r="AK101" i="5"/>
  <c r="BB101" i="5" s="1"/>
  <c r="BI101" i="5" s="1"/>
  <c r="AG101" i="5"/>
  <c r="BA101" i="5" s="1"/>
  <c r="BH101" i="5" s="1"/>
  <c r="AW101" i="5"/>
  <c r="BE101" i="5" s="1"/>
  <c r="BL101" i="5" s="1"/>
  <c r="AW192" i="5"/>
  <c r="BE192" i="5" s="1"/>
  <c r="BL192" i="5" s="1"/>
  <c r="AG192" i="5"/>
  <c r="BA192" i="5" s="1"/>
  <c r="BH192" i="5" s="1"/>
  <c r="AK192" i="5"/>
  <c r="BB192" i="5" s="1"/>
  <c r="BI192" i="5" s="1"/>
  <c r="AS192" i="5"/>
  <c r="BD192" i="5" s="1"/>
  <c r="BK192" i="5" s="1"/>
  <c r="AO192" i="5"/>
  <c r="BC192" i="5" s="1"/>
  <c r="BJ192" i="5" s="1"/>
  <c r="AK150" i="5"/>
  <c r="BB150" i="5" s="1"/>
  <c r="BI150" i="5" s="1"/>
  <c r="AW150" i="5"/>
  <c r="BE150" i="5" s="1"/>
  <c r="BL150" i="5" s="1"/>
  <c r="AG150" i="5"/>
  <c r="BA150" i="5" s="1"/>
  <c r="BH150" i="5" s="1"/>
  <c r="AS150" i="5"/>
  <c r="BD150" i="5" s="1"/>
  <c r="BK150" i="5" s="1"/>
  <c r="AO150" i="5"/>
  <c r="BC150" i="5" s="1"/>
  <c r="BJ150" i="5" s="1"/>
  <c r="AG42" i="5"/>
  <c r="BA42" i="5" s="1"/>
  <c r="BH42" i="5" s="1"/>
  <c r="AS42" i="5"/>
  <c r="BD42" i="5" s="1"/>
  <c r="BK42" i="5" s="1"/>
  <c r="AW42" i="5"/>
  <c r="BE42" i="5" s="1"/>
  <c r="BL42" i="5" s="1"/>
  <c r="AK42" i="5"/>
  <c r="BB42" i="5" s="1"/>
  <c r="BI42" i="5" s="1"/>
  <c r="AS112" i="5"/>
  <c r="BD112" i="5" s="1"/>
  <c r="BK112" i="5" s="1"/>
  <c r="AW112" i="5"/>
  <c r="BE112" i="5" s="1"/>
  <c r="BL112" i="5" s="1"/>
  <c r="AG112" i="5"/>
  <c r="BA112" i="5" s="1"/>
  <c r="BH112" i="5" s="1"/>
  <c r="AK112" i="5"/>
  <c r="BB112" i="5" s="1"/>
  <c r="BI112" i="5" s="1"/>
  <c r="AO112" i="5"/>
  <c r="BC112" i="5" s="1"/>
  <c r="BJ112" i="5" s="1"/>
  <c r="AS80" i="5"/>
  <c r="BD80" i="5" s="1"/>
  <c r="BK80" i="5" s="1"/>
  <c r="AG80" i="5"/>
  <c r="BA80" i="5" s="1"/>
  <c r="BH80" i="5" s="1"/>
  <c r="AK80" i="5"/>
  <c r="BB80" i="5" s="1"/>
  <c r="BI80" i="5" s="1"/>
  <c r="AW80" i="5"/>
  <c r="BE80" i="5" s="1"/>
  <c r="BL80" i="5" s="1"/>
  <c r="AS48" i="5"/>
  <c r="BD48" i="5" s="1"/>
  <c r="BK48" i="5" s="1"/>
  <c r="AG48" i="5"/>
  <c r="BA48" i="5" s="1"/>
  <c r="BH48" i="5" s="1"/>
  <c r="AK48" i="5"/>
  <c r="BB48" i="5" s="1"/>
  <c r="BI48" i="5" s="1"/>
  <c r="AW48" i="5"/>
  <c r="BE48" i="5" s="1"/>
  <c r="BL48" i="5" s="1"/>
  <c r="AW129" i="5"/>
  <c r="BE129" i="5" s="1"/>
  <c r="BL129" i="5" s="1"/>
  <c r="AG129" i="5"/>
  <c r="BA129" i="5" s="1"/>
  <c r="BH129" i="5" s="1"/>
  <c r="AO129" i="5"/>
  <c r="BC129" i="5" s="1"/>
  <c r="BJ129" i="5" s="1"/>
  <c r="AS129" i="5"/>
  <c r="BD129" i="5" s="1"/>
  <c r="BK129" i="5" s="1"/>
  <c r="AK129" i="5"/>
  <c r="BB129" i="5" s="1"/>
  <c r="BI129" i="5" s="1"/>
  <c r="AK65" i="5"/>
  <c r="BB65" i="5" s="1"/>
  <c r="BI65" i="5" s="1"/>
  <c r="AW65" i="5"/>
  <c r="BE65" i="5" s="1"/>
  <c r="BL65" i="5" s="1"/>
  <c r="AG65" i="5"/>
  <c r="BA65" i="5" s="1"/>
  <c r="BH65" i="5" s="1"/>
  <c r="AS65" i="5"/>
  <c r="BD65" i="5" s="1"/>
  <c r="BK65" i="5" s="1"/>
  <c r="AW168" i="5"/>
  <c r="BE168" i="5" s="1"/>
  <c r="BL168" i="5" s="1"/>
  <c r="AG168" i="5"/>
  <c r="BA168" i="5" s="1"/>
  <c r="BH168" i="5" s="1"/>
  <c r="AS168" i="5"/>
  <c r="BD168" i="5" s="1"/>
  <c r="BK168" i="5" s="1"/>
  <c r="AO168" i="5"/>
  <c r="BC168" i="5" s="1"/>
  <c r="BJ168" i="5" s="1"/>
  <c r="AK168" i="5"/>
  <c r="BB168" i="5" s="1"/>
  <c r="BI168" i="5" s="1"/>
  <c r="AS30" i="5"/>
  <c r="BD30" i="5" s="1"/>
  <c r="BK30" i="5" s="1"/>
  <c r="AK30" i="5"/>
  <c r="BB30" i="5" s="1"/>
  <c r="BI30" i="5" s="1"/>
  <c r="AW30" i="5"/>
  <c r="BE30" i="5" s="1"/>
  <c r="BL30" i="5" s="1"/>
  <c r="AG30" i="5"/>
  <c r="BA30" i="5" s="1"/>
  <c r="BH30" i="5" s="1"/>
  <c r="AK27" i="5"/>
  <c r="BB27" i="5" s="1"/>
  <c r="BI27" i="5" s="1"/>
  <c r="AG27" i="5"/>
  <c r="BA27" i="5" s="1"/>
  <c r="BH27" i="5" s="1"/>
  <c r="AS27" i="5"/>
  <c r="BD27" i="5" s="1"/>
  <c r="BK27" i="5" s="1"/>
  <c r="AW27" i="5"/>
  <c r="BE27" i="5" s="1"/>
  <c r="BL27" i="5" s="1"/>
  <c r="AS198" i="5"/>
  <c r="BD198" i="5" s="1"/>
  <c r="BK198" i="5" s="1"/>
  <c r="AK198" i="5"/>
  <c r="BB198" i="5" s="1"/>
  <c r="BI198" i="5" s="1"/>
  <c r="AW198" i="5"/>
  <c r="BE198" i="5" s="1"/>
  <c r="BL198" i="5" s="1"/>
  <c r="AG198" i="5"/>
  <c r="BA198" i="5" s="1"/>
  <c r="BH198" i="5" s="1"/>
  <c r="AO198" i="5"/>
  <c r="BC198" i="5" s="1"/>
  <c r="BJ198" i="5" s="1"/>
  <c r="AW166" i="5"/>
  <c r="BE166" i="5" s="1"/>
  <c r="BL166" i="5" s="1"/>
  <c r="AG166" i="5"/>
  <c r="BA166" i="5" s="1"/>
  <c r="BH166" i="5" s="1"/>
  <c r="AS166" i="5"/>
  <c r="BD166" i="5" s="1"/>
  <c r="BK166" i="5" s="1"/>
  <c r="AO166" i="5"/>
  <c r="BC166" i="5" s="1"/>
  <c r="BJ166" i="5" s="1"/>
  <c r="AK166" i="5"/>
  <c r="BB166" i="5" s="1"/>
  <c r="BI166" i="5" s="1"/>
  <c r="AG15" i="5"/>
  <c r="BA15" i="5" s="1"/>
  <c r="BH15" i="5" s="1"/>
  <c r="AW15" i="5"/>
  <c r="BE15" i="5" s="1"/>
  <c r="BL15" i="5" s="1"/>
  <c r="AS15" i="5"/>
  <c r="BD15" i="5" s="1"/>
  <c r="BK15" i="5" s="1"/>
  <c r="AK15" i="5"/>
  <c r="BB15" i="5" s="1"/>
  <c r="BI15" i="5" s="1"/>
  <c r="AS23" i="5"/>
  <c r="BD23" i="5" s="1"/>
  <c r="BK23" i="5" s="1"/>
  <c r="AK23" i="5"/>
  <c r="BB23" i="5" s="1"/>
  <c r="BI23" i="5" s="1"/>
  <c r="AG23" i="5"/>
  <c r="BA23" i="5" s="1"/>
  <c r="BH23" i="5" s="1"/>
  <c r="AW23" i="5"/>
  <c r="BE23" i="5" s="1"/>
  <c r="BL23" i="5" s="1"/>
  <c r="AK181" i="5"/>
  <c r="BB181" i="5" s="1"/>
  <c r="BI181" i="5" s="1"/>
  <c r="AW181" i="5"/>
  <c r="BE181" i="5" s="1"/>
  <c r="BL181" i="5" s="1"/>
  <c r="AG181" i="5"/>
  <c r="BA181" i="5" s="1"/>
  <c r="BH181" i="5" s="1"/>
  <c r="AS181" i="5"/>
  <c r="BD181" i="5" s="1"/>
  <c r="BK181" i="5" s="1"/>
  <c r="AO181" i="5"/>
  <c r="BC181" i="5" s="1"/>
  <c r="BJ181" i="5" s="1"/>
  <c r="AW146" i="5"/>
  <c r="BE146" i="5" s="1"/>
  <c r="BL146" i="5" s="1"/>
  <c r="AK146" i="5"/>
  <c r="BB146" i="5" s="1"/>
  <c r="BI146" i="5" s="1"/>
  <c r="AS146" i="5"/>
  <c r="BD146" i="5" s="1"/>
  <c r="BK146" i="5" s="1"/>
  <c r="AO146" i="5"/>
  <c r="BC146" i="5" s="1"/>
  <c r="BJ146" i="5" s="1"/>
  <c r="AG146" i="5"/>
  <c r="BA146" i="5" s="1"/>
  <c r="BH146" i="5" s="1"/>
  <c r="AS134" i="5"/>
  <c r="BD134" i="5" s="1"/>
  <c r="BK134" i="5" s="1"/>
  <c r="AG134" i="5"/>
  <c r="BA134" i="5" s="1"/>
  <c r="BH134" i="5" s="1"/>
  <c r="AW134" i="5"/>
  <c r="BE134" i="5" s="1"/>
  <c r="BL134" i="5" s="1"/>
  <c r="AO134" i="5"/>
  <c r="BC134" i="5" s="1"/>
  <c r="BJ134" i="5" s="1"/>
  <c r="AK134" i="5"/>
  <c r="BB134" i="5" s="1"/>
  <c r="BI134" i="5" s="1"/>
  <c r="AK102" i="5"/>
  <c r="BB102" i="5" s="1"/>
  <c r="BI102" i="5" s="1"/>
  <c r="AG102" i="5"/>
  <c r="BA102" i="5" s="1"/>
  <c r="BH102" i="5" s="1"/>
  <c r="AS102" i="5"/>
  <c r="BD102" i="5" s="1"/>
  <c r="BK102" i="5" s="1"/>
  <c r="AW102" i="5"/>
  <c r="BE102" i="5" s="1"/>
  <c r="BL102" i="5" s="1"/>
  <c r="AK70" i="5"/>
  <c r="BB70" i="5" s="1"/>
  <c r="BI70" i="5" s="1"/>
  <c r="AG70" i="5"/>
  <c r="BA70" i="5" s="1"/>
  <c r="BH70" i="5" s="1"/>
  <c r="AS70" i="5"/>
  <c r="BD70" i="5" s="1"/>
  <c r="BK70" i="5" s="1"/>
  <c r="AW70" i="5"/>
  <c r="BE70" i="5" s="1"/>
  <c r="BL70" i="5" s="1"/>
  <c r="AS36" i="5"/>
  <c r="BD36" i="5" s="1"/>
  <c r="BK36" i="5" s="1"/>
  <c r="AK36" i="5"/>
  <c r="BB36" i="5" s="1"/>
  <c r="BI36" i="5" s="1"/>
  <c r="AG36" i="5"/>
  <c r="BA36" i="5" s="1"/>
  <c r="BH36" i="5" s="1"/>
  <c r="AW36" i="5"/>
  <c r="BE36" i="5" s="1"/>
  <c r="BL36" i="5" s="1"/>
  <c r="AK93" i="5"/>
  <c r="BB93" i="5" s="1"/>
  <c r="BI93" i="5" s="1"/>
  <c r="AW93" i="5"/>
  <c r="BE93" i="5" s="1"/>
  <c r="BL93" i="5" s="1"/>
  <c r="AS93" i="5"/>
  <c r="BD93" i="5" s="1"/>
  <c r="BK93" i="5" s="1"/>
  <c r="AG93" i="5"/>
  <c r="BA93" i="5" s="1"/>
  <c r="BH93" i="5" s="1"/>
  <c r="AW204" i="5"/>
  <c r="BE204" i="5" s="1"/>
  <c r="BL204" i="5" s="1"/>
  <c r="AS204" i="5"/>
  <c r="BD204" i="5" s="1"/>
  <c r="BK204" i="5" s="1"/>
  <c r="AO204" i="5"/>
  <c r="BC204" i="5" s="1"/>
  <c r="BJ204" i="5" s="1"/>
  <c r="AK204" i="5"/>
  <c r="BB204" i="5" s="1"/>
  <c r="BI204" i="5" s="1"/>
  <c r="AG204" i="5"/>
  <c r="BA204" i="5" s="1"/>
  <c r="BH204" i="5" s="1"/>
  <c r="AK203" i="5"/>
  <c r="BB203" i="5" s="1"/>
  <c r="BI203" i="5" s="1"/>
  <c r="AG203" i="5"/>
  <c r="BA203" i="5" s="1"/>
  <c r="BH203" i="5" s="1"/>
  <c r="AW203" i="5"/>
  <c r="BE203" i="5" s="1"/>
  <c r="BL203" i="5" s="1"/>
  <c r="AS203" i="5"/>
  <c r="BD203" i="5" s="1"/>
  <c r="BK203" i="5" s="1"/>
  <c r="AO203" i="5"/>
  <c r="BC203" i="5" s="1"/>
  <c r="BJ203" i="5" s="1"/>
  <c r="AO156" i="5"/>
  <c r="BC156" i="5" s="1"/>
  <c r="BJ156" i="5" s="1"/>
  <c r="AK156" i="5"/>
  <c r="BB156" i="5" s="1"/>
  <c r="BI156" i="5" s="1"/>
  <c r="AW156" i="5"/>
  <c r="BE156" i="5" s="1"/>
  <c r="BL156" i="5" s="1"/>
  <c r="AG156" i="5"/>
  <c r="BA156" i="5" s="1"/>
  <c r="BH156" i="5" s="1"/>
  <c r="AS156" i="5"/>
  <c r="BD156" i="5" s="1"/>
  <c r="BK156" i="5" s="1"/>
  <c r="AW132" i="5"/>
  <c r="BE132" i="5" s="1"/>
  <c r="BL132" i="5" s="1"/>
  <c r="AG132" i="5"/>
  <c r="BA132" i="5" s="1"/>
  <c r="BH132" i="5" s="1"/>
  <c r="AS132" i="5"/>
  <c r="BD132" i="5" s="1"/>
  <c r="BK132" i="5" s="1"/>
  <c r="AO132" i="5"/>
  <c r="BC132" i="5" s="1"/>
  <c r="BJ132" i="5" s="1"/>
  <c r="AK132" i="5"/>
  <c r="BB132" i="5" s="1"/>
  <c r="BI132" i="5" s="1"/>
  <c r="AK100" i="5"/>
  <c r="BB100" i="5" s="1"/>
  <c r="BI100" i="5" s="1"/>
  <c r="AG100" i="5"/>
  <c r="BA100" i="5" s="1"/>
  <c r="BH100" i="5" s="1"/>
  <c r="AW100" i="5"/>
  <c r="BE100" i="5" s="1"/>
  <c r="BL100" i="5" s="1"/>
  <c r="AS100" i="5"/>
  <c r="BD100" i="5" s="1"/>
  <c r="BK100" i="5" s="1"/>
  <c r="AK68" i="5"/>
  <c r="BB68" i="5" s="1"/>
  <c r="BI68" i="5" s="1"/>
  <c r="AG68" i="5"/>
  <c r="BA68" i="5" s="1"/>
  <c r="BH68" i="5" s="1"/>
  <c r="AW68" i="5"/>
  <c r="BE68" i="5" s="1"/>
  <c r="BL68" i="5" s="1"/>
  <c r="AS68" i="5"/>
  <c r="BD68" i="5" s="1"/>
  <c r="BK68" i="5" s="1"/>
  <c r="AW13" i="5"/>
  <c r="BE13" i="5" s="1"/>
  <c r="BL13" i="5" s="1"/>
  <c r="AK13" i="5"/>
  <c r="BB13" i="5" s="1"/>
  <c r="BI13" i="5" s="1"/>
  <c r="AG13" i="5"/>
  <c r="BA13" i="5" s="1"/>
  <c r="BH13" i="5" s="1"/>
  <c r="AS13" i="5"/>
  <c r="BD13" i="5" s="1"/>
  <c r="BK13" i="5" s="1"/>
  <c r="AW105" i="5"/>
  <c r="BE105" i="5" s="1"/>
  <c r="BL105" i="5" s="1"/>
  <c r="AS105" i="5"/>
  <c r="BD105" i="5" s="1"/>
  <c r="BK105" i="5" s="1"/>
  <c r="AK105" i="5"/>
  <c r="BB105" i="5" s="1"/>
  <c r="BI105" i="5" s="1"/>
  <c r="AG105" i="5"/>
  <c r="BA105" i="5" s="1"/>
  <c r="BH105" i="5" s="1"/>
  <c r="G221" i="1"/>
  <c r="H221" i="1"/>
  <c r="I221" i="1"/>
  <c r="J221" i="1"/>
  <c r="K221" i="1"/>
  <c r="L221" i="1"/>
  <c r="M221" i="1"/>
  <c r="N221" i="1"/>
  <c r="O221" i="1"/>
  <c r="P221" i="1"/>
  <c r="Q221" i="1"/>
  <c r="R221" i="1"/>
  <c r="S221" i="1"/>
  <c r="T221" i="1"/>
  <c r="U221" i="1"/>
  <c r="V221" i="1"/>
  <c r="W221" i="1"/>
  <c r="X221" i="1"/>
  <c r="Y221" i="1"/>
  <c r="Z221" i="1"/>
  <c r="G222" i="1"/>
  <c r="H222" i="1"/>
  <c r="I222" i="1"/>
  <c r="J222" i="1"/>
  <c r="K222" i="1"/>
  <c r="L222" i="1"/>
  <c r="M222" i="1"/>
  <c r="N222" i="1"/>
  <c r="O222" i="1"/>
  <c r="P222" i="1"/>
  <c r="Q222" i="1"/>
  <c r="R222" i="1"/>
  <c r="S222" i="1"/>
  <c r="T222" i="1"/>
  <c r="U222" i="1"/>
  <c r="V222" i="1"/>
  <c r="W222" i="1"/>
  <c r="X222" i="1"/>
  <c r="Y222" i="1"/>
  <c r="Z222" i="1"/>
  <c r="G223" i="1"/>
  <c r="H223" i="1"/>
  <c r="I223" i="1"/>
  <c r="J223" i="1"/>
  <c r="K223" i="1"/>
  <c r="L223" i="1"/>
  <c r="M223" i="1"/>
  <c r="N223" i="1"/>
  <c r="O223" i="1"/>
  <c r="P223" i="1"/>
  <c r="Q223" i="1"/>
  <c r="R223" i="1"/>
  <c r="S223" i="1"/>
  <c r="T223" i="1"/>
  <c r="U223" i="1"/>
  <c r="V223" i="1"/>
  <c r="W223" i="1"/>
  <c r="X223" i="1"/>
  <c r="Y223" i="1"/>
  <c r="Z223" i="1"/>
  <c r="G224" i="1"/>
  <c r="H224" i="1"/>
  <c r="I224" i="1"/>
  <c r="J224" i="1"/>
  <c r="K224" i="1"/>
  <c r="L224" i="1"/>
  <c r="M224" i="1"/>
  <c r="N224" i="1"/>
  <c r="O224" i="1"/>
  <c r="P224" i="1"/>
  <c r="Q224" i="1"/>
  <c r="R224" i="1"/>
  <c r="S224" i="1"/>
  <c r="T224" i="1"/>
  <c r="U224" i="1"/>
  <c r="V224" i="1"/>
  <c r="W224" i="1"/>
  <c r="X224" i="1"/>
  <c r="Y224" i="1"/>
  <c r="Z224" i="1"/>
  <c r="G225" i="1"/>
  <c r="H225" i="1"/>
  <c r="I225" i="1"/>
  <c r="J225" i="1"/>
  <c r="K225" i="1"/>
  <c r="L225" i="1"/>
  <c r="M225" i="1"/>
  <c r="N225" i="1"/>
  <c r="O225" i="1"/>
  <c r="P225" i="1"/>
  <c r="Q225" i="1"/>
  <c r="R225" i="1"/>
  <c r="S225" i="1"/>
  <c r="T225" i="1"/>
  <c r="U225" i="1"/>
  <c r="V225" i="1"/>
  <c r="W225" i="1"/>
  <c r="X225" i="1"/>
  <c r="Y225" i="1"/>
  <c r="Z225" i="1"/>
  <c r="G226" i="1"/>
  <c r="H226" i="1"/>
  <c r="I226" i="1"/>
  <c r="J226" i="1"/>
  <c r="K226" i="1"/>
  <c r="L226" i="1"/>
  <c r="M226" i="1"/>
  <c r="N226" i="1"/>
  <c r="O226" i="1"/>
  <c r="P226" i="1"/>
  <c r="Q226" i="1"/>
  <c r="R226" i="1"/>
  <c r="S226" i="1"/>
  <c r="T226" i="1"/>
  <c r="U226" i="1"/>
  <c r="V226" i="1"/>
  <c r="W226" i="1"/>
  <c r="X226" i="1"/>
  <c r="Y226" i="1"/>
  <c r="Z226" i="1"/>
  <c r="G227" i="1"/>
  <c r="H227" i="1"/>
  <c r="I227" i="1"/>
  <c r="J227" i="1"/>
  <c r="K227" i="1"/>
  <c r="L227" i="1"/>
  <c r="M227" i="1"/>
  <c r="N227" i="1"/>
  <c r="O227" i="1"/>
  <c r="P227" i="1"/>
  <c r="Q227" i="1"/>
  <c r="R227" i="1"/>
  <c r="S227" i="1"/>
  <c r="T227" i="1"/>
  <c r="U227" i="1"/>
  <c r="V227" i="1"/>
  <c r="W227" i="1"/>
  <c r="X227" i="1"/>
  <c r="Y227" i="1"/>
  <c r="Z227" i="1"/>
  <c r="G228" i="1"/>
  <c r="H228" i="1"/>
  <c r="I228" i="1"/>
  <c r="J228" i="1"/>
  <c r="K228" i="1"/>
  <c r="L228" i="1"/>
  <c r="M228" i="1"/>
  <c r="N228" i="1"/>
  <c r="O228" i="1"/>
  <c r="P228" i="1"/>
  <c r="Q228" i="1"/>
  <c r="R228" i="1"/>
  <c r="S228" i="1"/>
  <c r="T228" i="1"/>
  <c r="U228" i="1"/>
  <c r="V228" i="1"/>
  <c r="W228" i="1"/>
  <c r="X228" i="1"/>
  <c r="Y228" i="1"/>
  <c r="Z228" i="1"/>
  <c r="G229" i="1"/>
  <c r="H229" i="1"/>
  <c r="I229" i="1"/>
  <c r="J229" i="1"/>
  <c r="K229" i="1"/>
  <c r="L229" i="1"/>
  <c r="M229" i="1"/>
  <c r="N229" i="1"/>
  <c r="O229" i="1"/>
  <c r="P229" i="1"/>
  <c r="Q229" i="1"/>
  <c r="R229" i="1"/>
  <c r="S229" i="1"/>
  <c r="T229" i="1"/>
  <c r="U229" i="1"/>
  <c r="V229" i="1"/>
  <c r="W229" i="1"/>
  <c r="X229" i="1"/>
  <c r="Y229" i="1"/>
  <c r="Z229" i="1"/>
  <c r="G230" i="1"/>
  <c r="H230" i="1"/>
  <c r="I230" i="1"/>
  <c r="J230" i="1"/>
  <c r="K230" i="1"/>
  <c r="L230" i="1"/>
  <c r="M230" i="1"/>
  <c r="N230" i="1"/>
  <c r="O230" i="1"/>
  <c r="P230" i="1"/>
  <c r="Q230" i="1"/>
  <c r="R230" i="1"/>
  <c r="S230" i="1"/>
  <c r="T230" i="1"/>
  <c r="U230" i="1"/>
  <c r="V230" i="1"/>
  <c r="W230" i="1"/>
  <c r="X230" i="1"/>
  <c r="Y230" i="1"/>
  <c r="Z230" i="1"/>
  <c r="G231" i="1"/>
  <c r="H231" i="1"/>
  <c r="I231" i="1"/>
  <c r="J231" i="1"/>
  <c r="K231" i="1"/>
  <c r="L231" i="1"/>
  <c r="M231" i="1"/>
  <c r="N231" i="1"/>
  <c r="O231" i="1"/>
  <c r="P231" i="1"/>
  <c r="Q231" i="1"/>
  <c r="R231" i="1"/>
  <c r="S231" i="1"/>
  <c r="T231" i="1"/>
  <c r="U231" i="1"/>
  <c r="V231" i="1"/>
  <c r="W231" i="1"/>
  <c r="X231" i="1"/>
  <c r="Y231" i="1"/>
  <c r="Z231" i="1"/>
  <c r="G232" i="1"/>
  <c r="H232" i="1"/>
  <c r="I232" i="1"/>
  <c r="J232" i="1"/>
  <c r="K232" i="1"/>
  <c r="L232" i="1"/>
  <c r="M232" i="1"/>
  <c r="N232" i="1"/>
  <c r="O232" i="1"/>
  <c r="P232" i="1"/>
  <c r="Q232" i="1"/>
  <c r="R232" i="1"/>
  <c r="S232" i="1"/>
  <c r="T232" i="1"/>
  <c r="U232" i="1"/>
  <c r="V232" i="1"/>
  <c r="W232" i="1"/>
  <c r="X232" i="1"/>
  <c r="Y232" i="1"/>
  <c r="Z232" i="1"/>
  <c r="G233" i="1"/>
  <c r="H233" i="1"/>
  <c r="I233" i="1"/>
  <c r="J233" i="1"/>
  <c r="K233" i="1"/>
  <c r="L233" i="1"/>
  <c r="M233" i="1"/>
  <c r="N233" i="1"/>
  <c r="O233" i="1"/>
  <c r="P233" i="1"/>
  <c r="Q233" i="1"/>
  <c r="R233" i="1"/>
  <c r="S233" i="1"/>
  <c r="T233" i="1"/>
  <c r="U233" i="1"/>
  <c r="V233" i="1"/>
  <c r="W233" i="1"/>
  <c r="X233" i="1"/>
  <c r="Y233" i="1"/>
  <c r="Z233" i="1"/>
  <c r="G234" i="1"/>
  <c r="H234" i="1"/>
  <c r="I234" i="1"/>
  <c r="J234" i="1"/>
  <c r="K234" i="1"/>
  <c r="L234" i="1"/>
  <c r="M234" i="1"/>
  <c r="N234" i="1"/>
  <c r="O234" i="1"/>
  <c r="P234" i="1"/>
  <c r="Q234" i="1"/>
  <c r="R234" i="1"/>
  <c r="S234" i="1"/>
  <c r="T234" i="1"/>
  <c r="U234" i="1"/>
  <c r="V234" i="1"/>
  <c r="W234" i="1"/>
  <c r="X234" i="1"/>
  <c r="Y234" i="1"/>
  <c r="Z234" i="1"/>
  <c r="G235" i="1"/>
  <c r="H235" i="1"/>
  <c r="I235" i="1"/>
  <c r="J235" i="1"/>
  <c r="K235" i="1"/>
  <c r="L235" i="1"/>
  <c r="M235" i="1"/>
  <c r="N235" i="1"/>
  <c r="O235" i="1"/>
  <c r="P235" i="1"/>
  <c r="Q235" i="1"/>
  <c r="R235" i="1"/>
  <c r="S235" i="1"/>
  <c r="T235" i="1"/>
  <c r="U235" i="1"/>
  <c r="V235" i="1"/>
  <c r="W235" i="1"/>
  <c r="X235" i="1"/>
  <c r="Y235" i="1"/>
  <c r="Z235" i="1"/>
  <c r="G236" i="1"/>
  <c r="H236" i="1"/>
  <c r="I236" i="1"/>
  <c r="J236" i="1"/>
  <c r="K236" i="1"/>
  <c r="L236" i="1"/>
  <c r="M236" i="1"/>
  <c r="N236" i="1"/>
  <c r="O236" i="1"/>
  <c r="P236" i="1"/>
  <c r="Q236" i="1"/>
  <c r="R236" i="1"/>
  <c r="S236" i="1"/>
  <c r="T236" i="1"/>
  <c r="U236" i="1"/>
  <c r="V236" i="1"/>
  <c r="W236" i="1"/>
  <c r="X236" i="1"/>
  <c r="Y236" i="1"/>
  <c r="Z236" i="1"/>
  <c r="G237" i="1"/>
  <c r="H237" i="1"/>
  <c r="I237" i="1"/>
  <c r="J237" i="1"/>
  <c r="K237" i="1"/>
  <c r="L237" i="1"/>
  <c r="M237" i="1"/>
  <c r="N237" i="1"/>
  <c r="O237" i="1"/>
  <c r="P237" i="1"/>
  <c r="Q237" i="1"/>
  <c r="R237" i="1"/>
  <c r="S237" i="1"/>
  <c r="T237" i="1"/>
  <c r="U237" i="1"/>
  <c r="V237" i="1"/>
  <c r="W237" i="1"/>
  <c r="X237" i="1"/>
  <c r="Y237" i="1"/>
  <c r="Z237" i="1"/>
  <c r="G238" i="1"/>
  <c r="H238" i="1"/>
  <c r="I238" i="1"/>
  <c r="J238" i="1"/>
  <c r="K238" i="1"/>
  <c r="L238" i="1"/>
  <c r="M238" i="1"/>
  <c r="N238" i="1"/>
  <c r="O238" i="1"/>
  <c r="P238" i="1"/>
  <c r="Q238" i="1"/>
  <c r="R238" i="1"/>
  <c r="S238" i="1"/>
  <c r="T238" i="1"/>
  <c r="U238" i="1"/>
  <c r="V238" i="1"/>
  <c r="W238" i="1"/>
  <c r="X238" i="1"/>
  <c r="Y238" i="1"/>
  <c r="Z238" i="1"/>
  <c r="G239" i="1"/>
  <c r="H239" i="1"/>
  <c r="I239" i="1"/>
  <c r="J239" i="1"/>
  <c r="K239" i="1"/>
  <c r="L239" i="1"/>
  <c r="M239" i="1"/>
  <c r="N239" i="1"/>
  <c r="O239" i="1"/>
  <c r="P239" i="1"/>
  <c r="Q239" i="1"/>
  <c r="R239" i="1"/>
  <c r="S239" i="1"/>
  <c r="T239" i="1"/>
  <c r="U239" i="1"/>
  <c r="V239" i="1"/>
  <c r="W239" i="1"/>
  <c r="X239" i="1"/>
  <c r="Y239" i="1"/>
  <c r="Z239" i="1"/>
  <c r="G240" i="1"/>
  <c r="H240" i="1"/>
  <c r="I240" i="1"/>
  <c r="J240" i="1"/>
  <c r="K240" i="1"/>
  <c r="L240" i="1"/>
  <c r="M240" i="1"/>
  <c r="N240" i="1"/>
  <c r="O240" i="1"/>
  <c r="P240" i="1"/>
  <c r="Q240" i="1"/>
  <c r="R240" i="1"/>
  <c r="S240" i="1"/>
  <c r="T240" i="1"/>
  <c r="U240" i="1"/>
  <c r="V240" i="1"/>
  <c r="W240" i="1"/>
  <c r="X240" i="1"/>
  <c r="Y240" i="1"/>
  <c r="Z240" i="1"/>
  <c r="G241" i="1"/>
  <c r="H241" i="1"/>
  <c r="I241" i="1"/>
  <c r="J241" i="1"/>
  <c r="K241" i="1"/>
  <c r="L241" i="1"/>
  <c r="M241" i="1"/>
  <c r="N241" i="1"/>
  <c r="O241" i="1"/>
  <c r="P241" i="1"/>
  <c r="Q241" i="1"/>
  <c r="R241" i="1"/>
  <c r="S241" i="1"/>
  <c r="T241" i="1"/>
  <c r="U241" i="1"/>
  <c r="V241" i="1"/>
  <c r="W241" i="1"/>
  <c r="X241" i="1"/>
  <c r="Y241" i="1"/>
  <c r="Z241" i="1"/>
  <c r="G242" i="1"/>
  <c r="H242" i="1"/>
  <c r="I242" i="1"/>
  <c r="J242" i="1"/>
  <c r="K242" i="1"/>
  <c r="L242" i="1"/>
  <c r="M242" i="1"/>
  <c r="N242" i="1"/>
  <c r="O242" i="1"/>
  <c r="P242" i="1"/>
  <c r="Q242" i="1"/>
  <c r="R242" i="1"/>
  <c r="S242" i="1"/>
  <c r="T242" i="1"/>
  <c r="U242" i="1"/>
  <c r="V242" i="1"/>
  <c r="W242" i="1"/>
  <c r="X242" i="1"/>
  <c r="Y242" i="1"/>
  <c r="Z242" i="1"/>
  <c r="G243" i="1"/>
  <c r="H243" i="1"/>
  <c r="I243" i="1"/>
  <c r="J243" i="1"/>
  <c r="K243" i="1"/>
  <c r="L243" i="1"/>
  <c r="M243" i="1"/>
  <c r="N243" i="1"/>
  <c r="O243" i="1"/>
  <c r="P243" i="1"/>
  <c r="Q243" i="1"/>
  <c r="R243" i="1"/>
  <c r="S243" i="1"/>
  <c r="T243" i="1"/>
  <c r="U243" i="1"/>
  <c r="V243" i="1"/>
  <c r="W243" i="1"/>
  <c r="X243" i="1"/>
  <c r="Y243" i="1"/>
  <c r="Z243" i="1"/>
  <c r="G244" i="1"/>
  <c r="H244" i="1"/>
  <c r="I244" i="1"/>
  <c r="J244" i="1"/>
  <c r="K244" i="1"/>
  <c r="L244" i="1"/>
  <c r="M244" i="1"/>
  <c r="N244" i="1"/>
  <c r="O244" i="1"/>
  <c r="P244" i="1"/>
  <c r="Q244" i="1"/>
  <c r="R244" i="1"/>
  <c r="S244" i="1"/>
  <c r="T244" i="1"/>
  <c r="U244" i="1"/>
  <c r="V244" i="1"/>
  <c r="W244" i="1"/>
  <c r="X244" i="1"/>
  <c r="Y244" i="1"/>
  <c r="Z244" i="1"/>
  <c r="G245" i="1"/>
  <c r="H245" i="1"/>
  <c r="I245" i="1"/>
  <c r="J245" i="1"/>
  <c r="K245" i="1"/>
  <c r="L245" i="1"/>
  <c r="M245" i="1"/>
  <c r="N245" i="1"/>
  <c r="O245" i="1"/>
  <c r="P245" i="1"/>
  <c r="Q245" i="1"/>
  <c r="R245" i="1"/>
  <c r="S245" i="1"/>
  <c r="T245" i="1"/>
  <c r="U245" i="1"/>
  <c r="V245" i="1"/>
  <c r="W245" i="1"/>
  <c r="X245" i="1"/>
  <c r="Y245" i="1"/>
  <c r="Z245" i="1"/>
  <c r="G246" i="1"/>
  <c r="H246" i="1"/>
  <c r="I246" i="1"/>
  <c r="J246" i="1"/>
  <c r="K246" i="1"/>
  <c r="L246" i="1"/>
  <c r="M246" i="1"/>
  <c r="N246" i="1"/>
  <c r="O246" i="1"/>
  <c r="P246" i="1"/>
  <c r="Q246" i="1"/>
  <c r="R246" i="1"/>
  <c r="S246" i="1"/>
  <c r="T246" i="1"/>
  <c r="U246" i="1"/>
  <c r="V246" i="1"/>
  <c r="W246" i="1"/>
  <c r="X246" i="1"/>
  <c r="Y246" i="1"/>
  <c r="Z246" i="1"/>
  <c r="G247" i="1"/>
  <c r="H247" i="1"/>
  <c r="I247" i="1"/>
  <c r="J247" i="1"/>
  <c r="K247" i="1"/>
  <c r="L247" i="1"/>
  <c r="M247" i="1"/>
  <c r="N247" i="1"/>
  <c r="O247" i="1"/>
  <c r="P247" i="1"/>
  <c r="Q247" i="1"/>
  <c r="R247" i="1"/>
  <c r="S247" i="1"/>
  <c r="T247" i="1"/>
  <c r="U247" i="1"/>
  <c r="V247" i="1"/>
  <c r="W247" i="1"/>
  <c r="X247" i="1"/>
  <c r="Y247" i="1"/>
  <c r="Z247" i="1"/>
  <c r="G248" i="1"/>
  <c r="H248" i="1"/>
  <c r="I248" i="1"/>
  <c r="J248" i="1"/>
  <c r="K248" i="1"/>
  <c r="L248" i="1"/>
  <c r="M248" i="1"/>
  <c r="N248" i="1"/>
  <c r="O248" i="1"/>
  <c r="P248" i="1"/>
  <c r="Q248" i="1"/>
  <c r="R248" i="1"/>
  <c r="S248" i="1"/>
  <c r="T248" i="1"/>
  <c r="U248" i="1"/>
  <c r="V248" i="1"/>
  <c r="W248" i="1"/>
  <c r="X248" i="1"/>
  <c r="Y248" i="1"/>
  <c r="Z248" i="1"/>
  <c r="G249" i="1"/>
  <c r="H249" i="1"/>
  <c r="I249" i="1"/>
  <c r="J249" i="1"/>
  <c r="K249" i="1"/>
  <c r="L249" i="1"/>
  <c r="M249" i="1"/>
  <c r="N249" i="1"/>
  <c r="O249" i="1"/>
  <c r="P249" i="1"/>
  <c r="Q249" i="1"/>
  <c r="R249" i="1"/>
  <c r="S249" i="1"/>
  <c r="T249" i="1"/>
  <c r="U249" i="1"/>
  <c r="V249" i="1"/>
  <c r="W249" i="1"/>
  <c r="X249" i="1"/>
  <c r="Y249" i="1"/>
  <c r="Z249" i="1"/>
  <c r="G250" i="1"/>
  <c r="H250" i="1"/>
  <c r="I250" i="1"/>
  <c r="J250" i="1"/>
  <c r="K250" i="1"/>
  <c r="L250" i="1"/>
  <c r="M250" i="1"/>
  <c r="N250" i="1"/>
  <c r="O250" i="1"/>
  <c r="P250" i="1"/>
  <c r="Q250" i="1"/>
  <c r="R250" i="1"/>
  <c r="S250" i="1"/>
  <c r="T250" i="1"/>
  <c r="U250" i="1"/>
  <c r="V250" i="1"/>
  <c r="W250" i="1"/>
  <c r="X250" i="1"/>
  <c r="Y250" i="1"/>
  <c r="Z250" i="1"/>
  <c r="G251" i="1"/>
  <c r="H251" i="1"/>
  <c r="I251" i="1"/>
  <c r="J251" i="1"/>
  <c r="K251" i="1"/>
  <c r="L251" i="1"/>
  <c r="M251" i="1"/>
  <c r="N251" i="1"/>
  <c r="O251" i="1"/>
  <c r="P251" i="1"/>
  <c r="Q251" i="1"/>
  <c r="R251" i="1"/>
  <c r="S251" i="1"/>
  <c r="T251" i="1"/>
  <c r="U251" i="1"/>
  <c r="V251" i="1"/>
  <c r="W251" i="1"/>
  <c r="X251" i="1"/>
  <c r="Y251" i="1"/>
  <c r="Z251" i="1"/>
  <c r="G252" i="1"/>
  <c r="H252" i="1"/>
  <c r="I252" i="1"/>
  <c r="J252" i="1"/>
  <c r="K252" i="1"/>
  <c r="L252" i="1"/>
  <c r="M252" i="1"/>
  <c r="N252" i="1"/>
  <c r="O252" i="1"/>
  <c r="P252" i="1"/>
  <c r="Q252" i="1"/>
  <c r="R252" i="1"/>
  <c r="S252" i="1"/>
  <c r="T252" i="1"/>
  <c r="U252" i="1"/>
  <c r="V252" i="1"/>
  <c r="W252" i="1"/>
  <c r="X252" i="1"/>
  <c r="Y252" i="1"/>
  <c r="Z252" i="1"/>
  <c r="G253" i="1"/>
  <c r="H253" i="1"/>
  <c r="I253" i="1"/>
  <c r="J253" i="1"/>
  <c r="K253" i="1"/>
  <c r="L253" i="1"/>
  <c r="M253" i="1"/>
  <c r="N253" i="1"/>
  <c r="O253" i="1"/>
  <c r="P253" i="1"/>
  <c r="Q253" i="1"/>
  <c r="R253" i="1"/>
  <c r="S253" i="1"/>
  <c r="T253" i="1"/>
  <c r="U253" i="1"/>
  <c r="V253" i="1"/>
  <c r="W253" i="1"/>
  <c r="X253" i="1"/>
  <c r="Y253" i="1"/>
  <c r="Z253" i="1"/>
  <c r="G254" i="1"/>
  <c r="H254" i="1"/>
  <c r="I254" i="1"/>
  <c r="J254" i="1"/>
  <c r="K254" i="1"/>
  <c r="L254" i="1"/>
  <c r="M254" i="1"/>
  <c r="N254" i="1"/>
  <c r="O254" i="1"/>
  <c r="P254" i="1"/>
  <c r="Q254" i="1"/>
  <c r="R254" i="1"/>
  <c r="S254" i="1"/>
  <c r="T254" i="1"/>
  <c r="U254" i="1"/>
  <c r="V254" i="1"/>
  <c r="W254" i="1"/>
  <c r="X254" i="1"/>
  <c r="Y254" i="1"/>
  <c r="Z254" i="1"/>
  <c r="G255" i="1"/>
  <c r="H255" i="1"/>
  <c r="I255" i="1"/>
  <c r="J255" i="1"/>
  <c r="K255" i="1"/>
  <c r="L255" i="1"/>
  <c r="M255" i="1"/>
  <c r="N255" i="1"/>
  <c r="O255" i="1"/>
  <c r="P255" i="1"/>
  <c r="Q255" i="1"/>
  <c r="R255" i="1"/>
  <c r="S255" i="1"/>
  <c r="T255" i="1"/>
  <c r="U255" i="1"/>
  <c r="V255" i="1"/>
  <c r="W255" i="1"/>
  <c r="X255" i="1"/>
  <c r="Y255" i="1"/>
  <c r="Z255" i="1"/>
  <c r="G256" i="1"/>
  <c r="H256" i="1"/>
  <c r="I256" i="1"/>
  <c r="J256" i="1"/>
  <c r="K256" i="1"/>
  <c r="L256" i="1"/>
  <c r="M256" i="1"/>
  <c r="N256" i="1"/>
  <c r="O256" i="1"/>
  <c r="P256" i="1"/>
  <c r="Q256" i="1"/>
  <c r="R256" i="1"/>
  <c r="S256" i="1"/>
  <c r="T256" i="1"/>
  <c r="U256" i="1"/>
  <c r="V256" i="1"/>
  <c r="W256" i="1"/>
  <c r="X256" i="1"/>
  <c r="Y256" i="1"/>
  <c r="Z256" i="1"/>
  <c r="G257" i="1"/>
  <c r="H257" i="1"/>
  <c r="I257" i="1"/>
  <c r="J257" i="1"/>
  <c r="K257" i="1"/>
  <c r="L257" i="1"/>
  <c r="M257" i="1"/>
  <c r="N257" i="1"/>
  <c r="O257" i="1"/>
  <c r="P257" i="1"/>
  <c r="Q257" i="1"/>
  <c r="R257" i="1"/>
  <c r="S257" i="1"/>
  <c r="T257" i="1"/>
  <c r="U257" i="1"/>
  <c r="V257" i="1"/>
  <c r="W257" i="1"/>
  <c r="X257" i="1"/>
  <c r="Y257" i="1"/>
  <c r="Z257" i="1"/>
  <c r="G258" i="1"/>
  <c r="H258" i="1"/>
  <c r="I258" i="1"/>
  <c r="J258" i="1"/>
  <c r="K258" i="1"/>
  <c r="L258" i="1"/>
  <c r="M258" i="1"/>
  <c r="N258" i="1"/>
  <c r="O258" i="1"/>
  <c r="P258" i="1"/>
  <c r="Q258" i="1"/>
  <c r="R258" i="1"/>
  <c r="S258" i="1"/>
  <c r="T258" i="1"/>
  <c r="U258" i="1"/>
  <c r="V258" i="1"/>
  <c r="W258" i="1"/>
  <c r="X258" i="1"/>
  <c r="Y258" i="1"/>
  <c r="Z258" i="1"/>
  <c r="G259" i="1"/>
  <c r="H259" i="1"/>
  <c r="I259" i="1"/>
  <c r="J259" i="1"/>
  <c r="K259" i="1"/>
  <c r="L259" i="1"/>
  <c r="M259" i="1"/>
  <c r="N259" i="1"/>
  <c r="O259" i="1"/>
  <c r="P259" i="1"/>
  <c r="Q259" i="1"/>
  <c r="R259" i="1"/>
  <c r="S259" i="1"/>
  <c r="T259" i="1"/>
  <c r="U259" i="1"/>
  <c r="V259" i="1"/>
  <c r="W259" i="1"/>
  <c r="X259" i="1"/>
  <c r="Y259" i="1"/>
  <c r="Z259" i="1"/>
  <c r="G260" i="1"/>
  <c r="H260" i="1"/>
  <c r="I260" i="1"/>
  <c r="J260" i="1"/>
  <c r="K260" i="1"/>
  <c r="L260" i="1"/>
  <c r="M260" i="1"/>
  <c r="N260" i="1"/>
  <c r="O260" i="1"/>
  <c r="P260" i="1"/>
  <c r="Q260" i="1"/>
  <c r="R260" i="1"/>
  <c r="S260" i="1"/>
  <c r="T260" i="1"/>
  <c r="U260" i="1"/>
  <c r="V260" i="1"/>
  <c r="W260" i="1"/>
  <c r="X260" i="1"/>
  <c r="Y260" i="1"/>
  <c r="Z260" i="1"/>
  <c r="G261" i="1"/>
  <c r="H261" i="1"/>
  <c r="I261" i="1"/>
  <c r="J261" i="1"/>
  <c r="K261" i="1"/>
  <c r="L261" i="1"/>
  <c r="M261" i="1"/>
  <c r="N261" i="1"/>
  <c r="O261" i="1"/>
  <c r="P261" i="1"/>
  <c r="Q261" i="1"/>
  <c r="R261" i="1"/>
  <c r="S261" i="1"/>
  <c r="T261" i="1"/>
  <c r="U261" i="1"/>
  <c r="V261" i="1"/>
  <c r="W261" i="1"/>
  <c r="X261" i="1"/>
  <c r="Y261" i="1"/>
  <c r="Z261" i="1"/>
  <c r="G262" i="1"/>
  <c r="H262" i="1"/>
  <c r="I262" i="1"/>
  <c r="J262" i="1"/>
  <c r="K262" i="1"/>
  <c r="L262" i="1"/>
  <c r="M262" i="1"/>
  <c r="N262" i="1"/>
  <c r="O262" i="1"/>
  <c r="P262" i="1"/>
  <c r="Q262" i="1"/>
  <c r="R262" i="1"/>
  <c r="S262" i="1"/>
  <c r="T262" i="1"/>
  <c r="U262" i="1"/>
  <c r="V262" i="1"/>
  <c r="W262" i="1"/>
  <c r="X262" i="1"/>
  <c r="Y262" i="1"/>
  <c r="Z262" i="1"/>
  <c r="G263" i="1"/>
  <c r="H263" i="1"/>
  <c r="I263" i="1"/>
  <c r="J263" i="1"/>
  <c r="K263" i="1"/>
  <c r="L263" i="1"/>
  <c r="M263" i="1"/>
  <c r="N263" i="1"/>
  <c r="O263" i="1"/>
  <c r="P263" i="1"/>
  <c r="Q263" i="1"/>
  <c r="R263" i="1"/>
  <c r="S263" i="1"/>
  <c r="T263" i="1"/>
  <c r="U263" i="1"/>
  <c r="V263" i="1"/>
  <c r="W263" i="1"/>
  <c r="X263" i="1"/>
  <c r="Y263" i="1"/>
  <c r="Z263" i="1"/>
  <c r="G264" i="1"/>
  <c r="H264" i="1"/>
  <c r="I264" i="1"/>
  <c r="J264" i="1"/>
  <c r="K264" i="1"/>
  <c r="L264" i="1"/>
  <c r="M264" i="1"/>
  <c r="N264" i="1"/>
  <c r="O264" i="1"/>
  <c r="P264" i="1"/>
  <c r="Q264" i="1"/>
  <c r="R264" i="1"/>
  <c r="S264" i="1"/>
  <c r="T264" i="1"/>
  <c r="U264" i="1"/>
  <c r="V264" i="1"/>
  <c r="W264" i="1"/>
  <c r="X264" i="1"/>
  <c r="Y264" i="1"/>
  <c r="Z264" i="1"/>
  <c r="G265" i="1"/>
  <c r="H265" i="1"/>
  <c r="I265" i="1"/>
  <c r="J265" i="1"/>
  <c r="K265" i="1"/>
  <c r="L265" i="1"/>
  <c r="M265" i="1"/>
  <c r="N265" i="1"/>
  <c r="O265" i="1"/>
  <c r="P265" i="1"/>
  <c r="Q265" i="1"/>
  <c r="R265" i="1"/>
  <c r="S265" i="1"/>
  <c r="T265" i="1"/>
  <c r="U265" i="1"/>
  <c r="V265" i="1"/>
  <c r="W265" i="1"/>
  <c r="X265" i="1"/>
  <c r="Y265" i="1"/>
  <c r="Z265" i="1"/>
  <c r="G266" i="1"/>
  <c r="H266" i="1"/>
  <c r="I266" i="1"/>
  <c r="J266" i="1"/>
  <c r="K266" i="1"/>
  <c r="L266" i="1"/>
  <c r="M266" i="1"/>
  <c r="N266" i="1"/>
  <c r="O266" i="1"/>
  <c r="P266" i="1"/>
  <c r="Q266" i="1"/>
  <c r="R266" i="1"/>
  <c r="S266" i="1"/>
  <c r="T266" i="1"/>
  <c r="U266" i="1"/>
  <c r="V266" i="1"/>
  <c r="W266" i="1"/>
  <c r="X266" i="1"/>
  <c r="Y266" i="1"/>
  <c r="Z266" i="1"/>
  <c r="G267" i="1"/>
  <c r="H267" i="1"/>
  <c r="I267" i="1"/>
  <c r="J267" i="1"/>
  <c r="K267" i="1"/>
  <c r="L267" i="1"/>
  <c r="M267" i="1"/>
  <c r="N267" i="1"/>
  <c r="O267" i="1"/>
  <c r="P267" i="1"/>
  <c r="Q267" i="1"/>
  <c r="R267" i="1"/>
  <c r="S267" i="1"/>
  <c r="T267" i="1"/>
  <c r="U267" i="1"/>
  <c r="V267" i="1"/>
  <c r="W267" i="1"/>
  <c r="X267" i="1"/>
  <c r="Y267" i="1"/>
  <c r="Z267" i="1"/>
  <c r="G268" i="1"/>
  <c r="H268" i="1"/>
  <c r="I268" i="1"/>
  <c r="J268" i="1"/>
  <c r="K268" i="1"/>
  <c r="L268" i="1"/>
  <c r="M268" i="1"/>
  <c r="N268" i="1"/>
  <c r="O268" i="1"/>
  <c r="P268" i="1"/>
  <c r="Q268" i="1"/>
  <c r="R268" i="1"/>
  <c r="S268" i="1"/>
  <c r="T268" i="1"/>
  <c r="U268" i="1"/>
  <c r="V268" i="1"/>
  <c r="W268" i="1"/>
  <c r="X268" i="1"/>
  <c r="Y268" i="1"/>
  <c r="Z268" i="1"/>
  <c r="G269" i="1"/>
  <c r="H269" i="1"/>
  <c r="I269" i="1"/>
  <c r="J269" i="1"/>
  <c r="K269" i="1"/>
  <c r="L269" i="1"/>
  <c r="M269" i="1"/>
  <c r="N269" i="1"/>
  <c r="O269" i="1"/>
  <c r="P269" i="1"/>
  <c r="Q269" i="1"/>
  <c r="R269" i="1"/>
  <c r="S269" i="1"/>
  <c r="T269" i="1"/>
  <c r="U269" i="1"/>
  <c r="V269" i="1"/>
  <c r="W269" i="1"/>
  <c r="X269" i="1"/>
  <c r="Y269" i="1"/>
  <c r="Z269" i="1"/>
  <c r="G270" i="1"/>
  <c r="H270" i="1"/>
  <c r="I270" i="1"/>
  <c r="J270" i="1"/>
  <c r="K270" i="1"/>
  <c r="L270" i="1"/>
  <c r="M270" i="1"/>
  <c r="N270" i="1"/>
  <c r="O270" i="1"/>
  <c r="P270" i="1"/>
  <c r="Q270" i="1"/>
  <c r="R270" i="1"/>
  <c r="S270" i="1"/>
  <c r="T270" i="1"/>
  <c r="U270" i="1"/>
  <c r="V270" i="1"/>
  <c r="W270" i="1"/>
  <c r="X270" i="1"/>
  <c r="Y270" i="1"/>
  <c r="Z270" i="1"/>
  <c r="G271" i="1"/>
  <c r="H271" i="1"/>
  <c r="I271" i="1"/>
  <c r="J271" i="1"/>
  <c r="K271" i="1"/>
  <c r="L271" i="1"/>
  <c r="M271" i="1"/>
  <c r="N271" i="1"/>
  <c r="O271" i="1"/>
  <c r="P271" i="1"/>
  <c r="Q271" i="1"/>
  <c r="R271" i="1"/>
  <c r="S271" i="1"/>
  <c r="T271" i="1"/>
  <c r="U271" i="1"/>
  <c r="V271" i="1"/>
  <c r="W271" i="1"/>
  <c r="X271" i="1"/>
  <c r="Y271" i="1"/>
  <c r="Z271" i="1"/>
  <c r="G272" i="1"/>
  <c r="H272" i="1"/>
  <c r="I272" i="1"/>
  <c r="J272" i="1"/>
  <c r="K272" i="1"/>
  <c r="L272" i="1"/>
  <c r="M272" i="1"/>
  <c r="N272" i="1"/>
  <c r="O272" i="1"/>
  <c r="P272" i="1"/>
  <c r="Q272" i="1"/>
  <c r="R272" i="1"/>
  <c r="S272" i="1"/>
  <c r="T272" i="1"/>
  <c r="U272" i="1"/>
  <c r="V272" i="1"/>
  <c r="W272" i="1"/>
  <c r="X272" i="1"/>
  <c r="Y272" i="1"/>
  <c r="Z272" i="1"/>
  <c r="G273" i="1"/>
  <c r="H273" i="1"/>
  <c r="I273" i="1"/>
  <c r="J273" i="1"/>
  <c r="K273" i="1"/>
  <c r="L273" i="1"/>
  <c r="M273" i="1"/>
  <c r="N273" i="1"/>
  <c r="O273" i="1"/>
  <c r="P273" i="1"/>
  <c r="Q273" i="1"/>
  <c r="R273" i="1"/>
  <c r="S273" i="1"/>
  <c r="T273" i="1"/>
  <c r="U273" i="1"/>
  <c r="V273" i="1"/>
  <c r="W273" i="1"/>
  <c r="X273" i="1"/>
  <c r="Y273" i="1"/>
  <c r="Z273" i="1"/>
  <c r="G274" i="1"/>
  <c r="H274" i="1"/>
  <c r="I274" i="1"/>
  <c r="J274" i="1"/>
  <c r="K274" i="1"/>
  <c r="L274" i="1"/>
  <c r="M274" i="1"/>
  <c r="N274" i="1"/>
  <c r="O274" i="1"/>
  <c r="P274" i="1"/>
  <c r="Q274" i="1"/>
  <c r="R274" i="1"/>
  <c r="S274" i="1"/>
  <c r="T274" i="1"/>
  <c r="U274" i="1"/>
  <c r="V274" i="1"/>
  <c r="W274" i="1"/>
  <c r="X274" i="1"/>
  <c r="Y274" i="1"/>
  <c r="Z274" i="1"/>
  <c r="G275" i="1"/>
  <c r="H275" i="1"/>
  <c r="I275" i="1"/>
  <c r="J275" i="1"/>
  <c r="K275" i="1"/>
  <c r="L275" i="1"/>
  <c r="M275" i="1"/>
  <c r="N275" i="1"/>
  <c r="O275" i="1"/>
  <c r="P275" i="1"/>
  <c r="Q275" i="1"/>
  <c r="R275" i="1"/>
  <c r="S275" i="1"/>
  <c r="T275" i="1"/>
  <c r="U275" i="1"/>
  <c r="V275" i="1"/>
  <c r="W275" i="1"/>
  <c r="X275" i="1"/>
  <c r="Y275" i="1"/>
  <c r="Z275" i="1"/>
  <c r="G276" i="1"/>
  <c r="H276" i="1"/>
  <c r="I276" i="1"/>
  <c r="J276" i="1"/>
  <c r="K276" i="1"/>
  <c r="L276" i="1"/>
  <c r="M276" i="1"/>
  <c r="N276" i="1"/>
  <c r="O276" i="1"/>
  <c r="P276" i="1"/>
  <c r="Q276" i="1"/>
  <c r="R276" i="1"/>
  <c r="S276" i="1"/>
  <c r="T276" i="1"/>
  <c r="U276" i="1"/>
  <c r="V276" i="1"/>
  <c r="W276" i="1"/>
  <c r="X276" i="1"/>
  <c r="Y276" i="1"/>
  <c r="Z276" i="1"/>
  <c r="G277" i="1"/>
  <c r="H277" i="1"/>
  <c r="I277" i="1"/>
  <c r="J277" i="1"/>
  <c r="K277" i="1"/>
  <c r="L277" i="1"/>
  <c r="M277" i="1"/>
  <c r="N277" i="1"/>
  <c r="O277" i="1"/>
  <c r="P277" i="1"/>
  <c r="Q277" i="1"/>
  <c r="R277" i="1"/>
  <c r="S277" i="1"/>
  <c r="T277" i="1"/>
  <c r="U277" i="1"/>
  <c r="V277" i="1"/>
  <c r="W277" i="1"/>
  <c r="X277" i="1"/>
  <c r="Y277" i="1"/>
  <c r="Z277" i="1"/>
  <c r="G278" i="1"/>
  <c r="H278" i="1"/>
  <c r="I278" i="1"/>
  <c r="J278" i="1"/>
  <c r="K278" i="1"/>
  <c r="L278" i="1"/>
  <c r="M278" i="1"/>
  <c r="N278" i="1"/>
  <c r="O278" i="1"/>
  <c r="P278" i="1"/>
  <c r="Q278" i="1"/>
  <c r="R278" i="1"/>
  <c r="S278" i="1"/>
  <c r="T278" i="1"/>
  <c r="U278" i="1"/>
  <c r="V278" i="1"/>
  <c r="W278" i="1"/>
  <c r="X278" i="1"/>
  <c r="Y278" i="1"/>
  <c r="Z278" i="1"/>
  <c r="G279" i="1"/>
  <c r="H279" i="1"/>
  <c r="I279" i="1"/>
  <c r="J279" i="1"/>
  <c r="K279" i="1"/>
  <c r="L279" i="1"/>
  <c r="M279" i="1"/>
  <c r="N279" i="1"/>
  <c r="O279" i="1"/>
  <c r="P279" i="1"/>
  <c r="Q279" i="1"/>
  <c r="R279" i="1"/>
  <c r="S279" i="1"/>
  <c r="T279" i="1"/>
  <c r="U279" i="1"/>
  <c r="V279" i="1"/>
  <c r="W279" i="1"/>
  <c r="X279" i="1"/>
  <c r="Y279" i="1"/>
  <c r="Z279" i="1"/>
  <c r="G280" i="1"/>
  <c r="H280" i="1"/>
  <c r="I280" i="1"/>
  <c r="J280" i="1"/>
  <c r="K280" i="1"/>
  <c r="L280" i="1"/>
  <c r="M280" i="1"/>
  <c r="N280" i="1"/>
  <c r="O280" i="1"/>
  <c r="P280" i="1"/>
  <c r="Q280" i="1"/>
  <c r="R280" i="1"/>
  <c r="S280" i="1"/>
  <c r="T280" i="1"/>
  <c r="U280" i="1"/>
  <c r="V280" i="1"/>
  <c r="W280" i="1"/>
  <c r="X280" i="1"/>
  <c r="Y280" i="1"/>
  <c r="Z280" i="1"/>
  <c r="G281" i="1"/>
  <c r="H281" i="1"/>
  <c r="I281" i="1"/>
  <c r="J281" i="1"/>
  <c r="K281" i="1"/>
  <c r="L281" i="1"/>
  <c r="M281" i="1"/>
  <c r="N281" i="1"/>
  <c r="O281" i="1"/>
  <c r="P281" i="1"/>
  <c r="Q281" i="1"/>
  <c r="R281" i="1"/>
  <c r="S281" i="1"/>
  <c r="T281" i="1"/>
  <c r="U281" i="1"/>
  <c r="V281" i="1"/>
  <c r="W281" i="1"/>
  <c r="X281" i="1"/>
  <c r="Y281" i="1"/>
  <c r="Z281" i="1"/>
  <c r="G282" i="1"/>
  <c r="H282" i="1"/>
  <c r="I282" i="1"/>
  <c r="J282" i="1"/>
  <c r="K282" i="1"/>
  <c r="L282" i="1"/>
  <c r="M282" i="1"/>
  <c r="N282" i="1"/>
  <c r="O282" i="1"/>
  <c r="P282" i="1"/>
  <c r="Q282" i="1"/>
  <c r="R282" i="1"/>
  <c r="S282" i="1"/>
  <c r="T282" i="1"/>
  <c r="U282" i="1"/>
  <c r="V282" i="1"/>
  <c r="W282" i="1"/>
  <c r="X282" i="1"/>
  <c r="Y282" i="1"/>
  <c r="Z282" i="1"/>
  <c r="G283" i="1"/>
  <c r="H283" i="1"/>
  <c r="I283" i="1"/>
  <c r="J283" i="1"/>
  <c r="K283" i="1"/>
  <c r="L283" i="1"/>
  <c r="M283" i="1"/>
  <c r="N283" i="1"/>
  <c r="O283" i="1"/>
  <c r="P283" i="1"/>
  <c r="Q283" i="1"/>
  <c r="R283" i="1"/>
  <c r="S283" i="1"/>
  <c r="T283" i="1"/>
  <c r="U283" i="1"/>
  <c r="V283" i="1"/>
  <c r="W283" i="1"/>
  <c r="X283" i="1"/>
  <c r="Y283" i="1"/>
  <c r="Z283" i="1"/>
  <c r="G284" i="1"/>
  <c r="H284" i="1"/>
  <c r="I284" i="1"/>
  <c r="J284" i="1"/>
  <c r="K284" i="1"/>
  <c r="L284" i="1"/>
  <c r="M284" i="1"/>
  <c r="N284" i="1"/>
  <c r="O284" i="1"/>
  <c r="P284" i="1"/>
  <c r="Q284" i="1"/>
  <c r="R284" i="1"/>
  <c r="S284" i="1"/>
  <c r="T284" i="1"/>
  <c r="U284" i="1"/>
  <c r="V284" i="1"/>
  <c r="W284" i="1"/>
  <c r="X284" i="1"/>
  <c r="Y284" i="1"/>
  <c r="Z284" i="1"/>
  <c r="G285" i="1"/>
  <c r="H285" i="1"/>
  <c r="I285" i="1"/>
  <c r="J285" i="1"/>
  <c r="K285" i="1"/>
  <c r="L285" i="1"/>
  <c r="M285" i="1"/>
  <c r="N285" i="1"/>
  <c r="O285" i="1"/>
  <c r="P285" i="1"/>
  <c r="Q285" i="1"/>
  <c r="R285" i="1"/>
  <c r="S285" i="1"/>
  <c r="T285" i="1"/>
  <c r="U285" i="1"/>
  <c r="V285" i="1"/>
  <c r="W285" i="1"/>
  <c r="X285" i="1"/>
  <c r="Y285" i="1"/>
  <c r="Z285" i="1"/>
  <c r="G286" i="1"/>
  <c r="H286" i="1"/>
  <c r="I286" i="1"/>
  <c r="J286" i="1"/>
  <c r="K286" i="1"/>
  <c r="L286" i="1"/>
  <c r="M286" i="1"/>
  <c r="N286" i="1"/>
  <c r="O286" i="1"/>
  <c r="P286" i="1"/>
  <c r="Q286" i="1"/>
  <c r="R286" i="1"/>
  <c r="S286" i="1"/>
  <c r="T286" i="1"/>
  <c r="U286" i="1"/>
  <c r="V286" i="1"/>
  <c r="W286" i="1"/>
  <c r="X286" i="1"/>
  <c r="Y286" i="1"/>
  <c r="Z286" i="1"/>
  <c r="G287" i="1"/>
  <c r="H287" i="1"/>
  <c r="I287" i="1"/>
  <c r="J287" i="1"/>
  <c r="K287" i="1"/>
  <c r="L287" i="1"/>
  <c r="M287" i="1"/>
  <c r="N287" i="1"/>
  <c r="O287" i="1"/>
  <c r="P287" i="1"/>
  <c r="Q287" i="1"/>
  <c r="R287" i="1"/>
  <c r="S287" i="1"/>
  <c r="T287" i="1"/>
  <c r="U287" i="1"/>
  <c r="V287" i="1"/>
  <c r="W287" i="1"/>
  <c r="X287" i="1"/>
  <c r="Y287" i="1"/>
  <c r="Z287" i="1"/>
  <c r="G288" i="1"/>
  <c r="H288" i="1"/>
  <c r="I288" i="1"/>
  <c r="J288" i="1"/>
  <c r="K288" i="1"/>
  <c r="L288" i="1"/>
  <c r="M288" i="1"/>
  <c r="N288" i="1"/>
  <c r="O288" i="1"/>
  <c r="P288" i="1"/>
  <c r="Q288" i="1"/>
  <c r="R288" i="1"/>
  <c r="S288" i="1"/>
  <c r="T288" i="1"/>
  <c r="U288" i="1"/>
  <c r="V288" i="1"/>
  <c r="W288" i="1"/>
  <c r="X288" i="1"/>
  <c r="Y288" i="1"/>
  <c r="Z288" i="1"/>
  <c r="G289" i="1"/>
  <c r="H289" i="1"/>
  <c r="I289" i="1"/>
  <c r="J289" i="1"/>
  <c r="K289" i="1"/>
  <c r="L289" i="1"/>
  <c r="M289" i="1"/>
  <c r="N289" i="1"/>
  <c r="O289" i="1"/>
  <c r="P289" i="1"/>
  <c r="Q289" i="1"/>
  <c r="R289" i="1"/>
  <c r="S289" i="1"/>
  <c r="T289" i="1"/>
  <c r="U289" i="1"/>
  <c r="V289" i="1"/>
  <c r="W289" i="1"/>
  <c r="X289" i="1"/>
  <c r="Y289" i="1"/>
  <c r="Z289" i="1"/>
  <c r="G290" i="1"/>
  <c r="H290" i="1"/>
  <c r="I290" i="1"/>
  <c r="J290" i="1"/>
  <c r="K290" i="1"/>
  <c r="L290" i="1"/>
  <c r="M290" i="1"/>
  <c r="N290" i="1"/>
  <c r="O290" i="1"/>
  <c r="P290" i="1"/>
  <c r="Q290" i="1"/>
  <c r="R290" i="1"/>
  <c r="S290" i="1"/>
  <c r="T290" i="1"/>
  <c r="U290" i="1"/>
  <c r="V290" i="1"/>
  <c r="W290" i="1"/>
  <c r="X290" i="1"/>
  <c r="Y290" i="1"/>
  <c r="Z290" i="1"/>
  <c r="G291" i="1"/>
  <c r="H291" i="1"/>
  <c r="I291" i="1"/>
  <c r="J291" i="1"/>
  <c r="K291" i="1"/>
  <c r="L291" i="1"/>
  <c r="M291" i="1"/>
  <c r="N291" i="1"/>
  <c r="O291" i="1"/>
  <c r="P291" i="1"/>
  <c r="Q291" i="1"/>
  <c r="R291" i="1"/>
  <c r="S291" i="1"/>
  <c r="T291" i="1"/>
  <c r="U291" i="1"/>
  <c r="V291" i="1"/>
  <c r="W291" i="1"/>
  <c r="X291" i="1"/>
  <c r="Y291" i="1"/>
  <c r="Z291" i="1"/>
  <c r="G292" i="1"/>
  <c r="H292" i="1"/>
  <c r="I292" i="1"/>
  <c r="J292" i="1"/>
  <c r="K292" i="1"/>
  <c r="L292" i="1"/>
  <c r="M292" i="1"/>
  <c r="N292" i="1"/>
  <c r="O292" i="1"/>
  <c r="P292" i="1"/>
  <c r="Q292" i="1"/>
  <c r="R292" i="1"/>
  <c r="S292" i="1"/>
  <c r="T292" i="1"/>
  <c r="U292" i="1"/>
  <c r="V292" i="1"/>
  <c r="W292" i="1"/>
  <c r="X292" i="1"/>
  <c r="Y292" i="1"/>
  <c r="Z292" i="1"/>
  <c r="G293" i="1"/>
  <c r="H293" i="1"/>
  <c r="I293" i="1"/>
  <c r="J293" i="1"/>
  <c r="K293" i="1"/>
  <c r="L293" i="1"/>
  <c r="M293" i="1"/>
  <c r="N293" i="1"/>
  <c r="O293" i="1"/>
  <c r="P293" i="1"/>
  <c r="Q293" i="1"/>
  <c r="R293" i="1"/>
  <c r="S293" i="1"/>
  <c r="T293" i="1"/>
  <c r="U293" i="1"/>
  <c r="V293" i="1"/>
  <c r="W293" i="1"/>
  <c r="X293" i="1"/>
  <c r="Y293" i="1"/>
  <c r="Z293" i="1"/>
  <c r="G294" i="1"/>
  <c r="H294" i="1"/>
  <c r="I294" i="1"/>
  <c r="J294" i="1"/>
  <c r="K294" i="1"/>
  <c r="L294" i="1"/>
  <c r="M294" i="1"/>
  <c r="N294" i="1"/>
  <c r="O294" i="1"/>
  <c r="P294" i="1"/>
  <c r="Q294" i="1"/>
  <c r="R294" i="1"/>
  <c r="S294" i="1"/>
  <c r="T294" i="1"/>
  <c r="U294" i="1"/>
  <c r="V294" i="1"/>
  <c r="W294" i="1"/>
  <c r="X294" i="1"/>
  <c r="Y294" i="1"/>
  <c r="Z294" i="1"/>
  <c r="G295" i="1"/>
  <c r="H295" i="1"/>
  <c r="I295" i="1"/>
  <c r="J295" i="1"/>
  <c r="K295" i="1"/>
  <c r="L295" i="1"/>
  <c r="M295" i="1"/>
  <c r="N295" i="1"/>
  <c r="O295" i="1"/>
  <c r="P295" i="1"/>
  <c r="Q295" i="1"/>
  <c r="R295" i="1"/>
  <c r="S295" i="1"/>
  <c r="T295" i="1"/>
  <c r="U295" i="1"/>
  <c r="V295" i="1"/>
  <c r="W295" i="1"/>
  <c r="X295" i="1"/>
  <c r="Y295" i="1"/>
  <c r="Z295" i="1"/>
  <c r="G296" i="1"/>
  <c r="H296" i="1"/>
  <c r="I296" i="1"/>
  <c r="J296" i="1"/>
  <c r="K296" i="1"/>
  <c r="L296" i="1"/>
  <c r="M296" i="1"/>
  <c r="N296" i="1"/>
  <c r="O296" i="1"/>
  <c r="P296" i="1"/>
  <c r="Q296" i="1"/>
  <c r="R296" i="1"/>
  <c r="S296" i="1"/>
  <c r="T296" i="1"/>
  <c r="U296" i="1"/>
  <c r="V296" i="1"/>
  <c r="W296" i="1"/>
  <c r="X296" i="1"/>
  <c r="Y296" i="1"/>
  <c r="Z296" i="1"/>
  <c r="G297" i="1"/>
  <c r="H297" i="1"/>
  <c r="I297" i="1"/>
  <c r="J297" i="1"/>
  <c r="K297" i="1"/>
  <c r="L297" i="1"/>
  <c r="M297" i="1"/>
  <c r="N297" i="1"/>
  <c r="O297" i="1"/>
  <c r="P297" i="1"/>
  <c r="Q297" i="1"/>
  <c r="R297" i="1"/>
  <c r="S297" i="1"/>
  <c r="T297" i="1"/>
  <c r="U297" i="1"/>
  <c r="V297" i="1"/>
  <c r="W297" i="1"/>
  <c r="X297" i="1"/>
  <c r="Y297" i="1"/>
  <c r="Z297" i="1"/>
  <c r="G298" i="1"/>
  <c r="H298" i="1"/>
  <c r="I298" i="1"/>
  <c r="J298" i="1"/>
  <c r="K298" i="1"/>
  <c r="L298" i="1"/>
  <c r="M298" i="1"/>
  <c r="N298" i="1"/>
  <c r="O298" i="1"/>
  <c r="P298" i="1"/>
  <c r="Q298" i="1"/>
  <c r="R298" i="1"/>
  <c r="S298" i="1"/>
  <c r="T298" i="1"/>
  <c r="U298" i="1"/>
  <c r="V298" i="1"/>
  <c r="W298" i="1"/>
  <c r="X298" i="1"/>
  <c r="Y298" i="1"/>
  <c r="Z298" i="1"/>
  <c r="G299" i="1"/>
  <c r="H299" i="1"/>
  <c r="I299" i="1"/>
  <c r="J299" i="1"/>
  <c r="K299" i="1"/>
  <c r="L299" i="1"/>
  <c r="M299" i="1"/>
  <c r="N299" i="1"/>
  <c r="O299" i="1"/>
  <c r="P299" i="1"/>
  <c r="Q299" i="1"/>
  <c r="R299" i="1"/>
  <c r="S299" i="1"/>
  <c r="T299" i="1"/>
  <c r="U299" i="1"/>
  <c r="V299" i="1"/>
  <c r="W299" i="1"/>
  <c r="X299" i="1"/>
  <c r="Y299" i="1"/>
  <c r="Z299" i="1"/>
  <c r="G300" i="1"/>
  <c r="H300" i="1"/>
  <c r="I300" i="1"/>
  <c r="J300" i="1"/>
  <c r="K300" i="1"/>
  <c r="L300" i="1"/>
  <c r="M300" i="1"/>
  <c r="N300" i="1"/>
  <c r="O300" i="1"/>
  <c r="P300" i="1"/>
  <c r="Q300" i="1"/>
  <c r="R300" i="1"/>
  <c r="S300" i="1"/>
  <c r="T300" i="1"/>
  <c r="U300" i="1"/>
  <c r="V300" i="1"/>
  <c r="W300" i="1"/>
  <c r="X300" i="1"/>
  <c r="Y300" i="1"/>
  <c r="Z300" i="1"/>
  <c r="G301" i="1"/>
  <c r="H301" i="1"/>
  <c r="I301" i="1"/>
  <c r="J301" i="1"/>
  <c r="K301" i="1"/>
  <c r="L301" i="1"/>
  <c r="M301" i="1"/>
  <c r="N301" i="1"/>
  <c r="O301" i="1"/>
  <c r="P301" i="1"/>
  <c r="Q301" i="1"/>
  <c r="R301" i="1"/>
  <c r="S301" i="1"/>
  <c r="T301" i="1"/>
  <c r="U301" i="1"/>
  <c r="V301" i="1"/>
  <c r="W301" i="1"/>
  <c r="X301" i="1"/>
  <c r="Y301" i="1"/>
  <c r="Z301" i="1"/>
  <c r="G302" i="1"/>
  <c r="H302" i="1"/>
  <c r="I302" i="1"/>
  <c r="J302" i="1"/>
  <c r="K302" i="1"/>
  <c r="L302" i="1"/>
  <c r="M302" i="1"/>
  <c r="N302" i="1"/>
  <c r="O302" i="1"/>
  <c r="P302" i="1"/>
  <c r="Q302" i="1"/>
  <c r="R302" i="1"/>
  <c r="S302" i="1"/>
  <c r="T302" i="1"/>
  <c r="U302" i="1"/>
  <c r="V302" i="1"/>
  <c r="W302" i="1"/>
  <c r="X302" i="1"/>
  <c r="Y302" i="1"/>
  <c r="Z302" i="1"/>
  <c r="G303" i="1"/>
  <c r="H303" i="1"/>
  <c r="I303" i="1"/>
  <c r="J303" i="1"/>
  <c r="K303" i="1"/>
  <c r="L303" i="1"/>
  <c r="M303" i="1"/>
  <c r="N303" i="1"/>
  <c r="O303" i="1"/>
  <c r="P303" i="1"/>
  <c r="Q303" i="1"/>
  <c r="R303" i="1"/>
  <c r="S303" i="1"/>
  <c r="T303" i="1"/>
  <c r="U303" i="1"/>
  <c r="V303" i="1"/>
  <c r="W303" i="1"/>
  <c r="X303" i="1"/>
  <c r="Y303" i="1"/>
  <c r="Z303" i="1"/>
  <c r="G304" i="1"/>
  <c r="H304" i="1"/>
  <c r="I304" i="1"/>
  <c r="J304" i="1"/>
  <c r="K304" i="1"/>
  <c r="L304" i="1"/>
  <c r="M304" i="1"/>
  <c r="N304" i="1"/>
  <c r="O304" i="1"/>
  <c r="P304" i="1"/>
  <c r="Q304" i="1"/>
  <c r="R304" i="1"/>
  <c r="S304" i="1"/>
  <c r="T304" i="1"/>
  <c r="U304" i="1"/>
  <c r="V304" i="1"/>
  <c r="W304" i="1"/>
  <c r="X304" i="1"/>
  <c r="Y304" i="1"/>
  <c r="Z304" i="1"/>
  <c r="G305" i="1"/>
  <c r="H305" i="1"/>
  <c r="I305" i="1"/>
  <c r="J305" i="1"/>
  <c r="K305" i="1"/>
  <c r="L305" i="1"/>
  <c r="M305" i="1"/>
  <c r="N305" i="1"/>
  <c r="O305" i="1"/>
  <c r="P305" i="1"/>
  <c r="Q305" i="1"/>
  <c r="R305" i="1"/>
  <c r="S305" i="1"/>
  <c r="T305" i="1"/>
  <c r="U305" i="1"/>
  <c r="V305" i="1"/>
  <c r="W305" i="1"/>
  <c r="X305" i="1"/>
  <c r="Y305" i="1"/>
  <c r="Z305" i="1"/>
  <c r="G306" i="1"/>
  <c r="H306" i="1"/>
  <c r="I306" i="1"/>
  <c r="J306" i="1"/>
  <c r="K306" i="1"/>
  <c r="L306" i="1"/>
  <c r="M306" i="1"/>
  <c r="N306" i="1"/>
  <c r="O306" i="1"/>
  <c r="P306" i="1"/>
  <c r="Q306" i="1"/>
  <c r="R306" i="1"/>
  <c r="S306" i="1"/>
  <c r="T306" i="1"/>
  <c r="U306" i="1"/>
  <c r="V306" i="1"/>
  <c r="W306" i="1"/>
  <c r="X306" i="1"/>
  <c r="Y306" i="1"/>
  <c r="Z306" i="1"/>
  <c r="G307" i="1"/>
  <c r="H307" i="1"/>
  <c r="I307" i="1"/>
  <c r="J307" i="1"/>
  <c r="K307" i="1"/>
  <c r="L307" i="1"/>
  <c r="M307" i="1"/>
  <c r="N307" i="1"/>
  <c r="O307" i="1"/>
  <c r="P307" i="1"/>
  <c r="Q307" i="1"/>
  <c r="R307" i="1"/>
  <c r="S307" i="1"/>
  <c r="T307" i="1"/>
  <c r="U307" i="1"/>
  <c r="V307" i="1"/>
  <c r="W307" i="1"/>
  <c r="X307" i="1"/>
  <c r="Y307" i="1"/>
  <c r="Z307" i="1"/>
  <c r="G308" i="1"/>
  <c r="H308" i="1"/>
  <c r="I308" i="1"/>
  <c r="J308" i="1"/>
  <c r="K308" i="1"/>
  <c r="L308" i="1"/>
  <c r="M308" i="1"/>
  <c r="N308" i="1"/>
  <c r="O308" i="1"/>
  <c r="P308" i="1"/>
  <c r="Q308" i="1"/>
  <c r="R308" i="1"/>
  <c r="S308" i="1"/>
  <c r="T308" i="1"/>
  <c r="U308" i="1"/>
  <c r="V308" i="1"/>
  <c r="W308" i="1"/>
  <c r="X308" i="1"/>
  <c r="Y308" i="1"/>
  <c r="Z308" i="1"/>
  <c r="G309" i="1"/>
  <c r="H309" i="1"/>
  <c r="I309" i="1"/>
  <c r="J309" i="1"/>
  <c r="K309" i="1"/>
  <c r="L309" i="1"/>
  <c r="M309" i="1"/>
  <c r="N309" i="1"/>
  <c r="O309" i="1"/>
  <c r="P309" i="1"/>
  <c r="Q309" i="1"/>
  <c r="R309" i="1"/>
  <c r="S309" i="1"/>
  <c r="T309" i="1"/>
  <c r="U309" i="1"/>
  <c r="V309" i="1"/>
  <c r="W309" i="1"/>
  <c r="X309" i="1"/>
  <c r="Y309" i="1"/>
  <c r="Z309" i="1"/>
  <c r="G310" i="1"/>
  <c r="H310" i="1"/>
  <c r="I310" i="1"/>
  <c r="J310" i="1"/>
  <c r="K310" i="1"/>
  <c r="L310" i="1"/>
  <c r="M310" i="1"/>
  <c r="N310" i="1"/>
  <c r="O310" i="1"/>
  <c r="P310" i="1"/>
  <c r="Q310" i="1"/>
  <c r="R310" i="1"/>
  <c r="S310" i="1"/>
  <c r="T310" i="1"/>
  <c r="U310" i="1"/>
  <c r="V310" i="1"/>
  <c r="W310" i="1"/>
  <c r="X310" i="1"/>
  <c r="Y310" i="1"/>
  <c r="Z310" i="1"/>
  <c r="G311" i="1"/>
  <c r="H311" i="1"/>
  <c r="I311" i="1"/>
  <c r="J311" i="1"/>
  <c r="K311" i="1"/>
  <c r="L311" i="1"/>
  <c r="M311" i="1"/>
  <c r="N311" i="1"/>
  <c r="O311" i="1"/>
  <c r="P311" i="1"/>
  <c r="Q311" i="1"/>
  <c r="R311" i="1"/>
  <c r="S311" i="1"/>
  <c r="T311" i="1"/>
  <c r="U311" i="1"/>
  <c r="V311" i="1"/>
  <c r="W311" i="1"/>
  <c r="X311" i="1"/>
  <c r="Y311" i="1"/>
  <c r="Z311" i="1"/>
  <c r="G312" i="1"/>
  <c r="H312" i="1"/>
  <c r="I312" i="1"/>
  <c r="J312" i="1"/>
  <c r="K312" i="1"/>
  <c r="L312" i="1"/>
  <c r="M312" i="1"/>
  <c r="N312" i="1"/>
  <c r="O312" i="1"/>
  <c r="P312" i="1"/>
  <c r="Q312" i="1"/>
  <c r="R312" i="1"/>
  <c r="S312" i="1"/>
  <c r="T312" i="1"/>
  <c r="U312" i="1"/>
  <c r="V312" i="1"/>
  <c r="W312" i="1"/>
  <c r="X312" i="1"/>
  <c r="Y312" i="1"/>
  <c r="Z312" i="1"/>
  <c r="G313" i="1"/>
  <c r="H313" i="1"/>
  <c r="I313" i="1"/>
  <c r="J313" i="1"/>
  <c r="K313" i="1"/>
  <c r="L313" i="1"/>
  <c r="M313" i="1"/>
  <c r="N313" i="1"/>
  <c r="O313" i="1"/>
  <c r="P313" i="1"/>
  <c r="Q313" i="1"/>
  <c r="R313" i="1"/>
  <c r="S313" i="1"/>
  <c r="T313" i="1"/>
  <c r="U313" i="1"/>
  <c r="V313" i="1"/>
  <c r="W313" i="1"/>
  <c r="X313" i="1"/>
  <c r="Y313" i="1"/>
  <c r="Z313" i="1"/>
  <c r="G314" i="1"/>
  <c r="H314" i="1"/>
  <c r="I314" i="1"/>
  <c r="J314" i="1"/>
  <c r="K314" i="1"/>
  <c r="L314" i="1"/>
  <c r="M314" i="1"/>
  <c r="N314" i="1"/>
  <c r="O314" i="1"/>
  <c r="P314" i="1"/>
  <c r="Q314" i="1"/>
  <c r="R314" i="1"/>
  <c r="S314" i="1"/>
  <c r="T314" i="1"/>
  <c r="U314" i="1"/>
  <c r="V314" i="1"/>
  <c r="W314" i="1"/>
  <c r="X314" i="1"/>
  <c r="Y314" i="1"/>
  <c r="Z314" i="1"/>
  <c r="G315" i="1"/>
  <c r="H315" i="1"/>
  <c r="I315" i="1"/>
  <c r="J315" i="1"/>
  <c r="K315" i="1"/>
  <c r="L315" i="1"/>
  <c r="M315" i="1"/>
  <c r="N315" i="1"/>
  <c r="O315" i="1"/>
  <c r="P315" i="1"/>
  <c r="Q315" i="1"/>
  <c r="R315" i="1"/>
  <c r="S315" i="1"/>
  <c r="T315" i="1"/>
  <c r="U315" i="1"/>
  <c r="V315" i="1"/>
  <c r="W315" i="1"/>
  <c r="X315" i="1"/>
  <c r="Y315" i="1"/>
  <c r="Z315" i="1"/>
  <c r="G316" i="1"/>
  <c r="H316" i="1"/>
  <c r="I316" i="1"/>
  <c r="J316" i="1"/>
  <c r="K316" i="1"/>
  <c r="M316" i="1"/>
  <c r="N316" i="1"/>
  <c r="O316" i="1"/>
  <c r="P316" i="1"/>
  <c r="Q316" i="1"/>
  <c r="R316" i="1"/>
  <c r="S316" i="1"/>
  <c r="T316" i="1"/>
  <c r="U316" i="1"/>
  <c r="V316" i="1"/>
  <c r="W316" i="1"/>
  <c r="X316" i="1"/>
  <c r="Y316" i="1"/>
  <c r="Z316" i="1"/>
  <c r="G317" i="1"/>
  <c r="H317" i="1"/>
  <c r="I317" i="1"/>
  <c r="J317" i="1"/>
  <c r="K317" i="1"/>
  <c r="M317" i="1"/>
  <c r="N317" i="1"/>
  <c r="O317" i="1"/>
  <c r="P317" i="1"/>
  <c r="Q317" i="1"/>
  <c r="R317" i="1"/>
  <c r="S317" i="1"/>
  <c r="T317" i="1"/>
  <c r="U317" i="1"/>
  <c r="V317" i="1"/>
  <c r="W317" i="1"/>
  <c r="X317" i="1"/>
  <c r="Y317" i="1"/>
  <c r="Z317" i="1"/>
  <c r="G318" i="1"/>
  <c r="H318" i="1"/>
  <c r="I318" i="1"/>
  <c r="J318" i="1"/>
  <c r="K318" i="1"/>
  <c r="M318" i="1"/>
  <c r="N318" i="1"/>
  <c r="O318" i="1"/>
  <c r="P318" i="1"/>
  <c r="Q318" i="1"/>
  <c r="R318" i="1"/>
  <c r="S318" i="1"/>
  <c r="T318" i="1"/>
  <c r="U318" i="1"/>
  <c r="V318" i="1"/>
  <c r="W318" i="1"/>
  <c r="X318" i="1"/>
  <c r="Y318" i="1"/>
  <c r="Z318" i="1"/>
  <c r="G319" i="1"/>
  <c r="H319" i="1"/>
  <c r="I319" i="1"/>
  <c r="J319" i="1"/>
  <c r="K319" i="1"/>
  <c r="M319" i="1"/>
  <c r="N319" i="1"/>
  <c r="O319" i="1"/>
  <c r="P319" i="1"/>
  <c r="Q319" i="1"/>
  <c r="R319" i="1"/>
  <c r="S319" i="1"/>
  <c r="T319" i="1"/>
  <c r="U319" i="1"/>
  <c r="V319" i="1"/>
  <c r="W319" i="1"/>
  <c r="X319" i="1"/>
  <c r="Y319" i="1"/>
  <c r="Z319" i="1"/>
  <c r="G320" i="1"/>
  <c r="H320" i="1"/>
  <c r="I320" i="1"/>
  <c r="J320" i="1"/>
  <c r="K320" i="1"/>
  <c r="M320" i="1"/>
  <c r="N320" i="1"/>
  <c r="O320" i="1"/>
  <c r="P320" i="1"/>
  <c r="Q320" i="1"/>
  <c r="R320" i="1"/>
  <c r="S320" i="1"/>
  <c r="T320" i="1"/>
  <c r="U320" i="1"/>
  <c r="V320" i="1"/>
  <c r="W320" i="1"/>
  <c r="X320" i="1"/>
  <c r="Y320" i="1"/>
  <c r="Z320" i="1"/>
  <c r="G321" i="1"/>
  <c r="H321" i="1"/>
  <c r="I321" i="1"/>
  <c r="J321" i="1"/>
  <c r="K321" i="1"/>
  <c r="M321" i="1"/>
  <c r="N321" i="1"/>
  <c r="O321" i="1"/>
  <c r="P321" i="1"/>
  <c r="Q321" i="1"/>
  <c r="R321" i="1"/>
  <c r="S321" i="1"/>
  <c r="T321" i="1"/>
  <c r="U321" i="1"/>
  <c r="V321" i="1"/>
  <c r="W321" i="1"/>
  <c r="X321" i="1"/>
  <c r="Y321" i="1"/>
  <c r="Z321" i="1"/>
  <c r="G322" i="1"/>
  <c r="H322" i="1"/>
  <c r="I322" i="1"/>
  <c r="J322" i="1"/>
  <c r="K322" i="1"/>
  <c r="M322" i="1"/>
  <c r="N322" i="1"/>
  <c r="O322" i="1"/>
  <c r="P322" i="1"/>
  <c r="Q322" i="1"/>
  <c r="R322" i="1"/>
  <c r="S322" i="1"/>
  <c r="T322" i="1"/>
  <c r="U322" i="1"/>
  <c r="V322" i="1"/>
  <c r="W322" i="1"/>
  <c r="X322" i="1"/>
  <c r="Y322" i="1"/>
  <c r="Z322" i="1"/>
  <c r="G323" i="1"/>
  <c r="H323" i="1"/>
  <c r="I323" i="1"/>
  <c r="J323" i="1"/>
  <c r="K323" i="1"/>
  <c r="M323" i="1"/>
  <c r="N323" i="1"/>
  <c r="O323" i="1"/>
  <c r="P323" i="1"/>
  <c r="Q323" i="1"/>
  <c r="R323" i="1"/>
  <c r="S323" i="1"/>
  <c r="T323" i="1"/>
  <c r="U323" i="1"/>
  <c r="V323" i="1"/>
  <c r="W323" i="1"/>
  <c r="X323" i="1"/>
  <c r="Y323" i="1"/>
  <c r="Z323" i="1"/>
  <c r="G324" i="1"/>
  <c r="H324" i="1"/>
  <c r="I324" i="1"/>
  <c r="J324" i="1"/>
  <c r="K324" i="1"/>
  <c r="M324" i="1"/>
  <c r="N324" i="1"/>
  <c r="O324" i="1"/>
  <c r="P324" i="1"/>
  <c r="Q324" i="1"/>
  <c r="R324" i="1"/>
  <c r="S324" i="1"/>
  <c r="T324" i="1"/>
  <c r="U324" i="1"/>
  <c r="V324" i="1"/>
  <c r="W324" i="1"/>
  <c r="X324" i="1"/>
  <c r="Y324" i="1"/>
  <c r="Z324" i="1"/>
  <c r="G325" i="1"/>
  <c r="H325" i="1"/>
  <c r="I325" i="1"/>
  <c r="J325" i="1"/>
  <c r="K325" i="1"/>
  <c r="M325" i="1"/>
  <c r="N325" i="1"/>
  <c r="O325" i="1"/>
  <c r="P325" i="1"/>
  <c r="Q325" i="1"/>
  <c r="R325" i="1"/>
  <c r="S325" i="1"/>
  <c r="T325" i="1"/>
  <c r="U325" i="1"/>
  <c r="V325" i="1"/>
  <c r="W325" i="1"/>
  <c r="X325" i="1"/>
  <c r="Y325" i="1"/>
  <c r="Z325" i="1"/>
  <c r="G326" i="1"/>
  <c r="H326" i="1"/>
  <c r="I326" i="1"/>
  <c r="J326" i="1"/>
  <c r="K326" i="1"/>
  <c r="M326" i="1"/>
  <c r="N326" i="1"/>
  <c r="O326" i="1"/>
  <c r="P326" i="1"/>
  <c r="Q326" i="1"/>
  <c r="R326" i="1"/>
  <c r="S326" i="1"/>
  <c r="T326" i="1"/>
  <c r="U326" i="1"/>
  <c r="V326" i="1"/>
  <c r="W326" i="1"/>
  <c r="X326" i="1"/>
  <c r="Y326" i="1"/>
  <c r="Z326" i="1"/>
  <c r="G327" i="1"/>
  <c r="H327" i="1"/>
  <c r="I327" i="1"/>
  <c r="J327" i="1"/>
  <c r="K327" i="1"/>
  <c r="M327" i="1"/>
  <c r="N327" i="1"/>
  <c r="O327" i="1"/>
  <c r="P327" i="1"/>
  <c r="Q327" i="1"/>
  <c r="R327" i="1"/>
  <c r="S327" i="1"/>
  <c r="T327" i="1"/>
  <c r="U327" i="1"/>
  <c r="V327" i="1"/>
  <c r="W327" i="1"/>
  <c r="X327" i="1"/>
  <c r="Y327" i="1"/>
  <c r="Z327" i="1"/>
  <c r="G328" i="1"/>
  <c r="H328" i="1"/>
  <c r="I328" i="1"/>
  <c r="J328" i="1"/>
  <c r="K328" i="1"/>
  <c r="M328" i="1"/>
  <c r="N328" i="1"/>
  <c r="O328" i="1"/>
  <c r="P328" i="1"/>
  <c r="Q328" i="1"/>
  <c r="R328" i="1"/>
  <c r="S328" i="1"/>
  <c r="T328" i="1"/>
  <c r="U328" i="1"/>
  <c r="V328" i="1"/>
  <c r="W328" i="1"/>
  <c r="X328" i="1"/>
  <c r="Y328" i="1"/>
  <c r="Z328" i="1"/>
  <c r="G329" i="1"/>
  <c r="H329" i="1"/>
  <c r="I329" i="1"/>
  <c r="J329" i="1"/>
  <c r="K329" i="1"/>
  <c r="M329" i="1"/>
  <c r="N329" i="1"/>
  <c r="O329" i="1"/>
  <c r="P329" i="1"/>
  <c r="Q329" i="1"/>
  <c r="R329" i="1"/>
  <c r="S329" i="1"/>
  <c r="T329" i="1"/>
  <c r="U329" i="1"/>
  <c r="V329" i="1"/>
  <c r="W329" i="1"/>
  <c r="X329" i="1"/>
  <c r="Y329" i="1"/>
  <c r="Z329" i="1"/>
  <c r="G330" i="1"/>
  <c r="H330" i="1"/>
  <c r="I330" i="1"/>
  <c r="J330" i="1"/>
  <c r="K330" i="1"/>
  <c r="M330" i="1"/>
  <c r="N330" i="1"/>
  <c r="O330" i="1"/>
  <c r="P330" i="1"/>
  <c r="Q330" i="1"/>
  <c r="R330" i="1"/>
  <c r="S330" i="1"/>
  <c r="T330" i="1"/>
  <c r="U330" i="1"/>
  <c r="V330" i="1"/>
  <c r="W330" i="1"/>
  <c r="X330" i="1"/>
  <c r="Y330" i="1"/>
  <c r="Z330" i="1"/>
  <c r="G331" i="1"/>
  <c r="H331" i="1"/>
  <c r="I331" i="1"/>
  <c r="J331" i="1"/>
  <c r="K331" i="1"/>
  <c r="M331" i="1"/>
  <c r="N331" i="1"/>
  <c r="O331" i="1"/>
  <c r="P331" i="1"/>
  <c r="Q331" i="1"/>
  <c r="R331" i="1"/>
  <c r="S331" i="1"/>
  <c r="T331" i="1"/>
  <c r="U331" i="1"/>
  <c r="V331" i="1"/>
  <c r="W331" i="1"/>
  <c r="X331" i="1"/>
  <c r="Y331" i="1"/>
  <c r="Z331" i="1"/>
  <c r="G332" i="1"/>
  <c r="H332" i="1"/>
  <c r="I332" i="1"/>
  <c r="J332" i="1"/>
  <c r="K332" i="1"/>
  <c r="M332" i="1"/>
  <c r="N332" i="1"/>
  <c r="O332" i="1"/>
  <c r="P332" i="1"/>
  <c r="Q332" i="1"/>
  <c r="R332" i="1"/>
  <c r="S332" i="1"/>
  <c r="T332" i="1"/>
  <c r="U332" i="1"/>
  <c r="V332" i="1"/>
  <c r="W332" i="1"/>
  <c r="X332" i="1"/>
  <c r="Y332" i="1"/>
  <c r="Z332" i="1"/>
  <c r="G333" i="1"/>
  <c r="H333" i="1"/>
  <c r="I333" i="1"/>
  <c r="J333" i="1"/>
  <c r="K333" i="1"/>
  <c r="M333" i="1"/>
  <c r="N333" i="1"/>
  <c r="O333" i="1"/>
  <c r="P333" i="1"/>
  <c r="Q333" i="1"/>
  <c r="R333" i="1"/>
  <c r="S333" i="1"/>
  <c r="T333" i="1"/>
  <c r="U333" i="1"/>
  <c r="V333" i="1"/>
  <c r="W333" i="1"/>
  <c r="X333" i="1"/>
  <c r="Y333" i="1"/>
  <c r="Z333" i="1"/>
  <c r="G334" i="1"/>
  <c r="H334" i="1"/>
  <c r="I334" i="1"/>
  <c r="J334" i="1"/>
  <c r="K334" i="1"/>
  <c r="M334" i="1"/>
  <c r="N334" i="1"/>
  <c r="O334" i="1"/>
  <c r="P334" i="1"/>
  <c r="Q334" i="1"/>
  <c r="R334" i="1"/>
  <c r="S334" i="1"/>
  <c r="T334" i="1"/>
  <c r="U334" i="1"/>
  <c r="V334" i="1"/>
  <c r="W334" i="1"/>
  <c r="X334" i="1"/>
  <c r="Y334" i="1"/>
  <c r="Z334" i="1"/>
  <c r="G335" i="1"/>
  <c r="H335" i="1"/>
  <c r="I335" i="1"/>
  <c r="J335" i="1"/>
  <c r="K335" i="1"/>
  <c r="M335" i="1"/>
  <c r="N335" i="1"/>
  <c r="O335" i="1"/>
  <c r="P335" i="1"/>
  <c r="Q335" i="1"/>
  <c r="R335" i="1"/>
  <c r="S335" i="1"/>
  <c r="T335" i="1"/>
  <c r="U335" i="1"/>
  <c r="V335" i="1"/>
  <c r="W335" i="1"/>
  <c r="X335" i="1"/>
  <c r="Y335" i="1"/>
  <c r="Z335" i="1"/>
  <c r="G336" i="1"/>
  <c r="H336" i="1"/>
  <c r="I336" i="1"/>
  <c r="J336" i="1"/>
  <c r="K336" i="1"/>
  <c r="M336" i="1"/>
  <c r="N336" i="1"/>
  <c r="O336" i="1"/>
  <c r="P336" i="1"/>
  <c r="Q336" i="1"/>
  <c r="R336" i="1"/>
  <c r="S336" i="1"/>
  <c r="T336" i="1"/>
  <c r="U336" i="1"/>
  <c r="V336" i="1"/>
  <c r="W336" i="1"/>
  <c r="X336" i="1"/>
  <c r="Y336" i="1"/>
  <c r="Z336" i="1"/>
  <c r="G337" i="1"/>
  <c r="H337" i="1"/>
  <c r="I337" i="1"/>
  <c r="J337" i="1"/>
  <c r="K337" i="1"/>
  <c r="M337" i="1"/>
  <c r="N337" i="1"/>
  <c r="O337" i="1"/>
  <c r="P337" i="1"/>
  <c r="Q337" i="1"/>
  <c r="R337" i="1"/>
  <c r="S337" i="1"/>
  <c r="T337" i="1"/>
  <c r="U337" i="1"/>
  <c r="V337" i="1"/>
  <c r="W337" i="1"/>
  <c r="X337" i="1"/>
  <c r="Y337" i="1"/>
  <c r="Z337" i="1"/>
  <c r="G338" i="1"/>
  <c r="H338" i="1"/>
  <c r="I338" i="1"/>
  <c r="J338" i="1"/>
  <c r="K338" i="1"/>
  <c r="M338" i="1"/>
  <c r="N338" i="1"/>
  <c r="O338" i="1"/>
  <c r="P338" i="1"/>
  <c r="Q338" i="1"/>
  <c r="R338" i="1"/>
  <c r="S338" i="1"/>
  <c r="T338" i="1"/>
  <c r="U338" i="1"/>
  <c r="V338" i="1"/>
  <c r="W338" i="1"/>
  <c r="X338" i="1"/>
  <c r="Y338" i="1"/>
  <c r="Z338" i="1"/>
  <c r="G339" i="1"/>
  <c r="H339" i="1"/>
  <c r="I339" i="1"/>
  <c r="J339" i="1"/>
  <c r="K339" i="1"/>
  <c r="M339" i="1"/>
  <c r="N339" i="1"/>
  <c r="O339" i="1"/>
  <c r="P339" i="1"/>
  <c r="Q339" i="1"/>
  <c r="R339" i="1"/>
  <c r="S339" i="1"/>
  <c r="T339" i="1"/>
  <c r="U339" i="1"/>
  <c r="V339" i="1"/>
  <c r="W339" i="1"/>
  <c r="X339" i="1"/>
  <c r="Y339" i="1"/>
  <c r="Z339" i="1"/>
  <c r="G340" i="1"/>
  <c r="H340" i="1"/>
  <c r="I340" i="1"/>
  <c r="J340" i="1"/>
  <c r="K340" i="1"/>
  <c r="M340" i="1"/>
  <c r="N340" i="1"/>
  <c r="O340" i="1"/>
  <c r="P340" i="1"/>
  <c r="Q340" i="1"/>
  <c r="R340" i="1"/>
  <c r="S340" i="1"/>
  <c r="T340" i="1"/>
  <c r="U340" i="1"/>
  <c r="V340" i="1"/>
  <c r="W340" i="1"/>
  <c r="X340" i="1"/>
  <c r="Y340" i="1"/>
  <c r="Z340" i="1"/>
  <c r="G341" i="1"/>
  <c r="H341" i="1"/>
  <c r="I341" i="1"/>
  <c r="J341" i="1"/>
  <c r="K341" i="1"/>
  <c r="M341" i="1"/>
  <c r="N341" i="1"/>
  <c r="O341" i="1"/>
  <c r="P341" i="1"/>
  <c r="Q341" i="1"/>
  <c r="R341" i="1"/>
  <c r="S341" i="1"/>
  <c r="T341" i="1"/>
  <c r="U341" i="1"/>
  <c r="V341" i="1"/>
  <c r="W341" i="1"/>
  <c r="X341" i="1"/>
  <c r="Y341" i="1"/>
  <c r="Z341" i="1"/>
  <c r="G342" i="1"/>
  <c r="H342" i="1"/>
  <c r="I342" i="1"/>
  <c r="J342" i="1"/>
  <c r="K342" i="1"/>
  <c r="M342" i="1"/>
  <c r="N342" i="1"/>
  <c r="O342" i="1"/>
  <c r="P342" i="1"/>
  <c r="Q342" i="1"/>
  <c r="R342" i="1"/>
  <c r="S342" i="1"/>
  <c r="T342" i="1"/>
  <c r="U342" i="1"/>
  <c r="V342" i="1"/>
  <c r="W342" i="1"/>
  <c r="X342" i="1"/>
  <c r="Y342" i="1"/>
  <c r="Z342" i="1"/>
  <c r="G343" i="1"/>
  <c r="H343" i="1"/>
  <c r="I343" i="1"/>
  <c r="J343" i="1"/>
  <c r="K343" i="1"/>
  <c r="M343" i="1"/>
  <c r="N343" i="1"/>
  <c r="O343" i="1"/>
  <c r="P343" i="1"/>
  <c r="Q343" i="1"/>
  <c r="R343" i="1"/>
  <c r="S343" i="1"/>
  <c r="T343" i="1"/>
  <c r="U343" i="1"/>
  <c r="V343" i="1"/>
  <c r="W343" i="1"/>
  <c r="X343" i="1"/>
  <c r="Y343" i="1"/>
  <c r="Z343" i="1"/>
  <c r="G344" i="1"/>
  <c r="H344" i="1"/>
  <c r="I344" i="1"/>
  <c r="J344" i="1"/>
  <c r="K344" i="1"/>
  <c r="M344" i="1"/>
  <c r="N344" i="1"/>
  <c r="O344" i="1"/>
  <c r="P344" i="1"/>
  <c r="Q344" i="1"/>
  <c r="R344" i="1"/>
  <c r="S344" i="1"/>
  <c r="T344" i="1"/>
  <c r="U344" i="1"/>
  <c r="V344" i="1"/>
  <c r="W344" i="1"/>
  <c r="X344" i="1"/>
  <c r="Y344" i="1"/>
  <c r="Z344" i="1"/>
  <c r="G345" i="1"/>
  <c r="H345" i="1"/>
  <c r="I345" i="1"/>
  <c r="J345" i="1"/>
  <c r="K345" i="1"/>
  <c r="M345" i="1"/>
  <c r="N345" i="1"/>
  <c r="O345" i="1"/>
  <c r="P345" i="1"/>
  <c r="Q345" i="1"/>
  <c r="R345" i="1"/>
  <c r="S345" i="1"/>
  <c r="T345" i="1"/>
  <c r="U345" i="1"/>
  <c r="V345" i="1"/>
  <c r="W345" i="1"/>
  <c r="X345" i="1"/>
  <c r="Y345" i="1"/>
  <c r="Z345" i="1"/>
  <c r="G346" i="1"/>
  <c r="H346" i="1"/>
  <c r="I346" i="1"/>
  <c r="J346" i="1"/>
  <c r="K346" i="1"/>
  <c r="M346" i="1"/>
  <c r="N346" i="1"/>
  <c r="O346" i="1"/>
  <c r="P346" i="1"/>
  <c r="Q346" i="1"/>
  <c r="R346" i="1"/>
  <c r="S346" i="1"/>
  <c r="T346" i="1"/>
  <c r="U346" i="1"/>
  <c r="V346" i="1"/>
  <c r="W346" i="1"/>
  <c r="X346" i="1"/>
  <c r="Y346" i="1"/>
  <c r="Z346" i="1"/>
  <c r="G347" i="1"/>
  <c r="H347" i="1"/>
  <c r="I347" i="1"/>
  <c r="J347" i="1"/>
  <c r="K347" i="1"/>
  <c r="M347" i="1"/>
  <c r="N347" i="1"/>
  <c r="O347" i="1"/>
  <c r="P347" i="1"/>
  <c r="Q347" i="1"/>
  <c r="R347" i="1"/>
  <c r="S347" i="1"/>
  <c r="T347" i="1"/>
  <c r="U347" i="1"/>
  <c r="V347" i="1"/>
  <c r="W347" i="1"/>
  <c r="X347" i="1"/>
  <c r="Y347" i="1"/>
  <c r="Z347" i="1"/>
  <c r="G348" i="1"/>
  <c r="H348" i="1"/>
  <c r="I348" i="1"/>
  <c r="J348" i="1"/>
  <c r="K348" i="1"/>
  <c r="M348" i="1"/>
  <c r="N348" i="1"/>
  <c r="O348" i="1"/>
  <c r="P348" i="1"/>
  <c r="Q348" i="1"/>
  <c r="R348" i="1"/>
  <c r="S348" i="1"/>
  <c r="T348" i="1"/>
  <c r="U348" i="1"/>
  <c r="V348" i="1"/>
  <c r="W348" i="1"/>
  <c r="X348" i="1"/>
  <c r="Y348" i="1"/>
  <c r="Z348" i="1"/>
  <c r="G349" i="1"/>
  <c r="H349" i="1"/>
  <c r="I349" i="1"/>
  <c r="J349" i="1"/>
  <c r="K349" i="1"/>
  <c r="M349" i="1"/>
  <c r="N349" i="1"/>
  <c r="O349" i="1"/>
  <c r="P349" i="1"/>
  <c r="Q349" i="1"/>
  <c r="R349" i="1"/>
  <c r="S349" i="1"/>
  <c r="T349" i="1"/>
  <c r="U349" i="1"/>
  <c r="V349" i="1"/>
  <c r="W349" i="1"/>
  <c r="X349" i="1"/>
  <c r="Y349" i="1"/>
  <c r="Z349" i="1"/>
  <c r="G350" i="1"/>
  <c r="H350" i="1"/>
  <c r="I350" i="1"/>
  <c r="J350" i="1"/>
  <c r="K350" i="1"/>
  <c r="M350" i="1"/>
  <c r="N350" i="1"/>
  <c r="O350" i="1"/>
  <c r="P350" i="1"/>
  <c r="Q350" i="1"/>
  <c r="R350" i="1"/>
  <c r="S350" i="1"/>
  <c r="T350" i="1"/>
  <c r="U350" i="1"/>
  <c r="V350" i="1"/>
  <c r="W350" i="1"/>
  <c r="X350" i="1"/>
  <c r="Y350" i="1"/>
  <c r="Z350" i="1"/>
  <c r="G351" i="1"/>
  <c r="H351" i="1"/>
  <c r="I351" i="1"/>
  <c r="J351" i="1"/>
  <c r="K351" i="1"/>
  <c r="M351" i="1"/>
  <c r="N351" i="1"/>
  <c r="O351" i="1"/>
  <c r="P351" i="1"/>
  <c r="Q351" i="1"/>
  <c r="R351" i="1"/>
  <c r="S351" i="1"/>
  <c r="T351" i="1"/>
  <c r="U351" i="1"/>
  <c r="V351" i="1"/>
  <c r="W351" i="1"/>
  <c r="X351" i="1"/>
  <c r="Y351" i="1"/>
  <c r="Z351" i="1"/>
  <c r="G352" i="1"/>
  <c r="H352" i="1"/>
  <c r="I352" i="1"/>
  <c r="J352" i="1"/>
  <c r="K352" i="1"/>
  <c r="M352" i="1"/>
  <c r="N352" i="1"/>
  <c r="O352" i="1"/>
  <c r="P352" i="1"/>
  <c r="Q352" i="1"/>
  <c r="R352" i="1"/>
  <c r="S352" i="1"/>
  <c r="T352" i="1"/>
  <c r="U352" i="1"/>
  <c r="V352" i="1"/>
  <c r="W352" i="1"/>
  <c r="X352" i="1"/>
  <c r="Y352" i="1"/>
  <c r="Z352" i="1"/>
  <c r="G353" i="1"/>
  <c r="H353" i="1"/>
  <c r="I353" i="1"/>
  <c r="J353" i="1"/>
  <c r="K353" i="1"/>
  <c r="M353" i="1"/>
  <c r="N353" i="1"/>
  <c r="O353" i="1"/>
  <c r="P353" i="1"/>
  <c r="Q353" i="1"/>
  <c r="R353" i="1"/>
  <c r="S353" i="1"/>
  <c r="T353" i="1"/>
  <c r="U353" i="1"/>
  <c r="V353" i="1"/>
  <c r="W353" i="1"/>
  <c r="X353" i="1"/>
  <c r="Y353" i="1"/>
  <c r="Z353" i="1"/>
  <c r="G354" i="1"/>
  <c r="H354" i="1"/>
  <c r="I354" i="1"/>
  <c r="J354" i="1"/>
  <c r="K354" i="1"/>
  <c r="M354" i="1"/>
  <c r="N354" i="1"/>
  <c r="O354" i="1"/>
  <c r="P354" i="1"/>
  <c r="Q354" i="1"/>
  <c r="R354" i="1"/>
  <c r="S354" i="1"/>
  <c r="T354" i="1"/>
  <c r="U354" i="1"/>
  <c r="V354" i="1"/>
  <c r="W354" i="1"/>
  <c r="X354" i="1"/>
  <c r="Y354" i="1"/>
  <c r="Z354" i="1"/>
  <c r="G355" i="1"/>
  <c r="H355" i="1"/>
  <c r="I355" i="1"/>
  <c r="J355" i="1"/>
  <c r="K355" i="1"/>
  <c r="M355" i="1"/>
  <c r="N355" i="1"/>
  <c r="O355" i="1"/>
  <c r="P355" i="1"/>
  <c r="Q355" i="1"/>
  <c r="R355" i="1"/>
  <c r="S355" i="1"/>
  <c r="T355" i="1"/>
  <c r="U355" i="1"/>
  <c r="V355" i="1"/>
  <c r="W355" i="1"/>
  <c r="X355" i="1"/>
  <c r="Y355" i="1"/>
  <c r="Z355" i="1"/>
  <c r="G356" i="1"/>
  <c r="H356" i="1"/>
  <c r="I356" i="1"/>
  <c r="J356" i="1"/>
  <c r="K356" i="1"/>
  <c r="M356" i="1"/>
  <c r="N356" i="1"/>
  <c r="O356" i="1"/>
  <c r="P356" i="1"/>
  <c r="Q356" i="1"/>
  <c r="R356" i="1"/>
  <c r="S356" i="1"/>
  <c r="T356" i="1"/>
  <c r="U356" i="1"/>
  <c r="V356" i="1"/>
  <c r="W356" i="1"/>
  <c r="X356" i="1"/>
  <c r="Y356" i="1"/>
  <c r="Z356" i="1"/>
  <c r="G357" i="1"/>
  <c r="H357" i="1"/>
  <c r="I357" i="1"/>
  <c r="J357" i="1"/>
  <c r="K357" i="1"/>
  <c r="M357" i="1"/>
  <c r="N357" i="1"/>
  <c r="O357" i="1"/>
  <c r="P357" i="1"/>
  <c r="Q357" i="1"/>
  <c r="R357" i="1"/>
  <c r="S357" i="1"/>
  <c r="T357" i="1"/>
  <c r="U357" i="1"/>
  <c r="V357" i="1"/>
  <c r="W357" i="1"/>
  <c r="X357" i="1"/>
  <c r="Y357" i="1"/>
  <c r="Z357" i="1"/>
  <c r="G358" i="1"/>
  <c r="H358" i="1"/>
  <c r="I358" i="1"/>
  <c r="J358" i="1"/>
  <c r="K358" i="1"/>
  <c r="M358" i="1"/>
  <c r="N358" i="1"/>
  <c r="O358" i="1"/>
  <c r="P358" i="1"/>
  <c r="Q358" i="1"/>
  <c r="R358" i="1"/>
  <c r="S358" i="1"/>
  <c r="T358" i="1"/>
  <c r="U358" i="1"/>
  <c r="V358" i="1"/>
  <c r="W358" i="1"/>
  <c r="X358" i="1"/>
  <c r="Y358" i="1"/>
  <c r="Z358" i="1"/>
  <c r="G359" i="1"/>
  <c r="H359" i="1"/>
  <c r="I359" i="1"/>
  <c r="J359" i="1"/>
  <c r="K359" i="1"/>
  <c r="M359" i="1"/>
  <c r="N359" i="1"/>
  <c r="O359" i="1"/>
  <c r="P359" i="1"/>
  <c r="Q359" i="1"/>
  <c r="R359" i="1"/>
  <c r="S359" i="1"/>
  <c r="T359" i="1"/>
  <c r="U359" i="1"/>
  <c r="V359" i="1"/>
  <c r="W359" i="1"/>
  <c r="X359" i="1"/>
  <c r="Y359" i="1"/>
  <c r="Z359" i="1"/>
  <c r="G360" i="1"/>
  <c r="H360" i="1"/>
  <c r="I360" i="1"/>
  <c r="J360" i="1"/>
  <c r="K360" i="1"/>
  <c r="M360" i="1"/>
  <c r="N360" i="1"/>
  <c r="O360" i="1"/>
  <c r="P360" i="1"/>
  <c r="Q360" i="1"/>
  <c r="R360" i="1"/>
  <c r="S360" i="1"/>
  <c r="T360" i="1"/>
  <c r="U360" i="1"/>
  <c r="V360" i="1"/>
  <c r="W360" i="1"/>
  <c r="X360" i="1"/>
  <c r="Y360" i="1"/>
  <c r="Z360" i="1"/>
  <c r="G361" i="1"/>
  <c r="H361" i="1"/>
  <c r="I361" i="1"/>
  <c r="J361" i="1"/>
  <c r="K361" i="1"/>
  <c r="M361" i="1"/>
  <c r="N361" i="1"/>
  <c r="O361" i="1"/>
  <c r="P361" i="1"/>
  <c r="Q361" i="1"/>
  <c r="R361" i="1"/>
  <c r="S361" i="1"/>
  <c r="T361" i="1"/>
  <c r="U361" i="1"/>
  <c r="V361" i="1"/>
  <c r="W361" i="1"/>
  <c r="X361" i="1"/>
  <c r="Y361" i="1"/>
  <c r="Z361" i="1"/>
  <c r="G362" i="1"/>
  <c r="H362" i="1"/>
  <c r="I362" i="1"/>
  <c r="J362" i="1"/>
  <c r="K362" i="1"/>
  <c r="M362" i="1"/>
  <c r="N362" i="1"/>
  <c r="O362" i="1"/>
  <c r="P362" i="1"/>
  <c r="Q362" i="1"/>
  <c r="R362" i="1"/>
  <c r="S362" i="1"/>
  <c r="T362" i="1"/>
  <c r="U362" i="1"/>
  <c r="V362" i="1"/>
  <c r="W362" i="1"/>
  <c r="X362" i="1"/>
  <c r="Y362" i="1"/>
  <c r="Z362" i="1"/>
  <c r="G363" i="1"/>
  <c r="H363" i="1"/>
  <c r="I363" i="1"/>
  <c r="J363" i="1"/>
  <c r="K363" i="1"/>
  <c r="M363" i="1"/>
  <c r="N363" i="1"/>
  <c r="O363" i="1"/>
  <c r="P363" i="1"/>
  <c r="Q363" i="1"/>
  <c r="R363" i="1"/>
  <c r="S363" i="1"/>
  <c r="T363" i="1"/>
  <c r="U363" i="1"/>
  <c r="V363" i="1"/>
  <c r="W363" i="1"/>
  <c r="X363" i="1"/>
  <c r="Y363" i="1"/>
  <c r="Z363" i="1"/>
  <c r="G364" i="1"/>
  <c r="H364" i="1"/>
  <c r="I364" i="1"/>
  <c r="J364" i="1"/>
  <c r="K364" i="1"/>
  <c r="M364" i="1"/>
  <c r="N364" i="1"/>
  <c r="O364" i="1"/>
  <c r="P364" i="1"/>
  <c r="Q364" i="1"/>
  <c r="R364" i="1"/>
  <c r="S364" i="1"/>
  <c r="T364" i="1"/>
  <c r="U364" i="1"/>
  <c r="V364" i="1"/>
  <c r="W364" i="1"/>
  <c r="X364" i="1"/>
  <c r="Y364" i="1"/>
  <c r="Z364" i="1"/>
  <c r="G365" i="1"/>
  <c r="H365" i="1"/>
  <c r="I365" i="1"/>
  <c r="J365" i="1"/>
  <c r="K365" i="1"/>
  <c r="M365" i="1"/>
  <c r="N365" i="1"/>
  <c r="O365" i="1"/>
  <c r="P365" i="1"/>
  <c r="Q365" i="1"/>
  <c r="R365" i="1"/>
  <c r="S365" i="1"/>
  <c r="T365" i="1"/>
  <c r="U365" i="1"/>
  <c r="V365" i="1"/>
  <c r="W365" i="1"/>
  <c r="X365" i="1"/>
  <c r="Y365" i="1"/>
  <c r="Z365" i="1"/>
  <c r="G366" i="1"/>
  <c r="H366" i="1"/>
  <c r="I366" i="1"/>
  <c r="J366" i="1"/>
  <c r="K366" i="1"/>
  <c r="M366" i="1"/>
  <c r="N366" i="1"/>
  <c r="O366" i="1"/>
  <c r="P366" i="1"/>
  <c r="Q366" i="1"/>
  <c r="R366" i="1"/>
  <c r="S366" i="1"/>
  <c r="T366" i="1"/>
  <c r="U366" i="1"/>
  <c r="V366" i="1"/>
  <c r="W366" i="1"/>
  <c r="X366" i="1"/>
  <c r="Y366" i="1"/>
  <c r="Z366" i="1"/>
  <c r="G367" i="1"/>
  <c r="H367" i="1"/>
  <c r="I367" i="1"/>
  <c r="J367" i="1"/>
  <c r="K367" i="1"/>
  <c r="M367" i="1"/>
  <c r="N367" i="1"/>
  <c r="O367" i="1"/>
  <c r="P367" i="1"/>
  <c r="Q367" i="1"/>
  <c r="R367" i="1"/>
  <c r="S367" i="1"/>
  <c r="T367" i="1"/>
  <c r="U367" i="1"/>
  <c r="V367" i="1"/>
  <c r="W367" i="1"/>
  <c r="X367" i="1"/>
  <c r="Y367" i="1"/>
  <c r="Z367" i="1"/>
  <c r="G368" i="1"/>
  <c r="H368" i="1"/>
  <c r="I368" i="1"/>
  <c r="J368" i="1"/>
  <c r="K368" i="1"/>
  <c r="M368" i="1"/>
  <c r="N368" i="1"/>
  <c r="O368" i="1"/>
  <c r="P368" i="1"/>
  <c r="Q368" i="1"/>
  <c r="R368" i="1"/>
  <c r="S368" i="1"/>
  <c r="T368" i="1"/>
  <c r="U368" i="1"/>
  <c r="V368" i="1"/>
  <c r="W368" i="1"/>
  <c r="X368" i="1"/>
  <c r="Y368" i="1"/>
  <c r="Z368" i="1"/>
  <c r="G369" i="1"/>
  <c r="H369" i="1"/>
  <c r="I369" i="1"/>
  <c r="J369" i="1"/>
  <c r="K369" i="1"/>
  <c r="M369" i="1"/>
  <c r="N369" i="1"/>
  <c r="O369" i="1"/>
  <c r="P369" i="1"/>
  <c r="Q369" i="1"/>
  <c r="R369" i="1"/>
  <c r="S369" i="1"/>
  <c r="T369" i="1"/>
  <c r="U369" i="1"/>
  <c r="V369" i="1"/>
  <c r="W369" i="1"/>
  <c r="X369" i="1"/>
  <c r="Y369" i="1"/>
  <c r="Z369" i="1"/>
  <c r="G370" i="1"/>
  <c r="H370" i="1"/>
  <c r="I370" i="1"/>
  <c r="J370" i="1"/>
  <c r="K370" i="1"/>
  <c r="M370" i="1"/>
  <c r="N370" i="1"/>
  <c r="O370" i="1"/>
  <c r="P370" i="1"/>
  <c r="Q370" i="1"/>
  <c r="R370" i="1"/>
  <c r="S370" i="1"/>
  <c r="T370" i="1"/>
  <c r="U370" i="1"/>
  <c r="V370" i="1"/>
  <c r="W370" i="1"/>
  <c r="X370" i="1"/>
  <c r="Y370" i="1"/>
  <c r="Z370" i="1"/>
  <c r="G371" i="1"/>
  <c r="H371" i="1"/>
  <c r="I371" i="1"/>
  <c r="J371" i="1"/>
  <c r="K371" i="1"/>
  <c r="M371" i="1"/>
  <c r="N371" i="1"/>
  <c r="O371" i="1"/>
  <c r="P371" i="1"/>
  <c r="Q371" i="1"/>
  <c r="R371" i="1"/>
  <c r="S371" i="1"/>
  <c r="T371" i="1"/>
  <c r="U371" i="1"/>
  <c r="V371" i="1"/>
  <c r="W371" i="1"/>
  <c r="X371" i="1"/>
  <c r="Y371" i="1"/>
  <c r="Z371" i="1"/>
  <c r="G372" i="1"/>
  <c r="H372" i="1"/>
  <c r="I372" i="1"/>
  <c r="J372" i="1"/>
  <c r="K372" i="1"/>
  <c r="M372" i="1"/>
  <c r="N372" i="1"/>
  <c r="O372" i="1"/>
  <c r="P372" i="1"/>
  <c r="Q372" i="1"/>
  <c r="R372" i="1"/>
  <c r="S372" i="1"/>
  <c r="T372" i="1"/>
  <c r="U372" i="1"/>
  <c r="V372" i="1"/>
  <c r="W372" i="1"/>
  <c r="X372" i="1"/>
  <c r="Y372" i="1"/>
  <c r="Z372" i="1"/>
  <c r="G373" i="1"/>
  <c r="H373" i="1"/>
  <c r="I373" i="1"/>
  <c r="J373" i="1"/>
  <c r="K373" i="1"/>
  <c r="M373" i="1"/>
  <c r="N373" i="1"/>
  <c r="O373" i="1"/>
  <c r="P373" i="1"/>
  <c r="Q373" i="1"/>
  <c r="R373" i="1"/>
  <c r="S373" i="1"/>
  <c r="T373" i="1"/>
  <c r="U373" i="1"/>
  <c r="V373" i="1"/>
  <c r="W373" i="1"/>
  <c r="X373" i="1"/>
  <c r="Y373" i="1"/>
  <c r="Z373" i="1"/>
  <c r="G374" i="1"/>
  <c r="H374" i="1"/>
  <c r="I374" i="1"/>
  <c r="J374" i="1"/>
  <c r="K374" i="1"/>
  <c r="M374" i="1"/>
  <c r="N374" i="1"/>
  <c r="O374" i="1"/>
  <c r="P374" i="1"/>
  <c r="Q374" i="1"/>
  <c r="R374" i="1"/>
  <c r="S374" i="1"/>
  <c r="T374" i="1"/>
  <c r="U374" i="1"/>
  <c r="V374" i="1"/>
  <c r="W374" i="1"/>
  <c r="X374" i="1"/>
  <c r="Y374" i="1"/>
  <c r="Z374" i="1"/>
  <c r="G375" i="1"/>
  <c r="H375" i="1"/>
  <c r="I375" i="1"/>
  <c r="J375" i="1"/>
  <c r="K375" i="1"/>
  <c r="M375" i="1"/>
  <c r="N375" i="1"/>
  <c r="O375" i="1"/>
  <c r="P375" i="1"/>
  <c r="Q375" i="1"/>
  <c r="R375" i="1"/>
  <c r="S375" i="1"/>
  <c r="T375" i="1"/>
  <c r="U375" i="1"/>
  <c r="V375" i="1"/>
  <c r="W375" i="1"/>
  <c r="X375" i="1"/>
  <c r="Y375" i="1"/>
  <c r="Z375" i="1"/>
  <c r="G376" i="1"/>
  <c r="H376" i="1"/>
  <c r="I376" i="1"/>
  <c r="J376" i="1"/>
  <c r="K376" i="1"/>
  <c r="M376" i="1"/>
  <c r="N376" i="1"/>
  <c r="O376" i="1"/>
  <c r="P376" i="1"/>
  <c r="Q376" i="1"/>
  <c r="R376" i="1"/>
  <c r="S376" i="1"/>
  <c r="T376" i="1"/>
  <c r="U376" i="1"/>
  <c r="V376" i="1"/>
  <c r="W376" i="1"/>
  <c r="X376" i="1"/>
  <c r="Y376" i="1"/>
  <c r="Z376" i="1"/>
  <c r="G377" i="1"/>
  <c r="H377" i="1"/>
  <c r="I377" i="1"/>
  <c r="J377" i="1"/>
  <c r="K377" i="1"/>
  <c r="M377" i="1"/>
  <c r="N377" i="1"/>
  <c r="O377" i="1"/>
  <c r="P377" i="1"/>
  <c r="Q377" i="1"/>
  <c r="R377" i="1"/>
  <c r="S377" i="1"/>
  <c r="T377" i="1"/>
  <c r="U377" i="1"/>
  <c r="V377" i="1"/>
  <c r="W377" i="1"/>
  <c r="X377" i="1"/>
  <c r="Y377" i="1"/>
  <c r="Z377" i="1"/>
  <c r="G378" i="1"/>
  <c r="H378" i="1"/>
  <c r="I378" i="1"/>
  <c r="J378" i="1"/>
  <c r="K378" i="1"/>
  <c r="M378" i="1"/>
  <c r="N378" i="1"/>
  <c r="O378" i="1"/>
  <c r="P378" i="1"/>
  <c r="Q378" i="1"/>
  <c r="R378" i="1"/>
  <c r="S378" i="1"/>
  <c r="T378" i="1"/>
  <c r="U378" i="1"/>
  <c r="V378" i="1"/>
  <c r="W378" i="1"/>
  <c r="X378" i="1"/>
  <c r="Y378" i="1"/>
  <c r="Z378" i="1"/>
  <c r="G379" i="1"/>
  <c r="H379" i="1"/>
  <c r="I379" i="1"/>
  <c r="J379" i="1"/>
  <c r="K379" i="1"/>
  <c r="M379" i="1"/>
  <c r="N379" i="1"/>
  <c r="O379" i="1"/>
  <c r="P379" i="1"/>
  <c r="Q379" i="1"/>
  <c r="R379" i="1"/>
  <c r="S379" i="1"/>
  <c r="T379" i="1"/>
  <c r="U379" i="1"/>
  <c r="V379" i="1"/>
  <c r="W379" i="1"/>
  <c r="X379" i="1"/>
  <c r="Y379" i="1"/>
  <c r="Z379" i="1"/>
  <c r="G380" i="1"/>
  <c r="H380" i="1"/>
  <c r="I380" i="1"/>
  <c r="J380" i="1"/>
  <c r="K380" i="1"/>
  <c r="M380" i="1"/>
  <c r="N380" i="1"/>
  <c r="O380" i="1"/>
  <c r="P380" i="1"/>
  <c r="Q380" i="1"/>
  <c r="R380" i="1"/>
  <c r="S380" i="1"/>
  <c r="T380" i="1"/>
  <c r="U380" i="1"/>
  <c r="V380" i="1"/>
  <c r="W380" i="1"/>
  <c r="X380" i="1"/>
  <c r="Y380" i="1"/>
  <c r="Z380" i="1"/>
  <c r="G381" i="1"/>
  <c r="H381" i="1"/>
  <c r="I381" i="1"/>
  <c r="J381" i="1"/>
  <c r="K381" i="1"/>
  <c r="M381" i="1"/>
  <c r="N381" i="1"/>
  <c r="O381" i="1"/>
  <c r="P381" i="1"/>
  <c r="Q381" i="1"/>
  <c r="R381" i="1"/>
  <c r="S381" i="1"/>
  <c r="T381" i="1"/>
  <c r="U381" i="1"/>
  <c r="V381" i="1"/>
  <c r="W381" i="1"/>
  <c r="X381" i="1"/>
  <c r="Y381" i="1"/>
  <c r="Z381" i="1"/>
  <c r="G382" i="1"/>
  <c r="H382" i="1"/>
  <c r="I382" i="1"/>
  <c r="J382" i="1"/>
  <c r="K382" i="1"/>
  <c r="M382" i="1"/>
  <c r="N382" i="1"/>
  <c r="O382" i="1"/>
  <c r="P382" i="1"/>
  <c r="Q382" i="1"/>
  <c r="R382" i="1"/>
  <c r="S382" i="1"/>
  <c r="T382" i="1"/>
  <c r="U382" i="1"/>
  <c r="V382" i="1"/>
  <c r="W382" i="1"/>
  <c r="X382" i="1"/>
  <c r="Y382" i="1"/>
  <c r="Z382" i="1"/>
  <c r="G383" i="1"/>
  <c r="H383" i="1"/>
  <c r="I383" i="1"/>
  <c r="J383" i="1"/>
  <c r="K383" i="1"/>
  <c r="M383" i="1"/>
  <c r="N383" i="1"/>
  <c r="O383" i="1"/>
  <c r="P383" i="1"/>
  <c r="Q383" i="1"/>
  <c r="R383" i="1"/>
  <c r="S383" i="1"/>
  <c r="T383" i="1"/>
  <c r="U383" i="1"/>
  <c r="V383" i="1"/>
  <c r="W383" i="1"/>
  <c r="X383" i="1"/>
  <c r="Y383" i="1"/>
  <c r="Z383" i="1"/>
  <c r="G384" i="1"/>
  <c r="H384" i="1"/>
  <c r="I384" i="1"/>
  <c r="J384" i="1"/>
  <c r="K384" i="1"/>
  <c r="M384" i="1"/>
  <c r="N384" i="1"/>
  <c r="O384" i="1"/>
  <c r="P384" i="1"/>
  <c r="Q384" i="1"/>
  <c r="R384" i="1"/>
  <c r="S384" i="1"/>
  <c r="T384" i="1"/>
  <c r="U384" i="1"/>
  <c r="V384" i="1"/>
  <c r="W384" i="1"/>
  <c r="X384" i="1"/>
  <c r="Y384" i="1"/>
  <c r="Z384" i="1"/>
  <c r="G385" i="1"/>
  <c r="H385" i="1"/>
  <c r="I385" i="1"/>
  <c r="J385" i="1"/>
  <c r="K385" i="1"/>
  <c r="M385" i="1"/>
  <c r="N385" i="1"/>
  <c r="O385" i="1"/>
  <c r="P385" i="1"/>
  <c r="Q385" i="1"/>
  <c r="R385" i="1"/>
  <c r="S385" i="1"/>
  <c r="T385" i="1"/>
  <c r="U385" i="1"/>
  <c r="V385" i="1"/>
  <c r="W385" i="1"/>
  <c r="X385" i="1"/>
  <c r="Y385" i="1"/>
  <c r="Z385" i="1"/>
  <c r="G386" i="1"/>
  <c r="H386" i="1"/>
  <c r="I386" i="1"/>
  <c r="J386" i="1"/>
  <c r="K386" i="1"/>
  <c r="M386" i="1"/>
  <c r="N386" i="1"/>
  <c r="O386" i="1"/>
  <c r="P386" i="1"/>
  <c r="Q386" i="1"/>
  <c r="R386" i="1"/>
  <c r="S386" i="1"/>
  <c r="T386" i="1"/>
  <c r="U386" i="1"/>
  <c r="V386" i="1"/>
  <c r="W386" i="1"/>
  <c r="X386" i="1"/>
  <c r="Y386" i="1"/>
  <c r="Z386" i="1"/>
  <c r="G387" i="1"/>
  <c r="H387" i="1"/>
  <c r="I387" i="1"/>
  <c r="J387" i="1"/>
  <c r="K387" i="1"/>
  <c r="M387" i="1"/>
  <c r="N387" i="1"/>
  <c r="O387" i="1"/>
  <c r="P387" i="1"/>
  <c r="Q387" i="1"/>
  <c r="R387" i="1"/>
  <c r="S387" i="1"/>
  <c r="T387" i="1"/>
  <c r="U387" i="1"/>
  <c r="V387" i="1"/>
  <c r="W387" i="1"/>
  <c r="X387" i="1"/>
  <c r="Y387" i="1"/>
  <c r="Z387" i="1"/>
  <c r="G388" i="1"/>
  <c r="H388" i="1"/>
  <c r="I388" i="1"/>
  <c r="J388" i="1"/>
  <c r="K388" i="1"/>
  <c r="M388" i="1"/>
  <c r="N388" i="1"/>
  <c r="O388" i="1"/>
  <c r="P388" i="1"/>
  <c r="Q388" i="1"/>
  <c r="R388" i="1"/>
  <c r="S388" i="1"/>
  <c r="T388" i="1"/>
  <c r="U388" i="1"/>
  <c r="V388" i="1"/>
  <c r="W388" i="1"/>
  <c r="X388" i="1"/>
  <c r="Y388" i="1"/>
  <c r="Z388" i="1"/>
  <c r="G389" i="1"/>
  <c r="H389" i="1"/>
  <c r="I389" i="1"/>
  <c r="J389" i="1"/>
  <c r="K389" i="1"/>
  <c r="M389" i="1"/>
  <c r="N389" i="1"/>
  <c r="O389" i="1"/>
  <c r="P389" i="1"/>
  <c r="Q389" i="1"/>
  <c r="R389" i="1"/>
  <c r="S389" i="1"/>
  <c r="T389" i="1"/>
  <c r="U389" i="1"/>
  <c r="V389" i="1"/>
  <c r="W389" i="1"/>
  <c r="X389" i="1"/>
  <c r="Y389" i="1"/>
  <c r="Z389" i="1"/>
  <c r="G390" i="1"/>
  <c r="H390" i="1"/>
  <c r="I390" i="1"/>
  <c r="J390" i="1"/>
  <c r="K390" i="1"/>
  <c r="M390" i="1"/>
  <c r="N390" i="1"/>
  <c r="O390" i="1"/>
  <c r="P390" i="1"/>
  <c r="Q390" i="1"/>
  <c r="R390" i="1"/>
  <c r="S390" i="1"/>
  <c r="T390" i="1"/>
  <c r="U390" i="1"/>
  <c r="V390" i="1"/>
  <c r="W390" i="1"/>
  <c r="X390" i="1"/>
  <c r="Y390" i="1"/>
  <c r="Z390" i="1"/>
  <c r="G391" i="1"/>
  <c r="H391" i="1"/>
  <c r="I391" i="1"/>
  <c r="J391" i="1"/>
  <c r="K391" i="1"/>
  <c r="M391" i="1"/>
  <c r="N391" i="1"/>
  <c r="O391" i="1"/>
  <c r="P391" i="1"/>
  <c r="Q391" i="1"/>
  <c r="R391" i="1"/>
  <c r="S391" i="1"/>
  <c r="T391" i="1"/>
  <c r="U391" i="1"/>
  <c r="V391" i="1"/>
  <c r="W391" i="1"/>
  <c r="X391" i="1"/>
  <c r="Y391" i="1"/>
  <c r="Z391" i="1"/>
  <c r="G392" i="1"/>
  <c r="H392" i="1"/>
  <c r="I392" i="1"/>
  <c r="J392" i="1"/>
  <c r="K392" i="1"/>
  <c r="M392" i="1"/>
  <c r="N392" i="1"/>
  <c r="O392" i="1"/>
  <c r="P392" i="1"/>
  <c r="Q392" i="1"/>
  <c r="R392" i="1"/>
  <c r="S392" i="1"/>
  <c r="T392" i="1"/>
  <c r="U392" i="1"/>
  <c r="V392" i="1"/>
  <c r="W392" i="1"/>
  <c r="X392" i="1"/>
  <c r="Y392" i="1"/>
  <c r="Z392" i="1"/>
  <c r="G393" i="1"/>
  <c r="H393" i="1"/>
  <c r="I393" i="1"/>
  <c r="J393" i="1"/>
  <c r="K393" i="1"/>
  <c r="M393" i="1"/>
  <c r="N393" i="1"/>
  <c r="O393" i="1"/>
  <c r="P393" i="1"/>
  <c r="Q393" i="1"/>
  <c r="R393" i="1"/>
  <c r="S393" i="1"/>
  <c r="T393" i="1"/>
  <c r="U393" i="1"/>
  <c r="V393" i="1"/>
  <c r="W393" i="1"/>
  <c r="X393" i="1"/>
  <c r="Y393" i="1"/>
  <c r="Z393" i="1"/>
  <c r="G394" i="1"/>
  <c r="H394" i="1"/>
  <c r="I394" i="1"/>
  <c r="J394" i="1"/>
  <c r="K394" i="1"/>
  <c r="M394" i="1"/>
  <c r="N394" i="1"/>
  <c r="O394" i="1"/>
  <c r="P394" i="1"/>
  <c r="Q394" i="1"/>
  <c r="R394" i="1"/>
  <c r="S394" i="1"/>
  <c r="T394" i="1"/>
  <c r="U394" i="1"/>
  <c r="V394" i="1"/>
  <c r="W394" i="1"/>
  <c r="X394" i="1"/>
  <c r="Y394" i="1"/>
  <c r="Z394" i="1"/>
  <c r="G395" i="1"/>
  <c r="H395" i="1"/>
  <c r="I395" i="1"/>
  <c r="J395" i="1"/>
  <c r="K395" i="1"/>
  <c r="M395" i="1"/>
  <c r="N395" i="1"/>
  <c r="O395" i="1"/>
  <c r="P395" i="1"/>
  <c r="Q395" i="1"/>
  <c r="R395" i="1"/>
  <c r="S395" i="1"/>
  <c r="T395" i="1"/>
  <c r="U395" i="1"/>
  <c r="V395" i="1"/>
  <c r="W395" i="1"/>
  <c r="X395" i="1"/>
  <c r="Y395" i="1"/>
  <c r="Z395" i="1"/>
  <c r="G396" i="1"/>
  <c r="H396" i="1"/>
  <c r="I396" i="1"/>
  <c r="J396" i="1"/>
  <c r="K396" i="1"/>
  <c r="M396" i="1"/>
  <c r="N396" i="1"/>
  <c r="O396" i="1"/>
  <c r="P396" i="1"/>
  <c r="Q396" i="1"/>
  <c r="R396" i="1"/>
  <c r="S396" i="1"/>
  <c r="T396" i="1"/>
  <c r="U396" i="1"/>
  <c r="V396" i="1"/>
  <c r="W396" i="1"/>
  <c r="X396" i="1"/>
  <c r="Y396" i="1"/>
  <c r="Z396" i="1"/>
  <c r="G397" i="1"/>
  <c r="H397" i="1"/>
  <c r="I397" i="1"/>
  <c r="J397" i="1"/>
  <c r="K397" i="1"/>
  <c r="M397" i="1"/>
  <c r="N397" i="1"/>
  <c r="O397" i="1"/>
  <c r="P397" i="1"/>
  <c r="Q397" i="1"/>
  <c r="R397" i="1"/>
  <c r="S397" i="1"/>
  <c r="T397" i="1"/>
  <c r="U397" i="1"/>
  <c r="V397" i="1"/>
  <c r="W397" i="1"/>
  <c r="X397" i="1"/>
  <c r="Y397" i="1"/>
  <c r="Z397" i="1"/>
  <c r="G398" i="1"/>
  <c r="H398" i="1"/>
  <c r="I398" i="1"/>
  <c r="J398" i="1"/>
  <c r="K398" i="1"/>
  <c r="M398" i="1"/>
  <c r="N398" i="1"/>
  <c r="O398" i="1"/>
  <c r="P398" i="1"/>
  <c r="Q398" i="1"/>
  <c r="R398" i="1"/>
  <c r="S398" i="1"/>
  <c r="T398" i="1"/>
  <c r="U398" i="1"/>
  <c r="V398" i="1"/>
  <c r="W398" i="1"/>
  <c r="X398" i="1"/>
  <c r="Y398" i="1"/>
  <c r="Z398" i="1"/>
  <c r="G399" i="1"/>
  <c r="H399" i="1"/>
  <c r="I399" i="1"/>
  <c r="J399" i="1"/>
  <c r="K399" i="1"/>
  <c r="M399" i="1"/>
  <c r="N399" i="1"/>
  <c r="O399" i="1"/>
  <c r="P399" i="1"/>
  <c r="Q399" i="1"/>
  <c r="R399" i="1"/>
  <c r="S399" i="1"/>
  <c r="T399" i="1"/>
  <c r="U399" i="1"/>
  <c r="V399" i="1"/>
  <c r="W399" i="1"/>
  <c r="X399" i="1"/>
  <c r="Y399" i="1"/>
  <c r="Z399" i="1"/>
  <c r="G400" i="1"/>
  <c r="H400" i="1"/>
  <c r="I400" i="1"/>
  <c r="J400" i="1"/>
  <c r="K400" i="1"/>
  <c r="M400" i="1"/>
  <c r="N400" i="1"/>
  <c r="O400" i="1"/>
  <c r="P400" i="1"/>
  <c r="Q400" i="1"/>
  <c r="R400" i="1"/>
  <c r="S400" i="1"/>
  <c r="T400" i="1"/>
  <c r="U400" i="1"/>
  <c r="V400" i="1"/>
  <c r="W400" i="1"/>
  <c r="X400" i="1"/>
  <c r="Y400" i="1"/>
  <c r="Z400" i="1"/>
  <c r="G401" i="1"/>
  <c r="H401" i="1"/>
  <c r="I401" i="1"/>
  <c r="J401" i="1"/>
  <c r="K401" i="1"/>
  <c r="M401" i="1"/>
  <c r="N401" i="1"/>
  <c r="O401" i="1"/>
  <c r="P401" i="1"/>
  <c r="Q401" i="1"/>
  <c r="R401" i="1"/>
  <c r="S401" i="1"/>
  <c r="T401" i="1"/>
  <c r="U401" i="1"/>
  <c r="V401" i="1"/>
  <c r="W401" i="1"/>
  <c r="X401" i="1"/>
  <c r="Y401" i="1"/>
  <c r="Z401" i="1"/>
  <c r="G402" i="1"/>
  <c r="H402" i="1"/>
  <c r="I402" i="1"/>
  <c r="J402" i="1"/>
  <c r="K402" i="1"/>
  <c r="M402" i="1"/>
  <c r="N402" i="1"/>
  <c r="O402" i="1"/>
  <c r="P402" i="1"/>
  <c r="Q402" i="1"/>
  <c r="R402" i="1"/>
  <c r="S402" i="1"/>
  <c r="T402" i="1"/>
  <c r="U402" i="1"/>
  <c r="V402" i="1"/>
  <c r="W402" i="1"/>
  <c r="X402" i="1"/>
  <c r="Y402" i="1"/>
  <c r="Z402" i="1"/>
  <c r="G403" i="1"/>
  <c r="H403" i="1"/>
  <c r="I403" i="1"/>
  <c r="J403" i="1"/>
  <c r="K403" i="1"/>
  <c r="M403" i="1"/>
  <c r="N403" i="1"/>
  <c r="O403" i="1"/>
  <c r="P403" i="1"/>
  <c r="Q403" i="1"/>
  <c r="R403" i="1"/>
  <c r="S403" i="1"/>
  <c r="T403" i="1"/>
  <c r="U403" i="1"/>
  <c r="V403" i="1"/>
  <c r="W403" i="1"/>
  <c r="X403" i="1"/>
  <c r="Y403" i="1"/>
  <c r="Z403" i="1"/>
  <c r="G404" i="1"/>
  <c r="H404" i="1"/>
  <c r="I404" i="1"/>
  <c r="J404" i="1"/>
  <c r="K404" i="1"/>
  <c r="M404" i="1"/>
  <c r="N404" i="1"/>
  <c r="O404" i="1"/>
  <c r="P404" i="1"/>
  <c r="Q404" i="1"/>
  <c r="R404" i="1"/>
  <c r="S404" i="1"/>
  <c r="T404" i="1"/>
  <c r="U404" i="1"/>
  <c r="V404" i="1"/>
  <c r="W404" i="1"/>
  <c r="X404" i="1"/>
  <c r="Y404" i="1"/>
  <c r="Z404" i="1"/>
  <c r="G405" i="1"/>
  <c r="H405" i="1"/>
  <c r="I405" i="1"/>
  <c r="J405" i="1"/>
  <c r="K405" i="1"/>
  <c r="M405" i="1"/>
  <c r="N405" i="1"/>
  <c r="O405" i="1"/>
  <c r="P405" i="1"/>
  <c r="Q405" i="1"/>
  <c r="R405" i="1"/>
  <c r="S405" i="1"/>
  <c r="T405" i="1"/>
  <c r="U405" i="1"/>
  <c r="V405" i="1"/>
  <c r="W405" i="1"/>
  <c r="X405" i="1"/>
  <c r="Y405" i="1"/>
  <c r="Z405" i="1"/>
  <c r="G406" i="1"/>
  <c r="H406" i="1"/>
  <c r="I406" i="1"/>
  <c r="J406" i="1"/>
  <c r="K406" i="1"/>
  <c r="M406" i="1"/>
  <c r="N406" i="1"/>
  <c r="O406" i="1"/>
  <c r="P406" i="1"/>
  <c r="Q406" i="1"/>
  <c r="R406" i="1"/>
  <c r="S406" i="1"/>
  <c r="T406" i="1"/>
  <c r="U406" i="1"/>
  <c r="V406" i="1"/>
  <c r="W406" i="1"/>
  <c r="X406" i="1"/>
  <c r="Y406" i="1"/>
  <c r="Z406" i="1"/>
  <c r="G407" i="1"/>
  <c r="H407" i="1"/>
  <c r="I407" i="1"/>
  <c r="J407" i="1"/>
  <c r="K407" i="1"/>
  <c r="M407" i="1"/>
  <c r="N407" i="1"/>
  <c r="O407" i="1"/>
  <c r="P407" i="1"/>
  <c r="Q407" i="1"/>
  <c r="R407" i="1"/>
  <c r="S407" i="1"/>
  <c r="T407" i="1"/>
  <c r="U407" i="1"/>
  <c r="V407" i="1"/>
  <c r="W407" i="1"/>
  <c r="X407" i="1"/>
  <c r="Y407" i="1"/>
  <c r="Z407" i="1"/>
  <c r="G408" i="1"/>
  <c r="H408" i="1"/>
  <c r="I408" i="1"/>
  <c r="J408" i="1"/>
  <c r="K408" i="1"/>
  <c r="M408" i="1"/>
  <c r="N408" i="1"/>
  <c r="O408" i="1"/>
  <c r="P408" i="1"/>
  <c r="Q408" i="1"/>
  <c r="R408" i="1"/>
  <c r="S408" i="1"/>
  <c r="T408" i="1"/>
  <c r="U408" i="1"/>
  <c r="V408" i="1"/>
  <c r="W408" i="1"/>
  <c r="X408" i="1"/>
  <c r="Y408" i="1"/>
  <c r="Z408" i="1"/>
  <c r="G409" i="1"/>
  <c r="H409" i="1"/>
  <c r="I409" i="1"/>
  <c r="J409" i="1"/>
  <c r="K409" i="1"/>
  <c r="M409" i="1"/>
  <c r="N409" i="1"/>
  <c r="O409" i="1"/>
  <c r="P409" i="1"/>
  <c r="Q409" i="1"/>
  <c r="R409" i="1"/>
  <c r="S409" i="1"/>
  <c r="T409" i="1"/>
  <c r="U409" i="1"/>
  <c r="V409" i="1"/>
  <c r="W409" i="1"/>
  <c r="X409" i="1"/>
  <c r="Y409" i="1"/>
  <c r="Z409" i="1"/>
  <c r="G410" i="1"/>
  <c r="H410" i="1"/>
  <c r="I410" i="1"/>
  <c r="J410" i="1"/>
  <c r="K410" i="1"/>
  <c r="M410" i="1"/>
  <c r="N410" i="1"/>
  <c r="O410" i="1"/>
  <c r="P410" i="1"/>
  <c r="Q410" i="1"/>
  <c r="R410" i="1"/>
  <c r="S410" i="1"/>
  <c r="T410" i="1"/>
  <c r="U410" i="1"/>
  <c r="V410" i="1"/>
  <c r="W410" i="1"/>
  <c r="X410" i="1"/>
  <c r="Y410" i="1"/>
  <c r="Z410" i="1"/>
  <c r="G411" i="1"/>
  <c r="H411" i="1"/>
  <c r="I411" i="1"/>
  <c r="J411" i="1"/>
  <c r="K411" i="1"/>
  <c r="M411" i="1"/>
  <c r="N411" i="1"/>
  <c r="O411" i="1"/>
  <c r="P411" i="1"/>
  <c r="Q411" i="1"/>
  <c r="R411" i="1"/>
  <c r="S411" i="1"/>
  <c r="T411" i="1"/>
  <c r="U411" i="1"/>
  <c r="V411" i="1"/>
  <c r="W411" i="1"/>
  <c r="X411" i="1"/>
  <c r="Y411" i="1"/>
  <c r="Z411" i="1"/>
  <c r="G412" i="1"/>
  <c r="H412" i="1"/>
  <c r="I412" i="1"/>
  <c r="J412" i="1"/>
  <c r="K412" i="1"/>
  <c r="M412" i="1"/>
  <c r="N412" i="1"/>
  <c r="O412" i="1"/>
  <c r="P412" i="1"/>
  <c r="Q412" i="1"/>
  <c r="R412" i="1"/>
  <c r="S412" i="1"/>
  <c r="T412" i="1"/>
  <c r="U412" i="1"/>
  <c r="V412" i="1"/>
  <c r="W412" i="1"/>
  <c r="X412" i="1"/>
  <c r="Y412" i="1"/>
  <c r="Z412" i="1"/>
  <c r="G413" i="1"/>
  <c r="H413" i="1"/>
  <c r="I413" i="1"/>
  <c r="J413" i="1"/>
  <c r="K413" i="1"/>
  <c r="M413" i="1"/>
  <c r="N413" i="1"/>
  <c r="O413" i="1"/>
  <c r="P413" i="1"/>
  <c r="Q413" i="1"/>
  <c r="R413" i="1"/>
  <c r="S413" i="1"/>
  <c r="T413" i="1"/>
  <c r="U413" i="1"/>
  <c r="V413" i="1"/>
  <c r="W413" i="1"/>
  <c r="X413" i="1"/>
  <c r="Y413" i="1"/>
  <c r="Z413" i="1"/>
  <c r="G414" i="1"/>
  <c r="H414" i="1"/>
  <c r="I414" i="1"/>
  <c r="J414" i="1"/>
  <c r="K414" i="1"/>
  <c r="M414" i="1"/>
  <c r="N414" i="1"/>
  <c r="O414" i="1"/>
  <c r="P414" i="1"/>
  <c r="Q414" i="1"/>
  <c r="R414" i="1"/>
  <c r="S414" i="1"/>
  <c r="T414" i="1"/>
  <c r="U414" i="1"/>
  <c r="V414" i="1"/>
  <c r="W414" i="1"/>
  <c r="X414" i="1"/>
  <c r="Y414" i="1"/>
  <c r="Z414" i="1"/>
  <c r="G415" i="1"/>
  <c r="H415" i="1"/>
  <c r="I415" i="1"/>
  <c r="J415" i="1"/>
  <c r="K415" i="1"/>
  <c r="M415" i="1"/>
  <c r="N415" i="1"/>
  <c r="O415" i="1"/>
  <c r="P415" i="1"/>
  <c r="Q415" i="1"/>
  <c r="R415" i="1"/>
  <c r="S415" i="1"/>
  <c r="T415" i="1"/>
  <c r="U415" i="1"/>
  <c r="V415" i="1"/>
  <c r="W415" i="1"/>
  <c r="X415" i="1"/>
  <c r="Y415" i="1"/>
  <c r="Z415" i="1"/>
  <c r="G416" i="1"/>
  <c r="H416" i="1"/>
  <c r="I416" i="1"/>
  <c r="J416" i="1"/>
  <c r="K416" i="1"/>
  <c r="M416" i="1"/>
  <c r="N416" i="1"/>
  <c r="O416" i="1"/>
  <c r="P416" i="1"/>
  <c r="Q416" i="1"/>
  <c r="R416" i="1"/>
  <c r="S416" i="1"/>
  <c r="T416" i="1"/>
  <c r="U416" i="1"/>
  <c r="V416" i="1"/>
  <c r="W416" i="1"/>
  <c r="X416" i="1"/>
  <c r="Y416" i="1"/>
  <c r="Z416" i="1"/>
  <c r="G216" i="1"/>
  <c r="H216" i="1"/>
  <c r="I216" i="1"/>
  <c r="J216" i="1"/>
  <c r="K216" i="1"/>
  <c r="L216" i="1"/>
  <c r="M216" i="1"/>
  <c r="N216" i="1"/>
  <c r="O216" i="1"/>
  <c r="P216" i="1"/>
  <c r="Q216" i="1"/>
  <c r="R216" i="1"/>
  <c r="S216" i="1"/>
  <c r="T216" i="1"/>
  <c r="U216" i="1"/>
  <c r="V216" i="1"/>
  <c r="W216" i="1"/>
  <c r="X216" i="1"/>
  <c r="Y216" i="1"/>
  <c r="Z216" i="1"/>
  <c r="G217" i="1"/>
  <c r="H217" i="1"/>
  <c r="I217" i="1"/>
  <c r="J217" i="1"/>
  <c r="K217" i="1"/>
  <c r="L217" i="1"/>
  <c r="M217" i="1"/>
  <c r="N217" i="1"/>
  <c r="O217" i="1"/>
  <c r="P217" i="1"/>
  <c r="Q217" i="1"/>
  <c r="R217" i="1"/>
  <c r="S217" i="1"/>
  <c r="T217" i="1"/>
  <c r="U217" i="1"/>
  <c r="V217" i="1"/>
  <c r="W217" i="1"/>
  <c r="X217" i="1"/>
  <c r="Y217" i="1"/>
  <c r="Z217" i="1"/>
  <c r="G218" i="1"/>
  <c r="H218" i="1"/>
  <c r="I218" i="1"/>
  <c r="J218" i="1"/>
  <c r="K218" i="1"/>
  <c r="L218" i="1"/>
  <c r="M218" i="1"/>
  <c r="N218" i="1"/>
  <c r="O218" i="1"/>
  <c r="P218" i="1"/>
  <c r="Q218" i="1"/>
  <c r="R218" i="1"/>
  <c r="S218" i="1"/>
  <c r="T218" i="1"/>
  <c r="U218" i="1"/>
  <c r="V218" i="1"/>
  <c r="W218" i="1"/>
  <c r="X218" i="1"/>
  <c r="Y218" i="1"/>
  <c r="Z218" i="1"/>
  <c r="G219" i="1"/>
  <c r="H219" i="1"/>
  <c r="I219" i="1"/>
  <c r="J219" i="1"/>
  <c r="K219" i="1"/>
  <c r="L219" i="1"/>
  <c r="M219" i="1"/>
  <c r="N219" i="1"/>
  <c r="O219" i="1"/>
  <c r="P219" i="1"/>
  <c r="Q219" i="1"/>
  <c r="R219" i="1"/>
  <c r="S219" i="1"/>
  <c r="T219" i="1"/>
  <c r="U219" i="1"/>
  <c r="V219" i="1"/>
  <c r="W219" i="1"/>
  <c r="X219" i="1"/>
  <c r="Y219" i="1"/>
  <c r="Z219" i="1"/>
  <c r="G220" i="1"/>
  <c r="H220" i="1"/>
  <c r="I220" i="1"/>
  <c r="J220" i="1"/>
  <c r="K220" i="1"/>
  <c r="L220" i="1"/>
  <c r="M220" i="1"/>
  <c r="N220" i="1"/>
  <c r="O220" i="1"/>
  <c r="P220" i="1"/>
  <c r="Q220" i="1"/>
  <c r="R220" i="1"/>
  <c r="S220" i="1"/>
  <c r="T220" i="1"/>
  <c r="U220" i="1"/>
  <c r="V220" i="1"/>
  <c r="W220" i="1"/>
  <c r="X220" i="1"/>
  <c r="Y220" i="1"/>
  <c r="Z220" i="1"/>
  <c r="H215" i="1"/>
  <c r="I215" i="1"/>
  <c r="J215" i="1"/>
  <c r="K215" i="1"/>
  <c r="L215" i="1"/>
  <c r="M215" i="1"/>
  <c r="N215" i="1"/>
  <c r="O215" i="1"/>
  <c r="P215" i="1"/>
  <c r="Q215" i="1"/>
  <c r="R215" i="1"/>
  <c r="S215" i="1"/>
  <c r="T215" i="1"/>
  <c r="U215" i="1"/>
  <c r="V215" i="1"/>
  <c r="W215" i="1"/>
  <c r="X215" i="1"/>
  <c r="Y215" i="1"/>
  <c r="Z215" i="1"/>
  <c r="G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215" i="1"/>
  <c r="C65" i="52"/>
  <c r="C73" i="52"/>
  <c r="D77" i="52"/>
  <c r="E75" i="52"/>
  <c r="C68" i="52"/>
  <c r="C71" i="52"/>
  <c r="E70" i="52"/>
  <c r="C66" i="52"/>
  <c r="C64" i="52"/>
  <c r="D72" i="52"/>
  <c r="D78" i="52"/>
  <c r="C67" i="52"/>
  <c r="E72" i="52"/>
  <c r="D74" i="52"/>
  <c r="E71" i="52"/>
  <c r="C74" i="52"/>
  <c r="E78" i="52"/>
  <c r="E76" i="52"/>
  <c r="C72" i="52"/>
  <c r="D73" i="52"/>
  <c r="D76" i="52"/>
  <c r="E69" i="52"/>
  <c r="C69" i="52"/>
  <c r="D75" i="52"/>
  <c r="D79" i="52"/>
  <c r="C75" i="52"/>
  <c r="D67" i="52"/>
  <c r="E79" i="52"/>
  <c r="C70" i="52"/>
  <c r="C78" i="52"/>
  <c r="D68" i="52"/>
  <c r="D70" i="52"/>
  <c r="D65" i="52"/>
  <c r="C76" i="52"/>
  <c r="E77" i="52"/>
  <c r="E64" i="52"/>
  <c r="E73" i="52"/>
  <c r="E66" i="52"/>
  <c r="D66" i="52"/>
  <c r="D69" i="52"/>
  <c r="E68" i="52"/>
  <c r="C77" i="52"/>
  <c r="C79" i="52"/>
  <c r="E67" i="52"/>
  <c r="E65" i="52"/>
  <c r="D71" i="52"/>
  <c r="E74" i="52"/>
  <c r="D64" i="52"/>
  <c r="D418" i="1" l="1"/>
  <c r="BT5" i="1"/>
  <c r="AI317" i="1" l="1"/>
  <c r="AJ317" i="1"/>
  <c r="AI318" i="1"/>
  <c r="AJ318" i="1"/>
  <c r="AI319" i="1"/>
  <c r="AJ319" i="1"/>
  <c r="AI320" i="1"/>
  <c r="AJ320" i="1"/>
  <c r="AI321" i="1"/>
  <c r="AJ321" i="1"/>
  <c r="AI322" i="1"/>
  <c r="AJ322" i="1"/>
  <c r="AI323" i="1"/>
  <c r="AJ323" i="1"/>
  <c r="AI324" i="1"/>
  <c r="AJ324" i="1"/>
  <c r="AI325" i="1"/>
  <c r="AJ325" i="1"/>
  <c r="AI326" i="1"/>
  <c r="AJ326" i="1"/>
  <c r="AI327" i="1"/>
  <c r="AJ327" i="1"/>
  <c r="AI328" i="1"/>
  <c r="AJ328" i="1"/>
  <c r="AI329" i="1"/>
  <c r="AJ329" i="1"/>
  <c r="AI330" i="1"/>
  <c r="AJ330" i="1"/>
  <c r="AI331" i="1"/>
  <c r="AJ331" i="1"/>
  <c r="AI332" i="1"/>
  <c r="AJ332" i="1"/>
  <c r="AI333" i="1"/>
  <c r="AJ333" i="1"/>
  <c r="AI334" i="1"/>
  <c r="AJ334" i="1"/>
  <c r="AI335" i="1"/>
  <c r="AJ335" i="1"/>
  <c r="AI336" i="1"/>
  <c r="AJ336" i="1"/>
  <c r="AI337" i="1"/>
  <c r="AJ337" i="1"/>
  <c r="AJ316" i="1"/>
  <c r="AJ417" i="1" s="1"/>
  <c r="AI316" i="1"/>
  <c r="AI417" i="1" s="1"/>
  <c r="AG317" i="1"/>
  <c r="AH317" i="1"/>
  <c r="AG318" i="1"/>
  <c r="AH318" i="1"/>
  <c r="AG319" i="1"/>
  <c r="AH319" i="1"/>
  <c r="AG320" i="1"/>
  <c r="AH320" i="1"/>
  <c r="AG321" i="1"/>
  <c r="AH321" i="1"/>
  <c r="AG322" i="1"/>
  <c r="AH322" i="1"/>
  <c r="AG323" i="1"/>
  <c r="AH323" i="1"/>
  <c r="AG324" i="1"/>
  <c r="AH324" i="1"/>
  <c r="AG325" i="1"/>
  <c r="AH325" i="1"/>
  <c r="AG326" i="1"/>
  <c r="AH326" i="1"/>
  <c r="AG327" i="1"/>
  <c r="AH327" i="1"/>
  <c r="AG328" i="1"/>
  <c r="AH328" i="1"/>
  <c r="AG329" i="1"/>
  <c r="AH329" i="1"/>
  <c r="AG330" i="1"/>
  <c r="AH330" i="1"/>
  <c r="AG331" i="1"/>
  <c r="AH331" i="1"/>
  <c r="AG332" i="1"/>
  <c r="AH332" i="1"/>
  <c r="AG333" i="1"/>
  <c r="AH333" i="1"/>
  <c r="AG334" i="1"/>
  <c r="AH334" i="1"/>
  <c r="AG335" i="1"/>
  <c r="AH335" i="1"/>
  <c r="AG336" i="1"/>
  <c r="AH336" i="1"/>
  <c r="AG337" i="1"/>
  <c r="AH337" i="1"/>
  <c r="AH316" i="1"/>
  <c r="AG316" i="1"/>
  <c r="AC317" i="1"/>
  <c r="AD317" i="1"/>
  <c r="AC318" i="1"/>
  <c r="AD318" i="1"/>
  <c r="AC319" i="1"/>
  <c r="AD319" i="1"/>
  <c r="AC320" i="1"/>
  <c r="AD320" i="1"/>
  <c r="AC321" i="1"/>
  <c r="AD321" i="1"/>
  <c r="AC322" i="1"/>
  <c r="AD322" i="1"/>
  <c r="AC323" i="1"/>
  <c r="AD323" i="1"/>
  <c r="AC324" i="1"/>
  <c r="AD324" i="1"/>
  <c r="AC325" i="1"/>
  <c r="AD325" i="1"/>
  <c r="AC326" i="1"/>
  <c r="AD326" i="1"/>
  <c r="AC327" i="1"/>
  <c r="AD327" i="1"/>
  <c r="AC328" i="1"/>
  <c r="AD328" i="1"/>
  <c r="AC329" i="1"/>
  <c r="AD329" i="1"/>
  <c r="AC330" i="1"/>
  <c r="AD330" i="1"/>
  <c r="AC331" i="1"/>
  <c r="AD331" i="1"/>
  <c r="AC332" i="1"/>
  <c r="AD332" i="1"/>
  <c r="AC333" i="1"/>
  <c r="AD333" i="1"/>
  <c r="AC334" i="1"/>
  <c r="AD334" i="1"/>
  <c r="AC335" i="1"/>
  <c r="AD335" i="1"/>
  <c r="AC336" i="1"/>
  <c r="AD336" i="1"/>
  <c r="AC337" i="1"/>
  <c r="AD337" i="1"/>
  <c r="AC316" i="1"/>
  <c r="AD316" i="1"/>
  <c r="AA317" i="1"/>
  <c r="AB317" i="1"/>
  <c r="AA318" i="1"/>
  <c r="AB318" i="1"/>
  <c r="AA319" i="1"/>
  <c r="AB319" i="1"/>
  <c r="AA320" i="1"/>
  <c r="AB320" i="1"/>
  <c r="AA321" i="1"/>
  <c r="AB321" i="1"/>
  <c r="AA322" i="1"/>
  <c r="AB322" i="1"/>
  <c r="AA323" i="1"/>
  <c r="AB323" i="1"/>
  <c r="AA324" i="1"/>
  <c r="AB324" i="1"/>
  <c r="AA325" i="1"/>
  <c r="AB325" i="1"/>
  <c r="AA326" i="1"/>
  <c r="AB326" i="1"/>
  <c r="AA327" i="1"/>
  <c r="AB327" i="1"/>
  <c r="AA328" i="1"/>
  <c r="AB328" i="1"/>
  <c r="AA329" i="1"/>
  <c r="AB329" i="1"/>
  <c r="AA330" i="1"/>
  <c r="AB330" i="1"/>
  <c r="AA331" i="1"/>
  <c r="AB331" i="1"/>
  <c r="AA332" i="1"/>
  <c r="AB332" i="1"/>
  <c r="AA333" i="1"/>
  <c r="AB333" i="1"/>
  <c r="AA334" i="1"/>
  <c r="AB334" i="1"/>
  <c r="AA335" i="1"/>
  <c r="AB335" i="1"/>
  <c r="AA336" i="1"/>
  <c r="AB336" i="1"/>
  <c r="AA337" i="1"/>
  <c r="AB337" i="1"/>
  <c r="AB316" i="1"/>
  <c r="AA316" i="1"/>
  <c r="F45" i="52" l="1"/>
  <c r="D45" i="52"/>
  <c r="E45" i="52"/>
  <c r="C45" i="52"/>
  <c r="C46" i="52"/>
  <c r="D46" i="52"/>
  <c r="E46" i="52"/>
  <c r="F46" i="52"/>
  <c r="C47" i="52"/>
  <c r="D47" i="52"/>
  <c r="E47" i="52"/>
  <c r="F47" i="52"/>
  <c r="C48" i="52"/>
  <c r="D48" i="52"/>
  <c r="E48" i="52"/>
  <c r="F48" i="52"/>
  <c r="C49" i="52"/>
  <c r="D49" i="52"/>
  <c r="E49" i="52"/>
  <c r="F49" i="52"/>
  <c r="C50" i="52"/>
  <c r="D50" i="52"/>
  <c r="E50" i="52"/>
  <c r="F50" i="52"/>
  <c r="C51" i="52"/>
  <c r="D51" i="52"/>
  <c r="E51" i="52"/>
  <c r="F51" i="52"/>
  <c r="C52" i="52"/>
  <c r="D52" i="52"/>
  <c r="E52" i="52"/>
  <c r="F52" i="52"/>
  <c r="C53" i="52"/>
  <c r="D53" i="52"/>
  <c r="E53" i="52"/>
  <c r="F53" i="52"/>
  <c r="C54" i="52"/>
  <c r="D54" i="52"/>
  <c r="E54" i="52"/>
  <c r="F54" i="52"/>
  <c r="C55" i="52"/>
  <c r="D55" i="52"/>
  <c r="E55" i="52"/>
  <c r="F55" i="52"/>
  <c r="C56" i="52"/>
  <c r="D56" i="52"/>
  <c r="E56" i="52"/>
  <c r="F56" i="52"/>
  <c r="C57" i="52"/>
  <c r="D57" i="52"/>
  <c r="E57" i="52"/>
  <c r="F57" i="52"/>
  <c r="C58" i="52"/>
  <c r="D58" i="52"/>
  <c r="E58" i="52"/>
  <c r="F58" i="52"/>
  <c r="C59" i="52"/>
  <c r="D59" i="52"/>
  <c r="E59" i="52"/>
  <c r="F59" i="52"/>
  <c r="C60" i="52"/>
  <c r="D60" i="52"/>
  <c r="E60" i="52"/>
  <c r="F60" i="52"/>
  <c r="E39" i="52" l="1"/>
  <c r="E38" i="52"/>
  <c r="H39" i="52"/>
  <c r="H38" i="52"/>
  <c r="G39" i="52"/>
  <c r="G38" i="52"/>
  <c r="F39" i="52"/>
  <c r="F38" i="52"/>
  <c r="H37" i="52"/>
  <c r="H36" i="52" s="1"/>
  <c r="H35" i="52" s="1"/>
  <c r="H34" i="52" s="1"/>
  <c r="G37" i="52"/>
  <c r="F37" i="52"/>
  <c r="E37" i="52"/>
  <c r="H33" i="52"/>
  <c r="H32" i="52"/>
  <c r="H31" i="52" s="1"/>
  <c r="G33" i="52"/>
  <c r="G32" i="52"/>
  <c r="G31" i="52" s="1"/>
  <c r="F33" i="52"/>
  <c r="F32" i="52"/>
  <c r="E33" i="52"/>
  <c r="E32" i="52"/>
  <c r="H29" i="52"/>
  <c r="H28" i="52" s="1"/>
  <c r="G29" i="52"/>
  <c r="G28" i="52" s="1"/>
  <c r="F29" i="52"/>
  <c r="H30" i="52"/>
  <c r="G30" i="52"/>
  <c r="F30" i="52"/>
  <c r="E30" i="52"/>
  <c r="E29" i="52"/>
  <c r="H27" i="52"/>
  <c r="H26" i="52"/>
  <c r="H25" i="52"/>
  <c r="H24" i="52" s="1"/>
  <c r="H23" i="52" s="1"/>
  <c r="H22" i="52" s="1"/>
  <c r="G27" i="52"/>
  <c r="G26" i="52"/>
  <c r="G25" i="52"/>
  <c r="G24" i="52" s="1"/>
  <c r="G23" i="52" s="1"/>
  <c r="G22" i="52" s="1"/>
  <c r="F27" i="52"/>
  <c r="F26" i="52"/>
  <c r="F25" i="52"/>
  <c r="E27" i="52"/>
  <c r="E26" i="52"/>
  <c r="E25" i="52"/>
  <c r="H21" i="52"/>
  <c r="H20" i="52"/>
  <c r="H19" i="52"/>
  <c r="H18" i="52" s="1"/>
  <c r="H17" i="52" s="1"/>
  <c r="H16" i="52" s="1"/>
  <c r="G21" i="52"/>
  <c r="G20" i="52"/>
  <c r="G19" i="52"/>
  <c r="G18" i="52" s="1"/>
  <c r="G17" i="52" s="1"/>
  <c r="G16" i="52" s="1"/>
  <c r="F21" i="52"/>
  <c r="F20" i="52"/>
  <c r="F19" i="52"/>
  <c r="E21" i="52"/>
  <c r="E20" i="52"/>
  <c r="E19" i="52"/>
  <c r="H15" i="52"/>
  <c r="H14" i="52"/>
  <c r="H13" i="52"/>
  <c r="H12" i="52" s="1"/>
  <c r="H11" i="52" s="1"/>
  <c r="H10" i="52" s="1"/>
  <c r="G15" i="52"/>
  <c r="G14" i="52"/>
  <c r="G13" i="52"/>
  <c r="G12" i="52" s="1"/>
  <c r="G11" i="52" s="1"/>
  <c r="G10" i="52" s="1"/>
  <c r="F15" i="52"/>
  <c r="F14" i="52"/>
  <c r="F13" i="52"/>
  <c r="E15" i="52"/>
  <c r="E14" i="52"/>
  <c r="E13" i="52"/>
  <c r="J21" i="52" l="1"/>
  <c r="I21" i="52"/>
  <c r="J13" i="52"/>
  <c r="I13" i="52"/>
  <c r="K14" i="52"/>
  <c r="J14" i="52"/>
  <c r="I37" i="52"/>
  <c r="J15" i="52"/>
  <c r="I15" i="52"/>
  <c r="J19" i="52"/>
  <c r="I19" i="52"/>
  <c r="I29" i="52"/>
  <c r="J29" i="52"/>
  <c r="J32" i="52"/>
  <c r="I32" i="52"/>
  <c r="J20" i="52"/>
  <c r="I20" i="52"/>
  <c r="J30" i="52"/>
  <c r="I30" i="52"/>
  <c r="J33" i="52"/>
  <c r="I33" i="52"/>
  <c r="I25" i="52"/>
  <c r="K26" i="52"/>
  <c r="J27" i="52"/>
  <c r="K27" i="52"/>
  <c r="I27" i="52"/>
  <c r="G36" i="52"/>
  <c r="G35" i="52" s="1"/>
  <c r="G34" i="52" s="1"/>
  <c r="J26" i="52"/>
  <c r="I26" i="52"/>
  <c r="BT6" i="1"/>
  <c r="M33" i="52" l="1"/>
  <c r="L33" i="52"/>
  <c r="O33" i="52"/>
  <c r="N33" i="52"/>
  <c r="L20" i="52"/>
  <c r="O20" i="52"/>
  <c r="N20" i="52"/>
  <c r="M20" i="52"/>
  <c r="L15" i="52"/>
  <c r="O15" i="52"/>
  <c r="N15" i="52"/>
  <c r="M15" i="52"/>
  <c r="M13" i="52"/>
  <c r="L13" i="52"/>
  <c r="O13" i="52"/>
  <c r="N13" i="52"/>
  <c r="M30" i="52"/>
  <c r="L30" i="52"/>
  <c r="O30" i="52"/>
  <c r="N30" i="52"/>
  <c r="M32" i="52"/>
  <c r="L32" i="52"/>
  <c r="O32" i="52"/>
  <c r="N32" i="52"/>
  <c r="L19" i="52"/>
  <c r="O19" i="52"/>
  <c r="N19" i="52"/>
  <c r="M19" i="52"/>
  <c r="M29" i="52"/>
  <c r="L29" i="52"/>
  <c r="O29" i="52"/>
  <c r="N29" i="52"/>
  <c r="L21" i="52"/>
  <c r="O21" i="52"/>
  <c r="N21" i="52"/>
  <c r="M21" i="52"/>
  <c r="M27" i="52"/>
  <c r="N27" i="52"/>
  <c r="O27" i="52"/>
  <c r="N26" i="52"/>
  <c r="M26" i="52"/>
  <c r="O26" i="52"/>
  <c r="L27" i="52"/>
  <c r="L26" i="52"/>
  <c r="AX228" i="1"/>
  <c r="AD285" i="1"/>
  <c r="AD386" i="1" s="1"/>
  <c r="AY219" i="1"/>
  <c r="AD295" i="1"/>
  <c r="AD296" i="1" s="1"/>
  <c r="AY220" i="1"/>
  <c r="AC295" i="1"/>
  <c r="AC396" i="1" s="1"/>
  <c r="AX220" i="1"/>
  <c r="AC285" i="1"/>
  <c r="AC386" i="1" s="1"/>
  <c r="AX219" i="1"/>
  <c r="AD286" i="1" l="1"/>
  <c r="AD287" i="1" s="1"/>
  <c r="AD396" i="1"/>
  <c r="AD297" i="1"/>
  <c r="AD397" i="1"/>
  <c r="AD387" i="1" l="1"/>
  <c r="AD288" i="1"/>
  <c r="AD388" i="1"/>
  <c r="AD298" i="1"/>
  <c r="AD398" i="1"/>
  <c r="AD289" i="1" l="1"/>
  <c r="AD389" i="1"/>
  <c r="AD299" i="1"/>
  <c r="AD399" i="1"/>
  <c r="AD290" i="1" l="1"/>
  <c r="AD390" i="1"/>
  <c r="AD300" i="1"/>
  <c r="AD400" i="1"/>
  <c r="AD301" i="1" l="1"/>
  <c r="AD401" i="1"/>
  <c r="AD291" i="1"/>
  <c r="AD391" i="1"/>
  <c r="AD302" i="1" l="1"/>
  <c r="AD402" i="1"/>
  <c r="AD292" i="1"/>
  <c r="AD392" i="1"/>
  <c r="AD303" i="1" l="1"/>
  <c r="AD403" i="1"/>
  <c r="AD293" i="1"/>
  <c r="AD393" i="1"/>
  <c r="AD304" i="1" l="1"/>
  <c r="AD404" i="1"/>
  <c r="AD294" i="1"/>
  <c r="AD395" i="1" s="1"/>
  <c r="AD394" i="1"/>
  <c r="AD305" i="1" l="1"/>
  <c r="AD405" i="1"/>
  <c r="AD306" i="1" l="1"/>
  <c r="AD406" i="1"/>
  <c r="BG230" i="1"/>
  <c r="BG229" i="1"/>
  <c r="AD307" i="1" l="1"/>
  <c r="AD407" i="1"/>
  <c r="BN5" i="1"/>
  <c r="BQ5" i="1"/>
  <c r="AR216" i="1" a="1"/>
  <c r="AT216" i="1" s="1"/>
  <c r="AT6" i="1" s="1"/>
  <c r="AR215" i="1" a="1"/>
  <c r="AR215" i="1" s="1"/>
  <c r="AK216" i="1"/>
  <c r="AL216" i="1"/>
  <c r="AM216" i="1"/>
  <c r="AN216" i="1"/>
  <c r="AK217" i="1"/>
  <c r="AL217" i="1"/>
  <c r="AM217" i="1"/>
  <c r="AN217" i="1"/>
  <c r="AK218" i="1"/>
  <c r="AL218" i="1"/>
  <c r="AM218" i="1"/>
  <c r="AN218" i="1"/>
  <c r="AK219" i="1"/>
  <c r="AL219" i="1"/>
  <c r="AM219" i="1"/>
  <c r="AN219" i="1"/>
  <c r="AK220" i="1"/>
  <c r="AL220" i="1"/>
  <c r="AM220" i="1"/>
  <c r="AN220" i="1"/>
  <c r="AK221" i="1"/>
  <c r="AL221" i="1"/>
  <c r="AM221" i="1"/>
  <c r="AN221" i="1"/>
  <c r="AK222" i="1"/>
  <c r="AL222" i="1"/>
  <c r="AM222" i="1"/>
  <c r="AN222" i="1"/>
  <c r="AK223" i="1"/>
  <c r="AL223" i="1"/>
  <c r="AM223" i="1"/>
  <c r="AN223" i="1"/>
  <c r="AK224" i="1"/>
  <c r="AL224" i="1"/>
  <c r="AM224" i="1"/>
  <c r="AN224" i="1"/>
  <c r="AK225" i="1"/>
  <c r="AL225" i="1"/>
  <c r="AM225" i="1"/>
  <c r="AN225" i="1"/>
  <c r="AK226" i="1"/>
  <c r="AL226" i="1"/>
  <c r="AM226" i="1"/>
  <c r="AN226" i="1"/>
  <c r="AK227" i="1"/>
  <c r="AL227" i="1"/>
  <c r="AM227" i="1"/>
  <c r="AN227" i="1"/>
  <c r="AK228" i="1"/>
  <c r="AL228" i="1"/>
  <c r="AM228" i="1"/>
  <c r="AN228" i="1"/>
  <c r="AK229" i="1"/>
  <c r="AL229" i="1"/>
  <c r="AM229" i="1"/>
  <c r="AN229" i="1"/>
  <c r="AK230" i="1"/>
  <c r="AL230" i="1"/>
  <c r="AM230" i="1"/>
  <c r="AN230" i="1"/>
  <c r="AK231" i="1"/>
  <c r="AL231" i="1"/>
  <c r="AM231" i="1"/>
  <c r="AN231" i="1"/>
  <c r="AK232" i="1"/>
  <c r="AL232" i="1"/>
  <c r="AM232" i="1"/>
  <c r="AN232" i="1"/>
  <c r="AK233" i="1"/>
  <c r="AL233" i="1"/>
  <c r="AM233" i="1"/>
  <c r="AN233" i="1"/>
  <c r="AK234" i="1"/>
  <c r="AL234" i="1"/>
  <c r="AM234" i="1"/>
  <c r="AN234" i="1"/>
  <c r="AK235" i="1"/>
  <c r="AL235" i="1"/>
  <c r="AM235" i="1"/>
  <c r="AN235" i="1"/>
  <c r="AK236" i="1"/>
  <c r="AL236" i="1"/>
  <c r="AM236" i="1"/>
  <c r="AN236" i="1"/>
  <c r="AK237" i="1"/>
  <c r="AL237" i="1"/>
  <c r="AM237" i="1"/>
  <c r="AN237" i="1"/>
  <c r="AK238" i="1"/>
  <c r="AL238" i="1"/>
  <c r="AM238" i="1"/>
  <c r="AN238" i="1"/>
  <c r="AK239" i="1"/>
  <c r="AL239" i="1"/>
  <c r="AM239" i="1"/>
  <c r="AN239" i="1"/>
  <c r="AK240" i="1"/>
  <c r="AL240" i="1"/>
  <c r="AM240" i="1"/>
  <c r="AN240" i="1"/>
  <c r="AK241" i="1"/>
  <c r="AL241" i="1"/>
  <c r="AM241" i="1"/>
  <c r="AN241" i="1"/>
  <c r="AK242" i="1"/>
  <c r="AL242" i="1"/>
  <c r="AM242" i="1"/>
  <c r="AN242" i="1"/>
  <c r="AK243" i="1"/>
  <c r="AL243" i="1"/>
  <c r="AM243" i="1"/>
  <c r="AN243" i="1"/>
  <c r="AK244" i="1"/>
  <c r="AL244" i="1"/>
  <c r="AM244" i="1"/>
  <c r="AN244" i="1"/>
  <c r="AK245" i="1"/>
  <c r="AL245" i="1"/>
  <c r="AM245" i="1"/>
  <c r="AN245" i="1"/>
  <c r="AK246" i="1"/>
  <c r="AL246" i="1"/>
  <c r="AM246" i="1"/>
  <c r="AN246" i="1"/>
  <c r="AK247" i="1"/>
  <c r="AL247" i="1"/>
  <c r="AM247" i="1"/>
  <c r="AN247" i="1"/>
  <c r="AK248" i="1"/>
  <c r="AL248" i="1"/>
  <c r="AM248" i="1"/>
  <c r="AN248" i="1"/>
  <c r="AK249" i="1"/>
  <c r="AL249" i="1"/>
  <c r="AM249" i="1"/>
  <c r="AN249" i="1"/>
  <c r="AK250" i="1"/>
  <c r="AL250" i="1"/>
  <c r="AM250" i="1"/>
  <c r="AN250" i="1"/>
  <c r="AK251" i="1"/>
  <c r="AL251" i="1"/>
  <c r="AM251" i="1"/>
  <c r="AN251" i="1"/>
  <c r="AK252" i="1"/>
  <c r="AL252" i="1"/>
  <c r="AM252" i="1"/>
  <c r="AN252" i="1"/>
  <c r="AK253" i="1"/>
  <c r="AL253" i="1"/>
  <c r="AM253" i="1"/>
  <c r="AN253" i="1"/>
  <c r="AK254" i="1"/>
  <c r="AL254" i="1"/>
  <c r="AM254" i="1"/>
  <c r="AN254" i="1"/>
  <c r="AK255" i="1"/>
  <c r="AL255" i="1"/>
  <c r="AM255" i="1"/>
  <c r="AN255" i="1"/>
  <c r="AK256" i="1"/>
  <c r="AL256" i="1"/>
  <c r="AM256" i="1"/>
  <c r="AN256" i="1"/>
  <c r="AK257" i="1"/>
  <c r="AL257" i="1"/>
  <c r="AM257" i="1"/>
  <c r="AN257" i="1"/>
  <c r="AK258" i="1"/>
  <c r="AL258" i="1"/>
  <c r="AM258" i="1"/>
  <c r="AN258" i="1"/>
  <c r="AK259" i="1"/>
  <c r="AL259" i="1"/>
  <c r="AM259" i="1"/>
  <c r="AN259" i="1"/>
  <c r="AK260" i="1"/>
  <c r="AL260" i="1"/>
  <c r="AM260" i="1"/>
  <c r="AN260" i="1"/>
  <c r="AK261" i="1"/>
  <c r="AL261" i="1"/>
  <c r="AM261" i="1"/>
  <c r="AN261" i="1"/>
  <c r="AK262" i="1"/>
  <c r="AL262" i="1"/>
  <c r="AM262" i="1"/>
  <c r="AN262" i="1"/>
  <c r="AK263" i="1"/>
  <c r="AL263" i="1"/>
  <c r="AM263" i="1"/>
  <c r="AN263" i="1"/>
  <c r="AK264" i="1"/>
  <c r="AL264" i="1"/>
  <c r="AM264" i="1"/>
  <c r="AN264" i="1"/>
  <c r="AK265" i="1"/>
  <c r="AL265" i="1"/>
  <c r="AM265" i="1"/>
  <c r="AN265" i="1"/>
  <c r="AK266" i="1"/>
  <c r="AL266" i="1"/>
  <c r="AM266" i="1"/>
  <c r="AN266" i="1"/>
  <c r="AK267" i="1"/>
  <c r="AL267" i="1"/>
  <c r="AM267" i="1"/>
  <c r="AN267" i="1"/>
  <c r="AK268" i="1"/>
  <c r="AL268" i="1"/>
  <c r="AM268" i="1"/>
  <c r="AN268" i="1"/>
  <c r="AK269" i="1"/>
  <c r="AL269" i="1"/>
  <c r="AM269" i="1"/>
  <c r="AN269" i="1"/>
  <c r="AK270" i="1"/>
  <c r="AL270" i="1"/>
  <c r="AM270" i="1"/>
  <c r="AN270" i="1"/>
  <c r="AK271" i="1"/>
  <c r="AL271" i="1"/>
  <c r="AM271" i="1"/>
  <c r="AN271" i="1"/>
  <c r="AK272" i="1"/>
  <c r="AL272" i="1"/>
  <c r="AM272" i="1"/>
  <c r="AN272" i="1"/>
  <c r="AK273" i="1"/>
  <c r="AL273" i="1"/>
  <c r="AM273" i="1"/>
  <c r="AN273" i="1"/>
  <c r="AK274" i="1"/>
  <c r="AL274" i="1"/>
  <c r="AM274" i="1"/>
  <c r="AN274" i="1"/>
  <c r="AK275" i="1"/>
  <c r="AL275" i="1"/>
  <c r="AM275" i="1"/>
  <c r="AN275" i="1"/>
  <c r="AK276" i="1"/>
  <c r="AL276" i="1"/>
  <c r="AM276" i="1"/>
  <c r="AN276" i="1"/>
  <c r="AK277" i="1"/>
  <c r="AL277" i="1"/>
  <c r="AM277" i="1"/>
  <c r="AN277" i="1"/>
  <c r="AK278" i="1"/>
  <c r="AL278" i="1"/>
  <c r="AM278" i="1"/>
  <c r="AN278" i="1"/>
  <c r="AK279" i="1"/>
  <c r="AL279" i="1"/>
  <c r="AM279" i="1"/>
  <c r="AN279" i="1"/>
  <c r="AK280" i="1"/>
  <c r="AL280" i="1"/>
  <c r="AM280" i="1"/>
  <c r="AN280" i="1"/>
  <c r="AK281" i="1"/>
  <c r="AL281" i="1"/>
  <c r="AM281" i="1"/>
  <c r="AN281" i="1"/>
  <c r="AK282" i="1"/>
  <c r="AL282" i="1"/>
  <c r="AM282" i="1"/>
  <c r="AN282" i="1"/>
  <c r="AK283" i="1"/>
  <c r="AL283" i="1"/>
  <c r="AM283" i="1"/>
  <c r="AN283" i="1"/>
  <c r="AK284" i="1"/>
  <c r="AL284" i="1"/>
  <c r="AM284" i="1"/>
  <c r="AN284" i="1"/>
  <c r="AK285" i="1"/>
  <c r="AL285" i="1"/>
  <c r="AM285" i="1"/>
  <c r="AN285" i="1"/>
  <c r="AK286" i="1"/>
  <c r="AL286" i="1"/>
  <c r="AM286" i="1"/>
  <c r="AN286" i="1"/>
  <c r="AK287" i="1"/>
  <c r="AL287" i="1"/>
  <c r="AM287" i="1"/>
  <c r="AN287" i="1"/>
  <c r="AK288" i="1"/>
  <c r="AL288" i="1"/>
  <c r="AM288" i="1"/>
  <c r="AN288" i="1"/>
  <c r="AK289" i="1"/>
  <c r="AL289" i="1"/>
  <c r="AM289" i="1"/>
  <c r="AN289" i="1"/>
  <c r="AK290" i="1"/>
  <c r="AL290" i="1"/>
  <c r="AM290" i="1"/>
  <c r="AN290" i="1"/>
  <c r="AK291" i="1"/>
  <c r="AL291" i="1"/>
  <c r="AM291" i="1"/>
  <c r="AN291" i="1"/>
  <c r="AK292" i="1"/>
  <c r="AL292" i="1"/>
  <c r="AM292" i="1"/>
  <c r="AN292" i="1"/>
  <c r="AK293" i="1"/>
  <c r="AL293" i="1"/>
  <c r="AM293" i="1"/>
  <c r="AN293" i="1"/>
  <c r="AK294" i="1"/>
  <c r="AL294" i="1"/>
  <c r="AM294" i="1"/>
  <c r="AN294" i="1"/>
  <c r="AK295" i="1"/>
  <c r="AL295" i="1"/>
  <c r="AM295" i="1"/>
  <c r="AN295" i="1"/>
  <c r="AK296" i="1"/>
  <c r="AL296" i="1"/>
  <c r="AM296" i="1"/>
  <c r="AN296" i="1"/>
  <c r="AK297" i="1"/>
  <c r="AL297" i="1"/>
  <c r="AM297" i="1"/>
  <c r="AN297" i="1"/>
  <c r="AK298" i="1"/>
  <c r="AL298" i="1"/>
  <c r="AM298" i="1"/>
  <c r="AN298" i="1"/>
  <c r="AK299" i="1"/>
  <c r="AL299" i="1"/>
  <c r="AM299" i="1"/>
  <c r="AN299" i="1"/>
  <c r="AK300" i="1"/>
  <c r="AL300" i="1"/>
  <c r="AM300" i="1"/>
  <c r="AN300" i="1"/>
  <c r="AK301" i="1"/>
  <c r="AL301" i="1"/>
  <c r="AM301" i="1"/>
  <c r="AN301" i="1"/>
  <c r="AK302" i="1"/>
  <c r="AL302" i="1"/>
  <c r="AM302" i="1"/>
  <c r="AN302" i="1"/>
  <c r="AK303" i="1"/>
  <c r="AL303" i="1"/>
  <c r="AM303" i="1"/>
  <c r="AN303" i="1"/>
  <c r="AK304" i="1"/>
  <c r="AL304" i="1"/>
  <c r="AM304" i="1"/>
  <c r="AN304" i="1"/>
  <c r="AK305" i="1"/>
  <c r="AL305" i="1"/>
  <c r="AM305" i="1"/>
  <c r="AN305" i="1"/>
  <c r="AK306" i="1"/>
  <c r="AL306" i="1"/>
  <c r="AM306" i="1"/>
  <c r="AN306" i="1"/>
  <c r="AK307" i="1"/>
  <c r="AL307" i="1"/>
  <c r="AM307" i="1"/>
  <c r="AN307" i="1"/>
  <c r="AK308" i="1"/>
  <c r="AL308" i="1"/>
  <c r="AM308" i="1"/>
  <c r="AN308" i="1"/>
  <c r="AK309" i="1"/>
  <c r="AL309" i="1"/>
  <c r="AM309" i="1"/>
  <c r="AN309" i="1"/>
  <c r="AK310" i="1"/>
  <c r="AL310" i="1"/>
  <c r="AM310" i="1"/>
  <c r="AN310" i="1"/>
  <c r="AK311" i="1"/>
  <c r="AL311" i="1"/>
  <c r="AM311" i="1"/>
  <c r="AN311" i="1"/>
  <c r="AK312" i="1"/>
  <c r="AL312" i="1"/>
  <c r="AM312" i="1"/>
  <c r="AN312" i="1"/>
  <c r="AK313" i="1"/>
  <c r="AL313" i="1"/>
  <c r="AM313" i="1"/>
  <c r="AN313" i="1"/>
  <c r="AK314" i="1"/>
  <c r="AL314" i="1"/>
  <c r="AM314" i="1"/>
  <c r="AN314" i="1"/>
  <c r="AK315" i="1"/>
  <c r="AL315" i="1"/>
  <c r="AM315" i="1"/>
  <c r="AN315" i="1"/>
  <c r="AK316" i="1"/>
  <c r="AL316" i="1"/>
  <c r="AM316" i="1"/>
  <c r="AN316" i="1"/>
  <c r="AK317" i="1"/>
  <c r="AL317" i="1"/>
  <c r="AM317" i="1"/>
  <c r="AN317" i="1"/>
  <c r="AK318" i="1"/>
  <c r="AL318" i="1"/>
  <c r="AM318" i="1"/>
  <c r="AN318" i="1"/>
  <c r="AK319" i="1"/>
  <c r="AL319" i="1"/>
  <c r="AM319" i="1"/>
  <c r="AN319" i="1"/>
  <c r="AK320" i="1"/>
  <c r="AL320" i="1"/>
  <c r="AM320" i="1"/>
  <c r="AN320" i="1"/>
  <c r="AK321" i="1"/>
  <c r="AL321" i="1"/>
  <c r="AM321" i="1"/>
  <c r="AN321" i="1"/>
  <c r="AK322" i="1"/>
  <c r="AL322" i="1"/>
  <c r="AM322" i="1"/>
  <c r="AN322" i="1"/>
  <c r="AK323" i="1"/>
  <c r="AL323" i="1"/>
  <c r="AM323" i="1"/>
  <c r="AN323" i="1"/>
  <c r="AK324" i="1"/>
  <c r="AL324" i="1"/>
  <c r="AM324" i="1"/>
  <c r="AN324" i="1"/>
  <c r="AK325" i="1"/>
  <c r="AL325" i="1"/>
  <c r="AM325" i="1"/>
  <c r="AN325" i="1"/>
  <c r="AK326" i="1"/>
  <c r="AL326" i="1"/>
  <c r="AM326" i="1"/>
  <c r="AN326" i="1"/>
  <c r="AK327" i="1"/>
  <c r="AL327" i="1"/>
  <c r="AM327" i="1"/>
  <c r="AN327" i="1"/>
  <c r="AK328" i="1"/>
  <c r="AL328" i="1"/>
  <c r="AM328" i="1"/>
  <c r="AN328" i="1"/>
  <c r="AK329" i="1"/>
  <c r="AL329" i="1"/>
  <c r="AM329" i="1"/>
  <c r="AN329" i="1"/>
  <c r="AK330" i="1"/>
  <c r="AL330" i="1"/>
  <c r="AM330" i="1"/>
  <c r="AN330" i="1"/>
  <c r="AK331" i="1"/>
  <c r="AL331" i="1"/>
  <c r="AM331" i="1"/>
  <c r="AN331" i="1"/>
  <c r="AK332" i="1"/>
  <c r="AL332" i="1"/>
  <c r="AM332" i="1"/>
  <c r="AN332" i="1"/>
  <c r="AK333" i="1"/>
  <c r="AL333" i="1"/>
  <c r="AM333" i="1"/>
  <c r="AN333" i="1"/>
  <c r="AK334" i="1"/>
  <c r="AL334" i="1"/>
  <c r="AM334" i="1"/>
  <c r="AN334" i="1"/>
  <c r="AK335" i="1"/>
  <c r="AL335" i="1"/>
  <c r="AM335" i="1"/>
  <c r="AN335" i="1"/>
  <c r="AK336" i="1"/>
  <c r="AL336" i="1"/>
  <c r="AM336" i="1"/>
  <c r="AN336" i="1"/>
  <c r="AK337" i="1"/>
  <c r="AL337" i="1"/>
  <c r="AM337" i="1"/>
  <c r="AN337" i="1"/>
  <c r="AK338" i="1"/>
  <c r="AL338" i="1"/>
  <c r="AM338" i="1"/>
  <c r="AN338" i="1"/>
  <c r="AK339" i="1"/>
  <c r="AL339" i="1"/>
  <c r="AM339" i="1"/>
  <c r="AN339" i="1"/>
  <c r="AK340" i="1"/>
  <c r="AL340" i="1"/>
  <c r="AM340" i="1"/>
  <c r="AN340" i="1"/>
  <c r="AK341" i="1"/>
  <c r="AL341" i="1"/>
  <c r="AM341" i="1"/>
  <c r="AN341" i="1"/>
  <c r="AK342" i="1"/>
  <c r="AL342" i="1"/>
  <c r="AM342" i="1"/>
  <c r="AN342" i="1"/>
  <c r="AK343" i="1"/>
  <c r="AL343" i="1"/>
  <c r="AM343" i="1"/>
  <c r="AN343" i="1"/>
  <c r="AK344" i="1"/>
  <c r="AL344" i="1"/>
  <c r="AM344" i="1"/>
  <c r="AN344" i="1"/>
  <c r="AK345" i="1"/>
  <c r="AL345" i="1"/>
  <c r="AM345" i="1"/>
  <c r="AN345" i="1"/>
  <c r="AK346" i="1"/>
  <c r="AL346" i="1"/>
  <c r="AM346" i="1"/>
  <c r="AN346" i="1"/>
  <c r="AK347" i="1"/>
  <c r="AL347" i="1"/>
  <c r="AM347" i="1"/>
  <c r="AN347" i="1"/>
  <c r="AK348" i="1"/>
  <c r="AL348" i="1"/>
  <c r="AM348" i="1"/>
  <c r="AN348" i="1"/>
  <c r="AK349" i="1"/>
  <c r="AL349" i="1"/>
  <c r="AM349" i="1"/>
  <c r="AN349" i="1"/>
  <c r="AK350" i="1"/>
  <c r="AL350" i="1"/>
  <c r="AM350" i="1"/>
  <c r="AN350" i="1"/>
  <c r="AK351" i="1"/>
  <c r="AL351" i="1"/>
  <c r="AM351" i="1"/>
  <c r="AN351" i="1"/>
  <c r="AK352" i="1"/>
  <c r="AL352" i="1"/>
  <c r="AM352" i="1"/>
  <c r="AN352" i="1"/>
  <c r="AK353" i="1"/>
  <c r="AL353" i="1"/>
  <c r="AM353" i="1"/>
  <c r="AN353" i="1"/>
  <c r="AK354" i="1"/>
  <c r="AL354" i="1"/>
  <c r="AM354" i="1"/>
  <c r="AN354" i="1"/>
  <c r="AK355" i="1"/>
  <c r="AL355" i="1"/>
  <c r="AM355" i="1"/>
  <c r="AN355" i="1"/>
  <c r="AK356" i="1"/>
  <c r="AL356" i="1"/>
  <c r="AM356" i="1"/>
  <c r="AN356" i="1"/>
  <c r="AK357" i="1"/>
  <c r="AL357" i="1"/>
  <c r="AM357" i="1"/>
  <c r="AN357" i="1"/>
  <c r="AK358" i="1"/>
  <c r="AL358" i="1"/>
  <c r="AM358" i="1"/>
  <c r="AN358" i="1"/>
  <c r="AK359" i="1"/>
  <c r="AL359" i="1"/>
  <c r="AM359" i="1"/>
  <c r="AN359" i="1"/>
  <c r="AK360" i="1"/>
  <c r="AL360" i="1"/>
  <c r="AM360" i="1"/>
  <c r="AN360" i="1"/>
  <c r="AK361" i="1"/>
  <c r="AL361" i="1"/>
  <c r="AM361" i="1"/>
  <c r="AN361" i="1"/>
  <c r="AK362" i="1"/>
  <c r="AL362" i="1"/>
  <c r="AM362" i="1"/>
  <c r="AN362" i="1"/>
  <c r="AK363" i="1"/>
  <c r="AL363" i="1"/>
  <c r="AM363" i="1"/>
  <c r="AN363" i="1"/>
  <c r="AK364" i="1"/>
  <c r="AL364" i="1"/>
  <c r="AM364" i="1"/>
  <c r="AN364" i="1"/>
  <c r="AK365" i="1"/>
  <c r="AL365" i="1"/>
  <c r="AM365" i="1"/>
  <c r="AN365" i="1"/>
  <c r="AK366" i="1"/>
  <c r="AL366" i="1"/>
  <c r="AM366" i="1"/>
  <c r="AN366" i="1"/>
  <c r="AK367" i="1"/>
  <c r="AL367" i="1"/>
  <c r="AM367" i="1"/>
  <c r="AN367" i="1"/>
  <c r="AK368" i="1"/>
  <c r="AL368" i="1"/>
  <c r="AM368" i="1"/>
  <c r="AN368" i="1"/>
  <c r="AK369" i="1"/>
  <c r="AL369" i="1"/>
  <c r="AM369" i="1"/>
  <c r="AN369" i="1"/>
  <c r="AK370" i="1"/>
  <c r="AL370" i="1"/>
  <c r="AM370" i="1"/>
  <c r="AN370" i="1"/>
  <c r="AK371" i="1"/>
  <c r="AL371" i="1"/>
  <c r="AM371" i="1"/>
  <c r="AN371" i="1"/>
  <c r="AK372" i="1"/>
  <c r="AL372" i="1"/>
  <c r="AM372" i="1"/>
  <c r="AN372" i="1"/>
  <c r="AK373" i="1"/>
  <c r="AL373" i="1"/>
  <c r="AM373" i="1"/>
  <c r="AN373" i="1"/>
  <c r="AK374" i="1"/>
  <c r="AL374" i="1"/>
  <c r="AM374" i="1"/>
  <c r="AN374" i="1"/>
  <c r="AK375" i="1"/>
  <c r="AL375" i="1"/>
  <c r="AM375" i="1"/>
  <c r="AN375" i="1"/>
  <c r="AK376" i="1"/>
  <c r="AL376" i="1"/>
  <c r="AM376" i="1"/>
  <c r="AN376" i="1"/>
  <c r="AK377" i="1"/>
  <c r="AL377" i="1"/>
  <c r="AM377" i="1"/>
  <c r="AN377" i="1"/>
  <c r="AK378" i="1"/>
  <c r="AL378" i="1"/>
  <c r="AM378" i="1"/>
  <c r="AN378" i="1"/>
  <c r="AK379" i="1"/>
  <c r="AL379" i="1"/>
  <c r="AM379" i="1"/>
  <c r="AN379" i="1"/>
  <c r="AK380" i="1"/>
  <c r="AL380" i="1"/>
  <c r="AM380" i="1"/>
  <c r="AN380" i="1"/>
  <c r="AK381" i="1"/>
  <c r="AL381" i="1"/>
  <c r="AM381" i="1"/>
  <c r="AN381" i="1"/>
  <c r="AK382" i="1"/>
  <c r="AL382" i="1"/>
  <c r="AM382" i="1"/>
  <c r="AN382" i="1"/>
  <c r="AK383" i="1"/>
  <c r="AL383" i="1"/>
  <c r="AM383" i="1"/>
  <c r="AN383" i="1"/>
  <c r="AK384" i="1"/>
  <c r="AL384" i="1"/>
  <c r="AM384" i="1"/>
  <c r="AN384" i="1"/>
  <c r="AK385" i="1"/>
  <c r="AL385" i="1"/>
  <c r="AM385" i="1"/>
  <c r="AN385" i="1"/>
  <c r="AK386" i="1"/>
  <c r="AL386" i="1"/>
  <c r="AM386" i="1"/>
  <c r="AN386" i="1"/>
  <c r="AK387" i="1"/>
  <c r="AL387" i="1"/>
  <c r="AM387" i="1"/>
  <c r="AN387" i="1"/>
  <c r="AK388" i="1"/>
  <c r="AL388" i="1"/>
  <c r="AM388" i="1"/>
  <c r="AN388" i="1"/>
  <c r="AK389" i="1"/>
  <c r="AL389" i="1"/>
  <c r="AM389" i="1"/>
  <c r="AN389" i="1"/>
  <c r="AK390" i="1"/>
  <c r="AL390" i="1"/>
  <c r="AM390" i="1"/>
  <c r="AN390" i="1"/>
  <c r="AK391" i="1"/>
  <c r="AL391" i="1"/>
  <c r="AM391" i="1"/>
  <c r="AN391" i="1"/>
  <c r="AK392" i="1"/>
  <c r="AL392" i="1"/>
  <c r="AM392" i="1"/>
  <c r="AN392" i="1"/>
  <c r="AK393" i="1"/>
  <c r="AL393" i="1"/>
  <c r="AM393" i="1"/>
  <c r="AN393" i="1"/>
  <c r="AK394" i="1"/>
  <c r="AL394" i="1"/>
  <c r="AM394" i="1"/>
  <c r="AN394" i="1"/>
  <c r="AK395" i="1"/>
  <c r="AL395" i="1"/>
  <c r="AM395" i="1"/>
  <c r="AN395" i="1"/>
  <c r="AK396" i="1"/>
  <c r="AL396" i="1"/>
  <c r="AM396" i="1"/>
  <c r="AN396" i="1"/>
  <c r="AK397" i="1"/>
  <c r="AL397" i="1"/>
  <c r="AM397" i="1"/>
  <c r="AN397" i="1"/>
  <c r="AK398" i="1"/>
  <c r="AL398" i="1"/>
  <c r="AM398" i="1"/>
  <c r="AN398" i="1"/>
  <c r="AK399" i="1"/>
  <c r="AL399" i="1"/>
  <c r="AM399" i="1"/>
  <c r="AN399" i="1"/>
  <c r="AK400" i="1"/>
  <c r="AL400" i="1"/>
  <c r="AM400" i="1"/>
  <c r="AN400" i="1"/>
  <c r="AK401" i="1"/>
  <c r="AL401" i="1"/>
  <c r="AM401" i="1"/>
  <c r="AN401" i="1"/>
  <c r="AK402" i="1"/>
  <c r="AL402" i="1"/>
  <c r="AM402" i="1"/>
  <c r="AN402" i="1"/>
  <c r="AK403" i="1"/>
  <c r="AL403" i="1"/>
  <c r="AM403" i="1"/>
  <c r="AN403" i="1"/>
  <c r="AK404" i="1"/>
  <c r="AL404" i="1"/>
  <c r="AM404" i="1"/>
  <c r="AN404" i="1"/>
  <c r="AK405" i="1"/>
  <c r="AL405" i="1"/>
  <c r="AM405" i="1"/>
  <c r="AN405" i="1"/>
  <c r="AK406" i="1"/>
  <c r="AL406" i="1"/>
  <c r="AM406" i="1"/>
  <c r="AN406" i="1"/>
  <c r="AK407" i="1"/>
  <c r="AL407" i="1"/>
  <c r="AM407" i="1"/>
  <c r="AN407" i="1"/>
  <c r="AK408" i="1"/>
  <c r="AL408" i="1"/>
  <c r="AM408" i="1"/>
  <c r="AN408" i="1"/>
  <c r="AK409" i="1"/>
  <c r="AL409" i="1"/>
  <c r="AM409" i="1"/>
  <c r="AN409" i="1"/>
  <c r="AK410" i="1"/>
  <c r="AL410" i="1"/>
  <c r="AM410" i="1"/>
  <c r="AN410" i="1"/>
  <c r="AK411" i="1"/>
  <c r="AL411" i="1"/>
  <c r="AM411" i="1"/>
  <c r="AN411" i="1"/>
  <c r="AK412" i="1"/>
  <c r="AL412" i="1"/>
  <c r="AM412" i="1"/>
  <c r="AN412" i="1"/>
  <c r="AK413" i="1"/>
  <c r="AL413" i="1"/>
  <c r="AM413" i="1"/>
  <c r="AN413" i="1"/>
  <c r="AK414" i="1"/>
  <c r="AL414" i="1"/>
  <c r="AM414" i="1"/>
  <c r="AN414" i="1"/>
  <c r="AK415" i="1"/>
  <c r="AL415" i="1"/>
  <c r="AM415" i="1"/>
  <c r="AN415" i="1"/>
  <c r="AK416" i="1"/>
  <c r="AL416" i="1"/>
  <c r="AM416" i="1"/>
  <c r="AN416" i="1"/>
  <c r="AL215" i="1"/>
  <c r="AM215" i="1"/>
  <c r="AN215" i="1"/>
  <c r="AK215" i="1"/>
  <c r="AD308" i="1" l="1"/>
  <c r="AD408" i="1"/>
  <c r="AQ402" i="1"/>
  <c r="AQ416" i="1"/>
  <c r="AQ414" i="1"/>
  <c r="AQ412" i="1"/>
  <c r="AQ410" i="1"/>
  <c r="AQ408" i="1"/>
  <c r="AQ406" i="1"/>
  <c r="AQ404" i="1"/>
  <c r="AQ400" i="1"/>
  <c r="AQ398" i="1"/>
  <c r="AQ396" i="1"/>
  <c r="AQ394" i="1"/>
  <c r="AQ392" i="1"/>
  <c r="AQ390" i="1"/>
  <c r="AQ388" i="1"/>
  <c r="AQ386" i="1"/>
  <c r="AQ384" i="1"/>
  <c r="AQ382" i="1"/>
  <c r="AQ380" i="1"/>
  <c r="AQ378" i="1"/>
  <c r="AQ376" i="1"/>
  <c r="AQ374" i="1"/>
  <c r="AQ372" i="1"/>
  <c r="AQ370" i="1"/>
  <c r="AQ368" i="1"/>
  <c r="AQ366" i="1"/>
  <c r="AQ364" i="1"/>
  <c r="AQ362" i="1"/>
  <c r="AQ360" i="1"/>
  <c r="AQ358" i="1"/>
  <c r="AQ356" i="1"/>
  <c r="AQ354" i="1"/>
  <c r="AQ352" i="1"/>
  <c r="AQ350" i="1"/>
  <c r="AQ348" i="1"/>
  <c r="AQ346" i="1"/>
  <c r="AQ344" i="1"/>
  <c r="AQ342" i="1"/>
  <c r="AQ340" i="1"/>
  <c r="AQ338" i="1"/>
  <c r="AQ336" i="1"/>
  <c r="AQ334" i="1"/>
  <c r="AQ332" i="1"/>
  <c r="AQ330" i="1"/>
  <c r="AQ328" i="1"/>
  <c r="AQ326" i="1"/>
  <c r="AQ324" i="1"/>
  <c r="AQ322" i="1"/>
  <c r="AQ320" i="1"/>
  <c r="AQ318" i="1"/>
  <c r="AQ316" i="1"/>
  <c r="AQ314" i="1"/>
  <c r="AQ312" i="1"/>
  <c r="AQ310" i="1"/>
  <c r="AQ308" i="1"/>
  <c r="AQ306" i="1"/>
  <c r="AQ304" i="1"/>
  <c r="AQ302" i="1"/>
  <c r="AQ300" i="1"/>
  <c r="AQ298" i="1"/>
  <c r="AQ296" i="1"/>
  <c r="AQ294" i="1"/>
  <c r="AQ292" i="1"/>
  <c r="AQ290" i="1"/>
  <c r="AQ288" i="1"/>
  <c r="AQ286" i="1"/>
  <c r="AQ284" i="1"/>
  <c r="AQ282" i="1"/>
  <c r="AQ280" i="1"/>
  <c r="AQ278" i="1"/>
  <c r="AQ276" i="1"/>
  <c r="AQ274" i="1"/>
  <c r="AQ272" i="1"/>
  <c r="AQ270" i="1"/>
  <c r="AQ268" i="1"/>
  <c r="AQ266" i="1"/>
  <c r="AQ264" i="1"/>
  <c r="AQ262" i="1"/>
  <c r="AQ260" i="1"/>
  <c r="AQ258" i="1"/>
  <c r="AQ256" i="1"/>
  <c r="AQ254" i="1"/>
  <c r="AQ252" i="1"/>
  <c r="AQ250" i="1"/>
  <c r="AQ248" i="1"/>
  <c r="AQ246" i="1"/>
  <c r="AQ244" i="1"/>
  <c r="AQ242" i="1"/>
  <c r="AQ240" i="1"/>
  <c r="AQ238" i="1"/>
  <c r="AQ236" i="1"/>
  <c r="AQ234" i="1"/>
  <c r="AQ232" i="1"/>
  <c r="AQ230" i="1"/>
  <c r="AQ413" i="1"/>
  <c r="AQ411" i="1"/>
  <c r="AQ409" i="1"/>
  <c r="AQ407" i="1"/>
  <c r="AQ405" i="1"/>
  <c r="AQ403" i="1"/>
  <c r="AQ401" i="1"/>
  <c r="AQ415" i="1"/>
  <c r="AQ399" i="1"/>
  <c r="AQ397" i="1"/>
  <c r="AQ395" i="1"/>
  <c r="AQ393" i="1"/>
  <c r="AQ391" i="1"/>
  <c r="AQ389" i="1"/>
  <c r="AQ387" i="1"/>
  <c r="AQ385" i="1"/>
  <c r="AQ383" i="1"/>
  <c r="AQ381" i="1"/>
  <c r="AQ379" i="1"/>
  <c r="AQ377" i="1"/>
  <c r="AQ375" i="1"/>
  <c r="AQ373" i="1"/>
  <c r="AQ371" i="1"/>
  <c r="AQ369" i="1"/>
  <c r="AQ367" i="1"/>
  <c r="AQ365" i="1"/>
  <c r="AQ363" i="1"/>
  <c r="AQ361" i="1"/>
  <c r="AQ359" i="1"/>
  <c r="AQ357" i="1"/>
  <c r="AQ355" i="1"/>
  <c r="AQ353" i="1"/>
  <c r="AQ351" i="1"/>
  <c r="AQ349" i="1"/>
  <c r="AQ347" i="1"/>
  <c r="AQ345" i="1"/>
  <c r="AQ343" i="1"/>
  <c r="AQ341" i="1"/>
  <c r="AQ339" i="1"/>
  <c r="AQ337" i="1"/>
  <c r="AQ335" i="1"/>
  <c r="AQ333" i="1"/>
  <c r="AQ331" i="1"/>
  <c r="AQ329" i="1"/>
  <c r="AQ327" i="1"/>
  <c r="AQ325" i="1"/>
  <c r="AQ323" i="1"/>
  <c r="AQ321" i="1"/>
  <c r="AQ319" i="1"/>
  <c r="AQ317" i="1"/>
  <c r="AQ315" i="1"/>
  <c r="AQ313" i="1"/>
  <c r="AQ311" i="1"/>
  <c r="AQ309" i="1"/>
  <c r="AQ307" i="1"/>
  <c r="AQ305" i="1"/>
  <c r="AQ303" i="1"/>
  <c r="AQ301" i="1"/>
  <c r="AQ299" i="1"/>
  <c r="AQ297" i="1"/>
  <c r="AQ295" i="1"/>
  <c r="AQ293" i="1"/>
  <c r="AQ291" i="1"/>
  <c r="AQ289" i="1"/>
  <c r="AQ287" i="1"/>
  <c r="AQ285" i="1"/>
  <c r="AQ283" i="1"/>
  <c r="AQ281" i="1"/>
  <c r="AQ279" i="1"/>
  <c r="AQ277" i="1"/>
  <c r="AQ275" i="1"/>
  <c r="AQ273" i="1"/>
  <c r="AQ271" i="1"/>
  <c r="AQ269" i="1"/>
  <c r="AQ267" i="1"/>
  <c r="AQ265" i="1"/>
  <c r="AQ263" i="1"/>
  <c r="AQ261" i="1"/>
  <c r="AQ259" i="1"/>
  <c r="AQ257" i="1"/>
  <c r="AQ255" i="1"/>
  <c r="AQ253" i="1"/>
  <c r="AQ251" i="1"/>
  <c r="AQ249" i="1"/>
  <c r="AQ247" i="1"/>
  <c r="AQ245" i="1"/>
  <c r="AQ243" i="1"/>
  <c r="AQ241" i="1"/>
  <c r="AQ239" i="1"/>
  <c r="AQ237" i="1"/>
  <c r="AQ235" i="1"/>
  <c r="AQ233" i="1"/>
  <c r="AQ231" i="1"/>
  <c r="AR216" i="1"/>
  <c r="AU216" i="1"/>
  <c r="AU6" i="1" s="1"/>
  <c r="AS216" i="1"/>
  <c r="AT215" i="1"/>
  <c r="AS215" i="1"/>
  <c r="AU215" i="1"/>
  <c r="AU5" i="1" s="1"/>
  <c r="AD309" i="1" l="1"/>
  <c r="AD409" i="1"/>
  <c r="AD310" i="1" l="1"/>
  <c r="AD410" i="1"/>
  <c r="BL5" i="1"/>
  <c r="BM5" i="1"/>
  <c r="BO5" i="1"/>
  <c r="BP5" i="1"/>
  <c r="BR5" i="1"/>
  <c r="BK5" i="1"/>
  <c r="CF6" i="1"/>
  <c r="E6" i="7" s="1"/>
  <c r="CG6" i="1"/>
  <c r="E6" i="8" s="1"/>
  <c r="CF7" i="1"/>
  <c r="E7" i="7" s="1"/>
  <c r="CG7" i="1"/>
  <c r="E7" i="8" s="1"/>
  <c r="CF8" i="1"/>
  <c r="E8" i="7" s="1"/>
  <c r="V8" i="7" s="1"/>
  <c r="CG8" i="1"/>
  <c r="E8" i="8" s="1"/>
  <c r="V8" i="8" s="1"/>
  <c r="CF9" i="1"/>
  <c r="E9" i="7" s="1"/>
  <c r="CG9" i="1"/>
  <c r="E9" i="8" s="1"/>
  <c r="V9" i="8" s="1"/>
  <c r="CF10" i="1"/>
  <c r="E10" i="7" s="1"/>
  <c r="CG10" i="1"/>
  <c r="E10" i="8" s="1"/>
  <c r="V10" i="8" s="1"/>
  <c r="CF11" i="1"/>
  <c r="E11" i="7" s="1"/>
  <c r="V11" i="7" s="1"/>
  <c r="CG11" i="1"/>
  <c r="E11" i="8" s="1"/>
  <c r="V11" i="8" s="1"/>
  <c r="CF12" i="1"/>
  <c r="E12" i="7" s="1"/>
  <c r="V12" i="7" s="1"/>
  <c r="CG12" i="1"/>
  <c r="E12" i="8" s="1"/>
  <c r="CF13" i="1"/>
  <c r="E13" i="7" s="1"/>
  <c r="V13" i="7" s="1"/>
  <c r="CG13" i="1"/>
  <c r="E13" i="8" s="1"/>
  <c r="CF14" i="1"/>
  <c r="E14" i="7" s="1"/>
  <c r="CG14" i="1"/>
  <c r="E14" i="8" s="1"/>
  <c r="CF15" i="1"/>
  <c r="E15" i="7" s="1"/>
  <c r="CG15" i="1"/>
  <c r="E15" i="8" s="1"/>
  <c r="V15" i="8" s="1"/>
  <c r="CF16" i="1"/>
  <c r="E16" i="7" s="1"/>
  <c r="CG16" i="1"/>
  <c r="E16" i="8" s="1"/>
  <c r="V16" i="8" s="1"/>
  <c r="CF17" i="1"/>
  <c r="E17" i="7" s="1"/>
  <c r="CG17" i="1"/>
  <c r="E17" i="8" s="1"/>
  <c r="CF18" i="1"/>
  <c r="E18" i="7" s="1"/>
  <c r="V18" i="7" s="1"/>
  <c r="CG18" i="1"/>
  <c r="E18" i="8" s="1"/>
  <c r="V18" i="8" s="1"/>
  <c r="CF19" i="1"/>
  <c r="E19" i="7" s="1"/>
  <c r="V19" i="7" s="1"/>
  <c r="CG19" i="1"/>
  <c r="E19" i="8" s="1"/>
  <c r="V19" i="8" s="1"/>
  <c r="CF20" i="1"/>
  <c r="E20" i="7" s="1"/>
  <c r="V20" i="7" s="1"/>
  <c r="CG20" i="1"/>
  <c r="E20" i="8" s="1"/>
  <c r="CF21" i="1"/>
  <c r="E21" i="7" s="1"/>
  <c r="CG21" i="1"/>
  <c r="E21" i="8" s="1"/>
  <c r="V21" i="8" s="1"/>
  <c r="CF22" i="1"/>
  <c r="E22" i="7" s="1"/>
  <c r="CG22" i="1"/>
  <c r="E22" i="8" s="1"/>
  <c r="CF23" i="1"/>
  <c r="E23" i="7" s="1"/>
  <c r="V23" i="7" s="1"/>
  <c r="CG23" i="1"/>
  <c r="E23" i="8" s="1"/>
  <c r="V23" i="8" s="1"/>
  <c r="CF24" i="1"/>
  <c r="E24" i="7" s="1"/>
  <c r="V24" i="7" s="1"/>
  <c r="CG24" i="1"/>
  <c r="E24" i="8" s="1"/>
  <c r="V24" i="8" s="1"/>
  <c r="CF25" i="1"/>
  <c r="E25" i="7" s="1"/>
  <c r="CG25" i="1"/>
  <c r="E25" i="8" s="1"/>
  <c r="CF26" i="1"/>
  <c r="E26" i="7" s="1"/>
  <c r="V26" i="7" s="1"/>
  <c r="CG26" i="1"/>
  <c r="E26" i="8" s="1"/>
  <c r="CF27" i="1"/>
  <c r="E27" i="7" s="1"/>
  <c r="CG27" i="1"/>
  <c r="E27" i="8" s="1"/>
  <c r="CF28" i="1"/>
  <c r="E28" i="7" s="1"/>
  <c r="CG28" i="1"/>
  <c r="E28" i="8" s="1"/>
  <c r="V28" i="8" s="1"/>
  <c r="CF29" i="1"/>
  <c r="E29" i="7" s="1"/>
  <c r="V29" i="7" s="1"/>
  <c r="CG29" i="1"/>
  <c r="E29" i="8" s="1"/>
  <c r="V29" i="8" s="1"/>
  <c r="CF30" i="1"/>
  <c r="E30" i="7" s="1"/>
  <c r="V30" i="7" s="1"/>
  <c r="CG30" i="1"/>
  <c r="E30" i="8" s="1"/>
  <c r="V30" i="8" s="1"/>
  <c r="CF31" i="1"/>
  <c r="E31" i="7" s="1"/>
  <c r="V31" i="7" s="1"/>
  <c r="CG31" i="1"/>
  <c r="E31" i="8" s="1"/>
  <c r="V31" i="8" s="1"/>
  <c r="CF32" i="1"/>
  <c r="E32" i="7" s="1"/>
  <c r="V32" i="7" s="1"/>
  <c r="CG32" i="1"/>
  <c r="E32" i="8" s="1"/>
  <c r="V32" i="8" s="1"/>
  <c r="CF33" i="1"/>
  <c r="E33" i="7" s="1"/>
  <c r="CG33" i="1"/>
  <c r="E33" i="8" s="1"/>
  <c r="CF34" i="1"/>
  <c r="E34" i="7" s="1"/>
  <c r="CG34" i="1"/>
  <c r="E34" i="8" s="1"/>
  <c r="CF35" i="1"/>
  <c r="E35" i="7" s="1"/>
  <c r="V35" i="7" s="1"/>
  <c r="CG35" i="1"/>
  <c r="E35" i="8" s="1"/>
  <c r="CF36" i="1"/>
  <c r="E36" i="7" s="1"/>
  <c r="V36" i="7" s="1"/>
  <c r="CG36" i="1"/>
  <c r="E36" i="8" s="1"/>
  <c r="CF37" i="1"/>
  <c r="E37" i="7" s="1"/>
  <c r="CG37" i="1"/>
  <c r="E37" i="8" s="1"/>
  <c r="V37" i="8" s="1"/>
  <c r="CF38" i="1"/>
  <c r="E38" i="7" s="1"/>
  <c r="CG38" i="1"/>
  <c r="E38" i="8" s="1"/>
  <c r="CF39" i="1"/>
  <c r="E39" i="7" s="1"/>
  <c r="V39" i="7" s="1"/>
  <c r="CG39" i="1"/>
  <c r="E39" i="8" s="1"/>
  <c r="CF40" i="1"/>
  <c r="E40" i="7" s="1"/>
  <c r="V40" i="7" s="1"/>
  <c r="CG40" i="1"/>
  <c r="E40" i="8" s="1"/>
  <c r="V40" i="8" s="1"/>
  <c r="CF41" i="1"/>
  <c r="E41" i="7" s="1"/>
  <c r="V41" i="7" s="1"/>
  <c r="CG41" i="1"/>
  <c r="E41" i="8" s="1"/>
  <c r="V41" i="8" s="1"/>
  <c r="CF42" i="1"/>
  <c r="E42" i="7" s="1"/>
  <c r="V42" i="7" s="1"/>
  <c r="CG42" i="1"/>
  <c r="E42" i="8" s="1"/>
  <c r="CF43" i="1"/>
  <c r="E43" i="7" s="1"/>
  <c r="CG43" i="1"/>
  <c r="E43" i="8" s="1"/>
  <c r="V43" i="8" s="1"/>
  <c r="CF44" i="1"/>
  <c r="E44" i="7" s="1"/>
  <c r="V44" i="7" s="1"/>
  <c r="CG44" i="1"/>
  <c r="E44" i="8" s="1"/>
  <c r="CF45" i="1"/>
  <c r="E45" i="7" s="1"/>
  <c r="CG45" i="1"/>
  <c r="E45" i="8" s="1"/>
  <c r="V45" i="8" s="1"/>
  <c r="CF46" i="1"/>
  <c r="E46" i="7" s="1"/>
  <c r="CG46" i="1"/>
  <c r="E46" i="8" s="1"/>
  <c r="V46" i="8" s="1"/>
  <c r="CF47" i="1"/>
  <c r="E47" i="7" s="1"/>
  <c r="CG47" i="1"/>
  <c r="E47" i="8" s="1"/>
  <c r="CF48" i="1"/>
  <c r="E48" i="7" s="1"/>
  <c r="V48" i="7" s="1"/>
  <c r="CG48" i="1"/>
  <c r="E48" i="8" s="1"/>
  <c r="V48" i="8" s="1"/>
  <c r="CF49" i="1"/>
  <c r="E49" i="7" s="1"/>
  <c r="V49" i="7" s="1"/>
  <c r="CG49" i="1"/>
  <c r="E49" i="8" s="1"/>
  <c r="CF50" i="1"/>
  <c r="E50" i="7" s="1"/>
  <c r="CG50" i="1"/>
  <c r="E50" i="8" s="1"/>
  <c r="CF51" i="1"/>
  <c r="E51" i="7" s="1"/>
  <c r="CG51" i="1"/>
  <c r="E51" i="8" s="1"/>
  <c r="V51" i="8" s="1"/>
  <c r="CF52" i="1"/>
  <c r="E52" i="7" s="1"/>
  <c r="V52" i="7" s="1"/>
  <c r="CG52" i="1"/>
  <c r="E52" i="8" s="1"/>
  <c r="CF53" i="1"/>
  <c r="E53" i="7" s="1"/>
  <c r="V53" i="7" s="1"/>
  <c r="CG53" i="1"/>
  <c r="E53" i="8" s="1"/>
  <c r="V53" i="8" s="1"/>
  <c r="CF54" i="1"/>
  <c r="E54" i="7" s="1"/>
  <c r="V54" i="7" s="1"/>
  <c r="CG54" i="1"/>
  <c r="E54" i="8" s="1"/>
  <c r="V54" i="8" s="1"/>
  <c r="CF55" i="1"/>
  <c r="E55" i="7" s="1"/>
  <c r="V55" i="7" s="1"/>
  <c r="CG55" i="1"/>
  <c r="E55" i="8" s="1"/>
  <c r="V55" i="8" s="1"/>
  <c r="CF56" i="1"/>
  <c r="E56" i="7" s="1"/>
  <c r="V56" i="7" s="1"/>
  <c r="CG56" i="1"/>
  <c r="E56" i="8" s="1"/>
  <c r="V56" i="8" s="1"/>
  <c r="CF57" i="1"/>
  <c r="E57" i="7" s="1"/>
  <c r="CG57" i="1"/>
  <c r="E57" i="8" s="1"/>
  <c r="CF58" i="1"/>
  <c r="E58" i="7" s="1"/>
  <c r="V58" i="7" s="1"/>
  <c r="CG58" i="1"/>
  <c r="E58" i="8" s="1"/>
  <c r="CF59" i="1"/>
  <c r="E59" i="7" s="1"/>
  <c r="CG59" i="1"/>
  <c r="E59" i="8" s="1"/>
  <c r="V59" i="8" s="1"/>
  <c r="CF60" i="1"/>
  <c r="E60" i="7" s="1"/>
  <c r="CG60" i="1"/>
  <c r="E60" i="8" s="1"/>
  <c r="V60" i="8" s="1"/>
  <c r="CF61" i="1"/>
  <c r="E61" i="7" s="1"/>
  <c r="CG61" i="1"/>
  <c r="E61" i="8" s="1"/>
  <c r="CF62" i="1"/>
  <c r="E62" i="7" s="1"/>
  <c r="CG62" i="1"/>
  <c r="E62" i="8" s="1"/>
  <c r="CF63" i="1"/>
  <c r="E63" i="7" s="1"/>
  <c r="CG63" i="1"/>
  <c r="E63" i="8" s="1"/>
  <c r="CF64" i="1"/>
  <c r="E64" i="7" s="1"/>
  <c r="CG64" i="1"/>
  <c r="E64" i="8" s="1"/>
  <c r="V64" i="8" s="1"/>
  <c r="CF65" i="1"/>
  <c r="E65" i="7" s="1"/>
  <c r="CG65" i="1"/>
  <c r="E65" i="8" s="1"/>
  <c r="V65" i="8" s="1"/>
  <c r="CF66" i="1"/>
  <c r="E66" i="7" s="1"/>
  <c r="V66" i="7" s="1"/>
  <c r="CG66" i="1"/>
  <c r="E66" i="8" s="1"/>
  <c r="CF67" i="1"/>
  <c r="E67" i="7" s="1"/>
  <c r="CG67" i="1"/>
  <c r="E67" i="8" s="1"/>
  <c r="CF68" i="1"/>
  <c r="E68" i="7" s="1"/>
  <c r="V68" i="7" s="1"/>
  <c r="CG68" i="1"/>
  <c r="E68" i="8" s="1"/>
  <c r="CF69" i="1"/>
  <c r="E69" i="7" s="1"/>
  <c r="V69" i="7" s="1"/>
  <c r="CG69" i="1"/>
  <c r="E69" i="8" s="1"/>
  <c r="CF70" i="1"/>
  <c r="E70" i="7" s="1"/>
  <c r="V70" i="7" s="1"/>
  <c r="CG70" i="1"/>
  <c r="E70" i="8" s="1"/>
  <c r="CF71" i="1"/>
  <c r="E71" i="7" s="1"/>
  <c r="CG71" i="1"/>
  <c r="E71" i="8" s="1"/>
  <c r="CF72" i="1"/>
  <c r="E72" i="7" s="1"/>
  <c r="CG72" i="1"/>
  <c r="E72" i="8" s="1"/>
  <c r="V72" i="8" s="1"/>
  <c r="CF73" i="1"/>
  <c r="E73" i="7" s="1"/>
  <c r="V73" i="7" s="1"/>
  <c r="CG73" i="1"/>
  <c r="E73" i="8" s="1"/>
  <c r="CF74" i="1"/>
  <c r="E74" i="7" s="1"/>
  <c r="CG74" i="1"/>
  <c r="E74" i="8" s="1"/>
  <c r="V74" i="8" s="1"/>
  <c r="CF75" i="1"/>
  <c r="E75" i="7" s="1"/>
  <c r="V75" i="7" s="1"/>
  <c r="CG75" i="1"/>
  <c r="E75" i="8" s="1"/>
  <c r="CF76" i="1"/>
  <c r="E76" i="7" s="1"/>
  <c r="CG76" i="1"/>
  <c r="E76" i="8" s="1"/>
  <c r="V76" i="8" s="1"/>
  <c r="CF77" i="1"/>
  <c r="E77" i="7" s="1"/>
  <c r="CG77" i="1"/>
  <c r="E77" i="8" s="1"/>
  <c r="CF78" i="1"/>
  <c r="E78" i="7" s="1"/>
  <c r="V78" i="7" s="1"/>
  <c r="CG78" i="1"/>
  <c r="E78" i="8" s="1"/>
  <c r="V78" i="8" s="1"/>
  <c r="CF79" i="1"/>
  <c r="E79" i="7" s="1"/>
  <c r="CG79" i="1"/>
  <c r="E79" i="8" s="1"/>
  <c r="CF80" i="1"/>
  <c r="E80" i="7" s="1"/>
  <c r="CG80" i="1"/>
  <c r="E80" i="8" s="1"/>
  <c r="CF81" i="1"/>
  <c r="E81" i="7" s="1"/>
  <c r="V81" i="7" s="1"/>
  <c r="CG81" i="1"/>
  <c r="E81" i="8" s="1"/>
  <c r="CF82" i="1"/>
  <c r="E82" i="7" s="1"/>
  <c r="V82" i="7" s="1"/>
  <c r="CG82" i="1"/>
  <c r="E82" i="8" s="1"/>
  <c r="V82" i="8" s="1"/>
  <c r="CF83" i="1"/>
  <c r="E83" i="7" s="1"/>
  <c r="V83" i="7" s="1"/>
  <c r="CG83" i="1"/>
  <c r="E83" i="8" s="1"/>
  <c r="V83" i="8" s="1"/>
  <c r="CF84" i="1"/>
  <c r="E84" i="7" s="1"/>
  <c r="CG84" i="1"/>
  <c r="E84" i="8" s="1"/>
  <c r="V84" i="8" s="1"/>
  <c r="CF85" i="1"/>
  <c r="E85" i="7" s="1"/>
  <c r="CG85" i="1"/>
  <c r="E85" i="8" s="1"/>
  <c r="V85" i="8" s="1"/>
  <c r="CF86" i="1"/>
  <c r="E86" i="7" s="1"/>
  <c r="V86" i="7" s="1"/>
  <c r="CG86" i="1"/>
  <c r="E86" i="8" s="1"/>
  <c r="V86" i="8" s="1"/>
  <c r="CF87" i="1"/>
  <c r="E87" i="7" s="1"/>
  <c r="V87" i="7" s="1"/>
  <c r="CG87" i="1"/>
  <c r="E87" i="8" s="1"/>
  <c r="CF88" i="1"/>
  <c r="E88" i="7" s="1"/>
  <c r="CG88" i="1"/>
  <c r="E88" i="8" s="1"/>
  <c r="CF89" i="1"/>
  <c r="E89" i="7" s="1"/>
  <c r="V89" i="7" s="1"/>
  <c r="CG89" i="1"/>
  <c r="E89" i="8" s="1"/>
  <c r="V89" i="8" s="1"/>
  <c r="CF90" i="1"/>
  <c r="E90" i="7" s="1"/>
  <c r="CG90" i="1"/>
  <c r="E90" i="8" s="1"/>
  <c r="CF91" i="1"/>
  <c r="E91" i="7" s="1"/>
  <c r="V91" i="7" s="1"/>
  <c r="CG91" i="1"/>
  <c r="E91" i="8" s="1"/>
  <c r="V91" i="8" s="1"/>
  <c r="CF92" i="1"/>
  <c r="E92" i="7" s="1"/>
  <c r="V92" i="7" s="1"/>
  <c r="CG92" i="1"/>
  <c r="E92" i="8" s="1"/>
  <c r="V92" i="8" s="1"/>
  <c r="CF93" i="1"/>
  <c r="E93" i="7" s="1"/>
  <c r="CG93" i="1"/>
  <c r="E93" i="8" s="1"/>
  <c r="V93" i="8" s="1"/>
  <c r="CF94" i="1"/>
  <c r="E94" i="7" s="1"/>
  <c r="V94" i="7" s="1"/>
  <c r="CG94" i="1"/>
  <c r="E94" i="8" s="1"/>
  <c r="CF95" i="1"/>
  <c r="E95" i="7" s="1"/>
  <c r="V95" i="7" s="1"/>
  <c r="CG95" i="1"/>
  <c r="E95" i="8" s="1"/>
  <c r="CF96" i="1"/>
  <c r="E96" i="7" s="1"/>
  <c r="CG96" i="1"/>
  <c r="E96" i="8" s="1"/>
  <c r="CF97" i="1"/>
  <c r="E97" i="7" s="1"/>
  <c r="V97" i="7" s="1"/>
  <c r="CG97" i="1"/>
  <c r="E97" i="8" s="1"/>
  <c r="V97" i="8" s="1"/>
  <c r="CF98" i="1"/>
  <c r="E98" i="7" s="1"/>
  <c r="CG98" i="1"/>
  <c r="E98" i="8" s="1"/>
  <c r="V98" i="8" s="1"/>
  <c r="CF99" i="1"/>
  <c r="E99" i="7" s="1"/>
  <c r="V99" i="7" s="1"/>
  <c r="CG99" i="1"/>
  <c r="E99" i="8" s="1"/>
  <c r="V99" i="8" s="1"/>
  <c r="CF100" i="1"/>
  <c r="E100" i="7" s="1"/>
  <c r="V100" i="7" s="1"/>
  <c r="CG100" i="1"/>
  <c r="E100" i="8" s="1"/>
  <c r="CF101" i="1"/>
  <c r="E101" i="7" s="1"/>
  <c r="CG101" i="1"/>
  <c r="E101" i="8" s="1"/>
  <c r="V101" i="8" s="1"/>
  <c r="CF102" i="1"/>
  <c r="E102" i="7" s="1"/>
  <c r="CG102" i="1"/>
  <c r="E102" i="8" s="1"/>
  <c r="V102" i="8" s="1"/>
  <c r="CF103" i="1"/>
  <c r="E103" i="7" s="1"/>
  <c r="CG103" i="1"/>
  <c r="E103" i="8" s="1"/>
  <c r="V103" i="8" s="1"/>
  <c r="CF104" i="1"/>
  <c r="E104" i="7" s="1"/>
  <c r="V104" i="7" s="1"/>
  <c r="CG104" i="1"/>
  <c r="E104" i="8" s="1"/>
  <c r="CF105" i="1"/>
  <c r="E105" i="7" s="1"/>
  <c r="CG105" i="1"/>
  <c r="E105" i="8" s="1"/>
  <c r="CF106" i="1"/>
  <c r="E106" i="7" s="1"/>
  <c r="CG106" i="1"/>
  <c r="E106" i="8" s="1"/>
  <c r="CF107" i="1"/>
  <c r="E107" i="7" s="1"/>
  <c r="V107" i="7" s="1"/>
  <c r="CG107" i="1"/>
  <c r="E107" i="8" s="1"/>
  <c r="CF108" i="1"/>
  <c r="E108" i="7" s="1"/>
  <c r="CG108" i="1"/>
  <c r="E108" i="8" s="1"/>
  <c r="V108" i="8" s="1"/>
  <c r="CF109" i="1"/>
  <c r="E109" i="7" s="1"/>
  <c r="V109" i="7" s="1"/>
  <c r="CG109" i="1"/>
  <c r="E109" i="8" s="1"/>
  <c r="CF110" i="1"/>
  <c r="E110" i="7" s="1"/>
  <c r="CG110" i="1"/>
  <c r="E110" i="8" s="1"/>
  <c r="V110" i="8" s="1"/>
  <c r="CF111" i="1"/>
  <c r="E111" i="7" s="1"/>
  <c r="V111" i="7" s="1"/>
  <c r="CG111" i="1"/>
  <c r="E111" i="8" s="1"/>
  <c r="CF112" i="1"/>
  <c r="E112" i="7" s="1"/>
  <c r="CG112" i="1"/>
  <c r="E112" i="8" s="1"/>
  <c r="CF113" i="1"/>
  <c r="E113" i="7" s="1"/>
  <c r="V113" i="7" s="1"/>
  <c r="CG113" i="1"/>
  <c r="E113" i="8" s="1"/>
  <c r="V113" i="8" s="1"/>
  <c r="CF114" i="1"/>
  <c r="E114" i="7" s="1"/>
  <c r="CG114" i="1"/>
  <c r="E114" i="8" s="1"/>
  <c r="CF115" i="1"/>
  <c r="E115" i="7" s="1"/>
  <c r="CG115" i="1"/>
  <c r="E115" i="8" s="1"/>
  <c r="CF116" i="1"/>
  <c r="E116" i="7" s="1"/>
  <c r="CG116" i="1"/>
  <c r="E116" i="8" s="1"/>
  <c r="CF117" i="1"/>
  <c r="E117" i="7" s="1"/>
  <c r="CG117" i="1"/>
  <c r="E117" i="8" s="1"/>
  <c r="V117" i="8" s="1"/>
  <c r="CF118" i="1"/>
  <c r="E118" i="7" s="1"/>
  <c r="V118" i="7" s="1"/>
  <c r="CG118" i="1"/>
  <c r="E118" i="8" s="1"/>
  <c r="V118" i="8" s="1"/>
  <c r="CF119" i="1"/>
  <c r="E119" i="7" s="1"/>
  <c r="CG119" i="1"/>
  <c r="E119" i="8" s="1"/>
  <c r="V119" i="8" s="1"/>
  <c r="CF120" i="1"/>
  <c r="E120" i="7" s="1"/>
  <c r="CG120" i="1"/>
  <c r="E120" i="8" s="1"/>
  <c r="V120" i="8" s="1"/>
  <c r="CF121" i="1"/>
  <c r="E121" i="7" s="1"/>
  <c r="V121" i="7" s="1"/>
  <c r="CG121" i="1"/>
  <c r="E121" i="8" s="1"/>
  <c r="V121" i="8" s="1"/>
  <c r="CF122" i="1"/>
  <c r="E122" i="7" s="1"/>
  <c r="CG122" i="1"/>
  <c r="E122" i="8" s="1"/>
  <c r="CF123" i="1"/>
  <c r="E123" i="7" s="1"/>
  <c r="CG123" i="1"/>
  <c r="E123" i="8" s="1"/>
  <c r="CF124" i="1"/>
  <c r="E124" i="7" s="1"/>
  <c r="V124" i="7" s="1"/>
  <c r="CG124" i="1"/>
  <c r="E124" i="8" s="1"/>
  <c r="CF125" i="1"/>
  <c r="E125" i="7" s="1"/>
  <c r="V125" i="7" s="1"/>
  <c r="CG125" i="1"/>
  <c r="E125" i="8" s="1"/>
  <c r="V125" i="8" s="1"/>
  <c r="CF126" i="1"/>
  <c r="E126" i="7" s="1"/>
  <c r="V126" i="7" s="1"/>
  <c r="CG126" i="1"/>
  <c r="E126" i="8" s="1"/>
  <c r="CF127" i="1"/>
  <c r="E127" i="7" s="1"/>
  <c r="CG127" i="1"/>
  <c r="E127" i="8" s="1"/>
  <c r="CF128" i="1"/>
  <c r="E128" i="7" s="1"/>
  <c r="CG128" i="1"/>
  <c r="E128" i="8" s="1"/>
  <c r="V128" i="8" s="1"/>
  <c r="CF129" i="1"/>
  <c r="E129" i="7" s="1"/>
  <c r="V129" i="7" s="1"/>
  <c r="CG129" i="1"/>
  <c r="E129" i="8" s="1"/>
  <c r="V129" i="8" s="1"/>
  <c r="CF130" i="1"/>
  <c r="E130" i="7" s="1"/>
  <c r="CG130" i="1"/>
  <c r="E130" i="8" s="1"/>
  <c r="CF131" i="1"/>
  <c r="E131" i="7" s="1"/>
  <c r="V131" i="7" s="1"/>
  <c r="CG131" i="1"/>
  <c r="E131" i="8" s="1"/>
  <c r="V131" i="8" s="1"/>
  <c r="CF132" i="1"/>
  <c r="E132" i="7" s="1"/>
  <c r="V132" i="7" s="1"/>
  <c r="CG132" i="1"/>
  <c r="E132" i="8" s="1"/>
  <c r="CF133" i="1"/>
  <c r="E133" i="7" s="1"/>
  <c r="V133" i="7" s="1"/>
  <c r="CG133" i="1"/>
  <c r="E133" i="8" s="1"/>
  <c r="CF134" i="1"/>
  <c r="E134" i="7" s="1"/>
  <c r="CG134" i="1"/>
  <c r="E134" i="8" s="1"/>
  <c r="CF135" i="1"/>
  <c r="E135" i="7" s="1"/>
  <c r="V135" i="7" s="1"/>
  <c r="CG135" i="1"/>
  <c r="E135" i="8" s="1"/>
  <c r="CF136" i="1"/>
  <c r="E136" i="7" s="1"/>
  <c r="V136" i="7" s="1"/>
  <c r="CG136" i="1"/>
  <c r="E136" i="8" s="1"/>
  <c r="V136" i="8" s="1"/>
  <c r="CF137" i="1"/>
  <c r="E137" i="7" s="1"/>
  <c r="CG137" i="1"/>
  <c r="E137" i="8" s="1"/>
  <c r="V137" i="8" s="1"/>
  <c r="CF138" i="1"/>
  <c r="E138" i="7" s="1"/>
  <c r="CG138" i="1"/>
  <c r="E138" i="8" s="1"/>
  <c r="V138" i="8" s="1"/>
  <c r="CF139" i="1"/>
  <c r="E139" i="7" s="1"/>
  <c r="V139" i="7" s="1"/>
  <c r="CG139" i="1"/>
  <c r="E139" i="8" s="1"/>
  <c r="V139" i="8" s="1"/>
  <c r="CF140" i="1"/>
  <c r="E140" i="7" s="1"/>
  <c r="V140" i="7" s="1"/>
  <c r="CG140" i="1"/>
  <c r="E140" i="8" s="1"/>
  <c r="V140" i="8" s="1"/>
  <c r="CF141" i="1"/>
  <c r="E141" i="7" s="1"/>
  <c r="V141" i="7" s="1"/>
  <c r="CG141" i="1"/>
  <c r="E141" i="8" s="1"/>
  <c r="V141" i="8" s="1"/>
  <c r="CF142" i="1"/>
  <c r="E142" i="7" s="1"/>
  <c r="V142" i="7" s="1"/>
  <c r="CG142" i="1"/>
  <c r="E142" i="8" s="1"/>
  <c r="V142" i="8" s="1"/>
  <c r="CF143" i="1"/>
  <c r="E143" i="7" s="1"/>
  <c r="CG143" i="1"/>
  <c r="E143" i="8" s="1"/>
  <c r="CF144" i="1"/>
  <c r="E144" i="7" s="1"/>
  <c r="CG144" i="1"/>
  <c r="E144" i="8" s="1"/>
  <c r="V144" i="8" s="1"/>
  <c r="CF145" i="1"/>
  <c r="E145" i="7" s="1"/>
  <c r="CG145" i="1"/>
  <c r="E145" i="8" s="1"/>
  <c r="V145" i="8" s="1"/>
  <c r="CF146" i="1"/>
  <c r="E146" i="7" s="1"/>
  <c r="V146" i="7" s="1"/>
  <c r="CG146" i="1"/>
  <c r="E146" i="8" s="1"/>
  <c r="CF147" i="1"/>
  <c r="E147" i="7" s="1"/>
  <c r="V147" i="7" s="1"/>
  <c r="CG147" i="1"/>
  <c r="E147" i="8" s="1"/>
  <c r="CF148" i="1"/>
  <c r="E148" i="7" s="1"/>
  <c r="V148" i="7" s="1"/>
  <c r="CG148" i="1"/>
  <c r="E148" i="8" s="1"/>
  <c r="CF149" i="1"/>
  <c r="E149" i="7" s="1"/>
  <c r="CG149" i="1"/>
  <c r="E149" i="8" s="1"/>
  <c r="V149" i="8" s="1"/>
  <c r="CF150" i="1"/>
  <c r="E150" i="7" s="1"/>
  <c r="V150" i="7" s="1"/>
  <c r="CG150" i="1"/>
  <c r="E150" i="8" s="1"/>
  <c r="CF151" i="1"/>
  <c r="E151" i="7" s="1"/>
  <c r="CG151" i="1"/>
  <c r="E151" i="8" s="1"/>
  <c r="V151" i="8" s="1"/>
  <c r="CF152" i="1"/>
  <c r="E152" i="7" s="1"/>
  <c r="CG152" i="1"/>
  <c r="E152" i="8" s="1"/>
  <c r="V152" i="8" s="1"/>
  <c r="CF153" i="1"/>
  <c r="E153" i="7" s="1"/>
  <c r="CG153" i="1"/>
  <c r="E153" i="8" s="1"/>
  <c r="V153" i="8" s="1"/>
  <c r="CF154" i="1"/>
  <c r="E154" i="7" s="1"/>
  <c r="CG154" i="1"/>
  <c r="E154" i="8" s="1"/>
  <c r="V154" i="8" s="1"/>
  <c r="CF155" i="1"/>
  <c r="E155" i="7" s="1"/>
  <c r="CG155" i="1"/>
  <c r="E155" i="8" s="1"/>
  <c r="V155" i="8" s="1"/>
  <c r="CF156" i="1"/>
  <c r="E156" i="7" s="1"/>
  <c r="V156" i="7" s="1"/>
  <c r="CG156" i="1"/>
  <c r="E156" i="8" s="1"/>
  <c r="V156" i="8" s="1"/>
  <c r="CF157" i="1"/>
  <c r="E157" i="7" s="1"/>
  <c r="V157" i="7" s="1"/>
  <c r="CG157" i="1"/>
  <c r="E157" i="8" s="1"/>
  <c r="V157" i="8" s="1"/>
  <c r="CF158" i="1"/>
  <c r="E158" i="7" s="1"/>
  <c r="V158" i="7" s="1"/>
  <c r="CG158" i="1"/>
  <c r="E158" i="8" s="1"/>
  <c r="V158" i="8" s="1"/>
  <c r="CF159" i="1"/>
  <c r="E159" i="7" s="1"/>
  <c r="V159" i="7" s="1"/>
  <c r="CG159" i="1"/>
  <c r="E159" i="8" s="1"/>
  <c r="V159" i="8" s="1"/>
  <c r="CF160" i="1"/>
  <c r="E160" i="7" s="1"/>
  <c r="V160" i="7" s="1"/>
  <c r="CG160" i="1"/>
  <c r="E160" i="8" s="1"/>
  <c r="V160" i="8" s="1"/>
  <c r="CF161" i="1"/>
  <c r="E161" i="7" s="1"/>
  <c r="V161" i="7" s="1"/>
  <c r="CG161" i="1"/>
  <c r="E161" i="8" s="1"/>
  <c r="CF162" i="1"/>
  <c r="E162" i="7" s="1"/>
  <c r="CG162" i="1"/>
  <c r="E162" i="8" s="1"/>
  <c r="V162" i="8" s="1"/>
  <c r="CF163" i="1"/>
  <c r="E163" i="7" s="1"/>
  <c r="V163" i="7" s="1"/>
  <c r="CG163" i="1"/>
  <c r="E163" i="8" s="1"/>
  <c r="V163" i="8" s="1"/>
  <c r="CF164" i="1"/>
  <c r="E164" i="7" s="1"/>
  <c r="V164" i="7" s="1"/>
  <c r="CG164" i="1"/>
  <c r="E164" i="8" s="1"/>
  <c r="CF165" i="1"/>
  <c r="E165" i="7" s="1"/>
  <c r="V165" i="7" s="1"/>
  <c r="CG165" i="1"/>
  <c r="E165" i="8" s="1"/>
  <c r="V165" i="8" s="1"/>
  <c r="CF166" i="1"/>
  <c r="E166" i="7" s="1"/>
  <c r="CG166" i="1"/>
  <c r="E166" i="8" s="1"/>
  <c r="V166" i="8" s="1"/>
  <c r="CF167" i="1"/>
  <c r="E167" i="7" s="1"/>
  <c r="CG167" i="1"/>
  <c r="E167" i="8" s="1"/>
  <c r="V167" i="8" s="1"/>
  <c r="CF168" i="1"/>
  <c r="E168" i="7" s="1"/>
  <c r="CG168" i="1"/>
  <c r="E168" i="8" s="1"/>
  <c r="CF169" i="1"/>
  <c r="E169" i="7" s="1"/>
  <c r="CG169" i="1"/>
  <c r="E169" i="8" s="1"/>
  <c r="V169" i="8" s="1"/>
  <c r="CF170" i="1"/>
  <c r="E170" i="7" s="1"/>
  <c r="CG170" i="1"/>
  <c r="E170" i="8" s="1"/>
  <c r="V170" i="8" s="1"/>
  <c r="CF171" i="1"/>
  <c r="E171" i="7" s="1"/>
  <c r="V171" i="7" s="1"/>
  <c r="CG171" i="1"/>
  <c r="E171" i="8" s="1"/>
  <c r="V171" i="8" s="1"/>
  <c r="CF172" i="1"/>
  <c r="E172" i="7" s="1"/>
  <c r="V172" i="7" s="1"/>
  <c r="CG172" i="1"/>
  <c r="E172" i="8" s="1"/>
  <c r="CF173" i="1"/>
  <c r="E173" i="7" s="1"/>
  <c r="V173" i="7" s="1"/>
  <c r="CG173" i="1"/>
  <c r="E173" i="8" s="1"/>
  <c r="V173" i="8" s="1"/>
  <c r="CF174" i="1"/>
  <c r="E174" i="7" s="1"/>
  <c r="CG174" i="1"/>
  <c r="E174" i="8" s="1"/>
  <c r="V174" i="8" s="1"/>
  <c r="CF175" i="1"/>
  <c r="E175" i="7" s="1"/>
  <c r="CG175" i="1"/>
  <c r="E175" i="8" s="1"/>
  <c r="CF176" i="1"/>
  <c r="E176" i="7" s="1"/>
  <c r="CG176" i="1"/>
  <c r="E176" i="8" s="1"/>
  <c r="V176" i="8" s="1"/>
  <c r="CF177" i="1"/>
  <c r="E177" i="7" s="1"/>
  <c r="CG177" i="1"/>
  <c r="E177" i="8" s="1"/>
  <c r="V177" i="8" s="1"/>
  <c r="CF178" i="1"/>
  <c r="E178" i="7" s="1"/>
  <c r="V178" i="7" s="1"/>
  <c r="CG178" i="1"/>
  <c r="E178" i="8" s="1"/>
  <c r="V178" i="8" s="1"/>
  <c r="CF179" i="1"/>
  <c r="E179" i="7" s="1"/>
  <c r="V179" i="7" s="1"/>
  <c r="CG179" i="1"/>
  <c r="E179" i="8" s="1"/>
  <c r="CF180" i="1"/>
  <c r="E180" i="7" s="1"/>
  <c r="V180" i="7" s="1"/>
  <c r="CG180" i="1"/>
  <c r="E180" i="8" s="1"/>
  <c r="V180" i="8" s="1"/>
  <c r="CF181" i="1"/>
  <c r="E181" i="7" s="1"/>
  <c r="V181" i="7" s="1"/>
  <c r="CG181" i="1"/>
  <c r="E181" i="8" s="1"/>
  <c r="V181" i="8" s="1"/>
  <c r="CF182" i="1"/>
  <c r="E182" i="7" s="1"/>
  <c r="V182" i="7" s="1"/>
  <c r="CG182" i="1"/>
  <c r="E182" i="8" s="1"/>
  <c r="V182" i="8" s="1"/>
  <c r="CF183" i="1"/>
  <c r="E183" i="7" s="1"/>
  <c r="V183" i="7" s="1"/>
  <c r="CG183" i="1"/>
  <c r="E183" i="8" s="1"/>
  <c r="CF184" i="1"/>
  <c r="E184" i="7" s="1"/>
  <c r="CG184" i="1"/>
  <c r="E184" i="8" s="1"/>
  <c r="CF185" i="1"/>
  <c r="E185" i="7" s="1"/>
  <c r="V185" i="7" s="1"/>
  <c r="CG185" i="1"/>
  <c r="E185" i="8" s="1"/>
  <c r="V185" i="8" s="1"/>
  <c r="CF186" i="1"/>
  <c r="E186" i="7" s="1"/>
  <c r="CG186" i="1"/>
  <c r="E186" i="8" s="1"/>
  <c r="V186" i="8" s="1"/>
  <c r="CF187" i="1"/>
  <c r="E187" i="7" s="1"/>
  <c r="CG187" i="1"/>
  <c r="E187" i="8" s="1"/>
  <c r="CF188" i="1"/>
  <c r="E188" i="7" s="1"/>
  <c r="V188" i="7" s="1"/>
  <c r="CG188" i="1"/>
  <c r="E188" i="8" s="1"/>
  <c r="V188" i="8" s="1"/>
  <c r="CF189" i="1"/>
  <c r="E189" i="7" s="1"/>
  <c r="V189" i="7" s="1"/>
  <c r="CG189" i="1"/>
  <c r="E189" i="8" s="1"/>
  <c r="V189" i="8" s="1"/>
  <c r="CF190" i="1"/>
  <c r="E190" i="7" s="1"/>
  <c r="CG190" i="1"/>
  <c r="E190" i="8" s="1"/>
  <c r="CF191" i="1"/>
  <c r="E191" i="7" s="1"/>
  <c r="V191" i="7" s="1"/>
  <c r="CG191" i="1"/>
  <c r="E191" i="8" s="1"/>
  <c r="V191" i="8" s="1"/>
  <c r="CF192" i="1"/>
  <c r="E192" i="7" s="1"/>
  <c r="V192" i="7" s="1"/>
  <c r="CG192" i="1"/>
  <c r="E192" i="8" s="1"/>
  <c r="V192" i="8" s="1"/>
  <c r="CF193" i="1"/>
  <c r="E193" i="7" s="1"/>
  <c r="CG193" i="1"/>
  <c r="E193" i="8" s="1"/>
  <c r="V193" i="8" s="1"/>
  <c r="CF194" i="1"/>
  <c r="E194" i="7" s="1"/>
  <c r="CG194" i="1"/>
  <c r="E194" i="8" s="1"/>
  <c r="V194" i="8" s="1"/>
  <c r="CF195" i="1"/>
  <c r="E195" i="7" s="1"/>
  <c r="V195" i="7" s="1"/>
  <c r="CG195" i="1"/>
  <c r="E195" i="8" s="1"/>
  <c r="CF196" i="1"/>
  <c r="E196" i="7" s="1"/>
  <c r="CG196" i="1"/>
  <c r="E196" i="8" s="1"/>
  <c r="CF197" i="1"/>
  <c r="E197" i="7" s="1"/>
  <c r="V197" i="7" s="1"/>
  <c r="CG197" i="1"/>
  <c r="E197" i="8" s="1"/>
  <c r="V197" i="8" s="1"/>
  <c r="CF198" i="1"/>
  <c r="E198" i="7" s="1"/>
  <c r="CG198" i="1"/>
  <c r="E198" i="8" s="1"/>
  <c r="V198" i="8" s="1"/>
  <c r="CF199" i="1"/>
  <c r="E199" i="7" s="1"/>
  <c r="V199" i="7" s="1"/>
  <c r="CG199" i="1"/>
  <c r="E199" i="8" s="1"/>
  <c r="CF200" i="1"/>
  <c r="E200" i="7" s="1"/>
  <c r="V200" i="7" s="1"/>
  <c r="CG200" i="1"/>
  <c r="E200" i="8" s="1"/>
  <c r="V200" i="8" s="1"/>
  <c r="CF201" i="1"/>
  <c r="E201" i="7" s="1"/>
  <c r="V201" i="7" s="1"/>
  <c r="CG201" i="1"/>
  <c r="E201" i="8" s="1"/>
  <c r="V201" i="8" s="1"/>
  <c r="CF202" i="1"/>
  <c r="E202" i="7" s="1"/>
  <c r="V202" i="7" s="1"/>
  <c r="CG202" i="1"/>
  <c r="E202" i="8" s="1"/>
  <c r="V202" i="8" s="1"/>
  <c r="CF203" i="1"/>
  <c r="E203" i="7" s="1"/>
  <c r="V203" i="7" s="1"/>
  <c r="CG203" i="1"/>
  <c r="E203" i="8" s="1"/>
  <c r="CF204" i="1"/>
  <c r="E204" i="7" s="1"/>
  <c r="V204" i="7" s="1"/>
  <c r="CG204" i="1"/>
  <c r="E204" i="8" s="1"/>
  <c r="V204" i="8" s="1"/>
  <c r="CF205" i="1"/>
  <c r="E205" i="7" s="1"/>
  <c r="CG205" i="1"/>
  <c r="E205" i="8" s="1"/>
  <c r="CF206" i="1"/>
  <c r="E206" i="7" s="1"/>
  <c r="V206" i="7" s="1"/>
  <c r="CG206" i="1"/>
  <c r="E206" i="8" s="1"/>
  <c r="V206" i="8" s="1"/>
  <c r="CG5" i="1"/>
  <c r="E5" i="8" s="1"/>
  <c r="V5" i="8" s="1"/>
  <c r="CF5" i="1"/>
  <c r="E5" i="7" s="1"/>
  <c r="V5" i="7" s="1"/>
  <c r="CA6" i="1"/>
  <c r="C6" i="7" s="1"/>
  <c r="CA7" i="1"/>
  <c r="C7" i="7" s="1"/>
  <c r="CA8" i="1"/>
  <c r="C8" i="7" s="1"/>
  <c r="CA9" i="1"/>
  <c r="C9" i="7" s="1"/>
  <c r="CA10" i="1"/>
  <c r="C10" i="7" s="1"/>
  <c r="CA11" i="1"/>
  <c r="C11" i="7" s="1"/>
  <c r="CA12" i="1"/>
  <c r="C12" i="7" s="1"/>
  <c r="CA13" i="1"/>
  <c r="C13" i="7" s="1"/>
  <c r="CA14" i="1"/>
  <c r="C14" i="7" s="1"/>
  <c r="CA15" i="1"/>
  <c r="C15" i="7" s="1"/>
  <c r="CA16" i="1"/>
  <c r="C16" i="7" s="1"/>
  <c r="CA17" i="1"/>
  <c r="C17" i="7" s="1"/>
  <c r="CA18" i="1"/>
  <c r="C18" i="7" s="1"/>
  <c r="CA19" i="1"/>
  <c r="C19" i="7" s="1"/>
  <c r="CA20" i="1"/>
  <c r="C20" i="7" s="1"/>
  <c r="CA21" i="1"/>
  <c r="C21" i="7" s="1"/>
  <c r="CA22" i="1"/>
  <c r="C22" i="7" s="1"/>
  <c r="CA23" i="1"/>
  <c r="C23" i="7" s="1"/>
  <c r="CA24" i="1"/>
  <c r="C24" i="7" s="1"/>
  <c r="CA25" i="1"/>
  <c r="C25" i="7" s="1"/>
  <c r="CA26" i="1"/>
  <c r="C26" i="7" s="1"/>
  <c r="CA27" i="1"/>
  <c r="C27" i="7" s="1"/>
  <c r="CA28" i="1"/>
  <c r="C28" i="7" s="1"/>
  <c r="CA29" i="1"/>
  <c r="C29" i="7" s="1"/>
  <c r="CA30" i="1"/>
  <c r="C30" i="7" s="1"/>
  <c r="CA31" i="1"/>
  <c r="C31" i="7" s="1"/>
  <c r="CA32" i="1"/>
  <c r="C32" i="7" s="1"/>
  <c r="CA33" i="1"/>
  <c r="C33" i="7" s="1"/>
  <c r="CA34" i="1"/>
  <c r="C34" i="7" s="1"/>
  <c r="CA35" i="1"/>
  <c r="C35" i="7" s="1"/>
  <c r="CA36" i="1"/>
  <c r="C36" i="7" s="1"/>
  <c r="CA37" i="1"/>
  <c r="C37" i="7" s="1"/>
  <c r="CA38" i="1"/>
  <c r="C38" i="7" s="1"/>
  <c r="CA39" i="1"/>
  <c r="C39" i="7" s="1"/>
  <c r="CA40" i="1"/>
  <c r="C40" i="7" s="1"/>
  <c r="CA41" i="1"/>
  <c r="C41" i="7" s="1"/>
  <c r="CA42" i="1"/>
  <c r="C42" i="7" s="1"/>
  <c r="CA43" i="1"/>
  <c r="C43" i="7" s="1"/>
  <c r="CA44" i="1"/>
  <c r="C44" i="7" s="1"/>
  <c r="CA45" i="1"/>
  <c r="C45" i="7" s="1"/>
  <c r="CA46" i="1"/>
  <c r="C46" i="7" s="1"/>
  <c r="CA47" i="1"/>
  <c r="C47" i="7" s="1"/>
  <c r="CA48" i="1"/>
  <c r="C48" i="7" s="1"/>
  <c r="CA49" i="1"/>
  <c r="C49" i="7" s="1"/>
  <c r="CA50" i="1"/>
  <c r="C50" i="7" s="1"/>
  <c r="CA51" i="1"/>
  <c r="C51" i="7" s="1"/>
  <c r="CA52" i="1"/>
  <c r="C52" i="7" s="1"/>
  <c r="CA53" i="1"/>
  <c r="C53" i="7" s="1"/>
  <c r="CA54" i="1"/>
  <c r="C54" i="7" s="1"/>
  <c r="CA55" i="1"/>
  <c r="C55" i="7" s="1"/>
  <c r="CA56" i="1"/>
  <c r="C56" i="7" s="1"/>
  <c r="CA57" i="1"/>
  <c r="C57" i="7" s="1"/>
  <c r="CA58" i="1"/>
  <c r="C58" i="7" s="1"/>
  <c r="CA59" i="1"/>
  <c r="C59" i="7" s="1"/>
  <c r="CA60" i="1"/>
  <c r="C60" i="7" s="1"/>
  <c r="CA61" i="1"/>
  <c r="C61" i="7" s="1"/>
  <c r="CA62" i="1"/>
  <c r="C62" i="7" s="1"/>
  <c r="CA63" i="1"/>
  <c r="C63" i="7" s="1"/>
  <c r="CA64" i="1"/>
  <c r="C64" i="7" s="1"/>
  <c r="CA65" i="1"/>
  <c r="C65" i="7" s="1"/>
  <c r="CA66" i="1"/>
  <c r="C66" i="7" s="1"/>
  <c r="CA67" i="1"/>
  <c r="C67" i="7" s="1"/>
  <c r="CA68" i="1"/>
  <c r="C68" i="7" s="1"/>
  <c r="CA69" i="1"/>
  <c r="C69" i="7" s="1"/>
  <c r="CA70" i="1"/>
  <c r="C70" i="7" s="1"/>
  <c r="CA71" i="1"/>
  <c r="C71" i="7" s="1"/>
  <c r="CA72" i="1"/>
  <c r="C72" i="7" s="1"/>
  <c r="CA73" i="1"/>
  <c r="C73" i="7" s="1"/>
  <c r="CA74" i="1"/>
  <c r="C74" i="7" s="1"/>
  <c r="CA75" i="1"/>
  <c r="C75" i="7" s="1"/>
  <c r="CA76" i="1"/>
  <c r="C76" i="7" s="1"/>
  <c r="CA77" i="1"/>
  <c r="C77" i="7" s="1"/>
  <c r="CA78" i="1"/>
  <c r="C78" i="7" s="1"/>
  <c r="CA79" i="1"/>
  <c r="C79" i="7" s="1"/>
  <c r="CA80" i="1"/>
  <c r="C80" i="7" s="1"/>
  <c r="CA81" i="1"/>
  <c r="C81" i="7" s="1"/>
  <c r="CA82" i="1"/>
  <c r="C82" i="7" s="1"/>
  <c r="CA83" i="1"/>
  <c r="C83" i="7" s="1"/>
  <c r="CA84" i="1"/>
  <c r="C84" i="7" s="1"/>
  <c r="CA85" i="1"/>
  <c r="C85" i="7" s="1"/>
  <c r="CA86" i="1"/>
  <c r="C86" i="7" s="1"/>
  <c r="CA87" i="1"/>
  <c r="C87" i="7" s="1"/>
  <c r="CA88" i="1"/>
  <c r="C88" i="7" s="1"/>
  <c r="CA89" i="1"/>
  <c r="C89" i="7" s="1"/>
  <c r="CA90" i="1"/>
  <c r="C90" i="7" s="1"/>
  <c r="CA91" i="1"/>
  <c r="C91" i="7" s="1"/>
  <c r="CA92" i="1"/>
  <c r="C92" i="7" s="1"/>
  <c r="CA93" i="1"/>
  <c r="C93" i="7" s="1"/>
  <c r="CA94" i="1"/>
  <c r="C94" i="7" s="1"/>
  <c r="CA95" i="1"/>
  <c r="C95" i="7" s="1"/>
  <c r="CA96" i="1"/>
  <c r="C96" i="7" s="1"/>
  <c r="CA97" i="1"/>
  <c r="C97" i="7" s="1"/>
  <c r="CA98" i="1"/>
  <c r="C98" i="7" s="1"/>
  <c r="CA99" i="1"/>
  <c r="C99" i="7" s="1"/>
  <c r="CA100" i="1"/>
  <c r="C100" i="7" s="1"/>
  <c r="CA101" i="1"/>
  <c r="C101" i="7" s="1"/>
  <c r="CA102" i="1"/>
  <c r="C102" i="7" s="1"/>
  <c r="CA103" i="1"/>
  <c r="C103" i="7" s="1"/>
  <c r="CA104" i="1"/>
  <c r="C104" i="7" s="1"/>
  <c r="CA105" i="1"/>
  <c r="C105" i="7" s="1"/>
  <c r="CA106" i="1"/>
  <c r="C106" i="7" s="1"/>
  <c r="CA107" i="1"/>
  <c r="C107" i="7" s="1"/>
  <c r="CA108" i="1"/>
  <c r="C108" i="7" s="1"/>
  <c r="CA109" i="1"/>
  <c r="C109" i="7" s="1"/>
  <c r="CA110" i="1"/>
  <c r="C110" i="7" s="1"/>
  <c r="CA111" i="1"/>
  <c r="C111" i="7" s="1"/>
  <c r="CA112" i="1"/>
  <c r="C112" i="7" s="1"/>
  <c r="CA113" i="1"/>
  <c r="C113" i="7" s="1"/>
  <c r="CA114" i="1"/>
  <c r="C114" i="7" s="1"/>
  <c r="CA115" i="1"/>
  <c r="C115" i="7" s="1"/>
  <c r="CA116" i="1"/>
  <c r="C116" i="7" s="1"/>
  <c r="CA117" i="1"/>
  <c r="C117" i="7" s="1"/>
  <c r="CA118" i="1"/>
  <c r="C118" i="7" s="1"/>
  <c r="CA119" i="1"/>
  <c r="C119" i="7" s="1"/>
  <c r="CA120" i="1"/>
  <c r="C120" i="7" s="1"/>
  <c r="CA121" i="1"/>
  <c r="C121" i="7" s="1"/>
  <c r="CA122" i="1"/>
  <c r="C122" i="7" s="1"/>
  <c r="CA123" i="1"/>
  <c r="C123" i="7" s="1"/>
  <c r="CA124" i="1"/>
  <c r="C124" i="7" s="1"/>
  <c r="CA125" i="1"/>
  <c r="C125" i="7" s="1"/>
  <c r="CA126" i="1"/>
  <c r="C126" i="7" s="1"/>
  <c r="CA127" i="1"/>
  <c r="C127" i="7" s="1"/>
  <c r="CA128" i="1"/>
  <c r="C128" i="7" s="1"/>
  <c r="CA129" i="1"/>
  <c r="C129" i="7" s="1"/>
  <c r="CA130" i="1"/>
  <c r="C130" i="7" s="1"/>
  <c r="CA131" i="1"/>
  <c r="C131" i="7" s="1"/>
  <c r="CA132" i="1"/>
  <c r="C132" i="7" s="1"/>
  <c r="CA133" i="1"/>
  <c r="C133" i="7" s="1"/>
  <c r="CA134" i="1"/>
  <c r="C134" i="7" s="1"/>
  <c r="CA135" i="1"/>
  <c r="C135" i="7" s="1"/>
  <c r="CA136" i="1"/>
  <c r="C136" i="7" s="1"/>
  <c r="CA137" i="1"/>
  <c r="C137" i="7" s="1"/>
  <c r="CA138" i="1"/>
  <c r="C138" i="7" s="1"/>
  <c r="CA139" i="1"/>
  <c r="C139" i="7" s="1"/>
  <c r="CA140" i="1"/>
  <c r="C140" i="7" s="1"/>
  <c r="CA141" i="1"/>
  <c r="C141" i="7" s="1"/>
  <c r="CA142" i="1"/>
  <c r="C142" i="7" s="1"/>
  <c r="CA143" i="1"/>
  <c r="C143" i="7" s="1"/>
  <c r="CA144" i="1"/>
  <c r="C144" i="7" s="1"/>
  <c r="CA145" i="1"/>
  <c r="C145" i="7" s="1"/>
  <c r="CA146" i="1"/>
  <c r="C146" i="7" s="1"/>
  <c r="CA147" i="1"/>
  <c r="C147" i="7" s="1"/>
  <c r="CA148" i="1"/>
  <c r="C148" i="7" s="1"/>
  <c r="CA149" i="1"/>
  <c r="C149" i="7" s="1"/>
  <c r="CA150" i="1"/>
  <c r="C150" i="7" s="1"/>
  <c r="CA151" i="1"/>
  <c r="C151" i="7" s="1"/>
  <c r="CA152" i="1"/>
  <c r="C152" i="7" s="1"/>
  <c r="CA153" i="1"/>
  <c r="C153" i="7" s="1"/>
  <c r="CA154" i="1"/>
  <c r="C154" i="7" s="1"/>
  <c r="CA155" i="1"/>
  <c r="C155" i="7" s="1"/>
  <c r="CA156" i="1"/>
  <c r="C156" i="7" s="1"/>
  <c r="CA157" i="1"/>
  <c r="C157" i="7" s="1"/>
  <c r="CA158" i="1"/>
  <c r="C158" i="7" s="1"/>
  <c r="CA159" i="1"/>
  <c r="C159" i="7" s="1"/>
  <c r="CA160" i="1"/>
  <c r="C160" i="7" s="1"/>
  <c r="CA161" i="1"/>
  <c r="C161" i="7" s="1"/>
  <c r="CA162" i="1"/>
  <c r="C162" i="7" s="1"/>
  <c r="CA163" i="1"/>
  <c r="C163" i="7" s="1"/>
  <c r="CA164" i="1"/>
  <c r="C164" i="7" s="1"/>
  <c r="CA165" i="1"/>
  <c r="C165" i="7" s="1"/>
  <c r="CA166" i="1"/>
  <c r="C166" i="7" s="1"/>
  <c r="CA167" i="1"/>
  <c r="C167" i="7" s="1"/>
  <c r="CA168" i="1"/>
  <c r="C168" i="7" s="1"/>
  <c r="CA169" i="1"/>
  <c r="C169" i="7" s="1"/>
  <c r="CA170" i="1"/>
  <c r="C170" i="7" s="1"/>
  <c r="CA171" i="1"/>
  <c r="C171" i="7" s="1"/>
  <c r="CA172" i="1"/>
  <c r="C172" i="7" s="1"/>
  <c r="CA173" i="1"/>
  <c r="C173" i="7" s="1"/>
  <c r="CA174" i="1"/>
  <c r="C174" i="7" s="1"/>
  <c r="CA175" i="1"/>
  <c r="C175" i="7" s="1"/>
  <c r="CA176" i="1"/>
  <c r="C176" i="7" s="1"/>
  <c r="CA177" i="1"/>
  <c r="C177" i="7" s="1"/>
  <c r="CA178" i="1"/>
  <c r="C178" i="7" s="1"/>
  <c r="CA179" i="1"/>
  <c r="C179" i="7" s="1"/>
  <c r="CA180" i="1"/>
  <c r="C180" i="7" s="1"/>
  <c r="CA181" i="1"/>
  <c r="C181" i="7" s="1"/>
  <c r="CA182" i="1"/>
  <c r="C182" i="7" s="1"/>
  <c r="CA183" i="1"/>
  <c r="C183" i="7" s="1"/>
  <c r="CA184" i="1"/>
  <c r="C184" i="7" s="1"/>
  <c r="CA185" i="1"/>
  <c r="C185" i="7" s="1"/>
  <c r="CA186" i="1"/>
  <c r="C186" i="7" s="1"/>
  <c r="CA187" i="1"/>
  <c r="C187" i="7" s="1"/>
  <c r="CA188" i="1"/>
  <c r="C188" i="7" s="1"/>
  <c r="CA189" i="1"/>
  <c r="C189" i="7" s="1"/>
  <c r="CA190" i="1"/>
  <c r="C190" i="7" s="1"/>
  <c r="CA191" i="1"/>
  <c r="C191" i="7" s="1"/>
  <c r="CA192" i="1"/>
  <c r="C192" i="7" s="1"/>
  <c r="CA193" i="1"/>
  <c r="C193" i="7" s="1"/>
  <c r="CA194" i="1"/>
  <c r="C194" i="7" s="1"/>
  <c r="CA195" i="1"/>
  <c r="C195" i="7" s="1"/>
  <c r="CA196" i="1"/>
  <c r="C196" i="7" s="1"/>
  <c r="CA197" i="1"/>
  <c r="C197" i="7" s="1"/>
  <c r="CA198" i="1"/>
  <c r="C198" i="7" s="1"/>
  <c r="CA199" i="1"/>
  <c r="C199" i="7" s="1"/>
  <c r="CA200" i="1"/>
  <c r="C200" i="7" s="1"/>
  <c r="CA201" i="1"/>
  <c r="C201" i="7" s="1"/>
  <c r="CA202" i="1"/>
  <c r="C202" i="7" s="1"/>
  <c r="CA203" i="1"/>
  <c r="C203" i="7" s="1"/>
  <c r="CA204" i="1"/>
  <c r="C204" i="7" s="1"/>
  <c r="CA205" i="1"/>
  <c r="C205" i="7" s="1"/>
  <c r="CA206" i="1"/>
  <c r="C206" i="7" s="1"/>
  <c r="CA5" i="1"/>
  <c r="C5" i="7" s="1"/>
  <c r="CE23" i="1"/>
  <c r="E23" i="24" s="1"/>
  <c r="V23" i="24" s="1"/>
  <c r="CE24" i="1"/>
  <c r="E24" i="24" s="1"/>
  <c r="V24" i="24" s="1"/>
  <c r="CE25" i="1"/>
  <c r="E25" i="24" s="1"/>
  <c r="V25" i="24" s="1"/>
  <c r="CE26" i="1"/>
  <c r="E26" i="24" s="1"/>
  <c r="CE27" i="1"/>
  <c r="E27" i="24" s="1"/>
  <c r="CE28" i="1"/>
  <c r="E28" i="24" s="1"/>
  <c r="V28" i="24" s="1"/>
  <c r="CE29" i="1"/>
  <c r="E29" i="24" s="1"/>
  <c r="CE30" i="1"/>
  <c r="E30" i="24" s="1"/>
  <c r="CE31" i="1"/>
  <c r="E31" i="24" s="1"/>
  <c r="CE32" i="1"/>
  <c r="E32" i="24" s="1"/>
  <c r="CE33" i="1"/>
  <c r="E33" i="24" s="1"/>
  <c r="V33" i="24" s="1"/>
  <c r="CE34" i="1"/>
  <c r="E34" i="24" s="1"/>
  <c r="CE35" i="1"/>
  <c r="E35" i="24" s="1"/>
  <c r="V35" i="24" s="1"/>
  <c r="CE36" i="1"/>
  <c r="E36" i="24" s="1"/>
  <c r="V36" i="24" s="1"/>
  <c r="CE37" i="1"/>
  <c r="E37" i="24" s="1"/>
  <c r="V37" i="24" s="1"/>
  <c r="CE38" i="1"/>
  <c r="E38" i="24" s="1"/>
  <c r="V38" i="24" s="1"/>
  <c r="CE39" i="1"/>
  <c r="E39" i="24" s="1"/>
  <c r="V39" i="24" s="1"/>
  <c r="CE40" i="1"/>
  <c r="E40" i="24" s="1"/>
  <c r="CE41" i="1"/>
  <c r="E41" i="24" s="1"/>
  <c r="V41" i="24" s="1"/>
  <c r="CE42" i="1"/>
  <c r="E42" i="24" s="1"/>
  <c r="CE43" i="1"/>
  <c r="E43" i="24" s="1"/>
  <c r="V43" i="24" s="1"/>
  <c r="CE44" i="1"/>
  <c r="E44" i="24" s="1"/>
  <c r="V44" i="24" s="1"/>
  <c r="CE45" i="1"/>
  <c r="E45" i="24" s="1"/>
  <c r="V45" i="24" s="1"/>
  <c r="CE46" i="1"/>
  <c r="E46" i="24" s="1"/>
  <c r="CE47" i="1"/>
  <c r="E47" i="24" s="1"/>
  <c r="V47" i="24" s="1"/>
  <c r="CE48" i="1"/>
  <c r="E48" i="24" s="1"/>
  <c r="V48" i="24" s="1"/>
  <c r="CE49" i="1"/>
  <c r="E49" i="24" s="1"/>
  <c r="CE50" i="1"/>
  <c r="E50" i="24" s="1"/>
  <c r="V50" i="24" s="1"/>
  <c r="CE51" i="1"/>
  <c r="E51" i="24" s="1"/>
  <c r="V51" i="24" s="1"/>
  <c r="CE52" i="1"/>
  <c r="E52" i="24" s="1"/>
  <c r="V52" i="24" s="1"/>
  <c r="CE53" i="1"/>
  <c r="E53" i="24" s="1"/>
  <c r="CE54" i="1"/>
  <c r="E54" i="24" s="1"/>
  <c r="CE55" i="1"/>
  <c r="E55" i="24" s="1"/>
  <c r="CE56" i="1"/>
  <c r="E56" i="24" s="1"/>
  <c r="V56" i="24" s="1"/>
  <c r="CE57" i="1"/>
  <c r="E57" i="24" s="1"/>
  <c r="V57" i="24" s="1"/>
  <c r="CE58" i="1"/>
  <c r="E58" i="24" s="1"/>
  <c r="V58" i="24" s="1"/>
  <c r="CE59" i="1"/>
  <c r="E59" i="24" s="1"/>
  <c r="CE60" i="1"/>
  <c r="E60" i="24" s="1"/>
  <c r="CE61" i="1"/>
  <c r="E61" i="24" s="1"/>
  <c r="V61" i="24" s="1"/>
  <c r="CE62" i="1"/>
  <c r="E62" i="24" s="1"/>
  <c r="V62" i="24" s="1"/>
  <c r="CE63" i="1"/>
  <c r="E63" i="24" s="1"/>
  <c r="V63" i="24" s="1"/>
  <c r="CE64" i="1"/>
  <c r="E64" i="24" s="1"/>
  <c r="CE65" i="1"/>
  <c r="E65" i="24" s="1"/>
  <c r="CE66" i="1"/>
  <c r="E66" i="24" s="1"/>
  <c r="CE67" i="1"/>
  <c r="E67" i="24" s="1"/>
  <c r="CE68" i="1"/>
  <c r="E68" i="24" s="1"/>
  <c r="V68" i="24" s="1"/>
  <c r="CE69" i="1"/>
  <c r="E69" i="24" s="1"/>
  <c r="CE70" i="1"/>
  <c r="E70" i="24" s="1"/>
  <c r="V70" i="24" s="1"/>
  <c r="CE71" i="1"/>
  <c r="E71" i="24" s="1"/>
  <c r="CE72" i="1"/>
  <c r="E72" i="24" s="1"/>
  <c r="CE73" i="1"/>
  <c r="E73" i="24" s="1"/>
  <c r="CE74" i="1"/>
  <c r="E74" i="24" s="1"/>
  <c r="V74" i="24" s="1"/>
  <c r="CE75" i="1"/>
  <c r="E75" i="24" s="1"/>
  <c r="V75" i="24" s="1"/>
  <c r="CE76" i="1"/>
  <c r="E76" i="24" s="1"/>
  <c r="CE77" i="1"/>
  <c r="E77" i="24" s="1"/>
  <c r="V77" i="24" s="1"/>
  <c r="CE78" i="1"/>
  <c r="E78" i="24" s="1"/>
  <c r="V78" i="24" s="1"/>
  <c r="CE79" i="1"/>
  <c r="E79" i="24" s="1"/>
  <c r="CE80" i="1"/>
  <c r="E80" i="24" s="1"/>
  <c r="V80" i="24" s="1"/>
  <c r="CE81" i="1"/>
  <c r="E81" i="24" s="1"/>
  <c r="CE82" i="1"/>
  <c r="E82" i="24" s="1"/>
  <c r="V82" i="24" s="1"/>
  <c r="CE83" i="1"/>
  <c r="E83" i="24" s="1"/>
  <c r="CE84" i="1"/>
  <c r="E84" i="24" s="1"/>
  <c r="CE85" i="1"/>
  <c r="E85" i="24" s="1"/>
  <c r="V85" i="24" s="1"/>
  <c r="CE86" i="1"/>
  <c r="E86" i="24" s="1"/>
  <c r="CE87" i="1"/>
  <c r="E87" i="24" s="1"/>
  <c r="CE88" i="1"/>
  <c r="E88" i="24" s="1"/>
  <c r="V88" i="24" s="1"/>
  <c r="CE89" i="1"/>
  <c r="E89" i="24" s="1"/>
  <c r="CE90" i="1"/>
  <c r="E90" i="24" s="1"/>
  <c r="V90" i="24" s="1"/>
  <c r="CE91" i="1"/>
  <c r="E91" i="24" s="1"/>
  <c r="V91" i="24" s="1"/>
  <c r="CE92" i="1"/>
  <c r="E92" i="24" s="1"/>
  <c r="V92" i="24" s="1"/>
  <c r="CE93" i="1"/>
  <c r="E93" i="24" s="1"/>
  <c r="V93" i="24" s="1"/>
  <c r="CE94" i="1"/>
  <c r="E94" i="24" s="1"/>
  <c r="V94" i="24" s="1"/>
  <c r="CE95" i="1"/>
  <c r="E95" i="24" s="1"/>
  <c r="CE96" i="1"/>
  <c r="E96" i="24" s="1"/>
  <c r="V96" i="24" s="1"/>
  <c r="CE97" i="1"/>
  <c r="E97" i="24" s="1"/>
  <c r="V97" i="24" s="1"/>
  <c r="CE98" i="1"/>
  <c r="E98" i="24" s="1"/>
  <c r="V98" i="24" s="1"/>
  <c r="CE99" i="1"/>
  <c r="E99" i="24" s="1"/>
  <c r="V99" i="24" s="1"/>
  <c r="CE100" i="1"/>
  <c r="E100" i="24" s="1"/>
  <c r="V100" i="24" s="1"/>
  <c r="CE101" i="1"/>
  <c r="E101" i="24" s="1"/>
  <c r="CE102" i="1"/>
  <c r="E102" i="24" s="1"/>
  <c r="V102" i="24" s="1"/>
  <c r="CE103" i="1"/>
  <c r="E103" i="24" s="1"/>
  <c r="CE104" i="1"/>
  <c r="E104" i="24" s="1"/>
  <c r="CE105" i="1"/>
  <c r="E105" i="24" s="1"/>
  <c r="V105" i="24" s="1"/>
  <c r="CE106" i="1"/>
  <c r="E106" i="24" s="1"/>
  <c r="CE107" i="1"/>
  <c r="E107" i="24" s="1"/>
  <c r="V107" i="24" s="1"/>
  <c r="CE108" i="1"/>
  <c r="E108" i="24" s="1"/>
  <c r="V108" i="24" s="1"/>
  <c r="CE109" i="1"/>
  <c r="E109" i="24" s="1"/>
  <c r="V109" i="24" s="1"/>
  <c r="CE110" i="1"/>
  <c r="E110" i="24" s="1"/>
  <c r="V110" i="24" s="1"/>
  <c r="CE111" i="1"/>
  <c r="E111" i="24" s="1"/>
  <c r="CE112" i="1"/>
  <c r="E112" i="24" s="1"/>
  <c r="V112" i="24" s="1"/>
  <c r="CE113" i="1"/>
  <c r="E113" i="24" s="1"/>
  <c r="V113" i="24" s="1"/>
  <c r="CE114" i="1"/>
  <c r="E114" i="24" s="1"/>
  <c r="V114" i="24" s="1"/>
  <c r="CE115" i="1"/>
  <c r="E115" i="24" s="1"/>
  <c r="V115" i="24" s="1"/>
  <c r="CE116" i="1"/>
  <c r="E116" i="24" s="1"/>
  <c r="V116" i="24" s="1"/>
  <c r="CE117" i="1"/>
  <c r="E117" i="24" s="1"/>
  <c r="V117" i="24" s="1"/>
  <c r="CE118" i="1"/>
  <c r="E118" i="24" s="1"/>
  <c r="V118" i="24" s="1"/>
  <c r="CE119" i="1"/>
  <c r="E119" i="24" s="1"/>
  <c r="V119" i="24" s="1"/>
  <c r="CE120" i="1"/>
  <c r="E120" i="24" s="1"/>
  <c r="CE121" i="1"/>
  <c r="E121" i="24" s="1"/>
  <c r="V121" i="24" s="1"/>
  <c r="CE122" i="1"/>
  <c r="E122" i="24" s="1"/>
  <c r="V122" i="24" s="1"/>
  <c r="CE123" i="1"/>
  <c r="E123" i="24" s="1"/>
  <c r="V123" i="24" s="1"/>
  <c r="CE124" i="1"/>
  <c r="E124" i="24" s="1"/>
  <c r="V124" i="24" s="1"/>
  <c r="CE125" i="1"/>
  <c r="E125" i="24" s="1"/>
  <c r="V125" i="24" s="1"/>
  <c r="CE126" i="1"/>
  <c r="E126" i="24" s="1"/>
  <c r="V126" i="24" s="1"/>
  <c r="CE127" i="1"/>
  <c r="E127" i="24" s="1"/>
  <c r="CE128" i="1"/>
  <c r="E128" i="24" s="1"/>
  <c r="V128" i="24" s="1"/>
  <c r="CE129" i="1"/>
  <c r="E129" i="24" s="1"/>
  <c r="V129" i="24" s="1"/>
  <c r="CE130" i="1"/>
  <c r="E130" i="24" s="1"/>
  <c r="V130" i="24" s="1"/>
  <c r="CE131" i="1"/>
  <c r="E131" i="24" s="1"/>
  <c r="CE132" i="1"/>
  <c r="E132" i="24" s="1"/>
  <c r="V132" i="24" s="1"/>
  <c r="CE133" i="1"/>
  <c r="E133" i="24" s="1"/>
  <c r="V133" i="24" s="1"/>
  <c r="CE134" i="1"/>
  <c r="E134" i="24" s="1"/>
  <c r="V134" i="24" s="1"/>
  <c r="CE135" i="1"/>
  <c r="E135" i="24" s="1"/>
  <c r="V135" i="24" s="1"/>
  <c r="CE136" i="1"/>
  <c r="E136" i="24" s="1"/>
  <c r="V136" i="24" s="1"/>
  <c r="CE137" i="1"/>
  <c r="E137" i="24" s="1"/>
  <c r="V137" i="24" s="1"/>
  <c r="CE138" i="1"/>
  <c r="E138" i="24" s="1"/>
  <c r="CE139" i="1"/>
  <c r="E139" i="24" s="1"/>
  <c r="CE140" i="1"/>
  <c r="E140" i="24" s="1"/>
  <c r="CE141" i="1"/>
  <c r="E141" i="24" s="1"/>
  <c r="V141" i="24" s="1"/>
  <c r="CE142" i="1"/>
  <c r="E142" i="24" s="1"/>
  <c r="V142" i="24" s="1"/>
  <c r="CE143" i="1"/>
  <c r="E143" i="24" s="1"/>
  <c r="V143" i="24" s="1"/>
  <c r="CE144" i="1"/>
  <c r="E144" i="24" s="1"/>
  <c r="V144" i="24" s="1"/>
  <c r="CE145" i="1"/>
  <c r="E145" i="24" s="1"/>
  <c r="CE146" i="1"/>
  <c r="E146" i="24" s="1"/>
  <c r="V146" i="24" s="1"/>
  <c r="CE147" i="1"/>
  <c r="E147" i="24" s="1"/>
  <c r="V147" i="24" s="1"/>
  <c r="CE148" i="1"/>
  <c r="E148" i="24" s="1"/>
  <c r="CE149" i="1"/>
  <c r="E149" i="24" s="1"/>
  <c r="CE150" i="1"/>
  <c r="E150" i="24" s="1"/>
  <c r="CE151" i="1"/>
  <c r="E151" i="24" s="1"/>
  <c r="CE152" i="1"/>
  <c r="E152" i="24" s="1"/>
  <c r="CE153" i="1"/>
  <c r="E153" i="24" s="1"/>
  <c r="CE154" i="1"/>
  <c r="E154" i="24" s="1"/>
  <c r="V154" i="24" s="1"/>
  <c r="CE155" i="1"/>
  <c r="E155" i="24" s="1"/>
  <c r="V155" i="24" s="1"/>
  <c r="CE156" i="1"/>
  <c r="E156" i="24" s="1"/>
  <c r="CE157" i="1"/>
  <c r="E157" i="24" s="1"/>
  <c r="V157" i="24" s="1"/>
  <c r="CE158" i="1"/>
  <c r="E158" i="24" s="1"/>
  <c r="V158" i="24" s="1"/>
  <c r="CE159" i="1"/>
  <c r="E159" i="24" s="1"/>
  <c r="CE160" i="1"/>
  <c r="E160" i="24" s="1"/>
  <c r="CE161" i="1"/>
  <c r="E161" i="24" s="1"/>
  <c r="V161" i="24" s="1"/>
  <c r="CE162" i="1"/>
  <c r="E162" i="24" s="1"/>
  <c r="V162" i="24" s="1"/>
  <c r="CE163" i="1"/>
  <c r="E163" i="24" s="1"/>
  <c r="V163" i="24" s="1"/>
  <c r="CE164" i="1"/>
  <c r="E164" i="24" s="1"/>
  <c r="V164" i="24" s="1"/>
  <c r="CE165" i="1"/>
  <c r="E165" i="24" s="1"/>
  <c r="CE166" i="1"/>
  <c r="E166" i="24" s="1"/>
  <c r="V166" i="24" s="1"/>
  <c r="CE167" i="1"/>
  <c r="E167" i="24" s="1"/>
  <c r="CE168" i="1"/>
  <c r="E168" i="24" s="1"/>
  <c r="CE169" i="1"/>
  <c r="E169" i="24" s="1"/>
  <c r="V169" i="24" s="1"/>
  <c r="CE170" i="1"/>
  <c r="E170" i="24" s="1"/>
  <c r="V170" i="24" s="1"/>
  <c r="CE171" i="1"/>
  <c r="E171" i="24" s="1"/>
  <c r="CE172" i="1"/>
  <c r="E172" i="24" s="1"/>
  <c r="CE173" i="1"/>
  <c r="E173" i="24" s="1"/>
  <c r="CE174" i="1"/>
  <c r="E174" i="24" s="1"/>
  <c r="V174" i="24" s="1"/>
  <c r="CE175" i="1"/>
  <c r="E175" i="24" s="1"/>
  <c r="V175" i="24" s="1"/>
  <c r="CE176" i="1"/>
  <c r="E176" i="24" s="1"/>
  <c r="CE177" i="1"/>
  <c r="E177" i="24" s="1"/>
  <c r="V177" i="24" s="1"/>
  <c r="CE178" i="1"/>
  <c r="E178" i="24" s="1"/>
  <c r="V178" i="24" s="1"/>
  <c r="CE179" i="1"/>
  <c r="E179" i="24" s="1"/>
  <c r="CE180" i="1"/>
  <c r="E180" i="24" s="1"/>
  <c r="V180" i="24" s="1"/>
  <c r="CE181" i="1"/>
  <c r="E181" i="24" s="1"/>
  <c r="V181" i="24" s="1"/>
  <c r="CE182" i="1"/>
  <c r="E182" i="24" s="1"/>
  <c r="V182" i="24" s="1"/>
  <c r="CE183" i="1"/>
  <c r="E183" i="24" s="1"/>
  <c r="V183" i="24" s="1"/>
  <c r="CE184" i="1"/>
  <c r="E184" i="24" s="1"/>
  <c r="V184" i="24" s="1"/>
  <c r="CE185" i="1"/>
  <c r="E185" i="24" s="1"/>
  <c r="V185" i="24" s="1"/>
  <c r="CE186" i="1"/>
  <c r="E186" i="24" s="1"/>
  <c r="CE187" i="1"/>
  <c r="E187" i="24" s="1"/>
  <c r="V187" i="24" s="1"/>
  <c r="CE188" i="1"/>
  <c r="E188" i="24" s="1"/>
  <c r="CE189" i="1"/>
  <c r="E189" i="24" s="1"/>
  <c r="V189" i="24" s="1"/>
  <c r="CE190" i="1"/>
  <c r="E190" i="24" s="1"/>
  <c r="CE191" i="1"/>
  <c r="E191" i="24" s="1"/>
  <c r="V191" i="24" s="1"/>
  <c r="CE192" i="1"/>
  <c r="E192" i="24" s="1"/>
  <c r="CE193" i="1"/>
  <c r="E193" i="24" s="1"/>
  <c r="V193" i="24" s="1"/>
  <c r="CE194" i="1"/>
  <c r="E194" i="24" s="1"/>
  <c r="V194" i="24" s="1"/>
  <c r="CE195" i="1"/>
  <c r="E195" i="24" s="1"/>
  <c r="V195" i="24" s="1"/>
  <c r="CE196" i="1"/>
  <c r="E196" i="24" s="1"/>
  <c r="CE197" i="1"/>
  <c r="E197" i="24" s="1"/>
  <c r="CE198" i="1"/>
  <c r="E198" i="24" s="1"/>
  <c r="V198" i="24" s="1"/>
  <c r="CE199" i="1"/>
  <c r="E199" i="24" s="1"/>
  <c r="V199" i="24" s="1"/>
  <c r="CE200" i="1"/>
  <c r="E200" i="24" s="1"/>
  <c r="V200" i="24" s="1"/>
  <c r="CE201" i="1"/>
  <c r="E201" i="24" s="1"/>
  <c r="V201" i="24" s="1"/>
  <c r="CE202" i="1"/>
  <c r="E202" i="24" s="1"/>
  <c r="CE203" i="1"/>
  <c r="E203" i="24" s="1"/>
  <c r="V203" i="24" s="1"/>
  <c r="CE204" i="1"/>
  <c r="E204" i="24" s="1"/>
  <c r="V204" i="24" s="1"/>
  <c r="CE205" i="1"/>
  <c r="E205" i="24" s="1"/>
  <c r="CE206" i="1"/>
  <c r="E206" i="24" s="1"/>
  <c r="V206" i="24" s="1"/>
  <c r="CE8" i="1"/>
  <c r="E8" i="24" s="1"/>
  <c r="V8" i="24" s="1"/>
  <c r="CE9" i="1"/>
  <c r="E9" i="24" s="1"/>
  <c r="V9" i="24" s="1"/>
  <c r="CE10" i="1"/>
  <c r="E10" i="24" s="1"/>
  <c r="CE11" i="1"/>
  <c r="E11" i="24" s="1"/>
  <c r="V11" i="24" s="1"/>
  <c r="CE12" i="1"/>
  <c r="E12" i="24" s="1"/>
  <c r="V12" i="24" s="1"/>
  <c r="CE13" i="1"/>
  <c r="E13" i="24" s="1"/>
  <c r="V13" i="24" s="1"/>
  <c r="CE14" i="1"/>
  <c r="E14" i="24" s="1"/>
  <c r="V14" i="24" s="1"/>
  <c r="CE15" i="1"/>
  <c r="E15" i="24" s="1"/>
  <c r="CE16" i="1"/>
  <c r="E16" i="24" s="1"/>
  <c r="V16" i="24" s="1"/>
  <c r="CE17" i="1"/>
  <c r="E17" i="24" s="1"/>
  <c r="V17" i="24" s="1"/>
  <c r="CE18" i="1"/>
  <c r="E18" i="24" s="1"/>
  <c r="V18" i="24" s="1"/>
  <c r="CE19" i="1"/>
  <c r="E19" i="24" s="1"/>
  <c r="CE20" i="1"/>
  <c r="E20" i="24" s="1"/>
  <c r="V20" i="24" s="1"/>
  <c r="CE21" i="1"/>
  <c r="E21" i="24" s="1"/>
  <c r="CE22" i="1"/>
  <c r="E22" i="24" s="1"/>
  <c r="V22" i="24" s="1"/>
  <c r="CE6" i="1"/>
  <c r="E6" i="24" s="1"/>
  <c r="V6" i="24" s="1"/>
  <c r="CE7" i="1"/>
  <c r="E7" i="24" s="1"/>
  <c r="V7" i="24" s="1"/>
  <c r="CE5" i="1"/>
  <c r="E5" i="24" s="1"/>
  <c r="V5" i="24" s="1"/>
  <c r="CD109" i="1"/>
  <c r="E109" i="6" s="1"/>
  <c r="CD110" i="1"/>
  <c r="E110" i="6" s="1"/>
  <c r="V110" i="6" s="1"/>
  <c r="CD111" i="1"/>
  <c r="E111" i="6" s="1"/>
  <c r="CD112" i="1"/>
  <c r="E112" i="6" s="1"/>
  <c r="V112" i="6" s="1"/>
  <c r="CD113" i="1"/>
  <c r="E113" i="6" s="1"/>
  <c r="V113" i="6" s="1"/>
  <c r="CD114" i="1"/>
  <c r="E114" i="6" s="1"/>
  <c r="CD115" i="1"/>
  <c r="E115" i="6" s="1"/>
  <c r="V115" i="6" s="1"/>
  <c r="CD116" i="1"/>
  <c r="E116" i="6" s="1"/>
  <c r="V116" i="6" s="1"/>
  <c r="CD117" i="1"/>
  <c r="E117" i="6" s="1"/>
  <c r="V117" i="6" s="1"/>
  <c r="CD118" i="1"/>
  <c r="E118" i="6" s="1"/>
  <c r="V118" i="6" s="1"/>
  <c r="CD119" i="1"/>
  <c r="E119" i="6" s="1"/>
  <c r="V119" i="6" s="1"/>
  <c r="CD120" i="1"/>
  <c r="E120" i="6" s="1"/>
  <c r="V120" i="6" s="1"/>
  <c r="CD121" i="1"/>
  <c r="E121" i="6" s="1"/>
  <c r="V121" i="6" s="1"/>
  <c r="CD122" i="1"/>
  <c r="E122" i="6" s="1"/>
  <c r="CD123" i="1"/>
  <c r="E123" i="6" s="1"/>
  <c r="V123" i="6" s="1"/>
  <c r="CD124" i="1"/>
  <c r="E124" i="6" s="1"/>
  <c r="V124" i="6" s="1"/>
  <c r="CD125" i="1"/>
  <c r="E125" i="6" s="1"/>
  <c r="V125" i="6" s="1"/>
  <c r="CD126" i="1"/>
  <c r="E126" i="6" s="1"/>
  <c r="V126" i="6" s="1"/>
  <c r="CD127" i="1"/>
  <c r="E127" i="6" s="1"/>
  <c r="V127" i="6" s="1"/>
  <c r="CD128" i="1"/>
  <c r="E128" i="6" s="1"/>
  <c r="CD129" i="1"/>
  <c r="E129" i="6" s="1"/>
  <c r="V129" i="6" s="1"/>
  <c r="CD130" i="1"/>
  <c r="E130" i="6" s="1"/>
  <c r="V130" i="6" s="1"/>
  <c r="CD131" i="1"/>
  <c r="E131" i="6" s="1"/>
  <c r="V131" i="6" s="1"/>
  <c r="CD132" i="1"/>
  <c r="E132" i="6" s="1"/>
  <c r="CD133" i="1"/>
  <c r="E133" i="6" s="1"/>
  <c r="CD134" i="1"/>
  <c r="E134" i="6" s="1"/>
  <c r="V134" i="6" s="1"/>
  <c r="CD135" i="1"/>
  <c r="E135" i="6" s="1"/>
  <c r="V135" i="6" s="1"/>
  <c r="CD136" i="1"/>
  <c r="E136" i="6" s="1"/>
  <c r="V136" i="6" s="1"/>
  <c r="CD137" i="1"/>
  <c r="E137" i="6" s="1"/>
  <c r="V137" i="6" s="1"/>
  <c r="CD138" i="1"/>
  <c r="E138" i="6" s="1"/>
  <c r="CD139" i="1"/>
  <c r="E139" i="6" s="1"/>
  <c r="V139" i="6" s="1"/>
  <c r="CD140" i="1"/>
  <c r="E140" i="6" s="1"/>
  <c r="V140" i="6" s="1"/>
  <c r="CD141" i="1"/>
  <c r="E141" i="6" s="1"/>
  <c r="V141" i="6" s="1"/>
  <c r="CD142" i="1"/>
  <c r="E142" i="6" s="1"/>
  <c r="V142" i="6" s="1"/>
  <c r="CD143" i="1"/>
  <c r="E143" i="6" s="1"/>
  <c r="V143" i="6" s="1"/>
  <c r="CD144" i="1"/>
  <c r="E144" i="6" s="1"/>
  <c r="V144" i="6" s="1"/>
  <c r="CD145" i="1"/>
  <c r="E145" i="6" s="1"/>
  <c r="CD146" i="1"/>
  <c r="E146" i="6" s="1"/>
  <c r="V146" i="6" s="1"/>
  <c r="CD147" i="1"/>
  <c r="E147" i="6" s="1"/>
  <c r="CD148" i="1"/>
  <c r="E148" i="6" s="1"/>
  <c r="CD149" i="1"/>
  <c r="E149" i="6" s="1"/>
  <c r="V149" i="6" s="1"/>
  <c r="CD150" i="1"/>
  <c r="E150" i="6" s="1"/>
  <c r="V150" i="6" s="1"/>
  <c r="CD151" i="1"/>
  <c r="E151" i="6" s="1"/>
  <c r="V151" i="6" s="1"/>
  <c r="CD152" i="1"/>
  <c r="E152" i="6" s="1"/>
  <c r="V152" i="6" s="1"/>
  <c r="CD153" i="1"/>
  <c r="E153" i="6" s="1"/>
  <c r="V153" i="6" s="1"/>
  <c r="CD154" i="1"/>
  <c r="E154" i="6" s="1"/>
  <c r="V154" i="6" s="1"/>
  <c r="CD155" i="1"/>
  <c r="E155" i="6" s="1"/>
  <c r="V155" i="6" s="1"/>
  <c r="CD156" i="1"/>
  <c r="E156" i="6" s="1"/>
  <c r="V156" i="6" s="1"/>
  <c r="CD157" i="1"/>
  <c r="E157" i="6" s="1"/>
  <c r="V157" i="6" s="1"/>
  <c r="CD158" i="1"/>
  <c r="E158" i="6" s="1"/>
  <c r="CD159" i="1"/>
  <c r="E159" i="6" s="1"/>
  <c r="V159" i="6" s="1"/>
  <c r="CD160" i="1"/>
  <c r="E160" i="6" s="1"/>
  <c r="V160" i="6" s="1"/>
  <c r="CD161" i="1"/>
  <c r="E161" i="6" s="1"/>
  <c r="V161" i="6" s="1"/>
  <c r="CD162" i="1"/>
  <c r="E162" i="6" s="1"/>
  <c r="CD163" i="1"/>
  <c r="E163" i="6" s="1"/>
  <c r="V163" i="6" s="1"/>
  <c r="CD164" i="1"/>
  <c r="E164" i="6" s="1"/>
  <c r="CD165" i="1"/>
  <c r="E165" i="6" s="1"/>
  <c r="V165" i="6" s="1"/>
  <c r="CD166" i="1"/>
  <c r="E166" i="6" s="1"/>
  <c r="V166" i="6" s="1"/>
  <c r="CD167" i="1"/>
  <c r="E167" i="6" s="1"/>
  <c r="CD168" i="1"/>
  <c r="E168" i="6" s="1"/>
  <c r="V168" i="6" s="1"/>
  <c r="CD169" i="1"/>
  <c r="E169" i="6" s="1"/>
  <c r="V169" i="6" s="1"/>
  <c r="CD170" i="1"/>
  <c r="E170" i="6" s="1"/>
  <c r="CD171" i="1"/>
  <c r="E171" i="6" s="1"/>
  <c r="CD172" i="1"/>
  <c r="E172" i="6" s="1"/>
  <c r="CD173" i="1"/>
  <c r="E173" i="6" s="1"/>
  <c r="CD174" i="1"/>
  <c r="E174" i="6" s="1"/>
  <c r="V174" i="6" s="1"/>
  <c r="CD175" i="1"/>
  <c r="E175" i="6" s="1"/>
  <c r="V175" i="6" s="1"/>
  <c r="CD176" i="1"/>
  <c r="E176" i="6" s="1"/>
  <c r="V176" i="6" s="1"/>
  <c r="CD177" i="1"/>
  <c r="E177" i="6" s="1"/>
  <c r="V177" i="6" s="1"/>
  <c r="CD178" i="1"/>
  <c r="E178" i="6" s="1"/>
  <c r="CD179" i="1"/>
  <c r="E179" i="6" s="1"/>
  <c r="V179" i="6" s="1"/>
  <c r="CD180" i="1"/>
  <c r="E180" i="6" s="1"/>
  <c r="V180" i="6" s="1"/>
  <c r="CD181" i="1"/>
  <c r="E181" i="6" s="1"/>
  <c r="V181" i="6" s="1"/>
  <c r="CD182" i="1"/>
  <c r="E182" i="6" s="1"/>
  <c r="V182" i="6" s="1"/>
  <c r="CD183" i="1"/>
  <c r="E183" i="6" s="1"/>
  <c r="CD184" i="1"/>
  <c r="E184" i="6" s="1"/>
  <c r="CD185" i="1"/>
  <c r="E185" i="6" s="1"/>
  <c r="V185" i="6" s="1"/>
  <c r="CD186" i="1"/>
  <c r="E186" i="6" s="1"/>
  <c r="CD187" i="1"/>
  <c r="E187" i="6" s="1"/>
  <c r="CD188" i="1"/>
  <c r="E188" i="6" s="1"/>
  <c r="V188" i="6" s="1"/>
  <c r="CD189" i="1"/>
  <c r="E189" i="6" s="1"/>
  <c r="CD190" i="1"/>
  <c r="E190" i="6" s="1"/>
  <c r="V190" i="6" s="1"/>
  <c r="CD191" i="1"/>
  <c r="E191" i="6" s="1"/>
  <c r="V191" i="6" s="1"/>
  <c r="CD192" i="1"/>
  <c r="E192" i="6" s="1"/>
  <c r="CD193" i="1"/>
  <c r="E193" i="6" s="1"/>
  <c r="V193" i="6" s="1"/>
  <c r="CD194" i="1"/>
  <c r="E194" i="6" s="1"/>
  <c r="V194" i="6" s="1"/>
  <c r="CD195" i="1"/>
  <c r="E195" i="6" s="1"/>
  <c r="V195" i="6" s="1"/>
  <c r="CD196" i="1"/>
  <c r="E196" i="6" s="1"/>
  <c r="V196" i="6" s="1"/>
  <c r="CD197" i="1"/>
  <c r="E197" i="6" s="1"/>
  <c r="V197" i="6" s="1"/>
  <c r="CD198" i="1"/>
  <c r="E198" i="6" s="1"/>
  <c r="V198" i="6" s="1"/>
  <c r="CD199" i="1"/>
  <c r="E199" i="6" s="1"/>
  <c r="V199" i="6" s="1"/>
  <c r="CD200" i="1"/>
  <c r="E200" i="6" s="1"/>
  <c r="V200" i="6" s="1"/>
  <c r="CD201" i="1"/>
  <c r="E201" i="6" s="1"/>
  <c r="CD202" i="1"/>
  <c r="E202" i="6" s="1"/>
  <c r="V202" i="6" s="1"/>
  <c r="CD203" i="1"/>
  <c r="E203" i="6" s="1"/>
  <c r="V203" i="6" s="1"/>
  <c r="CD204" i="1"/>
  <c r="E204" i="6" s="1"/>
  <c r="V204" i="6" s="1"/>
  <c r="CD205" i="1"/>
  <c r="E205" i="6" s="1"/>
  <c r="V205" i="6" s="1"/>
  <c r="CD206" i="1"/>
  <c r="E206" i="6" s="1"/>
  <c r="V206" i="6" s="1"/>
  <c r="CD27" i="1"/>
  <c r="E27" i="6" s="1"/>
  <c r="V27" i="6" s="1"/>
  <c r="CD28" i="1"/>
  <c r="E28" i="6" s="1"/>
  <c r="V28" i="6" s="1"/>
  <c r="CD29" i="1"/>
  <c r="E29" i="6" s="1"/>
  <c r="V29" i="6" s="1"/>
  <c r="CD30" i="1"/>
  <c r="E30" i="6" s="1"/>
  <c r="V30" i="6" s="1"/>
  <c r="CD31" i="1"/>
  <c r="E31" i="6" s="1"/>
  <c r="V31" i="6" s="1"/>
  <c r="CD32" i="1"/>
  <c r="E32" i="6" s="1"/>
  <c r="V32" i="6" s="1"/>
  <c r="CD33" i="1"/>
  <c r="E33" i="6" s="1"/>
  <c r="V33" i="6" s="1"/>
  <c r="CD34" i="1"/>
  <c r="E34" i="6" s="1"/>
  <c r="V34" i="6" s="1"/>
  <c r="CD35" i="1"/>
  <c r="E35" i="6" s="1"/>
  <c r="V35" i="6" s="1"/>
  <c r="CD36" i="1"/>
  <c r="E36" i="6" s="1"/>
  <c r="CD37" i="1"/>
  <c r="E37" i="6" s="1"/>
  <c r="CD38" i="1"/>
  <c r="E38" i="6" s="1"/>
  <c r="V38" i="6" s="1"/>
  <c r="CD39" i="1"/>
  <c r="E39" i="6" s="1"/>
  <c r="V39" i="6" s="1"/>
  <c r="CD40" i="1"/>
  <c r="E40" i="6" s="1"/>
  <c r="V40" i="6" s="1"/>
  <c r="CD41" i="1"/>
  <c r="E41" i="6" s="1"/>
  <c r="V41" i="6" s="1"/>
  <c r="CD42" i="1"/>
  <c r="E42" i="6" s="1"/>
  <c r="CD43" i="1"/>
  <c r="E43" i="6" s="1"/>
  <c r="V43" i="6" s="1"/>
  <c r="CD44" i="1"/>
  <c r="E44" i="6" s="1"/>
  <c r="V44" i="6" s="1"/>
  <c r="CD45" i="1"/>
  <c r="E45" i="6" s="1"/>
  <c r="V45" i="6" s="1"/>
  <c r="CD46" i="1"/>
  <c r="E46" i="6" s="1"/>
  <c r="V46" i="6" s="1"/>
  <c r="CD47" i="1"/>
  <c r="E47" i="6" s="1"/>
  <c r="V47" i="6" s="1"/>
  <c r="CD48" i="1"/>
  <c r="E48" i="6" s="1"/>
  <c r="CD49" i="1"/>
  <c r="E49" i="6" s="1"/>
  <c r="V49" i="6" s="1"/>
  <c r="CD50" i="1"/>
  <c r="E50" i="6" s="1"/>
  <c r="V50" i="6" s="1"/>
  <c r="CD51" i="1"/>
  <c r="E51" i="6" s="1"/>
  <c r="V51" i="6" s="1"/>
  <c r="CD52" i="1"/>
  <c r="E52" i="6" s="1"/>
  <c r="CD53" i="1"/>
  <c r="E53" i="6" s="1"/>
  <c r="V53" i="6" s="1"/>
  <c r="CD54" i="1"/>
  <c r="E54" i="6" s="1"/>
  <c r="V54" i="6" s="1"/>
  <c r="CD55" i="1"/>
  <c r="E55" i="6" s="1"/>
  <c r="CD56" i="1"/>
  <c r="E56" i="6" s="1"/>
  <c r="CD57" i="1"/>
  <c r="E57" i="6" s="1"/>
  <c r="CD58" i="1"/>
  <c r="E58" i="6" s="1"/>
  <c r="V58" i="6" s="1"/>
  <c r="CD59" i="1"/>
  <c r="E59" i="6" s="1"/>
  <c r="V59" i="6" s="1"/>
  <c r="CD60" i="1"/>
  <c r="E60" i="6" s="1"/>
  <c r="V60" i="6" s="1"/>
  <c r="CD61" i="1"/>
  <c r="E61" i="6" s="1"/>
  <c r="V61" i="6" s="1"/>
  <c r="CD62" i="1"/>
  <c r="E62" i="6" s="1"/>
  <c r="CD63" i="1"/>
  <c r="E63" i="6" s="1"/>
  <c r="V63" i="6" s="1"/>
  <c r="CD64" i="1"/>
  <c r="E64" i="6" s="1"/>
  <c r="V64" i="6" s="1"/>
  <c r="CD65" i="1"/>
  <c r="E65" i="6" s="1"/>
  <c r="V65" i="6" s="1"/>
  <c r="CD66" i="1"/>
  <c r="E66" i="6" s="1"/>
  <c r="V66" i="6" s="1"/>
  <c r="CD67" i="1"/>
  <c r="E67" i="6" s="1"/>
  <c r="V67" i="6" s="1"/>
  <c r="CD68" i="1"/>
  <c r="E68" i="6" s="1"/>
  <c r="CD69" i="1"/>
  <c r="E69" i="6" s="1"/>
  <c r="V69" i="6" s="1"/>
  <c r="CD70" i="1"/>
  <c r="E70" i="6" s="1"/>
  <c r="V70" i="6" s="1"/>
  <c r="CD71" i="1"/>
  <c r="E71" i="6" s="1"/>
  <c r="V71" i="6" s="1"/>
  <c r="CD72" i="1"/>
  <c r="E72" i="6" s="1"/>
  <c r="V72" i="6" s="1"/>
  <c r="CD73" i="1"/>
  <c r="E73" i="6" s="1"/>
  <c r="V73" i="6" s="1"/>
  <c r="CD74" i="1"/>
  <c r="E74" i="6" s="1"/>
  <c r="V74" i="6" s="1"/>
  <c r="CD75" i="1"/>
  <c r="E75" i="6" s="1"/>
  <c r="V75" i="6" s="1"/>
  <c r="CD76" i="1"/>
  <c r="E76" i="6" s="1"/>
  <c r="CD77" i="1"/>
  <c r="E77" i="6" s="1"/>
  <c r="V77" i="6" s="1"/>
  <c r="CD78" i="1"/>
  <c r="E78" i="6" s="1"/>
  <c r="V78" i="6" s="1"/>
  <c r="CD79" i="1"/>
  <c r="E79" i="6" s="1"/>
  <c r="V79" i="6" s="1"/>
  <c r="CD80" i="1"/>
  <c r="E80" i="6" s="1"/>
  <c r="V80" i="6" s="1"/>
  <c r="CD81" i="1"/>
  <c r="E81" i="6" s="1"/>
  <c r="V81" i="6" s="1"/>
  <c r="CD82" i="1"/>
  <c r="E82" i="6" s="1"/>
  <c r="CD83" i="1"/>
  <c r="E83" i="6" s="1"/>
  <c r="V83" i="6" s="1"/>
  <c r="CD84" i="1"/>
  <c r="E84" i="6" s="1"/>
  <c r="V84" i="6" s="1"/>
  <c r="CD85" i="1"/>
  <c r="E85" i="6" s="1"/>
  <c r="CD86" i="1"/>
  <c r="E86" i="6" s="1"/>
  <c r="CD87" i="1"/>
  <c r="E87" i="6" s="1"/>
  <c r="CD88" i="1"/>
  <c r="E88" i="6" s="1"/>
  <c r="V88" i="6" s="1"/>
  <c r="CD89" i="1"/>
  <c r="E89" i="6" s="1"/>
  <c r="CD90" i="1"/>
  <c r="E90" i="6" s="1"/>
  <c r="CD91" i="1"/>
  <c r="E91" i="6" s="1"/>
  <c r="CD92" i="1"/>
  <c r="E92" i="6" s="1"/>
  <c r="CD93" i="1"/>
  <c r="E93" i="6" s="1"/>
  <c r="V93" i="6" s="1"/>
  <c r="CD94" i="1"/>
  <c r="E94" i="6" s="1"/>
  <c r="V94" i="6" s="1"/>
  <c r="CD95" i="1"/>
  <c r="E95" i="6" s="1"/>
  <c r="V95" i="6" s="1"/>
  <c r="CD96" i="1"/>
  <c r="E96" i="6" s="1"/>
  <c r="CD97" i="1"/>
  <c r="E97" i="6" s="1"/>
  <c r="V97" i="6" s="1"/>
  <c r="CD98" i="1"/>
  <c r="E98" i="6" s="1"/>
  <c r="V98" i="6" s="1"/>
  <c r="CD99" i="1"/>
  <c r="E99" i="6" s="1"/>
  <c r="CD100" i="1"/>
  <c r="E100" i="6" s="1"/>
  <c r="V100" i="6" s="1"/>
  <c r="CD101" i="1"/>
  <c r="E101" i="6" s="1"/>
  <c r="V101" i="6" s="1"/>
  <c r="CD102" i="1"/>
  <c r="E102" i="6" s="1"/>
  <c r="V102" i="6" s="1"/>
  <c r="CD103" i="1"/>
  <c r="E103" i="6" s="1"/>
  <c r="V103" i="6" s="1"/>
  <c r="CD104" i="1"/>
  <c r="E104" i="6" s="1"/>
  <c r="V104" i="6" s="1"/>
  <c r="CD105" i="1"/>
  <c r="E105" i="6" s="1"/>
  <c r="CD106" i="1"/>
  <c r="E106" i="6" s="1"/>
  <c r="V106" i="6" s="1"/>
  <c r="CD107" i="1"/>
  <c r="E107" i="6" s="1"/>
  <c r="CD108" i="1"/>
  <c r="E108" i="6" s="1"/>
  <c r="CD6" i="1"/>
  <c r="E6" i="6" s="1"/>
  <c r="CD7" i="1"/>
  <c r="E7" i="6" s="1"/>
  <c r="CD8" i="1"/>
  <c r="E8" i="6" s="1"/>
  <c r="V8" i="6" s="1"/>
  <c r="CD9" i="1"/>
  <c r="E9" i="6" s="1"/>
  <c r="V9" i="6" s="1"/>
  <c r="CD10" i="1"/>
  <c r="E10" i="6" s="1"/>
  <c r="CD11" i="1"/>
  <c r="E11" i="6" s="1"/>
  <c r="CD12" i="1"/>
  <c r="E12" i="6" s="1"/>
  <c r="CD13" i="1"/>
  <c r="E13" i="6" s="1"/>
  <c r="V13" i="6" s="1"/>
  <c r="CD14" i="1"/>
  <c r="E14" i="6" s="1"/>
  <c r="CD15" i="1"/>
  <c r="E15" i="6" s="1"/>
  <c r="V15" i="6" s="1"/>
  <c r="CD16" i="1"/>
  <c r="E16" i="6" s="1"/>
  <c r="V16" i="6" s="1"/>
  <c r="CD17" i="1"/>
  <c r="E17" i="6" s="1"/>
  <c r="V17" i="6" s="1"/>
  <c r="CD18" i="1"/>
  <c r="E18" i="6" s="1"/>
  <c r="CD19" i="1"/>
  <c r="E19" i="6" s="1"/>
  <c r="CD20" i="1"/>
  <c r="E20" i="6" s="1"/>
  <c r="V20" i="6" s="1"/>
  <c r="CD21" i="1"/>
  <c r="E21" i="6" s="1"/>
  <c r="V21" i="6" s="1"/>
  <c r="CD22" i="1"/>
  <c r="E22" i="6" s="1"/>
  <c r="CD23" i="1"/>
  <c r="E23" i="6" s="1"/>
  <c r="CD24" i="1"/>
  <c r="E24" i="6" s="1"/>
  <c r="V24" i="6" s="1"/>
  <c r="CD25" i="1"/>
  <c r="E25" i="6" s="1"/>
  <c r="CD26" i="1"/>
  <c r="E26" i="6" s="1"/>
  <c r="V26" i="6" s="1"/>
  <c r="CD5" i="1"/>
  <c r="E5" i="6" s="1"/>
  <c r="V5" i="6" s="1"/>
  <c r="CC109" i="1"/>
  <c r="E109" i="3" s="1"/>
  <c r="CC110" i="1"/>
  <c r="E110" i="3" s="1"/>
  <c r="V110" i="3" s="1"/>
  <c r="CC111" i="1"/>
  <c r="E111" i="3" s="1"/>
  <c r="V111" i="3" s="1"/>
  <c r="CC112" i="1"/>
  <c r="E112" i="3" s="1"/>
  <c r="V112" i="3" s="1"/>
  <c r="CC113" i="1"/>
  <c r="E113" i="3" s="1"/>
  <c r="V113" i="3" s="1"/>
  <c r="CC114" i="1"/>
  <c r="E114" i="3" s="1"/>
  <c r="V114" i="3" s="1"/>
  <c r="CC115" i="1"/>
  <c r="E115" i="3" s="1"/>
  <c r="CC116" i="1"/>
  <c r="E116" i="3" s="1"/>
  <c r="V116" i="3" s="1"/>
  <c r="CC117" i="1"/>
  <c r="E117" i="3" s="1"/>
  <c r="CC118" i="1"/>
  <c r="E118" i="3" s="1"/>
  <c r="V118" i="3" s="1"/>
  <c r="CC119" i="1"/>
  <c r="E119" i="3" s="1"/>
  <c r="CC120" i="1"/>
  <c r="E120" i="3" s="1"/>
  <c r="CC121" i="1"/>
  <c r="E121" i="3" s="1"/>
  <c r="V121" i="3" s="1"/>
  <c r="CC122" i="1"/>
  <c r="E122" i="3" s="1"/>
  <c r="V122" i="3" s="1"/>
  <c r="CC123" i="1"/>
  <c r="E123" i="3" s="1"/>
  <c r="V123" i="3" s="1"/>
  <c r="CC124" i="1"/>
  <c r="E124" i="3" s="1"/>
  <c r="V124" i="3" s="1"/>
  <c r="CC125" i="1"/>
  <c r="E125" i="3" s="1"/>
  <c r="CC126" i="1"/>
  <c r="E126" i="3" s="1"/>
  <c r="CC127" i="1"/>
  <c r="E127" i="3" s="1"/>
  <c r="CC128" i="1"/>
  <c r="E128" i="3" s="1"/>
  <c r="V128" i="3" s="1"/>
  <c r="CC129" i="1"/>
  <c r="E129" i="3" s="1"/>
  <c r="V129" i="3" s="1"/>
  <c r="CC130" i="1"/>
  <c r="E130" i="3" s="1"/>
  <c r="V130" i="3" s="1"/>
  <c r="CC131" i="1"/>
  <c r="E131" i="3" s="1"/>
  <c r="CC132" i="1"/>
  <c r="E132" i="3" s="1"/>
  <c r="CC133" i="1"/>
  <c r="E133" i="3" s="1"/>
  <c r="CC134" i="1"/>
  <c r="E134" i="3" s="1"/>
  <c r="V134" i="3" s="1"/>
  <c r="CC135" i="1"/>
  <c r="E135" i="3" s="1"/>
  <c r="V135" i="3" s="1"/>
  <c r="CC136" i="1"/>
  <c r="E136" i="3" s="1"/>
  <c r="V136" i="3" s="1"/>
  <c r="CC137" i="1"/>
  <c r="E137" i="3" s="1"/>
  <c r="V137" i="3" s="1"/>
  <c r="CC138" i="1"/>
  <c r="E138" i="3" s="1"/>
  <c r="CC139" i="1"/>
  <c r="E139" i="3" s="1"/>
  <c r="CC140" i="1"/>
  <c r="E140" i="3" s="1"/>
  <c r="V140" i="3" s="1"/>
  <c r="CC141" i="1"/>
  <c r="E141" i="3" s="1"/>
  <c r="V141" i="3" s="1"/>
  <c r="CC142" i="1"/>
  <c r="E142" i="3" s="1"/>
  <c r="V142" i="3" s="1"/>
  <c r="CC143" i="1"/>
  <c r="E143" i="3" s="1"/>
  <c r="CC144" i="1"/>
  <c r="E144" i="3" s="1"/>
  <c r="V144" i="3" s="1"/>
  <c r="CC145" i="1"/>
  <c r="E145" i="3" s="1"/>
  <c r="V145" i="3" s="1"/>
  <c r="CC146" i="1"/>
  <c r="E146" i="3" s="1"/>
  <c r="V146" i="3" s="1"/>
  <c r="CC147" i="1"/>
  <c r="E147" i="3" s="1"/>
  <c r="V147" i="3" s="1"/>
  <c r="CC148" i="1"/>
  <c r="E148" i="3" s="1"/>
  <c r="V148" i="3" s="1"/>
  <c r="CC149" i="1"/>
  <c r="E149" i="3" s="1"/>
  <c r="CC150" i="1"/>
  <c r="E150" i="3" s="1"/>
  <c r="CC151" i="1"/>
  <c r="E151" i="3" s="1"/>
  <c r="CC152" i="1"/>
  <c r="E152" i="3" s="1"/>
  <c r="V152" i="3" s="1"/>
  <c r="CC153" i="1"/>
  <c r="E153" i="3" s="1"/>
  <c r="CC154" i="1"/>
  <c r="E154" i="3" s="1"/>
  <c r="CC155" i="1"/>
  <c r="E155" i="3" s="1"/>
  <c r="CC156" i="1"/>
  <c r="E156" i="3" s="1"/>
  <c r="CC157" i="1"/>
  <c r="E157" i="3" s="1"/>
  <c r="V157" i="3" s="1"/>
  <c r="CC158" i="1"/>
  <c r="E158" i="3" s="1"/>
  <c r="CC159" i="1"/>
  <c r="E159" i="3" s="1"/>
  <c r="CC160" i="1"/>
  <c r="E160" i="3" s="1"/>
  <c r="CC161" i="1"/>
  <c r="E161" i="3" s="1"/>
  <c r="V161" i="3" s="1"/>
  <c r="CC162" i="1"/>
  <c r="E162" i="3" s="1"/>
  <c r="V162" i="3" s="1"/>
  <c r="CC163" i="1"/>
  <c r="E163" i="3" s="1"/>
  <c r="V163" i="3" s="1"/>
  <c r="CC164" i="1"/>
  <c r="E164" i="3" s="1"/>
  <c r="CC165" i="1"/>
  <c r="E165" i="3" s="1"/>
  <c r="CC166" i="1"/>
  <c r="E166" i="3" s="1"/>
  <c r="V166" i="3" s="1"/>
  <c r="CC167" i="1"/>
  <c r="E167" i="3" s="1"/>
  <c r="V167" i="3" s="1"/>
  <c r="CC168" i="1"/>
  <c r="E168" i="3" s="1"/>
  <c r="V168" i="3" s="1"/>
  <c r="CC169" i="1"/>
  <c r="E169" i="3" s="1"/>
  <c r="CC170" i="1"/>
  <c r="E170" i="3" s="1"/>
  <c r="V170" i="3" s="1"/>
  <c r="CC171" i="1"/>
  <c r="E171" i="3" s="1"/>
  <c r="V171" i="3" s="1"/>
  <c r="CC172" i="1"/>
  <c r="E172" i="3" s="1"/>
  <c r="CC173" i="1"/>
  <c r="E173" i="3" s="1"/>
  <c r="V173" i="3" s="1"/>
  <c r="CC174" i="1"/>
  <c r="E174" i="3" s="1"/>
  <c r="V174" i="3" s="1"/>
  <c r="CC175" i="1"/>
  <c r="E175" i="3" s="1"/>
  <c r="CC176" i="1"/>
  <c r="E176" i="3" s="1"/>
  <c r="CC177" i="1"/>
  <c r="E177" i="3" s="1"/>
  <c r="CC178" i="1"/>
  <c r="E178" i="3" s="1"/>
  <c r="CC179" i="1"/>
  <c r="E179" i="3" s="1"/>
  <c r="CC180" i="1"/>
  <c r="E180" i="3" s="1"/>
  <c r="CC181" i="1"/>
  <c r="E181" i="3" s="1"/>
  <c r="CC182" i="1"/>
  <c r="E182" i="3" s="1"/>
  <c r="V182" i="3" s="1"/>
  <c r="CC183" i="1"/>
  <c r="E183" i="3" s="1"/>
  <c r="V183" i="3" s="1"/>
  <c r="CC184" i="1"/>
  <c r="E184" i="3" s="1"/>
  <c r="CC185" i="1"/>
  <c r="E185" i="3" s="1"/>
  <c r="V185" i="3" s="1"/>
  <c r="CC186" i="1"/>
  <c r="E186" i="3" s="1"/>
  <c r="V186" i="3" s="1"/>
  <c r="CC187" i="1"/>
  <c r="E187" i="3" s="1"/>
  <c r="V187" i="3" s="1"/>
  <c r="CC188" i="1"/>
  <c r="E188" i="3" s="1"/>
  <c r="CC189" i="1"/>
  <c r="E189" i="3" s="1"/>
  <c r="V189" i="3" s="1"/>
  <c r="CC190" i="1"/>
  <c r="E190" i="3" s="1"/>
  <c r="V190" i="3" s="1"/>
  <c r="CC191" i="1"/>
  <c r="E191" i="3" s="1"/>
  <c r="V191" i="3" s="1"/>
  <c r="CC192" i="1"/>
  <c r="E192" i="3" s="1"/>
  <c r="V192" i="3" s="1"/>
  <c r="CC193" i="1"/>
  <c r="E193" i="3" s="1"/>
  <c r="CC194" i="1"/>
  <c r="E194" i="3" s="1"/>
  <c r="CC195" i="1"/>
  <c r="E195" i="3" s="1"/>
  <c r="V195" i="3" s="1"/>
  <c r="CC196" i="1"/>
  <c r="E196" i="3" s="1"/>
  <c r="V196" i="3" s="1"/>
  <c r="CC197" i="1"/>
  <c r="E197" i="3" s="1"/>
  <c r="V197" i="3" s="1"/>
  <c r="CC198" i="1"/>
  <c r="E198" i="3" s="1"/>
  <c r="V198" i="3" s="1"/>
  <c r="CC199" i="1"/>
  <c r="E199" i="3" s="1"/>
  <c r="V199" i="3" s="1"/>
  <c r="CC200" i="1"/>
  <c r="E200" i="3" s="1"/>
  <c r="CC201" i="1"/>
  <c r="E201" i="3" s="1"/>
  <c r="V201" i="3" s="1"/>
  <c r="CC202" i="1"/>
  <c r="E202" i="3" s="1"/>
  <c r="CC203" i="1"/>
  <c r="E203" i="3" s="1"/>
  <c r="CC204" i="1"/>
  <c r="E204" i="3" s="1"/>
  <c r="V204" i="3" s="1"/>
  <c r="CC205" i="1"/>
  <c r="E205" i="3" s="1"/>
  <c r="V205" i="3" s="1"/>
  <c r="CC206" i="1"/>
  <c r="E206" i="3" s="1"/>
  <c r="V206" i="3" s="1"/>
  <c r="CC32" i="1"/>
  <c r="E32" i="3" s="1"/>
  <c r="V32" i="3" s="1"/>
  <c r="CC33" i="1"/>
  <c r="E33" i="3" s="1"/>
  <c r="CC34" i="1"/>
  <c r="E34" i="3" s="1"/>
  <c r="V34" i="3" s="1"/>
  <c r="CC35" i="1"/>
  <c r="E35" i="3" s="1"/>
  <c r="V35" i="3" s="1"/>
  <c r="CC36" i="1"/>
  <c r="E36" i="3" s="1"/>
  <c r="CC37" i="1"/>
  <c r="E37" i="3" s="1"/>
  <c r="CC38" i="1"/>
  <c r="E38" i="3" s="1"/>
  <c r="V38" i="3" s="1"/>
  <c r="CC39" i="1"/>
  <c r="E39" i="3" s="1"/>
  <c r="V39" i="3" s="1"/>
  <c r="CC40" i="1"/>
  <c r="E40" i="3" s="1"/>
  <c r="CC41" i="1"/>
  <c r="E41" i="3" s="1"/>
  <c r="V41" i="3" s="1"/>
  <c r="CC42" i="1"/>
  <c r="E42" i="3" s="1"/>
  <c r="V42" i="3" s="1"/>
  <c r="CC43" i="1"/>
  <c r="E43" i="3" s="1"/>
  <c r="CC44" i="1"/>
  <c r="E44" i="3" s="1"/>
  <c r="CC45" i="1"/>
  <c r="E45" i="3" s="1"/>
  <c r="V45" i="3" s="1"/>
  <c r="CC46" i="1"/>
  <c r="E46" i="3" s="1"/>
  <c r="CC47" i="1"/>
  <c r="E47" i="3" s="1"/>
  <c r="V47" i="3" s="1"/>
  <c r="CC48" i="1"/>
  <c r="E48" i="3" s="1"/>
  <c r="V48" i="3" s="1"/>
  <c r="CC49" i="1"/>
  <c r="E49" i="3" s="1"/>
  <c r="V49" i="3" s="1"/>
  <c r="CC50" i="1"/>
  <c r="E50" i="3" s="1"/>
  <c r="CC51" i="1"/>
  <c r="E51" i="3" s="1"/>
  <c r="V51" i="3" s="1"/>
  <c r="CC52" i="1"/>
  <c r="E52" i="3" s="1"/>
  <c r="CC53" i="1"/>
  <c r="E53" i="3" s="1"/>
  <c r="V53" i="3" s="1"/>
  <c r="CC54" i="1"/>
  <c r="E54" i="3" s="1"/>
  <c r="V54" i="3" s="1"/>
  <c r="CC55" i="1"/>
  <c r="E55" i="3" s="1"/>
  <c r="CC56" i="1"/>
  <c r="E56" i="3" s="1"/>
  <c r="V56" i="3" s="1"/>
  <c r="CC57" i="1"/>
  <c r="E57" i="3" s="1"/>
  <c r="CC58" i="1"/>
  <c r="E58" i="3" s="1"/>
  <c r="V58" i="3" s="1"/>
  <c r="CC59" i="1"/>
  <c r="E59" i="3" s="1"/>
  <c r="CC60" i="1"/>
  <c r="E60" i="3" s="1"/>
  <c r="CC61" i="1"/>
  <c r="E61" i="3" s="1"/>
  <c r="V61" i="3" s="1"/>
  <c r="CC62" i="1"/>
  <c r="E62" i="3" s="1"/>
  <c r="CC63" i="1"/>
  <c r="E63" i="3" s="1"/>
  <c r="CC64" i="1"/>
  <c r="E64" i="3" s="1"/>
  <c r="V64" i="3" s="1"/>
  <c r="CC65" i="1"/>
  <c r="E65" i="3" s="1"/>
  <c r="V65" i="3" s="1"/>
  <c r="CC66" i="1"/>
  <c r="E66" i="3" s="1"/>
  <c r="V66" i="3" s="1"/>
  <c r="CC67" i="1"/>
  <c r="E67" i="3" s="1"/>
  <c r="CC68" i="1"/>
  <c r="E68" i="3" s="1"/>
  <c r="V68" i="3" s="1"/>
  <c r="CC69" i="1"/>
  <c r="E69" i="3" s="1"/>
  <c r="CC70" i="1"/>
  <c r="E70" i="3" s="1"/>
  <c r="V70" i="3" s="1"/>
  <c r="CC71" i="1"/>
  <c r="E71" i="3" s="1"/>
  <c r="V71" i="3" s="1"/>
  <c r="CC72" i="1"/>
  <c r="E72" i="3" s="1"/>
  <c r="CC73" i="1"/>
  <c r="E73" i="3" s="1"/>
  <c r="V73" i="3" s="1"/>
  <c r="CC74" i="1"/>
  <c r="E74" i="3" s="1"/>
  <c r="V74" i="3" s="1"/>
  <c r="CC75" i="1"/>
  <c r="E75" i="3" s="1"/>
  <c r="V75" i="3" s="1"/>
  <c r="CC76" i="1"/>
  <c r="E76" i="3" s="1"/>
  <c r="CC77" i="1"/>
  <c r="E77" i="3" s="1"/>
  <c r="CC78" i="1"/>
  <c r="E78" i="3" s="1"/>
  <c r="V78" i="3" s="1"/>
  <c r="CC79" i="1"/>
  <c r="E79" i="3" s="1"/>
  <c r="CC80" i="1"/>
  <c r="E80" i="3" s="1"/>
  <c r="V80" i="3" s="1"/>
  <c r="CC81" i="1"/>
  <c r="E81" i="3" s="1"/>
  <c r="CC82" i="1"/>
  <c r="E82" i="3" s="1"/>
  <c r="V82" i="3" s="1"/>
  <c r="CC83" i="1"/>
  <c r="E83" i="3" s="1"/>
  <c r="V83" i="3" s="1"/>
  <c r="CC84" i="1"/>
  <c r="E84" i="3" s="1"/>
  <c r="CC85" i="1"/>
  <c r="E85" i="3" s="1"/>
  <c r="CC86" i="1"/>
  <c r="E86" i="3" s="1"/>
  <c r="V86" i="3" s="1"/>
  <c r="CC87" i="1"/>
  <c r="E87" i="3" s="1"/>
  <c r="V87" i="3" s="1"/>
  <c r="CC88" i="1"/>
  <c r="E88" i="3" s="1"/>
  <c r="V88" i="3" s="1"/>
  <c r="CC89" i="1"/>
  <c r="E89" i="3" s="1"/>
  <c r="CC90" i="1"/>
  <c r="E90" i="3" s="1"/>
  <c r="V90" i="3" s="1"/>
  <c r="CC91" i="1"/>
  <c r="E91" i="3" s="1"/>
  <c r="V91" i="3" s="1"/>
  <c r="CC92" i="1"/>
  <c r="E92" i="3" s="1"/>
  <c r="V92" i="3" s="1"/>
  <c r="CC93" i="1"/>
  <c r="E93" i="3" s="1"/>
  <c r="V93" i="3" s="1"/>
  <c r="CC94" i="1"/>
  <c r="E94" i="3" s="1"/>
  <c r="CC95" i="1"/>
  <c r="E95" i="3" s="1"/>
  <c r="CC96" i="1"/>
  <c r="E96" i="3" s="1"/>
  <c r="V96" i="3" s="1"/>
  <c r="CC97" i="1"/>
  <c r="E97" i="3" s="1"/>
  <c r="V97" i="3" s="1"/>
  <c r="CC98" i="1"/>
  <c r="E98" i="3" s="1"/>
  <c r="CC99" i="1"/>
  <c r="E99" i="3" s="1"/>
  <c r="V99" i="3" s="1"/>
  <c r="CC100" i="1"/>
  <c r="E100" i="3" s="1"/>
  <c r="V100" i="3" s="1"/>
  <c r="CC101" i="1"/>
  <c r="E101" i="3" s="1"/>
  <c r="V101" i="3" s="1"/>
  <c r="CC102" i="1"/>
  <c r="E102" i="3" s="1"/>
  <c r="CC103" i="1"/>
  <c r="E103" i="3" s="1"/>
  <c r="CC104" i="1"/>
  <c r="E104" i="3" s="1"/>
  <c r="V104" i="3" s="1"/>
  <c r="CC105" i="1"/>
  <c r="E105" i="3" s="1"/>
  <c r="V105" i="3" s="1"/>
  <c r="CC106" i="1"/>
  <c r="E106" i="3" s="1"/>
  <c r="CC107" i="1"/>
  <c r="E107" i="3" s="1"/>
  <c r="V107" i="3" s="1"/>
  <c r="CC108" i="1"/>
  <c r="E108" i="3" s="1"/>
  <c r="V108" i="3" s="1"/>
  <c r="CC12" i="1"/>
  <c r="E12" i="3" s="1"/>
  <c r="V12" i="3" s="1"/>
  <c r="CC13" i="1"/>
  <c r="E13" i="3" s="1"/>
  <c r="V13" i="3" s="1"/>
  <c r="CC14" i="1"/>
  <c r="E14" i="3" s="1"/>
  <c r="CC15" i="1"/>
  <c r="E15" i="3" s="1"/>
  <c r="V15" i="3" s="1"/>
  <c r="CC16" i="1"/>
  <c r="E16" i="3" s="1"/>
  <c r="V16" i="3" s="1"/>
  <c r="CC17" i="1"/>
  <c r="E17" i="3" s="1"/>
  <c r="CC18" i="1"/>
  <c r="E18" i="3" s="1"/>
  <c r="V18" i="3" s="1"/>
  <c r="CC19" i="1"/>
  <c r="E19" i="3" s="1"/>
  <c r="CC20" i="1"/>
  <c r="E20" i="3" s="1"/>
  <c r="CC21" i="1"/>
  <c r="E21" i="3" s="1"/>
  <c r="CC22" i="1"/>
  <c r="E22" i="3" s="1"/>
  <c r="CC23" i="1"/>
  <c r="E23" i="3" s="1"/>
  <c r="CC24" i="1"/>
  <c r="E24" i="3" s="1"/>
  <c r="V24" i="3" s="1"/>
  <c r="CC25" i="1"/>
  <c r="E25" i="3" s="1"/>
  <c r="CC26" i="1"/>
  <c r="E26" i="3" s="1"/>
  <c r="CC27" i="1"/>
  <c r="E27" i="3" s="1"/>
  <c r="V27" i="3" s="1"/>
  <c r="CC28" i="1"/>
  <c r="E28" i="3" s="1"/>
  <c r="CC29" i="1"/>
  <c r="E29" i="3" s="1"/>
  <c r="CC30" i="1"/>
  <c r="E30" i="3" s="1"/>
  <c r="V30" i="3" s="1"/>
  <c r="CC31" i="1"/>
  <c r="E31" i="3" s="1"/>
  <c r="V31" i="3" s="1"/>
  <c r="CC7" i="1"/>
  <c r="E7" i="3" s="1"/>
  <c r="V7" i="3" s="1"/>
  <c r="CC8" i="1"/>
  <c r="E8" i="3" s="1"/>
  <c r="CC9" i="1"/>
  <c r="E9" i="3" s="1"/>
  <c r="V9" i="3" s="1"/>
  <c r="CC10" i="1"/>
  <c r="E10" i="3" s="1"/>
  <c r="V10" i="3" s="1"/>
  <c r="CC11" i="1"/>
  <c r="E11" i="3" s="1"/>
  <c r="CC6" i="1"/>
  <c r="E6" i="3" s="1"/>
  <c r="V6" i="3" s="1"/>
  <c r="CC5" i="1"/>
  <c r="E5" i="3" s="1"/>
  <c r="V5" i="3" s="1"/>
  <c r="BX6" i="1"/>
  <c r="C6" i="3" s="1"/>
  <c r="BY6" i="1"/>
  <c r="C6" i="6" s="1"/>
  <c r="BZ6" i="1"/>
  <c r="C6" i="24" s="1"/>
  <c r="CB6" i="1"/>
  <c r="C6" i="8" s="1"/>
  <c r="BX7" i="1"/>
  <c r="C7" i="3" s="1"/>
  <c r="BY7" i="1"/>
  <c r="C7" i="6" s="1"/>
  <c r="BZ7" i="1"/>
  <c r="C7" i="24" s="1"/>
  <c r="CB7" i="1"/>
  <c r="C7" i="8" s="1"/>
  <c r="BX8" i="1"/>
  <c r="C8" i="3" s="1"/>
  <c r="BY8" i="1"/>
  <c r="C8" i="6" s="1"/>
  <c r="BZ8" i="1"/>
  <c r="C8" i="24" s="1"/>
  <c r="CB8" i="1"/>
  <c r="C8" i="8" s="1"/>
  <c r="BX9" i="1"/>
  <c r="C9" i="3" s="1"/>
  <c r="BY9" i="1"/>
  <c r="C9" i="6" s="1"/>
  <c r="BZ9" i="1"/>
  <c r="C9" i="24" s="1"/>
  <c r="CB9" i="1"/>
  <c r="C9" i="8" s="1"/>
  <c r="BX10" i="1"/>
  <c r="C10" i="3" s="1"/>
  <c r="BY10" i="1"/>
  <c r="C10" i="6" s="1"/>
  <c r="BZ10" i="1"/>
  <c r="C10" i="24" s="1"/>
  <c r="CB10" i="1"/>
  <c r="C10" i="8" s="1"/>
  <c r="BX11" i="1"/>
  <c r="C11" i="3" s="1"/>
  <c r="BY11" i="1"/>
  <c r="C11" i="6" s="1"/>
  <c r="BZ11" i="1"/>
  <c r="C11" i="24" s="1"/>
  <c r="CB11" i="1"/>
  <c r="C11" i="8" s="1"/>
  <c r="BX12" i="1"/>
  <c r="C12" i="3" s="1"/>
  <c r="BY12" i="1"/>
  <c r="C12" i="6" s="1"/>
  <c r="BZ12" i="1"/>
  <c r="C12" i="24" s="1"/>
  <c r="CB12" i="1"/>
  <c r="C12" i="8" s="1"/>
  <c r="BX13" i="1"/>
  <c r="C13" i="3" s="1"/>
  <c r="BY13" i="1"/>
  <c r="C13" i="6" s="1"/>
  <c r="BZ13" i="1"/>
  <c r="C13" i="24" s="1"/>
  <c r="CB13" i="1"/>
  <c r="C13" i="8" s="1"/>
  <c r="BX14" i="1"/>
  <c r="C14" i="3" s="1"/>
  <c r="BY14" i="1"/>
  <c r="C14" i="6" s="1"/>
  <c r="BZ14" i="1"/>
  <c r="C14" i="24" s="1"/>
  <c r="CB14" i="1"/>
  <c r="C14" i="8" s="1"/>
  <c r="BX15" i="1"/>
  <c r="C15" i="3" s="1"/>
  <c r="BY15" i="1"/>
  <c r="C15" i="6" s="1"/>
  <c r="BZ15" i="1"/>
  <c r="C15" i="24" s="1"/>
  <c r="CB15" i="1"/>
  <c r="C15" i="8" s="1"/>
  <c r="BX16" i="1"/>
  <c r="C16" i="3" s="1"/>
  <c r="BY16" i="1"/>
  <c r="C16" i="6" s="1"/>
  <c r="BZ16" i="1"/>
  <c r="C16" i="24" s="1"/>
  <c r="CB16" i="1"/>
  <c r="C16" i="8" s="1"/>
  <c r="BX17" i="1"/>
  <c r="C17" i="3" s="1"/>
  <c r="BY17" i="1"/>
  <c r="C17" i="6" s="1"/>
  <c r="BZ17" i="1"/>
  <c r="C17" i="24" s="1"/>
  <c r="CB17" i="1"/>
  <c r="C17" i="8" s="1"/>
  <c r="BX18" i="1"/>
  <c r="C18" i="3" s="1"/>
  <c r="BY18" i="1"/>
  <c r="C18" i="6" s="1"/>
  <c r="BZ18" i="1"/>
  <c r="C18" i="24" s="1"/>
  <c r="CB18" i="1"/>
  <c r="C18" i="8" s="1"/>
  <c r="BX19" i="1"/>
  <c r="C19" i="3" s="1"/>
  <c r="BY19" i="1"/>
  <c r="C19" i="6" s="1"/>
  <c r="BZ19" i="1"/>
  <c r="C19" i="24" s="1"/>
  <c r="CB19" i="1"/>
  <c r="C19" i="8" s="1"/>
  <c r="BX20" i="1"/>
  <c r="C20" i="3" s="1"/>
  <c r="BY20" i="1"/>
  <c r="C20" i="6" s="1"/>
  <c r="BZ20" i="1"/>
  <c r="C20" i="24" s="1"/>
  <c r="CB20" i="1"/>
  <c r="C20" i="8" s="1"/>
  <c r="BX21" i="1"/>
  <c r="C21" i="3" s="1"/>
  <c r="BY21" i="1"/>
  <c r="C21" i="6" s="1"/>
  <c r="BZ21" i="1"/>
  <c r="C21" i="24" s="1"/>
  <c r="CB21" i="1"/>
  <c r="C21" i="8" s="1"/>
  <c r="BX22" i="1"/>
  <c r="C22" i="3" s="1"/>
  <c r="BY22" i="1"/>
  <c r="C22" i="6" s="1"/>
  <c r="BZ22" i="1"/>
  <c r="C22" i="24" s="1"/>
  <c r="CB22" i="1"/>
  <c r="C22" i="8" s="1"/>
  <c r="BX23" i="1"/>
  <c r="C23" i="3" s="1"/>
  <c r="BY23" i="1"/>
  <c r="C23" i="6" s="1"/>
  <c r="BZ23" i="1"/>
  <c r="C23" i="24" s="1"/>
  <c r="CB23" i="1"/>
  <c r="C23" i="8" s="1"/>
  <c r="BX24" i="1"/>
  <c r="C24" i="3" s="1"/>
  <c r="BY24" i="1"/>
  <c r="C24" i="6" s="1"/>
  <c r="BZ24" i="1"/>
  <c r="C24" i="24" s="1"/>
  <c r="CB24" i="1"/>
  <c r="C24" i="8" s="1"/>
  <c r="BX25" i="1"/>
  <c r="C25" i="3" s="1"/>
  <c r="BY25" i="1"/>
  <c r="C25" i="6" s="1"/>
  <c r="BZ25" i="1"/>
  <c r="C25" i="24" s="1"/>
  <c r="CB25" i="1"/>
  <c r="C25" i="8" s="1"/>
  <c r="BX26" i="1"/>
  <c r="C26" i="3" s="1"/>
  <c r="BY26" i="1"/>
  <c r="C26" i="6" s="1"/>
  <c r="BZ26" i="1"/>
  <c r="C26" i="24" s="1"/>
  <c r="CB26" i="1"/>
  <c r="C26" i="8" s="1"/>
  <c r="BX27" i="1"/>
  <c r="C27" i="3" s="1"/>
  <c r="BY27" i="1"/>
  <c r="C27" i="6" s="1"/>
  <c r="BZ27" i="1"/>
  <c r="C27" i="24" s="1"/>
  <c r="CB27" i="1"/>
  <c r="C27" i="8" s="1"/>
  <c r="BX28" i="1"/>
  <c r="C28" i="3" s="1"/>
  <c r="BY28" i="1"/>
  <c r="C28" i="6" s="1"/>
  <c r="BZ28" i="1"/>
  <c r="C28" i="24" s="1"/>
  <c r="CB28" i="1"/>
  <c r="C28" i="8" s="1"/>
  <c r="BX29" i="1"/>
  <c r="C29" i="3" s="1"/>
  <c r="BY29" i="1"/>
  <c r="C29" i="6" s="1"/>
  <c r="BZ29" i="1"/>
  <c r="C29" i="24" s="1"/>
  <c r="CB29" i="1"/>
  <c r="C29" i="8" s="1"/>
  <c r="BX30" i="1"/>
  <c r="C30" i="3" s="1"/>
  <c r="BY30" i="1"/>
  <c r="C30" i="6" s="1"/>
  <c r="BZ30" i="1"/>
  <c r="C30" i="24" s="1"/>
  <c r="CB30" i="1"/>
  <c r="C30" i="8" s="1"/>
  <c r="BX31" i="1"/>
  <c r="C31" i="3" s="1"/>
  <c r="BY31" i="1"/>
  <c r="C31" i="6" s="1"/>
  <c r="BZ31" i="1"/>
  <c r="C31" i="24" s="1"/>
  <c r="CB31" i="1"/>
  <c r="C31" i="8" s="1"/>
  <c r="BX32" i="1"/>
  <c r="C32" i="3" s="1"/>
  <c r="BY32" i="1"/>
  <c r="C32" i="6" s="1"/>
  <c r="BZ32" i="1"/>
  <c r="C32" i="24" s="1"/>
  <c r="CB32" i="1"/>
  <c r="C32" i="8" s="1"/>
  <c r="BX33" i="1"/>
  <c r="C33" i="3" s="1"/>
  <c r="BY33" i="1"/>
  <c r="C33" i="6" s="1"/>
  <c r="BZ33" i="1"/>
  <c r="C33" i="24" s="1"/>
  <c r="CB33" i="1"/>
  <c r="C33" i="8" s="1"/>
  <c r="BX34" i="1"/>
  <c r="C34" i="3" s="1"/>
  <c r="BY34" i="1"/>
  <c r="C34" i="6" s="1"/>
  <c r="BZ34" i="1"/>
  <c r="C34" i="24" s="1"/>
  <c r="CB34" i="1"/>
  <c r="C34" i="8" s="1"/>
  <c r="BX35" i="1"/>
  <c r="C35" i="3" s="1"/>
  <c r="BY35" i="1"/>
  <c r="C35" i="6" s="1"/>
  <c r="BZ35" i="1"/>
  <c r="C35" i="24" s="1"/>
  <c r="CB35" i="1"/>
  <c r="C35" i="8" s="1"/>
  <c r="BX36" i="1"/>
  <c r="C36" i="3" s="1"/>
  <c r="BY36" i="1"/>
  <c r="C36" i="6" s="1"/>
  <c r="BZ36" i="1"/>
  <c r="C36" i="24" s="1"/>
  <c r="CB36" i="1"/>
  <c r="C36" i="8" s="1"/>
  <c r="BX37" i="1"/>
  <c r="C37" i="3" s="1"/>
  <c r="BY37" i="1"/>
  <c r="C37" i="6" s="1"/>
  <c r="BZ37" i="1"/>
  <c r="C37" i="24" s="1"/>
  <c r="CB37" i="1"/>
  <c r="C37" i="8" s="1"/>
  <c r="BX38" i="1"/>
  <c r="C38" i="3" s="1"/>
  <c r="BY38" i="1"/>
  <c r="C38" i="6" s="1"/>
  <c r="BZ38" i="1"/>
  <c r="C38" i="24" s="1"/>
  <c r="CB38" i="1"/>
  <c r="C38" i="8" s="1"/>
  <c r="BX39" i="1"/>
  <c r="C39" i="3" s="1"/>
  <c r="BY39" i="1"/>
  <c r="C39" i="6" s="1"/>
  <c r="BZ39" i="1"/>
  <c r="C39" i="24" s="1"/>
  <c r="CB39" i="1"/>
  <c r="C39" i="8" s="1"/>
  <c r="BX40" i="1"/>
  <c r="C40" i="3" s="1"/>
  <c r="BY40" i="1"/>
  <c r="C40" i="6" s="1"/>
  <c r="BZ40" i="1"/>
  <c r="C40" i="24" s="1"/>
  <c r="CB40" i="1"/>
  <c r="C40" i="8" s="1"/>
  <c r="BX41" i="1"/>
  <c r="C41" i="3" s="1"/>
  <c r="BY41" i="1"/>
  <c r="C41" i="6" s="1"/>
  <c r="BZ41" i="1"/>
  <c r="C41" i="24" s="1"/>
  <c r="CB41" i="1"/>
  <c r="C41" i="8" s="1"/>
  <c r="BX42" i="1"/>
  <c r="C42" i="3" s="1"/>
  <c r="BY42" i="1"/>
  <c r="C42" i="6" s="1"/>
  <c r="BZ42" i="1"/>
  <c r="C42" i="24" s="1"/>
  <c r="CB42" i="1"/>
  <c r="C42" i="8" s="1"/>
  <c r="BX43" i="1"/>
  <c r="C43" i="3" s="1"/>
  <c r="BY43" i="1"/>
  <c r="C43" i="6" s="1"/>
  <c r="BZ43" i="1"/>
  <c r="C43" i="24" s="1"/>
  <c r="CB43" i="1"/>
  <c r="C43" i="8" s="1"/>
  <c r="BX44" i="1"/>
  <c r="C44" i="3" s="1"/>
  <c r="BY44" i="1"/>
  <c r="C44" i="6" s="1"/>
  <c r="BZ44" i="1"/>
  <c r="C44" i="24" s="1"/>
  <c r="CB44" i="1"/>
  <c r="C44" i="8" s="1"/>
  <c r="BX45" i="1"/>
  <c r="C45" i="3" s="1"/>
  <c r="BY45" i="1"/>
  <c r="C45" i="6" s="1"/>
  <c r="BZ45" i="1"/>
  <c r="C45" i="24" s="1"/>
  <c r="CB45" i="1"/>
  <c r="C45" i="8" s="1"/>
  <c r="BX46" i="1"/>
  <c r="C46" i="3" s="1"/>
  <c r="BY46" i="1"/>
  <c r="C46" i="6" s="1"/>
  <c r="BZ46" i="1"/>
  <c r="C46" i="24" s="1"/>
  <c r="CB46" i="1"/>
  <c r="C46" i="8" s="1"/>
  <c r="BX47" i="1"/>
  <c r="C47" i="3" s="1"/>
  <c r="BY47" i="1"/>
  <c r="C47" i="6" s="1"/>
  <c r="BZ47" i="1"/>
  <c r="C47" i="24" s="1"/>
  <c r="CB47" i="1"/>
  <c r="C47" i="8" s="1"/>
  <c r="BX48" i="1"/>
  <c r="C48" i="3" s="1"/>
  <c r="BY48" i="1"/>
  <c r="C48" i="6" s="1"/>
  <c r="BZ48" i="1"/>
  <c r="C48" i="24" s="1"/>
  <c r="CB48" i="1"/>
  <c r="C48" i="8" s="1"/>
  <c r="BX49" i="1"/>
  <c r="C49" i="3" s="1"/>
  <c r="BY49" i="1"/>
  <c r="C49" i="6" s="1"/>
  <c r="BZ49" i="1"/>
  <c r="C49" i="24" s="1"/>
  <c r="CB49" i="1"/>
  <c r="C49" i="8" s="1"/>
  <c r="BX50" i="1"/>
  <c r="C50" i="3" s="1"/>
  <c r="BY50" i="1"/>
  <c r="C50" i="6" s="1"/>
  <c r="BZ50" i="1"/>
  <c r="C50" i="24" s="1"/>
  <c r="CB50" i="1"/>
  <c r="C50" i="8" s="1"/>
  <c r="BX51" i="1"/>
  <c r="C51" i="3" s="1"/>
  <c r="BY51" i="1"/>
  <c r="C51" i="6" s="1"/>
  <c r="BZ51" i="1"/>
  <c r="C51" i="24" s="1"/>
  <c r="CB51" i="1"/>
  <c r="C51" i="8" s="1"/>
  <c r="BX52" i="1"/>
  <c r="C52" i="3" s="1"/>
  <c r="BY52" i="1"/>
  <c r="C52" i="6" s="1"/>
  <c r="BZ52" i="1"/>
  <c r="C52" i="24" s="1"/>
  <c r="CB52" i="1"/>
  <c r="C52" i="8" s="1"/>
  <c r="BX53" i="1"/>
  <c r="C53" i="3" s="1"/>
  <c r="BY53" i="1"/>
  <c r="C53" i="6" s="1"/>
  <c r="BZ53" i="1"/>
  <c r="C53" i="24" s="1"/>
  <c r="CB53" i="1"/>
  <c r="C53" i="8" s="1"/>
  <c r="BX54" i="1"/>
  <c r="C54" i="3" s="1"/>
  <c r="BY54" i="1"/>
  <c r="C54" i="6" s="1"/>
  <c r="BZ54" i="1"/>
  <c r="C54" i="24" s="1"/>
  <c r="CB54" i="1"/>
  <c r="C54" i="8" s="1"/>
  <c r="BX55" i="1"/>
  <c r="C55" i="3" s="1"/>
  <c r="BY55" i="1"/>
  <c r="C55" i="6" s="1"/>
  <c r="BZ55" i="1"/>
  <c r="C55" i="24" s="1"/>
  <c r="CB55" i="1"/>
  <c r="C55" i="8" s="1"/>
  <c r="BX56" i="1"/>
  <c r="C56" i="3" s="1"/>
  <c r="BY56" i="1"/>
  <c r="C56" i="6" s="1"/>
  <c r="BZ56" i="1"/>
  <c r="C56" i="24" s="1"/>
  <c r="CB56" i="1"/>
  <c r="C56" i="8" s="1"/>
  <c r="BX57" i="1"/>
  <c r="C57" i="3" s="1"/>
  <c r="BY57" i="1"/>
  <c r="C57" i="6" s="1"/>
  <c r="BZ57" i="1"/>
  <c r="C57" i="24" s="1"/>
  <c r="CB57" i="1"/>
  <c r="C57" i="8" s="1"/>
  <c r="BX58" i="1"/>
  <c r="C58" i="3" s="1"/>
  <c r="BY58" i="1"/>
  <c r="C58" i="6" s="1"/>
  <c r="BZ58" i="1"/>
  <c r="C58" i="24" s="1"/>
  <c r="CB58" i="1"/>
  <c r="C58" i="8" s="1"/>
  <c r="BX59" i="1"/>
  <c r="C59" i="3" s="1"/>
  <c r="BY59" i="1"/>
  <c r="C59" i="6" s="1"/>
  <c r="BZ59" i="1"/>
  <c r="C59" i="24" s="1"/>
  <c r="CB59" i="1"/>
  <c r="C59" i="8" s="1"/>
  <c r="BX60" i="1"/>
  <c r="C60" i="3" s="1"/>
  <c r="BY60" i="1"/>
  <c r="C60" i="6" s="1"/>
  <c r="BZ60" i="1"/>
  <c r="C60" i="24" s="1"/>
  <c r="CB60" i="1"/>
  <c r="C60" i="8" s="1"/>
  <c r="BX61" i="1"/>
  <c r="C61" i="3" s="1"/>
  <c r="BY61" i="1"/>
  <c r="C61" i="6" s="1"/>
  <c r="BZ61" i="1"/>
  <c r="C61" i="24" s="1"/>
  <c r="CB61" i="1"/>
  <c r="C61" i="8" s="1"/>
  <c r="BX62" i="1"/>
  <c r="C62" i="3" s="1"/>
  <c r="BY62" i="1"/>
  <c r="C62" i="6" s="1"/>
  <c r="BZ62" i="1"/>
  <c r="C62" i="24" s="1"/>
  <c r="CB62" i="1"/>
  <c r="C62" i="8" s="1"/>
  <c r="BX63" i="1"/>
  <c r="C63" i="3" s="1"/>
  <c r="BY63" i="1"/>
  <c r="C63" i="6" s="1"/>
  <c r="BZ63" i="1"/>
  <c r="C63" i="24" s="1"/>
  <c r="CB63" i="1"/>
  <c r="C63" i="8" s="1"/>
  <c r="BX64" i="1"/>
  <c r="C64" i="3" s="1"/>
  <c r="BY64" i="1"/>
  <c r="C64" i="6" s="1"/>
  <c r="BZ64" i="1"/>
  <c r="C64" i="24" s="1"/>
  <c r="CB64" i="1"/>
  <c r="C64" i="8" s="1"/>
  <c r="BX65" i="1"/>
  <c r="C65" i="3" s="1"/>
  <c r="BY65" i="1"/>
  <c r="C65" i="6" s="1"/>
  <c r="BZ65" i="1"/>
  <c r="C65" i="24" s="1"/>
  <c r="CB65" i="1"/>
  <c r="C65" i="8" s="1"/>
  <c r="BX66" i="1"/>
  <c r="C66" i="3" s="1"/>
  <c r="BY66" i="1"/>
  <c r="C66" i="6" s="1"/>
  <c r="BZ66" i="1"/>
  <c r="C66" i="24" s="1"/>
  <c r="CB66" i="1"/>
  <c r="C66" i="8" s="1"/>
  <c r="BX67" i="1"/>
  <c r="C67" i="3" s="1"/>
  <c r="BY67" i="1"/>
  <c r="C67" i="6" s="1"/>
  <c r="BZ67" i="1"/>
  <c r="C67" i="24" s="1"/>
  <c r="CB67" i="1"/>
  <c r="C67" i="8" s="1"/>
  <c r="BX68" i="1"/>
  <c r="C68" i="3" s="1"/>
  <c r="BY68" i="1"/>
  <c r="C68" i="6" s="1"/>
  <c r="BZ68" i="1"/>
  <c r="C68" i="24" s="1"/>
  <c r="CB68" i="1"/>
  <c r="C68" i="8" s="1"/>
  <c r="BX69" i="1"/>
  <c r="C69" i="3" s="1"/>
  <c r="BY69" i="1"/>
  <c r="C69" i="6" s="1"/>
  <c r="BZ69" i="1"/>
  <c r="C69" i="24" s="1"/>
  <c r="CB69" i="1"/>
  <c r="C69" i="8" s="1"/>
  <c r="BX70" i="1"/>
  <c r="C70" i="3" s="1"/>
  <c r="BY70" i="1"/>
  <c r="C70" i="6" s="1"/>
  <c r="BZ70" i="1"/>
  <c r="C70" i="24" s="1"/>
  <c r="CB70" i="1"/>
  <c r="C70" i="8" s="1"/>
  <c r="BX71" i="1"/>
  <c r="C71" i="3" s="1"/>
  <c r="BY71" i="1"/>
  <c r="C71" i="6" s="1"/>
  <c r="BZ71" i="1"/>
  <c r="C71" i="24" s="1"/>
  <c r="CB71" i="1"/>
  <c r="C71" i="8" s="1"/>
  <c r="BX72" i="1"/>
  <c r="C72" i="3" s="1"/>
  <c r="BY72" i="1"/>
  <c r="C72" i="6" s="1"/>
  <c r="BZ72" i="1"/>
  <c r="C72" i="24" s="1"/>
  <c r="CB72" i="1"/>
  <c r="C72" i="8" s="1"/>
  <c r="BX73" i="1"/>
  <c r="C73" i="3" s="1"/>
  <c r="BY73" i="1"/>
  <c r="C73" i="6" s="1"/>
  <c r="BZ73" i="1"/>
  <c r="C73" i="24" s="1"/>
  <c r="CB73" i="1"/>
  <c r="C73" i="8" s="1"/>
  <c r="BX74" i="1"/>
  <c r="C74" i="3" s="1"/>
  <c r="BY74" i="1"/>
  <c r="C74" i="6" s="1"/>
  <c r="BZ74" i="1"/>
  <c r="C74" i="24" s="1"/>
  <c r="CB74" i="1"/>
  <c r="C74" i="8" s="1"/>
  <c r="BX75" i="1"/>
  <c r="C75" i="3" s="1"/>
  <c r="BY75" i="1"/>
  <c r="C75" i="6" s="1"/>
  <c r="BZ75" i="1"/>
  <c r="C75" i="24" s="1"/>
  <c r="CB75" i="1"/>
  <c r="C75" i="8" s="1"/>
  <c r="BX76" i="1"/>
  <c r="C76" i="3" s="1"/>
  <c r="BY76" i="1"/>
  <c r="C76" i="6" s="1"/>
  <c r="BZ76" i="1"/>
  <c r="C76" i="24" s="1"/>
  <c r="CB76" i="1"/>
  <c r="C76" i="8" s="1"/>
  <c r="BX77" i="1"/>
  <c r="C77" i="3" s="1"/>
  <c r="BY77" i="1"/>
  <c r="C77" i="6" s="1"/>
  <c r="BZ77" i="1"/>
  <c r="C77" i="24" s="1"/>
  <c r="CB77" i="1"/>
  <c r="C77" i="8" s="1"/>
  <c r="BX78" i="1"/>
  <c r="C78" i="3" s="1"/>
  <c r="BY78" i="1"/>
  <c r="C78" i="6" s="1"/>
  <c r="BZ78" i="1"/>
  <c r="C78" i="24" s="1"/>
  <c r="CB78" i="1"/>
  <c r="C78" i="8" s="1"/>
  <c r="BX79" i="1"/>
  <c r="C79" i="3" s="1"/>
  <c r="BY79" i="1"/>
  <c r="C79" i="6" s="1"/>
  <c r="BZ79" i="1"/>
  <c r="C79" i="24" s="1"/>
  <c r="CB79" i="1"/>
  <c r="C79" i="8" s="1"/>
  <c r="BX80" i="1"/>
  <c r="C80" i="3" s="1"/>
  <c r="BY80" i="1"/>
  <c r="C80" i="6" s="1"/>
  <c r="BZ80" i="1"/>
  <c r="C80" i="24" s="1"/>
  <c r="CB80" i="1"/>
  <c r="C80" i="8" s="1"/>
  <c r="BX81" i="1"/>
  <c r="C81" i="3" s="1"/>
  <c r="BY81" i="1"/>
  <c r="C81" i="6" s="1"/>
  <c r="BZ81" i="1"/>
  <c r="C81" i="24" s="1"/>
  <c r="CB81" i="1"/>
  <c r="C81" i="8" s="1"/>
  <c r="BX82" i="1"/>
  <c r="C82" i="3" s="1"/>
  <c r="BY82" i="1"/>
  <c r="C82" i="6" s="1"/>
  <c r="BZ82" i="1"/>
  <c r="C82" i="24" s="1"/>
  <c r="CB82" i="1"/>
  <c r="C82" i="8" s="1"/>
  <c r="BX83" i="1"/>
  <c r="C83" i="3" s="1"/>
  <c r="BY83" i="1"/>
  <c r="C83" i="6" s="1"/>
  <c r="BZ83" i="1"/>
  <c r="C83" i="24" s="1"/>
  <c r="CB83" i="1"/>
  <c r="C83" i="8" s="1"/>
  <c r="BX84" i="1"/>
  <c r="C84" i="3" s="1"/>
  <c r="BY84" i="1"/>
  <c r="C84" i="6" s="1"/>
  <c r="BZ84" i="1"/>
  <c r="C84" i="24" s="1"/>
  <c r="CB84" i="1"/>
  <c r="C84" i="8" s="1"/>
  <c r="BX85" i="1"/>
  <c r="C85" i="3" s="1"/>
  <c r="BY85" i="1"/>
  <c r="C85" i="6" s="1"/>
  <c r="BZ85" i="1"/>
  <c r="C85" i="24" s="1"/>
  <c r="CB85" i="1"/>
  <c r="C85" i="8" s="1"/>
  <c r="BX86" i="1"/>
  <c r="C86" i="3" s="1"/>
  <c r="BY86" i="1"/>
  <c r="C86" i="6" s="1"/>
  <c r="BZ86" i="1"/>
  <c r="C86" i="24" s="1"/>
  <c r="CB86" i="1"/>
  <c r="C86" i="8" s="1"/>
  <c r="BX87" i="1"/>
  <c r="C87" i="3" s="1"/>
  <c r="BY87" i="1"/>
  <c r="C87" i="6" s="1"/>
  <c r="BZ87" i="1"/>
  <c r="C87" i="24" s="1"/>
  <c r="CB87" i="1"/>
  <c r="C87" i="8" s="1"/>
  <c r="BX88" i="1"/>
  <c r="C88" i="3" s="1"/>
  <c r="BY88" i="1"/>
  <c r="C88" i="6" s="1"/>
  <c r="BZ88" i="1"/>
  <c r="C88" i="24" s="1"/>
  <c r="CB88" i="1"/>
  <c r="C88" i="8" s="1"/>
  <c r="BX89" i="1"/>
  <c r="C89" i="3" s="1"/>
  <c r="BY89" i="1"/>
  <c r="C89" i="6" s="1"/>
  <c r="BZ89" i="1"/>
  <c r="C89" i="24" s="1"/>
  <c r="CB89" i="1"/>
  <c r="C89" i="8" s="1"/>
  <c r="BX90" i="1"/>
  <c r="C90" i="3" s="1"/>
  <c r="BY90" i="1"/>
  <c r="C90" i="6" s="1"/>
  <c r="BZ90" i="1"/>
  <c r="C90" i="24" s="1"/>
  <c r="CB90" i="1"/>
  <c r="C90" i="8" s="1"/>
  <c r="BX91" i="1"/>
  <c r="C91" i="3" s="1"/>
  <c r="BY91" i="1"/>
  <c r="C91" i="6" s="1"/>
  <c r="BZ91" i="1"/>
  <c r="C91" i="24" s="1"/>
  <c r="CB91" i="1"/>
  <c r="C91" i="8" s="1"/>
  <c r="BX92" i="1"/>
  <c r="C92" i="3" s="1"/>
  <c r="BY92" i="1"/>
  <c r="C92" i="6" s="1"/>
  <c r="BZ92" i="1"/>
  <c r="C92" i="24" s="1"/>
  <c r="CB92" i="1"/>
  <c r="C92" i="8" s="1"/>
  <c r="BX93" i="1"/>
  <c r="C93" i="3" s="1"/>
  <c r="BY93" i="1"/>
  <c r="C93" i="6" s="1"/>
  <c r="BZ93" i="1"/>
  <c r="C93" i="24" s="1"/>
  <c r="CB93" i="1"/>
  <c r="C93" i="8" s="1"/>
  <c r="BX94" i="1"/>
  <c r="C94" i="3" s="1"/>
  <c r="BY94" i="1"/>
  <c r="C94" i="6" s="1"/>
  <c r="BZ94" i="1"/>
  <c r="C94" i="24" s="1"/>
  <c r="CB94" i="1"/>
  <c r="C94" i="8" s="1"/>
  <c r="BX95" i="1"/>
  <c r="C95" i="3" s="1"/>
  <c r="BY95" i="1"/>
  <c r="C95" i="6" s="1"/>
  <c r="BZ95" i="1"/>
  <c r="C95" i="24" s="1"/>
  <c r="CB95" i="1"/>
  <c r="C95" i="8" s="1"/>
  <c r="BX96" i="1"/>
  <c r="C96" i="3" s="1"/>
  <c r="BY96" i="1"/>
  <c r="C96" i="6" s="1"/>
  <c r="BZ96" i="1"/>
  <c r="C96" i="24" s="1"/>
  <c r="CB96" i="1"/>
  <c r="C96" i="8" s="1"/>
  <c r="BX97" i="1"/>
  <c r="C97" i="3" s="1"/>
  <c r="BY97" i="1"/>
  <c r="C97" i="6" s="1"/>
  <c r="BZ97" i="1"/>
  <c r="C97" i="24" s="1"/>
  <c r="CB97" i="1"/>
  <c r="C97" i="8" s="1"/>
  <c r="BX98" i="1"/>
  <c r="C98" i="3" s="1"/>
  <c r="BY98" i="1"/>
  <c r="C98" i="6" s="1"/>
  <c r="BZ98" i="1"/>
  <c r="C98" i="24" s="1"/>
  <c r="CB98" i="1"/>
  <c r="C98" i="8" s="1"/>
  <c r="BX99" i="1"/>
  <c r="C99" i="3" s="1"/>
  <c r="BY99" i="1"/>
  <c r="C99" i="6" s="1"/>
  <c r="BZ99" i="1"/>
  <c r="C99" i="24" s="1"/>
  <c r="CB99" i="1"/>
  <c r="C99" i="8" s="1"/>
  <c r="BX100" i="1"/>
  <c r="C100" i="3" s="1"/>
  <c r="BY100" i="1"/>
  <c r="C100" i="6" s="1"/>
  <c r="BZ100" i="1"/>
  <c r="C100" i="24" s="1"/>
  <c r="CB100" i="1"/>
  <c r="C100" i="8" s="1"/>
  <c r="BX101" i="1"/>
  <c r="C101" i="3" s="1"/>
  <c r="BY101" i="1"/>
  <c r="C101" i="6" s="1"/>
  <c r="BZ101" i="1"/>
  <c r="C101" i="24" s="1"/>
  <c r="CB101" i="1"/>
  <c r="C101" i="8" s="1"/>
  <c r="BX102" i="1"/>
  <c r="C102" i="3" s="1"/>
  <c r="BY102" i="1"/>
  <c r="C102" i="6" s="1"/>
  <c r="BZ102" i="1"/>
  <c r="C102" i="24" s="1"/>
  <c r="CB102" i="1"/>
  <c r="C102" i="8" s="1"/>
  <c r="BX103" i="1"/>
  <c r="C103" i="3" s="1"/>
  <c r="BY103" i="1"/>
  <c r="C103" i="6" s="1"/>
  <c r="BZ103" i="1"/>
  <c r="C103" i="24" s="1"/>
  <c r="CB103" i="1"/>
  <c r="C103" i="8" s="1"/>
  <c r="BX104" i="1"/>
  <c r="C104" i="3" s="1"/>
  <c r="BY104" i="1"/>
  <c r="C104" i="6" s="1"/>
  <c r="BZ104" i="1"/>
  <c r="C104" i="24" s="1"/>
  <c r="CB104" i="1"/>
  <c r="C104" i="8" s="1"/>
  <c r="BX105" i="1"/>
  <c r="C105" i="3" s="1"/>
  <c r="BY105" i="1"/>
  <c r="C105" i="6" s="1"/>
  <c r="BZ105" i="1"/>
  <c r="C105" i="24" s="1"/>
  <c r="CB105" i="1"/>
  <c r="C105" i="8" s="1"/>
  <c r="BX106" i="1"/>
  <c r="C106" i="3" s="1"/>
  <c r="BY106" i="1"/>
  <c r="C106" i="6" s="1"/>
  <c r="BZ106" i="1"/>
  <c r="C106" i="24" s="1"/>
  <c r="CB106" i="1"/>
  <c r="C106" i="8" s="1"/>
  <c r="BX107" i="1"/>
  <c r="C107" i="3" s="1"/>
  <c r="BY107" i="1"/>
  <c r="C107" i="6" s="1"/>
  <c r="BZ107" i="1"/>
  <c r="C107" i="24" s="1"/>
  <c r="CB107" i="1"/>
  <c r="C107" i="8" s="1"/>
  <c r="BX108" i="1"/>
  <c r="C108" i="3" s="1"/>
  <c r="BY108" i="1"/>
  <c r="C108" i="6" s="1"/>
  <c r="BZ108" i="1"/>
  <c r="C108" i="24" s="1"/>
  <c r="CB108" i="1"/>
  <c r="C108" i="8" s="1"/>
  <c r="BX109" i="1"/>
  <c r="C109" i="3" s="1"/>
  <c r="BY109" i="1"/>
  <c r="C109" i="6" s="1"/>
  <c r="BZ109" i="1"/>
  <c r="C109" i="24" s="1"/>
  <c r="CB109" i="1"/>
  <c r="C109" i="8" s="1"/>
  <c r="BX110" i="1"/>
  <c r="C110" i="3" s="1"/>
  <c r="BY110" i="1"/>
  <c r="C110" i="6" s="1"/>
  <c r="BZ110" i="1"/>
  <c r="C110" i="24" s="1"/>
  <c r="CB110" i="1"/>
  <c r="C110" i="8" s="1"/>
  <c r="BX111" i="1"/>
  <c r="C111" i="3" s="1"/>
  <c r="BY111" i="1"/>
  <c r="C111" i="6" s="1"/>
  <c r="BZ111" i="1"/>
  <c r="C111" i="24" s="1"/>
  <c r="CB111" i="1"/>
  <c r="C111" i="8" s="1"/>
  <c r="BX112" i="1"/>
  <c r="C112" i="3" s="1"/>
  <c r="BY112" i="1"/>
  <c r="C112" i="6" s="1"/>
  <c r="BZ112" i="1"/>
  <c r="C112" i="24" s="1"/>
  <c r="CB112" i="1"/>
  <c r="C112" i="8" s="1"/>
  <c r="BX113" i="1"/>
  <c r="C113" i="3" s="1"/>
  <c r="BY113" i="1"/>
  <c r="C113" i="6" s="1"/>
  <c r="BZ113" i="1"/>
  <c r="C113" i="24" s="1"/>
  <c r="CB113" i="1"/>
  <c r="C113" i="8" s="1"/>
  <c r="BX114" i="1"/>
  <c r="C114" i="3" s="1"/>
  <c r="BY114" i="1"/>
  <c r="C114" i="6" s="1"/>
  <c r="BZ114" i="1"/>
  <c r="C114" i="24" s="1"/>
  <c r="CB114" i="1"/>
  <c r="C114" i="8" s="1"/>
  <c r="BX115" i="1"/>
  <c r="C115" i="3" s="1"/>
  <c r="BY115" i="1"/>
  <c r="C115" i="6" s="1"/>
  <c r="BZ115" i="1"/>
  <c r="C115" i="24" s="1"/>
  <c r="CB115" i="1"/>
  <c r="C115" i="8" s="1"/>
  <c r="BX116" i="1"/>
  <c r="C116" i="3" s="1"/>
  <c r="BY116" i="1"/>
  <c r="C116" i="6" s="1"/>
  <c r="BZ116" i="1"/>
  <c r="C116" i="24" s="1"/>
  <c r="CB116" i="1"/>
  <c r="C116" i="8" s="1"/>
  <c r="BX117" i="1"/>
  <c r="C117" i="3" s="1"/>
  <c r="BY117" i="1"/>
  <c r="C117" i="6" s="1"/>
  <c r="BZ117" i="1"/>
  <c r="C117" i="24" s="1"/>
  <c r="CB117" i="1"/>
  <c r="C117" i="8" s="1"/>
  <c r="BX118" i="1"/>
  <c r="C118" i="3" s="1"/>
  <c r="BY118" i="1"/>
  <c r="C118" i="6" s="1"/>
  <c r="BZ118" i="1"/>
  <c r="C118" i="24" s="1"/>
  <c r="CB118" i="1"/>
  <c r="C118" i="8" s="1"/>
  <c r="BX119" i="1"/>
  <c r="C119" i="3" s="1"/>
  <c r="BY119" i="1"/>
  <c r="C119" i="6" s="1"/>
  <c r="BZ119" i="1"/>
  <c r="C119" i="24" s="1"/>
  <c r="CB119" i="1"/>
  <c r="C119" i="8" s="1"/>
  <c r="BX120" i="1"/>
  <c r="C120" i="3" s="1"/>
  <c r="BY120" i="1"/>
  <c r="C120" i="6" s="1"/>
  <c r="BZ120" i="1"/>
  <c r="C120" i="24" s="1"/>
  <c r="CB120" i="1"/>
  <c r="C120" i="8" s="1"/>
  <c r="BX121" i="1"/>
  <c r="C121" i="3" s="1"/>
  <c r="BY121" i="1"/>
  <c r="C121" i="6" s="1"/>
  <c r="BZ121" i="1"/>
  <c r="C121" i="24" s="1"/>
  <c r="CB121" i="1"/>
  <c r="C121" i="8" s="1"/>
  <c r="BX122" i="1"/>
  <c r="C122" i="3" s="1"/>
  <c r="BY122" i="1"/>
  <c r="C122" i="6" s="1"/>
  <c r="BZ122" i="1"/>
  <c r="C122" i="24" s="1"/>
  <c r="CB122" i="1"/>
  <c r="C122" i="8" s="1"/>
  <c r="BX123" i="1"/>
  <c r="C123" i="3" s="1"/>
  <c r="BY123" i="1"/>
  <c r="C123" i="6" s="1"/>
  <c r="BZ123" i="1"/>
  <c r="C123" i="24" s="1"/>
  <c r="CB123" i="1"/>
  <c r="C123" i="8" s="1"/>
  <c r="BX124" i="1"/>
  <c r="C124" i="3" s="1"/>
  <c r="BY124" i="1"/>
  <c r="C124" i="6" s="1"/>
  <c r="BZ124" i="1"/>
  <c r="C124" i="24" s="1"/>
  <c r="CB124" i="1"/>
  <c r="C124" i="8" s="1"/>
  <c r="BX125" i="1"/>
  <c r="C125" i="3" s="1"/>
  <c r="BY125" i="1"/>
  <c r="C125" i="6" s="1"/>
  <c r="BZ125" i="1"/>
  <c r="C125" i="24" s="1"/>
  <c r="CB125" i="1"/>
  <c r="C125" i="8" s="1"/>
  <c r="BX126" i="1"/>
  <c r="C126" i="3" s="1"/>
  <c r="BY126" i="1"/>
  <c r="C126" i="6" s="1"/>
  <c r="BZ126" i="1"/>
  <c r="C126" i="24" s="1"/>
  <c r="CB126" i="1"/>
  <c r="C126" i="8" s="1"/>
  <c r="BX127" i="1"/>
  <c r="C127" i="3" s="1"/>
  <c r="BY127" i="1"/>
  <c r="C127" i="6" s="1"/>
  <c r="BZ127" i="1"/>
  <c r="C127" i="24" s="1"/>
  <c r="CB127" i="1"/>
  <c r="C127" i="8" s="1"/>
  <c r="BX128" i="1"/>
  <c r="C128" i="3" s="1"/>
  <c r="BY128" i="1"/>
  <c r="C128" i="6" s="1"/>
  <c r="BZ128" i="1"/>
  <c r="C128" i="24" s="1"/>
  <c r="CB128" i="1"/>
  <c r="C128" i="8" s="1"/>
  <c r="BX129" i="1"/>
  <c r="C129" i="3" s="1"/>
  <c r="BY129" i="1"/>
  <c r="C129" i="6" s="1"/>
  <c r="BZ129" i="1"/>
  <c r="C129" i="24" s="1"/>
  <c r="CB129" i="1"/>
  <c r="C129" i="8" s="1"/>
  <c r="BX130" i="1"/>
  <c r="C130" i="3" s="1"/>
  <c r="BY130" i="1"/>
  <c r="C130" i="6" s="1"/>
  <c r="BZ130" i="1"/>
  <c r="C130" i="24" s="1"/>
  <c r="CB130" i="1"/>
  <c r="C130" i="8" s="1"/>
  <c r="BX131" i="1"/>
  <c r="C131" i="3" s="1"/>
  <c r="BY131" i="1"/>
  <c r="C131" i="6" s="1"/>
  <c r="BZ131" i="1"/>
  <c r="C131" i="24" s="1"/>
  <c r="CB131" i="1"/>
  <c r="C131" i="8" s="1"/>
  <c r="BX132" i="1"/>
  <c r="C132" i="3" s="1"/>
  <c r="BY132" i="1"/>
  <c r="C132" i="6" s="1"/>
  <c r="BZ132" i="1"/>
  <c r="C132" i="24" s="1"/>
  <c r="CB132" i="1"/>
  <c r="C132" i="8" s="1"/>
  <c r="BX133" i="1"/>
  <c r="C133" i="3" s="1"/>
  <c r="BY133" i="1"/>
  <c r="C133" i="6" s="1"/>
  <c r="BZ133" i="1"/>
  <c r="C133" i="24" s="1"/>
  <c r="CB133" i="1"/>
  <c r="C133" i="8" s="1"/>
  <c r="BX134" i="1"/>
  <c r="C134" i="3" s="1"/>
  <c r="BY134" i="1"/>
  <c r="C134" i="6" s="1"/>
  <c r="BZ134" i="1"/>
  <c r="C134" i="24" s="1"/>
  <c r="CB134" i="1"/>
  <c r="C134" i="8" s="1"/>
  <c r="BX135" i="1"/>
  <c r="C135" i="3" s="1"/>
  <c r="BY135" i="1"/>
  <c r="C135" i="6" s="1"/>
  <c r="BZ135" i="1"/>
  <c r="C135" i="24" s="1"/>
  <c r="CB135" i="1"/>
  <c r="C135" i="8" s="1"/>
  <c r="BX136" i="1"/>
  <c r="C136" i="3" s="1"/>
  <c r="BY136" i="1"/>
  <c r="C136" i="6" s="1"/>
  <c r="BZ136" i="1"/>
  <c r="C136" i="24" s="1"/>
  <c r="CB136" i="1"/>
  <c r="C136" i="8" s="1"/>
  <c r="BX137" i="1"/>
  <c r="C137" i="3" s="1"/>
  <c r="BY137" i="1"/>
  <c r="C137" i="6" s="1"/>
  <c r="BZ137" i="1"/>
  <c r="C137" i="24" s="1"/>
  <c r="CB137" i="1"/>
  <c r="C137" i="8" s="1"/>
  <c r="BX138" i="1"/>
  <c r="C138" i="3" s="1"/>
  <c r="BY138" i="1"/>
  <c r="C138" i="6" s="1"/>
  <c r="BZ138" i="1"/>
  <c r="C138" i="24" s="1"/>
  <c r="CB138" i="1"/>
  <c r="C138" i="8" s="1"/>
  <c r="BX139" i="1"/>
  <c r="C139" i="3" s="1"/>
  <c r="BY139" i="1"/>
  <c r="C139" i="6" s="1"/>
  <c r="BZ139" i="1"/>
  <c r="C139" i="24" s="1"/>
  <c r="CB139" i="1"/>
  <c r="C139" i="8" s="1"/>
  <c r="BX140" i="1"/>
  <c r="C140" i="3" s="1"/>
  <c r="BY140" i="1"/>
  <c r="C140" i="6" s="1"/>
  <c r="BZ140" i="1"/>
  <c r="C140" i="24" s="1"/>
  <c r="CB140" i="1"/>
  <c r="C140" i="8" s="1"/>
  <c r="BX141" i="1"/>
  <c r="C141" i="3" s="1"/>
  <c r="BY141" i="1"/>
  <c r="C141" i="6" s="1"/>
  <c r="BZ141" i="1"/>
  <c r="C141" i="24" s="1"/>
  <c r="CB141" i="1"/>
  <c r="C141" i="8" s="1"/>
  <c r="BX142" i="1"/>
  <c r="C142" i="3" s="1"/>
  <c r="BY142" i="1"/>
  <c r="C142" i="6" s="1"/>
  <c r="BZ142" i="1"/>
  <c r="C142" i="24" s="1"/>
  <c r="CB142" i="1"/>
  <c r="C142" i="8" s="1"/>
  <c r="BX143" i="1"/>
  <c r="C143" i="3" s="1"/>
  <c r="BY143" i="1"/>
  <c r="C143" i="6" s="1"/>
  <c r="BZ143" i="1"/>
  <c r="C143" i="24" s="1"/>
  <c r="CB143" i="1"/>
  <c r="C143" i="8" s="1"/>
  <c r="BX144" i="1"/>
  <c r="C144" i="3" s="1"/>
  <c r="BY144" i="1"/>
  <c r="C144" i="6" s="1"/>
  <c r="BZ144" i="1"/>
  <c r="C144" i="24" s="1"/>
  <c r="CB144" i="1"/>
  <c r="C144" i="8" s="1"/>
  <c r="BX145" i="1"/>
  <c r="C145" i="3" s="1"/>
  <c r="BY145" i="1"/>
  <c r="C145" i="6" s="1"/>
  <c r="BZ145" i="1"/>
  <c r="C145" i="24" s="1"/>
  <c r="CB145" i="1"/>
  <c r="C145" i="8" s="1"/>
  <c r="BX146" i="1"/>
  <c r="C146" i="3" s="1"/>
  <c r="BY146" i="1"/>
  <c r="C146" i="6" s="1"/>
  <c r="BZ146" i="1"/>
  <c r="C146" i="24" s="1"/>
  <c r="CB146" i="1"/>
  <c r="C146" i="8" s="1"/>
  <c r="BX147" i="1"/>
  <c r="C147" i="3" s="1"/>
  <c r="BY147" i="1"/>
  <c r="C147" i="6" s="1"/>
  <c r="BZ147" i="1"/>
  <c r="C147" i="24" s="1"/>
  <c r="CB147" i="1"/>
  <c r="C147" i="8" s="1"/>
  <c r="BX148" i="1"/>
  <c r="C148" i="3" s="1"/>
  <c r="BY148" i="1"/>
  <c r="C148" i="6" s="1"/>
  <c r="BZ148" i="1"/>
  <c r="C148" i="24" s="1"/>
  <c r="CB148" i="1"/>
  <c r="C148" i="8" s="1"/>
  <c r="BX149" i="1"/>
  <c r="C149" i="3" s="1"/>
  <c r="BY149" i="1"/>
  <c r="C149" i="6" s="1"/>
  <c r="BZ149" i="1"/>
  <c r="C149" i="24" s="1"/>
  <c r="CB149" i="1"/>
  <c r="C149" i="8" s="1"/>
  <c r="BX150" i="1"/>
  <c r="C150" i="3" s="1"/>
  <c r="BY150" i="1"/>
  <c r="C150" i="6" s="1"/>
  <c r="BZ150" i="1"/>
  <c r="C150" i="24" s="1"/>
  <c r="CB150" i="1"/>
  <c r="C150" i="8" s="1"/>
  <c r="BX151" i="1"/>
  <c r="C151" i="3" s="1"/>
  <c r="BY151" i="1"/>
  <c r="C151" i="6" s="1"/>
  <c r="BZ151" i="1"/>
  <c r="C151" i="24" s="1"/>
  <c r="CB151" i="1"/>
  <c r="C151" i="8" s="1"/>
  <c r="BX152" i="1"/>
  <c r="C152" i="3" s="1"/>
  <c r="BY152" i="1"/>
  <c r="C152" i="6" s="1"/>
  <c r="BZ152" i="1"/>
  <c r="C152" i="24" s="1"/>
  <c r="CB152" i="1"/>
  <c r="C152" i="8" s="1"/>
  <c r="BX153" i="1"/>
  <c r="C153" i="3" s="1"/>
  <c r="BY153" i="1"/>
  <c r="C153" i="6" s="1"/>
  <c r="BZ153" i="1"/>
  <c r="C153" i="24" s="1"/>
  <c r="CB153" i="1"/>
  <c r="C153" i="8" s="1"/>
  <c r="BX154" i="1"/>
  <c r="C154" i="3" s="1"/>
  <c r="BY154" i="1"/>
  <c r="C154" i="6" s="1"/>
  <c r="BZ154" i="1"/>
  <c r="C154" i="24" s="1"/>
  <c r="CB154" i="1"/>
  <c r="C154" i="8" s="1"/>
  <c r="BX155" i="1"/>
  <c r="C155" i="3" s="1"/>
  <c r="BY155" i="1"/>
  <c r="C155" i="6" s="1"/>
  <c r="BZ155" i="1"/>
  <c r="C155" i="24" s="1"/>
  <c r="CB155" i="1"/>
  <c r="C155" i="8" s="1"/>
  <c r="BX156" i="1"/>
  <c r="C156" i="3" s="1"/>
  <c r="BY156" i="1"/>
  <c r="C156" i="6" s="1"/>
  <c r="BZ156" i="1"/>
  <c r="C156" i="24" s="1"/>
  <c r="CB156" i="1"/>
  <c r="C156" i="8" s="1"/>
  <c r="BX157" i="1"/>
  <c r="C157" i="3" s="1"/>
  <c r="BY157" i="1"/>
  <c r="C157" i="6" s="1"/>
  <c r="BZ157" i="1"/>
  <c r="C157" i="24" s="1"/>
  <c r="CB157" i="1"/>
  <c r="C157" i="8" s="1"/>
  <c r="BX158" i="1"/>
  <c r="C158" i="3" s="1"/>
  <c r="BY158" i="1"/>
  <c r="C158" i="6" s="1"/>
  <c r="BZ158" i="1"/>
  <c r="C158" i="24" s="1"/>
  <c r="CB158" i="1"/>
  <c r="C158" i="8" s="1"/>
  <c r="BX159" i="1"/>
  <c r="C159" i="3" s="1"/>
  <c r="BY159" i="1"/>
  <c r="C159" i="6" s="1"/>
  <c r="BZ159" i="1"/>
  <c r="C159" i="24" s="1"/>
  <c r="CB159" i="1"/>
  <c r="C159" i="8" s="1"/>
  <c r="BX160" i="1"/>
  <c r="C160" i="3" s="1"/>
  <c r="BY160" i="1"/>
  <c r="C160" i="6" s="1"/>
  <c r="BZ160" i="1"/>
  <c r="C160" i="24" s="1"/>
  <c r="CB160" i="1"/>
  <c r="C160" i="8" s="1"/>
  <c r="BX161" i="1"/>
  <c r="C161" i="3" s="1"/>
  <c r="BY161" i="1"/>
  <c r="C161" i="6" s="1"/>
  <c r="BZ161" i="1"/>
  <c r="C161" i="24" s="1"/>
  <c r="CB161" i="1"/>
  <c r="C161" i="8" s="1"/>
  <c r="BX162" i="1"/>
  <c r="C162" i="3" s="1"/>
  <c r="BY162" i="1"/>
  <c r="C162" i="6" s="1"/>
  <c r="BZ162" i="1"/>
  <c r="C162" i="24" s="1"/>
  <c r="CB162" i="1"/>
  <c r="C162" i="8" s="1"/>
  <c r="BX163" i="1"/>
  <c r="C163" i="3" s="1"/>
  <c r="BY163" i="1"/>
  <c r="C163" i="6" s="1"/>
  <c r="BZ163" i="1"/>
  <c r="C163" i="24" s="1"/>
  <c r="CB163" i="1"/>
  <c r="C163" i="8" s="1"/>
  <c r="BX164" i="1"/>
  <c r="C164" i="3" s="1"/>
  <c r="BY164" i="1"/>
  <c r="C164" i="6" s="1"/>
  <c r="BZ164" i="1"/>
  <c r="C164" i="24" s="1"/>
  <c r="CB164" i="1"/>
  <c r="C164" i="8" s="1"/>
  <c r="BX165" i="1"/>
  <c r="C165" i="3" s="1"/>
  <c r="BY165" i="1"/>
  <c r="C165" i="6" s="1"/>
  <c r="BZ165" i="1"/>
  <c r="C165" i="24" s="1"/>
  <c r="CB165" i="1"/>
  <c r="C165" i="8" s="1"/>
  <c r="BX166" i="1"/>
  <c r="C166" i="3" s="1"/>
  <c r="BY166" i="1"/>
  <c r="C166" i="6" s="1"/>
  <c r="BZ166" i="1"/>
  <c r="C166" i="24" s="1"/>
  <c r="CB166" i="1"/>
  <c r="C166" i="8" s="1"/>
  <c r="BX167" i="1"/>
  <c r="C167" i="3" s="1"/>
  <c r="BY167" i="1"/>
  <c r="C167" i="6" s="1"/>
  <c r="BZ167" i="1"/>
  <c r="C167" i="24" s="1"/>
  <c r="CB167" i="1"/>
  <c r="C167" i="8" s="1"/>
  <c r="BX168" i="1"/>
  <c r="C168" i="3" s="1"/>
  <c r="BY168" i="1"/>
  <c r="C168" i="6" s="1"/>
  <c r="BZ168" i="1"/>
  <c r="C168" i="24" s="1"/>
  <c r="CB168" i="1"/>
  <c r="C168" i="8" s="1"/>
  <c r="BX169" i="1"/>
  <c r="C169" i="3" s="1"/>
  <c r="BY169" i="1"/>
  <c r="C169" i="6" s="1"/>
  <c r="BZ169" i="1"/>
  <c r="C169" i="24" s="1"/>
  <c r="CB169" i="1"/>
  <c r="C169" i="8" s="1"/>
  <c r="BX170" i="1"/>
  <c r="C170" i="3" s="1"/>
  <c r="BY170" i="1"/>
  <c r="C170" i="6" s="1"/>
  <c r="BZ170" i="1"/>
  <c r="C170" i="24" s="1"/>
  <c r="CB170" i="1"/>
  <c r="C170" i="8" s="1"/>
  <c r="BX171" i="1"/>
  <c r="C171" i="3" s="1"/>
  <c r="BY171" i="1"/>
  <c r="C171" i="6" s="1"/>
  <c r="BZ171" i="1"/>
  <c r="C171" i="24" s="1"/>
  <c r="CB171" i="1"/>
  <c r="C171" i="8" s="1"/>
  <c r="BX172" i="1"/>
  <c r="C172" i="3" s="1"/>
  <c r="BY172" i="1"/>
  <c r="C172" i="6" s="1"/>
  <c r="BZ172" i="1"/>
  <c r="C172" i="24" s="1"/>
  <c r="CB172" i="1"/>
  <c r="C172" i="8" s="1"/>
  <c r="BX173" i="1"/>
  <c r="C173" i="3" s="1"/>
  <c r="BY173" i="1"/>
  <c r="C173" i="6" s="1"/>
  <c r="BZ173" i="1"/>
  <c r="C173" i="24" s="1"/>
  <c r="CB173" i="1"/>
  <c r="C173" i="8" s="1"/>
  <c r="BX174" i="1"/>
  <c r="C174" i="3" s="1"/>
  <c r="BY174" i="1"/>
  <c r="C174" i="6" s="1"/>
  <c r="BZ174" i="1"/>
  <c r="C174" i="24" s="1"/>
  <c r="CB174" i="1"/>
  <c r="C174" i="8" s="1"/>
  <c r="BX175" i="1"/>
  <c r="C175" i="3" s="1"/>
  <c r="BY175" i="1"/>
  <c r="C175" i="6" s="1"/>
  <c r="BZ175" i="1"/>
  <c r="C175" i="24" s="1"/>
  <c r="CB175" i="1"/>
  <c r="C175" i="8" s="1"/>
  <c r="BX176" i="1"/>
  <c r="C176" i="3" s="1"/>
  <c r="BY176" i="1"/>
  <c r="C176" i="6" s="1"/>
  <c r="BZ176" i="1"/>
  <c r="C176" i="24" s="1"/>
  <c r="CB176" i="1"/>
  <c r="C176" i="8" s="1"/>
  <c r="BX177" i="1"/>
  <c r="C177" i="3" s="1"/>
  <c r="BY177" i="1"/>
  <c r="C177" i="6" s="1"/>
  <c r="BZ177" i="1"/>
  <c r="C177" i="24" s="1"/>
  <c r="CB177" i="1"/>
  <c r="C177" i="8" s="1"/>
  <c r="BX178" i="1"/>
  <c r="C178" i="3" s="1"/>
  <c r="BY178" i="1"/>
  <c r="C178" i="6" s="1"/>
  <c r="BZ178" i="1"/>
  <c r="C178" i="24" s="1"/>
  <c r="CB178" i="1"/>
  <c r="C178" i="8" s="1"/>
  <c r="BX179" i="1"/>
  <c r="C179" i="3" s="1"/>
  <c r="BY179" i="1"/>
  <c r="C179" i="6" s="1"/>
  <c r="BZ179" i="1"/>
  <c r="C179" i="24" s="1"/>
  <c r="CB179" i="1"/>
  <c r="C179" i="8" s="1"/>
  <c r="BX180" i="1"/>
  <c r="C180" i="3" s="1"/>
  <c r="BY180" i="1"/>
  <c r="C180" i="6" s="1"/>
  <c r="BZ180" i="1"/>
  <c r="C180" i="24" s="1"/>
  <c r="CB180" i="1"/>
  <c r="C180" i="8" s="1"/>
  <c r="BX181" i="1"/>
  <c r="C181" i="3" s="1"/>
  <c r="BY181" i="1"/>
  <c r="C181" i="6" s="1"/>
  <c r="BZ181" i="1"/>
  <c r="C181" i="24" s="1"/>
  <c r="CB181" i="1"/>
  <c r="C181" i="8" s="1"/>
  <c r="BX182" i="1"/>
  <c r="C182" i="3" s="1"/>
  <c r="BY182" i="1"/>
  <c r="C182" i="6" s="1"/>
  <c r="BZ182" i="1"/>
  <c r="C182" i="24" s="1"/>
  <c r="CB182" i="1"/>
  <c r="C182" i="8" s="1"/>
  <c r="BX183" i="1"/>
  <c r="C183" i="3" s="1"/>
  <c r="BY183" i="1"/>
  <c r="C183" i="6" s="1"/>
  <c r="BZ183" i="1"/>
  <c r="C183" i="24" s="1"/>
  <c r="CB183" i="1"/>
  <c r="C183" i="8" s="1"/>
  <c r="BX184" i="1"/>
  <c r="C184" i="3" s="1"/>
  <c r="BY184" i="1"/>
  <c r="C184" i="6" s="1"/>
  <c r="BZ184" i="1"/>
  <c r="C184" i="24" s="1"/>
  <c r="CB184" i="1"/>
  <c r="C184" i="8" s="1"/>
  <c r="BX185" i="1"/>
  <c r="C185" i="3" s="1"/>
  <c r="BY185" i="1"/>
  <c r="C185" i="6" s="1"/>
  <c r="BZ185" i="1"/>
  <c r="C185" i="24" s="1"/>
  <c r="CB185" i="1"/>
  <c r="C185" i="8" s="1"/>
  <c r="BX186" i="1"/>
  <c r="C186" i="3" s="1"/>
  <c r="BY186" i="1"/>
  <c r="C186" i="6" s="1"/>
  <c r="BZ186" i="1"/>
  <c r="C186" i="24" s="1"/>
  <c r="CB186" i="1"/>
  <c r="C186" i="8" s="1"/>
  <c r="BX187" i="1"/>
  <c r="C187" i="3" s="1"/>
  <c r="BY187" i="1"/>
  <c r="C187" i="6" s="1"/>
  <c r="BZ187" i="1"/>
  <c r="C187" i="24" s="1"/>
  <c r="CB187" i="1"/>
  <c r="C187" i="8" s="1"/>
  <c r="BX188" i="1"/>
  <c r="C188" i="3" s="1"/>
  <c r="BY188" i="1"/>
  <c r="C188" i="6" s="1"/>
  <c r="BZ188" i="1"/>
  <c r="C188" i="24" s="1"/>
  <c r="CB188" i="1"/>
  <c r="C188" i="8" s="1"/>
  <c r="BX189" i="1"/>
  <c r="C189" i="3" s="1"/>
  <c r="BY189" i="1"/>
  <c r="C189" i="6" s="1"/>
  <c r="BZ189" i="1"/>
  <c r="C189" i="24" s="1"/>
  <c r="CB189" i="1"/>
  <c r="C189" i="8" s="1"/>
  <c r="BX190" i="1"/>
  <c r="C190" i="3" s="1"/>
  <c r="BY190" i="1"/>
  <c r="C190" i="6" s="1"/>
  <c r="BZ190" i="1"/>
  <c r="C190" i="24" s="1"/>
  <c r="CB190" i="1"/>
  <c r="C190" i="8" s="1"/>
  <c r="BX191" i="1"/>
  <c r="C191" i="3" s="1"/>
  <c r="BY191" i="1"/>
  <c r="C191" i="6" s="1"/>
  <c r="BZ191" i="1"/>
  <c r="C191" i="24" s="1"/>
  <c r="CB191" i="1"/>
  <c r="C191" i="8" s="1"/>
  <c r="BX192" i="1"/>
  <c r="C192" i="3" s="1"/>
  <c r="BY192" i="1"/>
  <c r="C192" i="6" s="1"/>
  <c r="BZ192" i="1"/>
  <c r="C192" i="24" s="1"/>
  <c r="CB192" i="1"/>
  <c r="C192" i="8" s="1"/>
  <c r="BX193" i="1"/>
  <c r="C193" i="3" s="1"/>
  <c r="BY193" i="1"/>
  <c r="C193" i="6" s="1"/>
  <c r="BZ193" i="1"/>
  <c r="C193" i="24" s="1"/>
  <c r="CB193" i="1"/>
  <c r="C193" i="8" s="1"/>
  <c r="BX194" i="1"/>
  <c r="C194" i="3" s="1"/>
  <c r="BY194" i="1"/>
  <c r="C194" i="6" s="1"/>
  <c r="BZ194" i="1"/>
  <c r="C194" i="24" s="1"/>
  <c r="CB194" i="1"/>
  <c r="C194" i="8" s="1"/>
  <c r="BX195" i="1"/>
  <c r="C195" i="3" s="1"/>
  <c r="BY195" i="1"/>
  <c r="C195" i="6" s="1"/>
  <c r="BZ195" i="1"/>
  <c r="C195" i="24" s="1"/>
  <c r="CB195" i="1"/>
  <c r="C195" i="8" s="1"/>
  <c r="BX196" i="1"/>
  <c r="C196" i="3" s="1"/>
  <c r="BY196" i="1"/>
  <c r="C196" i="6" s="1"/>
  <c r="BZ196" i="1"/>
  <c r="C196" i="24" s="1"/>
  <c r="CB196" i="1"/>
  <c r="C196" i="8" s="1"/>
  <c r="BX197" i="1"/>
  <c r="C197" i="3" s="1"/>
  <c r="BY197" i="1"/>
  <c r="C197" i="6" s="1"/>
  <c r="BZ197" i="1"/>
  <c r="C197" i="24" s="1"/>
  <c r="CB197" i="1"/>
  <c r="C197" i="8" s="1"/>
  <c r="BX198" i="1"/>
  <c r="C198" i="3" s="1"/>
  <c r="BY198" i="1"/>
  <c r="C198" i="6" s="1"/>
  <c r="BZ198" i="1"/>
  <c r="C198" i="24" s="1"/>
  <c r="CB198" i="1"/>
  <c r="C198" i="8" s="1"/>
  <c r="BX199" i="1"/>
  <c r="C199" i="3" s="1"/>
  <c r="BY199" i="1"/>
  <c r="C199" i="6" s="1"/>
  <c r="BZ199" i="1"/>
  <c r="C199" i="24" s="1"/>
  <c r="CB199" i="1"/>
  <c r="C199" i="8" s="1"/>
  <c r="BX200" i="1"/>
  <c r="C200" i="3" s="1"/>
  <c r="BY200" i="1"/>
  <c r="C200" i="6" s="1"/>
  <c r="BZ200" i="1"/>
  <c r="C200" i="24" s="1"/>
  <c r="CB200" i="1"/>
  <c r="C200" i="8" s="1"/>
  <c r="BX201" i="1"/>
  <c r="C201" i="3" s="1"/>
  <c r="BY201" i="1"/>
  <c r="C201" i="6" s="1"/>
  <c r="BZ201" i="1"/>
  <c r="C201" i="24" s="1"/>
  <c r="CB201" i="1"/>
  <c r="C201" i="8" s="1"/>
  <c r="BX202" i="1"/>
  <c r="C202" i="3" s="1"/>
  <c r="BY202" i="1"/>
  <c r="C202" i="6" s="1"/>
  <c r="BZ202" i="1"/>
  <c r="C202" i="24" s="1"/>
  <c r="CB202" i="1"/>
  <c r="C202" i="8" s="1"/>
  <c r="BX203" i="1"/>
  <c r="C203" i="3" s="1"/>
  <c r="BY203" i="1"/>
  <c r="C203" i="6" s="1"/>
  <c r="BZ203" i="1"/>
  <c r="C203" i="24" s="1"/>
  <c r="CB203" i="1"/>
  <c r="C203" i="8" s="1"/>
  <c r="BX204" i="1"/>
  <c r="C204" i="3" s="1"/>
  <c r="BY204" i="1"/>
  <c r="C204" i="6" s="1"/>
  <c r="BZ204" i="1"/>
  <c r="C204" i="24" s="1"/>
  <c r="CB204" i="1"/>
  <c r="C204" i="8" s="1"/>
  <c r="BX205" i="1"/>
  <c r="C205" i="3" s="1"/>
  <c r="BY205" i="1"/>
  <c r="C205" i="6" s="1"/>
  <c r="BZ205" i="1"/>
  <c r="C205" i="24" s="1"/>
  <c r="CB205" i="1"/>
  <c r="C205" i="8" s="1"/>
  <c r="BX206" i="1"/>
  <c r="C206" i="3" s="1"/>
  <c r="BY206" i="1"/>
  <c r="C206" i="6" s="1"/>
  <c r="BZ206" i="1"/>
  <c r="C206" i="24" s="1"/>
  <c r="CB206" i="1"/>
  <c r="C206" i="8" s="1"/>
  <c r="CB5" i="1"/>
  <c r="C5" i="8" s="1"/>
  <c r="BZ5" i="1"/>
  <c r="C5" i="24" s="1"/>
  <c r="BY5" i="1"/>
  <c r="C5" i="6" s="1"/>
  <c r="BX5" i="1"/>
  <c r="C5" i="3" s="1"/>
  <c r="BT215" i="1"/>
  <c r="BT216" i="1"/>
  <c r="B5" i="2"/>
  <c r="B6" i="2" s="1"/>
  <c r="B7" i="2" s="1"/>
  <c r="B5" i="3"/>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5" i="24"/>
  <c r="B6" i="24" s="1"/>
  <c r="B7" i="24" s="1"/>
  <c r="B8" i="24" s="1"/>
  <c r="B9" i="24" s="1"/>
  <c r="B10" i="24" s="1"/>
  <c r="B11" i="24" s="1"/>
  <c r="B12" i="24" s="1"/>
  <c r="B13" i="24" s="1"/>
  <c r="B14" i="24" s="1"/>
  <c r="B15" i="24" s="1"/>
  <c r="B16" i="24" s="1"/>
  <c r="B17" i="24" s="1"/>
  <c r="B18" i="24" s="1"/>
  <c r="B19" i="24" s="1"/>
  <c r="B20" i="24" s="1"/>
  <c r="B21" i="24" s="1"/>
  <c r="B22" i="24" s="1"/>
  <c r="B23" i="24" s="1"/>
  <c r="B24" i="24" s="1"/>
  <c r="B25" i="24" s="1"/>
  <c r="B26" i="24" s="1"/>
  <c r="B27" i="24" s="1"/>
  <c r="B28" i="24" s="1"/>
  <c r="B29" i="24" s="1"/>
  <c r="B30" i="24" s="1"/>
  <c r="B31" i="24" s="1"/>
  <c r="B32" i="24" s="1"/>
  <c r="B33" i="24" s="1"/>
  <c r="B34" i="24" s="1"/>
  <c r="B35" i="24" s="1"/>
  <c r="B36" i="24" s="1"/>
  <c r="B37" i="24" s="1"/>
  <c r="B38" i="24" s="1"/>
  <c r="B39" i="24" s="1"/>
  <c r="B40" i="24" s="1"/>
  <c r="B41" i="24" s="1"/>
  <c r="B42" i="24" s="1"/>
  <c r="B43" i="24" s="1"/>
  <c r="B44" i="24" s="1"/>
  <c r="B106" i="2"/>
  <c r="B106" i="3"/>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06" i="24"/>
  <c r="B107" i="24" s="1"/>
  <c r="B108" i="24" s="1"/>
  <c r="B109" i="24" s="1"/>
  <c r="B110" i="24" s="1"/>
  <c r="B111" i="24" s="1"/>
  <c r="B112" i="24" s="1"/>
  <c r="B113" i="24" s="1"/>
  <c r="B114" i="24" s="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I206" i="2"/>
  <c r="B106" i="6"/>
  <c r="B107" i="6" s="1"/>
  <c r="B106" i="7"/>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06" i="8"/>
  <c r="B107" i="8" s="1"/>
  <c r="B108" i="8" s="1"/>
  <c r="B109" i="8" s="1"/>
  <c r="B110" i="8" s="1"/>
  <c r="B111" i="8" s="1"/>
  <c r="B112" i="8" s="1"/>
  <c r="B113" i="8" s="1"/>
  <c r="B114" i="8" s="1"/>
  <c r="B115" i="8" s="1"/>
  <c r="B116" i="8" s="1"/>
  <c r="B117" i="8" s="1"/>
  <c r="B118" i="8" s="1"/>
  <c r="B119" i="8" s="1"/>
  <c r="B120" i="8" s="1"/>
  <c r="B121" i="8" s="1"/>
  <c r="B122" i="8" s="1"/>
  <c r="B123" i="8" s="1"/>
  <c r="B124" i="8" s="1"/>
  <c r="B125" i="8" s="1"/>
  <c r="B126" i="8" s="1"/>
  <c r="B127" i="8" s="1"/>
  <c r="B128" i="8" s="1"/>
  <c r="B129" i="8" s="1"/>
  <c r="B130" i="8" s="1"/>
  <c r="B131" i="8" s="1"/>
  <c r="B132" i="8" s="1"/>
  <c r="B133" i="8" s="1"/>
  <c r="B134" i="8" s="1"/>
  <c r="B135" i="8" s="1"/>
  <c r="B136" i="8" s="1"/>
  <c r="B137" i="8" s="1"/>
  <c r="B138" i="8" s="1"/>
  <c r="B139" i="8" s="1"/>
  <c r="B140" i="8" s="1"/>
  <c r="B141" i="8" s="1"/>
  <c r="B142" i="8" s="1"/>
  <c r="B143" i="8" s="1"/>
  <c r="B144" i="8" s="1"/>
  <c r="I205" i="2"/>
  <c r="I204" i="2"/>
  <c r="I203" i="2"/>
  <c r="I202" i="2"/>
  <c r="I201" i="2"/>
  <c r="I200" i="2"/>
  <c r="I199" i="2"/>
  <c r="I198" i="2"/>
  <c r="I197" i="2"/>
  <c r="I196" i="2"/>
  <c r="I195" i="2"/>
  <c r="I194" i="2"/>
  <c r="I193" i="2"/>
  <c r="I192" i="2"/>
  <c r="I191" i="2"/>
  <c r="I190" i="2"/>
  <c r="I189" i="2"/>
  <c r="I188" i="2"/>
  <c r="I187" i="2"/>
  <c r="I186" i="2"/>
  <c r="I185" i="2"/>
  <c r="I105" i="2"/>
  <c r="B5" i="6"/>
  <c r="B6" i="6" s="1"/>
  <c r="B5" i="7"/>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5" i="8"/>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I104" i="2"/>
  <c r="I103" i="2"/>
  <c r="I102" i="2"/>
  <c r="I101" i="2"/>
  <c r="I100" i="2"/>
  <c r="I99" i="2"/>
  <c r="I98" i="2"/>
  <c r="I97" i="2"/>
  <c r="I96" i="2"/>
  <c r="I95" i="2"/>
  <c r="I94" i="2"/>
  <c r="I93" i="2"/>
  <c r="I92" i="2"/>
  <c r="I91" i="2"/>
  <c r="I90" i="2"/>
  <c r="I89" i="2"/>
  <c r="I88" i="2"/>
  <c r="I87" i="2"/>
  <c r="I86" i="2"/>
  <c r="I85" i="2"/>
  <c r="I84" i="2"/>
  <c r="N5" i="8"/>
  <c r="O5" i="8"/>
  <c r="U5" i="8"/>
  <c r="W5" i="8"/>
  <c r="AB5" i="8"/>
  <c r="AE5" i="8" s="1"/>
  <c r="U6" i="8"/>
  <c r="W6" i="8"/>
  <c r="U7" i="8"/>
  <c r="W7" i="8"/>
  <c r="U8" i="8"/>
  <c r="W8" i="8"/>
  <c r="U9" i="8"/>
  <c r="W9" i="8"/>
  <c r="U10" i="8"/>
  <c r="W10" i="8"/>
  <c r="U11" i="8"/>
  <c r="W11" i="8"/>
  <c r="U12" i="8"/>
  <c r="W12" i="8"/>
  <c r="U13" i="8"/>
  <c r="W13" i="8"/>
  <c r="U14" i="8"/>
  <c r="W14" i="8"/>
  <c r="U15" i="8"/>
  <c r="W15" i="8"/>
  <c r="U16" i="8"/>
  <c r="W16" i="8"/>
  <c r="U17" i="8"/>
  <c r="W17" i="8"/>
  <c r="U18" i="8"/>
  <c r="W18" i="8"/>
  <c r="U19" i="8"/>
  <c r="W19" i="8"/>
  <c r="U20" i="8"/>
  <c r="W20" i="8"/>
  <c r="U21" i="8"/>
  <c r="W21" i="8"/>
  <c r="U22" i="8"/>
  <c r="W22" i="8"/>
  <c r="U23" i="8"/>
  <c r="W23" i="8"/>
  <c r="U24" i="8"/>
  <c r="W24" i="8"/>
  <c r="U25" i="8"/>
  <c r="W25" i="8"/>
  <c r="U26" i="8"/>
  <c r="W26" i="8"/>
  <c r="U27" i="8"/>
  <c r="W27" i="8"/>
  <c r="U28" i="8"/>
  <c r="W28" i="8"/>
  <c r="U29" i="8"/>
  <c r="W29" i="8"/>
  <c r="U30" i="8"/>
  <c r="W30" i="8"/>
  <c r="U31" i="8"/>
  <c r="W31" i="8"/>
  <c r="U32" i="8"/>
  <c r="W32" i="8"/>
  <c r="U33" i="8"/>
  <c r="W33" i="8"/>
  <c r="U34" i="8"/>
  <c r="W34" i="8"/>
  <c r="U35" i="8"/>
  <c r="W35" i="8"/>
  <c r="U36" i="8"/>
  <c r="W36" i="8"/>
  <c r="U37" i="8"/>
  <c r="W37" i="8"/>
  <c r="U38" i="8"/>
  <c r="W38" i="8"/>
  <c r="U39" i="8"/>
  <c r="W39" i="8"/>
  <c r="U40" i="8"/>
  <c r="W40" i="8"/>
  <c r="U41" i="8"/>
  <c r="W41" i="8"/>
  <c r="U42" i="8"/>
  <c r="W42" i="8"/>
  <c r="U43" i="8"/>
  <c r="W43" i="8"/>
  <c r="U44" i="8"/>
  <c r="W44" i="8"/>
  <c r="U45" i="8"/>
  <c r="W45" i="8"/>
  <c r="U46" i="8"/>
  <c r="W46" i="8"/>
  <c r="U47" i="8"/>
  <c r="W47" i="8"/>
  <c r="U48" i="8"/>
  <c r="W48" i="8"/>
  <c r="U49" i="8"/>
  <c r="W49" i="8"/>
  <c r="U50" i="8"/>
  <c r="W50" i="8"/>
  <c r="U51" i="8"/>
  <c r="W51" i="8"/>
  <c r="U52" i="8"/>
  <c r="W52" i="8"/>
  <c r="U53" i="8"/>
  <c r="W53" i="8"/>
  <c r="U54" i="8"/>
  <c r="W54" i="8"/>
  <c r="U55" i="8"/>
  <c r="W55" i="8"/>
  <c r="U56" i="8"/>
  <c r="W56" i="8"/>
  <c r="U57" i="8"/>
  <c r="W57" i="8"/>
  <c r="U58" i="8"/>
  <c r="W58" i="8"/>
  <c r="U59" i="8"/>
  <c r="W59" i="8"/>
  <c r="U60" i="8"/>
  <c r="W60" i="8"/>
  <c r="U61" i="8"/>
  <c r="W61" i="8"/>
  <c r="U62" i="8"/>
  <c r="W62" i="8"/>
  <c r="U63" i="8"/>
  <c r="W63" i="8"/>
  <c r="U64" i="8"/>
  <c r="W64" i="8"/>
  <c r="U65" i="8"/>
  <c r="W65" i="8"/>
  <c r="U66" i="8"/>
  <c r="W66" i="8"/>
  <c r="U67" i="8"/>
  <c r="W67" i="8"/>
  <c r="U68" i="8"/>
  <c r="W68" i="8"/>
  <c r="U69" i="8"/>
  <c r="W69" i="8"/>
  <c r="U70" i="8"/>
  <c r="W70" i="8"/>
  <c r="U71" i="8"/>
  <c r="W71" i="8"/>
  <c r="U72" i="8"/>
  <c r="W72" i="8"/>
  <c r="U73" i="8"/>
  <c r="W73" i="8"/>
  <c r="U74" i="8"/>
  <c r="W74" i="8"/>
  <c r="U75" i="8"/>
  <c r="W75" i="8"/>
  <c r="U76" i="8"/>
  <c r="W76" i="8"/>
  <c r="U77" i="8"/>
  <c r="W77" i="8"/>
  <c r="U78" i="8"/>
  <c r="W78" i="8"/>
  <c r="U79" i="8"/>
  <c r="W79" i="8"/>
  <c r="U80" i="8"/>
  <c r="W80" i="8"/>
  <c r="U81" i="8"/>
  <c r="W81" i="8"/>
  <c r="U82" i="8"/>
  <c r="W82" i="8"/>
  <c r="U83" i="8"/>
  <c r="W83" i="8"/>
  <c r="U84" i="8"/>
  <c r="W84" i="8"/>
  <c r="U85" i="8"/>
  <c r="W85" i="8"/>
  <c r="U86" i="8"/>
  <c r="W86" i="8"/>
  <c r="U87" i="8"/>
  <c r="W87" i="8"/>
  <c r="U88" i="8"/>
  <c r="W88" i="8"/>
  <c r="U89" i="8"/>
  <c r="W89" i="8"/>
  <c r="U90" i="8"/>
  <c r="W90" i="8"/>
  <c r="U91" i="8"/>
  <c r="W91" i="8"/>
  <c r="U92" i="8"/>
  <c r="W92" i="8"/>
  <c r="U93" i="8"/>
  <c r="W93" i="8"/>
  <c r="U94" i="8"/>
  <c r="W94" i="8"/>
  <c r="U95" i="8"/>
  <c r="W95" i="8"/>
  <c r="U96" i="8"/>
  <c r="W96" i="8"/>
  <c r="U97" i="8"/>
  <c r="W97" i="8"/>
  <c r="U98" i="8"/>
  <c r="W98" i="8"/>
  <c r="U99" i="8"/>
  <c r="W99" i="8"/>
  <c r="U100" i="8"/>
  <c r="W100" i="8"/>
  <c r="U101" i="8"/>
  <c r="W101" i="8"/>
  <c r="U102" i="8"/>
  <c r="W102" i="8"/>
  <c r="U103" i="8"/>
  <c r="W103" i="8"/>
  <c r="U104" i="8"/>
  <c r="W104" i="8"/>
  <c r="U105" i="8"/>
  <c r="W105" i="8"/>
  <c r="AK105" i="8"/>
  <c r="AM105" i="8" s="1"/>
  <c r="AL105" i="8"/>
  <c r="N106" i="8"/>
  <c r="O106" i="8"/>
  <c r="U106" i="8"/>
  <c r="W106" i="8"/>
  <c r="AB106" i="8"/>
  <c r="AE106" i="8" s="1"/>
  <c r="U107" i="8"/>
  <c r="W107" i="8"/>
  <c r="U108" i="8"/>
  <c r="W108" i="8"/>
  <c r="U109" i="8"/>
  <c r="W109" i="8"/>
  <c r="U110" i="8"/>
  <c r="W110" i="8"/>
  <c r="U111" i="8"/>
  <c r="W111" i="8"/>
  <c r="U112" i="8"/>
  <c r="W112" i="8"/>
  <c r="U113" i="8"/>
  <c r="W113" i="8"/>
  <c r="U114" i="8"/>
  <c r="W114" i="8"/>
  <c r="U115" i="8"/>
  <c r="W115" i="8"/>
  <c r="U116" i="8"/>
  <c r="W116" i="8"/>
  <c r="U117" i="8"/>
  <c r="W117" i="8"/>
  <c r="U118" i="8"/>
  <c r="W118" i="8"/>
  <c r="U119" i="8"/>
  <c r="W119" i="8"/>
  <c r="U120" i="8"/>
  <c r="W120" i="8"/>
  <c r="U121" i="8"/>
  <c r="W121" i="8"/>
  <c r="U122" i="8"/>
  <c r="W122" i="8"/>
  <c r="U123" i="8"/>
  <c r="W123" i="8"/>
  <c r="U124" i="8"/>
  <c r="W124" i="8"/>
  <c r="U125" i="8"/>
  <c r="W125" i="8"/>
  <c r="U126" i="8"/>
  <c r="W126" i="8"/>
  <c r="U127" i="8"/>
  <c r="W127" i="8"/>
  <c r="U128" i="8"/>
  <c r="W128" i="8"/>
  <c r="U129" i="8"/>
  <c r="W129" i="8"/>
  <c r="U130" i="8"/>
  <c r="W130" i="8"/>
  <c r="U131" i="8"/>
  <c r="W131" i="8"/>
  <c r="U132" i="8"/>
  <c r="W132" i="8"/>
  <c r="U133" i="8"/>
  <c r="W133" i="8"/>
  <c r="U134" i="8"/>
  <c r="W134" i="8"/>
  <c r="U135" i="8"/>
  <c r="W135" i="8"/>
  <c r="U136" i="8"/>
  <c r="W136" i="8"/>
  <c r="U137" i="8"/>
  <c r="W137" i="8"/>
  <c r="U138" i="8"/>
  <c r="W138" i="8"/>
  <c r="U139" i="8"/>
  <c r="W139" i="8"/>
  <c r="U140" i="8"/>
  <c r="W140" i="8"/>
  <c r="U141" i="8"/>
  <c r="W141" i="8"/>
  <c r="U142" i="8"/>
  <c r="W142" i="8"/>
  <c r="U143" i="8"/>
  <c r="W143" i="8"/>
  <c r="U144" i="8"/>
  <c r="W144" i="8"/>
  <c r="U145" i="8"/>
  <c r="W145" i="8"/>
  <c r="U146" i="8"/>
  <c r="W146" i="8"/>
  <c r="U147" i="8"/>
  <c r="W147" i="8"/>
  <c r="U148" i="8"/>
  <c r="W148" i="8"/>
  <c r="U149" i="8"/>
  <c r="W149" i="8"/>
  <c r="U150" i="8"/>
  <c r="W150" i="8"/>
  <c r="U151" i="8"/>
  <c r="W151" i="8"/>
  <c r="U152" i="8"/>
  <c r="W152" i="8"/>
  <c r="U153" i="8"/>
  <c r="W153" i="8"/>
  <c r="U154" i="8"/>
  <c r="W154" i="8"/>
  <c r="U155" i="8"/>
  <c r="W155" i="8"/>
  <c r="U156" i="8"/>
  <c r="W156" i="8"/>
  <c r="U157" i="8"/>
  <c r="W157" i="8"/>
  <c r="U158" i="8"/>
  <c r="W158" i="8"/>
  <c r="U159" i="8"/>
  <c r="W159" i="8"/>
  <c r="U160" i="8"/>
  <c r="W160" i="8"/>
  <c r="U161" i="8"/>
  <c r="W161" i="8"/>
  <c r="U162" i="8"/>
  <c r="W162" i="8"/>
  <c r="U163" i="8"/>
  <c r="W163" i="8"/>
  <c r="U164" i="8"/>
  <c r="W164" i="8"/>
  <c r="U165" i="8"/>
  <c r="W165" i="8"/>
  <c r="U166" i="8"/>
  <c r="W166" i="8"/>
  <c r="U167" i="8"/>
  <c r="W167" i="8"/>
  <c r="U168" i="8"/>
  <c r="W168" i="8"/>
  <c r="U169" i="8"/>
  <c r="W169" i="8"/>
  <c r="U170" i="8"/>
  <c r="W170" i="8"/>
  <c r="U171" i="8"/>
  <c r="W171" i="8"/>
  <c r="U172" i="8"/>
  <c r="W172" i="8"/>
  <c r="U173" i="8"/>
  <c r="W173" i="8"/>
  <c r="U174" i="8"/>
  <c r="W174" i="8"/>
  <c r="U175" i="8"/>
  <c r="W175" i="8"/>
  <c r="U176" i="8"/>
  <c r="W176" i="8"/>
  <c r="U177" i="8"/>
  <c r="W177" i="8"/>
  <c r="U178" i="8"/>
  <c r="W178" i="8"/>
  <c r="U179" i="8"/>
  <c r="W179" i="8"/>
  <c r="U180" i="8"/>
  <c r="W180" i="8"/>
  <c r="U181" i="8"/>
  <c r="W181" i="8"/>
  <c r="U182" i="8"/>
  <c r="W182" i="8"/>
  <c r="U183" i="8"/>
  <c r="W183" i="8"/>
  <c r="U184" i="8"/>
  <c r="W184" i="8"/>
  <c r="U185" i="8"/>
  <c r="W185" i="8"/>
  <c r="U186" i="8"/>
  <c r="W186" i="8"/>
  <c r="U187" i="8"/>
  <c r="W187" i="8"/>
  <c r="U188" i="8"/>
  <c r="W188" i="8"/>
  <c r="U189" i="8"/>
  <c r="W189" i="8"/>
  <c r="U190" i="8"/>
  <c r="W190" i="8"/>
  <c r="U191" i="8"/>
  <c r="W191" i="8"/>
  <c r="U192" i="8"/>
  <c r="W192" i="8"/>
  <c r="U193" i="8"/>
  <c r="W193" i="8"/>
  <c r="U194" i="8"/>
  <c r="W194" i="8"/>
  <c r="U195" i="8"/>
  <c r="W195" i="8"/>
  <c r="U196" i="8"/>
  <c r="W196" i="8"/>
  <c r="U197" i="8"/>
  <c r="W197" i="8"/>
  <c r="U198" i="8"/>
  <c r="W198" i="8"/>
  <c r="U199" i="8"/>
  <c r="W199" i="8"/>
  <c r="U200" i="8"/>
  <c r="W200" i="8"/>
  <c r="U201" i="8"/>
  <c r="W201" i="8"/>
  <c r="U202" i="8"/>
  <c r="W202" i="8"/>
  <c r="U203" i="8"/>
  <c r="W203" i="8"/>
  <c r="U204" i="8"/>
  <c r="W204" i="8"/>
  <c r="U205" i="8"/>
  <c r="W205" i="8"/>
  <c r="U206" i="8"/>
  <c r="W206" i="8"/>
  <c r="AK206" i="8"/>
  <c r="AM206" i="8" s="1"/>
  <c r="AL206" i="8"/>
  <c r="N5" i="7"/>
  <c r="O5" i="7"/>
  <c r="U5" i="7"/>
  <c r="W5" i="7"/>
  <c r="AB5" i="7"/>
  <c r="AE5" i="7" s="1"/>
  <c r="U6" i="7"/>
  <c r="W6" i="7"/>
  <c r="U7" i="7"/>
  <c r="W7" i="7"/>
  <c r="U8" i="7"/>
  <c r="W8" i="7"/>
  <c r="U9" i="7"/>
  <c r="W9" i="7"/>
  <c r="U10" i="7"/>
  <c r="W10" i="7"/>
  <c r="U11" i="7"/>
  <c r="W11" i="7"/>
  <c r="U12" i="7"/>
  <c r="W12" i="7"/>
  <c r="U13" i="7"/>
  <c r="W13" i="7"/>
  <c r="U14" i="7"/>
  <c r="W14" i="7"/>
  <c r="U15" i="7"/>
  <c r="W15" i="7"/>
  <c r="U16" i="7"/>
  <c r="W16" i="7"/>
  <c r="U17" i="7"/>
  <c r="W17" i="7"/>
  <c r="U18" i="7"/>
  <c r="W18" i="7"/>
  <c r="U19" i="7"/>
  <c r="W19" i="7"/>
  <c r="U20" i="7"/>
  <c r="W20" i="7"/>
  <c r="U21" i="7"/>
  <c r="W21" i="7"/>
  <c r="U22" i="7"/>
  <c r="W22" i="7"/>
  <c r="U23" i="7"/>
  <c r="W23" i="7"/>
  <c r="U24" i="7"/>
  <c r="W24" i="7"/>
  <c r="U25" i="7"/>
  <c r="W25" i="7"/>
  <c r="U26" i="7"/>
  <c r="W26" i="7"/>
  <c r="U27" i="7"/>
  <c r="W27" i="7"/>
  <c r="U28" i="7"/>
  <c r="W28" i="7"/>
  <c r="U29" i="7"/>
  <c r="W29" i="7"/>
  <c r="U30" i="7"/>
  <c r="W30" i="7"/>
  <c r="U31" i="7"/>
  <c r="W31" i="7"/>
  <c r="U32" i="7"/>
  <c r="W32" i="7"/>
  <c r="U33" i="7"/>
  <c r="W33" i="7"/>
  <c r="U34" i="7"/>
  <c r="W34" i="7"/>
  <c r="U35" i="7"/>
  <c r="W35" i="7"/>
  <c r="U36" i="7"/>
  <c r="W36" i="7"/>
  <c r="U37" i="7"/>
  <c r="W37" i="7"/>
  <c r="U38" i="7"/>
  <c r="W38" i="7"/>
  <c r="U39" i="7"/>
  <c r="W39" i="7"/>
  <c r="U40" i="7"/>
  <c r="W40" i="7"/>
  <c r="U41" i="7"/>
  <c r="W41" i="7"/>
  <c r="U42" i="7"/>
  <c r="W42" i="7"/>
  <c r="U43" i="7"/>
  <c r="W43" i="7"/>
  <c r="U44" i="7"/>
  <c r="W44" i="7"/>
  <c r="U45" i="7"/>
  <c r="W45" i="7"/>
  <c r="U46" i="7"/>
  <c r="W46" i="7"/>
  <c r="U47" i="7"/>
  <c r="W47" i="7"/>
  <c r="U48" i="7"/>
  <c r="W48" i="7"/>
  <c r="U49" i="7"/>
  <c r="W49" i="7"/>
  <c r="U50" i="7"/>
  <c r="W50" i="7"/>
  <c r="U51" i="7"/>
  <c r="W51" i="7"/>
  <c r="U52" i="7"/>
  <c r="W52" i="7"/>
  <c r="U53" i="7"/>
  <c r="W53" i="7"/>
  <c r="U54" i="7"/>
  <c r="W54" i="7"/>
  <c r="U55" i="7"/>
  <c r="W55" i="7"/>
  <c r="U56" i="7"/>
  <c r="W56" i="7"/>
  <c r="U57" i="7"/>
  <c r="W57" i="7"/>
  <c r="U58" i="7"/>
  <c r="W58" i="7"/>
  <c r="U59" i="7"/>
  <c r="W59" i="7"/>
  <c r="U60" i="7"/>
  <c r="W60" i="7"/>
  <c r="U61" i="7"/>
  <c r="W61" i="7"/>
  <c r="U62" i="7"/>
  <c r="W62" i="7"/>
  <c r="U63" i="7"/>
  <c r="W63" i="7"/>
  <c r="U64" i="7"/>
  <c r="W64" i="7"/>
  <c r="U65" i="7"/>
  <c r="W65" i="7"/>
  <c r="U66" i="7"/>
  <c r="W66" i="7"/>
  <c r="U67" i="7"/>
  <c r="W67" i="7"/>
  <c r="U68" i="7"/>
  <c r="W68" i="7"/>
  <c r="U69" i="7"/>
  <c r="W69" i="7"/>
  <c r="U70" i="7"/>
  <c r="W70" i="7"/>
  <c r="U71" i="7"/>
  <c r="W71" i="7"/>
  <c r="U72" i="7"/>
  <c r="W72" i="7"/>
  <c r="U73" i="7"/>
  <c r="W73" i="7"/>
  <c r="U74" i="7"/>
  <c r="W74" i="7"/>
  <c r="U75" i="7"/>
  <c r="W75" i="7"/>
  <c r="U76" i="7"/>
  <c r="W76" i="7"/>
  <c r="U77" i="7"/>
  <c r="W77" i="7"/>
  <c r="U78" i="7"/>
  <c r="W78" i="7"/>
  <c r="U79" i="7"/>
  <c r="W79" i="7"/>
  <c r="U80" i="7"/>
  <c r="W80" i="7"/>
  <c r="U81" i="7"/>
  <c r="W81" i="7"/>
  <c r="U82" i="7"/>
  <c r="W82" i="7"/>
  <c r="U83" i="7"/>
  <c r="W83" i="7"/>
  <c r="U84" i="7"/>
  <c r="W84" i="7"/>
  <c r="U85" i="7"/>
  <c r="W85" i="7"/>
  <c r="U86" i="7"/>
  <c r="W86" i="7"/>
  <c r="U87" i="7"/>
  <c r="W87" i="7"/>
  <c r="U88" i="7"/>
  <c r="W88" i="7"/>
  <c r="U89" i="7"/>
  <c r="W89" i="7"/>
  <c r="U90" i="7"/>
  <c r="W90" i="7"/>
  <c r="U91" i="7"/>
  <c r="W91" i="7"/>
  <c r="U92" i="7"/>
  <c r="W92" i="7"/>
  <c r="U93" i="7"/>
  <c r="W93" i="7"/>
  <c r="U94" i="7"/>
  <c r="W94" i="7"/>
  <c r="U95" i="7"/>
  <c r="W95" i="7"/>
  <c r="U96" i="7"/>
  <c r="W96" i="7"/>
  <c r="U97" i="7"/>
  <c r="W97" i="7"/>
  <c r="U98" i="7"/>
  <c r="W98" i="7"/>
  <c r="U99" i="7"/>
  <c r="W99" i="7"/>
  <c r="U100" i="7"/>
  <c r="W100" i="7"/>
  <c r="U101" i="7"/>
  <c r="W101" i="7"/>
  <c r="U102" i="7"/>
  <c r="W102" i="7"/>
  <c r="U103" i="7"/>
  <c r="W103" i="7"/>
  <c r="U104" i="7"/>
  <c r="W104" i="7"/>
  <c r="U105" i="7"/>
  <c r="W105" i="7"/>
  <c r="AK105" i="7"/>
  <c r="AM105" i="7" s="1"/>
  <c r="AL105" i="7"/>
  <c r="N106" i="7"/>
  <c r="O106" i="7"/>
  <c r="U106" i="7"/>
  <c r="W106" i="7"/>
  <c r="AB106" i="7"/>
  <c r="AF106" i="7" s="1"/>
  <c r="U107" i="7"/>
  <c r="W107" i="7"/>
  <c r="U108" i="7"/>
  <c r="W108" i="7"/>
  <c r="U109" i="7"/>
  <c r="W109" i="7"/>
  <c r="U110" i="7"/>
  <c r="W110" i="7"/>
  <c r="U111" i="7"/>
  <c r="W111" i="7"/>
  <c r="U112" i="7"/>
  <c r="W112" i="7"/>
  <c r="U113" i="7"/>
  <c r="W113" i="7"/>
  <c r="U114" i="7"/>
  <c r="W114" i="7"/>
  <c r="U115" i="7"/>
  <c r="W115" i="7"/>
  <c r="U116" i="7"/>
  <c r="W116" i="7"/>
  <c r="U117" i="7"/>
  <c r="W117" i="7"/>
  <c r="U118" i="7"/>
  <c r="W118" i="7"/>
  <c r="U119" i="7"/>
  <c r="W119" i="7"/>
  <c r="U120" i="7"/>
  <c r="W120" i="7"/>
  <c r="U121" i="7"/>
  <c r="W121" i="7"/>
  <c r="U122" i="7"/>
  <c r="W122" i="7"/>
  <c r="U123" i="7"/>
  <c r="W123" i="7"/>
  <c r="U124" i="7"/>
  <c r="W124" i="7"/>
  <c r="U125" i="7"/>
  <c r="W125" i="7"/>
  <c r="U126" i="7"/>
  <c r="W126" i="7"/>
  <c r="U127" i="7"/>
  <c r="W127" i="7"/>
  <c r="U128" i="7"/>
  <c r="W128" i="7"/>
  <c r="U129" i="7"/>
  <c r="W129" i="7"/>
  <c r="U130" i="7"/>
  <c r="W130" i="7"/>
  <c r="U131" i="7"/>
  <c r="W131" i="7"/>
  <c r="U132" i="7"/>
  <c r="W132" i="7"/>
  <c r="U133" i="7"/>
  <c r="W133" i="7"/>
  <c r="U134" i="7"/>
  <c r="W134" i="7"/>
  <c r="U135" i="7"/>
  <c r="W135" i="7"/>
  <c r="U136" i="7"/>
  <c r="W136" i="7"/>
  <c r="U137" i="7"/>
  <c r="W137" i="7"/>
  <c r="U138" i="7"/>
  <c r="W138" i="7"/>
  <c r="U139" i="7"/>
  <c r="W139" i="7"/>
  <c r="U140" i="7"/>
  <c r="W140" i="7"/>
  <c r="U141" i="7"/>
  <c r="W141" i="7"/>
  <c r="U142" i="7"/>
  <c r="W142" i="7"/>
  <c r="U143" i="7"/>
  <c r="W143" i="7"/>
  <c r="U144" i="7"/>
  <c r="W144" i="7"/>
  <c r="U145" i="7"/>
  <c r="W145" i="7"/>
  <c r="U146" i="7"/>
  <c r="W146" i="7"/>
  <c r="U147" i="7"/>
  <c r="W147" i="7"/>
  <c r="U148" i="7"/>
  <c r="W148" i="7"/>
  <c r="U149" i="7"/>
  <c r="W149" i="7"/>
  <c r="U150" i="7"/>
  <c r="W150" i="7"/>
  <c r="U151" i="7"/>
  <c r="W151" i="7"/>
  <c r="U152" i="7"/>
  <c r="W152" i="7"/>
  <c r="U153" i="7"/>
  <c r="W153" i="7"/>
  <c r="U154" i="7"/>
  <c r="W154" i="7"/>
  <c r="U155" i="7"/>
  <c r="W155" i="7"/>
  <c r="U156" i="7"/>
  <c r="W156" i="7"/>
  <c r="U157" i="7"/>
  <c r="W157" i="7"/>
  <c r="U158" i="7"/>
  <c r="W158" i="7"/>
  <c r="U159" i="7"/>
  <c r="W159" i="7"/>
  <c r="U160" i="7"/>
  <c r="W160" i="7"/>
  <c r="U161" i="7"/>
  <c r="W161" i="7"/>
  <c r="U162" i="7"/>
  <c r="W162" i="7"/>
  <c r="U163" i="7"/>
  <c r="W163" i="7"/>
  <c r="U164" i="7"/>
  <c r="W164" i="7"/>
  <c r="U165" i="7"/>
  <c r="W165" i="7"/>
  <c r="U166" i="7"/>
  <c r="W166" i="7"/>
  <c r="U167" i="7"/>
  <c r="W167" i="7"/>
  <c r="U168" i="7"/>
  <c r="W168" i="7"/>
  <c r="U169" i="7"/>
  <c r="W169" i="7"/>
  <c r="U170" i="7"/>
  <c r="W170" i="7"/>
  <c r="U171" i="7"/>
  <c r="W171" i="7"/>
  <c r="U172" i="7"/>
  <c r="W172" i="7"/>
  <c r="U173" i="7"/>
  <c r="W173" i="7"/>
  <c r="U174" i="7"/>
  <c r="W174" i="7"/>
  <c r="U175" i="7"/>
  <c r="W175" i="7"/>
  <c r="U176" i="7"/>
  <c r="W176" i="7"/>
  <c r="U177" i="7"/>
  <c r="W177" i="7"/>
  <c r="U178" i="7"/>
  <c r="W178" i="7"/>
  <c r="U179" i="7"/>
  <c r="W179" i="7"/>
  <c r="U180" i="7"/>
  <c r="W180" i="7"/>
  <c r="U181" i="7"/>
  <c r="W181" i="7"/>
  <c r="U182" i="7"/>
  <c r="W182" i="7"/>
  <c r="U183" i="7"/>
  <c r="W183" i="7"/>
  <c r="U184" i="7"/>
  <c r="W184" i="7"/>
  <c r="U185" i="7"/>
  <c r="W185" i="7"/>
  <c r="U186" i="7"/>
  <c r="W186" i="7"/>
  <c r="U187" i="7"/>
  <c r="W187" i="7"/>
  <c r="U188" i="7"/>
  <c r="W188" i="7"/>
  <c r="U189" i="7"/>
  <c r="W189" i="7"/>
  <c r="U190" i="7"/>
  <c r="W190" i="7"/>
  <c r="U191" i="7"/>
  <c r="W191" i="7"/>
  <c r="U192" i="7"/>
  <c r="W192" i="7"/>
  <c r="U193" i="7"/>
  <c r="W193" i="7"/>
  <c r="U194" i="7"/>
  <c r="W194" i="7"/>
  <c r="U195" i="7"/>
  <c r="W195" i="7"/>
  <c r="U196" i="7"/>
  <c r="W196" i="7"/>
  <c r="U197" i="7"/>
  <c r="W197" i="7"/>
  <c r="U198" i="7"/>
  <c r="W198" i="7"/>
  <c r="U199" i="7"/>
  <c r="W199" i="7"/>
  <c r="U200" i="7"/>
  <c r="W200" i="7"/>
  <c r="U201" i="7"/>
  <c r="W201" i="7"/>
  <c r="U202" i="7"/>
  <c r="W202" i="7"/>
  <c r="U203" i="7"/>
  <c r="W203" i="7"/>
  <c r="U204" i="7"/>
  <c r="W204" i="7"/>
  <c r="U205" i="7"/>
  <c r="W205" i="7"/>
  <c r="U206" i="7"/>
  <c r="W206" i="7"/>
  <c r="AK206" i="7"/>
  <c r="AM206" i="7" s="1"/>
  <c r="AL206" i="7"/>
  <c r="AN207" i="7"/>
  <c r="N5" i="24"/>
  <c r="O5" i="24"/>
  <c r="U5" i="24"/>
  <c r="W5" i="24"/>
  <c r="AB5" i="24"/>
  <c r="AF5" i="24" s="1"/>
  <c r="U6" i="24"/>
  <c r="W6" i="24"/>
  <c r="U7" i="24"/>
  <c r="W7" i="24"/>
  <c r="U8" i="24"/>
  <c r="W8" i="24"/>
  <c r="U9" i="24"/>
  <c r="W9" i="24"/>
  <c r="C5" i="2"/>
  <c r="E5" i="2"/>
  <c r="N5" i="2" s="1"/>
  <c r="C6" i="2"/>
  <c r="C7" i="2"/>
  <c r="C8" i="2"/>
  <c r="C9" i="2"/>
  <c r="U10" i="24"/>
  <c r="W10" i="24"/>
  <c r="C10" i="2"/>
  <c r="U11" i="24"/>
  <c r="W11" i="24"/>
  <c r="C11" i="2"/>
  <c r="U12" i="24"/>
  <c r="W12" i="24"/>
  <c r="C12" i="2"/>
  <c r="U13" i="24"/>
  <c r="W13" i="24"/>
  <c r="C13" i="2"/>
  <c r="U14" i="24"/>
  <c r="W14" i="24"/>
  <c r="C14" i="2"/>
  <c r="U15" i="24"/>
  <c r="W15" i="24"/>
  <c r="C15" i="2"/>
  <c r="U16" i="24"/>
  <c r="W16" i="24"/>
  <c r="C16" i="2"/>
  <c r="U17" i="24"/>
  <c r="W17" i="24"/>
  <c r="C17" i="2"/>
  <c r="U18" i="24"/>
  <c r="W18" i="24"/>
  <c r="C18" i="2"/>
  <c r="U19" i="24"/>
  <c r="W19" i="24"/>
  <c r="C19" i="2"/>
  <c r="U20" i="24"/>
  <c r="W20" i="24"/>
  <c r="C20" i="2"/>
  <c r="U21" i="24"/>
  <c r="W21" i="24"/>
  <c r="C21" i="2"/>
  <c r="U22" i="24"/>
  <c r="W22" i="24"/>
  <c r="C22" i="2"/>
  <c r="U23" i="24"/>
  <c r="W23" i="24"/>
  <c r="C23" i="2"/>
  <c r="U24" i="24"/>
  <c r="W24" i="24"/>
  <c r="C24" i="2"/>
  <c r="U25" i="24"/>
  <c r="W25" i="24"/>
  <c r="C25" i="2"/>
  <c r="U26" i="24"/>
  <c r="W26" i="24"/>
  <c r="C26" i="2"/>
  <c r="U27" i="24"/>
  <c r="W27" i="24"/>
  <c r="C27" i="2"/>
  <c r="U28" i="24"/>
  <c r="W28" i="24"/>
  <c r="C28" i="2"/>
  <c r="U29" i="24"/>
  <c r="W29" i="24"/>
  <c r="C29" i="2"/>
  <c r="U30" i="24"/>
  <c r="W30" i="24"/>
  <c r="C30" i="2"/>
  <c r="U31" i="24"/>
  <c r="W31" i="24"/>
  <c r="C31" i="2"/>
  <c r="U32" i="24"/>
  <c r="W32" i="24"/>
  <c r="C32" i="2"/>
  <c r="U33" i="24"/>
  <c r="W33" i="24"/>
  <c r="C33" i="2"/>
  <c r="U34" i="24"/>
  <c r="W34" i="24"/>
  <c r="C34" i="2"/>
  <c r="U35" i="24"/>
  <c r="W35" i="24"/>
  <c r="C35" i="2"/>
  <c r="U36" i="24"/>
  <c r="W36" i="24"/>
  <c r="C36" i="2"/>
  <c r="U37" i="24"/>
  <c r="W37" i="24"/>
  <c r="C37" i="2"/>
  <c r="U38" i="24"/>
  <c r="W38" i="24"/>
  <c r="C38" i="2"/>
  <c r="U39" i="24"/>
  <c r="W39" i="24"/>
  <c r="C39" i="2"/>
  <c r="U40" i="24"/>
  <c r="W40" i="24"/>
  <c r="C40" i="2"/>
  <c r="U41" i="24"/>
  <c r="W41" i="24"/>
  <c r="C41" i="2"/>
  <c r="U42" i="24"/>
  <c r="W42" i="24"/>
  <c r="C42" i="2"/>
  <c r="U43" i="24"/>
  <c r="W43" i="24"/>
  <c r="C43" i="2"/>
  <c r="U44" i="24"/>
  <c r="W44" i="24"/>
  <c r="C44" i="2"/>
  <c r="U45" i="24"/>
  <c r="W45" i="24"/>
  <c r="C45" i="2"/>
  <c r="U46" i="24"/>
  <c r="W46" i="24"/>
  <c r="C46" i="2"/>
  <c r="U47" i="24"/>
  <c r="W47" i="24"/>
  <c r="C47" i="2"/>
  <c r="U48" i="24"/>
  <c r="W48" i="24"/>
  <c r="C48" i="2"/>
  <c r="U49" i="24"/>
  <c r="W49" i="24"/>
  <c r="C49" i="2"/>
  <c r="U50" i="24"/>
  <c r="W50" i="24"/>
  <c r="C50" i="2"/>
  <c r="U51" i="24"/>
  <c r="W51" i="24"/>
  <c r="C51" i="2"/>
  <c r="U52" i="24"/>
  <c r="W52" i="24"/>
  <c r="C52" i="2"/>
  <c r="U53" i="24"/>
  <c r="W53" i="24"/>
  <c r="C53" i="2"/>
  <c r="U54" i="24"/>
  <c r="W54" i="24"/>
  <c r="C54" i="2"/>
  <c r="U55" i="24"/>
  <c r="W55" i="24"/>
  <c r="C55" i="2"/>
  <c r="U56" i="24"/>
  <c r="W56" i="24"/>
  <c r="C56" i="2"/>
  <c r="U57" i="24"/>
  <c r="W57" i="24"/>
  <c r="C57" i="2"/>
  <c r="U58" i="24"/>
  <c r="W58" i="24"/>
  <c r="C58" i="2"/>
  <c r="U59" i="24"/>
  <c r="W59" i="24"/>
  <c r="C59" i="2"/>
  <c r="U60" i="24"/>
  <c r="W60" i="24"/>
  <c r="C60" i="2"/>
  <c r="U61" i="24"/>
  <c r="W61" i="24"/>
  <c r="C61" i="2"/>
  <c r="U62" i="24"/>
  <c r="W62" i="24"/>
  <c r="C62" i="2"/>
  <c r="U63" i="24"/>
  <c r="W63" i="24"/>
  <c r="C63" i="2"/>
  <c r="U64" i="24"/>
  <c r="W64" i="24"/>
  <c r="C64" i="2"/>
  <c r="U65" i="24"/>
  <c r="W65" i="24"/>
  <c r="C65" i="2"/>
  <c r="U66" i="24"/>
  <c r="W66" i="24"/>
  <c r="C66" i="2"/>
  <c r="U67" i="24"/>
  <c r="W67" i="24"/>
  <c r="C67" i="2"/>
  <c r="U68" i="24"/>
  <c r="W68" i="24"/>
  <c r="C68" i="2"/>
  <c r="U69" i="24"/>
  <c r="W69" i="24"/>
  <c r="C69" i="2"/>
  <c r="U70" i="24"/>
  <c r="W70" i="24"/>
  <c r="C70" i="2"/>
  <c r="U71" i="24"/>
  <c r="W71" i="24"/>
  <c r="C71" i="2"/>
  <c r="U72" i="24"/>
  <c r="W72" i="24"/>
  <c r="C72" i="2"/>
  <c r="U73" i="24"/>
  <c r="W73" i="24"/>
  <c r="C73" i="2"/>
  <c r="U74" i="24"/>
  <c r="W74" i="24"/>
  <c r="C74" i="2"/>
  <c r="U75" i="24"/>
  <c r="W75" i="24"/>
  <c r="C75" i="2"/>
  <c r="U76" i="24"/>
  <c r="W76" i="24"/>
  <c r="C76" i="2"/>
  <c r="U77" i="24"/>
  <c r="W77" i="24"/>
  <c r="C77" i="2"/>
  <c r="U78" i="24"/>
  <c r="W78" i="24"/>
  <c r="C78" i="2"/>
  <c r="U79" i="24"/>
  <c r="W79" i="24"/>
  <c r="C79" i="2"/>
  <c r="U80" i="24"/>
  <c r="W80" i="24"/>
  <c r="C80" i="2"/>
  <c r="U81" i="24"/>
  <c r="W81" i="24"/>
  <c r="C81" i="2"/>
  <c r="U82" i="24"/>
  <c r="W82" i="24"/>
  <c r="C82" i="2"/>
  <c r="U83" i="24"/>
  <c r="W83" i="24"/>
  <c r="C83" i="2"/>
  <c r="U84" i="24"/>
  <c r="W84" i="24"/>
  <c r="U85" i="24"/>
  <c r="W85" i="24"/>
  <c r="U86" i="24"/>
  <c r="W86" i="24"/>
  <c r="U87" i="24"/>
  <c r="W87" i="24"/>
  <c r="U88" i="24"/>
  <c r="W88" i="24"/>
  <c r="U89" i="24"/>
  <c r="W89" i="24"/>
  <c r="U90" i="24"/>
  <c r="W90" i="24"/>
  <c r="U91" i="24"/>
  <c r="W91" i="24"/>
  <c r="U92" i="24"/>
  <c r="W92" i="24"/>
  <c r="U93" i="24"/>
  <c r="W93" i="24"/>
  <c r="U94" i="24"/>
  <c r="W94" i="24"/>
  <c r="U95" i="24"/>
  <c r="W95" i="24"/>
  <c r="U96" i="24"/>
  <c r="W96" i="24"/>
  <c r="U97" i="24"/>
  <c r="W97" i="24"/>
  <c r="U98" i="24"/>
  <c r="W98" i="24"/>
  <c r="U99" i="24"/>
  <c r="W99" i="24"/>
  <c r="U100" i="24"/>
  <c r="W100" i="24"/>
  <c r="U101" i="24"/>
  <c r="W101" i="24"/>
  <c r="U102" i="24"/>
  <c r="W102" i="24"/>
  <c r="U103" i="24"/>
  <c r="W103" i="24"/>
  <c r="U104" i="24"/>
  <c r="W104" i="24"/>
  <c r="U105" i="24"/>
  <c r="W105" i="24"/>
  <c r="AK105" i="24"/>
  <c r="AL105" i="24"/>
  <c r="N106" i="24"/>
  <c r="O106" i="24"/>
  <c r="U106" i="24"/>
  <c r="W106" i="24"/>
  <c r="AB106" i="24"/>
  <c r="AE106" i="24" s="1"/>
  <c r="U107" i="24"/>
  <c r="W107" i="24"/>
  <c r="U108" i="24"/>
  <c r="W108" i="24"/>
  <c r="U109" i="24"/>
  <c r="W109" i="24"/>
  <c r="U110" i="24"/>
  <c r="W110" i="24"/>
  <c r="C106" i="2"/>
  <c r="E106" i="2"/>
  <c r="N106" i="2" s="1"/>
  <c r="C107" i="2"/>
  <c r="C108" i="2"/>
  <c r="C109" i="2"/>
  <c r="C110" i="2"/>
  <c r="U111" i="24"/>
  <c r="W111" i="24"/>
  <c r="C111" i="2"/>
  <c r="U112" i="24"/>
  <c r="W112" i="24"/>
  <c r="C112" i="2"/>
  <c r="U113" i="24"/>
  <c r="W113" i="24"/>
  <c r="C113" i="2"/>
  <c r="U114" i="24"/>
  <c r="W114" i="24"/>
  <c r="C114" i="2"/>
  <c r="U115" i="24"/>
  <c r="W115" i="24"/>
  <c r="C115" i="2"/>
  <c r="U116" i="24"/>
  <c r="W116" i="24"/>
  <c r="C116" i="2"/>
  <c r="U117" i="24"/>
  <c r="W117" i="24"/>
  <c r="C117" i="2"/>
  <c r="U118" i="24"/>
  <c r="W118" i="24"/>
  <c r="C118" i="2"/>
  <c r="U119" i="24"/>
  <c r="W119" i="24"/>
  <c r="C119" i="2"/>
  <c r="U120" i="24"/>
  <c r="W120" i="24"/>
  <c r="C120" i="2"/>
  <c r="U121" i="24"/>
  <c r="W121" i="24"/>
  <c r="C121" i="2"/>
  <c r="U122" i="24"/>
  <c r="W122" i="24"/>
  <c r="C122" i="2"/>
  <c r="U123" i="24"/>
  <c r="W123" i="24"/>
  <c r="C123" i="2"/>
  <c r="U124" i="24"/>
  <c r="W124" i="24"/>
  <c r="C124" i="2"/>
  <c r="U125" i="24"/>
  <c r="W125" i="24"/>
  <c r="C125" i="2"/>
  <c r="U126" i="24"/>
  <c r="W126" i="24"/>
  <c r="C126" i="2"/>
  <c r="U127" i="24"/>
  <c r="W127" i="24"/>
  <c r="C127" i="2"/>
  <c r="U128" i="24"/>
  <c r="W128" i="24"/>
  <c r="C128" i="2"/>
  <c r="U129" i="24"/>
  <c r="W129" i="24"/>
  <c r="C129" i="2"/>
  <c r="U130" i="24"/>
  <c r="W130" i="24"/>
  <c r="C130" i="2"/>
  <c r="U131" i="24"/>
  <c r="W131" i="24"/>
  <c r="C131" i="2"/>
  <c r="U132" i="24"/>
  <c r="W132" i="24"/>
  <c r="C132" i="2"/>
  <c r="U133" i="24"/>
  <c r="W133" i="24"/>
  <c r="C133" i="2"/>
  <c r="U134" i="24"/>
  <c r="W134" i="24"/>
  <c r="C134" i="2"/>
  <c r="U135" i="24"/>
  <c r="W135" i="24"/>
  <c r="C135" i="2"/>
  <c r="U136" i="24"/>
  <c r="W136" i="24"/>
  <c r="C136" i="2"/>
  <c r="U137" i="24"/>
  <c r="W137" i="24"/>
  <c r="C137" i="2"/>
  <c r="U138" i="24"/>
  <c r="W138" i="24"/>
  <c r="C138" i="2"/>
  <c r="U139" i="24"/>
  <c r="W139" i="24"/>
  <c r="C139" i="2"/>
  <c r="U140" i="24"/>
  <c r="W140" i="24"/>
  <c r="C140" i="2"/>
  <c r="U141" i="24"/>
  <c r="W141" i="24"/>
  <c r="C141" i="2"/>
  <c r="U142" i="24"/>
  <c r="W142" i="24"/>
  <c r="C142" i="2"/>
  <c r="U143" i="24"/>
  <c r="W143" i="24"/>
  <c r="C143" i="2"/>
  <c r="U144" i="24"/>
  <c r="W144" i="24"/>
  <c r="C144" i="2"/>
  <c r="U145" i="24"/>
  <c r="W145" i="24"/>
  <c r="C145" i="2"/>
  <c r="U146" i="24"/>
  <c r="W146" i="24"/>
  <c r="C146" i="2"/>
  <c r="U147" i="24"/>
  <c r="W147" i="24"/>
  <c r="C147" i="2"/>
  <c r="U148" i="24"/>
  <c r="W148" i="24"/>
  <c r="C148" i="2"/>
  <c r="U149" i="24"/>
  <c r="W149" i="24"/>
  <c r="C149" i="2"/>
  <c r="U150" i="24"/>
  <c r="W150" i="24"/>
  <c r="C150" i="2"/>
  <c r="U151" i="24"/>
  <c r="W151" i="24"/>
  <c r="C151" i="2"/>
  <c r="U152" i="24"/>
  <c r="W152" i="24"/>
  <c r="C152" i="2"/>
  <c r="U153" i="24"/>
  <c r="W153" i="24"/>
  <c r="C153" i="2"/>
  <c r="U154" i="24"/>
  <c r="W154" i="24"/>
  <c r="C154" i="2"/>
  <c r="U155" i="24"/>
  <c r="W155" i="24"/>
  <c r="C155" i="2"/>
  <c r="U156" i="24"/>
  <c r="W156" i="24"/>
  <c r="C156" i="2"/>
  <c r="U157" i="24"/>
  <c r="W157" i="24"/>
  <c r="C157" i="2"/>
  <c r="U158" i="24"/>
  <c r="W158" i="24"/>
  <c r="C158" i="2"/>
  <c r="U159" i="24"/>
  <c r="W159" i="24"/>
  <c r="C159" i="2"/>
  <c r="U160" i="24"/>
  <c r="W160" i="24"/>
  <c r="C160" i="2"/>
  <c r="U161" i="24"/>
  <c r="W161" i="24"/>
  <c r="C161" i="2"/>
  <c r="U162" i="24"/>
  <c r="W162" i="24"/>
  <c r="C162" i="2"/>
  <c r="U163" i="24"/>
  <c r="W163" i="24"/>
  <c r="C163" i="2"/>
  <c r="U164" i="24"/>
  <c r="W164" i="24"/>
  <c r="C164" i="2"/>
  <c r="U165" i="24"/>
  <c r="W165" i="24"/>
  <c r="C165" i="2"/>
  <c r="U166" i="24"/>
  <c r="W166" i="24"/>
  <c r="C166" i="2"/>
  <c r="U167" i="24"/>
  <c r="W167" i="24"/>
  <c r="C167" i="2"/>
  <c r="U168" i="24"/>
  <c r="W168" i="24"/>
  <c r="C168" i="2"/>
  <c r="U169" i="24"/>
  <c r="W169" i="24"/>
  <c r="C169" i="2"/>
  <c r="U170" i="24"/>
  <c r="W170" i="24"/>
  <c r="C170" i="2"/>
  <c r="U171" i="24"/>
  <c r="W171" i="24"/>
  <c r="C171" i="2"/>
  <c r="U172" i="24"/>
  <c r="W172" i="24"/>
  <c r="C172" i="2"/>
  <c r="U173" i="24"/>
  <c r="W173" i="24"/>
  <c r="C173" i="2"/>
  <c r="U174" i="24"/>
  <c r="W174" i="24"/>
  <c r="C174" i="2"/>
  <c r="U175" i="24"/>
  <c r="W175" i="24"/>
  <c r="C175" i="2"/>
  <c r="U176" i="24"/>
  <c r="W176" i="24"/>
  <c r="C176" i="2"/>
  <c r="U177" i="24"/>
  <c r="W177" i="24"/>
  <c r="C177" i="2"/>
  <c r="U178" i="24"/>
  <c r="W178" i="24"/>
  <c r="C178" i="2"/>
  <c r="U179" i="24"/>
  <c r="W179" i="24"/>
  <c r="C179" i="2"/>
  <c r="U180" i="24"/>
  <c r="W180" i="24"/>
  <c r="C180" i="2"/>
  <c r="U181" i="24"/>
  <c r="W181" i="24"/>
  <c r="C181" i="2"/>
  <c r="U182" i="24"/>
  <c r="W182" i="24"/>
  <c r="C182" i="2"/>
  <c r="U183" i="24"/>
  <c r="W183" i="24"/>
  <c r="C183" i="2"/>
  <c r="U184" i="24"/>
  <c r="W184" i="24"/>
  <c r="C184" i="2"/>
  <c r="U185" i="24"/>
  <c r="W185" i="24"/>
  <c r="U186" i="24"/>
  <c r="W186" i="24"/>
  <c r="U187" i="24"/>
  <c r="W187" i="24"/>
  <c r="U188" i="24"/>
  <c r="W188" i="24"/>
  <c r="U189" i="24"/>
  <c r="W189" i="24"/>
  <c r="U190" i="24"/>
  <c r="W190" i="24"/>
  <c r="U191" i="24"/>
  <c r="W191" i="24"/>
  <c r="U192" i="24"/>
  <c r="W192" i="24"/>
  <c r="U193" i="24"/>
  <c r="W193" i="24"/>
  <c r="U194" i="24"/>
  <c r="W194" i="24"/>
  <c r="U195" i="24"/>
  <c r="W195" i="24"/>
  <c r="U196" i="24"/>
  <c r="W196" i="24"/>
  <c r="U197" i="24"/>
  <c r="W197" i="24"/>
  <c r="U198" i="24"/>
  <c r="W198" i="24"/>
  <c r="U199" i="24"/>
  <c r="W199" i="24"/>
  <c r="U200" i="24"/>
  <c r="W200" i="24"/>
  <c r="U201" i="24"/>
  <c r="W201" i="24"/>
  <c r="U202" i="24"/>
  <c r="W202" i="24"/>
  <c r="U203" i="24"/>
  <c r="W203" i="24"/>
  <c r="U204" i="24"/>
  <c r="W204" i="24"/>
  <c r="U205" i="24"/>
  <c r="W205" i="24"/>
  <c r="U206" i="24"/>
  <c r="W206" i="24"/>
  <c r="AK206" i="24"/>
  <c r="AL206" i="24"/>
  <c r="N5" i="6"/>
  <c r="O5" i="6"/>
  <c r="U5" i="6"/>
  <c r="W5" i="6"/>
  <c r="AB5" i="6"/>
  <c r="AE5" i="6" s="1"/>
  <c r="U6" i="6"/>
  <c r="W6" i="6"/>
  <c r="U7" i="6"/>
  <c r="W7" i="6"/>
  <c r="U8" i="6"/>
  <c r="W8" i="6"/>
  <c r="U9" i="6"/>
  <c r="W9" i="6"/>
  <c r="U10" i="6"/>
  <c r="W10" i="6"/>
  <c r="U11" i="6"/>
  <c r="W11" i="6"/>
  <c r="U12" i="6"/>
  <c r="W12" i="6"/>
  <c r="U13" i="6"/>
  <c r="W13" i="6"/>
  <c r="U14" i="6"/>
  <c r="W14" i="6"/>
  <c r="U15" i="6"/>
  <c r="W15" i="6"/>
  <c r="U16" i="6"/>
  <c r="W16" i="6"/>
  <c r="U17" i="6"/>
  <c r="W17" i="6"/>
  <c r="U18" i="6"/>
  <c r="W18" i="6"/>
  <c r="U19" i="6"/>
  <c r="W19" i="6"/>
  <c r="U20" i="6"/>
  <c r="W20" i="6"/>
  <c r="U21" i="6"/>
  <c r="W21" i="6"/>
  <c r="U22" i="6"/>
  <c r="W22" i="6"/>
  <c r="U23" i="6"/>
  <c r="W23" i="6"/>
  <c r="U24" i="6"/>
  <c r="W24" i="6"/>
  <c r="U25" i="6"/>
  <c r="W25" i="6"/>
  <c r="U26" i="6"/>
  <c r="W26" i="6"/>
  <c r="U27" i="6"/>
  <c r="W27" i="6"/>
  <c r="U28" i="6"/>
  <c r="W28" i="6"/>
  <c r="U29" i="6"/>
  <c r="W29" i="6"/>
  <c r="U30" i="6"/>
  <c r="W30" i="6"/>
  <c r="U31" i="6"/>
  <c r="W31" i="6"/>
  <c r="U32" i="6"/>
  <c r="W32" i="6"/>
  <c r="U33" i="6"/>
  <c r="W33" i="6"/>
  <c r="U34" i="6"/>
  <c r="W34" i="6"/>
  <c r="U35" i="6"/>
  <c r="W35" i="6"/>
  <c r="U36" i="6"/>
  <c r="W36" i="6"/>
  <c r="U37" i="6"/>
  <c r="W37" i="6"/>
  <c r="U38" i="6"/>
  <c r="W38" i="6"/>
  <c r="U39" i="6"/>
  <c r="W39" i="6"/>
  <c r="U40" i="6"/>
  <c r="W40" i="6"/>
  <c r="U41" i="6"/>
  <c r="W41" i="6"/>
  <c r="U42" i="6"/>
  <c r="W42" i="6"/>
  <c r="U43" i="6"/>
  <c r="W43" i="6"/>
  <c r="U44" i="6"/>
  <c r="W44" i="6"/>
  <c r="U45" i="6"/>
  <c r="W45" i="6"/>
  <c r="U46" i="6"/>
  <c r="W46" i="6"/>
  <c r="U47" i="6"/>
  <c r="W47" i="6"/>
  <c r="U48" i="6"/>
  <c r="W48" i="6"/>
  <c r="U49" i="6"/>
  <c r="W49" i="6"/>
  <c r="U50" i="6"/>
  <c r="W50" i="6"/>
  <c r="U51" i="6"/>
  <c r="W51" i="6"/>
  <c r="U52" i="6"/>
  <c r="W52" i="6"/>
  <c r="U53" i="6"/>
  <c r="W53" i="6"/>
  <c r="U54" i="6"/>
  <c r="W54" i="6"/>
  <c r="U55" i="6"/>
  <c r="W55" i="6"/>
  <c r="U56" i="6"/>
  <c r="W56" i="6"/>
  <c r="U57" i="6"/>
  <c r="W57" i="6"/>
  <c r="U58" i="6"/>
  <c r="W58" i="6"/>
  <c r="U59" i="6"/>
  <c r="W59" i="6"/>
  <c r="U60" i="6"/>
  <c r="W60" i="6"/>
  <c r="U61" i="6"/>
  <c r="W61" i="6"/>
  <c r="U62" i="6"/>
  <c r="W62" i="6"/>
  <c r="U63" i="6"/>
  <c r="W63" i="6"/>
  <c r="U64" i="6"/>
  <c r="W64" i="6"/>
  <c r="U65" i="6"/>
  <c r="W65" i="6"/>
  <c r="U66" i="6"/>
  <c r="W66" i="6"/>
  <c r="U67" i="6"/>
  <c r="W67" i="6"/>
  <c r="U68" i="6"/>
  <c r="W68" i="6"/>
  <c r="U69" i="6"/>
  <c r="W69" i="6"/>
  <c r="U70" i="6"/>
  <c r="W70" i="6"/>
  <c r="U71" i="6"/>
  <c r="W71" i="6"/>
  <c r="U72" i="6"/>
  <c r="W72" i="6"/>
  <c r="U73" i="6"/>
  <c r="W73" i="6"/>
  <c r="U74" i="6"/>
  <c r="W74" i="6"/>
  <c r="U75" i="6"/>
  <c r="W75" i="6"/>
  <c r="U76" i="6"/>
  <c r="W76" i="6"/>
  <c r="U77" i="6"/>
  <c r="W77" i="6"/>
  <c r="U78" i="6"/>
  <c r="W78" i="6"/>
  <c r="U79" i="6"/>
  <c r="W79" i="6"/>
  <c r="U80" i="6"/>
  <c r="W80" i="6"/>
  <c r="U81" i="6"/>
  <c r="W81" i="6"/>
  <c r="U82" i="6"/>
  <c r="W82" i="6"/>
  <c r="U83" i="6"/>
  <c r="W83" i="6"/>
  <c r="U84" i="6"/>
  <c r="W84" i="6"/>
  <c r="U85" i="6"/>
  <c r="W85" i="6"/>
  <c r="U86" i="6"/>
  <c r="W86" i="6"/>
  <c r="U87" i="6"/>
  <c r="W87" i="6"/>
  <c r="U88" i="6"/>
  <c r="W88" i="6"/>
  <c r="U89" i="6"/>
  <c r="W89" i="6"/>
  <c r="U90" i="6"/>
  <c r="W90" i="6"/>
  <c r="U91" i="6"/>
  <c r="W91" i="6"/>
  <c r="U92" i="6"/>
  <c r="W92" i="6"/>
  <c r="U93" i="6"/>
  <c r="W93" i="6"/>
  <c r="U94" i="6"/>
  <c r="W94" i="6"/>
  <c r="U95" i="6"/>
  <c r="W95" i="6"/>
  <c r="U96" i="6"/>
  <c r="W96" i="6"/>
  <c r="U97" i="6"/>
  <c r="W97" i="6"/>
  <c r="U98" i="6"/>
  <c r="W98" i="6"/>
  <c r="U99" i="6"/>
  <c r="W99" i="6"/>
  <c r="U100" i="6"/>
  <c r="W100" i="6"/>
  <c r="U101" i="6"/>
  <c r="W101" i="6"/>
  <c r="U102" i="6"/>
  <c r="W102" i="6"/>
  <c r="U103" i="6"/>
  <c r="W103" i="6"/>
  <c r="U104" i="6"/>
  <c r="W104" i="6"/>
  <c r="U105" i="6"/>
  <c r="W105" i="6"/>
  <c r="AK105" i="6"/>
  <c r="AM105" i="6" s="1"/>
  <c r="AL105" i="6"/>
  <c r="N106" i="6"/>
  <c r="O106" i="6"/>
  <c r="W106" i="6"/>
  <c r="AB106" i="6"/>
  <c r="AF106" i="6" s="1"/>
  <c r="U107" i="6"/>
  <c r="W107" i="6"/>
  <c r="U108" i="6"/>
  <c r="W108" i="6"/>
  <c r="U109" i="6"/>
  <c r="W109" i="6"/>
  <c r="U110" i="6"/>
  <c r="W110" i="6"/>
  <c r="U111" i="6"/>
  <c r="W111" i="6"/>
  <c r="U112" i="6"/>
  <c r="W112" i="6"/>
  <c r="U113" i="6"/>
  <c r="W113" i="6"/>
  <c r="U114" i="6"/>
  <c r="W114" i="6"/>
  <c r="U115" i="6"/>
  <c r="W115" i="6"/>
  <c r="U116" i="6"/>
  <c r="W116" i="6"/>
  <c r="U117" i="6"/>
  <c r="W117" i="6"/>
  <c r="U118" i="6"/>
  <c r="W118" i="6"/>
  <c r="U119" i="6"/>
  <c r="W119" i="6"/>
  <c r="U120" i="6"/>
  <c r="W120" i="6"/>
  <c r="U121" i="6"/>
  <c r="W121" i="6"/>
  <c r="U122" i="6"/>
  <c r="W122" i="6"/>
  <c r="U123" i="6"/>
  <c r="W123" i="6"/>
  <c r="U124" i="6"/>
  <c r="W124" i="6"/>
  <c r="U125" i="6"/>
  <c r="W125" i="6"/>
  <c r="U126" i="6"/>
  <c r="W126" i="6"/>
  <c r="U127" i="6"/>
  <c r="W127" i="6"/>
  <c r="U128" i="6"/>
  <c r="W128" i="6"/>
  <c r="U129" i="6"/>
  <c r="W129" i="6"/>
  <c r="U130" i="6"/>
  <c r="W130" i="6"/>
  <c r="U131" i="6"/>
  <c r="W131" i="6"/>
  <c r="U132" i="6"/>
  <c r="W132" i="6"/>
  <c r="U133" i="6"/>
  <c r="W133" i="6"/>
  <c r="U134" i="6"/>
  <c r="W134" i="6"/>
  <c r="U135" i="6"/>
  <c r="W135" i="6"/>
  <c r="U136" i="6"/>
  <c r="W136" i="6"/>
  <c r="U137" i="6"/>
  <c r="W137" i="6"/>
  <c r="U138" i="6"/>
  <c r="W138" i="6"/>
  <c r="U139" i="6"/>
  <c r="W139" i="6"/>
  <c r="U140" i="6"/>
  <c r="W140" i="6"/>
  <c r="U141" i="6"/>
  <c r="W141" i="6"/>
  <c r="U142" i="6"/>
  <c r="W142" i="6"/>
  <c r="U143" i="6"/>
  <c r="W143" i="6"/>
  <c r="U144" i="6"/>
  <c r="W144" i="6"/>
  <c r="U145" i="6"/>
  <c r="W145" i="6"/>
  <c r="U146" i="6"/>
  <c r="W146" i="6"/>
  <c r="U147" i="6"/>
  <c r="W147" i="6"/>
  <c r="U148" i="6"/>
  <c r="W148" i="6"/>
  <c r="U149" i="6"/>
  <c r="W149" i="6"/>
  <c r="U150" i="6"/>
  <c r="W150" i="6"/>
  <c r="U151" i="6"/>
  <c r="W151" i="6"/>
  <c r="U152" i="6"/>
  <c r="W152" i="6"/>
  <c r="U153" i="6"/>
  <c r="W153" i="6"/>
  <c r="U154" i="6"/>
  <c r="W154" i="6"/>
  <c r="U155" i="6"/>
  <c r="W155" i="6"/>
  <c r="U156" i="6"/>
  <c r="W156" i="6"/>
  <c r="U157" i="6"/>
  <c r="W157" i="6"/>
  <c r="U158" i="6"/>
  <c r="W158" i="6"/>
  <c r="U159" i="6"/>
  <c r="W159" i="6"/>
  <c r="U160" i="6"/>
  <c r="W160" i="6"/>
  <c r="U161" i="6"/>
  <c r="W161" i="6"/>
  <c r="U162" i="6"/>
  <c r="W162" i="6"/>
  <c r="U163" i="6"/>
  <c r="W163" i="6"/>
  <c r="U164" i="6"/>
  <c r="W164" i="6"/>
  <c r="U165" i="6"/>
  <c r="W165" i="6"/>
  <c r="U166" i="6"/>
  <c r="W166" i="6"/>
  <c r="U167" i="6"/>
  <c r="W167" i="6"/>
  <c r="U168" i="6"/>
  <c r="W168" i="6"/>
  <c r="U169" i="6"/>
  <c r="W169" i="6"/>
  <c r="U170" i="6"/>
  <c r="W170" i="6"/>
  <c r="U171" i="6"/>
  <c r="W171" i="6"/>
  <c r="U172" i="6"/>
  <c r="W172" i="6"/>
  <c r="U173" i="6"/>
  <c r="W173" i="6"/>
  <c r="U174" i="6"/>
  <c r="W174" i="6"/>
  <c r="U175" i="6"/>
  <c r="W175" i="6"/>
  <c r="U176" i="6"/>
  <c r="W176" i="6"/>
  <c r="U177" i="6"/>
  <c r="W177" i="6"/>
  <c r="U178" i="6"/>
  <c r="W178" i="6"/>
  <c r="U179" i="6"/>
  <c r="W179" i="6"/>
  <c r="U180" i="6"/>
  <c r="W180" i="6"/>
  <c r="U181" i="6"/>
  <c r="W181" i="6"/>
  <c r="U182" i="6"/>
  <c r="W182" i="6"/>
  <c r="U183" i="6"/>
  <c r="W183" i="6"/>
  <c r="U184" i="6"/>
  <c r="W184" i="6"/>
  <c r="U185" i="6"/>
  <c r="W185" i="6"/>
  <c r="U186" i="6"/>
  <c r="W186" i="6"/>
  <c r="U187" i="6"/>
  <c r="W187" i="6"/>
  <c r="U188" i="6"/>
  <c r="W188" i="6"/>
  <c r="U189" i="6"/>
  <c r="W189" i="6"/>
  <c r="U190" i="6"/>
  <c r="W190" i="6"/>
  <c r="U191" i="6"/>
  <c r="W191" i="6"/>
  <c r="U192" i="6"/>
  <c r="W192" i="6"/>
  <c r="U193" i="6"/>
  <c r="W193" i="6"/>
  <c r="U194" i="6"/>
  <c r="W194" i="6"/>
  <c r="U195" i="6"/>
  <c r="W195" i="6"/>
  <c r="U196" i="6"/>
  <c r="W196" i="6"/>
  <c r="U197" i="6"/>
  <c r="W197" i="6"/>
  <c r="U198" i="6"/>
  <c r="W198" i="6"/>
  <c r="U199" i="6"/>
  <c r="W199" i="6"/>
  <c r="U200" i="6"/>
  <c r="W200" i="6"/>
  <c r="U201" i="6"/>
  <c r="W201" i="6"/>
  <c r="U202" i="6"/>
  <c r="W202" i="6"/>
  <c r="U203" i="6"/>
  <c r="W203" i="6"/>
  <c r="U204" i="6"/>
  <c r="W204" i="6"/>
  <c r="U205" i="6"/>
  <c r="W205" i="6"/>
  <c r="U206" i="6"/>
  <c r="W206" i="6"/>
  <c r="AK206" i="6"/>
  <c r="AM206" i="6" s="1"/>
  <c r="AL206" i="6"/>
  <c r="U5" i="3"/>
  <c r="W5" i="3"/>
  <c r="AB5" i="3"/>
  <c r="AF5" i="3" s="1"/>
  <c r="U6" i="3"/>
  <c r="W6" i="3"/>
  <c r="U7" i="3"/>
  <c r="W7" i="3"/>
  <c r="U8" i="3"/>
  <c r="W8" i="3"/>
  <c r="U9" i="3"/>
  <c r="W9" i="3"/>
  <c r="U10" i="3"/>
  <c r="W10" i="3"/>
  <c r="U11" i="3"/>
  <c r="W11" i="3"/>
  <c r="U12" i="3"/>
  <c r="W12" i="3"/>
  <c r="U13" i="3"/>
  <c r="W13" i="3"/>
  <c r="U14" i="3"/>
  <c r="W14" i="3"/>
  <c r="U15" i="3"/>
  <c r="W15" i="3"/>
  <c r="U16" i="3"/>
  <c r="W16" i="3"/>
  <c r="U17" i="3"/>
  <c r="W17" i="3"/>
  <c r="U18" i="3"/>
  <c r="W18" i="3"/>
  <c r="U19" i="3"/>
  <c r="W19" i="3"/>
  <c r="U20" i="3"/>
  <c r="W20" i="3"/>
  <c r="U21" i="3"/>
  <c r="W21" i="3"/>
  <c r="U22" i="3"/>
  <c r="W22" i="3"/>
  <c r="U23" i="3"/>
  <c r="W23" i="3"/>
  <c r="U24" i="3"/>
  <c r="W24" i="3"/>
  <c r="U25" i="3"/>
  <c r="W25" i="3"/>
  <c r="U26" i="3"/>
  <c r="W26" i="3"/>
  <c r="U27" i="3"/>
  <c r="W27" i="3"/>
  <c r="U28" i="3"/>
  <c r="W28" i="3"/>
  <c r="U29" i="3"/>
  <c r="W29" i="3"/>
  <c r="U30" i="3"/>
  <c r="W30" i="3"/>
  <c r="U31" i="3"/>
  <c r="W31" i="3"/>
  <c r="U32" i="3"/>
  <c r="W32" i="3"/>
  <c r="U33" i="3"/>
  <c r="W33" i="3"/>
  <c r="U34" i="3"/>
  <c r="W34" i="3"/>
  <c r="U35" i="3"/>
  <c r="W35" i="3"/>
  <c r="U36" i="3"/>
  <c r="W36" i="3"/>
  <c r="U37" i="3"/>
  <c r="W37" i="3"/>
  <c r="U38" i="3"/>
  <c r="W38" i="3"/>
  <c r="U39" i="3"/>
  <c r="W39" i="3"/>
  <c r="U40" i="3"/>
  <c r="W40" i="3"/>
  <c r="U41" i="3"/>
  <c r="W41" i="3"/>
  <c r="U42" i="3"/>
  <c r="W42" i="3"/>
  <c r="U43" i="3"/>
  <c r="W43" i="3"/>
  <c r="U44" i="3"/>
  <c r="W44" i="3"/>
  <c r="U45" i="3"/>
  <c r="W45" i="3"/>
  <c r="U46" i="3"/>
  <c r="W46" i="3"/>
  <c r="U47" i="3"/>
  <c r="W47" i="3"/>
  <c r="U48" i="3"/>
  <c r="W48" i="3"/>
  <c r="U49" i="3"/>
  <c r="W49" i="3"/>
  <c r="U50" i="3"/>
  <c r="W50" i="3"/>
  <c r="U51" i="3"/>
  <c r="W51" i="3"/>
  <c r="U52" i="3"/>
  <c r="W52" i="3"/>
  <c r="U53" i="3"/>
  <c r="W53" i="3"/>
  <c r="U54" i="3"/>
  <c r="W54" i="3"/>
  <c r="U55" i="3"/>
  <c r="W55" i="3"/>
  <c r="U56" i="3"/>
  <c r="W56" i="3"/>
  <c r="U57" i="3"/>
  <c r="W57" i="3"/>
  <c r="U58" i="3"/>
  <c r="W58" i="3"/>
  <c r="U59" i="3"/>
  <c r="W59" i="3"/>
  <c r="U60" i="3"/>
  <c r="W60" i="3"/>
  <c r="U61" i="3"/>
  <c r="W61" i="3"/>
  <c r="U62" i="3"/>
  <c r="W62" i="3"/>
  <c r="U63" i="3"/>
  <c r="W63" i="3"/>
  <c r="U64" i="3"/>
  <c r="W64" i="3"/>
  <c r="U65" i="3"/>
  <c r="W65" i="3"/>
  <c r="U66" i="3"/>
  <c r="W66" i="3"/>
  <c r="U67" i="3"/>
  <c r="W67" i="3"/>
  <c r="U68" i="3"/>
  <c r="W68" i="3"/>
  <c r="U69" i="3"/>
  <c r="W69" i="3"/>
  <c r="U70" i="3"/>
  <c r="W70" i="3"/>
  <c r="U71" i="3"/>
  <c r="W71" i="3"/>
  <c r="U72" i="3"/>
  <c r="W72" i="3"/>
  <c r="U73" i="3"/>
  <c r="W73" i="3"/>
  <c r="U74" i="3"/>
  <c r="W74" i="3"/>
  <c r="U75" i="3"/>
  <c r="W75" i="3"/>
  <c r="U76" i="3"/>
  <c r="W76" i="3"/>
  <c r="U77" i="3"/>
  <c r="W77" i="3"/>
  <c r="U78" i="3"/>
  <c r="W78" i="3"/>
  <c r="U79" i="3"/>
  <c r="W79" i="3"/>
  <c r="U80" i="3"/>
  <c r="W80" i="3"/>
  <c r="U81" i="3"/>
  <c r="W81" i="3"/>
  <c r="U82" i="3"/>
  <c r="W82" i="3"/>
  <c r="U83" i="3"/>
  <c r="W83" i="3"/>
  <c r="U84" i="3"/>
  <c r="W84" i="3"/>
  <c r="U85" i="3"/>
  <c r="W85" i="3"/>
  <c r="U86" i="3"/>
  <c r="W86" i="3"/>
  <c r="U87" i="3"/>
  <c r="W87" i="3"/>
  <c r="U88" i="3"/>
  <c r="W88" i="3"/>
  <c r="U89" i="3"/>
  <c r="W89" i="3"/>
  <c r="U90" i="3"/>
  <c r="W90" i="3"/>
  <c r="U91" i="3"/>
  <c r="W91" i="3"/>
  <c r="U92" i="3"/>
  <c r="W92" i="3"/>
  <c r="U93" i="3"/>
  <c r="W93" i="3"/>
  <c r="U94" i="3"/>
  <c r="W94" i="3"/>
  <c r="U95" i="3"/>
  <c r="W95" i="3"/>
  <c r="U96" i="3"/>
  <c r="W96" i="3"/>
  <c r="U97" i="3"/>
  <c r="W97" i="3"/>
  <c r="U98" i="3"/>
  <c r="W98" i="3"/>
  <c r="U99" i="3"/>
  <c r="W99" i="3"/>
  <c r="U100" i="3"/>
  <c r="W100" i="3"/>
  <c r="U101" i="3"/>
  <c r="W101" i="3"/>
  <c r="U102" i="3"/>
  <c r="W102" i="3"/>
  <c r="U103" i="3"/>
  <c r="W103" i="3"/>
  <c r="U104" i="3"/>
  <c r="W104" i="3"/>
  <c r="U105" i="3"/>
  <c r="W105" i="3"/>
  <c r="AK105" i="3"/>
  <c r="AM105" i="3" s="1"/>
  <c r="AL105" i="3"/>
  <c r="N106" i="3"/>
  <c r="O106" i="3"/>
  <c r="U106" i="3"/>
  <c r="W106" i="3"/>
  <c r="AB106" i="3"/>
  <c r="AE106" i="3" s="1"/>
  <c r="U107" i="3"/>
  <c r="W107" i="3"/>
  <c r="U108" i="3"/>
  <c r="W108" i="3"/>
  <c r="U109" i="3"/>
  <c r="W109" i="3"/>
  <c r="U110" i="3"/>
  <c r="W110" i="3"/>
  <c r="U111" i="3"/>
  <c r="W111" i="3"/>
  <c r="U112" i="3"/>
  <c r="W112" i="3"/>
  <c r="U113" i="3"/>
  <c r="W113" i="3"/>
  <c r="U114" i="3"/>
  <c r="W114" i="3"/>
  <c r="U115" i="3"/>
  <c r="W115" i="3"/>
  <c r="U116" i="3"/>
  <c r="W116" i="3"/>
  <c r="U117" i="3"/>
  <c r="W117" i="3"/>
  <c r="U118" i="3"/>
  <c r="W118" i="3"/>
  <c r="U119" i="3"/>
  <c r="W119" i="3"/>
  <c r="U120" i="3"/>
  <c r="W120" i="3"/>
  <c r="U121" i="3"/>
  <c r="W121" i="3"/>
  <c r="U122" i="3"/>
  <c r="W122" i="3"/>
  <c r="U123" i="3"/>
  <c r="W123" i="3"/>
  <c r="U124" i="3"/>
  <c r="W124" i="3"/>
  <c r="U125" i="3"/>
  <c r="W125" i="3"/>
  <c r="U126" i="3"/>
  <c r="W126" i="3"/>
  <c r="U127" i="3"/>
  <c r="W127" i="3"/>
  <c r="U128" i="3"/>
  <c r="W128" i="3"/>
  <c r="U129" i="3"/>
  <c r="W129" i="3"/>
  <c r="U130" i="3"/>
  <c r="W130" i="3"/>
  <c r="U131" i="3"/>
  <c r="W131" i="3"/>
  <c r="U132" i="3"/>
  <c r="W132" i="3"/>
  <c r="U133" i="3"/>
  <c r="W133" i="3"/>
  <c r="U134" i="3"/>
  <c r="W134" i="3"/>
  <c r="U135" i="3"/>
  <c r="W135" i="3"/>
  <c r="U136" i="3"/>
  <c r="W136" i="3"/>
  <c r="U137" i="3"/>
  <c r="W137" i="3"/>
  <c r="U138" i="3"/>
  <c r="W138" i="3"/>
  <c r="U139" i="3"/>
  <c r="W139" i="3"/>
  <c r="U140" i="3"/>
  <c r="W140" i="3"/>
  <c r="U141" i="3"/>
  <c r="W141" i="3"/>
  <c r="U142" i="3"/>
  <c r="W142" i="3"/>
  <c r="U143" i="3"/>
  <c r="W143" i="3"/>
  <c r="U144" i="3"/>
  <c r="W144" i="3"/>
  <c r="U145" i="3"/>
  <c r="W145" i="3"/>
  <c r="U146" i="3"/>
  <c r="W146" i="3"/>
  <c r="U147" i="3"/>
  <c r="W147" i="3"/>
  <c r="U148" i="3"/>
  <c r="W148" i="3"/>
  <c r="U149" i="3"/>
  <c r="W149" i="3"/>
  <c r="U150" i="3"/>
  <c r="W150" i="3"/>
  <c r="U151" i="3"/>
  <c r="W151" i="3"/>
  <c r="U152" i="3"/>
  <c r="W152" i="3"/>
  <c r="U153" i="3"/>
  <c r="W153" i="3"/>
  <c r="U154" i="3"/>
  <c r="W154" i="3"/>
  <c r="U155" i="3"/>
  <c r="W155" i="3"/>
  <c r="U156" i="3"/>
  <c r="W156" i="3"/>
  <c r="U157" i="3"/>
  <c r="W157" i="3"/>
  <c r="U158" i="3"/>
  <c r="W158" i="3"/>
  <c r="U159" i="3"/>
  <c r="W159" i="3"/>
  <c r="U160" i="3"/>
  <c r="W160" i="3"/>
  <c r="U161" i="3"/>
  <c r="W161" i="3"/>
  <c r="U162" i="3"/>
  <c r="W162" i="3"/>
  <c r="U163" i="3"/>
  <c r="W163" i="3"/>
  <c r="U164" i="3"/>
  <c r="W164" i="3"/>
  <c r="U165" i="3"/>
  <c r="W165" i="3"/>
  <c r="U166" i="3"/>
  <c r="W166" i="3"/>
  <c r="U167" i="3"/>
  <c r="W167" i="3"/>
  <c r="U168" i="3"/>
  <c r="W168" i="3"/>
  <c r="U169" i="3"/>
  <c r="W169" i="3"/>
  <c r="U170" i="3"/>
  <c r="W170" i="3"/>
  <c r="U171" i="3"/>
  <c r="W171" i="3"/>
  <c r="U172" i="3"/>
  <c r="W172" i="3"/>
  <c r="U173" i="3"/>
  <c r="W173" i="3"/>
  <c r="U174" i="3"/>
  <c r="W174" i="3"/>
  <c r="U175" i="3"/>
  <c r="W175" i="3"/>
  <c r="U176" i="3"/>
  <c r="W176" i="3"/>
  <c r="U177" i="3"/>
  <c r="W177" i="3"/>
  <c r="U178" i="3"/>
  <c r="W178" i="3"/>
  <c r="U179" i="3"/>
  <c r="W179" i="3"/>
  <c r="U180" i="3"/>
  <c r="W180" i="3"/>
  <c r="U181" i="3"/>
  <c r="W181" i="3"/>
  <c r="U182" i="3"/>
  <c r="W182" i="3"/>
  <c r="U183" i="3"/>
  <c r="W183" i="3"/>
  <c r="U184" i="3"/>
  <c r="W184" i="3"/>
  <c r="U185" i="3"/>
  <c r="W185" i="3"/>
  <c r="U186" i="3"/>
  <c r="W186" i="3"/>
  <c r="U187" i="3"/>
  <c r="W187" i="3"/>
  <c r="U188" i="3"/>
  <c r="W188" i="3"/>
  <c r="U189" i="3"/>
  <c r="W189" i="3"/>
  <c r="U190" i="3"/>
  <c r="W190" i="3"/>
  <c r="U191" i="3"/>
  <c r="W191" i="3"/>
  <c r="U192" i="3"/>
  <c r="W192" i="3"/>
  <c r="U193" i="3"/>
  <c r="W193" i="3"/>
  <c r="U194" i="3"/>
  <c r="W194" i="3"/>
  <c r="U195" i="3"/>
  <c r="W195" i="3"/>
  <c r="U196" i="3"/>
  <c r="W196" i="3"/>
  <c r="U197" i="3"/>
  <c r="W197" i="3"/>
  <c r="U198" i="3"/>
  <c r="W198" i="3"/>
  <c r="U199" i="3"/>
  <c r="W199" i="3"/>
  <c r="U200" i="3"/>
  <c r="W200" i="3"/>
  <c r="U201" i="3"/>
  <c r="W201" i="3"/>
  <c r="U202" i="3"/>
  <c r="W202" i="3"/>
  <c r="U203" i="3"/>
  <c r="W203" i="3"/>
  <c r="U204" i="3"/>
  <c r="W204" i="3"/>
  <c r="U205" i="3"/>
  <c r="W205" i="3"/>
  <c r="U206" i="3"/>
  <c r="W206" i="3"/>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C84" i="2"/>
  <c r="C85" i="2"/>
  <c r="C86" i="2"/>
  <c r="C87" i="2"/>
  <c r="C88" i="2"/>
  <c r="C89" i="2"/>
  <c r="C90" i="2"/>
  <c r="C91" i="2"/>
  <c r="C92" i="2"/>
  <c r="C93" i="2"/>
  <c r="C94" i="2"/>
  <c r="C95" i="2"/>
  <c r="C96" i="2"/>
  <c r="C97" i="2"/>
  <c r="C98" i="2"/>
  <c r="C99" i="2"/>
  <c r="C100" i="2"/>
  <c r="C101" i="2"/>
  <c r="C102" i="2"/>
  <c r="C103" i="2"/>
  <c r="C104" i="2"/>
  <c r="C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C185" i="2"/>
  <c r="C186" i="2"/>
  <c r="C187" i="2"/>
  <c r="C188" i="2"/>
  <c r="C189" i="2"/>
  <c r="C190" i="2"/>
  <c r="C191" i="2"/>
  <c r="C192" i="2"/>
  <c r="C193" i="2"/>
  <c r="C194" i="2"/>
  <c r="C195" i="2"/>
  <c r="C196" i="2"/>
  <c r="C197" i="2"/>
  <c r="C198" i="2"/>
  <c r="C199" i="2"/>
  <c r="C200" i="2"/>
  <c r="C201" i="2"/>
  <c r="C202" i="2"/>
  <c r="C203" i="2"/>
  <c r="C204" i="2"/>
  <c r="C205" i="2"/>
  <c r="C206" i="2"/>
  <c r="B5" i="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I5" i="1"/>
  <c r="BJ5" i="1"/>
  <c r="B106" i="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15" i="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AS5" i="1"/>
  <c r="AR5" i="1"/>
  <c r="AF106" i="3"/>
  <c r="AE5" i="24"/>
  <c r="AR6" i="1"/>
  <c r="AS6" i="1"/>
  <c r="BB215" i="1"/>
  <c r="BB216" i="1"/>
  <c r="AE106" i="6" l="1"/>
  <c r="AF106" i="24"/>
  <c r="AM206" i="24"/>
  <c r="AZ207" i="5"/>
  <c r="BG207" i="5" s="1"/>
  <c r="AM105" i="24"/>
  <c r="R105" i="2" s="1"/>
  <c r="AZ106" i="5"/>
  <c r="BG106" i="5" s="1"/>
  <c r="AF5" i="6"/>
  <c r="B108" i="6"/>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AE106" i="7"/>
  <c r="AE5" i="3"/>
  <c r="L105" i="2"/>
  <c r="AF5" i="7"/>
  <c r="AF106" i="8"/>
  <c r="AF5" i="8"/>
  <c r="E312" i="1"/>
  <c r="E307" i="1"/>
  <c r="AD311" i="1"/>
  <c r="AD411" i="1"/>
  <c r="F24" i="52"/>
  <c r="E28" i="52"/>
  <c r="F28" i="52"/>
  <c r="E24" i="52"/>
  <c r="E18" i="52"/>
  <c r="E17" i="52" s="1"/>
  <c r="F31" i="52"/>
  <c r="E31" i="52"/>
  <c r="E12" i="52"/>
  <c r="E11" i="52" s="1"/>
  <c r="F12" i="52"/>
  <c r="E36" i="52"/>
  <c r="E35" i="52" s="1"/>
  <c r="H5" i="3"/>
  <c r="G5" i="3"/>
  <c r="E232" i="1"/>
  <c r="H187" i="8"/>
  <c r="E252" i="1"/>
  <c r="E358" i="1"/>
  <c r="E388" i="1"/>
  <c r="E348" i="1"/>
  <c r="E282" i="1"/>
  <c r="E242" i="1"/>
  <c r="E277" i="1"/>
  <c r="E318" i="1"/>
  <c r="E333" i="1"/>
  <c r="E217" i="1"/>
  <c r="H203" i="6"/>
  <c r="E227" i="1"/>
  <c r="H97" i="7"/>
  <c r="E413" i="1"/>
  <c r="E398" i="1"/>
  <c r="E373" i="1"/>
  <c r="E292" i="1"/>
  <c r="E267" i="1"/>
  <c r="G107" i="8"/>
  <c r="H89" i="7"/>
  <c r="E328" i="1"/>
  <c r="H194" i="24"/>
  <c r="H84" i="24"/>
  <c r="H17" i="3"/>
  <c r="H172" i="7"/>
  <c r="G200" i="24"/>
  <c r="E403" i="1"/>
  <c r="E363" i="1"/>
  <c r="E287" i="1"/>
  <c r="E247" i="1"/>
  <c r="H12" i="38"/>
  <c r="E368" i="1"/>
  <c r="E262" i="1"/>
  <c r="E408" i="1"/>
  <c r="E353" i="1"/>
  <c r="E297" i="1"/>
  <c r="E272" i="1"/>
  <c r="E257" i="1"/>
  <c r="E393" i="1"/>
  <c r="E302" i="1"/>
  <c r="E383" i="1"/>
  <c r="E343" i="1"/>
  <c r="E237" i="1"/>
  <c r="E323" i="1"/>
  <c r="E222" i="1"/>
  <c r="G9" i="8"/>
  <c r="G163" i="6"/>
  <c r="E378" i="1"/>
  <c r="E338" i="1"/>
  <c r="AT5" i="1"/>
  <c r="G184" i="8"/>
  <c r="H142" i="6"/>
  <c r="G93" i="3"/>
  <c r="G82" i="24"/>
  <c r="H188" i="7"/>
  <c r="G44" i="24"/>
  <c r="H141" i="7"/>
  <c r="H107" i="7"/>
  <c r="G28" i="3"/>
  <c r="H194" i="3"/>
  <c r="H42" i="3"/>
  <c r="G92" i="8"/>
  <c r="H59" i="6"/>
  <c r="G172" i="7"/>
  <c r="S85" i="7"/>
  <c r="T85" i="7" s="1"/>
  <c r="AJ85" i="7" s="1"/>
  <c r="G199" i="3"/>
  <c r="G69" i="6"/>
  <c r="G85" i="24"/>
  <c r="H55" i="6"/>
  <c r="G45" i="8"/>
  <c r="G70" i="24"/>
  <c r="G25" i="24"/>
  <c r="G48" i="8"/>
  <c r="H123" i="7"/>
  <c r="G110" i="3"/>
  <c r="H174" i="8"/>
  <c r="H44" i="24"/>
  <c r="H80" i="6"/>
  <c r="H96" i="24"/>
  <c r="G66" i="7"/>
  <c r="H12" i="7"/>
  <c r="H205" i="6"/>
  <c r="G79" i="8"/>
  <c r="H188" i="8"/>
  <c r="G100" i="7"/>
  <c r="G178" i="8"/>
  <c r="H167" i="8"/>
  <c r="G141" i="7"/>
  <c r="G103" i="8"/>
  <c r="H182" i="24"/>
  <c r="G157" i="7"/>
  <c r="H32" i="8"/>
  <c r="H181" i="24"/>
  <c r="G94" i="7"/>
  <c r="G190" i="8"/>
  <c r="S53" i="7"/>
  <c r="T53" i="7" s="1"/>
  <c r="AJ53" i="7" s="1"/>
  <c r="S41" i="7"/>
  <c r="T41" i="7" s="1"/>
  <c r="G153" i="7"/>
  <c r="G129" i="8"/>
  <c r="G126" i="8"/>
  <c r="G153" i="24"/>
  <c r="G40" i="3"/>
  <c r="H30" i="24"/>
  <c r="G36" i="8"/>
  <c r="H137" i="24"/>
  <c r="H146" i="7"/>
  <c r="H199" i="3"/>
  <c r="H151" i="8"/>
  <c r="H119" i="7"/>
  <c r="H129" i="3"/>
  <c r="G125" i="8"/>
  <c r="G176" i="7"/>
  <c r="G176" i="8"/>
  <c r="G102" i="7"/>
  <c r="G125" i="3"/>
  <c r="G126" i="7"/>
  <c r="G164" i="7"/>
  <c r="G9" i="3"/>
  <c r="H100" i="6"/>
  <c r="S75" i="7"/>
  <c r="T75" i="7" s="1"/>
  <c r="H101" i="24"/>
  <c r="H16" i="7"/>
  <c r="G83" i="8"/>
  <c r="H93" i="3"/>
  <c r="S102" i="7"/>
  <c r="T102" i="7" s="1"/>
  <c r="AJ102" i="7" s="1"/>
  <c r="H84" i="6"/>
  <c r="G105" i="3"/>
  <c r="H93" i="8"/>
  <c r="H200" i="8"/>
  <c r="S80" i="7"/>
  <c r="T80" i="7" s="1"/>
  <c r="G193" i="3"/>
  <c r="G100" i="8"/>
  <c r="H157" i="7"/>
  <c r="S26" i="7"/>
  <c r="T26" i="7" s="1"/>
  <c r="Y26" i="7" s="1"/>
  <c r="G51" i="8"/>
  <c r="G21" i="8"/>
  <c r="H55" i="24"/>
  <c r="G32" i="8"/>
  <c r="H197" i="8"/>
  <c r="H181" i="6"/>
  <c r="G87" i="24"/>
  <c r="S86" i="7"/>
  <c r="T86" i="7" s="1"/>
  <c r="Y86" i="7" s="1"/>
  <c r="S78" i="7"/>
  <c r="T78" i="7" s="1"/>
  <c r="H89" i="24"/>
  <c r="G118" i="3"/>
  <c r="G200" i="8"/>
  <c r="H180" i="6"/>
  <c r="S105" i="7"/>
  <c r="T105" i="7" s="1"/>
  <c r="AJ105" i="7" s="1"/>
  <c r="H109" i="6"/>
  <c r="H72" i="7"/>
  <c r="S35" i="7"/>
  <c r="T35" i="7" s="1"/>
  <c r="G17" i="24"/>
  <c r="H186" i="3"/>
  <c r="G190" i="7"/>
  <c r="G103" i="7"/>
  <c r="H196" i="7"/>
  <c r="G194" i="7"/>
  <c r="H104" i="6"/>
  <c r="H94" i="8"/>
  <c r="G143" i="6"/>
  <c r="H200" i="24"/>
  <c r="S96" i="7"/>
  <c r="T96" i="7" s="1"/>
  <c r="AJ96" i="7" s="1"/>
  <c r="S92" i="7"/>
  <c r="T92" i="7" s="1"/>
  <c r="S84" i="7"/>
  <c r="T84" i="7" s="1"/>
  <c r="AJ84" i="7" s="1"/>
  <c r="S64" i="7"/>
  <c r="T64" i="7" s="1"/>
  <c r="AJ64" i="7" s="1"/>
  <c r="S56" i="7"/>
  <c r="T56" i="7" s="1"/>
  <c r="S48" i="7"/>
  <c r="T48" i="7" s="1"/>
  <c r="X48" i="7" s="1"/>
  <c r="S40" i="7"/>
  <c r="T40" i="7" s="1"/>
  <c r="X40" i="7" s="1"/>
  <c r="S28" i="7"/>
  <c r="T28" i="7" s="1"/>
  <c r="AJ28" i="7" s="1"/>
  <c r="S8" i="7"/>
  <c r="T8" i="7" s="1"/>
  <c r="Y8" i="7" s="1"/>
  <c r="H22" i="24"/>
  <c r="D6" i="2"/>
  <c r="H111" i="24"/>
  <c r="G156" i="6"/>
  <c r="H168" i="7"/>
  <c r="H143" i="6"/>
  <c r="H113" i="24"/>
  <c r="G128" i="3"/>
  <c r="H123" i="6"/>
  <c r="H161" i="24"/>
  <c r="H136" i="6"/>
  <c r="H135" i="3"/>
  <c r="H130" i="6"/>
  <c r="S54" i="7"/>
  <c r="T54" i="7" s="1"/>
  <c r="Y54" i="7" s="1"/>
  <c r="S42" i="7"/>
  <c r="T42" i="7" s="1"/>
  <c r="G46" i="3"/>
  <c r="H37" i="8"/>
  <c r="G18" i="24"/>
  <c r="G44" i="7"/>
  <c r="G53" i="7"/>
  <c r="H21" i="3"/>
  <c r="V30" i="24"/>
  <c r="S7" i="7"/>
  <c r="T7" i="7" s="1"/>
  <c r="AJ7" i="7" s="1"/>
  <c r="G22" i="24"/>
  <c r="G197" i="8"/>
  <c r="S98" i="7"/>
  <c r="T98" i="7" s="1"/>
  <c r="AJ98" i="7" s="1"/>
  <c r="S74" i="7"/>
  <c r="T74" i="7" s="1"/>
  <c r="AJ74" i="7" s="1"/>
  <c r="S10" i="7"/>
  <c r="T10" i="7" s="1"/>
  <c r="AJ10" i="7" s="1"/>
  <c r="G104" i="6"/>
  <c r="H91" i="8"/>
  <c r="G90" i="3"/>
  <c r="H48" i="8"/>
  <c r="V190" i="8"/>
  <c r="H8" i="3"/>
  <c r="G106" i="6"/>
  <c r="H149" i="7"/>
  <c r="S94" i="7"/>
  <c r="T94" i="7" s="1"/>
  <c r="Y94" i="7" s="1"/>
  <c r="S70" i="7"/>
  <c r="T70" i="7" s="1"/>
  <c r="X70" i="7" s="1"/>
  <c r="S50" i="7"/>
  <c r="T50" i="7" s="1"/>
  <c r="AJ50" i="7" s="1"/>
  <c r="S18" i="7"/>
  <c r="T18" i="7" s="1"/>
  <c r="Y18" i="7" s="1"/>
  <c r="G142" i="6"/>
  <c r="H190" i="8"/>
  <c r="G89" i="7"/>
  <c r="H62" i="7"/>
  <c r="H148" i="24"/>
  <c r="H197" i="7"/>
  <c r="H70" i="24"/>
  <c r="G181" i="6"/>
  <c r="G194" i="24"/>
  <c r="V46" i="3"/>
  <c r="G123" i="7"/>
  <c r="S72" i="7"/>
  <c r="T72" i="7" s="1"/>
  <c r="AJ72" i="7" s="1"/>
  <c r="S68" i="7"/>
  <c r="T68" i="7" s="1"/>
  <c r="S12" i="7"/>
  <c r="T12" i="7" s="1"/>
  <c r="AJ12" i="7" s="1"/>
  <c r="H189" i="24"/>
  <c r="G88" i="6"/>
  <c r="G84" i="6"/>
  <c r="H67" i="6"/>
  <c r="S90" i="7"/>
  <c r="T90" i="7" s="1"/>
  <c r="AJ90" i="7" s="1"/>
  <c r="H102" i="8"/>
  <c r="H53" i="6"/>
  <c r="H36" i="24"/>
  <c r="H33" i="24"/>
  <c r="H88" i="6"/>
  <c r="S39" i="7"/>
  <c r="T39" i="7" s="1"/>
  <c r="S27" i="7"/>
  <c r="T27" i="7" s="1"/>
  <c r="AJ27" i="7" s="1"/>
  <c r="G38" i="24"/>
  <c r="G186" i="3"/>
  <c r="S82" i="7"/>
  <c r="T82" i="7" s="1"/>
  <c r="X82" i="7" s="1"/>
  <c r="S14" i="7"/>
  <c r="T14" i="7" s="1"/>
  <c r="H128" i="3"/>
  <c r="G102" i="8"/>
  <c r="G88" i="7"/>
  <c r="G183" i="24"/>
  <c r="H100" i="24"/>
  <c r="G100" i="6"/>
  <c r="G123" i="6"/>
  <c r="H178" i="7"/>
  <c r="H140" i="7"/>
  <c r="G144" i="7"/>
  <c r="G113" i="7"/>
  <c r="H110" i="3"/>
  <c r="H156" i="6"/>
  <c r="G151" i="8"/>
  <c r="G177" i="3"/>
  <c r="G129" i="24"/>
  <c r="G168" i="6"/>
  <c r="H162" i="6"/>
  <c r="G114" i="6"/>
  <c r="G112" i="24"/>
  <c r="G171" i="6"/>
  <c r="H112" i="7"/>
  <c r="G171" i="24"/>
  <c r="G177" i="8"/>
  <c r="G112" i="3"/>
  <c r="H164" i="7"/>
  <c r="H153" i="7"/>
  <c r="H129" i="8"/>
  <c r="G165" i="24"/>
  <c r="H169" i="6"/>
  <c r="H157" i="3"/>
  <c r="G141" i="6"/>
  <c r="G121" i="6"/>
  <c r="G113" i="24"/>
  <c r="G169" i="6"/>
  <c r="G171" i="7"/>
  <c r="V153" i="7"/>
  <c r="G174" i="8"/>
  <c r="G154" i="6"/>
  <c r="H154" i="6"/>
  <c r="G135" i="8"/>
  <c r="H173" i="8"/>
  <c r="H125" i="24"/>
  <c r="H123" i="8"/>
  <c r="V123" i="7"/>
  <c r="H121" i="7"/>
  <c r="H124" i="8"/>
  <c r="H113" i="7"/>
  <c r="H165" i="3"/>
  <c r="H134" i="3"/>
  <c r="G121" i="7"/>
  <c r="H167" i="6"/>
  <c r="G160" i="24"/>
  <c r="H153" i="8"/>
  <c r="H56" i="24"/>
  <c r="H66" i="7"/>
  <c r="S47" i="7"/>
  <c r="T47" i="7" s="1"/>
  <c r="AJ47" i="7" s="1"/>
  <c r="H61" i="6"/>
  <c r="H20" i="3"/>
  <c r="G53" i="6"/>
  <c r="H45" i="8"/>
  <c r="H59" i="8"/>
  <c r="G56" i="24"/>
  <c r="G40" i="6"/>
  <c r="H6" i="3"/>
  <c r="G21" i="3"/>
  <c r="G56" i="6"/>
  <c r="H34" i="24"/>
  <c r="G75" i="7"/>
  <c r="G39" i="3"/>
  <c r="D7" i="2"/>
  <c r="H21" i="8"/>
  <c r="H38" i="6"/>
  <c r="G37" i="8"/>
  <c r="G67" i="6"/>
  <c r="G59" i="8"/>
  <c r="H43" i="6"/>
  <c r="G30" i="24"/>
  <c r="H24" i="24"/>
  <c r="H50" i="3"/>
  <c r="H9" i="8"/>
  <c r="H18" i="24"/>
  <c r="H39" i="3"/>
  <c r="H72" i="6"/>
  <c r="G72" i="6"/>
  <c r="S17" i="7"/>
  <c r="T17" i="7" s="1"/>
  <c r="AJ17" i="7" s="1"/>
  <c r="G72" i="3"/>
  <c r="H46" i="3"/>
  <c r="V147" i="6"/>
  <c r="G147" i="6"/>
  <c r="V202" i="24"/>
  <c r="H202" i="24"/>
  <c r="V203" i="8"/>
  <c r="H203" i="8"/>
  <c r="G203" i="8"/>
  <c r="G206" i="3"/>
  <c r="H206" i="3"/>
  <c r="G204" i="8"/>
  <c r="H204" i="8"/>
  <c r="H200" i="6"/>
  <c r="G200" i="6"/>
  <c r="G197" i="3"/>
  <c r="H197" i="3"/>
  <c r="G56" i="3"/>
  <c r="H56" i="3"/>
  <c r="H53" i="3"/>
  <c r="G53" i="3"/>
  <c r="G29" i="6"/>
  <c r="H29" i="6"/>
  <c r="V106" i="3"/>
  <c r="H106" i="3"/>
  <c r="V76" i="3"/>
  <c r="H76" i="3"/>
  <c r="V25" i="6"/>
  <c r="H25" i="6"/>
  <c r="V11" i="6"/>
  <c r="G11" i="6"/>
  <c r="H11" i="6"/>
  <c r="V107" i="6"/>
  <c r="H107" i="6"/>
  <c r="G107" i="6"/>
  <c r="V87" i="6"/>
  <c r="H87" i="6"/>
  <c r="G87" i="6"/>
  <c r="G76" i="6"/>
  <c r="H76" i="6"/>
  <c r="V76" i="6"/>
  <c r="G190" i="24"/>
  <c r="H190" i="24"/>
  <c r="V190" i="24"/>
  <c r="V153" i="24"/>
  <c r="H153" i="24"/>
  <c r="H150" i="7"/>
  <c r="V57" i="6"/>
  <c r="H57" i="6"/>
  <c r="V133" i="6"/>
  <c r="G133" i="6"/>
  <c r="G148" i="24"/>
  <c r="V148" i="24"/>
  <c r="H83" i="7"/>
  <c r="G83" i="7"/>
  <c r="V177" i="7"/>
  <c r="H177" i="7"/>
  <c r="H68" i="24"/>
  <c r="H26" i="6"/>
  <c r="H59" i="3"/>
  <c r="V59" i="3"/>
  <c r="G59" i="3"/>
  <c r="H131" i="24"/>
  <c r="V131" i="24"/>
  <c r="V29" i="24"/>
  <c r="H29" i="24"/>
  <c r="H183" i="7"/>
  <c r="G183" i="7"/>
  <c r="G163" i="7"/>
  <c r="H163" i="7"/>
  <c r="V111" i="24"/>
  <c r="G197" i="7"/>
  <c r="V196" i="8"/>
  <c r="G196" i="8"/>
  <c r="V184" i="7"/>
  <c r="G184" i="7"/>
  <c r="V171" i="6"/>
  <c r="H100" i="7"/>
  <c r="V193" i="7"/>
  <c r="H193" i="7"/>
  <c r="G193" i="7"/>
  <c r="S22" i="7"/>
  <c r="T22" i="7" s="1"/>
  <c r="AJ22" i="7" s="1"/>
  <c r="H204" i="24"/>
  <c r="G204" i="24"/>
  <c r="V79" i="8"/>
  <c r="V170" i="6"/>
  <c r="G170" i="6"/>
  <c r="G170" i="8"/>
  <c r="G136" i="24"/>
  <c r="G108" i="3"/>
  <c r="H108" i="3"/>
  <c r="G57" i="6"/>
  <c r="G51" i="6"/>
  <c r="H51" i="6"/>
  <c r="G194" i="3"/>
  <c r="V194" i="3"/>
  <c r="G108" i="8"/>
  <c r="H24" i="6"/>
  <c r="G167" i="8"/>
  <c r="H106" i="24"/>
  <c r="G203" i="7"/>
  <c r="H203" i="7"/>
  <c r="H139" i="7"/>
  <c r="G133" i="7"/>
  <c r="V194" i="7"/>
  <c r="H194" i="7"/>
  <c r="G187" i="8"/>
  <c r="V187" i="8"/>
  <c r="V184" i="8"/>
  <c r="H184" i="8"/>
  <c r="V146" i="8"/>
  <c r="G146" i="8"/>
  <c r="H146" i="8"/>
  <c r="V143" i="8"/>
  <c r="G143" i="8"/>
  <c r="V109" i="8"/>
  <c r="G109" i="8"/>
  <c r="G65" i="7"/>
  <c r="G38" i="6"/>
  <c r="H201" i="6"/>
  <c r="V201" i="6"/>
  <c r="G126" i="6"/>
  <c r="H191" i="3"/>
  <c r="G191" i="3"/>
  <c r="V69" i="3"/>
  <c r="G69" i="3"/>
  <c r="H52" i="7"/>
  <c r="S101" i="7"/>
  <c r="T101" i="7" s="1"/>
  <c r="AJ101" i="7" s="1"/>
  <c r="S93" i="7"/>
  <c r="T93" i="7" s="1"/>
  <c r="AJ93" i="7" s="1"/>
  <c r="S89" i="7"/>
  <c r="T89" i="7" s="1"/>
  <c r="X89" i="7" s="1"/>
  <c r="S81" i="7"/>
  <c r="T81" i="7" s="1"/>
  <c r="S77" i="7"/>
  <c r="T77" i="7" s="1"/>
  <c r="AJ77" i="7" s="1"/>
  <c r="S73" i="7"/>
  <c r="T73" i="7" s="1"/>
  <c r="X73" i="7" s="1"/>
  <c r="S69" i="7"/>
  <c r="T69" i="7" s="1"/>
  <c r="S65" i="7"/>
  <c r="T65" i="7" s="1"/>
  <c r="AJ65" i="7" s="1"/>
  <c r="S61" i="7"/>
  <c r="T61" i="7" s="1"/>
  <c r="AJ61" i="7" s="1"/>
  <c r="S57" i="7"/>
  <c r="T57" i="7" s="1"/>
  <c r="AJ57" i="7" s="1"/>
  <c r="S49" i="7"/>
  <c r="T49" i="7" s="1"/>
  <c r="S45" i="7"/>
  <c r="T45" i="7" s="1"/>
  <c r="AJ45" i="7" s="1"/>
  <c r="S37" i="7"/>
  <c r="T37" i="7" s="1"/>
  <c r="AJ37" i="7" s="1"/>
  <c r="S33" i="7"/>
  <c r="T33" i="7" s="1"/>
  <c r="AJ33" i="7" s="1"/>
  <c r="S29" i="7"/>
  <c r="T29" i="7" s="1"/>
  <c r="S25" i="7"/>
  <c r="T25" i="7" s="1"/>
  <c r="AJ25" i="7" s="1"/>
  <c r="S21" i="7"/>
  <c r="T21" i="7" s="1"/>
  <c r="AJ21" i="7" s="1"/>
  <c r="S9" i="7"/>
  <c r="T9" i="7" s="1"/>
  <c r="AJ9" i="7" s="1"/>
  <c r="S5" i="7"/>
  <c r="T5" i="7" s="1"/>
  <c r="X5" i="7" s="1"/>
  <c r="H143" i="24"/>
  <c r="G143" i="24"/>
  <c r="V101" i="24"/>
  <c r="G101" i="24"/>
  <c r="G181" i="8"/>
  <c r="H181" i="8"/>
  <c r="H196" i="24"/>
  <c r="G178" i="24"/>
  <c r="H178" i="24"/>
  <c r="H176" i="8"/>
  <c r="H147" i="24"/>
  <c r="H139" i="6"/>
  <c r="H138" i="6"/>
  <c r="H132" i="6"/>
  <c r="G122" i="24"/>
  <c r="G115" i="6"/>
  <c r="H106" i="6"/>
  <c r="G104" i="8"/>
  <c r="H85" i="24"/>
  <c r="G58" i="6"/>
  <c r="H58" i="6"/>
  <c r="H38" i="24"/>
  <c r="G30" i="6"/>
  <c r="H30" i="6"/>
  <c r="G11" i="8"/>
  <c r="H11" i="8"/>
  <c r="V79" i="3"/>
  <c r="H79" i="3"/>
  <c r="V199" i="8"/>
  <c r="G199" i="8"/>
  <c r="H189" i="8"/>
  <c r="G189" i="8"/>
  <c r="H160" i="6"/>
  <c r="H130" i="24"/>
  <c r="G130" i="24"/>
  <c r="H69" i="3"/>
  <c r="G24" i="24"/>
  <c r="S88" i="7"/>
  <c r="T88" i="7" s="1"/>
  <c r="AJ88" i="7" s="1"/>
  <c r="V184" i="6"/>
  <c r="H184" i="6"/>
  <c r="H183" i="24"/>
  <c r="G87" i="3"/>
  <c r="G40" i="7"/>
  <c r="H196" i="8"/>
  <c r="G151" i="3"/>
  <c r="G128" i="8"/>
  <c r="H128" i="8"/>
  <c r="G110" i="24"/>
  <c r="G68" i="24"/>
  <c r="V85" i="3"/>
  <c r="H85" i="3"/>
  <c r="G26" i="6"/>
  <c r="V21" i="3"/>
  <c r="S13" i="7"/>
  <c r="T13" i="7" s="1"/>
  <c r="H108" i="8"/>
  <c r="G24" i="6"/>
  <c r="H141" i="6"/>
  <c r="H199" i="8"/>
  <c r="G93" i="8"/>
  <c r="H87" i="3"/>
  <c r="S100" i="7"/>
  <c r="T100" i="7" s="1"/>
  <c r="Y100" i="7" s="1"/>
  <c r="S76" i="7"/>
  <c r="T76" i="7" s="1"/>
  <c r="AJ76" i="7" s="1"/>
  <c r="S60" i="7"/>
  <c r="T60" i="7" s="1"/>
  <c r="AJ60" i="7" s="1"/>
  <c r="S52" i="7"/>
  <c r="T52" i="7" s="1"/>
  <c r="Y52" i="7" s="1"/>
  <c r="H179" i="7"/>
  <c r="H176" i="7"/>
  <c r="H151" i="7"/>
  <c r="H94" i="7"/>
  <c r="H163" i="3"/>
  <c r="H152" i="6"/>
  <c r="H149" i="3"/>
  <c r="H147" i="6"/>
  <c r="H138" i="3"/>
  <c r="H125" i="6"/>
  <c r="H116" i="24"/>
  <c r="G111" i="24"/>
  <c r="G100" i="24"/>
  <c r="G69" i="24"/>
  <c r="G68" i="3"/>
  <c r="H31" i="6"/>
  <c r="G36" i="3"/>
  <c r="G205" i="6"/>
  <c r="G84" i="24"/>
  <c r="H187" i="7"/>
  <c r="H148" i="7"/>
  <c r="G98" i="7"/>
  <c r="H55" i="7"/>
  <c r="S103" i="7"/>
  <c r="T103" i="7" s="1"/>
  <c r="AJ103" i="7" s="1"/>
  <c r="S99" i="7"/>
  <c r="T99" i="7" s="1"/>
  <c r="X99" i="7" s="1"/>
  <c r="S95" i="7"/>
  <c r="T95" i="7" s="1"/>
  <c r="AJ95" i="7" s="1"/>
  <c r="S91" i="7"/>
  <c r="T91" i="7" s="1"/>
  <c r="S87" i="7"/>
  <c r="T87" i="7" s="1"/>
  <c r="Y87" i="7" s="1"/>
  <c r="S83" i="7"/>
  <c r="T83" i="7" s="1"/>
  <c r="AJ83" i="7" s="1"/>
  <c r="S79" i="7"/>
  <c r="T79" i="7" s="1"/>
  <c r="AJ79" i="7" s="1"/>
  <c r="S71" i="7"/>
  <c r="T71" i="7" s="1"/>
  <c r="AJ71" i="7" s="1"/>
  <c r="S67" i="7"/>
  <c r="T67" i="7" s="1"/>
  <c r="AJ67" i="7" s="1"/>
  <c r="S63" i="7"/>
  <c r="T63" i="7" s="1"/>
  <c r="AJ63" i="7" s="1"/>
  <c r="S43" i="7"/>
  <c r="T43" i="7" s="1"/>
  <c r="AJ43" i="7" s="1"/>
  <c r="S31" i="7"/>
  <c r="T31" i="7" s="1"/>
  <c r="Y31" i="7" s="1"/>
  <c r="G137" i="24"/>
  <c r="H165" i="8"/>
  <c r="G164" i="3"/>
  <c r="H143" i="8"/>
  <c r="G114" i="8"/>
  <c r="G80" i="8"/>
  <c r="G39" i="6"/>
  <c r="H31" i="3"/>
  <c r="H22" i="3"/>
  <c r="H20" i="24"/>
  <c r="H14" i="6"/>
  <c r="G11" i="24"/>
  <c r="H7" i="3"/>
  <c r="H67" i="7"/>
  <c r="G33" i="7"/>
  <c r="S23" i="7"/>
  <c r="T23" i="7" s="1"/>
  <c r="S19" i="7"/>
  <c r="T19" i="7" s="1"/>
  <c r="Y19" i="7" s="1"/>
  <c r="S11" i="7"/>
  <c r="T11" i="7" s="1"/>
  <c r="G171" i="3"/>
  <c r="G203" i="6"/>
  <c r="G79" i="3"/>
  <c r="G76" i="3"/>
  <c r="H65" i="6"/>
  <c r="H32" i="3"/>
  <c r="H82" i="3"/>
  <c r="G54" i="3"/>
  <c r="H96" i="6"/>
  <c r="S66" i="7"/>
  <c r="T66" i="7" s="1"/>
  <c r="S62" i="7"/>
  <c r="T62" i="7" s="1"/>
  <c r="AJ62" i="7" s="1"/>
  <c r="S58" i="7"/>
  <c r="T58" i="7" s="1"/>
  <c r="AJ58" i="7" s="1"/>
  <c r="S46" i="7"/>
  <c r="T46" i="7" s="1"/>
  <c r="AJ46" i="7" s="1"/>
  <c r="S38" i="7"/>
  <c r="T38" i="7" s="1"/>
  <c r="AJ38" i="7" s="1"/>
  <c r="S34" i="7"/>
  <c r="T34" i="7" s="1"/>
  <c r="AJ34" i="7" s="1"/>
  <c r="S30" i="7"/>
  <c r="T30" i="7" s="1"/>
  <c r="S6" i="7"/>
  <c r="T6" i="7" s="1"/>
  <c r="AJ6" i="7" s="1"/>
  <c r="H133" i="6"/>
  <c r="H121" i="6"/>
  <c r="G25" i="6"/>
  <c r="H171" i="6"/>
  <c r="G36" i="24"/>
  <c r="G29" i="24"/>
  <c r="G177" i="7"/>
  <c r="G146" i="7"/>
  <c r="G52" i="7"/>
  <c r="H40" i="7"/>
  <c r="B8" i="2"/>
  <c r="B9" i="2" s="1"/>
  <c r="D5" i="2"/>
  <c r="F5" i="2" s="1"/>
  <c r="E6" i="2" s="1"/>
  <c r="G135" i="3"/>
  <c r="H111" i="3"/>
  <c r="G116" i="24"/>
  <c r="H171" i="3"/>
  <c r="G152" i="6"/>
  <c r="G165" i="8"/>
  <c r="H136" i="24"/>
  <c r="H118" i="3"/>
  <c r="V176" i="7"/>
  <c r="G125" i="6"/>
  <c r="H144" i="6"/>
  <c r="G121" i="8"/>
  <c r="G160" i="6"/>
  <c r="G124" i="8"/>
  <c r="G107" i="7"/>
  <c r="H133" i="7"/>
  <c r="H129" i="7"/>
  <c r="G140" i="7"/>
  <c r="G163" i="3"/>
  <c r="H112" i="24"/>
  <c r="H113" i="8"/>
  <c r="G166" i="8"/>
  <c r="G140" i="3"/>
  <c r="G144" i="6"/>
  <c r="H126" i="6"/>
  <c r="H177" i="8"/>
  <c r="G157" i="8"/>
  <c r="G131" i="24"/>
  <c r="H126" i="7"/>
  <c r="G111" i="3"/>
  <c r="G161" i="24"/>
  <c r="H116" i="7"/>
  <c r="G136" i="6"/>
  <c r="H115" i="6"/>
  <c r="H109" i="8"/>
  <c r="H121" i="8"/>
  <c r="H163" i="6"/>
  <c r="V124" i="8"/>
  <c r="H171" i="7"/>
  <c r="G129" i="7"/>
  <c r="G179" i="7"/>
  <c r="H122" i="24"/>
  <c r="G153" i="8"/>
  <c r="G139" i="7"/>
  <c r="G147" i="24"/>
  <c r="G138" i="8"/>
  <c r="G184" i="3"/>
  <c r="G114" i="7"/>
  <c r="H174" i="24"/>
  <c r="H140" i="3"/>
  <c r="G153" i="3"/>
  <c r="G127" i="3"/>
  <c r="G178" i="7"/>
  <c r="G145" i="3"/>
  <c r="H162" i="24"/>
  <c r="H142" i="8"/>
  <c r="H129" i="24"/>
  <c r="H167" i="7"/>
  <c r="G155" i="7"/>
  <c r="H159" i="3"/>
  <c r="H148" i="3"/>
  <c r="G146" i="24"/>
  <c r="G129" i="6"/>
  <c r="H110" i="24"/>
  <c r="G148" i="3"/>
  <c r="G162" i="24"/>
  <c r="G142" i="8"/>
  <c r="G180" i="6"/>
  <c r="H124" i="3"/>
  <c r="G150" i="7"/>
  <c r="G124" i="3"/>
  <c r="G182" i="24"/>
  <c r="H146" i="24"/>
  <c r="H168" i="6"/>
  <c r="G174" i="24"/>
  <c r="G134" i="3"/>
  <c r="G113" i="8"/>
  <c r="H125" i="8"/>
  <c r="H79" i="24"/>
  <c r="V79" i="24"/>
  <c r="H5" i="7"/>
  <c r="L6" i="7" s="1"/>
  <c r="G5" i="7"/>
  <c r="V60" i="7"/>
  <c r="G60" i="7"/>
  <c r="H68" i="3"/>
  <c r="H78" i="3"/>
  <c r="G78" i="3"/>
  <c r="V72" i="3"/>
  <c r="H72" i="3"/>
  <c r="G60" i="3"/>
  <c r="V60" i="3"/>
  <c r="H60" i="3"/>
  <c r="G14" i="6"/>
  <c r="V14" i="6"/>
  <c r="V26" i="24"/>
  <c r="G26" i="24"/>
  <c r="H38" i="7"/>
  <c r="H34" i="6"/>
  <c r="G34" i="6"/>
  <c r="G14" i="24"/>
  <c r="H14" i="24"/>
  <c r="G55" i="3"/>
  <c r="H60" i="7"/>
  <c r="H41" i="24"/>
  <c r="G41" i="24"/>
  <c r="H13" i="3"/>
  <c r="G13" i="3"/>
  <c r="V67" i="3"/>
  <c r="G67" i="3"/>
  <c r="H67" i="3"/>
  <c r="H36" i="3"/>
  <c r="V36" i="3"/>
  <c r="G18" i="7"/>
  <c r="V37" i="6"/>
  <c r="G37" i="6"/>
  <c r="H37" i="6"/>
  <c r="V67" i="24"/>
  <c r="H67" i="24"/>
  <c r="H44" i="7"/>
  <c r="G32" i="7"/>
  <c r="H32" i="7"/>
  <c r="G74" i="8"/>
  <c r="H74" i="8"/>
  <c r="G64" i="3"/>
  <c r="H64" i="3"/>
  <c r="H28" i="8"/>
  <c r="G28" i="8"/>
  <c r="V55" i="3"/>
  <c r="H55" i="3"/>
  <c r="G43" i="6"/>
  <c r="H69" i="24"/>
  <c r="H82" i="7"/>
  <c r="G8" i="6"/>
  <c r="G78" i="6"/>
  <c r="V69" i="24"/>
  <c r="S59" i="7"/>
  <c r="T59" i="7" s="1"/>
  <c r="AJ59" i="7" s="1"/>
  <c r="H40" i="6"/>
  <c r="G5" i="8"/>
  <c r="H39" i="6"/>
  <c r="G16" i="3"/>
  <c r="G32" i="24"/>
  <c r="G82" i="3"/>
  <c r="H51" i="8"/>
  <c r="G20" i="6"/>
  <c r="G11" i="3"/>
  <c r="G59" i="6"/>
  <c r="H7" i="24"/>
  <c r="H82" i="24"/>
  <c r="G20" i="24"/>
  <c r="G7" i="3"/>
  <c r="G31" i="3"/>
  <c r="G8" i="3"/>
  <c r="H16" i="3"/>
  <c r="G67" i="24"/>
  <c r="G61" i="6"/>
  <c r="G33" i="24"/>
  <c r="H21" i="24"/>
  <c r="H71" i="6"/>
  <c r="H63" i="6"/>
  <c r="H61" i="3"/>
  <c r="G8" i="7"/>
  <c r="H79" i="8"/>
  <c r="V8" i="3"/>
  <c r="H20" i="6"/>
  <c r="G80" i="6"/>
  <c r="G6" i="3"/>
  <c r="G61" i="3"/>
  <c r="H8" i="7"/>
  <c r="H11" i="24"/>
  <c r="H17" i="24"/>
  <c r="H78" i="8"/>
  <c r="H57" i="3"/>
  <c r="H69" i="6"/>
  <c r="G65" i="6"/>
  <c r="G82" i="7"/>
  <c r="S44" i="7"/>
  <c r="T44" i="7" s="1"/>
  <c r="S36" i="7"/>
  <c r="T36" i="7" s="1"/>
  <c r="S32" i="7"/>
  <c r="T32" i="7" s="1"/>
  <c r="AJ32" i="7" s="1"/>
  <c r="S24" i="7"/>
  <c r="T24" i="7" s="1"/>
  <c r="S20" i="7"/>
  <c r="T20" i="7" s="1"/>
  <c r="S16" i="7"/>
  <c r="T16" i="7" s="1"/>
  <c r="AJ16" i="7" s="1"/>
  <c r="H54" i="3"/>
  <c r="G31" i="6"/>
  <c r="H74" i="7"/>
  <c r="H5" i="8"/>
  <c r="G42" i="3"/>
  <c r="V14" i="8"/>
  <c r="G14" i="8"/>
  <c r="V73" i="24"/>
  <c r="G73" i="24"/>
  <c r="G118" i="7"/>
  <c r="H118" i="7"/>
  <c r="G87" i="7"/>
  <c r="H87" i="7"/>
  <c r="H69" i="7"/>
  <c r="G69" i="7"/>
  <c r="G13" i="7"/>
  <c r="H13" i="7"/>
  <c r="V195" i="8"/>
  <c r="H195" i="8"/>
  <c r="V169" i="7"/>
  <c r="H169" i="7"/>
  <c r="G169" i="7"/>
  <c r="V133" i="8"/>
  <c r="H133" i="8"/>
  <c r="G133" i="8"/>
  <c r="V105" i="8"/>
  <c r="H105" i="8"/>
  <c r="H111" i="7"/>
  <c r="V50" i="8"/>
  <c r="H50" i="8"/>
  <c r="G50" i="8"/>
  <c r="V35" i="8"/>
  <c r="H35" i="8"/>
  <c r="G35" i="8"/>
  <c r="V145" i="6"/>
  <c r="G145" i="6"/>
  <c r="H145" i="6"/>
  <c r="V60" i="24"/>
  <c r="H60" i="24"/>
  <c r="G60" i="24"/>
  <c r="H181" i="7"/>
  <c r="G181" i="7"/>
  <c r="H142" i="7"/>
  <c r="G142" i="7"/>
  <c r="H125" i="7"/>
  <c r="G125" i="7"/>
  <c r="G49" i="7"/>
  <c r="H49" i="7"/>
  <c r="V205" i="8"/>
  <c r="H205" i="8"/>
  <c r="G205" i="8"/>
  <c r="V130" i="8"/>
  <c r="G130" i="8"/>
  <c r="V27" i="7"/>
  <c r="H27" i="7"/>
  <c r="G27" i="7"/>
  <c r="G14" i="7"/>
  <c r="V14" i="7"/>
  <c r="H14" i="7"/>
  <c r="H99" i="7"/>
  <c r="G206" i="24"/>
  <c r="G108" i="7"/>
  <c r="V108" i="7"/>
  <c r="H108" i="7"/>
  <c r="H164" i="6"/>
  <c r="V164" i="6"/>
  <c r="G164" i="6"/>
  <c r="G66" i="24"/>
  <c r="V66" i="24"/>
  <c r="H66" i="24"/>
  <c r="G34" i="24"/>
  <c r="V34" i="24"/>
  <c r="G161" i="7"/>
  <c r="H161" i="7"/>
  <c r="G131" i="7"/>
  <c r="H131" i="7"/>
  <c r="H75" i="7"/>
  <c r="G19" i="7"/>
  <c r="H19" i="7"/>
  <c r="V162" i="7"/>
  <c r="G162" i="7"/>
  <c r="H162" i="7"/>
  <c r="G112" i="8"/>
  <c r="V112" i="8"/>
  <c r="H112" i="8"/>
  <c r="V61" i="7"/>
  <c r="G61" i="7"/>
  <c r="G20" i="8"/>
  <c r="H20" i="8"/>
  <c r="V20" i="8"/>
  <c r="H95" i="8"/>
  <c r="V95" i="8"/>
  <c r="G95" i="8"/>
  <c r="V27" i="8"/>
  <c r="G27" i="8"/>
  <c r="H27" i="8"/>
  <c r="V53" i="24"/>
  <c r="H53" i="24"/>
  <c r="G53" i="24"/>
  <c r="G201" i="7"/>
  <c r="H201" i="7"/>
  <c r="H173" i="7"/>
  <c r="G173" i="7"/>
  <c r="H81" i="7"/>
  <c r="G81" i="7"/>
  <c r="H56" i="7"/>
  <c r="G56" i="7"/>
  <c r="G24" i="7"/>
  <c r="H24" i="7"/>
  <c r="V152" i="7"/>
  <c r="H152" i="7"/>
  <c r="G152" i="7"/>
  <c r="V77" i="8"/>
  <c r="H77" i="8"/>
  <c r="G77" i="8"/>
  <c r="H39" i="7"/>
  <c r="G39" i="7"/>
  <c r="G9" i="24"/>
  <c r="H9" i="24"/>
  <c r="V59" i="24"/>
  <c r="H59" i="24"/>
  <c r="H160" i="7"/>
  <c r="G160" i="7"/>
  <c r="H136" i="7"/>
  <c r="G136" i="7"/>
  <c r="G91" i="7"/>
  <c r="H91" i="7"/>
  <c r="V175" i="8"/>
  <c r="G175" i="8"/>
  <c r="V84" i="24"/>
  <c r="V160" i="3"/>
  <c r="G160" i="3"/>
  <c r="H160" i="3"/>
  <c r="V139" i="3"/>
  <c r="G139" i="3"/>
  <c r="H139" i="3"/>
  <c r="V115" i="3"/>
  <c r="G115" i="3"/>
  <c r="H115" i="3"/>
  <c r="V150" i="24"/>
  <c r="H150" i="24"/>
  <c r="G150" i="24"/>
  <c r="V139" i="24"/>
  <c r="G139" i="24"/>
  <c r="H139" i="24"/>
  <c r="V83" i="24"/>
  <c r="G83" i="24"/>
  <c r="H159" i="7"/>
  <c r="G159" i="7"/>
  <c r="H124" i="7"/>
  <c r="G124" i="7"/>
  <c r="H41" i="7"/>
  <c r="G41" i="7"/>
  <c r="H35" i="7"/>
  <c r="G35" i="7"/>
  <c r="H11" i="7"/>
  <c r="G11" i="7"/>
  <c r="V161" i="8"/>
  <c r="G161" i="8"/>
  <c r="H161" i="8"/>
  <c r="V138" i="7"/>
  <c r="H138" i="7"/>
  <c r="G138" i="7"/>
  <c r="V132" i="8"/>
  <c r="G132" i="8"/>
  <c r="H127" i="7"/>
  <c r="V127" i="7"/>
  <c r="H111" i="8"/>
  <c r="G111" i="8"/>
  <c r="V111" i="8"/>
  <c r="V104" i="8"/>
  <c r="H104" i="8"/>
  <c r="V101" i="7"/>
  <c r="H101" i="7"/>
  <c r="G101" i="7"/>
  <c r="V69" i="8"/>
  <c r="G69" i="8"/>
  <c r="H69" i="8"/>
  <c r="V46" i="7"/>
  <c r="G46" i="7"/>
  <c r="H46" i="7"/>
  <c r="G17" i="7"/>
  <c r="V17" i="7"/>
  <c r="H13" i="8"/>
  <c r="V13" i="8"/>
  <c r="G114" i="24"/>
  <c r="H72" i="24"/>
  <c r="V72" i="24"/>
  <c r="G72" i="24"/>
  <c r="H48" i="7"/>
  <c r="G48" i="7"/>
  <c r="V205" i="7"/>
  <c r="G205" i="7"/>
  <c r="V179" i="8"/>
  <c r="H179" i="8"/>
  <c r="G179" i="8"/>
  <c r="V145" i="7"/>
  <c r="H145" i="7"/>
  <c r="G145" i="7"/>
  <c r="V44" i="8"/>
  <c r="H44" i="8"/>
  <c r="G44" i="8"/>
  <c r="V7" i="8"/>
  <c r="G7" i="8"/>
  <c r="H114" i="24"/>
  <c r="V10" i="6"/>
  <c r="H10" i="6"/>
  <c r="H7" i="8"/>
  <c r="G56" i="8"/>
  <c r="G29" i="7"/>
  <c r="G148" i="7"/>
  <c r="V89" i="6"/>
  <c r="H89" i="6"/>
  <c r="V68" i="6"/>
  <c r="G68" i="6"/>
  <c r="H68" i="6"/>
  <c r="V168" i="24"/>
  <c r="H168" i="24"/>
  <c r="G168" i="24"/>
  <c r="G206" i="7"/>
  <c r="H206" i="7"/>
  <c r="G86" i="7"/>
  <c r="H86" i="7"/>
  <c r="G23" i="7"/>
  <c r="H23" i="7"/>
  <c r="V168" i="8"/>
  <c r="H168" i="8"/>
  <c r="V130" i="7"/>
  <c r="G130" i="7"/>
  <c r="V64" i="7"/>
  <c r="H64" i="7"/>
  <c r="G64" i="7"/>
  <c r="H17" i="7"/>
  <c r="H56" i="8"/>
  <c r="H29" i="7"/>
  <c r="V187" i="6"/>
  <c r="G187" i="6"/>
  <c r="V103" i="24"/>
  <c r="H103" i="24"/>
  <c r="G103" i="24"/>
  <c r="V65" i="24"/>
  <c r="H65" i="24"/>
  <c r="G65" i="24"/>
  <c r="G46" i="24"/>
  <c r="V46" i="24"/>
  <c r="H46" i="24"/>
  <c r="G111" i="7"/>
  <c r="V148" i="8"/>
  <c r="G148" i="8"/>
  <c r="V115" i="8"/>
  <c r="H115" i="8"/>
  <c r="V77" i="7"/>
  <c r="H77" i="7"/>
  <c r="G77" i="7"/>
  <c r="V34" i="8"/>
  <c r="H34" i="8"/>
  <c r="G34" i="8"/>
  <c r="V26" i="8"/>
  <c r="G26" i="8"/>
  <c r="H26" i="8"/>
  <c r="H60" i="8"/>
  <c r="H13" i="6"/>
  <c r="G13" i="6"/>
  <c r="H130" i="7"/>
  <c r="G127" i="7"/>
  <c r="H36" i="7"/>
  <c r="G36" i="7"/>
  <c r="G87" i="8"/>
  <c r="V87" i="8"/>
  <c r="H87" i="8"/>
  <c r="V62" i="8"/>
  <c r="G62" i="8"/>
  <c r="H62" i="8"/>
  <c r="H5" i="6"/>
  <c r="G5" i="6"/>
  <c r="G182" i="7"/>
  <c r="H182" i="7"/>
  <c r="G174" i="6"/>
  <c r="H174" i="6"/>
  <c r="G166" i="24"/>
  <c r="H166" i="24"/>
  <c r="G157" i="6"/>
  <c r="H157" i="6"/>
  <c r="H155" i="8"/>
  <c r="G155" i="8"/>
  <c r="H132" i="24"/>
  <c r="G132" i="24"/>
  <c r="G124" i="24"/>
  <c r="H124" i="24"/>
  <c r="G123" i="3"/>
  <c r="H123" i="3"/>
  <c r="G117" i="24"/>
  <c r="H117" i="24"/>
  <c r="G110" i="8"/>
  <c r="H110" i="8"/>
  <c r="H94" i="6"/>
  <c r="G94" i="6"/>
  <c r="H88" i="24"/>
  <c r="G88" i="24"/>
  <c r="G86" i="3"/>
  <c r="H86" i="3"/>
  <c r="H78" i="7"/>
  <c r="G78" i="7"/>
  <c r="H75" i="24"/>
  <c r="G75" i="24"/>
  <c r="G74" i="6"/>
  <c r="H74" i="6"/>
  <c r="H64" i="8"/>
  <c r="G64" i="8"/>
  <c r="H54" i="7"/>
  <c r="G47" i="3"/>
  <c r="H47" i="3"/>
  <c r="G16" i="24"/>
  <c r="H16" i="24"/>
  <c r="G15" i="3"/>
  <c r="H15" i="3"/>
  <c r="H10" i="8"/>
  <c r="G10" i="8"/>
  <c r="V138" i="3"/>
  <c r="G138" i="3"/>
  <c r="V132" i="3"/>
  <c r="H132" i="3"/>
  <c r="G132" i="3"/>
  <c r="G168" i="7"/>
  <c r="V168" i="7"/>
  <c r="G156" i="7"/>
  <c r="H156" i="7"/>
  <c r="V72" i="7"/>
  <c r="G72" i="7"/>
  <c r="H26" i="7"/>
  <c r="G26" i="7"/>
  <c r="V90" i="8"/>
  <c r="H90" i="8"/>
  <c r="H18" i="8"/>
  <c r="G18" i="8"/>
  <c r="H5" i="24"/>
  <c r="G5" i="24"/>
  <c r="H198" i="24"/>
  <c r="G198" i="24"/>
  <c r="G180" i="8"/>
  <c r="H180" i="8"/>
  <c r="H175" i="8"/>
  <c r="G174" i="3"/>
  <c r="H174" i="3"/>
  <c r="G168" i="3"/>
  <c r="H168" i="3"/>
  <c r="G154" i="24"/>
  <c r="H154" i="24"/>
  <c r="H151" i="6"/>
  <c r="G151" i="6"/>
  <c r="G146" i="6"/>
  <c r="H146" i="6"/>
  <c r="G144" i="24"/>
  <c r="H144" i="24"/>
  <c r="H141" i="24"/>
  <c r="G141" i="24"/>
  <c r="G136" i="8"/>
  <c r="H136" i="8"/>
  <c r="G120" i="6"/>
  <c r="H120" i="6"/>
  <c r="G117" i="6"/>
  <c r="H117" i="6"/>
  <c r="G115" i="8"/>
  <c r="H112" i="6"/>
  <c r="G112" i="6"/>
  <c r="H102" i="24"/>
  <c r="G102" i="24"/>
  <c r="H91" i="24"/>
  <c r="G91" i="24"/>
  <c r="G83" i="6"/>
  <c r="H83" i="6"/>
  <c r="H78" i="24"/>
  <c r="G78" i="24"/>
  <c r="G72" i="8"/>
  <c r="H72" i="8"/>
  <c r="H66" i="6"/>
  <c r="G66" i="6"/>
  <c r="H51" i="24"/>
  <c r="G51" i="24"/>
  <c r="G43" i="24"/>
  <c r="H43" i="24"/>
  <c r="H30" i="7"/>
  <c r="G30" i="7"/>
  <c r="H26" i="24"/>
  <c r="G16" i="6"/>
  <c r="H16" i="6"/>
  <c r="V164" i="3"/>
  <c r="H164" i="3"/>
  <c r="H120" i="3"/>
  <c r="V120" i="3"/>
  <c r="G120" i="3"/>
  <c r="S55" i="7"/>
  <c r="T55" i="7" s="1"/>
  <c r="S51" i="7"/>
  <c r="T51" i="7" s="1"/>
  <c r="AJ51" i="7" s="1"/>
  <c r="S15" i="7"/>
  <c r="T15" i="7" s="1"/>
  <c r="V198" i="7"/>
  <c r="H198" i="7"/>
  <c r="V174" i="7"/>
  <c r="G174" i="7"/>
  <c r="H174" i="7"/>
  <c r="V144" i="7"/>
  <c r="H144" i="7"/>
  <c r="V80" i="7"/>
  <c r="G80" i="7"/>
  <c r="G58" i="7"/>
  <c r="H58" i="7"/>
  <c r="V38" i="7"/>
  <c r="G38" i="7"/>
  <c r="V98" i="3"/>
  <c r="H98" i="3"/>
  <c r="G98" i="3"/>
  <c r="V43" i="3"/>
  <c r="H43" i="3"/>
  <c r="G43" i="3"/>
  <c r="G37" i="3"/>
  <c r="V37" i="3"/>
  <c r="H37" i="3"/>
  <c r="G95" i="7"/>
  <c r="H95" i="7"/>
  <c r="H92" i="7"/>
  <c r="V26" i="3"/>
  <c r="H26" i="3"/>
  <c r="V188" i="3"/>
  <c r="G188" i="3"/>
  <c r="H186" i="24"/>
  <c r="V186" i="24"/>
  <c r="V172" i="24"/>
  <c r="H172" i="24"/>
  <c r="V160" i="24"/>
  <c r="H160" i="24"/>
  <c r="H205" i="7"/>
  <c r="G199" i="7"/>
  <c r="H199" i="7"/>
  <c r="H158" i="7"/>
  <c r="G158" i="7"/>
  <c r="G73" i="7"/>
  <c r="H73" i="7"/>
  <c r="H61" i="7"/>
  <c r="H53" i="7"/>
  <c r="V126" i="8"/>
  <c r="H126" i="8"/>
  <c r="V100" i="8"/>
  <c r="H100" i="8"/>
  <c r="S97" i="7"/>
  <c r="T97" i="7" s="1"/>
  <c r="V84" i="3"/>
  <c r="H84" i="3"/>
  <c r="G84" i="3"/>
  <c r="V171" i="24"/>
  <c r="H171" i="24"/>
  <c r="V138" i="24"/>
  <c r="G138" i="24"/>
  <c r="H138" i="24"/>
  <c r="V76" i="24"/>
  <c r="H76" i="24"/>
  <c r="V151" i="3"/>
  <c r="H151" i="3"/>
  <c r="V44" i="3"/>
  <c r="G44" i="3"/>
  <c r="H44" i="3"/>
  <c r="H44" i="6"/>
  <c r="G44" i="6"/>
  <c r="G94" i="8"/>
  <c r="V94" i="8"/>
  <c r="G159" i="6"/>
  <c r="H159" i="6"/>
  <c r="G105" i="8"/>
  <c r="H101" i="8"/>
  <c r="G101" i="8"/>
  <c r="H90" i="24"/>
  <c r="G90" i="24"/>
  <c r="G85" i="3"/>
  <c r="H80" i="7"/>
  <c r="V91" i="6"/>
  <c r="H91" i="6"/>
  <c r="G91" i="6"/>
  <c r="V132" i="6"/>
  <c r="G132" i="6"/>
  <c r="V15" i="24"/>
  <c r="H15" i="24"/>
  <c r="G15" i="24"/>
  <c r="S104" i="7"/>
  <c r="T104" i="7" s="1"/>
  <c r="H170" i="3"/>
  <c r="G170" i="3"/>
  <c r="V92" i="6"/>
  <c r="H92" i="6"/>
  <c r="G89" i="6"/>
  <c r="H36" i="8"/>
  <c r="V36" i="8"/>
  <c r="G195" i="8"/>
  <c r="G188" i="8"/>
  <c r="H187" i="6"/>
  <c r="H138" i="8"/>
  <c r="H120" i="24"/>
  <c r="H94" i="24"/>
  <c r="G94" i="24"/>
  <c r="G84" i="8"/>
  <c r="H84" i="8"/>
  <c r="G28" i="6"/>
  <c r="H28" i="6"/>
  <c r="H16" i="8"/>
  <c r="G16" i="8"/>
  <c r="G13" i="8"/>
  <c r="H24" i="3"/>
  <c r="G24" i="3"/>
  <c r="H90" i="6"/>
  <c r="V55" i="6"/>
  <c r="G55" i="6"/>
  <c r="V196" i="24"/>
  <c r="G196" i="24"/>
  <c r="G92" i="6"/>
  <c r="G85" i="6"/>
  <c r="G172" i="24"/>
  <c r="H130" i="8"/>
  <c r="H31" i="8"/>
  <c r="H201" i="24"/>
  <c r="G189" i="24"/>
  <c r="H178" i="8"/>
  <c r="H112" i="3"/>
  <c r="H90" i="3"/>
  <c r="G190" i="3"/>
  <c r="G186" i="24"/>
  <c r="G139" i="6"/>
  <c r="G125" i="24"/>
  <c r="G59" i="24"/>
  <c r="G26" i="3"/>
  <c r="H14" i="8"/>
  <c r="H63" i="7"/>
  <c r="G71" i="6"/>
  <c r="G99" i="7"/>
  <c r="G90" i="8"/>
  <c r="G76" i="24"/>
  <c r="H73" i="24"/>
  <c r="H78" i="6"/>
  <c r="G79" i="24"/>
  <c r="H184" i="7"/>
  <c r="G12" i="7"/>
  <c r="H96" i="7"/>
  <c r="G55" i="7"/>
  <c r="G202" i="24"/>
  <c r="H148" i="8"/>
  <c r="H25" i="24"/>
  <c r="G33" i="3"/>
  <c r="B44" i="8"/>
  <c r="B145" i="7"/>
  <c r="B44" i="3"/>
  <c r="B44" i="7"/>
  <c r="B145" i="8"/>
  <c r="B145" i="24"/>
  <c r="B145" i="3"/>
  <c r="B45" i="24"/>
  <c r="B107" i="2"/>
  <c r="D106" i="2"/>
  <c r="F106" i="2" s="1"/>
  <c r="E107" i="2" s="1"/>
  <c r="B7" i="6"/>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G122" i="3"/>
  <c r="H122" i="3"/>
  <c r="H96" i="3"/>
  <c r="G96" i="3"/>
  <c r="V179" i="3"/>
  <c r="G179" i="3"/>
  <c r="V172" i="3"/>
  <c r="H172" i="3"/>
  <c r="G172" i="3"/>
  <c r="V155" i="3"/>
  <c r="H155" i="3"/>
  <c r="V82" i="6"/>
  <c r="H82" i="6"/>
  <c r="G82" i="6"/>
  <c r="H148" i="6"/>
  <c r="G148" i="6"/>
  <c r="V148" i="6"/>
  <c r="V156" i="24"/>
  <c r="H156" i="24"/>
  <c r="G140" i="24"/>
  <c r="H140" i="24"/>
  <c r="V140" i="24"/>
  <c r="H143" i="7"/>
  <c r="G116" i="8"/>
  <c r="V116" i="8"/>
  <c r="H116" i="8"/>
  <c r="H51" i="7"/>
  <c r="V51" i="7"/>
  <c r="G51" i="7"/>
  <c r="V45" i="7"/>
  <c r="G45" i="7"/>
  <c r="V39" i="8"/>
  <c r="G39" i="8"/>
  <c r="H39" i="8"/>
  <c r="V21" i="7"/>
  <c r="G21" i="7"/>
  <c r="H21" i="7"/>
  <c r="V15" i="7"/>
  <c r="G15" i="7"/>
  <c r="H15" i="7"/>
  <c r="G9" i="7"/>
  <c r="V9" i="7"/>
  <c r="H9" i="7"/>
  <c r="H6" i="7"/>
  <c r="G6" i="7"/>
  <c r="V6" i="7"/>
  <c r="G116" i="6"/>
  <c r="H116" i="6"/>
  <c r="G97" i="24"/>
  <c r="H97" i="24"/>
  <c r="G27" i="6"/>
  <c r="H27" i="6"/>
  <c r="G145" i="24"/>
  <c r="V145" i="24"/>
  <c r="H145" i="24"/>
  <c r="V67" i="8"/>
  <c r="G67" i="8"/>
  <c r="H67" i="8"/>
  <c r="G123" i="24"/>
  <c r="H123" i="24"/>
  <c r="G119" i="24"/>
  <c r="H119" i="24"/>
  <c r="G93" i="24"/>
  <c r="H93" i="24"/>
  <c r="V52" i="3"/>
  <c r="G52" i="3"/>
  <c r="H52" i="3"/>
  <c r="V203" i="3"/>
  <c r="H203" i="3"/>
  <c r="G203" i="3"/>
  <c r="V104" i="24"/>
  <c r="H104" i="24"/>
  <c r="G104" i="24"/>
  <c r="V28" i="7"/>
  <c r="H28" i="7"/>
  <c r="G52" i="24"/>
  <c r="H52" i="24"/>
  <c r="V95" i="3"/>
  <c r="H95" i="3"/>
  <c r="G95" i="3"/>
  <c r="G89" i="3"/>
  <c r="V89" i="3"/>
  <c r="H89" i="3"/>
  <c r="V131" i="3"/>
  <c r="G131" i="3"/>
  <c r="H131" i="3"/>
  <c r="V119" i="3"/>
  <c r="G119" i="3"/>
  <c r="H119" i="3"/>
  <c r="V10" i="7"/>
  <c r="G10" i="7"/>
  <c r="H10" i="7"/>
  <c r="V7" i="7"/>
  <c r="G7" i="7"/>
  <c r="V197" i="24"/>
  <c r="H197" i="24"/>
  <c r="G197" i="24"/>
  <c r="G183" i="8"/>
  <c r="V183" i="8"/>
  <c r="H183" i="8"/>
  <c r="V134" i="8"/>
  <c r="H134" i="8"/>
  <c r="G134" i="8"/>
  <c r="G204" i="3"/>
  <c r="H204" i="3"/>
  <c r="H202" i="8"/>
  <c r="G202" i="8"/>
  <c r="H195" i="3"/>
  <c r="G195" i="3"/>
  <c r="H171" i="8"/>
  <c r="G171" i="8"/>
  <c r="H166" i="3"/>
  <c r="G166" i="3"/>
  <c r="G159" i="8"/>
  <c r="H159" i="8"/>
  <c r="H156" i="8"/>
  <c r="G156" i="8"/>
  <c r="H155" i="6"/>
  <c r="G155" i="6"/>
  <c r="H145" i="8"/>
  <c r="G145" i="8"/>
  <c r="G141" i="3"/>
  <c r="H141" i="3"/>
  <c r="G89" i="8"/>
  <c r="H89" i="8"/>
  <c r="V94" i="3"/>
  <c r="G94" i="3"/>
  <c r="G77" i="3"/>
  <c r="V77" i="3"/>
  <c r="H77" i="3"/>
  <c r="G180" i="3"/>
  <c r="V180" i="3"/>
  <c r="H180" i="3"/>
  <c r="V150" i="8"/>
  <c r="G150" i="8"/>
  <c r="H150" i="8"/>
  <c r="H75" i="8"/>
  <c r="V75" i="8"/>
  <c r="G75" i="8"/>
  <c r="V71" i="8"/>
  <c r="H71" i="8"/>
  <c r="G71" i="8"/>
  <c r="H33" i="7"/>
  <c r="V33" i="7"/>
  <c r="V25" i="7"/>
  <c r="H25" i="7"/>
  <c r="G25" i="7"/>
  <c r="H22" i="7"/>
  <c r="V22" i="7"/>
  <c r="G22" i="7"/>
  <c r="G12" i="8"/>
  <c r="H12" i="8"/>
  <c r="V12" i="8"/>
  <c r="H47" i="6"/>
  <c r="G47" i="6"/>
  <c r="G42" i="7"/>
  <c r="H42" i="7"/>
  <c r="H28" i="24"/>
  <c r="G28" i="24"/>
  <c r="V19" i="3"/>
  <c r="G19" i="3"/>
  <c r="V88" i="8"/>
  <c r="H88" i="8"/>
  <c r="G88" i="8"/>
  <c r="G140" i="6"/>
  <c r="H140" i="6"/>
  <c r="G41" i="3"/>
  <c r="H41" i="3"/>
  <c r="H29" i="8"/>
  <c r="G29" i="8"/>
  <c r="G27" i="3"/>
  <c r="H27" i="3"/>
  <c r="H14" i="3"/>
  <c r="V14" i="3"/>
  <c r="G14" i="3"/>
  <c r="H63" i="3"/>
  <c r="V63" i="3"/>
  <c r="G63" i="3"/>
  <c r="V86" i="6"/>
  <c r="H86" i="6"/>
  <c r="G86" i="6"/>
  <c r="H81" i="8"/>
  <c r="V81" i="8"/>
  <c r="V65" i="7"/>
  <c r="H65" i="7"/>
  <c r="V57" i="8"/>
  <c r="G57" i="8"/>
  <c r="H57" i="8"/>
  <c r="G205" i="3"/>
  <c r="H205" i="3"/>
  <c r="H48" i="24"/>
  <c r="G48" i="24"/>
  <c r="G35" i="24"/>
  <c r="H35" i="24"/>
  <c r="V178" i="3"/>
  <c r="G178" i="3"/>
  <c r="V85" i="7"/>
  <c r="H85" i="7"/>
  <c r="G85" i="7"/>
  <c r="V61" i="8"/>
  <c r="G61" i="8"/>
  <c r="V150" i="3"/>
  <c r="H150" i="3"/>
  <c r="H91" i="3"/>
  <c r="G91" i="3"/>
  <c r="V192" i="6"/>
  <c r="H192" i="6"/>
  <c r="G192" i="6"/>
  <c r="H137" i="6"/>
  <c r="G137" i="6"/>
  <c r="H113" i="6"/>
  <c r="G113" i="6"/>
  <c r="G97" i="6"/>
  <c r="H97" i="6"/>
  <c r="G23" i="6"/>
  <c r="V23" i="6"/>
  <c r="H23" i="6"/>
  <c r="V7" i="6"/>
  <c r="G7" i="6"/>
  <c r="V176" i="24"/>
  <c r="H176" i="24"/>
  <c r="G176" i="24"/>
  <c r="V106" i="7"/>
  <c r="G106" i="7"/>
  <c r="H31" i="7"/>
  <c r="G31" i="7"/>
  <c r="G80" i="24"/>
  <c r="H80" i="24"/>
  <c r="V71" i="24"/>
  <c r="H71" i="24"/>
  <c r="G12" i="24"/>
  <c r="H12" i="24"/>
  <c r="H10" i="24"/>
  <c r="V10" i="24"/>
  <c r="G10" i="24"/>
  <c r="G70" i="3"/>
  <c r="H70" i="3"/>
  <c r="H19" i="3"/>
  <c r="V89" i="24"/>
  <c r="G89" i="24"/>
  <c r="H63" i="24"/>
  <c r="G63" i="24"/>
  <c r="V134" i="7"/>
  <c r="H134" i="7"/>
  <c r="G134" i="7"/>
  <c r="V128" i="7"/>
  <c r="G128" i="7"/>
  <c r="H128" i="7"/>
  <c r="V80" i="8"/>
  <c r="H80" i="8"/>
  <c r="V58" i="8"/>
  <c r="G58" i="8"/>
  <c r="H58" i="8"/>
  <c r="V38" i="8"/>
  <c r="G38" i="8"/>
  <c r="G170" i="24"/>
  <c r="H170" i="24"/>
  <c r="H162" i="3"/>
  <c r="G162" i="3"/>
  <c r="V186" i="7"/>
  <c r="H186" i="7"/>
  <c r="G186" i="7"/>
  <c r="V114" i="7"/>
  <c r="H114" i="7"/>
  <c r="G105" i="24"/>
  <c r="H105" i="24"/>
  <c r="H104" i="3"/>
  <c r="G104" i="3"/>
  <c r="V202" i="3"/>
  <c r="H202" i="3"/>
  <c r="G202" i="3"/>
  <c r="V165" i="3"/>
  <c r="G165" i="3"/>
  <c r="G190" i="6"/>
  <c r="H190" i="6"/>
  <c r="G167" i="6"/>
  <c r="V167" i="6"/>
  <c r="H114" i="6"/>
  <c r="V114" i="6"/>
  <c r="H41" i="6"/>
  <c r="G41" i="6"/>
  <c r="G17" i="6"/>
  <c r="H17" i="6"/>
  <c r="V55" i="24"/>
  <c r="G55" i="24"/>
  <c r="G39" i="24"/>
  <c r="H39" i="24"/>
  <c r="V155" i="7"/>
  <c r="H155" i="7"/>
  <c r="G195" i="24"/>
  <c r="H195" i="24"/>
  <c r="H193" i="6"/>
  <c r="G193" i="6"/>
  <c r="G191" i="24"/>
  <c r="H191" i="24"/>
  <c r="H190" i="3"/>
  <c r="G187" i="3"/>
  <c r="H187" i="3"/>
  <c r="H163" i="8"/>
  <c r="G163" i="8"/>
  <c r="G149" i="8"/>
  <c r="H149" i="8"/>
  <c r="G98" i="6"/>
  <c r="H98" i="6"/>
  <c r="G62" i="24"/>
  <c r="H62" i="24"/>
  <c r="H9" i="6"/>
  <c r="G9" i="6"/>
  <c r="H74" i="3"/>
  <c r="G74" i="3"/>
  <c r="G81" i="6"/>
  <c r="H81" i="6"/>
  <c r="G167" i="24"/>
  <c r="V167" i="24"/>
  <c r="V165" i="24"/>
  <c r="H165" i="24"/>
  <c r="G105" i="7"/>
  <c r="V105" i="7"/>
  <c r="V16" i="7"/>
  <c r="G16" i="7"/>
  <c r="V114" i="8"/>
  <c r="H114" i="8"/>
  <c r="V107" i="8"/>
  <c r="H107" i="8"/>
  <c r="H201" i="8"/>
  <c r="G201" i="8"/>
  <c r="H163" i="24"/>
  <c r="G163" i="24"/>
  <c r="G124" i="6"/>
  <c r="H124" i="6"/>
  <c r="G99" i="8"/>
  <c r="H99" i="8"/>
  <c r="H80" i="3"/>
  <c r="G80" i="3"/>
  <c r="G21" i="6"/>
  <c r="H21" i="6"/>
  <c r="G19" i="8"/>
  <c r="H19" i="8"/>
  <c r="G159" i="3"/>
  <c r="V159" i="3"/>
  <c r="G45" i="3"/>
  <c r="H45" i="3"/>
  <c r="H10" i="3"/>
  <c r="G10" i="3"/>
  <c r="G7" i="24"/>
  <c r="H195" i="7"/>
  <c r="G195" i="7"/>
  <c r="V123" i="8"/>
  <c r="G123" i="8"/>
  <c r="G188" i="6"/>
  <c r="H188" i="6"/>
  <c r="G186" i="8"/>
  <c r="H186" i="8"/>
  <c r="G185" i="3"/>
  <c r="H185" i="3"/>
  <c r="G58" i="24"/>
  <c r="H58" i="24"/>
  <c r="G31" i="8"/>
  <c r="H30" i="8"/>
  <c r="G30" i="8"/>
  <c r="G15" i="6"/>
  <c r="H15" i="6"/>
  <c r="G162" i="6"/>
  <c r="V162" i="6"/>
  <c r="V86" i="24"/>
  <c r="H86" i="24"/>
  <c r="G86" i="24"/>
  <c r="G61" i="24"/>
  <c r="H61" i="24"/>
  <c r="H189" i="7"/>
  <c r="G189" i="7"/>
  <c r="H45" i="7"/>
  <c r="V190" i="7"/>
  <c r="H190" i="7"/>
  <c r="V187" i="7"/>
  <c r="G187" i="7"/>
  <c r="V166" i="7"/>
  <c r="G166" i="7"/>
  <c r="H166" i="7"/>
  <c r="H146" i="3"/>
  <c r="G146" i="3"/>
  <c r="H9" i="3"/>
  <c r="H70" i="6"/>
  <c r="G70" i="6"/>
  <c r="H200" i="7"/>
  <c r="G200" i="7"/>
  <c r="H70" i="7"/>
  <c r="G70" i="7"/>
  <c r="H179" i="3"/>
  <c r="V149" i="3"/>
  <c r="G149" i="3"/>
  <c r="H121" i="24"/>
  <c r="G121" i="24"/>
  <c r="G92" i="7"/>
  <c r="V67" i="7"/>
  <c r="G67" i="7"/>
  <c r="H182" i="8"/>
  <c r="G182" i="8"/>
  <c r="H173" i="3"/>
  <c r="G173" i="3"/>
  <c r="H161" i="3"/>
  <c r="G161" i="3"/>
  <c r="H106" i="7"/>
  <c r="H97" i="3"/>
  <c r="G97" i="3"/>
  <c r="G118" i="6"/>
  <c r="H118" i="6"/>
  <c r="G109" i="6"/>
  <c r="V109" i="6"/>
  <c r="V196" i="7"/>
  <c r="G196" i="7"/>
  <c r="H191" i="7"/>
  <c r="G191" i="7"/>
  <c r="G116" i="7"/>
  <c r="V116" i="7"/>
  <c r="G184" i="6"/>
  <c r="H177" i="24"/>
  <c r="G177" i="24"/>
  <c r="G176" i="6"/>
  <c r="H176" i="6"/>
  <c r="H166" i="8"/>
  <c r="G160" i="8"/>
  <c r="H160" i="8"/>
  <c r="G150" i="3"/>
  <c r="G137" i="3"/>
  <c r="H137" i="3"/>
  <c r="V96" i="6"/>
  <c r="G96" i="6"/>
  <c r="V28" i="3"/>
  <c r="H28" i="3"/>
  <c r="H105" i="7"/>
  <c r="H167" i="24"/>
  <c r="G71" i="24"/>
  <c r="G156" i="24"/>
  <c r="V102" i="7"/>
  <c r="H102" i="7"/>
  <c r="V88" i="7"/>
  <c r="H88" i="7"/>
  <c r="G81" i="8"/>
  <c r="G198" i="7"/>
  <c r="V181" i="3"/>
  <c r="G181" i="3"/>
  <c r="G181" i="24"/>
  <c r="H178" i="3"/>
  <c r="G155" i="3"/>
  <c r="V111" i="6"/>
  <c r="G111" i="6"/>
  <c r="V87" i="24"/>
  <c r="H87" i="24"/>
  <c r="G28" i="7"/>
  <c r="H188" i="3"/>
  <c r="H157" i="8"/>
  <c r="G130" i="6"/>
  <c r="H38" i="8"/>
  <c r="H7" i="7"/>
  <c r="H170" i="8"/>
  <c r="G96" i="24"/>
  <c r="G10" i="6"/>
  <c r="H7" i="6"/>
  <c r="H94" i="3"/>
  <c r="G188" i="7"/>
  <c r="G78" i="8"/>
  <c r="H206" i="24"/>
  <c r="H129" i="6"/>
  <c r="H105" i="3"/>
  <c r="H103" i="8"/>
  <c r="H61" i="8"/>
  <c r="G60" i="8"/>
  <c r="G173" i="8"/>
  <c r="G168" i="8"/>
  <c r="H132" i="8"/>
  <c r="G129" i="3"/>
  <c r="G32" i="3"/>
  <c r="G91" i="8"/>
  <c r="H83" i="24"/>
  <c r="H111" i="6"/>
  <c r="H92" i="8"/>
  <c r="H8" i="6"/>
  <c r="G141" i="8"/>
  <c r="H141" i="8"/>
  <c r="H131" i="6"/>
  <c r="G131" i="6"/>
  <c r="H126" i="24"/>
  <c r="G126" i="24"/>
  <c r="G119" i="8"/>
  <c r="H119" i="8"/>
  <c r="G107" i="24"/>
  <c r="H107" i="24"/>
  <c r="G93" i="6"/>
  <c r="H93" i="6"/>
  <c r="H198" i="6"/>
  <c r="G198" i="6"/>
  <c r="H128" i="24"/>
  <c r="G128" i="24"/>
  <c r="V66" i="8"/>
  <c r="H66" i="8"/>
  <c r="G66" i="8"/>
  <c r="G152" i="3"/>
  <c r="H152" i="3"/>
  <c r="H130" i="3"/>
  <c r="G130" i="3"/>
  <c r="H127" i="6"/>
  <c r="G127" i="6"/>
  <c r="G120" i="8"/>
  <c r="H120" i="8"/>
  <c r="H118" i="8"/>
  <c r="G118" i="8"/>
  <c r="G95" i="6"/>
  <c r="H95" i="6"/>
  <c r="G92" i="3"/>
  <c r="H92" i="3"/>
  <c r="H199" i="24"/>
  <c r="G199" i="24"/>
  <c r="H162" i="8"/>
  <c r="G162" i="8"/>
  <c r="H153" i="6"/>
  <c r="G153" i="6"/>
  <c r="G118" i="24"/>
  <c r="H118" i="24"/>
  <c r="H114" i="3"/>
  <c r="G114" i="3"/>
  <c r="H110" i="6"/>
  <c r="G110" i="6"/>
  <c r="V103" i="3"/>
  <c r="H103" i="3"/>
  <c r="G103" i="3"/>
  <c r="V22" i="6"/>
  <c r="G22" i="6"/>
  <c r="H22" i="6"/>
  <c r="V42" i="6"/>
  <c r="G42" i="6"/>
  <c r="H42" i="6"/>
  <c r="V186" i="6"/>
  <c r="H186" i="6"/>
  <c r="G186" i="6"/>
  <c r="H178" i="6"/>
  <c r="V178" i="6"/>
  <c r="G188" i="24"/>
  <c r="V188" i="24"/>
  <c r="H188" i="24"/>
  <c r="H164" i="8"/>
  <c r="V164" i="8"/>
  <c r="G164" i="8"/>
  <c r="V147" i="8"/>
  <c r="H147" i="8"/>
  <c r="G147" i="8"/>
  <c r="V127" i="8"/>
  <c r="G127" i="8"/>
  <c r="V117" i="7"/>
  <c r="H117" i="7"/>
  <c r="G117" i="7"/>
  <c r="H115" i="7"/>
  <c r="G115" i="7"/>
  <c r="V115" i="7"/>
  <c r="V96" i="8"/>
  <c r="H96" i="8"/>
  <c r="G96" i="8"/>
  <c r="H93" i="7"/>
  <c r="G93" i="7"/>
  <c r="V93" i="7"/>
  <c r="V90" i="7"/>
  <c r="G90" i="7"/>
  <c r="H90" i="7"/>
  <c r="V79" i="7"/>
  <c r="G79" i="7"/>
  <c r="V57" i="7"/>
  <c r="H57" i="7"/>
  <c r="G57" i="7"/>
  <c r="H52" i="8"/>
  <c r="V52" i="8"/>
  <c r="G52" i="8"/>
  <c r="V49" i="8"/>
  <c r="H49" i="8"/>
  <c r="G49" i="8"/>
  <c r="H47" i="7"/>
  <c r="G47" i="7"/>
  <c r="V47" i="7"/>
  <c r="V42" i="8"/>
  <c r="G42" i="8"/>
  <c r="H42" i="8"/>
  <c r="V33" i="8"/>
  <c r="G33" i="8"/>
  <c r="H33" i="8"/>
  <c r="V25" i="8"/>
  <c r="H25" i="8"/>
  <c r="G25" i="8"/>
  <c r="V22" i="8"/>
  <c r="G22" i="8"/>
  <c r="H22" i="8"/>
  <c r="V17" i="8"/>
  <c r="H17" i="8"/>
  <c r="G17" i="8"/>
  <c r="G204" i="6"/>
  <c r="H204" i="6"/>
  <c r="G202" i="6"/>
  <c r="H202" i="6"/>
  <c r="G196" i="6"/>
  <c r="H196" i="6"/>
  <c r="G195" i="6"/>
  <c r="H195" i="6"/>
  <c r="H194" i="6"/>
  <c r="G194" i="6"/>
  <c r="G193" i="24"/>
  <c r="H193" i="24"/>
  <c r="G191" i="6"/>
  <c r="H191" i="6"/>
  <c r="H189" i="3"/>
  <c r="G189" i="3"/>
  <c r="G187" i="24"/>
  <c r="H187" i="24"/>
  <c r="H175" i="6"/>
  <c r="G175" i="6"/>
  <c r="H154" i="8"/>
  <c r="G154" i="8"/>
  <c r="V6" i="8"/>
  <c r="G6" i="8"/>
  <c r="H6" i="8"/>
  <c r="V63" i="8"/>
  <c r="G63" i="8"/>
  <c r="H63" i="8"/>
  <c r="G54" i="8"/>
  <c r="H54" i="8"/>
  <c r="H206" i="6"/>
  <c r="G206" i="6"/>
  <c r="H197" i="6"/>
  <c r="G197" i="6"/>
  <c r="G155" i="24"/>
  <c r="H155" i="24"/>
  <c r="G140" i="8"/>
  <c r="H140" i="8"/>
  <c r="G136" i="3"/>
  <c r="H136" i="3"/>
  <c r="G135" i="6"/>
  <c r="H135" i="6"/>
  <c r="H134" i="6"/>
  <c r="G134" i="6"/>
  <c r="H133" i="24"/>
  <c r="G133" i="24"/>
  <c r="H109" i="24"/>
  <c r="G109" i="24"/>
  <c r="G108" i="24"/>
  <c r="H108" i="24"/>
  <c r="G81" i="3"/>
  <c r="V81" i="3"/>
  <c r="H81" i="3"/>
  <c r="G62" i="3"/>
  <c r="V62" i="3"/>
  <c r="H62" i="3"/>
  <c r="V117" i="3"/>
  <c r="G117" i="3"/>
  <c r="H117" i="3"/>
  <c r="V19" i="6"/>
  <c r="H19" i="6"/>
  <c r="G19" i="6"/>
  <c r="G158" i="6"/>
  <c r="H158" i="6"/>
  <c r="V158" i="6"/>
  <c r="V73" i="8"/>
  <c r="G73" i="8"/>
  <c r="H73" i="8"/>
  <c r="V71" i="7"/>
  <c r="G71" i="7"/>
  <c r="H71" i="7"/>
  <c r="G68" i="8"/>
  <c r="V68" i="8"/>
  <c r="H68" i="8"/>
  <c r="V50" i="7"/>
  <c r="H50" i="7"/>
  <c r="V47" i="8"/>
  <c r="H47" i="8"/>
  <c r="G47" i="8"/>
  <c r="V43" i="7"/>
  <c r="G43" i="7"/>
  <c r="H43" i="7"/>
  <c r="H37" i="7"/>
  <c r="V37" i="7"/>
  <c r="G37" i="7"/>
  <c r="V34" i="7"/>
  <c r="G34" i="7"/>
  <c r="H34" i="7"/>
  <c r="G8" i="8"/>
  <c r="H8" i="8"/>
  <c r="V177" i="3"/>
  <c r="H177" i="3"/>
  <c r="V175" i="3"/>
  <c r="H175" i="3"/>
  <c r="G175" i="3"/>
  <c r="V169" i="3"/>
  <c r="H169" i="3"/>
  <c r="G169" i="3"/>
  <c r="V154" i="3"/>
  <c r="G154" i="3"/>
  <c r="H154" i="3"/>
  <c r="H48" i="6"/>
  <c r="G48" i="6"/>
  <c r="V48" i="6"/>
  <c r="H46" i="6"/>
  <c r="G46" i="6"/>
  <c r="H33" i="6"/>
  <c r="G33" i="6"/>
  <c r="V6" i="6"/>
  <c r="G6" i="6"/>
  <c r="H6" i="6"/>
  <c r="V205" i="24"/>
  <c r="H205" i="24"/>
  <c r="G205" i="24"/>
  <c r="V152" i="24"/>
  <c r="G152" i="24"/>
  <c r="H152" i="24"/>
  <c r="H20" i="7"/>
  <c r="G20" i="7"/>
  <c r="V106" i="8"/>
  <c r="G106" i="8"/>
  <c r="H106" i="8"/>
  <c r="G203" i="24"/>
  <c r="H203" i="24"/>
  <c r="G194" i="8"/>
  <c r="H194" i="8"/>
  <c r="H193" i="8"/>
  <c r="G193" i="8"/>
  <c r="G192" i="3"/>
  <c r="H192" i="3"/>
  <c r="H185" i="8"/>
  <c r="G185" i="8"/>
  <c r="H184" i="24"/>
  <c r="G184" i="24"/>
  <c r="G180" i="24"/>
  <c r="H180" i="24"/>
  <c r="G179" i="6"/>
  <c r="H179" i="6"/>
  <c r="H169" i="24"/>
  <c r="G169" i="24"/>
  <c r="G157" i="24"/>
  <c r="H157" i="24"/>
  <c r="H152" i="8"/>
  <c r="G152" i="8"/>
  <c r="H150" i="6"/>
  <c r="G150" i="6"/>
  <c r="H149" i="6"/>
  <c r="G149" i="6"/>
  <c r="G147" i="3"/>
  <c r="H147" i="3"/>
  <c r="G144" i="8"/>
  <c r="H144" i="8"/>
  <c r="H99" i="3"/>
  <c r="G99" i="3"/>
  <c r="H97" i="8"/>
  <c r="G97" i="8"/>
  <c r="G88" i="3"/>
  <c r="H88" i="3"/>
  <c r="H74" i="24"/>
  <c r="G74" i="24"/>
  <c r="G73" i="6"/>
  <c r="H73" i="6"/>
  <c r="H71" i="3"/>
  <c r="G71" i="3"/>
  <c r="H50" i="24"/>
  <c r="G50" i="24"/>
  <c r="H49" i="6"/>
  <c r="G49" i="6"/>
  <c r="G46" i="8"/>
  <c r="H46" i="8"/>
  <c r="H45" i="24"/>
  <c r="G45" i="24"/>
  <c r="H43" i="8"/>
  <c r="G43" i="8"/>
  <c r="G35" i="3"/>
  <c r="H35" i="3"/>
  <c r="H23" i="8"/>
  <c r="G23" i="8"/>
  <c r="G52" i="6"/>
  <c r="V52" i="6"/>
  <c r="H52" i="6"/>
  <c r="V192" i="24"/>
  <c r="H192" i="24"/>
  <c r="G192" i="24"/>
  <c r="V173" i="24"/>
  <c r="G173" i="24"/>
  <c r="H173" i="24"/>
  <c r="V159" i="24"/>
  <c r="G159" i="24"/>
  <c r="H159" i="24"/>
  <c r="H149" i="24"/>
  <c r="G149" i="24"/>
  <c r="V149" i="24"/>
  <c r="V106" i="24"/>
  <c r="G106" i="24"/>
  <c r="G95" i="24"/>
  <c r="V95" i="24"/>
  <c r="H95" i="24"/>
  <c r="V81" i="24"/>
  <c r="G81" i="24"/>
  <c r="H81" i="24"/>
  <c r="V49" i="24"/>
  <c r="G49" i="24"/>
  <c r="H49" i="24"/>
  <c r="V42" i="24"/>
  <c r="G42" i="24"/>
  <c r="V31" i="24"/>
  <c r="H31" i="24"/>
  <c r="G27" i="24"/>
  <c r="V27" i="24"/>
  <c r="H27" i="24"/>
  <c r="H192" i="7"/>
  <c r="G192" i="7"/>
  <c r="H185" i="7"/>
  <c r="G185" i="7"/>
  <c r="G180" i="7"/>
  <c r="H180" i="7"/>
  <c r="H165" i="7"/>
  <c r="G165" i="7"/>
  <c r="G147" i="7"/>
  <c r="H147" i="7"/>
  <c r="G109" i="7"/>
  <c r="H109" i="7"/>
  <c r="H104" i="7"/>
  <c r="G104" i="7"/>
  <c r="V175" i="7"/>
  <c r="G175" i="7"/>
  <c r="H175" i="7"/>
  <c r="G172" i="8"/>
  <c r="H172" i="8"/>
  <c r="V172" i="8"/>
  <c r="V170" i="7"/>
  <c r="H170" i="7"/>
  <c r="G170" i="7"/>
  <c r="V154" i="7"/>
  <c r="H154" i="7"/>
  <c r="G154" i="7"/>
  <c r="V137" i="7"/>
  <c r="G137" i="7"/>
  <c r="H137" i="7"/>
  <c r="H201" i="3"/>
  <c r="G201" i="3"/>
  <c r="G182" i="3"/>
  <c r="H182" i="3"/>
  <c r="H62" i="6"/>
  <c r="G62" i="6"/>
  <c r="V62" i="6"/>
  <c r="H77" i="6"/>
  <c r="G77" i="6"/>
  <c r="V102" i="3"/>
  <c r="H102" i="3"/>
  <c r="G102" i="3"/>
  <c r="H58" i="3"/>
  <c r="G58" i="3"/>
  <c r="H51" i="3"/>
  <c r="G51" i="3"/>
  <c r="H30" i="3"/>
  <c r="G30" i="3"/>
  <c r="H182" i="6"/>
  <c r="G182" i="6"/>
  <c r="V173" i="6"/>
  <c r="H173" i="6"/>
  <c r="G173" i="6"/>
  <c r="V126" i="3"/>
  <c r="H126" i="3"/>
  <c r="G126" i="3"/>
  <c r="G121" i="3"/>
  <c r="H121" i="3"/>
  <c r="V109" i="3"/>
  <c r="G109" i="3"/>
  <c r="H109" i="3"/>
  <c r="G185" i="6"/>
  <c r="H185" i="6"/>
  <c r="V36" i="6"/>
  <c r="H36" i="6"/>
  <c r="G36" i="6"/>
  <c r="G185" i="24"/>
  <c r="H185" i="24"/>
  <c r="V151" i="24"/>
  <c r="G151" i="24"/>
  <c r="H151" i="24"/>
  <c r="V54" i="24"/>
  <c r="H54" i="24"/>
  <c r="G54" i="24"/>
  <c r="H47" i="24"/>
  <c r="G47" i="24"/>
  <c r="V40" i="24"/>
  <c r="H40" i="24"/>
  <c r="G40" i="24"/>
  <c r="G132" i="7"/>
  <c r="H132" i="7"/>
  <c r="V120" i="7"/>
  <c r="G120" i="7"/>
  <c r="H120" i="7"/>
  <c r="H68" i="7"/>
  <c r="G68" i="7"/>
  <c r="H142" i="3"/>
  <c r="G142" i="3"/>
  <c r="H34" i="3"/>
  <c r="G34" i="3"/>
  <c r="V128" i="6"/>
  <c r="H128" i="6"/>
  <c r="G128" i="6"/>
  <c r="V12" i="6"/>
  <c r="H12" i="6"/>
  <c r="G12" i="6"/>
  <c r="G201" i="24"/>
  <c r="G164" i="24"/>
  <c r="H164" i="24"/>
  <c r="V158" i="3"/>
  <c r="H158" i="3"/>
  <c r="G158" i="3"/>
  <c r="G75" i="3"/>
  <c r="H75" i="3"/>
  <c r="V189" i="6"/>
  <c r="H189" i="6"/>
  <c r="G189" i="6"/>
  <c r="V172" i="6"/>
  <c r="H172" i="6"/>
  <c r="G161" i="6"/>
  <c r="H161" i="6"/>
  <c r="V122" i="6"/>
  <c r="H122" i="6"/>
  <c r="G122" i="6"/>
  <c r="G108" i="6"/>
  <c r="H108" i="6"/>
  <c r="V108" i="6"/>
  <c r="V127" i="24"/>
  <c r="H127" i="24"/>
  <c r="G127" i="24"/>
  <c r="V143" i="3"/>
  <c r="G143" i="3"/>
  <c r="H143" i="3"/>
  <c r="H66" i="3"/>
  <c r="G66" i="3"/>
  <c r="V20" i="3"/>
  <c r="G20" i="3"/>
  <c r="H198" i="8"/>
  <c r="G198" i="8"/>
  <c r="H167" i="3"/>
  <c r="G167" i="3"/>
  <c r="G158" i="8"/>
  <c r="H158" i="8"/>
  <c r="G144" i="3"/>
  <c r="H144" i="3"/>
  <c r="G142" i="24"/>
  <c r="H142" i="24"/>
  <c r="G85" i="8"/>
  <c r="H85" i="8"/>
  <c r="H82" i="8"/>
  <c r="G82" i="8"/>
  <c r="G79" i="6"/>
  <c r="H79" i="6"/>
  <c r="G41" i="8"/>
  <c r="H41" i="8"/>
  <c r="G40" i="8"/>
  <c r="H40" i="8"/>
  <c r="H37" i="24"/>
  <c r="G37" i="24"/>
  <c r="G35" i="6"/>
  <c r="H35" i="6"/>
  <c r="G32" i="6"/>
  <c r="H32" i="6"/>
  <c r="H6" i="24"/>
  <c r="G6" i="24"/>
  <c r="V23" i="3"/>
  <c r="H23" i="3"/>
  <c r="G23" i="3"/>
  <c r="V17" i="3"/>
  <c r="G17" i="3"/>
  <c r="V50" i="3"/>
  <c r="G50" i="3"/>
  <c r="V40" i="3"/>
  <c r="H40" i="3"/>
  <c r="H193" i="3"/>
  <c r="V193" i="3"/>
  <c r="V156" i="3"/>
  <c r="G156" i="3"/>
  <c r="H156" i="3"/>
  <c r="V127" i="3"/>
  <c r="H127" i="3"/>
  <c r="V57" i="3"/>
  <c r="G57" i="3"/>
  <c r="H33" i="3"/>
  <c r="V33" i="3"/>
  <c r="V143" i="7"/>
  <c r="G143" i="7"/>
  <c r="V119" i="7"/>
  <c r="G119" i="7"/>
  <c r="V110" i="7"/>
  <c r="G110" i="7"/>
  <c r="H110" i="7"/>
  <c r="V76" i="7"/>
  <c r="G76" i="7"/>
  <c r="H76" i="7"/>
  <c r="G50" i="7"/>
  <c r="V135" i="8"/>
  <c r="H135" i="8"/>
  <c r="V122" i="8"/>
  <c r="G122" i="8"/>
  <c r="H122" i="8"/>
  <c r="G86" i="8"/>
  <c r="H86" i="8"/>
  <c r="G53" i="8"/>
  <c r="H53" i="8"/>
  <c r="H15" i="8"/>
  <c r="G15" i="8"/>
  <c r="G206" i="8"/>
  <c r="H206" i="8"/>
  <c r="H191" i="8"/>
  <c r="G191" i="8"/>
  <c r="H183" i="3"/>
  <c r="G183" i="3"/>
  <c r="H158" i="24"/>
  <c r="G158" i="24"/>
  <c r="G102" i="6"/>
  <c r="H102" i="6"/>
  <c r="H101" i="6"/>
  <c r="G101" i="6"/>
  <c r="H100" i="3"/>
  <c r="G100" i="3"/>
  <c r="H98" i="8"/>
  <c r="G98" i="8"/>
  <c r="H92" i="24"/>
  <c r="G92" i="24"/>
  <c r="G76" i="8"/>
  <c r="H76" i="8"/>
  <c r="G75" i="6"/>
  <c r="H75" i="6"/>
  <c r="G65" i="3"/>
  <c r="H65" i="3"/>
  <c r="H57" i="24"/>
  <c r="G57" i="24"/>
  <c r="H54" i="6"/>
  <c r="G54" i="6"/>
  <c r="H50" i="6"/>
  <c r="G50" i="6"/>
  <c r="H49" i="3"/>
  <c r="G49" i="3"/>
  <c r="G48" i="3"/>
  <c r="H48" i="3"/>
  <c r="G45" i="6"/>
  <c r="H45" i="6"/>
  <c r="H13" i="24"/>
  <c r="G13" i="24"/>
  <c r="H12" i="3"/>
  <c r="G12" i="3"/>
  <c r="H8" i="24"/>
  <c r="G8" i="24"/>
  <c r="G29" i="3"/>
  <c r="V29" i="3"/>
  <c r="H29" i="3"/>
  <c r="H25" i="3"/>
  <c r="G25" i="3"/>
  <c r="V25" i="3"/>
  <c r="V105" i="6"/>
  <c r="G105" i="6"/>
  <c r="H105" i="6"/>
  <c r="V99" i="6"/>
  <c r="H99" i="6"/>
  <c r="G99" i="6"/>
  <c r="V184" i="3"/>
  <c r="H184" i="3"/>
  <c r="H32" i="24"/>
  <c r="V32" i="24"/>
  <c r="H202" i="7"/>
  <c r="G202" i="7"/>
  <c r="V167" i="7"/>
  <c r="G167" i="7"/>
  <c r="G135" i="7"/>
  <c r="H135" i="7"/>
  <c r="V112" i="7"/>
  <c r="G112" i="7"/>
  <c r="H79" i="7"/>
  <c r="G192" i="8"/>
  <c r="H192" i="8"/>
  <c r="H115" i="24"/>
  <c r="G115" i="24"/>
  <c r="G101" i="3"/>
  <c r="H101" i="3"/>
  <c r="H98" i="24"/>
  <c r="G98" i="24"/>
  <c r="G97" i="7"/>
  <c r="V200" i="3"/>
  <c r="G200" i="3"/>
  <c r="H200" i="3"/>
  <c r="G73" i="3"/>
  <c r="H73" i="3"/>
  <c r="V64" i="24"/>
  <c r="G64" i="24"/>
  <c r="H64" i="24"/>
  <c r="H23" i="24"/>
  <c r="G23" i="24"/>
  <c r="G204" i="7"/>
  <c r="H204" i="7"/>
  <c r="V149" i="7"/>
  <c r="G149" i="7"/>
  <c r="V84" i="7"/>
  <c r="H84" i="7"/>
  <c r="G84" i="7"/>
  <c r="V63" i="7"/>
  <c r="G63" i="7"/>
  <c r="V70" i="8"/>
  <c r="G70" i="8"/>
  <c r="H70" i="8"/>
  <c r="H166" i="6"/>
  <c r="G166" i="6"/>
  <c r="H165" i="6"/>
  <c r="G165" i="6"/>
  <c r="G139" i="8"/>
  <c r="H139" i="8"/>
  <c r="G137" i="8"/>
  <c r="H137" i="8"/>
  <c r="G135" i="24"/>
  <c r="H135" i="24"/>
  <c r="H134" i="24"/>
  <c r="G134" i="24"/>
  <c r="G117" i="8"/>
  <c r="H117" i="8"/>
  <c r="G113" i="3"/>
  <c r="H113" i="3"/>
  <c r="H77" i="24"/>
  <c r="G77" i="24"/>
  <c r="H24" i="8"/>
  <c r="G24" i="8"/>
  <c r="H60" i="6"/>
  <c r="G60" i="6"/>
  <c r="V151" i="7"/>
  <c r="G151" i="7"/>
  <c r="V96" i="7"/>
  <c r="G96" i="7"/>
  <c r="G175" i="24"/>
  <c r="H175" i="24"/>
  <c r="H145" i="3"/>
  <c r="H42" i="24"/>
  <c r="H18" i="3"/>
  <c r="G18" i="3"/>
  <c r="H196" i="3"/>
  <c r="G196" i="3"/>
  <c r="V90" i="6"/>
  <c r="G90" i="6"/>
  <c r="V138" i="6"/>
  <c r="G138" i="6"/>
  <c r="G38" i="3"/>
  <c r="H38" i="3"/>
  <c r="G22" i="3"/>
  <c r="V22" i="3"/>
  <c r="V122" i="7"/>
  <c r="G122" i="7"/>
  <c r="H122" i="7"/>
  <c r="V62" i="7"/>
  <c r="G62" i="7"/>
  <c r="G199" i="6"/>
  <c r="H199" i="6"/>
  <c r="G198" i="3"/>
  <c r="H198" i="3"/>
  <c r="G178" i="6"/>
  <c r="G177" i="6"/>
  <c r="H177" i="6"/>
  <c r="H170" i="6"/>
  <c r="G119" i="6"/>
  <c r="H119" i="6"/>
  <c r="H116" i="3"/>
  <c r="G116" i="3"/>
  <c r="G99" i="24"/>
  <c r="H99" i="24"/>
  <c r="G83" i="3"/>
  <c r="H83" i="3"/>
  <c r="G63" i="6"/>
  <c r="G55" i="8"/>
  <c r="H55" i="8"/>
  <c r="V85" i="6"/>
  <c r="H85" i="6"/>
  <c r="V56" i="6"/>
  <c r="H56" i="6"/>
  <c r="V21" i="24"/>
  <c r="G21" i="24"/>
  <c r="V179" i="24"/>
  <c r="G179" i="24"/>
  <c r="H179" i="24"/>
  <c r="V183" i="6"/>
  <c r="H183" i="6"/>
  <c r="G183" i="6"/>
  <c r="G172" i="6"/>
  <c r="V120" i="24"/>
  <c r="G120" i="24"/>
  <c r="V98" i="7"/>
  <c r="H98" i="7"/>
  <c r="V59" i="7"/>
  <c r="H59" i="7"/>
  <c r="G59" i="7"/>
  <c r="H181" i="3"/>
  <c r="G131" i="8"/>
  <c r="H131" i="8"/>
  <c r="H127" i="8"/>
  <c r="G106" i="3"/>
  <c r="H83" i="8"/>
  <c r="G65" i="8"/>
  <c r="H65" i="8"/>
  <c r="H64" i="6"/>
  <c r="G64" i="6"/>
  <c r="G54" i="7"/>
  <c r="V153" i="3"/>
  <c r="H153" i="3"/>
  <c r="V176" i="3"/>
  <c r="H176" i="3"/>
  <c r="G176" i="3"/>
  <c r="V133" i="3"/>
  <c r="H133" i="3"/>
  <c r="G133" i="3"/>
  <c r="V125" i="3"/>
  <c r="H125" i="3"/>
  <c r="G103" i="6"/>
  <c r="H103" i="6"/>
  <c r="G18" i="6"/>
  <c r="V18" i="6"/>
  <c r="H18" i="6"/>
  <c r="V19" i="24"/>
  <c r="H19" i="24"/>
  <c r="G19" i="24"/>
  <c r="V103" i="7"/>
  <c r="H103" i="7"/>
  <c r="G74" i="7"/>
  <c r="V74" i="7"/>
  <c r="H18" i="7"/>
  <c r="G201" i="6"/>
  <c r="H169" i="8"/>
  <c r="G169" i="8"/>
  <c r="G157" i="3"/>
  <c r="H107" i="3"/>
  <c r="G107" i="3"/>
  <c r="G31" i="24"/>
  <c r="V11" i="3"/>
  <c r="H11" i="3"/>
  <c r="BB6" i="1"/>
  <c r="BB5" i="1"/>
  <c r="E30" i="37" l="1"/>
  <c r="GW30" i="37"/>
  <c r="HE30" i="37"/>
  <c r="FX30" i="37"/>
  <c r="GF30" i="37"/>
  <c r="GN30" i="37"/>
  <c r="FG30" i="37"/>
  <c r="FO30" i="37"/>
  <c r="EH30" i="37"/>
  <c r="EP30" i="37"/>
  <c r="EX30" i="37"/>
  <c r="DQ30" i="37"/>
  <c r="DY30" i="37"/>
  <c r="CR30" i="37"/>
  <c r="CZ30" i="37"/>
  <c r="DH30" i="37"/>
  <c r="CA30" i="37"/>
  <c r="CI30" i="37"/>
  <c r="AF30" i="37"/>
  <c r="AN30" i="37"/>
  <c r="AV30" i="37"/>
  <c r="P30" i="37"/>
  <c r="X30" i="37"/>
  <c r="GP30" i="37"/>
  <c r="GX30" i="37"/>
  <c r="HF30" i="37"/>
  <c r="FY30" i="37"/>
  <c r="GG30" i="37"/>
  <c r="EZ30" i="37"/>
  <c r="FH30" i="37"/>
  <c r="FP30" i="37"/>
  <c r="EI30" i="37"/>
  <c r="EQ30" i="37"/>
  <c r="DJ30" i="37"/>
  <c r="DR30" i="37"/>
  <c r="DZ30" i="37"/>
  <c r="CS30" i="37"/>
  <c r="DA30" i="37"/>
  <c r="BT30" i="37"/>
  <c r="CB30" i="37"/>
  <c r="CJ30" i="37"/>
  <c r="AG30" i="37"/>
  <c r="AO30" i="37"/>
  <c r="I30" i="37"/>
  <c r="Q30" i="37"/>
  <c r="Y30" i="37"/>
  <c r="GU30" i="37"/>
  <c r="FV30" i="37"/>
  <c r="GL30" i="37"/>
  <c r="FM30" i="37"/>
  <c r="EN30" i="37"/>
  <c r="DW30" i="37"/>
  <c r="CX30" i="37"/>
  <c r="BY30" i="37"/>
  <c r="AL30" i="37"/>
  <c r="V30" i="37"/>
  <c r="FW30" i="37"/>
  <c r="EG30" i="37"/>
  <c r="DP30" i="37"/>
  <c r="CY30" i="37"/>
  <c r="CH30" i="37"/>
  <c r="AU30" i="37"/>
  <c r="GQ30" i="37"/>
  <c r="GY30" i="37"/>
  <c r="HG30" i="37"/>
  <c r="FZ30" i="37"/>
  <c r="GH30" i="37"/>
  <c r="FA30" i="37"/>
  <c r="FI30" i="37"/>
  <c r="FQ30" i="37"/>
  <c r="EJ30" i="37"/>
  <c r="ER30" i="37"/>
  <c r="DK30" i="37"/>
  <c r="DS30" i="37"/>
  <c r="EA30" i="37"/>
  <c r="CT30" i="37"/>
  <c r="DB30" i="37"/>
  <c r="BU30" i="37"/>
  <c r="CC30" i="37"/>
  <c r="CK30" i="37"/>
  <c r="AH30" i="37"/>
  <c r="AP30" i="37"/>
  <c r="J30" i="37"/>
  <c r="R30" i="37"/>
  <c r="Z30" i="37"/>
  <c r="GR30" i="37"/>
  <c r="GZ30" i="37"/>
  <c r="HH30" i="37"/>
  <c r="GA30" i="37"/>
  <c r="GI30" i="37"/>
  <c r="FB30" i="37"/>
  <c r="FJ30" i="37"/>
  <c r="FR30" i="37"/>
  <c r="EK30" i="37"/>
  <c r="ES30" i="37"/>
  <c r="DL30" i="37"/>
  <c r="DT30" i="37"/>
  <c r="EB30" i="37"/>
  <c r="CU30" i="37"/>
  <c r="DC30" i="37"/>
  <c r="BV30" i="37"/>
  <c r="CD30" i="37"/>
  <c r="CL30" i="37"/>
  <c r="AI30" i="37"/>
  <c r="AQ30" i="37"/>
  <c r="K30" i="37"/>
  <c r="S30" i="37"/>
  <c r="AA30" i="37"/>
  <c r="DO30" i="37"/>
  <c r="CG30" i="37"/>
  <c r="AT30" i="37"/>
  <c r="GV30" i="37"/>
  <c r="GE30" i="37"/>
  <c r="GM30" i="37"/>
  <c r="FN30" i="37"/>
  <c r="EW30" i="37"/>
  <c r="CQ30" i="37"/>
  <c r="BZ30" i="37"/>
  <c r="AM30" i="37"/>
  <c r="W30" i="37"/>
  <c r="GS30" i="37"/>
  <c r="HA30" i="37"/>
  <c r="HI30" i="37"/>
  <c r="GB30" i="37"/>
  <c r="GJ30" i="37"/>
  <c r="FC30" i="37"/>
  <c r="FK30" i="37"/>
  <c r="FS30" i="37"/>
  <c r="EL30" i="37"/>
  <c r="ET30" i="37"/>
  <c r="DM30" i="37"/>
  <c r="DU30" i="37"/>
  <c r="EC30" i="37"/>
  <c r="CV30" i="37"/>
  <c r="DD30" i="37"/>
  <c r="BW30" i="37"/>
  <c r="CE30" i="37"/>
  <c r="CM30" i="37"/>
  <c r="AJ30" i="37"/>
  <c r="AR30" i="37"/>
  <c r="L30" i="37"/>
  <c r="T30" i="37"/>
  <c r="AB30" i="37"/>
  <c r="GT30" i="37"/>
  <c r="HB30" i="37"/>
  <c r="FU30" i="37"/>
  <c r="GC30" i="37"/>
  <c r="GK30" i="37"/>
  <c r="FD30" i="37"/>
  <c r="FL30" i="37"/>
  <c r="EE30" i="37"/>
  <c r="EM30" i="37"/>
  <c r="EU30" i="37"/>
  <c r="DN30" i="37"/>
  <c r="DV30" i="37"/>
  <c r="CO30" i="37"/>
  <c r="CW30" i="37"/>
  <c r="DE30" i="37"/>
  <c r="BX30" i="37"/>
  <c r="CF30" i="37"/>
  <c r="AW30" i="37"/>
  <c r="AK30" i="37"/>
  <c r="AS30" i="37"/>
  <c r="M30" i="37"/>
  <c r="U30" i="37"/>
  <c r="HC30" i="37"/>
  <c r="GD30" i="37"/>
  <c r="FE30" i="37"/>
  <c r="EF30" i="37"/>
  <c r="EV30" i="37"/>
  <c r="CP30" i="37"/>
  <c r="DF30" i="37"/>
  <c r="AD30" i="37"/>
  <c r="N30" i="37"/>
  <c r="HD30" i="37"/>
  <c r="FF30" i="37"/>
  <c r="EO30" i="37"/>
  <c r="DX30" i="37"/>
  <c r="DG30" i="37"/>
  <c r="AE30" i="37"/>
  <c r="O30" i="37"/>
  <c r="H30" i="37"/>
  <c r="FT30" i="37"/>
  <c r="BA30" i="37"/>
  <c r="BI30" i="37"/>
  <c r="BQ30" i="37"/>
  <c r="BC30" i="37"/>
  <c r="AX30" i="37"/>
  <c r="EY30" i="37"/>
  <c r="BB30" i="37"/>
  <c r="BJ30" i="37"/>
  <c r="BR30" i="37"/>
  <c r="ED30" i="37"/>
  <c r="BK30" i="37"/>
  <c r="BS30" i="37"/>
  <c r="BF30" i="37"/>
  <c r="BN30" i="37"/>
  <c r="AY30" i="37"/>
  <c r="BG30" i="37"/>
  <c r="BO30" i="37"/>
  <c r="GO30" i="37"/>
  <c r="BM30" i="37"/>
  <c r="DI30" i="37"/>
  <c r="BP30" i="37"/>
  <c r="CN30" i="37"/>
  <c r="AC30" i="37"/>
  <c r="AZ30" i="37"/>
  <c r="BD30" i="37"/>
  <c r="BH30" i="37"/>
  <c r="BL30" i="37"/>
  <c r="BE30" i="37"/>
  <c r="AY106" i="5"/>
  <c r="BF106" i="5" s="1"/>
  <c r="AY207" i="5"/>
  <c r="BF207" i="5" s="1"/>
  <c r="D30" i="37"/>
  <c r="C30" i="37"/>
  <c r="B30" i="37"/>
  <c r="E23" i="52"/>
  <c r="E22" i="52" s="1"/>
  <c r="F11" i="52"/>
  <c r="F23" i="52"/>
  <c r="AD312" i="1"/>
  <c r="AD412" i="1"/>
  <c r="F36" i="52"/>
  <c r="F18" i="52"/>
  <c r="J37" i="52"/>
  <c r="L37" i="52" s="1"/>
  <c r="E34" i="52"/>
  <c r="K37" i="52"/>
  <c r="AX225" i="1"/>
  <c r="K33" i="52"/>
  <c r="K32" i="52"/>
  <c r="I38" i="52"/>
  <c r="K38" i="52"/>
  <c r="J38" i="52"/>
  <c r="K19" i="52"/>
  <c r="E16" i="52"/>
  <c r="AX215" i="1"/>
  <c r="I14" i="52"/>
  <c r="K30" i="52"/>
  <c r="K25" i="52"/>
  <c r="J25" i="52"/>
  <c r="K29" i="52"/>
  <c r="K21" i="52"/>
  <c r="AX217" i="1"/>
  <c r="K13" i="52"/>
  <c r="E10" i="52"/>
  <c r="K15" i="52"/>
  <c r="K20" i="52"/>
  <c r="AX216" i="1"/>
  <c r="J39" i="52"/>
  <c r="K39" i="52"/>
  <c r="I39" i="52"/>
  <c r="I5" i="3"/>
  <c r="F6" i="2"/>
  <c r="E7" i="2" s="1"/>
  <c r="G6" i="2" s="1"/>
  <c r="J6" i="2" s="1"/>
  <c r="I187" i="8"/>
  <c r="J163" i="6"/>
  <c r="J194" i="24"/>
  <c r="I89" i="7"/>
  <c r="I200" i="24"/>
  <c r="I84" i="24"/>
  <c r="I172" i="7"/>
  <c r="I188" i="7"/>
  <c r="J172" i="7"/>
  <c r="J59" i="6"/>
  <c r="I107" i="7"/>
  <c r="I42" i="3"/>
  <c r="J9" i="8"/>
  <c r="I142" i="6"/>
  <c r="J44" i="24"/>
  <c r="I82" i="24"/>
  <c r="I184" i="8"/>
  <c r="J93" i="3"/>
  <c r="I141" i="7"/>
  <c r="J92" i="8"/>
  <c r="I69" i="6"/>
  <c r="I199" i="3"/>
  <c r="J25" i="24"/>
  <c r="J174" i="8"/>
  <c r="I85" i="24"/>
  <c r="J55" i="6"/>
  <c r="I45" i="8"/>
  <c r="J70" i="24"/>
  <c r="I48" i="8"/>
  <c r="J110" i="3"/>
  <c r="I66" i="7"/>
  <c r="I80" i="6"/>
  <c r="I123" i="7"/>
  <c r="I44" i="24"/>
  <c r="I178" i="8"/>
  <c r="J79" i="8"/>
  <c r="J141" i="7"/>
  <c r="I167" i="8"/>
  <c r="Y53" i="7"/>
  <c r="J157" i="7"/>
  <c r="I94" i="7"/>
  <c r="I32" i="8"/>
  <c r="I190" i="8"/>
  <c r="X53" i="7"/>
  <c r="AJ73" i="7"/>
  <c r="I125" i="3"/>
  <c r="I153" i="7"/>
  <c r="J30" i="24"/>
  <c r="I206" i="24"/>
  <c r="J40" i="3"/>
  <c r="J184" i="7"/>
  <c r="I153" i="24"/>
  <c r="J129" i="8"/>
  <c r="I126" i="8"/>
  <c r="I174" i="8"/>
  <c r="J193" i="7"/>
  <c r="I137" i="24"/>
  <c r="I151" i="8"/>
  <c r="J146" i="7"/>
  <c r="I194" i="24"/>
  <c r="J32" i="8"/>
  <c r="J94" i="24"/>
  <c r="J85" i="3"/>
  <c r="J102" i="24"/>
  <c r="I107" i="6"/>
  <c r="I113" i="24"/>
  <c r="I164" i="7"/>
  <c r="J199" i="3"/>
  <c r="J84" i="6"/>
  <c r="I84" i="6"/>
  <c r="I176" i="7"/>
  <c r="J87" i="3"/>
  <c r="I87" i="7"/>
  <c r="J151" i="8"/>
  <c r="J87" i="6"/>
  <c r="J72" i="6"/>
  <c r="J100" i="6"/>
  <c r="I89" i="24"/>
  <c r="I189" i="24"/>
  <c r="J52" i="7"/>
  <c r="J51" i="6"/>
  <c r="I183" i="7"/>
  <c r="I18" i="24"/>
  <c r="J183" i="24"/>
  <c r="I102" i="8"/>
  <c r="I100" i="6"/>
  <c r="I202" i="24"/>
  <c r="I102" i="24"/>
  <c r="I105" i="8"/>
  <c r="I176" i="8"/>
  <c r="I21" i="8"/>
  <c r="J45" i="8"/>
  <c r="J91" i="24"/>
  <c r="J75" i="24"/>
  <c r="I43" i="6"/>
  <c r="J136" i="6"/>
  <c r="I157" i="8"/>
  <c r="I104" i="6"/>
  <c r="J200" i="8"/>
  <c r="J90" i="24"/>
  <c r="X26" i="7"/>
  <c r="AA26" i="7" s="1"/>
  <c r="I69" i="3"/>
  <c r="J187" i="8"/>
  <c r="I179" i="3"/>
  <c r="I126" i="7"/>
  <c r="J190" i="24"/>
  <c r="J183" i="7"/>
  <c r="I93" i="3"/>
  <c r="I85" i="3"/>
  <c r="J105" i="3"/>
  <c r="J91" i="6"/>
  <c r="J100" i="8"/>
  <c r="J86" i="3"/>
  <c r="I182" i="7"/>
  <c r="I204" i="8"/>
  <c r="I122" i="24"/>
  <c r="I157" i="7"/>
  <c r="I46" i="3"/>
  <c r="J22" i="24"/>
  <c r="X54" i="7"/>
  <c r="AA54" i="7" s="1"/>
  <c r="I56" i="3"/>
  <c r="J98" i="3"/>
  <c r="J115" i="6"/>
  <c r="J121" i="6"/>
  <c r="I200" i="8"/>
  <c r="J66" i="7"/>
  <c r="J89" i="7"/>
  <c r="J177" i="3"/>
  <c r="J86" i="6"/>
  <c r="J90" i="3"/>
  <c r="I38" i="7"/>
  <c r="X72" i="7"/>
  <c r="AJ89" i="7"/>
  <c r="X83" i="7"/>
  <c r="I181" i="8"/>
  <c r="I200" i="6"/>
  <c r="I59" i="8"/>
  <c r="I123" i="6"/>
  <c r="J200" i="24"/>
  <c r="J156" i="6"/>
  <c r="AJ54" i="7"/>
  <c r="I190" i="24"/>
  <c r="J72" i="7"/>
  <c r="J197" i="3"/>
  <c r="Y96" i="7"/>
  <c r="I76" i="24"/>
  <c r="I111" i="24"/>
  <c r="J30" i="6"/>
  <c r="I197" i="7"/>
  <c r="J154" i="6"/>
  <c r="I86" i="3"/>
  <c r="J105" i="8"/>
  <c r="I78" i="6"/>
  <c r="I78" i="24"/>
  <c r="I178" i="7"/>
  <c r="J181" i="6"/>
  <c r="J186" i="3"/>
  <c r="J197" i="8"/>
  <c r="J35" i="24"/>
  <c r="I41" i="7"/>
  <c r="AJ26" i="7"/>
  <c r="J51" i="8"/>
  <c r="I138" i="7"/>
  <c r="I128" i="3"/>
  <c r="I138" i="8"/>
  <c r="J111" i="24"/>
  <c r="J165" i="8"/>
  <c r="J112" i="3"/>
  <c r="I56" i="24"/>
  <c r="J48" i="8"/>
  <c r="I55" i="6"/>
  <c r="J55" i="7"/>
  <c r="I55" i="3"/>
  <c r="I51" i="8"/>
  <c r="I30" i="24"/>
  <c r="I23" i="7"/>
  <c r="I22" i="24"/>
  <c r="I21" i="3"/>
  <c r="I32" i="24"/>
  <c r="J56" i="7"/>
  <c r="X80" i="7"/>
  <c r="AJ80" i="7"/>
  <c r="J38" i="24"/>
  <c r="AJ94" i="7"/>
  <c r="I79" i="3"/>
  <c r="J76" i="6"/>
  <c r="J24" i="24"/>
  <c r="I35" i="24"/>
  <c r="J123" i="7"/>
  <c r="J181" i="8"/>
  <c r="I52" i="24"/>
  <c r="J84" i="8"/>
  <c r="J103" i="24"/>
  <c r="Y83" i="7"/>
  <c r="J84" i="24"/>
  <c r="J111" i="3"/>
  <c r="J11" i="8"/>
  <c r="I53" i="6"/>
  <c r="J128" i="3"/>
  <c r="I143" i="6"/>
  <c r="AJ100" i="7"/>
  <c r="I95" i="3"/>
  <c r="J108" i="8"/>
  <c r="I163" i="6"/>
  <c r="J178" i="7"/>
  <c r="J187" i="7"/>
  <c r="J171" i="24"/>
  <c r="I17" i="24"/>
  <c r="I5" i="7"/>
  <c r="J168" i="6"/>
  <c r="I109" i="8"/>
  <c r="I178" i="24"/>
  <c r="I148" i="24"/>
  <c r="J39" i="3"/>
  <c r="I67" i="6"/>
  <c r="I171" i="7"/>
  <c r="J88" i="6"/>
  <c r="I67" i="3"/>
  <c r="I193" i="7"/>
  <c r="J93" i="24"/>
  <c r="I11" i="6"/>
  <c r="Y88" i="7"/>
  <c r="I39" i="24"/>
  <c r="J202" i="3"/>
  <c r="J153" i="24"/>
  <c r="J123" i="6"/>
  <c r="I94" i="24"/>
  <c r="Y80" i="7"/>
  <c r="Y99" i="7"/>
  <c r="AA99" i="7" s="1"/>
  <c r="I72" i="3"/>
  <c r="I115" i="6"/>
  <c r="I76" i="3"/>
  <c r="J37" i="8"/>
  <c r="J121" i="7"/>
  <c r="J169" i="6"/>
  <c r="I113" i="7"/>
  <c r="X94" i="7"/>
  <c r="AA94" i="7" s="1"/>
  <c r="I201" i="7"/>
  <c r="J180" i="6"/>
  <c r="J184" i="3"/>
  <c r="I190" i="7"/>
  <c r="J79" i="24"/>
  <c r="I66" i="6"/>
  <c r="AJ99" i="7"/>
  <c r="J129" i="24"/>
  <c r="J141" i="6"/>
  <c r="J113" i="24"/>
  <c r="I186" i="3"/>
  <c r="I181" i="6"/>
  <c r="I136" i="6"/>
  <c r="J148" i="24"/>
  <c r="I168" i="7"/>
  <c r="I133" i="7"/>
  <c r="I171" i="3"/>
  <c r="J108" i="3"/>
  <c r="I121" i="6"/>
  <c r="J140" i="7"/>
  <c r="J168" i="8"/>
  <c r="J161" i="24"/>
  <c r="J153" i="7"/>
  <c r="I136" i="24"/>
  <c r="I156" i="6"/>
  <c r="I144" i="7"/>
  <c r="J143" i="6"/>
  <c r="I171" i="6"/>
  <c r="I112" i="24"/>
  <c r="J147" i="6"/>
  <c r="J142" i="6"/>
  <c r="I162" i="24"/>
  <c r="J163" i="7"/>
  <c r="AJ5" i="7"/>
  <c r="I30" i="6"/>
  <c r="J53" i="6"/>
  <c r="I52" i="7"/>
  <c r="J15" i="3"/>
  <c r="J44" i="7"/>
  <c r="J65" i="7"/>
  <c r="I24" i="6"/>
  <c r="J56" i="3"/>
  <c r="J33" i="24"/>
  <c r="I60" i="3"/>
  <c r="J21" i="3"/>
  <c r="J16" i="8"/>
  <c r="I53" i="7"/>
  <c r="J5" i="24"/>
  <c r="I14" i="7"/>
  <c r="I51" i="6"/>
  <c r="J11" i="24"/>
  <c r="J5" i="3"/>
  <c r="Y14" i="7"/>
  <c r="AJ70" i="7"/>
  <c r="I8" i="3"/>
  <c r="I37" i="8"/>
  <c r="J62" i="8"/>
  <c r="J21" i="8"/>
  <c r="I40" i="7"/>
  <c r="I25" i="6"/>
  <c r="I9" i="8"/>
  <c r="J189" i="24"/>
  <c r="AJ82" i="7"/>
  <c r="I88" i="6"/>
  <c r="J187" i="6"/>
  <c r="J81" i="6"/>
  <c r="Y82" i="7"/>
  <c r="Z82" i="7" s="1"/>
  <c r="J179" i="7"/>
  <c r="I87" i="3"/>
  <c r="I11" i="8"/>
  <c r="J143" i="8"/>
  <c r="J67" i="6"/>
  <c r="J135" i="8"/>
  <c r="J17" i="24"/>
  <c r="J138" i="8"/>
  <c r="I78" i="8"/>
  <c r="J202" i="24"/>
  <c r="I39" i="3"/>
  <c r="I183" i="24"/>
  <c r="J76" i="3"/>
  <c r="J58" i="7"/>
  <c r="J18" i="8"/>
  <c r="J78" i="7"/>
  <c r="J89" i="6"/>
  <c r="Y89" i="7"/>
  <c r="AA89" i="7" s="1"/>
  <c r="J139" i="3"/>
  <c r="J164" i="6"/>
  <c r="J87" i="7"/>
  <c r="Y40" i="7"/>
  <c r="Z40" i="7" s="1"/>
  <c r="I61" i="3"/>
  <c r="X52" i="7"/>
  <c r="Z52" i="7" s="1"/>
  <c r="I129" i="6"/>
  <c r="J129" i="7"/>
  <c r="J31" i="3"/>
  <c r="I196" i="8"/>
  <c r="J94" i="7"/>
  <c r="I76" i="6"/>
  <c r="I197" i="3"/>
  <c r="I203" i="8"/>
  <c r="J72" i="3"/>
  <c r="J56" i="24"/>
  <c r="I154" i="6"/>
  <c r="I177" i="8"/>
  <c r="I155" i="7"/>
  <c r="J20" i="6"/>
  <c r="J136" i="24"/>
  <c r="I195" i="3"/>
  <c r="J18" i="24"/>
  <c r="I79" i="8"/>
  <c r="J102" i="8"/>
  <c r="J162" i="24"/>
  <c r="J164" i="7"/>
  <c r="J176" i="7"/>
  <c r="Y28" i="7"/>
  <c r="I70" i="24"/>
  <c r="AJ40" i="7"/>
  <c r="J146" i="24"/>
  <c r="I143" i="8"/>
  <c r="J39" i="6"/>
  <c r="I100" i="24"/>
  <c r="J163" i="3"/>
  <c r="J59" i="3"/>
  <c r="J197" i="7"/>
  <c r="J190" i="8"/>
  <c r="J110" i="24"/>
  <c r="X79" i="7"/>
  <c r="J60" i="8"/>
  <c r="I94" i="3"/>
  <c r="I105" i="3"/>
  <c r="I163" i="7"/>
  <c r="I98" i="3"/>
  <c r="I14" i="8"/>
  <c r="I112" i="3"/>
  <c r="J78" i="24"/>
  <c r="I136" i="8"/>
  <c r="I10" i="8"/>
  <c r="J132" i="24"/>
  <c r="J174" i="6"/>
  <c r="I140" i="7"/>
  <c r="I165" i="8"/>
  <c r="I121" i="7"/>
  <c r="I108" i="8"/>
  <c r="I38" i="24"/>
  <c r="J40" i="7"/>
  <c r="I16" i="8"/>
  <c r="J128" i="8"/>
  <c r="I55" i="7"/>
  <c r="AJ48" i="7"/>
  <c r="J10" i="3"/>
  <c r="I127" i="3"/>
  <c r="I11" i="24"/>
  <c r="J83" i="24"/>
  <c r="J104" i="6"/>
  <c r="J191" i="7"/>
  <c r="I197" i="8"/>
  <c r="J185" i="3"/>
  <c r="J190" i="7"/>
  <c r="Y85" i="7"/>
  <c r="J171" i="6"/>
  <c r="I32" i="7"/>
  <c r="I126" i="6"/>
  <c r="J38" i="6"/>
  <c r="I108" i="3"/>
  <c r="I72" i="6"/>
  <c r="J59" i="8"/>
  <c r="D8" i="2"/>
  <c r="I106" i="6"/>
  <c r="J167" i="8"/>
  <c r="I169" i="6"/>
  <c r="J171" i="7"/>
  <c r="I177" i="7"/>
  <c r="I174" i="6"/>
  <c r="I176" i="24"/>
  <c r="I163" i="3"/>
  <c r="I144" i="24"/>
  <c r="I168" i="3"/>
  <c r="I179" i="8"/>
  <c r="I114" i="24"/>
  <c r="J124" i="3"/>
  <c r="J140" i="3"/>
  <c r="J126" i="8"/>
  <c r="J177" i="8"/>
  <c r="I146" i="7"/>
  <c r="I174" i="7"/>
  <c r="I129" i="8"/>
  <c r="J112" i="24"/>
  <c r="J106" i="6"/>
  <c r="I110" i="3"/>
  <c r="J114" i="8"/>
  <c r="J107" i="6"/>
  <c r="J147" i="24"/>
  <c r="J113" i="7"/>
  <c r="J178" i="8"/>
  <c r="J111" i="7"/>
  <c r="J143" i="24"/>
  <c r="I133" i="6"/>
  <c r="I18" i="7"/>
  <c r="J38" i="7"/>
  <c r="J42" i="3"/>
  <c r="X8" i="7"/>
  <c r="AA8" i="7" s="1"/>
  <c r="I65" i="7"/>
  <c r="J66" i="6"/>
  <c r="J16" i="24"/>
  <c r="J77" i="8"/>
  <c r="J40" i="6"/>
  <c r="J43" i="6"/>
  <c r="I45" i="3"/>
  <c r="I59" i="3"/>
  <c r="J61" i="6"/>
  <c r="J36" i="3"/>
  <c r="M6" i="7"/>
  <c r="M7" i="7" s="1"/>
  <c r="M8" i="7" s="1"/>
  <c r="AJ8" i="7"/>
  <c r="I69" i="7"/>
  <c r="AJ52" i="7"/>
  <c r="J74" i="8"/>
  <c r="J69" i="3"/>
  <c r="I68" i="24"/>
  <c r="X17" i="7"/>
  <c r="X61" i="7"/>
  <c r="X32" i="7"/>
  <c r="K6" i="7"/>
  <c r="K7" i="7" s="1"/>
  <c r="K8" i="7" s="1"/>
  <c r="Y32" i="7"/>
  <c r="Y27" i="7"/>
  <c r="I7" i="6"/>
  <c r="J25" i="6"/>
  <c r="X77" i="7"/>
  <c r="I75" i="7"/>
  <c r="Y48" i="7"/>
  <c r="AA48" i="7" s="1"/>
  <c r="I69" i="24"/>
  <c r="J24" i="6"/>
  <c r="I60" i="8"/>
  <c r="X14" i="7"/>
  <c r="AJ31" i="7"/>
  <c r="J46" i="3"/>
  <c r="J63" i="3"/>
  <c r="J31" i="8"/>
  <c r="X64" i="7"/>
  <c r="I54" i="3"/>
  <c r="J118" i="3"/>
  <c r="I118" i="3"/>
  <c r="I33" i="24"/>
  <c r="X31" i="7"/>
  <c r="AA31" i="7" s="1"/>
  <c r="I89" i="8"/>
  <c r="J89" i="8"/>
  <c r="J96" i="24"/>
  <c r="I96" i="24"/>
  <c r="I58" i="6"/>
  <c r="J58" i="6"/>
  <c r="X29" i="7"/>
  <c r="AJ29" i="7"/>
  <c r="Y29" i="7"/>
  <c r="I51" i="7"/>
  <c r="J51" i="7"/>
  <c r="I39" i="7"/>
  <c r="J39" i="7"/>
  <c r="J137" i="24"/>
  <c r="J78" i="8"/>
  <c r="X76" i="7"/>
  <c r="J39" i="24"/>
  <c r="I114" i="6"/>
  <c r="J114" i="6"/>
  <c r="Y17" i="7"/>
  <c r="I14" i="6"/>
  <c r="J14" i="6"/>
  <c r="J29" i="24"/>
  <c r="I29" i="24"/>
  <c r="I203" i="6"/>
  <c r="J203" i="6"/>
  <c r="I204" i="24"/>
  <c r="J204" i="24"/>
  <c r="J100" i="7"/>
  <c r="I100" i="7"/>
  <c r="AJ18" i="7"/>
  <c r="X18" i="7"/>
  <c r="AA18" i="7" s="1"/>
  <c r="J153" i="8"/>
  <c r="I153" i="8"/>
  <c r="AJ69" i="7"/>
  <c r="X69" i="7"/>
  <c r="Y69" i="7"/>
  <c r="J99" i="8"/>
  <c r="I99" i="8"/>
  <c r="I187" i="6"/>
  <c r="J168" i="3"/>
  <c r="I16" i="24"/>
  <c r="J157" i="6"/>
  <c r="Y91" i="7"/>
  <c r="X91" i="7"/>
  <c r="I20" i="24"/>
  <c r="J20" i="24"/>
  <c r="I101" i="24"/>
  <c r="J101" i="24"/>
  <c r="X21" i="7"/>
  <c r="Y21" i="7"/>
  <c r="AJ86" i="7"/>
  <c r="X86" i="7"/>
  <c r="Z86" i="7" s="1"/>
  <c r="I68" i="3"/>
  <c r="J68" i="3"/>
  <c r="I199" i="8"/>
  <c r="J199" i="8"/>
  <c r="J139" i="6"/>
  <c r="I26" i="6"/>
  <c r="I128" i="8"/>
  <c r="J166" i="7"/>
  <c r="J189" i="7"/>
  <c r="Y65" i="7"/>
  <c r="Y38" i="7"/>
  <c r="J206" i="24"/>
  <c r="Y78" i="7"/>
  <c r="X78" i="7"/>
  <c r="AJ78" i="7"/>
  <c r="Y11" i="7"/>
  <c r="X11" i="7"/>
  <c r="J146" i="8"/>
  <c r="I146" i="8"/>
  <c r="AJ39" i="7"/>
  <c r="Y39" i="7"/>
  <c r="X39" i="7"/>
  <c r="I61" i="6"/>
  <c r="I9" i="6"/>
  <c r="I122" i="3"/>
  <c r="J112" i="8"/>
  <c r="I145" i="6"/>
  <c r="I67" i="24"/>
  <c r="Y60" i="7"/>
  <c r="J67" i="24"/>
  <c r="J12" i="24"/>
  <c r="J196" i="8"/>
  <c r="J166" i="24"/>
  <c r="I139" i="3"/>
  <c r="Y72" i="7"/>
  <c r="I130" i="24"/>
  <c r="J130" i="24"/>
  <c r="I189" i="8"/>
  <c r="J189" i="8"/>
  <c r="J203" i="7"/>
  <c r="J85" i="24"/>
  <c r="J200" i="6"/>
  <c r="I147" i="24"/>
  <c r="I141" i="6"/>
  <c r="J184" i="8"/>
  <c r="J126" i="6"/>
  <c r="I140" i="3"/>
  <c r="J155" i="3"/>
  <c r="I182" i="8"/>
  <c r="I195" i="24"/>
  <c r="J186" i="7"/>
  <c r="Y58" i="7"/>
  <c r="X95" i="7"/>
  <c r="I20" i="6"/>
  <c r="Y33" i="7"/>
  <c r="I203" i="7"/>
  <c r="I151" i="6"/>
  <c r="I132" i="24"/>
  <c r="I168" i="6"/>
  <c r="J86" i="7"/>
  <c r="Y46" i="7"/>
  <c r="J138" i="7"/>
  <c r="J150" i="24"/>
  <c r="J95" i="8"/>
  <c r="I129" i="7"/>
  <c r="I38" i="6"/>
  <c r="J67" i="3"/>
  <c r="I131" i="24"/>
  <c r="J100" i="24"/>
  <c r="I87" i="6"/>
  <c r="I53" i="3"/>
  <c r="J53" i="3"/>
  <c r="J204" i="8"/>
  <c r="X65" i="7"/>
  <c r="J11" i="6"/>
  <c r="J82" i="24"/>
  <c r="I191" i="7"/>
  <c r="J124" i="24"/>
  <c r="J60" i="3"/>
  <c r="J54" i="3"/>
  <c r="J26" i="6"/>
  <c r="J5" i="7"/>
  <c r="J68" i="24"/>
  <c r="I78" i="7"/>
  <c r="X58" i="7"/>
  <c r="J133" i="6"/>
  <c r="J94" i="3"/>
  <c r="J188" i="3"/>
  <c r="J64" i="8"/>
  <c r="I103" i="24"/>
  <c r="J48" i="7"/>
  <c r="J80" i="6"/>
  <c r="I164" i="6"/>
  <c r="I27" i="7"/>
  <c r="J78" i="6"/>
  <c r="J28" i="8"/>
  <c r="I40" i="6"/>
  <c r="I110" i="24"/>
  <c r="J177" i="7"/>
  <c r="J126" i="7"/>
  <c r="I205" i="6"/>
  <c r="J205" i="6"/>
  <c r="I24" i="24"/>
  <c r="J15" i="6"/>
  <c r="X101" i="7"/>
  <c r="J27" i="8"/>
  <c r="I41" i="24"/>
  <c r="I134" i="7"/>
  <c r="I143" i="24"/>
  <c r="Y79" i="7"/>
  <c r="I91" i="6"/>
  <c r="I156" i="24"/>
  <c r="I70" i="6"/>
  <c r="J45" i="3"/>
  <c r="I48" i="24"/>
  <c r="J95" i="3"/>
  <c r="AJ14" i="7"/>
  <c r="I53" i="24"/>
  <c r="I31" i="3"/>
  <c r="I39" i="6"/>
  <c r="J55" i="3"/>
  <c r="J78" i="3"/>
  <c r="J178" i="24"/>
  <c r="J191" i="3"/>
  <c r="I191" i="3"/>
  <c r="J194" i="7"/>
  <c r="I194" i="7"/>
  <c r="J194" i="3"/>
  <c r="I194" i="3"/>
  <c r="J83" i="7"/>
  <c r="I83" i="7"/>
  <c r="I147" i="6"/>
  <c r="I36" i="24"/>
  <c r="J36" i="24"/>
  <c r="J57" i="6"/>
  <c r="I57" i="6"/>
  <c r="J108" i="7"/>
  <c r="J34" i="6"/>
  <c r="J166" i="8"/>
  <c r="J176" i="8"/>
  <c r="J203" i="8"/>
  <c r="Y95" i="7"/>
  <c r="X100" i="7"/>
  <c r="AA100" i="7" s="1"/>
  <c r="I77" i="8"/>
  <c r="J174" i="3"/>
  <c r="I60" i="7"/>
  <c r="I160" i="6"/>
  <c r="J29" i="6"/>
  <c r="I74" i="8"/>
  <c r="I29" i="6"/>
  <c r="I80" i="3"/>
  <c r="I201" i="8"/>
  <c r="J74" i="3"/>
  <c r="J76" i="24"/>
  <c r="Y73" i="7"/>
  <c r="Z73" i="7" s="1"/>
  <c r="X22" i="7"/>
  <c r="I93" i="24"/>
  <c r="X51" i="7"/>
  <c r="G5" i="2"/>
  <c r="J5" i="2" s="1"/>
  <c r="J151" i="3"/>
  <c r="I198" i="24"/>
  <c r="I72" i="24"/>
  <c r="J115" i="3"/>
  <c r="J50" i="8"/>
  <c r="J61" i="3"/>
  <c r="I5" i="8"/>
  <c r="I13" i="3"/>
  <c r="J152" i="6"/>
  <c r="J79" i="3"/>
  <c r="I93" i="8"/>
  <c r="J93" i="8"/>
  <c r="I206" i="3"/>
  <c r="J206" i="3"/>
  <c r="I163" i="8"/>
  <c r="J122" i="24"/>
  <c r="I174" i="3"/>
  <c r="I116" i="24"/>
  <c r="J116" i="24"/>
  <c r="J129" i="6"/>
  <c r="I150" i="3"/>
  <c r="I124" i="3"/>
  <c r="I124" i="24"/>
  <c r="I131" i="7"/>
  <c r="I142" i="8"/>
  <c r="I150" i="24"/>
  <c r="I108" i="7"/>
  <c r="I146" i="24"/>
  <c r="J160" i="6"/>
  <c r="J160" i="8"/>
  <c r="J118" i="6"/>
  <c r="J144" i="7"/>
  <c r="I119" i="3"/>
  <c r="I179" i="7"/>
  <c r="J141" i="24"/>
  <c r="I154" i="24"/>
  <c r="J182" i="7"/>
  <c r="I111" i="7"/>
  <c r="I161" i="7"/>
  <c r="J133" i="7"/>
  <c r="I121" i="8"/>
  <c r="J121" i="8"/>
  <c r="J135" i="3"/>
  <c r="I135" i="3"/>
  <c r="I150" i="7"/>
  <c r="J150" i="7"/>
  <c r="J136" i="8"/>
  <c r="J171" i="3"/>
  <c r="J151" i="6"/>
  <c r="J109" i="8"/>
  <c r="I161" i="24"/>
  <c r="J142" i="8"/>
  <c r="I180" i="6"/>
  <c r="I148" i="3"/>
  <c r="J148" i="3"/>
  <c r="I113" i="8"/>
  <c r="J113" i="8"/>
  <c r="I124" i="6"/>
  <c r="I134" i="3"/>
  <c r="J134" i="3"/>
  <c r="J130" i="7"/>
  <c r="I124" i="8"/>
  <c r="J124" i="8"/>
  <c r="I129" i="24"/>
  <c r="I166" i="8"/>
  <c r="I121" i="24"/>
  <c r="I152" i="6"/>
  <c r="J179" i="8"/>
  <c r="I136" i="7"/>
  <c r="I182" i="24"/>
  <c r="J182" i="24"/>
  <c r="J125" i="6"/>
  <c r="I125" i="6"/>
  <c r="J131" i="24"/>
  <c r="J144" i="6"/>
  <c r="I144" i="6"/>
  <c r="J107" i="7"/>
  <c r="J145" i="6"/>
  <c r="I174" i="24"/>
  <c r="J174" i="24"/>
  <c r="I111" i="3"/>
  <c r="J124" i="6"/>
  <c r="I151" i="3"/>
  <c r="J176" i="6"/>
  <c r="J168" i="7"/>
  <c r="J114" i="7"/>
  <c r="J122" i="3"/>
  <c r="I166" i="24"/>
  <c r="I125" i="8"/>
  <c r="J125" i="8"/>
  <c r="J139" i="7"/>
  <c r="I139" i="7"/>
  <c r="AJ24" i="7"/>
  <c r="Y24" i="7"/>
  <c r="X24" i="7"/>
  <c r="X44" i="7"/>
  <c r="AJ44" i="7"/>
  <c r="Y44" i="7"/>
  <c r="AJ36" i="7"/>
  <c r="Y36" i="7"/>
  <c r="X36" i="7"/>
  <c r="J8" i="7"/>
  <c r="I8" i="7"/>
  <c r="J16" i="3"/>
  <c r="I16" i="3"/>
  <c r="J70" i="6"/>
  <c r="I31" i="6"/>
  <c r="J31" i="6"/>
  <c r="J14" i="8"/>
  <c r="I59" i="6"/>
  <c r="J8" i="3"/>
  <c r="J41" i="24"/>
  <c r="I34" i="6"/>
  <c r="X46" i="7"/>
  <c r="AJ66" i="7"/>
  <c r="X66" i="7"/>
  <c r="J7" i="3"/>
  <c r="I7" i="3"/>
  <c r="I28" i="8"/>
  <c r="X59" i="7"/>
  <c r="X37" i="7"/>
  <c r="I15" i="6"/>
  <c r="I58" i="7"/>
  <c r="J30" i="7"/>
  <c r="J65" i="6"/>
  <c r="I65" i="6"/>
  <c r="I6" i="3"/>
  <c r="J6" i="3"/>
  <c r="J74" i="6"/>
  <c r="Y22" i="7"/>
  <c r="X60" i="7"/>
  <c r="Y5" i="7"/>
  <c r="Z5" i="7" s="1"/>
  <c r="J64" i="3"/>
  <c r="I64" i="3"/>
  <c r="J69" i="24"/>
  <c r="J80" i="3"/>
  <c r="I78" i="3"/>
  <c r="J28" i="7"/>
  <c r="J75" i="7"/>
  <c r="J32" i="7"/>
  <c r="Y77" i="7"/>
  <c r="I5" i="24"/>
  <c r="I27" i="8"/>
  <c r="I15" i="3"/>
  <c r="J69" i="6"/>
  <c r="I41" i="3"/>
  <c r="J42" i="7"/>
  <c r="J26" i="3"/>
  <c r="J23" i="7"/>
  <c r="I56" i="8"/>
  <c r="J17" i="7"/>
  <c r="I61" i="7"/>
  <c r="I44" i="7"/>
  <c r="I37" i="6"/>
  <c r="J37" i="6"/>
  <c r="J27" i="7"/>
  <c r="X6" i="7"/>
  <c r="I74" i="6"/>
  <c r="J72" i="24"/>
  <c r="I10" i="3"/>
  <c r="I71" i="6"/>
  <c r="Y66" i="7"/>
  <c r="I43" i="24"/>
  <c r="I11" i="7"/>
  <c r="Y70" i="7"/>
  <c r="AA70" i="7" s="1"/>
  <c r="J82" i="3"/>
  <c r="I82" i="3"/>
  <c r="J13" i="3"/>
  <c r="J14" i="24"/>
  <c r="I14" i="24"/>
  <c r="I82" i="7"/>
  <c r="J82" i="7"/>
  <c r="Y6" i="7"/>
  <c r="Y61" i="7"/>
  <c r="J5" i="8"/>
  <c r="Y43" i="7"/>
  <c r="I36" i="3"/>
  <c r="I59" i="24"/>
  <c r="X12" i="7"/>
  <c r="Y12" i="7"/>
  <c r="J60" i="7"/>
  <c r="Y55" i="7"/>
  <c r="X55" i="7"/>
  <c r="AJ55" i="7"/>
  <c r="AJ15" i="7"/>
  <c r="Y15" i="7"/>
  <c r="I186" i="24"/>
  <c r="J186" i="24"/>
  <c r="J28" i="6"/>
  <c r="I28" i="6"/>
  <c r="J37" i="3"/>
  <c r="I37" i="3"/>
  <c r="I88" i="24"/>
  <c r="J88" i="24"/>
  <c r="J44" i="8"/>
  <c r="I44" i="8"/>
  <c r="I118" i="7"/>
  <c r="J118" i="7"/>
  <c r="I148" i="8"/>
  <c r="J148" i="8"/>
  <c r="I205" i="7"/>
  <c r="J205" i="7"/>
  <c r="I152" i="7"/>
  <c r="J152" i="7"/>
  <c r="J66" i="24"/>
  <c r="I66" i="24"/>
  <c r="J130" i="8"/>
  <c r="I130" i="8"/>
  <c r="I73" i="24"/>
  <c r="J73" i="24"/>
  <c r="J56" i="8"/>
  <c r="J155" i="7"/>
  <c r="I184" i="7"/>
  <c r="I84" i="8"/>
  <c r="J95" i="7"/>
  <c r="I95" i="7"/>
  <c r="I46" i="7"/>
  <c r="J136" i="7"/>
  <c r="J94" i="8"/>
  <c r="I94" i="8"/>
  <c r="I75" i="24"/>
  <c r="I145" i="7"/>
  <c r="J145" i="7"/>
  <c r="J11" i="7"/>
  <c r="I205" i="8"/>
  <c r="J205" i="8"/>
  <c r="I142" i="7"/>
  <c r="J142" i="7"/>
  <c r="I85" i="6"/>
  <c r="I62" i="8"/>
  <c r="Y64" i="7"/>
  <c r="J114" i="24"/>
  <c r="I48" i="7"/>
  <c r="I166" i="7"/>
  <c r="I130" i="7"/>
  <c r="J161" i="3"/>
  <c r="X88" i="7"/>
  <c r="I202" i="3"/>
  <c r="J176" i="24"/>
  <c r="J131" i="7"/>
  <c r="AJ11" i="7"/>
  <c r="I90" i="24"/>
  <c r="J174" i="7"/>
  <c r="X15" i="7"/>
  <c r="I26" i="3"/>
  <c r="I92" i="6"/>
  <c r="J92" i="6"/>
  <c r="I13" i="8"/>
  <c r="J13" i="8"/>
  <c r="I89" i="6"/>
  <c r="I44" i="6"/>
  <c r="J44" i="6"/>
  <c r="I73" i="7"/>
  <c r="J73" i="7"/>
  <c r="I25" i="24"/>
  <c r="I72" i="8"/>
  <c r="J72" i="8"/>
  <c r="I120" i="6"/>
  <c r="J120" i="6"/>
  <c r="I146" i="6"/>
  <c r="J146" i="6"/>
  <c r="I18" i="8"/>
  <c r="J47" i="3"/>
  <c r="I47" i="3"/>
  <c r="I5" i="6"/>
  <c r="J5" i="6"/>
  <c r="I87" i="8"/>
  <c r="J87" i="8"/>
  <c r="J127" i="7"/>
  <c r="I127" i="7"/>
  <c r="J77" i="7"/>
  <c r="I77" i="7"/>
  <c r="J206" i="7"/>
  <c r="I206" i="7"/>
  <c r="Y35" i="7"/>
  <c r="AJ35" i="7"/>
  <c r="X35" i="7"/>
  <c r="I159" i="7"/>
  <c r="J159" i="7"/>
  <c r="X81" i="7"/>
  <c r="Y81" i="7"/>
  <c r="AJ81" i="7"/>
  <c r="AJ19" i="7"/>
  <c r="X19" i="7"/>
  <c r="X27" i="7"/>
  <c r="J188" i="8"/>
  <c r="I188" i="8"/>
  <c r="I15" i="24"/>
  <c r="J15" i="24"/>
  <c r="J16" i="6"/>
  <c r="I16" i="6"/>
  <c r="I115" i="8"/>
  <c r="J115" i="8"/>
  <c r="J26" i="7"/>
  <c r="I26" i="7"/>
  <c r="J97" i="3"/>
  <c r="J39" i="8"/>
  <c r="J43" i="3"/>
  <c r="I43" i="3"/>
  <c r="I26" i="24"/>
  <c r="J26" i="24"/>
  <c r="I68" i="6"/>
  <c r="J68" i="6"/>
  <c r="I17" i="7"/>
  <c r="J53" i="7"/>
  <c r="I56" i="7"/>
  <c r="J201" i="8"/>
  <c r="I188" i="3"/>
  <c r="J120" i="3"/>
  <c r="I120" i="3"/>
  <c r="J117" i="6"/>
  <c r="I117" i="6"/>
  <c r="I123" i="3"/>
  <c r="J123" i="3"/>
  <c r="J175" i="8"/>
  <c r="I175" i="8"/>
  <c r="J81" i="7"/>
  <c r="I81" i="7"/>
  <c r="I20" i="8"/>
  <c r="J20" i="8"/>
  <c r="I132" i="6"/>
  <c r="J132" i="6"/>
  <c r="I80" i="7"/>
  <c r="J80" i="7"/>
  <c r="X85" i="7"/>
  <c r="J150" i="3"/>
  <c r="J157" i="8"/>
  <c r="I50" i="8"/>
  <c r="I171" i="24"/>
  <c r="I72" i="7"/>
  <c r="I189" i="7"/>
  <c r="J53" i="24"/>
  <c r="J105" i="24"/>
  <c r="J61" i="7"/>
  <c r="J7" i="6"/>
  <c r="I91" i="24"/>
  <c r="J59" i="24"/>
  <c r="I196" i="24"/>
  <c r="J196" i="24"/>
  <c r="I101" i="8"/>
  <c r="J101" i="8"/>
  <c r="I84" i="3"/>
  <c r="J84" i="3"/>
  <c r="I158" i="7"/>
  <c r="J158" i="7"/>
  <c r="I139" i="6"/>
  <c r="I164" i="3"/>
  <c r="J164" i="3"/>
  <c r="J43" i="24"/>
  <c r="J156" i="7"/>
  <c r="I156" i="7"/>
  <c r="J10" i="8"/>
  <c r="I110" i="8"/>
  <c r="J110" i="8"/>
  <c r="I168" i="24"/>
  <c r="J168" i="24"/>
  <c r="I69" i="8"/>
  <c r="J69" i="8"/>
  <c r="I111" i="8"/>
  <c r="J111" i="8"/>
  <c r="I35" i="7"/>
  <c r="J35" i="7"/>
  <c r="J160" i="3"/>
  <c r="I160" i="3"/>
  <c r="I112" i="8"/>
  <c r="I19" i="7"/>
  <c r="J19" i="7"/>
  <c r="J14" i="7"/>
  <c r="J181" i="7"/>
  <c r="I181" i="7"/>
  <c r="J35" i="8"/>
  <c r="I35" i="8"/>
  <c r="AJ87" i="7"/>
  <c r="X87" i="7"/>
  <c r="AA87" i="7" s="1"/>
  <c r="I184" i="3"/>
  <c r="I99" i="7"/>
  <c r="J99" i="7"/>
  <c r="J199" i="7"/>
  <c r="I199" i="7"/>
  <c r="I83" i="6"/>
  <c r="J83" i="6"/>
  <c r="I132" i="3"/>
  <c r="J132" i="3"/>
  <c r="I117" i="24"/>
  <c r="J117" i="24"/>
  <c r="Y75" i="7"/>
  <c r="AJ75" i="7"/>
  <c r="X75" i="7"/>
  <c r="I49" i="7"/>
  <c r="J49" i="7"/>
  <c r="J13" i="7"/>
  <c r="I13" i="7"/>
  <c r="J41" i="7"/>
  <c r="J12" i="7"/>
  <c r="I12" i="7"/>
  <c r="I195" i="8"/>
  <c r="J195" i="8"/>
  <c r="J159" i="6"/>
  <c r="I159" i="6"/>
  <c r="I34" i="8"/>
  <c r="J34" i="8"/>
  <c r="J160" i="7"/>
  <c r="I160" i="7"/>
  <c r="I169" i="7"/>
  <c r="J169" i="7"/>
  <c r="J71" i="6"/>
  <c r="J154" i="24"/>
  <c r="I31" i="8"/>
  <c r="J24" i="3"/>
  <c r="I24" i="3"/>
  <c r="AJ30" i="7"/>
  <c r="Y30" i="7"/>
  <c r="X30" i="7"/>
  <c r="J144" i="24"/>
  <c r="I157" i="6"/>
  <c r="J13" i="6"/>
  <c r="I13" i="6"/>
  <c r="I124" i="7"/>
  <c r="J124" i="7"/>
  <c r="J201" i="7"/>
  <c r="I36" i="8"/>
  <c r="J36" i="8"/>
  <c r="J138" i="3"/>
  <c r="I138" i="3"/>
  <c r="J198" i="24"/>
  <c r="J69" i="7"/>
  <c r="I95" i="8"/>
  <c r="Y101" i="7"/>
  <c r="I30" i="7"/>
  <c r="J125" i="3"/>
  <c r="I86" i="7"/>
  <c r="I177" i="3"/>
  <c r="I71" i="24"/>
  <c r="J46" i="7"/>
  <c r="I193" i="6"/>
  <c r="J161" i="7"/>
  <c r="X33" i="7"/>
  <c r="AJ91" i="7"/>
  <c r="J125" i="24"/>
  <c r="I125" i="24"/>
  <c r="J112" i="6"/>
  <c r="I112" i="6"/>
  <c r="I36" i="7"/>
  <c r="J36" i="7"/>
  <c r="I90" i="3"/>
  <c r="J46" i="24"/>
  <c r="I46" i="24"/>
  <c r="AJ23" i="7"/>
  <c r="Y23" i="7"/>
  <c r="X23" i="7"/>
  <c r="J148" i="7"/>
  <c r="I148" i="7"/>
  <c r="J7" i="8"/>
  <c r="I7" i="8"/>
  <c r="I91" i="7"/>
  <c r="J91" i="7"/>
  <c r="I9" i="24"/>
  <c r="J9" i="24"/>
  <c r="J24" i="7"/>
  <c r="I24" i="7"/>
  <c r="I34" i="24"/>
  <c r="J34" i="24"/>
  <c r="AJ49" i="7"/>
  <c r="Y49" i="7"/>
  <c r="X49" i="7"/>
  <c r="I133" i="8"/>
  <c r="J133" i="8"/>
  <c r="AJ13" i="7"/>
  <c r="Y13" i="7"/>
  <c r="X13" i="7"/>
  <c r="I155" i="3"/>
  <c r="J205" i="3"/>
  <c r="I138" i="24"/>
  <c r="J138" i="24"/>
  <c r="J139" i="24"/>
  <c r="I139" i="24"/>
  <c r="I162" i="7"/>
  <c r="J162" i="7"/>
  <c r="I125" i="7"/>
  <c r="J125" i="7"/>
  <c r="I187" i="7"/>
  <c r="I186" i="7"/>
  <c r="I172" i="24"/>
  <c r="J172" i="24"/>
  <c r="J160" i="24"/>
  <c r="I160" i="24"/>
  <c r="I94" i="6"/>
  <c r="J94" i="6"/>
  <c r="J104" i="8"/>
  <c r="I104" i="8"/>
  <c r="X38" i="7"/>
  <c r="I198" i="7"/>
  <c r="J15" i="7"/>
  <c r="I28" i="7"/>
  <c r="X43" i="7"/>
  <c r="J182" i="8"/>
  <c r="I81" i="6"/>
  <c r="J134" i="7"/>
  <c r="I88" i="8"/>
  <c r="I90" i="8"/>
  <c r="J90" i="8"/>
  <c r="J170" i="3"/>
  <c r="I170" i="3"/>
  <c r="I79" i="24"/>
  <c r="J44" i="3"/>
  <c r="I44" i="3"/>
  <c r="I51" i="24"/>
  <c r="J51" i="24"/>
  <c r="I141" i="24"/>
  <c r="J180" i="8"/>
  <c r="I180" i="8"/>
  <c r="I64" i="8"/>
  <c r="J155" i="8"/>
  <c r="I155" i="8"/>
  <c r="I26" i="8"/>
  <c r="J26" i="8"/>
  <c r="I65" i="24"/>
  <c r="J65" i="24"/>
  <c r="I100" i="8"/>
  <c r="J64" i="7"/>
  <c r="I64" i="7"/>
  <c r="I29" i="7"/>
  <c r="J29" i="7"/>
  <c r="J101" i="7"/>
  <c r="I101" i="7"/>
  <c r="J161" i="8"/>
  <c r="I161" i="8"/>
  <c r="X41" i="7"/>
  <c r="Y41" i="7"/>
  <c r="AJ41" i="7"/>
  <c r="I115" i="3"/>
  <c r="Y56" i="7"/>
  <c r="AJ56" i="7"/>
  <c r="X56" i="7"/>
  <c r="J173" i="7"/>
  <c r="I173" i="7"/>
  <c r="I60" i="24"/>
  <c r="J60" i="24"/>
  <c r="B146" i="8"/>
  <c r="B45" i="7"/>
  <c r="B146" i="3"/>
  <c r="B45" i="3"/>
  <c r="B46" i="24"/>
  <c r="B146" i="7"/>
  <c r="G106" i="2"/>
  <c r="B146" i="24"/>
  <c r="B108" i="2"/>
  <c r="D107" i="2"/>
  <c r="F107" i="2" s="1"/>
  <c r="E108" i="2" s="1"/>
  <c r="B146" i="6"/>
  <c r="B44" i="6"/>
  <c r="D9" i="2"/>
  <c r="B10" i="2"/>
  <c r="B45" i="8"/>
  <c r="J52" i="3"/>
  <c r="I52" i="3"/>
  <c r="J9" i="7"/>
  <c r="I9" i="7"/>
  <c r="X74" i="7"/>
  <c r="Y74" i="7"/>
  <c r="I6" i="7"/>
  <c r="J121" i="24"/>
  <c r="J193" i="6"/>
  <c r="J48" i="24"/>
  <c r="J127" i="3"/>
  <c r="I92" i="8"/>
  <c r="J89" i="24"/>
  <c r="J129" i="3"/>
  <c r="I129" i="3"/>
  <c r="J10" i="6"/>
  <c r="I10" i="6"/>
  <c r="J181" i="24"/>
  <c r="I181" i="24"/>
  <c r="X102" i="7"/>
  <c r="Y102" i="7"/>
  <c r="I105" i="7"/>
  <c r="J105" i="7"/>
  <c r="J137" i="3"/>
  <c r="I137" i="3"/>
  <c r="I149" i="3"/>
  <c r="J149" i="3"/>
  <c r="I190" i="3"/>
  <c r="J190" i="3"/>
  <c r="J71" i="24"/>
  <c r="J192" i="6"/>
  <c r="I192" i="6"/>
  <c r="I86" i="6"/>
  <c r="J140" i="6"/>
  <c r="I140" i="6"/>
  <c r="I131" i="3"/>
  <c r="J131" i="3"/>
  <c r="X50" i="7"/>
  <c r="Y50" i="7"/>
  <c r="I55" i="24"/>
  <c r="J55" i="24"/>
  <c r="J106" i="7"/>
  <c r="I106" i="7"/>
  <c r="I204" i="3"/>
  <c r="J204" i="3"/>
  <c r="I97" i="3"/>
  <c r="I102" i="7"/>
  <c r="J102" i="7"/>
  <c r="I177" i="24"/>
  <c r="J177" i="24"/>
  <c r="I9" i="3"/>
  <c r="J9" i="3"/>
  <c r="I123" i="8"/>
  <c r="J123" i="8"/>
  <c r="I19" i="8"/>
  <c r="J19" i="8"/>
  <c r="I167" i="24"/>
  <c r="J167" i="24"/>
  <c r="J170" i="24"/>
  <c r="I170" i="24"/>
  <c r="I21" i="7"/>
  <c r="J21" i="7"/>
  <c r="J188" i="7"/>
  <c r="J32" i="24"/>
  <c r="J179" i="3"/>
  <c r="J132" i="8"/>
  <c r="I132" i="8"/>
  <c r="J70" i="7"/>
  <c r="I70" i="7"/>
  <c r="J195" i="7"/>
  <c r="I195" i="7"/>
  <c r="J159" i="3"/>
  <c r="I159" i="3"/>
  <c r="J21" i="6"/>
  <c r="I21" i="6"/>
  <c r="Y16" i="7"/>
  <c r="X16" i="7"/>
  <c r="I114" i="8"/>
  <c r="I61" i="8"/>
  <c r="J61" i="8"/>
  <c r="I183" i="8"/>
  <c r="J183" i="8"/>
  <c r="J116" i="6"/>
  <c r="I116" i="6"/>
  <c r="I10" i="24"/>
  <c r="J10" i="24"/>
  <c r="J52" i="24"/>
  <c r="Y57" i="7"/>
  <c r="X57" i="7"/>
  <c r="I156" i="8"/>
  <c r="J156" i="8"/>
  <c r="I39" i="8"/>
  <c r="J9" i="6"/>
  <c r="I86" i="24"/>
  <c r="J86" i="24"/>
  <c r="J186" i="8"/>
  <c r="I186" i="8"/>
  <c r="I107" i="8"/>
  <c r="J107" i="8"/>
  <c r="I165" i="24"/>
  <c r="J165" i="24"/>
  <c r="Y25" i="7"/>
  <c r="X25" i="7"/>
  <c r="I141" i="3"/>
  <c r="J141" i="3"/>
  <c r="J134" i="8"/>
  <c r="I134" i="8"/>
  <c r="I27" i="6"/>
  <c r="J27" i="6"/>
  <c r="I88" i="7"/>
  <c r="J88" i="7"/>
  <c r="J96" i="6"/>
  <c r="I96" i="6"/>
  <c r="J198" i="7"/>
  <c r="AJ92" i="7"/>
  <c r="Y92" i="7"/>
  <c r="X92" i="7"/>
  <c r="J80" i="8"/>
  <c r="I80" i="8"/>
  <c r="J63" i="24"/>
  <c r="I63" i="24"/>
  <c r="Y10" i="7"/>
  <c r="X10" i="7"/>
  <c r="J67" i="8"/>
  <c r="I67" i="8"/>
  <c r="X45" i="7"/>
  <c r="Y45" i="7"/>
  <c r="I67" i="7"/>
  <c r="J67" i="7"/>
  <c r="X7" i="7"/>
  <c r="Y7" i="7"/>
  <c r="I173" i="8"/>
  <c r="J173" i="8"/>
  <c r="I149" i="8"/>
  <c r="J149" i="8"/>
  <c r="I29" i="8"/>
  <c r="J29" i="8"/>
  <c r="AJ42" i="7"/>
  <c r="Y42" i="7"/>
  <c r="X42" i="7"/>
  <c r="J171" i="8"/>
  <c r="I171" i="8"/>
  <c r="X28" i="7"/>
  <c r="I45" i="7"/>
  <c r="J45" i="7"/>
  <c r="I148" i="6"/>
  <c r="J148" i="6"/>
  <c r="J18" i="7"/>
  <c r="I12" i="24"/>
  <c r="I205" i="3"/>
  <c r="I91" i="8"/>
  <c r="J91" i="8"/>
  <c r="I103" i="8"/>
  <c r="J103" i="8"/>
  <c r="J130" i="6"/>
  <c r="I130" i="6"/>
  <c r="I188" i="6"/>
  <c r="J188" i="6"/>
  <c r="J195" i="24"/>
  <c r="J17" i="6"/>
  <c r="I17" i="6"/>
  <c r="I190" i="6"/>
  <c r="J190" i="6"/>
  <c r="Y51" i="7"/>
  <c r="I178" i="3"/>
  <c r="J178" i="3"/>
  <c r="J14" i="3"/>
  <c r="I14" i="3"/>
  <c r="I19" i="3"/>
  <c r="J19" i="3"/>
  <c r="I47" i="6"/>
  <c r="J47" i="6"/>
  <c r="I12" i="8"/>
  <c r="J12" i="8"/>
  <c r="J33" i="7"/>
  <c r="I33" i="7"/>
  <c r="I150" i="8"/>
  <c r="J150" i="8"/>
  <c r="J145" i="8"/>
  <c r="I145" i="8"/>
  <c r="I114" i="7"/>
  <c r="I8" i="6"/>
  <c r="J8" i="6"/>
  <c r="J170" i="8"/>
  <c r="I170" i="8"/>
  <c r="J87" i="24"/>
  <c r="I87" i="24"/>
  <c r="I168" i="8"/>
  <c r="J28" i="3"/>
  <c r="I28" i="3"/>
  <c r="J184" i="6"/>
  <c r="I184" i="6"/>
  <c r="I109" i="6"/>
  <c r="J109" i="6"/>
  <c r="J146" i="3"/>
  <c r="I146" i="3"/>
  <c r="I162" i="6"/>
  <c r="J162" i="6"/>
  <c r="I58" i="24"/>
  <c r="J58" i="24"/>
  <c r="J163" i="24"/>
  <c r="I163" i="24"/>
  <c r="J16" i="7"/>
  <c r="I16" i="7"/>
  <c r="I62" i="24"/>
  <c r="J62" i="24"/>
  <c r="J187" i="3"/>
  <c r="I187" i="3"/>
  <c r="I41" i="6"/>
  <c r="J41" i="6"/>
  <c r="I165" i="3"/>
  <c r="J165" i="3"/>
  <c r="I23" i="6"/>
  <c r="J23" i="6"/>
  <c r="J57" i="8"/>
  <c r="I57" i="8"/>
  <c r="I27" i="3"/>
  <c r="J27" i="3"/>
  <c r="I77" i="3"/>
  <c r="J77" i="3"/>
  <c r="J195" i="3"/>
  <c r="J7" i="7"/>
  <c r="I7" i="7"/>
  <c r="J119" i="24"/>
  <c r="I119" i="24"/>
  <c r="J6" i="7"/>
  <c r="I82" i="6"/>
  <c r="J82" i="6"/>
  <c r="J111" i="6"/>
  <c r="I111" i="6"/>
  <c r="J81" i="8"/>
  <c r="I81" i="8"/>
  <c r="I160" i="8"/>
  <c r="J116" i="7"/>
  <c r="I116" i="7"/>
  <c r="I118" i="6"/>
  <c r="Y67" i="7"/>
  <c r="X67" i="7"/>
  <c r="I185" i="3"/>
  <c r="X105" i="7"/>
  <c r="Y105" i="7"/>
  <c r="J98" i="6"/>
  <c r="I98" i="6"/>
  <c r="I104" i="3"/>
  <c r="J104" i="3"/>
  <c r="I38" i="8"/>
  <c r="J38" i="8"/>
  <c r="J128" i="7"/>
  <c r="I128" i="7"/>
  <c r="I31" i="7"/>
  <c r="J31" i="7"/>
  <c r="J97" i="6"/>
  <c r="I97" i="6"/>
  <c r="J91" i="3"/>
  <c r="I91" i="3"/>
  <c r="I28" i="24"/>
  <c r="J28" i="24"/>
  <c r="I22" i="7"/>
  <c r="J22" i="7"/>
  <c r="I71" i="8"/>
  <c r="J71" i="8"/>
  <c r="J159" i="8"/>
  <c r="I159" i="8"/>
  <c r="I104" i="24"/>
  <c r="J104" i="24"/>
  <c r="I123" i="24"/>
  <c r="J123" i="24"/>
  <c r="J97" i="24"/>
  <c r="I97" i="24"/>
  <c r="I140" i="24"/>
  <c r="J140" i="24"/>
  <c r="J96" i="3"/>
  <c r="I96" i="3"/>
  <c r="I161" i="3"/>
  <c r="I92" i="7"/>
  <c r="J92" i="7"/>
  <c r="I83" i="24"/>
  <c r="I200" i="7"/>
  <c r="J200" i="7"/>
  <c r="J61" i="24"/>
  <c r="I61" i="24"/>
  <c r="I30" i="8"/>
  <c r="J30" i="8"/>
  <c r="I7" i="24"/>
  <c r="J7" i="24"/>
  <c r="I74" i="3"/>
  <c r="J191" i="24"/>
  <c r="I191" i="24"/>
  <c r="J162" i="3"/>
  <c r="I162" i="3"/>
  <c r="J80" i="24"/>
  <c r="I80" i="24"/>
  <c r="J113" i="6"/>
  <c r="I113" i="6"/>
  <c r="I85" i="7"/>
  <c r="J85" i="7"/>
  <c r="I63" i="3"/>
  <c r="J41" i="3"/>
  <c r="J155" i="6"/>
  <c r="I155" i="6"/>
  <c r="I166" i="3"/>
  <c r="J166" i="3"/>
  <c r="I202" i="8"/>
  <c r="J202" i="8"/>
  <c r="I10" i="7"/>
  <c r="J10" i="7"/>
  <c r="X9" i="7"/>
  <c r="Y9" i="7"/>
  <c r="J156" i="24"/>
  <c r="J32" i="3"/>
  <c r="I32" i="3"/>
  <c r="I176" i="6"/>
  <c r="I196" i="7"/>
  <c r="J196" i="7"/>
  <c r="J173" i="3"/>
  <c r="I173" i="3"/>
  <c r="J163" i="8"/>
  <c r="I167" i="6"/>
  <c r="J167" i="6"/>
  <c r="I105" i="24"/>
  <c r="J58" i="8"/>
  <c r="I58" i="8"/>
  <c r="J70" i="3"/>
  <c r="I70" i="3"/>
  <c r="J137" i="6"/>
  <c r="I137" i="6"/>
  <c r="J88" i="8"/>
  <c r="I42" i="7"/>
  <c r="J25" i="7"/>
  <c r="I25" i="7"/>
  <c r="I75" i="8"/>
  <c r="J75" i="8"/>
  <c r="I180" i="3"/>
  <c r="J180" i="3"/>
  <c r="I197" i="24"/>
  <c r="J197" i="24"/>
  <c r="J119" i="3"/>
  <c r="J89" i="3"/>
  <c r="I89" i="3"/>
  <c r="I203" i="3"/>
  <c r="J203" i="3"/>
  <c r="J145" i="24"/>
  <c r="I145" i="24"/>
  <c r="I15" i="7"/>
  <c r="J116" i="8"/>
  <c r="I116" i="8"/>
  <c r="I172" i="3"/>
  <c r="J172" i="3"/>
  <c r="J92" i="24"/>
  <c r="I92" i="24"/>
  <c r="I50" i="3"/>
  <c r="J50" i="3"/>
  <c r="J85" i="8"/>
  <c r="I85" i="8"/>
  <c r="I143" i="3"/>
  <c r="J143" i="3"/>
  <c r="J132" i="7"/>
  <c r="I132" i="7"/>
  <c r="J30" i="3"/>
  <c r="I30" i="3"/>
  <c r="J175" i="7"/>
  <c r="I175" i="7"/>
  <c r="J27" i="24"/>
  <c r="I27" i="24"/>
  <c r="J20" i="7"/>
  <c r="I20" i="7"/>
  <c r="I54" i="8"/>
  <c r="J54" i="8"/>
  <c r="J17" i="8"/>
  <c r="I17" i="8"/>
  <c r="J60" i="6"/>
  <c r="I60" i="6"/>
  <c r="I206" i="8"/>
  <c r="J206" i="8"/>
  <c r="Y68" i="7"/>
  <c r="AJ68" i="7"/>
  <c r="X68" i="7"/>
  <c r="I117" i="7"/>
  <c r="J117" i="7"/>
  <c r="I152" i="3"/>
  <c r="J152" i="3"/>
  <c r="J145" i="3"/>
  <c r="I145" i="3"/>
  <c r="I204" i="7"/>
  <c r="J204" i="7"/>
  <c r="I54" i="6"/>
  <c r="J54" i="6"/>
  <c r="I110" i="7"/>
  <c r="J110" i="7"/>
  <c r="I17" i="3"/>
  <c r="J17" i="3"/>
  <c r="I68" i="7"/>
  <c r="J68" i="7"/>
  <c r="I51" i="3"/>
  <c r="J51" i="3"/>
  <c r="I133" i="24"/>
  <c r="J133" i="24"/>
  <c r="J136" i="3"/>
  <c r="I136" i="3"/>
  <c r="J63" i="8"/>
  <c r="I63" i="8"/>
  <c r="I33" i="8"/>
  <c r="J33" i="8"/>
  <c r="J49" i="8"/>
  <c r="I49" i="8"/>
  <c r="J103" i="3"/>
  <c r="I103" i="3"/>
  <c r="J120" i="8"/>
  <c r="I120" i="8"/>
  <c r="J93" i="6"/>
  <c r="I93" i="6"/>
  <c r="I126" i="24"/>
  <c r="J126" i="24"/>
  <c r="I169" i="8"/>
  <c r="J169" i="8"/>
  <c r="I19" i="24"/>
  <c r="J19" i="24"/>
  <c r="J153" i="3"/>
  <c r="I153" i="3"/>
  <c r="I106" i="3"/>
  <c r="J106" i="3"/>
  <c r="I98" i="7"/>
  <c r="J98" i="7"/>
  <c r="J116" i="3"/>
  <c r="I116" i="3"/>
  <c r="J90" i="6"/>
  <c r="I90" i="6"/>
  <c r="I24" i="8"/>
  <c r="J24" i="8"/>
  <c r="J134" i="24"/>
  <c r="I134" i="24"/>
  <c r="J165" i="6"/>
  <c r="I165" i="6"/>
  <c r="Y63" i="7"/>
  <c r="X63" i="7"/>
  <c r="I23" i="24"/>
  <c r="J23" i="24"/>
  <c r="J200" i="3"/>
  <c r="I200" i="3"/>
  <c r="I112" i="7"/>
  <c r="J112" i="7"/>
  <c r="J29" i="3"/>
  <c r="I29" i="3"/>
  <c r="I45" i="6"/>
  <c r="J45" i="6"/>
  <c r="I135" i="8"/>
  <c r="I20" i="3"/>
  <c r="J20" i="3"/>
  <c r="J75" i="3"/>
  <c r="I75" i="3"/>
  <c r="J34" i="3"/>
  <c r="I34" i="3"/>
  <c r="J126" i="3"/>
  <c r="I126" i="3"/>
  <c r="J173" i="6"/>
  <c r="I173" i="6"/>
  <c r="I104" i="7"/>
  <c r="J104" i="7"/>
  <c r="I42" i="24"/>
  <c r="J42" i="24"/>
  <c r="I35" i="3"/>
  <c r="J35" i="3"/>
  <c r="I46" i="8"/>
  <c r="J46" i="8"/>
  <c r="J149" i="6"/>
  <c r="I149" i="6"/>
  <c r="J180" i="24"/>
  <c r="I180" i="24"/>
  <c r="I106" i="8"/>
  <c r="J106" i="8"/>
  <c r="J152" i="24"/>
  <c r="I152" i="24"/>
  <c r="I33" i="6"/>
  <c r="J33" i="6"/>
  <c r="J154" i="3"/>
  <c r="I154" i="3"/>
  <c r="I117" i="3"/>
  <c r="J117" i="3"/>
  <c r="J6" i="8"/>
  <c r="I6" i="8"/>
  <c r="I193" i="24"/>
  <c r="J193" i="24"/>
  <c r="I202" i="6"/>
  <c r="J202" i="6"/>
  <c r="I79" i="7"/>
  <c r="J79" i="7"/>
  <c r="I96" i="8"/>
  <c r="J96" i="8"/>
  <c r="I176" i="3"/>
  <c r="J176" i="3"/>
  <c r="I56" i="6"/>
  <c r="J56" i="6"/>
  <c r="I113" i="3"/>
  <c r="J113" i="3"/>
  <c r="I70" i="8"/>
  <c r="J70" i="8"/>
  <c r="I13" i="24"/>
  <c r="J13" i="24"/>
  <c r="I40" i="8"/>
  <c r="J40" i="8"/>
  <c r="I152" i="8"/>
  <c r="J152" i="8"/>
  <c r="J48" i="6"/>
  <c r="I48" i="6"/>
  <c r="I191" i="6"/>
  <c r="J191" i="6"/>
  <c r="Y93" i="7"/>
  <c r="X93" i="7"/>
  <c r="J114" i="3"/>
  <c r="I114" i="3"/>
  <c r="J119" i="8"/>
  <c r="I119" i="8"/>
  <c r="I103" i="7"/>
  <c r="J103" i="7"/>
  <c r="I177" i="6"/>
  <c r="J177" i="6"/>
  <c r="J73" i="3"/>
  <c r="I73" i="3"/>
  <c r="I192" i="8"/>
  <c r="J192" i="8"/>
  <c r="I81" i="24"/>
  <c r="J81" i="24"/>
  <c r="J149" i="24"/>
  <c r="I149" i="24"/>
  <c r="J71" i="3"/>
  <c r="I71" i="3"/>
  <c r="I179" i="6"/>
  <c r="J179" i="6"/>
  <c r="I197" i="6"/>
  <c r="J197" i="6"/>
  <c r="J196" i="6"/>
  <c r="I196" i="6"/>
  <c r="J164" i="8"/>
  <c r="I164" i="8"/>
  <c r="I157" i="3"/>
  <c r="J157" i="3"/>
  <c r="I83" i="8"/>
  <c r="J83" i="8"/>
  <c r="J99" i="24"/>
  <c r="I99" i="24"/>
  <c r="J63" i="7"/>
  <c r="I63" i="7"/>
  <c r="I98" i="8"/>
  <c r="J98" i="8"/>
  <c r="J41" i="8"/>
  <c r="I41" i="8"/>
  <c r="J164" i="24"/>
  <c r="I164" i="24"/>
  <c r="AJ104" i="7"/>
  <c r="X104" i="7"/>
  <c r="Y104" i="7"/>
  <c r="J97" i="8"/>
  <c r="I97" i="8"/>
  <c r="I194" i="8"/>
  <c r="J194" i="8"/>
  <c r="I179" i="24"/>
  <c r="J179" i="24"/>
  <c r="I198" i="3"/>
  <c r="J198" i="3"/>
  <c r="J8" i="24"/>
  <c r="I8" i="24"/>
  <c r="I57" i="24"/>
  <c r="J57" i="24"/>
  <c r="I23" i="3"/>
  <c r="J23" i="3"/>
  <c r="J144" i="3"/>
  <c r="I144" i="3"/>
  <c r="J161" i="6"/>
  <c r="I161" i="6"/>
  <c r="J151" i="24"/>
  <c r="I151" i="24"/>
  <c r="I58" i="3"/>
  <c r="J58" i="3"/>
  <c r="J137" i="7"/>
  <c r="I137" i="7"/>
  <c r="I192" i="7"/>
  <c r="J192" i="7"/>
  <c r="J73" i="6"/>
  <c r="I73" i="6"/>
  <c r="I187" i="24"/>
  <c r="J187" i="24"/>
  <c r="I162" i="8"/>
  <c r="J162" i="8"/>
  <c r="I127" i="6"/>
  <c r="J127" i="6"/>
  <c r="I128" i="24"/>
  <c r="J128" i="24"/>
  <c r="J11" i="3"/>
  <c r="I201" i="6"/>
  <c r="J201" i="6"/>
  <c r="I133" i="3"/>
  <c r="J133" i="3"/>
  <c r="J54" i="7"/>
  <c r="I54" i="7"/>
  <c r="I120" i="24"/>
  <c r="J120" i="24"/>
  <c r="J55" i="8"/>
  <c r="I55" i="8"/>
  <c r="J22" i="3"/>
  <c r="I22" i="3"/>
  <c r="J196" i="3"/>
  <c r="I196" i="3"/>
  <c r="I96" i="7"/>
  <c r="J96" i="7"/>
  <c r="J77" i="24"/>
  <c r="I77" i="24"/>
  <c r="J166" i="6"/>
  <c r="I166" i="6"/>
  <c r="J115" i="24"/>
  <c r="I115" i="24"/>
  <c r="I48" i="3"/>
  <c r="J48" i="3"/>
  <c r="J75" i="6"/>
  <c r="I75" i="6"/>
  <c r="J53" i="8"/>
  <c r="I53" i="8"/>
  <c r="I50" i="7"/>
  <c r="J50" i="7"/>
  <c r="I193" i="3"/>
  <c r="J193" i="3"/>
  <c r="I37" i="24"/>
  <c r="J37" i="24"/>
  <c r="J82" i="8"/>
  <c r="I82" i="8"/>
  <c r="I66" i="3"/>
  <c r="J66" i="3"/>
  <c r="Y37" i="7"/>
  <c r="I12" i="6"/>
  <c r="J12" i="6"/>
  <c r="J142" i="3"/>
  <c r="I142" i="3"/>
  <c r="Y59" i="7"/>
  <c r="I120" i="7"/>
  <c r="J120" i="7"/>
  <c r="I185" i="6"/>
  <c r="J185" i="6"/>
  <c r="X96" i="7"/>
  <c r="J77" i="6"/>
  <c r="I77" i="6"/>
  <c r="J182" i="3"/>
  <c r="I182" i="3"/>
  <c r="J95" i="24"/>
  <c r="I95" i="24"/>
  <c r="J150" i="6"/>
  <c r="I150" i="6"/>
  <c r="J193" i="8"/>
  <c r="I193" i="8"/>
  <c r="I203" i="24"/>
  <c r="J203" i="24"/>
  <c r="I205" i="24"/>
  <c r="J205" i="24"/>
  <c r="J46" i="6"/>
  <c r="I46" i="6"/>
  <c r="I169" i="3"/>
  <c r="J169" i="3"/>
  <c r="J68" i="8"/>
  <c r="I68" i="8"/>
  <c r="I108" i="24"/>
  <c r="J108" i="24"/>
  <c r="I140" i="8"/>
  <c r="J140" i="8"/>
  <c r="J189" i="3"/>
  <c r="I189" i="3"/>
  <c r="J204" i="6"/>
  <c r="I204" i="6"/>
  <c r="J42" i="8"/>
  <c r="I42" i="8"/>
  <c r="J52" i="8"/>
  <c r="I52" i="8"/>
  <c r="I42" i="6"/>
  <c r="J42" i="6"/>
  <c r="I107" i="24"/>
  <c r="J107" i="24"/>
  <c r="I131" i="6"/>
  <c r="J131" i="6"/>
  <c r="I18" i="6"/>
  <c r="J18" i="6"/>
  <c r="J183" i="6"/>
  <c r="I183" i="6"/>
  <c r="AJ97" i="7"/>
  <c r="Y97" i="7"/>
  <c r="X97" i="7"/>
  <c r="J99" i="6"/>
  <c r="I99" i="6"/>
  <c r="J50" i="6"/>
  <c r="I50" i="6"/>
  <c r="J37" i="7"/>
  <c r="I37" i="7"/>
  <c r="Y71" i="7"/>
  <c r="X71" i="7"/>
  <c r="J135" i="6"/>
  <c r="I135" i="6"/>
  <c r="I175" i="6"/>
  <c r="J175" i="6"/>
  <c r="I47" i="7"/>
  <c r="J47" i="7"/>
  <c r="I22" i="6"/>
  <c r="J22" i="6"/>
  <c r="J141" i="8"/>
  <c r="I141" i="8"/>
  <c r="I138" i="6"/>
  <c r="J138" i="6"/>
  <c r="I202" i="7"/>
  <c r="J202" i="7"/>
  <c r="I102" i="6"/>
  <c r="J102" i="6"/>
  <c r="J198" i="8"/>
  <c r="I198" i="8"/>
  <c r="J170" i="7"/>
  <c r="I170" i="7"/>
  <c r="J88" i="3"/>
  <c r="I88" i="3"/>
  <c r="I185" i="8"/>
  <c r="J185" i="8"/>
  <c r="I6" i="6"/>
  <c r="J6" i="6"/>
  <c r="J93" i="7"/>
  <c r="I93" i="7"/>
  <c r="J66" i="8"/>
  <c r="I66" i="8"/>
  <c r="J103" i="6"/>
  <c r="I103" i="6"/>
  <c r="J178" i="6"/>
  <c r="I178" i="6"/>
  <c r="I139" i="8"/>
  <c r="J139" i="8"/>
  <c r="J65" i="3"/>
  <c r="I65" i="3"/>
  <c r="J158" i="24"/>
  <c r="I158" i="24"/>
  <c r="I57" i="3"/>
  <c r="J57" i="3"/>
  <c r="J32" i="6"/>
  <c r="I32" i="6"/>
  <c r="I142" i="24"/>
  <c r="J142" i="24"/>
  <c r="I127" i="24"/>
  <c r="J127" i="24"/>
  <c r="J62" i="6"/>
  <c r="I62" i="6"/>
  <c r="J147" i="7"/>
  <c r="I147" i="7"/>
  <c r="I147" i="3"/>
  <c r="J147" i="3"/>
  <c r="J73" i="8"/>
  <c r="I73" i="8"/>
  <c r="Y98" i="7"/>
  <c r="X98" i="7"/>
  <c r="J84" i="7"/>
  <c r="I84" i="7"/>
  <c r="J105" i="6"/>
  <c r="I105" i="6"/>
  <c r="J35" i="6"/>
  <c r="I35" i="6"/>
  <c r="J47" i="24"/>
  <c r="I47" i="24"/>
  <c r="J159" i="24"/>
  <c r="I159" i="24"/>
  <c r="I49" i="6"/>
  <c r="J49" i="6"/>
  <c r="J99" i="3"/>
  <c r="I99" i="3"/>
  <c r="I157" i="24"/>
  <c r="J157" i="24"/>
  <c r="J192" i="3"/>
  <c r="I192" i="3"/>
  <c r="I43" i="7"/>
  <c r="J43" i="7"/>
  <c r="J134" i="6"/>
  <c r="I134" i="6"/>
  <c r="J194" i="6"/>
  <c r="I194" i="6"/>
  <c r="J22" i="8"/>
  <c r="I22" i="8"/>
  <c r="J127" i="8"/>
  <c r="I127" i="8"/>
  <c r="J64" i="6"/>
  <c r="I64" i="6"/>
  <c r="J131" i="8"/>
  <c r="I131" i="8"/>
  <c r="J21" i="24"/>
  <c r="I21" i="24"/>
  <c r="I63" i="6"/>
  <c r="J63" i="6"/>
  <c r="I119" i="6"/>
  <c r="J119" i="6"/>
  <c r="I199" i="6"/>
  <c r="J199" i="6"/>
  <c r="I135" i="24"/>
  <c r="J135" i="24"/>
  <c r="X84" i="7"/>
  <c r="Y84" i="7"/>
  <c r="I64" i="24"/>
  <c r="J64" i="24"/>
  <c r="I135" i="7"/>
  <c r="J135" i="7"/>
  <c r="J12" i="3"/>
  <c r="I12" i="3"/>
  <c r="J49" i="3"/>
  <c r="I49" i="3"/>
  <c r="J101" i="6"/>
  <c r="I101" i="6"/>
  <c r="I191" i="8"/>
  <c r="J191" i="8"/>
  <c r="J143" i="7"/>
  <c r="I143" i="7"/>
  <c r="I33" i="3"/>
  <c r="I40" i="3"/>
  <c r="J158" i="8"/>
  <c r="I158" i="8"/>
  <c r="I11" i="3"/>
  <c r="J54" i="24"/>
  <c r="I54" i="24"/>
  <c r="I182" i="6"/>
  <c r="J182" i="6"/>
  <c r="J102" i="3"/>
  <c r="I102" i="3"/>
  <c r="I201" i="3"/>
  <c r="J201" i="3"/>
  <c r="L7" i="7"/>
  <c r="I154" i="7"/>
  <c r="J154" i="7"/>
  <c r="I172" i="8"/>
  <c r="J172" i="8"/>
  <c r="J49" i="24"/>
  <c r="I49" i="24"/>
  <c r="I106" i="24"/>
  <c r="J106" i="24"/>
  <c r="I52" i="6"/>
  <c r="J52" i="6"/>
  <c r="J74" i="24"/>
  <c r="I74" i="24"/>
  <c r="I169" i="24"/>
  <c r="J169" i="24"/>
  <c r="I184" i="24"/>
  <c r="J184" i="24"/>
  <c r="I34" i="7"/>
  <c r="J34" i="7"/>
  <c r="I47" i="8"/>
  <c r="J47" i="8"/>
  <c r="I158" i="6"/>
  <c r="J158" i="6"/>
  <c r="I109" i="24"/>
  <c r="J109" i="24"/>
  <c r="J154" i="8"/>
  <c r="I154" i="8"/>
  <c r="I25" i="8"/>
  <c r="J25" i="8"/>
  <c r="J90" i="7"/>
  <c r="I90" i="7"/>
  <c r="J147" i="8"/>
  <c r="I147" i="8"/>
  <c r="I188" i="24"/>
  <c r="J188" i="24"/>
  <c r="J110" i="6"/>
  <c r="I110" i="6"/>
  <c r="J153" i="6"/>
  <c r="I153" i="6"/>
  <c r="J118" i="8"/>
  <c r="I118" i="8"/>
  <c r="J130" i="3"/>
  <c r="I130" i="3"/>
  <c r="J107" i="3"/>
  <c r="I107" i="3"/>
  <c r="I74" i="7"/>
  <c r="J74" i="7"/>
  <c r="I59" i="7"/>
  <c r="J59" i="7"/>
  <c r="J83" i="3"/>
  <c r="I83" i="3"/>
  <c r="Y62" i="7"/>
  <c r="X62" i="7"/>
  <c r="I137" i="8"/>
  <c r="J137" i="8"/>
  <c r="J122" i="6"/>
  <c r="I122" i="6"/>
  <c r="I128" i="6"/>
  <c r="J128" i="6"/>
  <c r="J36" i="6"/>
  <c r="I36" i="6"/>
  <c r="I185" i="7"/>
  <c r="J185" i="7"/>
  <c r="J23" i="8"/>
  <c r="I23" i="8"/>
  <c r="J144" i="8"/>
  <c r="I144" i="8"/>
  <c r="I175" i="3"/>
  <c r="J175" i="3"/>
  <c r="I155" i="24"/>
  <c r="J155" i="24"/>
  <c r="J57" i="7"/>
  <c r="I57" i="7"/>
  <c r="J199" i="24"/>
  <c r="I199" i="24"/>
  <c r="I65" i="8"/>
  <c r="J65" i="8"/>
  <c r="I98" i="24"/>
  <c r="J98" i="24"/>
  <c r="I122" i="8"/>
  <c r="J122" i="8"/>
  <c r="Y76" i="7"/>
  <c r="J40" i="24"/>
  <c r="I40" i="24"/>
  <c r="I192" i="24"/>
  <c r="J192" i="24"/>
  <c r="I186" i="6"/>
  <c r="J186" i="6"/>
  <c r="I92" i="3"/>
  <c r="J92" i="3"/>
  <c r="X103" i="7"/>
  <c r="Y103" i="7"/>
  <c r="I122" i="7"/>
  <c r="J122" i="7"/>
  <c r="J117" i="8"/>
  <c r="I117" i="8"/>
  <c r="J15" i="8"/>
  <c r="I15" i="8"/>
  <c r="I156" i="3"/>
  <c r="J156" i="3"/>
  <c r="J121" i="3"/>
  <c r="I121" i="3"/>
  <c r="I81" i="3"/>
  <c r="J81" i="3"/>
  <c r="J175" i="24"/>
  <c r="I175" i="24"/>
  <c r="I101" i="3"/>
  <c r="J101" i="3"/>
  <c r="I100" i="3"/>
  <c r="J100" i="3"/>
  <c r="I183" i="3"/>
  <c r="J183" i="3"/>
  <c r="I119" i="7"/>
  <c r="J119" i="7"/>
  <c r="I79" i="6"/>
  <c r="J79" i="6"/>
  <c r="J158" i="3"/>
  <c r="I158" i="3"/>
  <c r="I201" i="24"/>
  <c r="J201" i="24"/>
  <c r="J165" i="7"/>
  <c r="I165" i="7"/>
  <c r="I43" i="8"/>
  <c r="J43" i="8"/>
  <c r="I8" i="8"/>
  <c r="J8" i="8"/>
  <c r="J206" i="6"/>
  <c r="I206" i="6"/>
  <c r="I118" i="24"/>
  <c r="J118" i="24"/>
  <c r="J95" i="6"/>
  <c r="I95" i="6"/>
  <c r="I198" i="6"/>
  <c r="J198" i="6"/>
  <c r="I31" i="24"/>
  <c r="J31" i="24"/>
  <c r="I181" i="3"/>
  <c r="J181" i="3"/>
  <c r="J172" i="6"/>
  <c r="I172" i="6"/>
  <c r="I170" i="6"/>
  <c r="J170" i="6"/>
  <c r="J62" i="7"/>
  <c r="I62" i="7"/>
  <c r="I38" i="3"/>
  <c r="J38" i="3"/>
  <c r="J18" i="3"/>
  <c r="I18" i="3"/>
  <c r="I151" i="7"/>
  <c r="J151" i="7"/>
  <c r="J149" i="7"/>
  <c r="I149" i="7"/>
  <c r="J97" i="7"/>
  <c r="I97" i="7"/>
  <c r="J167" i="7"/>
  <c r="I167" i="7"/>
  <c r="J85" i="6"/>
  <c r="I25" i="3"/>
  <c r="J25" i="3"/>
  <c r="I76" i="8"/>
  <c r="J76" i="8"/>
  <c r="I86" i="8"/>
  <c r="J86" i="8"/>
  <c r="I76" i="7"/>
  <c r="J76" i="7"/>
  <c r="J33" i="3"/>
  <c r="J6" i="24"/>
  <c r="I6" i="24"/>
  <c r="J167" i="3"/>
  <c r="I167" i="3"/>
  <c r="I108" i="6"/>
  <c r="J108" i="6"/>
  <c r="J189" i="6"/>
  <c r="I189" i="6"/>
  <c r="I185" i="24"/>
  <c r="J185" i="24"/>
  <c r="I109" i="3"/>
  <c r="J109" i="3"/>
  <c r="I109" i="7"/>
  <c r="J109" i="7"/>
  <c r="I180" i="7"/>
  <c r="J180" i="7"/>
  <c r="J173" i="24"/>
  <c r="I173" i="24"/>
  <c r="I45" i="24"/>
  <c r="J45" i="24"/>
  <c r="J50" i="24"/>
  <c r="I50" i="24"/>
  <c r="Y20" i="7"/>
  <c r="AJ20" i="7"/>
  <c r="X20" i="7"/>
  <c r="X34" i="7"/>
  <c r="Y34" i="7"/>
  <c r="J71" i="7"/>
  <c r="I71" i="7"/>
  <c r="I19" i="6"/>
  <c r="J19" i="6"/>
  <c r="J62" i="3"/>
  <c r="I62" i="3"/>
  <c r="I195" i="6"/>
  <c r="J195" i="6"/>
  <c r="X47" i="7"/>
  <c r="Y47" i="7"/>
  <c r="Y90" i="7"/>
  <c r="X90" i="7"/>
  <c r="J115" i="7"/>
  <c r="I115" i="7"/>
  <c r="O14" i="52" l="1"/>
  <c r="N14" i="52"/>
  <c r="M14" i="52"/>
  <c r="L14" i="52"/>
  <c r="L25" i="52"/>
  <c r="N25" i="52"/>
  <c r="M25" i="52"/>
  <c r="F30" i="37"/>
  <c r="G30" i="37" s="1"/>
  <c r="L107" i="6"/>
  <c r="N38" i="52"/>
  <c r="M37" i="52"/>
  <c r="N37" i="52"/>
  <c r="M39" i="52"/>
  <c r="M38" i="52"/>
  <c r="L38" i="52"/>
  <c r="O38" i="52"/>
  <c r="L39" i="52"/>
  <c r="N39" i="52"/>
  <c r="O39" i="52"/>
  <c r="O25" i="52"/>
  <c r="O37" i="52"/>
  <c r="AY217" i="1"/>
  <c r="AY228" i="1"/>
  <c r="AJ295" i="1"/>
  <c r="AJ296" i="1" s="1"/>
  <c r="AY230" i="1"/>
  <c r="AJ285" i="1"/>
  <c r="AJ286" i="1" s="1"/>
  <c r="AY229" i="1"/>
  <c r="AI285" i="1"/>
  <c r="AI386" i="1" s="1"/>
  <c r="AX229" i="1"/>
  <c r="AI295" i="1"/>
  <c r="AI396" i="1" s="1"/>
  <c r="AX230" i="1"/>
  <c r="AH285" i="1"/>
  <c r="AH286" i="1" s="1"/>
  <c r="AY226" i="1"/>
  <c r="AH295" i="1"/>
  <c r="AH296" i="1" s="1"/>
  <c r="AY227" i="1"/>
  <c r="AH275" i="1"/>
  <c r="AH376" i="1" s="1"/>
  <c r="AY225" i="1"/>
  <c r="AG295" i="1"/>
  <c r="AG396" i="1" s="1"/>
  <c r="AX227" i="1"/>
  <c r="AG285" i="1"/>
  <c r="AG386" i="1" s="1"/>
  <c r="AX226" i="1"/>
  <c r="AF361" i="1"/>
  <c r="AF362" i="1" s="1"/>
  <c r="AF363" i="1" s="1"/>
  <c r="AF364" i="1" s="1"/>
  <c r="AF365" i="1" s="1"/>
  <c r="AF366" i="1" s="1"/>
  <c r="AF367" i="1" s="1"/>
  <c r="AF368" i="1" s="1"/>
  <c r="AF369" i="1" s="1"/>
  <c r="AF370" i="1" s="1"/>
  <c r="AF371" i="1" s="1"/>
  <c r="AF372" i="1" s="1"/>
  <c r="AF373" i="1" s="1"/>
  <c r="AF374" i="1" s="1"/>
  <c r="AF375" i="1" s="1"/>
  <c r="AF376" i="1" s="1"/>
  <c r="AF377" i="1" s="1"/>
  <c r="AF378" i="1" s="1"/>
  <c r="AF379" i="1" s="1"/>
  <c r="AF380" i="1" s="1"/>
  <c r="AF381" i="1" s="1"/>
  <c r="AF382" i="1" s="1"/>
  <c r="AF383" i="1" s="1"/>
  <c r="AF384" i="1" s="1"/>
  <c r="AF385" i="1" s="1"/>
  <c r="AY222" i="1"/>
  <c r="AF396" i="1"/>
  <c r="AF397" i="1" s="1"/>
  <c r="AF398" i="1" s="1"/>
  <c r="AF399" i="1" s="1"/>
  <c r="AF400" i="1" s="1"/>
  <c r="AF401" i="1" s="1"/>
  <c r="AF402" i="1" s="1"/>
  <c r="AF403" i="1" s="1"/>
  <c r="AF404" i="1" s="1"/>
  <c r="AF405" i="1" s="1"/>
  <c r="AF406" i="1" s="1"/>
  <c r="AF407" i="1" s="1"/>
  <c r="AF408" i="1" s="1"/>
  <c r="AF409" i="1" s="1"/>
  <c r="AF410" i="1" s="1"/>
  <c r="AF411" i="1" s="1"/>
  <c r="AF412" i="1" s="1"/>
  <c r="AF413" i="1" s="1"/>
  <c r="AF414" i="1" s="1"/>
  <c r="AF415" i="1" s="1"/>
  <c r="AF416" i="1" s="1"/>
  <c r="AY224" i="1"/>
  <c r="AF346" i="1"/>
  <c r="AF345" i="1" s="1"/>
  <c r="AF344" i="1" s="1"/>
  <c r="AF343" i="1" s="1"/>
  <c r="AF342" i="1" s="1"/>
  <c r="AF341" i="1" s="1"/>
  <c r="AF340" i="1" s="1"/>
  <c r="AF339" i="1" s="1"/>
  <c r="AF338" i="1" s="1"/>
  <c r="AY221" i="1"/>
  <c r="AF386" i="1"/>
  <c r="AF387" i="1" s="1"/>
  <c r="AF388" i="1" s="1"/>
  <c r="AF389" i="1" s="1"/>
  <c r="AF390" i="1" s="1"/>
  <c r="AF391" i="1" s="1"/>
  <c r="AF392" i="1" s="1"/>
  <c r="AF393" i="1" s="1"/>
  <c r="AF394" i="1" s="1"/>
  <c r="AF395" i="1" s="1"/>
  <c r="AY223" i="1"/>
  <c r="AE396" i="1"/>
  <c r="AE397" i="1" s="1"/>
  <c r="AE398" i="1" s="1"/>
  <c r="AE399" i="1" s="1"/>
  <c r="AE400" i="1" s="1"/>
  <c r="AE401" i="1" s="1"/>
  <c r="AE402" i="1" s="1"/>
  <c r="AE403" i="1" s="1"/>
  <c r="AE404" i="1" s="1"/>
  <c r="AE405" i="1" s="1"/>
  <c r="AE406" i="1" s="1"/>
  <c r="AE407" i="1" s="1"/>
  <c r="AE408" i="1" s="1"/>
  <c r="AE409" i="1" s="1"/>
  <c r="AE410" i="1" s="1"/>
  <c r="AE411" i="1" s="1"/>
  <c r="AE412" i="1" s="1"/>
  <c r="AE413" i="1" s="1"/>
  <c r="AE414" i="1" s="1"/>
  <c r="AE415" i="1" s="1"/>
  <c r="AE416" i="1" s="1"/>
  <c r="AX224" i="1"/>
  <c r="AE386" i="1"/>
  <c r="AE387" i="1" s="1"/>
  <c r="AE388" i="1" s="1"/>
  <c r="AE389" i="1" s="1"/>
  <c r="AE390" i="1" s="1"/>
  <c r="AE391" i="1" s="1"/>
  <c r="AE392" i="1" s="1"/>
  <c r="AE393" i="1" s="1"/>
  <c r="AE394" i="1" s="1"/>
  <c r="AE395" i="1" s="1"/>
  <c r="AX223" i="1"/>
  <c r="AE361" i="1"/>
  <c r="AE362" i="1" s="1"/>
  <c r="AE363" i="1" s="1"/>
  <c r="AE364" i="1" s="1"/>
  <c r="AE365" i="1" s="1"/>
  <c r="AE366" i="1" s="1"/>
  <c r="AE367" i="1" s="1"/>
  <c r="AE368" i="1" s="1"/>
  <c r="AE369" i="1" s="1"/>
  <c r="AE370" i="1" s="1"/>
  <c r="AE371" i="1" s="1"/>
  <c r="AE372" i="1" s="1"/>
  <c r="AE373" i="1" s="1"/>
  <c r="AE374" i="1" s="1"/>
  <c r="AE375" i="1" s="1"/>
  <c r="AE376" i="1" s="1"/>
  <c r="AE377" i="1" s="1"/>
  <c r="AE378" i="1" s="1"/>
  <c r="AE379" i="1" s="1"/>
  <c r="AE380" i="1" s="1"/>
  <c r="AE381" i="1" s="1"/>
  <c r="AE382" i="1" s="1"/>
  <c r="AE383" i="1" s="1"/>
  <c r="AE384" i="1" s="1"/>
  <c r="AE385" i="1" s="1"/>
  <c r="AX222" i="1"/>
  <c r="AE346" i="1"/>
  <c r="AE345" i="1" s="1"/>
  <c r="AE344" i="1" s="1"/>
  <c r="AE343" i="1" s="1"/>
  <c r="AE342" i="1" s="1"/>
  <c r="AE341" i="1" s="1"/>
  <c r="AE340" i="1" s="1"/>
  <c r="AE339" i="1" s="1"/>
  <c r="AE338" i="1" s="1"/>
  <c r="AX221" i="1"/>
  <c r="AD275" i="1"/>
  <c r="AD376" i="1" s="1"/>
  <c r="AY218" i="1"/>
  <c r="AC296" i="1"/>
  <c r="AC297" i="1" s="1"/>
  <c r="AX218" i="1"/>
  <c r="AB285" i="1"/>
  <c r="AB386" i="1" s="1"/>
  <c r="AY216" i="1"/>
  <c r="AB275" i="1"/>
  <c r="AB376" i="1" s="1"/>
  <c r="AY215" i="1"/>
  <c r="AJ275" i="1"/>
  <c r="AJ376" i="1" s="1"/>
  <c r="F35" i="52"/>
  <c r="F22" i="52"/>
  <c r="F10" i="52"/>
  <c r="F17" i="52"/>
  <c r="AI275" i="1"/>
  <c r="AI276" i="1" s="1"/>
  <c r="AG275" i="1"/>
  <c r="AG276" i="1" s="1"/>
  <c r="AD313" i="1"/>
  <c r="AD413" i="1"/>
  <c r="AC275" i="1"/>
  <c r="AC274" i="1" s="1"/>
  <c r="AC286" i="1"/>
  <c r="AB295" i="1"/>
  <c r="AA295" i="1"/>
  <c r="AA285" i="1"/>
  <c r="AA275" i="1"/>
  <c r="AA376" i="1" s="1"/>
  <c r="Z54" i="7"/>
  <c r="S119" i="7"/>
  <c r="T119" i="7" s="1"/>
  <c r="S197" i="24"/>
  <c r="T197" i="24" s="1"/>
  <c r="S146" i="24"/>
  <c r="T146" i="24" s="1"/>
  <c r="S162" i="24"/>
  <c r="T162" i="24" s="1"/>
  <c r="S122" i="8"/>
  <c r="T122" i="8" s="1"/>
  <c r="S182" i="8"/>
  <c r="T182" i="8" s="1"/>
  <c r="S140" i="7"/>
  <c r="T140" i="7" s="1"/>
  <c r="S182" i="24"/>
  <c r="T182" i="24" s="1"/>
  <c r="S140" i="8"/>
  <c r="T140" i="8" s="1"/>
  <c r="S152" i="8"/>
  <c r="T152" i="8" s="1"/>
  <c r="S117" i="8"/>
  <c r="T117" i="8" s="1"/>
  <c r="S203" i="8"/>
  <c r="T203" i="8" s="1"/>
  <c r="S192" i="7"/>
  <c r="T192" i="7" s="1"/>
  <c r="S118" i="8"/>
  <c r="T118" i="8" s="1"/>
  <c r="S179" i="24"/>
  <c r="T179" i="24" s="1"/>
  <c r="S197" i="7"/>
  <c r="T197" i="7" s="1"/>
  <c r="S203" i="24"/>
  <c r="T203" i="24" s="1"/>
  <c r="S192" i="8"/>
  <c r="T192" i="8" s="1"/>
  <c r="S151" i="24"/>
  <c r="T151" i="24" s="1"/>
  <c r="S202" i="7"/>
  <c r="T202" i="7" s="1"/>
  <c r="S141" i="24"/>
  <c r="T141" i="24" s="1"/>
  <c r="S144" i="24"/>
  <c r="T144" i="24" s="1"/>
  <c r="S163" i="8"/>
  <c r="T163" i="8" s="1"/>
  <c r="S142" i="24"/>
  <c r="T142" i="24" s="1"/>
  <c r="S193" i="24"/>
  <c r="T193" i="24" s="1"/>
  <c r="S139" i="7"/>
  <c r="T139" i="7" s="1"/>
  <c r="S205" i="7"/>
  <c r="T205" i="7" s="1"/>
  <c r="S192" i="24"/>
  <c r="T192" i="24" s="1"/>
  <c r="S135" i="24"/>
  <c r="T135" i="24" s="1"/>
  <c r="S145" i="7"/>
  <c r="T145" i="7" s="1"/>
  <c r="S124" i="8"/>
  <c r="T124" i="8" s="1"/>
  <c r="S176" i="8"/>
  <c r="T176" i="8" s="1"/>
  <c r="S106" i="7"/>
  <c r="T106" i="7" s="1"/>
  <c r="S205" i="8"/>
  <c r="T205" i="8" s="1"/>
  <c r="S107" i="8"/>
  <c r="T107" i="8" s="1"/>
  <c r="S189" i="8"/>
  <c r="T189" i="8" s="1"/>
  <c r="S151" i="8"/>
  <c r="T151" i="8" s="1"/>
  <c r="S197" i="8"/>
  <c r="T197" i="8" s="1"/>
  <c r="S194" i="7"/>
  <c r="T194" i="7" s="1"/>
  <c r="S124" i="24"/>
  <c r="T124" i="24" s="1"/>
  <c r="S150" i="8"/>
  <c r="T150" i="8" s="1"/>
  <c r="S132" i="24"/>
  <c r="T132" i="24" s="1"/>
  <c r="S106" i="8"/>
  <c r="T106" i="8" s="1"/>
  <c r="S205" i="24"/>
  <c r="T205" i="24" s="1"/>
  <c r="S168" i="24"/>
  <c r="T168" i="24" s="1"/>
  <c r="S136" i="24"/>
  <c r="T136" i="24" s="1"/>
  <c r="S128" i="7"/>
  <c r="T128" i="7" s="1"/>
  <c r="S120" i="8"/>
  <c r="T120" i="8" s="1"/>
  <c r="S178" i="24"/>
  <c r="T178" i="24" s="1"/>
  <c r="S204" i="8"/>
  <c r="T204" i="8" s="1"/>
  <c r="S169" i="7"/>
  <c r="T169" i="7" s="1"/>
  <c r="S181" i="24"/>
  <c r="T181" i="24" s="1"/>
  <c r="S120" i="24"/>
  <c r="T120" i="24" s="1"/>
  <c r="S130" i="7"/>
  <c r="T130" i="7" s="1"/>
  <c r="S125" i="8"/>
  <c r="T125" i="8" s="1"/>
  <c r="S198" i="8"/>
  <c r="T198" i="8" s="1"/>
  <c r="S127" i="7"/>
  <c r="T127" i="7" s="1"/>
  <c r="S201" i="8"/>
  <c r="T201" i="8" s="1"/>
  <c r="S204" i="24"/>
  <c r="T204" i="24" s="1"/>
  <c r="S108" i="8"/>
  <c r="T108" i="8" s="1"/>
  <c r="S176" i="24"/>
  <c r="T176" i="24" s="1"/>
  <c r="S143" i="8"/>
  <c r="T143" i="8" s="1"/>
  <c r="S159" i="8"/>
  <c r="T159" i="8" s="1"/>
  <c r="S137" i="24"/>
  <c r="T137" i="24" s="1"/>
  <c r="S181" i="8"/>
  <c r="T181" i="8" s="1"/>
  <c r="S125" i="7"/>
  <c r="T125" i="7" s="1"/>
  <c r="S198" i="7"/>
  <c r="T198" i="7" s="1"/>
  <c r="S201" i="7"/>
  <c r="T201" i="7" s="1"/>
  <c r="S108" i="7"/>
  <c r="T108" i="7" s="1"/>
  <c r="S143" i="24"/>
  <c r="T143" i="24" s="1"/>
  <c r="S128" i="8"/>
  <c r="T128" i="8" s="1"/>
  <c r="S173" i="24"/>
  <c r="T173" i="24" s="1"/>
  <c r="S206" i="24"/>
  <c r="T206" i="24" s="1"/>
  <c r="S156" i="24"/>
  <c r="T156" i="24" s="1"/>
  <c r="S117" i="7"/>
  <c r="T117" i="7" s="1"/>
  <c r="S182" i="7"/>
  <c r="T182" i="7" s="1"/>
  <c r="S203" i="7"/>
  <c r="T203" i="7" s="1"/>
  <c r="S202" i="24"/>
  <c r="T202" i="24" s="1"/>
  <c r="S162" i="8"/>
  <c r="T162" i="8" s="1"/>
  <c r="S198" i="24"/>
  <c r="T198" i="24" s="1"/>
  <c r="S200" i="7"/>
  <c r="T200" i="7" s="1"/>
  <c r="S201" i="24"/>
  <c r="T201" i="24" s="1"/>
  <c r="S108" i="24"/>
  <c r="T108" i="24" s="1"/>
  <c r="S122" i="7"/>
  <c r="T122" i="7" s="1"/>
  <c r="S38" i="8"/>
  <c r="T38" i="8" s="1"/>
  <c r="S38" i="24"/>
  <c r="T38" i="24" s="1"/>
  <c r="S103" i="24"/>
  <c r="T103" i="24" s="1"/>
  <c r="S103" i="8"/>
  <c r="T103" i="8" s="1"/>
  <c r="S59" i="24"/>
  <c r="T59" i="24" s="1"/>
  <c r="S59" i="8"/>
  <c r="T59" i="8" s="1"/>
  <c r="S168" i="7"/>
  <c r="T168" i="7" s="1"/>
  <c r="S158" i="24"/>
  <c r="T158" i="24" s="1"/>
  <c r="S142" i="8"/>
  <c r="T142" i="8" s="1"/>
  <c r="S195" i="24"/>
  <c r="T195" i="24" s="1"/>
  <c r="S105" i="24"/>
  <c r="T105" i="24" s="1"/>
  <c r="S105" i="8"/>
  <c r="T105" i="8" s="1"/>
  <c r="S43" i="24"/>
  <c r="T43" i="24" s="1"/>
  <c r="S43" i="8"/>
  <c r="T43" i="8" s="1"/>
  <c r="S21" i="24"/>
  <c r="T21" i="24" s="1"/>
  <c r="S21" i="8"/>
  <c r="T21" i="8" s="1"/>
  <c r="S172" i="7"/>
  <c r="T172" i="7" s="1"/>
  <c r="S145" i="8"/>
  <c r="T145" i="8" s="1"/>
  <c r="S131" i="7"/>
  <c r="T131" i="7" s="1"/>
  <c r="S77" i="24"/>
  <c r="T77" i="24" s="1"/>
  <c r="S77" i="8"/>
  <c r="T77" i="8" s="1"/>
  <c r="S89" i="24"/>
  <c r="T89" i="24" s="1"/>
  <c r="S89" i="8"/>
  <c r="T89" i="8" s="1"/>
  <c r="S60" i="8"/>
  <c r="T60" i="8" s="1"/>
  <c r="S60" i="24"/>
  <c r="T60" i="24" s="1"/>
  <c r="S83" i="24"/>
  <c r="T83" i="24" s="1"/>
  <c r="S83" i="8"/>
  <c r="T83" i="8" s="1"/>
  <c r="S50" i="24"/>
  <c r="T50" i="24" s="1"/>
  <c r="S50" i="8"/>
  <c r="T50" i="8" s="1"/>
  <c r="S14" i="8"/>
  <c r="T14" i="8" s="1"/>
  <c r="S14" i="24"/>
  <c r="T14" i="24" s="1"/>
  <c r="S26" i="24"/>
  <c r="T26" i="24" s="1"/>
  <c r="S26" i="8"/>
  <c r="T26" i="8" s="1"/>
  <c r="S54" i="8"/>
  <c r="T54" i="8" s="1"/>
  <c r="S54" i="24"/>
  <c r="T54" i="24" s="1"/>
  <c r="S76" i="24"/>
  <c r="T76" i="24" s="1"/>
  <c r="S76" i="8"/>
  <c r="T76" i="8" s="1"/>
  <c r="S8" i="24"/>
  <c r="T8" i="24" s="1"/>
  <c r="S8" i="8"/>
  <c r="T8" i="8" s="1"/>
  <c r="S15" i="24"/>
  <c r="T15" i="24" s="1"/>
  <c r="S15" i="8"/>
  <c r="T15" i="8" s="1"/>
  <c r="S33" i="24"/>
  <c r="T33" i="24" s="1"/>
  <c r="S33" i="8"/>
  <c r="T33" i="8" s="1"/>
  <c r="S172" i="8"/>
  <c r="T172" i="8" s="1"/>
  <c r="S127" i="8"/>
  <c r="T127" i="8" s="1"/>
  <c r="S147" i="7"/>
  <c r="T147" i="7" s="1"/>
  <c r="S146" i="7"/>
  <c r="T146" i="7" s="1"/>
  <c r="S149" i="7"/>
  <c r="T149" i="7" s="1"/>
  <c r="S167" i="8"/>
  <c r="T167" i="8" s="1"/>
  <c r="S121" i="7"/>
  <c r="T121" i="7" s="1"/>
  <c r="S194" i="8"/>
  <c r="T194" i="8" s="1"/>
  <c r="S145" i="24"/>
  <c r="T145" i="24" s="1"/>
  <c r="S126" i="8"/>
  <c r="T126" i="8" s="1"/>
  <c r="S136" i="7"/>
  <c r="T136" i="7" s="1"/>
  <c r="S115" i="8"/>
  <c r="T115" i="8" s="1"/>
  <c r="S188" i="8"/>
  <c r="T188" i="8" s="1"/>
  <c r="S123" i="7"/>
  <c r="T123" i="7" s="1"/>
  <c r="S137" i="7"/>
  <c r="T137" i="7" s="1"/>
  <c r="S129" i="24"/>
  <c r="T129" i="24" s="1"/>
  <c r="S173" i="7"/>
  <c r="T173" i="7" s="1"/>
  <c r="S206" i="7"/>
  <c r="T206" i="7" s="1"/>
  <c r="S111" i="24"/>
  <c r="T111" i="24" s="1"/>
  <c r="S184" i="7"/>
  <c r="T184" i="7" s="1"/>
  <c r="S131" i="8"/>
  <c r="T131" i="8" s="1"/>
  <c r="S156" i="7"/>
  <c r="T156" i="7" s="1"/>
  <c r="S72" i="24"/>
  <c r="T72" i="24" s="1"/>
  <c r="S72" i="8"/>
  <c r="T72" i="8" s="1"/>
  <c r="S42" i="24"/>
  <c r="T42" i="24" s="1"/>
  <c r="S42" i="8"/>
  <c r="T42" i="8" s="1"/>
  <c r="S40" i="24"/>
  <c r="T40" i="24" s="1"/>
  <c r="S40" i="8"/>
  <c r="T40" i="8" s="1"/>
  <c r="S99" i="24"/>
  <c r="T99" i="24" s="1"/>
  <c r="S99" i="8"/>
  <c r="T99" i="8" s="1"/>
  <c r="S98" i="24"/>
  <c r="T98" i="24" s="1"/>
  <c r="S98" i="8"/>
  <c r="T98" i="8" s="1"/>
  <c r="S51" i="24"/>
  <c r="T51" i="24" s="1"/>
  <c r="S51" i="8"/>
  <c r="T51" i="8" s="1"/>
  <c r="S71" i="24"/>
  <c r="T71" i="24" s="1"/>
  <c r="S71" i="8"/>
  <c r="T71" i="8" s="1"/>
  <c r="S69" i="24"/>
  <c r="T69" i="24" s="1"/>
  <c r="S69" i="8"/>
  <c r="T69" i="8" s="1"/>
  <c r="S7" i="24"/>
  <c r="T7" i="24" s="1"/>
  <c r="S7" i="8"/>
  <c r="T7" i="8" s="1"/>
  <c r="S25" i="24"/>
  <c r="T25" i="24" s="1"/>
  <c r="S25" i="8"/>
  <c r="T25" i="8" s="1"/>
  <c r="S176" i="7"/>
  <c r="T176" i="7" s="1"/>
  <c r="S119" i="8"/>
  <c r="T119" i="8" s="1"/>
  <c r="S140" i="24"/>
  <c r="T140" i="24" s="1"/>
  <c r="S172" i="24"/>
  <c r="T172" i="24" s="1"/>
  <c r="S107" i="24"/>
  <c r="T107" i="24" s="1"/>
  <c r="S200" i="8"/>
  <c r="T200" i="8" s="1"/>
  <c r="S147" i="8"/>
  <c r="T147" i="8" s="1"/>
  <c r="S170" i="7"/>
  <c r="T170" i="7" s="1"/>
  <c r="S110" i="7"/>
  <c r="T110" i="7" s="1"/>
  <c r="S163" i="7"/>
  <c r="T163" i="7" s="1"/>
  <c r="S146" i="8"/>
  <c r="T146" i="8" s="1"/>
  <c r="S149" i="8"/>
  <c r="T149" i="8" s="1"/>
  <c r="S116" i="7"/>
  <c r="T116" i="7" s="1"/>
  <c r="S169" i="8"/>
  <c r="T169" i="8" s="1"/>
  <c r="S133" i="7"/>
  <c r="T133" i="7" s="1"/>
  <c r="S167" i="24"/>
  <c r="T167" i="24" s="1"/>
  <c r="S121" i="8"/>
  <c r="T121" i="8" s="1"/>
  <c r="S194" i="24"/>
  <c r="T194" i="24" s="1"/>
  <c r="S164" i="7"/>
  <c r="T164" i="7" s="1"/>
  <c r="S126" i="24"/>
  <c r="T126" i="24" s="1"/>
  <c r="S186" i="7"/>
  <c r="T186" i="7" s="1"/>
  <c r="S159" i="7"/>
  <c r="T159" i="7" s="1"/>
  <c r="S136" i="8"/>
  <c r="T136" i="8" s="1"/>
  <c r="S113" i="7"/>
  <c r="T113" i="7" s="1"/>
  <c r="S114" i="7"/>
  <c r="T114" i="7" s="1"/>
  <c r="S188" i="24"/>
  <c r="T188" i="24" s="1"/>
  <c r="S128" i="24"/>
  <c r="T128" i="24" s="1"/>
  <c r="S160" i="7"/>
  <c r="T160" i="7" s="1"/>
  <c r="S123" i="8"/>
  <c r="T123" i="8" s="1"/>
  <c r="S137" i="8"/>
  <c r="T137" i="8" s="1"/>
  <c r="S173" i="8"/>
  <c r="T173" i="8" s="1"/>
  <c r="S206" i="8"/>
  <c r="T206" i="8" s="1"/>
  <c r="S199" i="7"/>
  <c r="T199" i="7" s="1"/>
  <c r="S184" i="8"/>
  <c r="T184" i="8" s="1"/>
  <c r="S156" i="8"/>
  <c r="T156" i="8" s="1"/>
  <c r="S138" i="7"/>
  <c r="T138" i="7" s="1"/>
  <c r="S67" i="24"/>
  <c r="T67" i="24" s="1"/>
  <c r="S67" i="8"/>
  <c r="T67" i="8" s="1"/>
  <c r="S104" i="8"/>
  <c r="T104" i="8" s="1"/>
  <c r="S104" i="24"/>
  <c r="T104" i="24" s="1"/>
  <c r="S92" i="24"/>
  <c r="T92" i="24" s="1"/>
  <c r="S92" i="8"/>
  <c r="T92" i="8" s="1"/>
  <c r="S56" i="8"/>
  <c r="T56" i="8" s="1"/>
  <c r="S56" i="24"/>
  <c r="T56" i="24" s="1"/>
  <c r="S57" i="24"/>
  <c r="T57" i="24" s="1"/>
  <c r="S57" i="8"/>
  <c r="T57" i="8" s="1"/>
  <c r="S168" i="8"/>
  <c r="T168" i="8" s="1"/>
  <c r="S126" i="7"/>
  <c r="T126" i="7" s="1"/>
  <c r="S115" i="7"/>
  <c r="T115" i="7" s="1"/>
  <c r="S187" i="24"/>
  <c r="T187" i="24" s="1"/>
  <c r="S30" i="8"/>
  <c r="T30" i="8" s="1"/>
  <c r="S30" i="24"/>
  <c r="T30" i="24" s="1"/>
  <c r="S80" i="8"/>
  <c r="T80" i="8" s="1"/>
  <c r="S80" i="24"/>
  <c r="T80" i="24" s="1"/>
  <c r="S94" i="8"/>
  <c r="T94" i="8" s="1"/>
  <c r="S94" i="24"/>
  <c r="T94" i="24" s="1"/>
  <c r="S58" i="24"/>
  <c r="T58" i="24" s="1"/>
  <c r="S58" i="8"/>
  <c r="T58" i="8" s="1"/>
  <c r="S153" i="7"/>
  <c r="T153" i="7" s="1"/>
  <c r="S112" i="7"/>
  <c r="T112" i="7" s="1"/>
  <c r="S125" i="24"/>
  <c r="T125" i="24" s="1"/>
  <c r="S122" i="24"/>
  <c r="T122" i="24" s="1"/>
  <c r="S110" i="8"/>
  <c r="T110" i="8" s="1"/>
  <c r="S171" i="7"/>
  <c r="T171" i="7" s="1"/>
  <c r="S161" i="7"/>
  <c r="T161" i="7" s="1"/>
  <c r="S138" i="8"/>
  <c r="T138" i="8" s="1"/>
  <c r="S90" i="24"/>
  <c r="T90" i="24" s="1"/>
  <c r="S90" i="8"/>
  <c r="T90" i="8" s="1"/>
  <c r="S53" i="24"/>
  <c r="T53" i="24" s="1"/>
  <c r="S53" i="8"/>
  <c r="T53" i="8" s="1"/>
  <c r="S97" i="24"/>
  <c r="T97" i="24" s="1"/>
  <c r="S97" i="8"/>
  <c r="T97" i="8" s="1"/>
  <c r="S87" i="24"/>
  <c r="T87" i="24" s="1"/>
  <c r="S87" i="8"/>
  <c r="T87" i="8" s="1"/>
  <c r="S79" i="24"/>
  <c r="T79" i="24" s="1"/>
  <c r="S79" i="8"/>
  <c r="T79" i="8" s="1"/>
  <c r="S82" i="24"/>
  <c r="T82" i="24" s="1"/>
  <c r="S82" i="8"/>
  <c r="T82" i="8" s="1"/>
  <c r="S45" i="24"/>
  <c r="T45" i="24" s="1"/>
  <c r="S45" i="8"/>
  <c r="T45" i="8" s="1"/>
  <c r="S52" i="8"/>
  <c r="T52" i="8" s="1"/>
  <c r="S52" i="24"/>
  <c r="T52" i="24" s="1"/>
  <c r="S55" i="24"/>
  <c r="T55" i="24" s="1"/>
  <c r="S55" i="8"/>
  <c r="T55" i="8" s="1"/>
  <c r="S9" i="24"/>
  <c r="T9" i="24" s="1"/>
  <c r="S9" i="8"/>
  <c r="T9" i="8" s="1"/>
  <c r="S181" i="7"/>
  <c r="T181" i="7" s="1"/>
  <c r="S120" i="7"/>
  <c r="T120" i="7" s="1"/>
  <c r="S183" i="8"/>
  <c r="T183" i="8" s="1"/>
  <c r="S177" i="7"/>
  <c r="T177" i="7" s="1"/>
  <c r="S178" i="8"/>
  <c r="T178" i="8" s="1"/>
  <c r="S191" i="7"/>
  <c r="T191" i="7" s="1"/>
  <c r="S130" i="8"/>
  <c r="T130" i="8" s="1"/>
  <c r="S153" i="8"/>
  <c r="T153" i="8" s="1"/>
  <c r="S112" i="8"/>
  <c r="T112" i="8" s="1"/>
  <c r="S189" i="7"/>
  <c r="T189" i="7" s="1"/>
  <c r="S144" i="7"/>
  <c r="T144" i="7" s="1"/>
  <c r="S127" i="24"/>
  <c r="T127" i="24" s="1"/>
  <c r="S196" i="7"/>
  <c r="T196" i="7" s="1"/>
  <c r="S148" i="7"/>
  <c r="T148" i="7" s="1"/>
  <c r="S170" i="24"/>
  <c r="T170" i="24" s="1"/>
  <c r="S110" i="24"/>
  <c r="T110" i="24" s="1"/>
  <c r="S163" i="24"/>
  <c r="T163" i="24" s="1"/>
  <c r="S171" i="8"/>
  <c r="T171" i="8" s="1"/>
  <c r="S116" i="24"/>
  <c r="T116" i="24" s="1"/>
  <c r="S118" i="7"/>
  <c r="T118" i="7" s="1"/>
  <c r="S135" i="8"/>
  <c r="T135" i="8" s="1"/>
  <c r="S155" i="7"/>
  <c r="T155" i="7" s="1"/>
  <c r="S141" i="7"/>
  <c r="T141" i="7" s="1"/>
  <c r="S134" i="8"/>
  <c r="T134" i="8" s="1"/>
  <c r="S185" i="8"/>
  <c r="T185" i="8" s="1"/>
  <c r="S164" i="24"/>
  <c r="T164" i="24" s="1"/>
  <c r="S186" i="24"/>
  <c r="T186" i="24" s="1"/>
  <c r="S157" i="8"/>
  <c r="T157" i="8" s="1"/>
  <c r="S174" i="8"/>
  <c r="T174" i="8" s="1"/>
  <c r="S159" i="24"/>
  <c r="T159" i="24" s="1"/>
  <c r="S115" i="24"/>
  <c r="T115" i="24" s="1"/>
  <c r="S161" i="8"/>
  <c r="T161" i="8" s="1"/>
  <c r="S114" i="24"/>
  <c r="T114" i="24" s="1"/>
  <c r="S180" i="8"/>
  <c r="T180" i="8" s="1"/>
  <c r="S165" i="8"/>
  <c r="T165" i="8" s="1"/>
  <c r="S190" i="8"/>
  <c r="T190" i="8" s="1"/>
  <c r="S175" i="8"/>
  <c r="T175" i="8" s="1"/>
  <c r="S160" i="24"/>
  <c r="T160" i="24" s="1"/>
  <c r="S109" i="7"/>
  <c r="T109" i="7" s="1"/>
  <c r="S166" i="7"/>
  <c r="T166" i="7" s="1"/>
  <c r="S199" i="24"/>
  <c r="T199" i="24" s="1"/>
  <c r="S131" i="24"/>
  <c r="T131" i="24" s="1"/>
  <c r="S154" i="7"/>
  <c r="T154" i="7" s="1"/>
  <c r="S138" i="24"/>
  <c r="T138" i="24" s="1"/>
  <c r="S65" i="24"/>
  <c r="T65" i="24" s="1"/>
  <c r="S65" i="8"/>
  <c r="T65" i="8" s="1"/>
  <c r="S187" i="8"/>
  <c r="T187" i="8" s="1"/>
  <c r="S100" i="8"/>
  <c r="T100" i="8" s="1"/>
  <c r="S100" i="24"/>
  <c r="T100" i="24" s="1"/>
  <c r="S86" i="8"/>
  <c r="T86" i="8" s="1"/>
  <c r="S86" i="24"/>
  <c r="T86" i="24" s="1"/>
  <c r="S37" i="24"/>
  <c r="T37" i="24" s="1"/>
  <c r="S37" i="8"/>
  <c r="T37" i="8" s="1"/>
  <c r="S188" i="7"/>
  <c r="T188" i="7" s="1"/>
  <c r="S109" i="24"/>
  <c r="T109" i="24" s="1"/>
  <c r="S152" i="24"/>
  <c r="T152" i="24" s="1"/>
  <c r="S101" i="24"/>
  <c r="T101" i="24" s="1"/>
  <c r="S101" i="8"/>
  <c r="T101" i="8" s="1"/>
  <c r="S29" i="24"/>
  <c r="T29" i="24" s="1"/>
  <c r="S29" i="8"/>
  <c r="T29" i="8" s="1"/>
  <c r="S48" i="24"/>
  <c r="T48" i="24" s="1"/>
  <c r="S48" i="8"/>
  <c r="T48" i="8" s="1"/>
  <c r="S62" i="8"/>
  <c r="T62" i="8" s="1"/>
  <c r="S62" i="24"/>
  <c r="T62" i="24" s="1"/>
  <c r="S183" i="7"/>
  <c r="T183" i="7" s="1"/>
  <c r="S139" i="8"/>
  <c r="T139" i="8" s="1"/>
  <c r="S169" i="24"/>
  <c r="T169" i="24" s="1"/>
  <c r="S133" i="8"/>
  <c r="T133" i="8" s="1"/>
  <c r="S134" i="7"/>
  <c r="T134" i="7" s="1"/>
  <c r="S164" i="8"/>
  <c r="T164" i="8" s="1"/>
  <c r="S114" i="8"/>
  <c r="T114" i="8" s="1"/>
  <c r="S165" i="7"/>
  <c r="T165" i="7" s="1"/>
  <c r="S190" i="7"/>
  <c r="T190" i="7" s="1"/>
  <c r="S160" i="8"/>
  <c r="T160" i="8" s="1"/>
  <c r="S184" i="24"/>
  <c r="T184" i="24" s="1"/>
  <c r="S64" i="24"/>
  <c r="T64" i="24" s="1"/>
  <c r="S64" i="8"/>
  <c r="T64" i="8" s="1"/>
  <c r="S27" i="24"/>
  <c r="T27" i="24" s="1"/>
  <c r="S27" i="8"/>
  <c r="T27" i="8" s="1"/>
  <c r="S88" i="24"/>
  <c r="T88" i="24" s="1"/>
  <c r="S88" i="8"/>
  <c r="T88" i="8" s="1"/>
  <c r="S84" i="8"/>
  <c r="T84" i="8" s="1"/>
  <c r="S84" i="24"/>
  <c r="T84" i="24" s="1"/>
  <c r="S102" i="8"/>
  <c r="T102" i="8" s="1"/>
  <c r="S102" i="24"/>
  <c r="T102" i="24" s="1"/>
  <c r="S73" i="24"/>
  <c r="T73" i="24" s="1"/>
  <c r="S73" i="8"/>
  <c r="T73" i="8" s="1"/>
  <c r="S75" i="24"/>
  <c r="T75" i="24" s="1"/>
  <c r="S75" i="8"/>
  <c r="T75" i="8" s="1"/>
  <c r="S32" i="8"/>
  <c r="T32" i="8" s="1"/>
  <c r="S32" i="24"/>
  <c r="T32" i="24" s="1"/>
  <c r="S49" i="24"/>
  <c r="T49" i="24" s="1"/>
  <c r="S49" i="8"/>
  <c r="T49" i="8" s="1"/>
  <c r="S47" i="24"/>
  <c r="T47" i="24" s="1"/>
  <c r="S47" i="8"/>
  <c r="T47" i="8" s="1"/>
  <c r="S183" i="24"/>
  <c r="T183" i="24" s="1"/>
  <c r="S119" i="24"/>
  <c r="T119" i="24" s="1"/>
  <c r="S177" i="8"/>
  <c r="T177" i="8" s="1"/>
  <c r="S106" i="24"/>
  <c r="T106" i="24" s="1"/>
  <c r="S191" i="8"/>
  <c r="T191" i="8" s="1"/>
  <c r="S130" i="24"/>
  <c r="T130" i="24" s="1"/>
  <c r="S153" i="24"/>
  <c r="T153" i="24" s="1"/>
  <c r="S112" i="24"/>
  <c r="T112" i="24" s="1"/>
  <c r="S144" i="8"/>
  <c r="T144" i="8" s="1"/>
  <c r="S196" i="8"/>
  <c r="T196" i="8" s="1"/>
  <c r="S148" i="8"/>
  <c r="T148" i="8" s="1"/>
  <c r="S171" i="24"/>
  <c r="T171" i="24" s="1"/>
  <c r="S155" i="8"/>
  <c r="T155" i="8" s="1"/>
  <c r="S121" i="24"/>
  <c r="T121" i="24" s="1"/>
  <c r="S141" i="8"/>
  <c r="T141" i="8" s="1"/>
  <c r="S134" i="24"/>
  <c r="T134" i="24" s="1"/>
  <c r="S185" i="24"/>
  <c r="T185" i="24" s="1"/>
  <c r="S158" i="7"/>
  <c r="T158" i="7" s="1"/>
  <c r="S157" i="24"/>
  <c r="T157" i="24" s="1"/>
  <c r="S174" i="24"/>
  <c r="T174" i="24" s="1"/>
  <c r="S179" i="7"/>
  <c r="T179" i="7" s="1"/>
  <c r="S161" i="24"/>
  <c r="T161" i="24" s="1"/>
  <c r="S180" i="24"/>
  <c r="T180" i="24" s="1"/>
  <c r="S165" i="24"/>
  <c r="T165" i="24" s="1"/>
  <c r="S190" i="24"/>
  <c r="T190" i="24" s="1"/>
  <c r="S175" i="24"/>
  <c r="T175" i="24" s="1"/>
  <c r="S123" i="24"/>
  <c r="T123" i="24" s="1"/>
  <c r="S132" i="7"/>
  <c r="T132" i="7" s="1"/>
  <c r="S129" i="7"/>
  <c r="T129" i="7" s="1"/>
  <c r="S109" i="8"/>
  <c r="T109" i="8" s="1"/>
  <c r="S166" i="8"/>
  <c r="T166" i="8" s="1"/>
  <c r="S111" i="7"/>
  <c r="T111" i="7" s="1"/>
  <c r="S195" i="7"/>
  <c r="T195" i="7" s="1"/>
  <c r="S154" i="8"/>
  <c r="T154" i="8" s="1"/>
  <c r="S193" i="7"/>
  <c r="T193" i="7" s="1"/>
  <c r="S61" i="24"/>
  <c r="T61" i="24" s="1"/>
  <c r="S61" i="8"/>
  <c r="T61" i="8" s="1"/>
  <c r="S78" i="8"/>
  <c r="T78" i="8" s="1"/>
  <c r="S78" i="24"/>
  <c r="T78" i="24" s="1"/>
  <c r="S6" i="8"/>
  <c r="T6" i="8" s="1"/>
  <c r="S6" i="24"/>
  <c r="T6" i="24" s="1"/>
  <c r="S95" i="24"/>
  <c r="T95" i="24" s="1"/>
  <c r="S95" i="8"/>
  <c r="T95" i="8" s="1"/>
  <c r="S68" i="8"/>
  <c r="T68" i="8" s="1"/>
  <c r="S68" i="24"/>
  <c r="T68" i="24" s="1"/>
  <c r="S85" i="24"/>
  <c r="T85" i="24" s="1"/>
  <c r="S85" i="8"/>
  <c r="T85" i="8" s="1"/>
  <c r="S41" i="24"/>
  <c r="T41" i="24" s="1"/>
  <c r="S41" i="8"/>
  <c r="T41" i="8" s="1"/>
  <c r="S167" i="7"/>
  <c r="T167" i="7" s="1"/>
  <c r="S150" i="24"/>
  <c r="T150" i="24" s="1"/>
  <c r="S91" i="24"/>
  <c r="T91" i="24" s="1"/>
  <c r="S91" i="8"/>
  <c r="T91" i="8" s="1"/>
  <c r="S44" i="24"/>
  <c r="T44" i="24" s="1"/>
  <c r="S44" i="8"/>
  <c r="T44" i="8" s="1"/>
  <c r="S117" i="24"/>
  <c r="T117" i="24" s="1"/>
  <c r="S178" i="7"/>
  <c r="T178" i="7" s="1"/>
  <c r="S200" i="24"/>
  <c r="T200" i="24" s="1"/>
  <c r="S147" i="24"/>
  <c r="T147" i="24" s="1"/>
  <c r="S170" i="8"/>
  <c r="T170" i="8" s="1"/>
  <c r="S149" i="24"/>
  <c r="T149" i="24" s="1"/>
  <c r="S116" i="8"/>
  <c r="T116" i="8" s="1"/>
  <c r="S135" i="7"/>
  <c r="T135" i="7" s="1"/>
  <c r="S185" i="7"/>
  <c r="T185" i="7" s="1"/>
  <c r="S186" i="8"/>
  <c r="T186" i="8" s="1"/>
  <c r="S157" i="7"/>
  <c r="T157" i="7" s="1"/>
  <c r="S174" i="7"/>
  <c r="T174" i="7" s="1"/>
  <c r="S113" i="8"/>
  <c r="T113" i="8" s="1"/>
  <c r="S180" i="7"/>
  <c r="T180" i="7" s="1"/>
  <c r="S175" i="7"/>
  <c r="T175" i="7" s="1"/>
  <c r="S199" i="8"/>
  <c r="T199" i="8" s="1"/>
  <c r="S93" i="24"/>
  <c r="T93" i="24" s="1"/>
  <c r="S93" i="8"/>
  <c r="T93" i="8" s="1"/>
  <c r="S96" i="24"/>
  <c r="T96" i="24" s="1"/>
  <c r="S96" i="8"/>
  <c r="T96" i="8" s="1"/>
  <c r="S5" i="8"/>
  <c r="T5" i="8" s="1"/>
  <c r="S5" i="24"/>
  <c r="T5" i="24" s="1"/>
  <c r="S13" i="24"/>
  <c r="T13" i="24" s="1"/>
  <c r="S13" i="8"/>
  <c r="T13" i="8" s="1"/>
  <c r="S74" i="24"/>
  <c r="T74" i="24" s="1"/>
  <c r="S74" i="8"/>
  <c r="T74" i="8" s="1"/>
  <c r="S81" i="24"/>
  <c r="T81" i="24" s="1"/>
  <c r="S81" i="8"/>
  <c r="T81" i="8" s="1"/>
  <c r="S63" i="24"/>
  <c r="T63" i="24" s="1"/>
  <c r="S63" i="8"/>
  <c r="T63" i="8" s="1"/>
  <c r="S66" i="24"/>
  <c r="T66" i="24" s="1"/>
  <c r="S66" i="8"/>
  <c r="T66" i="8" s="1"/>
  <c r="S70" i="24"/>
  <c r="T70" i="24" s="1"/>
  <c r="S70" i="8"/>
  <c r="T70" i="8" s="1"/>
  <c r="S19" i="24"/>
  <c r="T19" i="24" s="1"/>
  <c r="S19" i="8"/>
  <c r="T19" i="8" s="1"/>
  <c r="S46" i="8"/>
  <c r="T46" i="8" s="1"/>
  <c r="S46" i="24"/>
  <c r="T46" i="24" s="1"/>
  <c r="S39" i="24"/>
  <c r="T39" i="24" s="1"/>
  <c r="S39" i="8"/>
  <c r="T39" i="8" s="1"/>
  <c r="S20" i="24"/>
  <c r="T20" i="24" s="1"/>
  <c r="S20" i="8"/>
  <c r="T20" i="8" s="1"/>
  <c r="S139" i="24"/>
  <c r="T139" i="24" s="1"/>
  <c r="S177" i="24"/>
  <c r="T177" i="24" s="1"/>
  <c r="S202" i="8"/>
  <c r="T202" i="8" s="1"/>
  <c r="S162" i="7"/>
  <c r="T162" i="7" s="1"/>
  <c r="S191" i="24"/>
  <c r="T191" i="24" s="1"/>
  <c r="S107" i="7"/>
  <c r="T107" i="7" s="1"/>
  <c r="S189" i="24"/>
  <c r="T189" i="24" s="1"/>
  <c r="S196" i="24"/>
  <c r="T196" i="24" s="1"/>
  <c r="S204" i="7"/>
  <c r="T204" i="7" s="1"/>
  <c r="S148" i="24"/>
  <c r="T148" i="24" s="1"/>
  <c r="S151" i="7"/>
  <c r="T151" i="7" s="1"/>
  <c r="S133" i="24"/>
  <c r="T133" i="24" s="1"/>
  <c r="S118" i="24"/>
  <c r="T118" i="24" s="1"/>
  <c r="S155" i="24"/>
  <c r="T155" i="24" s="1"/>
  <c r="S124" i="7"/>
  <c r="T124" i="7" s="1"/>
  <c r="S143" i="7"/>
  <c r="T143" i="7" s="1"/>
  <c r="S158" i="8"/>
  <c r="T158" i="8" s="1"/>
  <c r="S142" i="7"/>
  <c r="T142" i="7" s="1"/>
  <c r="S179" i="8"/>
  <c r="T179" i="8" s="1"/>
  <c r="S113" i="24"/>
  <c r="T113" i="24" s="1"/>
  <c r="S150" i="7"/>
  <c r="T150" i="7" s="1"/>
  <c r="S187" i="7"/>
  <c r="T187" i="7" s="1"/>
  <c r="S132" i="8"/>
  <c r="T132" i="8" s="1"/>
  <c r="S129" i="8"/>
  <c r="T129" i="8" s="1"/>
  <c r="S166" i="24"/>
  <c r="T166" i="24" s="1"/>
  <c r="S152" i="7"/>
  <c r="T152" i="7" s="1"/>
  <c r="S111" i="8"/>
  <c r="T111" i="8" s="1"/>
  <c r="S195" i="8"/>
  <c r="T195" i="8" s="1"/>
  <c r="S154" i="24"/>
  <c r="T154" i="24" s="1"/>
  <c r="S193" i="8"/>
  <c r="T193" i="8" s="1"/>
  <c r="Z53" i="7"/>
  <c r="AA53" i="7"/>
  <c r="M107" i="3"/>
  <c r="M107" i="7"/>
  <c r="M6" i="3"/>
  <c r="L6" i="24"/>
  <c r="Z80" i="7"/>
  <c r="AA85" i="7"/>
  <c r="Z99" i="7"/>
  <c r="K107" i="8"/>
  <c r="AA80" i="7"/>
  <c r="AA72" i="7"/>
  <c r="Z26" i="7"/>
  <c r="AA79" i="7"/>
  <c r="K107" i="6"/>
  <c r="K6" i="3"/>
  <c r="M6" i="6"/>
  <c r="AA37" i="7"/>
  <c r="Z94" i="7"/>
  <c r="Z88" i="7"/>
  <c r="AA36" i="7"/>
  <c r="Z87" i="7"/>
  <c r="AA78" i="7"/>
  <c r="Z79" i="7"/>
  <c r="AA86" i="7"/>
  <c r="AA83" i="7"/>
  <c r="Z58" i="7"/>
  <c r="Z36" i="7"/>
  <c r="AA11" i="7"/>
  <c r="K6" i="24"/>
  <c r="AA21" i="7"/>
  <c r="L6" i="3"/>
  <c r="AA61" i="7"/>
  <c r="Z11" i="7"/>
  <c r="Z77" i="7"/>
  <c r="Z83" i="7"/>
  <c r="Z14" i="7"/>
  <c r="Z51" i="7"/>
  <c r="Z100" i="7"/>
  <c r="F7" i="2"/>
  <c r="E8" i="2" s="1"/>
  <c r="F8" i="2" s="1"/>
  <c r="E9" i="2" s="1"/>
  <c r="G8" i="2" s="1"/>
  <c r="Z89" i="7"/>
  <c r="AA14" i="7"/>
  <c r="AA52" i="7"/>
  <c r="M107" i="6"/>
  <c r="Z27" i="7"/>
  <c r="L6" i="6"/>
  <c r="Z64" i="7"/>
  <c r="AA44" i="7"/>
  <c r="AA57" i="7"/>
  <c r="Z33" i="7"/>
  <c r="Z65" i="7"/>
  <c r="Z29" i="7"/>
  <c r="AA32" i="7"/>
  <c r="K6" i="6"/>
  <c r="Z85" i="7"/>
  <c r="Z31" i="7"/>
  <c r="AA82" i="7"/>
  <c r="Z8" i="7"/>
  <c r="Z43" i="7"/>
  <c r="Z32" i="7"/>
  <c r="O6" i="7"/>
  <c r="P5" i="7" s="1"/>
  <c r="AA88" i="7"/>
  <c r="AA28" i="7"/>
  <c r="AA40" i="7"/>
  <c r="Z72" i="7"/>
  <c r="N6" i="7"/>
  <c r="Z91" i="7"/>
  <c r="L107" i="8"/>
  <c r="Z18" i="7"/>
  <c r="Z48" i="7"/>
  <c r="AA6" i="7"/>
  <c r="AA64" i="7"/>
  <c r="M6" i="8"/>
  <c r="L6" i="8"/>
  <c r="K6" i="8"/>
  <c r="AA65" i="7"/>
  <c r="AA76" i="7"/>
  <c r="Z28" i="7"/>
  <c r="Z15" i="7"/>
  <c r="Z22" i="7"/>
  <c r="AA58" i="7"/>
  <c r="AA46" i="7"/>
  <c r="Z39" i="7"/>
  <c r="Z78" i="7"/>
  <c r="Z21" i="7"/>
  <c r="Z69" i="7"/>
  <c r="Z17" i="7"/>
  <c r="AA95" i="7"/>
  <c r="Z95" i="7"/>
  <c r="AA91" i="7"/>
  <c r="AA15" i="7"/>
  <c r="AA39" i="7"/>
  <c r="Z66" i="7"/>
  <c r="Z70" i="7"/>
  <c r="AA77" i="7"/>
  <c r="AA27" i="7"/>
  <c r="Z44" i="7"/>
  <c r="Z38" i="7"/>
  <c r="AA101" i="7"/>
  <c r="AA24" i="7"/>
  <c r="Z6" i="7"/>
  <c r="AA22" i="7"/>
  <c r="AA43" i="7"/>
  <c r="AA29" i="7"/>
  <c r="Z46" i="7"/>
  <c r="AA17" i="7"/>
  <c r="AA5" i="7"/>
  <c r="Z61" i="7"/>
  <c r="Z57" i="7"/>
  <c r="AA73" i="7"/>
  <c r="AA69" i="7"/>
  <c r="M6" i="24"/>
  <c r="Z24" i="7"/>
  <c r="Z59" i="7"/>
  <c r="AA12" i="7"/>
  <c r="Z12" i="7"/>
  <c r="AD6" i="7"/>
  <c r="AD7" i="7" s="1"/>
  <c r="AD8" i="7" s="1"/>
  <c r="AB6" i="7"/>
  <c r="AC6" i="7"/>
  <c r="AC7" i="7" s="1"/>
  <c r="AC8" i="7" s="1"/>
  <c r="AA66" i="7"/>
  <c r="AA60" i="7"/>
  <c r="Z60" i="7"/>
  <c r="AA38" i="7"/>
  <c r="Z37" i="7"/>
  <c r="Z101" i="7"/>
  <c r="Z50" i="7"/>
  <c r="Z74" i="7"/>
  <c r="Z41" i="7"/>
  <c r="AA41" i="7"/>
  <c r="Z49" i="7"/>
  <c r="AA49" i="7"/>
  <c r="AA30" i="7"/>
  <c r="Z30" i="7"/>
  <c r="AA33" i="7"/>
  <c r="AA23" i="7"/>
  <c r="Z23" i="7"/>
  <c r="AA75" i="7"/>
  <c r="Z75" i="7"/>
  <c r="AA81" i="7"/>
  <c r="Z81" i="7"/>
  <c r="Z35" i="7"/>
  <c r="AA35" i="7"/>
  <c r="AA56" i="7"/>
  <c r="Z56" i="7"/>
  <c r="Z55" i="7"/>
  <c r="AA55" i="7"/>
  <c r="Z19" i="7"/>
  <c r="AA19" i="7"/>
  <c r="AA42" i="7"/>
  <c r="AA51" i="7"/>
  <c r="Z13" i="7"/>
  <c r="AA13" i="7"/>
  <c r="B147" i="3"/>
  <c r="B47" i="24"/>
  <c r="B46" i="8"/>
  <c r="B147" i="6"/>
  <c r="G107" i="2"/>
  <c r="B45" i="6"/>
  <c r="B147" i="7"/>
  <c r="B147" i="24"/>
  <c r="D10" i="2"/>
  <c r="B11" i="2"/>
  <c r="B109" i="2"/>
  <c r="D108" i="2"/>
  <c r="F108" i="2" s="1"/>
  <c r="E109" i="2" s="1"/>
  <c r="G108" i="2" s="1"/>
  <c r="J108" i="2" s="1"/>
  <c r="J106" i="2"/>
  <c r="B46" i="3"/>
  <c r="B46" i="7"/>
  <c r="B147" i="8"/>
  <c r="AA74" i="7"/>
  <c r="Z76" i="7"/>
  <c r="M107" i="8"/>
  <c r="AA59" i="7"/>
  <c r="Z67" i="7"/>
  <c r="AA67" i="7"/>
  <c r="AA102" i="7"/>
  <c r="Z102" i="7"/>
  <c r="AA105" i="7"/>
  <c r="Z105" i="7"/>
  <c r="AA16" i="7"/>
  <c r="Z16" i="7"/>
  <c r="AA50" i="7"/>
  <c r="Z42" i="7"/>
  <c r="Z25" i="7"/>
  <c r="AA25" i="7"/>
  <c r="Z7" i="7"/>
  <c r="AA7" i="7"/>
  <c r="Z45" i="7"/>
  <c r="AA45" i="7"/>
  <c r="Z10" i="7"/>
  <c r="AA10" i="7"/>
  <c r="AA9" i="7"/>
  <c r="Z9" i="7"/>
  <c r="AA92" i="7"/>
  <c r="Z92" i="7"/>
  <c r="K107" i="7"/>
  <c r="L107" i="7"/>
  <c r="AA93" i="7"/>
  <c r="Z93" i="7"/>
  <c r="K9" i="7"/>
  <c r="AA63" i="7"/>
  <c r="Z63" i="7"/>
  <c r="AA84" i="7"/>
  <c r="Z84" i="7"/>
  <c r="L107" i="3"/>
  <c r="K107" i="3"/>
  <c r="Z103" i="7"/>
  <c r="AA103" i="7"/>
  <c r="Z97" i="7"/>
  <c r="AA97" i="7"/>
  <c r="Z62" i="7"/>
  <c r="AA62" i="7"/>
  <c r="AA104" i="7"/>
  <c r="Z104" i="7"/>
  <c r="AA90" i="7"/>
  <c r="Z90" i="7"/>
  <c r="AA34" i="7"/>
  <c r="Z34" i="7"/>
  <c r="AA20" i="7"/>
  <c r="Z20" i="7"/>
  <c r="M107" i="24"/>
  <c r="K107" i="24"/>
  <c r="L107" i="24"/>
  <c r="Z47" i="7"/>
  <c r="AA47" i="7"/>
  <c r="Z68" i="7"/>
  <c r="AA68" i="7"/>
  <c r="L8" i="7"/>
  <c r="N8" i="7" s="1"/>
  <c r="O7" i="7"/>
  <c r="Z98" i="7"/>
  <c r="AA98" i="7"/>
  <c r="Z96" i="7"/>
  <c r="AA96" i="7"/>
  <c r="M9" i="7"/>
  <c r="AA71" i="7"/>
  <c r="Z71" i="7"/>
  <c r="N7" i="7"/>
  <c r="X193" i="8" l="1"/>
  <c r="Y129" i="8"/>
  <c r="AJ20" i="8"/>
  <c r="AJ63" i="8"/>
  <c r="X74" i="8"/>
  <c r="Y93" i="8"/>
  <c r="X186" i="8"/>
  <c r="AJ91" i="8"/>
  <c r="AJ41" i="8"/>
  <c r="AJ61" i="8"/>
  <c r="Y155" i="8"/>
  <c r="X144" i="8"/>
  <c r="Y191" i="8"/>
  <c r="X102" i="8"/>
  <c r="Y133" i="8"/>
  <c r="Y29" i="8"/>
  <c r="Y100" i="8"/>
  <c r="Y190" i="8"/>
  <c r="X161" i="8"/>
  <c r="Y134" i="8"/>
  <c r="AJ153" i="8"/>
  <c r="X9" i="8"/>
  <c r="Y82" i="8"/>
  <c r="Y87" i="8"/>
  <c r="Y53" i="8"/>
  <c r="AJ92" i="8"/>
  <c r="Y137" i="8"/>
  <c r="AJ169" i="8"/>
  <c r="AJ7" i="8"/>
  <c r="Y71" i="8"/>
  <c r="AJ98" i="8"/>
  <c r="AJ40" i="8"/>
  <c r="X72" i="8"/>
  <c r="AJ115" i="8"/>
  <c r="AJ8" i="8"/>
  <c r="AN8" i="8" s="1"/>
  <c r="X83" i="8"/>
  <c r="Y162" i="8"/>
  <c r="X128" i="8"/>
  <c r="X125" i="8"/>
  <c r="AJ107" i="8"/>
  <c r="AN107" i="8" s="1"/>
  <c r="AJ124" i="8"/>
  <c r="Y163" i="8"/>
  <c r="X117" i="8"/>
  <c r="X132" i="8"/>
  <c r="X202" i="8"/>
  <c r="X46" i="8"/>
  <c r="AJ113" i="8"/>
  <c r="AJ170" i="8"/>
  <c r="AJ47" i="8"/>
  <c r="Y73" i="8"/>
  <c r="X27" i="8"/>
  <c r="Y187" i="8"/>
  <c r="Y165" i="8"/>
  <c r="AJ130" i="8"/>
  <c r="X183" i="8"/>
  <c r="AJ52" i="8"/>
  <c r="X80" i="8"/>
  <c r="Y54" i="8"/>
  <c r="X14" i="8"/>
  <c r="Y145" i="8"/>
  <c r="X59" i="8"/>
  <c r="AJ201" i="8"/>
  <c r="X204" i="8"/>
  <c r="X205" i="8"/>
  <c r="X192" i="8"/>
  <c r="Y118" i="8"/>
  <c r="X152" i="8"/>
  <c r="X182" i="8"/>
  <c r="AJ19" i="8"/>
  <c r="X44" i="8"/>
  <c r="AJ85" i="8"/>
  <c r="X95" i="8"/>
  <c r="AJ166" i="8"/>
  <c r="AJ148" i="8"/>
  <c r="Y177" i="8"/>
  <c r="X32" i="8"/>
  <c r="Y160" i="8"/>
  <c r="AJ164" i="8"/>
  <c r="Y139" i="8"/>
  <c r="X48" i="8"/>
  <c r="X180" i="8"/>
  <c r="AJ171" i="8"/>
  <c r="X55" i="8"/>
  <c r="AJ45" i="8"/>
  <c r="X90" i="8"/>
  <c r="AJ25" i="8"/>
  <c r="Y126" i="8"/>
  <c r="AJ167" i="8"/>
  <c r="AJ127" i="8"/>
  <c r="AJ26" i="8"/>
  <c r="Y77" i="8"/>
  <c r="X142" i="8"/>
  <c r="Y181" i="8"/>
  <c r="AJ150" i="8"/>
  <c r="Y151" i="8"/>
  <c r="AJ122" i="8"/>
  <c r="AJ39" i="8"/>
  <c r="X13" i="8"/>
  <c r="Y158" i="8"/>
  <c r="Y116" i="8"/>
  <c r="AJ78" i="8"/>
  <c r="X154" i="8"/>
  <c r="X109" i="8"/>
  <c r="AJ88" i="8"/>
  <c r="X64" i="8"/>
  <c r="X37" i="8"/>
  <c r="AJ174" i="8"/>
  <c r="AJ185" i="8"/>
  <c r="AJ112" i="8"/>
  <c r="X178" i="8"/>
  <c r="Y110" i="8"/>
  <c r="Y30" i="8"/>
  <c r="X168" i="8"/>
  <c r="Y56" i="8"/>
  <c r="X104" i="8"/>
  <c r="AJ156" i="8"/>
  <c r="AJ173" i="8"/>
  <c r="Y136" i="8"/>
  <c r="AJ146" i="8"/>
  <c r="Y188" i="8"/>
  <c r="X60" i="8"/>
  <c r="AJ105" i="8"/>
  <c r="Y103" i="8"/>
  <c r="Y108" i="8"/>
  <c r="X189" i="8"/>
  <c r="AJ176" i="8"/>
  <c r="AJ203" i="8"/>
  <c r="AJ124" i="7"/>
  <c r="AJ151" i="7"/>
  <c r="AJ111" i="7"/>
  <c r="X132" i="7"/>
  <c r="Y141" i="7"/>
  <c r="AJ144" i="7"/>
  <c r="Y161" i="7"/>
  <c r="AJ114" i="7"/>
  <c r="AJ186" i="7"/>
  <c r="AJ116" i="7"/>
  <c r="AJ110" i="7"/>
  <c r="X176" i="7"/>
  <c r="X136" i="7"/>
  <c r="X121" i="7"/>
  <c r="Y147" i="7"/>
  <c r="AJ125" i="7"/>
  <c r="X130" i="7"/>
  <c r="Y145" i="7"/>
  <c r="AJ139" i="7"/>
  <c r="X152" i="7"/>
  <c r="AJ187" i="7"/>
  <c r="X142" i="7"/>
  <c r="Y107" i="7"/>
  <c r="AJ174" i="7"/>
  <c r="Y188" i="7"/>
  <c r="AJ155" i="7"/>
  <c r="X148" i="7"/>
  <c r="AJ189" i="7"/>
  <c r="Y191" i="7"/>
  <c r="AJ120" i="7"/>
  <c r="X171" i="7"/>
  <c r="Y126" i="7"/>
  <c r="Y160" i="7"/>
  <c r="AJ113" i="7"/>
  <c r="Y170" i="7"/>
  <c r="Y156" i="7"/>
  <c r="X172" i="7"/>
  <c r="AJ203" i="7"/>
  <c r="AJ127" i="7"/>
  <c r="X106" i="7"/>
  <c r="Y192" i="7"/>
  <c r="Y119" i="7"/>
  <c r="Y204" i="7"/>
  <c r="AJ175" i="7"/>
  <c r="AJ167" i="7"/>
  <c r="X158" i="7"/>
  <c r="AJ134" i="7"/>
  <c r="AJ183" i="7"/>
  <c r="Y196" i="7"/>
  <c r="X181" i="7"/>
  <c r="AJ153" i="7"/>
  <c r="Y164" i="7"/>
  <c r="Y173" i="7"/>
  <c r="AJ122" i="7"/>
  <c r="AJ182" i="7"/>
  <c r="X201" i="7"/>
  <c r="AJ202" i="7"/>
  <c r="X162" i="7"/>
  <c r="AJ180" i="7"/>
  <c r="X178" i="7"/>
  <c r="Y195" i="7"/>
  <c r="X129" i="7"/>
  <c r="AJ179" i="7"/>
  <c r="AJ165" i="7"/>
  <c r="AJ166" i="7"/>
  <c r="Y118" i="7"/>
  <c r="X177" i="7"/>
  <c r="Y159" i="7"/>
  <c r="AJ163" i="7"/>
  <c r="AJ131" i="7"/>
  <c r="Y169" i="7"/>
  <c r="X128" i="7"/>
  <c r="X194" i="7"/>
  <c r="X205" i="7"/>
  <c r="AJ140" i="7"/>
  <c r="X155" i="24"/>
  <c r="X148" i="24"/>
  <c r="Y177" i="24"/>
  <c r="Y147" i="24"/>
  <c r="Y150" i="24"/>
  <c r="X78" i="24"/>
  <c r="X157" i="24"/>
  <c r="Y153" i="24"/>
  <c r="X47" i="24"/>
  <c r="X73" i="24"/>
  <c r="Y131" i="24"/>
  <c r="AJ160" i="24"/>
  <c r="Y159" i="24"/>
  <c r="AJ30" i="24"/>
  <c r="X56" i="24"/>
  <c r="Y104" i="24"/>
  <c r="X172" i="24"/>
  <c r="AJ60" i="24"/>
  <c r="Y43" i="24"/>
  <c r="X59" i="24"/>
  <c r="Y176" i="24"/>
  <c r="AJ120" i="24"/>
  <c r="Y178" i="24"/>
  <c r="AJ168" i="24"/>
  <c r="AJ135" i="24"/>
  <c r="X193" i="24"/>
  <c r="AJ141" i="24"/>
  <c r="AJ154" i="24"/>
  <c r="AJ166" i="24"/>
  <c r="Y118" i="24"/>
  <c r="X191" i="24"/>
  <c r="X139" i="24"/>
  <c r="X39" i="24"/>
  <c r="AJ66" i="24"/>
  <c r="AJ81" i="24"/>
  <c r="Y13" i="24"/>
  <c r="AJ96" i="24"/>
  <c r="Y200" i="24"/>
  <c r="Y44" i="24"/>
  <c r="X85" i="24"/>
  <c r="AJ175" i="24"/>
  <c r="AJ161" i="24"/>
  <c r="Y130" i="24"/>
  <c r="AJ48" i="24"/>
  <c r="AJ100" i="24"/>
  <c r="X114" i="24"/>
  <c r="AJ163" i="24"/>
  <c r="X55" i="24"/>
  <c r="Y45" i="24"/>
  <c r="AJ79" i="24"/>
  <c r="Y97" i="24"/>
  <c r="X90" i="24"/>
  <c r="X128" i="24"/>
  <c r="AJ25" i="24"/>
  <c r="Y51" i="24"/>
  <c r="AJ145" i="24"/>
  <c r="AJ76" i="24"/>
  <c r="AJ26" i="24"/>
  <c r="X50" i="24"/>
  <c r="X77" i="24"/>
  <c r="AJ158" i="24"/>
  <c r="AJ198" i="24"/>
  <c r="X173" i="24"/>
  <c r="AJ181" i="24"/>
  <c r="AJ205" i="24"/>
  <c r="AJ124" i="24"/>
  <c r="AJ192" i="24"/>
  <c r="Y142" i="24"/>
  <c r="X182" i="24"/>
  <c r="Y162" i="24"/>
  <c r="AJ113" i="24"/>
  <c r="Y46" i="24"/>
  <c r="Y5" i="24"/>
  <c r="AJ149" i="24"/>
  <c r="X68" i="24"/>
  <c r="X190" i="24"/>
  <c r="Y185" i="24"/>
  <c r="X183" i="24"/>
  <c r="AJ75" i="24"/>
  <c r="X88" i="24"/>
  <c r="Y37" i="24"/>
  <c r="X138" i="24"/>
  <c r="X110" i="24"/>
  <c r="AJ127" i="24"/>
  <c r="Y52" i="24"/>
  <c r="Y122" i="24"/>
  <c r="X80" i="24"/>
  <c r="Y187" i="24"/>
  <c r="AJ188" i="24"/>
  <c r="Y129" i="24"/>
  <c r="AJ54" i="24"/>
  <c r="X14" i="24"/>
  <c r="Y103" i="24"/>
  <c r="Y108" i="24"/>
  <c r="AJ204" i="24"/>
  <c r="AJ151" i="24"/>
  <c r="X146" i="24"/>
  <c r="Y189" i="24"/>
  <c r="Y20" i="24"/>
  <c r="AJ70" i="24"/>
  <c r="AJ63" i="24"/>
  <c r="X74" i="24"/>
  <c r="AJ93" i="24"/>
  <c r="X117" i="24"/>
  <c r="AJ91" i="24"/>
  <c r="Y41" i="24"/>
  <c r="Y61" i="24"/>
  <c r="AJ165" i="24"/>
  <c r="AJ174" i="24"/>
  <c r="Y134" i="24"/>
  <c r="AJ171" i="24"/>
  <c r="X112" i="24"/>
  <c r="AJ32" i="24"/>
  <c r="Y84" i="24"/>
  <c r="X29" i="24"/>
  <c r="X86" i="24"/>
  <c r="X115" i="24"/>
  <c r="AJ186" i="24"/>
  <c r="Y116" i="24"/>
  <c r="AJ9" i="24"/>
  <c r="Y82" i="24"/>
  <c r="AJ87" i="24"/>
  <c r="AJ53" i="24"/>
  <c r="Y125" i="24"/>
  <c r="AJ58" i="24"/>
  <c r="Y92" i="24"/>
  <c r="AJ67" i="24"/>
  <c r="X107" i="24"/>
  <c r="AJ7" i="24"/>
  <c r="AJ71" i="24"/>
  <c r="Y98" i="24"/>
  <c r="AJ40" i="24"/>
  <c r="X72" i="24"/>
  <c r="AJ111" i="24"/>
  <c r="X8" i="24"/>
  <c r="Y83" i="24"/>
  <c r="X195" i="24"/>
  <c r="Y38" i="24"/>
  <c r="AJ202" i="24"/>
  <c r="Y143" i="24"/>
  <c r="AJ132" i="24"/>
  <c r="AH274" i="1"/>
  <c r="AH375" i="1" s="1"/>
  <c r="AI286" i="1"/>
  <c r="AI287" i="1" s="1"/>
  <c r="AJ386" i="1"/>
  <c r="AJ396" i="1"/>
  <c r="AH396" i="1"/>
  <c r="AG286" i="1"/>
  <c r="AG387" i="1" s="1"/>
  <c r="AH386" i="1"/>
  <c r="AH276" i="1"/>
  <c r="AH277" i="1" s="1"/>
  <c r="AI296" i="1"/>
  <c r="AI297" i="1" s="1"/>
  <c r="AG296" i="1"/>
  <c r="AG397" i="1" s="1"/>
  <c r="AF347" i="1"/>
  <c r="AF348" i="1" s="1"/>
  <c r="AF349" i="1" s="1"/>
  <c r="AF350" i="1" s="1"/>
  <c r="AF351" i="1" s="1"/>
  <c r="AF352" i="1" s="1"/>
  <c r="AF353" i="1" s="1"/>
  <c r="AF354" i="1" s="1"/>
  <c r="AF355" i="1" s="1"/>
  <c r="AF356" i="1" s="1"/>
  <c r="AF357" i="1" s="1"/>
  <c r="AF358" i="1" s="1"/>
  <c r="AF359" i="1" s="1"/>
  <c r="AF360" i="1" s="1"/>
  <c r="AB276" i="1"/>
  <c r="AB277" i="1" s="1"/>
  <c r="AB274" i="1"/>
  <c r="AB375" i="1" s="1"/>
  <c r="AE347" i="1"/>
  <c r="AE348" i="1" s="1"/>
  <c r="AE349" i="1" s="1"/>
  <c r="AE350" i="1" s="1"/>
  <c r="AE351" i="1" s="1"/>
  <c r="AE352" i="1" s="1"/>
  <c r="AE353" i="1" s="1"/>
  <c r="AE354" i="1" s="1"/>
  <c r="AE355" i="1" s="1"/>
  <c r="AE356" i="1" s="1"/>
  <c r="AE357" i="1" s="1"/>
  <c r="AE358" i="1" s="1"/>
  <c r="AE359" i="1" s="1"/>
  <c r="AE360" i="1" s="1"/>
  <c r="AD274" i="1"/>
  <c r="AD375" i="1" s="1"/>
  <c r="AD276" i="1"/>
  <c r="AD277" i="1" s="1"/>
  <c r="AC397" i="1"/>
  <c r="S31" i="8"/>
  <c r="T31" i="8" s="1"/>
  <c r="S24" i="8"/>
  <c r="T24" i="8" s="1"/>
  <c r="S28" i="24"/>
  <c r="T28" i="24" s="1"/>
  <c r="S28" i="8"/>
  <c r="T28" i="8" s="1"/>
  <c r="S12" i="8"/>
  <c r="T12" i="8" s="1"/>
  <c r="AJ274" i="1"/>
  <c r="AJ375" i="1" s="1"/>
  <c r="AJ276" i="1"/>
  <c r="AJ277" i="1" s="1"/>
  <c r="S12" i="24"/>
  <c r="T12" i="24" s="1"/>
  <c r="S31" i="24"/>
  <c r="T31" i="24" s="1"/>
  <c r="S24" i="24"/>
  <c r="T24" i="24" s="1"/>
  <c r="F16" i="52"/>
  <c r="F34" i="52"/>
  <c r="AJ297" i="1"/>
  <c r="AJ397" i="1"/>
  <c r="AI277" i="1"/>
  <c r="AI377" i="1"/>
  <c r="AI274" i="1"/>
  <c r="AI376" i="1"/>
  <c r="AJ287" i="1"/>
  <c r="AJ387" i="1"/>
  <c r="AH287" i="1"/>
  <c r="AH387" i="1"/>
  <c r="AG277" i="1"/>
  <c r="AG377" i="1"/>
  <c r="AG274" i="1"/>
  <c r="AG376" i="1"/>
  <c r="AH297" i="1"/>
  <c r="AH397" i="1"/>
  <c r="AD314" i="1"/>
  <c r="AD414" i="1"/>
  <c r="AC287" i="1"/>
  <c r="AC387" i="1"/>
  <c r="AC273" i="1"/>
  <c r="AC375" i="1"/>
  <c r="AC276" i="1"/>
  <c r="AC376" i="1"/>
  <c r="AC298" i="1"/>
  <c r="AC398" i="1"/>
  <c r="AA296" i="1"/>
  <c r="AA396" i="1"/>
  <c r="AB296" i="1"/>
  <c r="AB396" i="1"/>
  <c r="AA286" i="1"/>
  <c r="AA386" i="1"/>
  <c r="AA274" i="1"/>
  <c r="AA276" i="1"/>
  <c r="N6" i="3"/>
  <c r="S105" i="3"/>
  <c r="T105" i="3" s="1"/>
  <c r="S206" i="3"/>
  <c r="T206" i="3" s="1"/>
  <c r="AJ101" i="8"/>
  <c r="Y101" i="8"/>
  <c r="X101" i="8"/>
  <c r="Y96" i="24"/>
  <c r="X96" i="24"/>
  <c r="Y85" i="24"/>
  <c r="Y63" i="8"/>
  <c r="X63" i="8"/>
  <c r="AJ85" i="24"/>
  <c r="Y30" i="24"/>
  <c r="X30" i="24"/>
  <c r="AJ14" i="8"/>
  <c r="Y14" i="8"/>
  <c r="X91" i="8"/>
  <c r="Y91" i="8"/>
  <c r="AJ83" i="8"/>
  <c r="Y55" i="8"/>
  <c r="AJ55" i="8"/>
  <c r="Y91" i="24"/>
  <c r="AJ77" i="8"/>
  <c r="X77" i="8"/>
  <c r="X91" i="24"/>
  <c r="X52" i="24"/>
  <c r="Y52" i="8"/>
  <c r="X52" i="8"/>
  <c r="AJ52" i="24"/>
  <c r="AJ205" i="7"/>
  <c r="X30" i="8"/>
  <c r="AJ78" i="24"/>
  <c r="AJ103" i="8"/>
  <c r="AJ103" i="24"/>
  <c r="X103" i="24"/>
  <c r="Y203" i="8"/>
  <c r="AJ30" i="8"/>
  <c r="X103" i="8"/>
  <c r="K108" i="8"/>
  <c r="O6" i="24"/>
  <c r="P5" i="24" s="1"/>
  <c r="R5" i="24" s="1"/>
  <c r="AP5" i="24" s="1"/>
  <c r="X130" i="8"/>
  <c r="AJ129" i="8"/>
  <c r="X38" i="24"/>
  <c r="AJ83" i="24"/>
  <c r="X83" i="24"/>
  <c r="Y83" i="8"/>
  <c r="X169" i="8"/>
  <c r="AJ202" i="8"/>
  <c r="X190" i="8"/>
  <c r="Y202" i="8"/>
  <c r="X203" i="8"/>
  <c r="AJ189" i="24"/>
  <c r="AJ191" i="7"/>
  <c r="AJ173" i="7"/>
  <c r="X189" i="24"/>
  <c r="AJ90" i="24"/>
  <c r="L108" i="8"/>
  <c r="M7" i="3"/>
  <c r="X13" i="24"/>
  <c r="Y71" i="24"/>
  <c r="AJ182" i="8"/>
  <c r="Y168" i="24"/>
  <c r="X93" i="8"/>
  <c r="AJ180" i="8"/>
  <c r="AJ72" i="8"/>
  <c r="Y180" i="8"/>
  <c r="Y183" i="24"/>
  <c r="X196" i="7"/>
  <c r="Y117" i="8"/>
  <c r="AJ102" i="8"/>
  <c r="Y194" i="7"/>
  <c r="AJ194" i="7"/>
  <c r="Y130" i="8"/>
  <c r="X160" i="24"/>
  <c r="Y90" i="8"/>
  <c r="Y192" i="8"/>
  <c r="AJ192" i="8"/>
  <c r="Y188" i="24"/>
  <c r="AJ177" i="8"/>
  <c r="AJ97" i="24"/>
  <c r="AJ90" i="8"/>
  <c r="X177" i="8"/>
  <c r="X129" i="8"/>
  <c r="AJ182" i="24"/>
  <c r="G7" i="2"/>
  <c r="Y161" i="24"/>
  <c r="AJ48" i="8"/>
  <c r="X39" i="8"/>
  <c r="K7" i="3"/>
  <c r="Y29" i="24"/>
  <c r="X188" i="24"/>
  <c r="X202" i="7"/>
  <c r="Y202" i="7"/>
  <c r="X88" i="8"/>
  <c r="K7" i="24"/>
  <c r="AJ142" i="8"/>
  <c r="X111" i="7"/>
  <c r="X81" i="24"/>
  <c r="Y130" i="7"/>
  <c r="AJ122" i="24"/>
  <c r="Y78" i="24"/>
  <c r="X186" i="24"/>
  <c r="AJ115" i="24"/>
  <c r="Y80" i="24"/>
  <c r="M108" i="6"/>
  <c r="Y205" i="7"/>
  <c r="AJ162" i="8"/>
  <c r="X186" i="7"/>
  <c r="Y40" i="8"/>
  <c r="Y186" i="24"/>
  <c r="Y176" i="7"/>
  <c r="X97" i="24"/>
  <c r="O107" i="8"/>
  <c r="P106" i="8" s="1"/>
  <c r="Y70" i="24"/>
  <c r="X167" i="8"/>
  <c r="X98" i="8"/>
  <c r="AJ95" i="8"/>
  <c r="X71" i="24"/>
  <c r="O6" i="3"/>
  <c r="P5" i="3" s="1"/>
  <c r="R5" i="3" s="1"/>
  <c r="AJ64" i="8"/>
  <c r="Y98" i="8"/>
  <c r="Y95" i="8"/>
  <c r="Y39" i="8"/>
  <c r="AJ80" i="24"/>
  <c r="L7" i="24"/>
  <c r="K7" i="8"/>
  <c r="M7" i="24"/>
  <c r="Y128" i="7"/>
  <c r="X148" i="8"/>
  <c r="AJ125" i="24"/>
  <c r="AJ136" i="7"/>
  <c r="X125" i="24"/>
  <c r="X164" i="7"/>
  <c r="L7" i="3"/>
  <c r="O6" i="6"/>
  <c r="P5" i="6" s="1"/>
  <c r="R5" i="6" s="1"/>
  <c r="AP5" i="6" s="1"/>
  <c r="P6" i="7"/>
  <c r="R6" i="7" s="1"/>
  <c r="AP6" i="7" s="1"/>
  <c r="Y26" i="24"/>
  <c r="AJ29" i="8"/>
  <c r="X29" i="8"/>
  <c r="AJ13" i="24"/>
  <c r="AJ93" i="8"/>
  <c r="AJ128" i="7"/>
  <c r="AJ160" i="8"/>
  <c r="Y100" i="24"/>
  <c r="X100" i="8"/>
  <c r="Y166" i="8"/>
  <c r="X124" i="8"/>
  <c r="Y182" i="24"/>
  <c r="X53" i="24"/>
  <c r="Y205" i="24"/>
  <c r="X84" i="24"/>
  <c r="X61" i="8"/>
  <c r="Y195" i="24"/>
  <c r="AJ185" i="24"/>
  <c r="AJ37" i="8"/>
  <c r="Y53" i="24"/>
  <c r="AJ116" i="24"/>
  <c r="X191" i="8"/>
  <c r="AJ192" i="7"/>
  <c r="Y63" i="24"/>
  <c r="X173" i="7"/>
  <c r="AJ195" i="24"/>
  <c r="X185" i="24"/>
  <c r="AJ205" i="8"/>
  <c r="X198" i="24"/>
  <c r="X162" i="8"/>
  <c r="X116" i="24"/>
  <c r="AJ191" i="8"/>
  <c r="X192" i="7"/>
  <c r="X63" i="24"/>
  <c r="AJ82" i="24"/>
  <c r="AJ133" i="8"/>
  <c r="Y205" i="8"/>
  <c r="AJ176" i="7"/>
  <c r="X205" i="24"/>
  <c r="Y175" i="24"/>
  <c r="X32" i="24"/>
  <c r="L7" i="6"/>
  <c r="N6" i="6"/>
  <c r="K7" i="6"/>
  <c r="Y124" i="8"/>
  <c r="X171" i="8"/>
  <c r="AJ108" i="8"/>
  <c r="AN108" i="8" s="1"/>
  <c r="X135" i="24"/>
  <c r="X165" i="7"/>
  <c r="AJ164" i="7"/>
  <c r="X140" i="7"/>
  <c r="X107" i="7"/>
  <c r="AJ160" i="7"/>
  <c r="Y128" i="8"/>
  <c r="Y114" i="24"/>
  <c r="Y124" i="7"/>
  <c r="Y166" i="24"/>
  <c r="AJ128" i="24"/>
  <c r="X145" i="24"/>
  <c r="X160" i="7"/>
  <c r="Y140" i="7"/>
  <c r="AJ112" i="24"/>
  <c r="AJ44" i="8"/>
  <c r="AJ39" i="24"/>
  <c r="AJ29" i="24"/>
  <c r="Y64" i="8"/>
  <c r="Y44" i="8"/>
  <c r="M7" i="6"/>
  <c r="Y39" i="24"/>
  <c r="X70" i="24"/>
  <c r="Y37" i="8"/>
  <c r="AJ56" i="8"/>
  <c r="L7" i="8"/>
  <c r="AJ73" i="8"/>
  <c r="X151" i="8"/>
  <c r="Y198" i="24"/>
  <c r="X142" i="24"/>
  <c r="AJ126" i="8"/>
  <c r="AJ59" i="8"/>
  <c r="X25" i="8"/>
  <c r="X116" i="8"/>
  <c r="AJ104" i="8"/>
  <c r="X129" i="24"/>
  <c r="AJ100" i="8"/>
  <c r="AJ121" i="7"/>
  <c r="Y172" i="24"/>
  <c r="Y203" i="7"/>
  <c r="X58" i="24"/>
  <c r="Y68" i="24"/>
  <c r="X201" i="8"/>
  <c r="Y25" i="8"/>
  <c r="AJ188" i="7"/>
  <c r="Y88" i="8"/>
  <c r="Y50" i="24"/>
  <c r="Y167" i="8"/>
  <c r="Y59" i="8"/>
  <c r="AJ116" i="8"/>
  <c r="X195" i="7"/>
  <c r="Y104" i="8"/>
  <c r="AJ129" i="24"/>
  <c r="Y156" i="8"/>
  <c r="AJ189" i="8"/>
  <c r="X203" i="7"/>
  <c r="X156" i="8"/>
  <c r="Y201" i="8"/>
  <c r="AJ126" i="7"/>
  <c r="AJ177" i="7"/>
  <c r="X92" i="8"/>
  <c r="X133" i="8"/>
  <c r="AJ172" i="24"/>
  <c r="X146" i="8"/>
  <c r="Y61" i="8"/>
  <c r="X56" i="8"/>
  <c r="AJ195" i="7"/>
  <c r="X40" i="8"/>
  <c r="AJ155" i="8"/>
  <c r="Y189" i="8"/>
  <c r="Y80" i="8"/>
  <c r="AJ134" i="8"/>
  <c r="AJ162" i="7"/>
  <c r="Y177" i="7"/>
  <c r="AJ190" i="24"/>
  <c r="Y90" i="24"/>
  <c r="AJ153" i="24"/>
  <c r="Y120" i="24"/>
  <c r="X120" i="24"/>
  <c r="AJ190" i="8"/>
  <c r="X155" i="8"/>
  <c r="AJ80" i="8"/>
  <c r="Y32" i="24"/>
  <c r="Y162" i="7"/>
  <c r="Y190" i="24"/>
  <c r="N6" i="24"/>
  <c r="K108" i="6"/>
  <c r="X108" i="8"/>
  <c r="Y112" i="24"/>
  <c r="AJ158" i="8"/>
  <c r="X170" i="8"/>
  <c r="AJ125" i="8"/>
  <c r="Y112" i="8"/>
  <c r="X163" i="7"/>
  <c r="X118" i="7"/>
  <c r="AJ132" i="8"/>
  <c r="X176" i="24"/>
  <c r="Y174" i="7"/>
  <c r="X158" i="8"/>
  <c r="X149" i="24"/>
  <c r="AJ142" i="24"/>
  <c r="Y166" i="7"/>
  <c r="Y134" i="7"/>
  <c r="X166" i="7"/>
  <c r="X122" i="24"/>
  <c r="Y170" i="8"/>
  <c r="Y164" i="8"/>
  <c r="X175" i="24"/>
  <c r="Y125" i="8"/>
  <c r="X112" i="8"/>
  <c r="Y158" i="7"/>
  <c r="AJ118" i="7"/>
  <c r="X137" i="8"/>
  <c r="Y132" i="8"/>
  <c r="AJ176" i="24"/>
  <c r="X174" i="7"/>
  <c r="X139" i="7"/>
  <c r="N107" i="6"/>
  <c r="X168" i="24"/>
  <c r="X126" i="8"/>
  <c r="Y163" i="7"/>
  <c r="Y142" i="8"/>
  <c r="AJ158" i="7"/>
  <c r="AJ172" i="7"/>
  <c r="AJ137" i="8"/>
  <c r="X161" i="24"/>
  <c r="AJ119" i="7"/>
  <c r="Y136" i="7"/>
  <c r="X124" i="7"/>
  <c r="Y146" i="8"/>
  <c r="Y139" i="7"/>
  <c r="X134" i="7"/>
  <c r="O107" i="6"/>
  <c r="P106" i="6" s="1"/>
  <c r="N107" i="8"/>
  <c r="X153" i="24"/>
  <c r="AJ130" i="7"/>
  <c r="Y172" i="7"/>
  <c r="X134" i="8"/>
  <c r="L108" i="6"/>
  <c r="O6" i="8"/>
  <c r="P5" i="8" s="1"/>
  <c r="Q5" i="8" s="1"/>
  <c r="AO5" i="8" s="1"/>
  <c r="N6" i="8"/>
  <c r="M7" i="8"/>
  <c r="X46" i="24"/>
  <c r="AJ47" i="24"/>
  <c r="X26" i="8"/>
  <c r="AJ74" i="8"/>
  <c r="Y25" i="24"/>
  <c r="Y26" i="8"/>
  <c r="AJ37" i="24"/>
  <c r="X78" i="8"/>
  <c r="X25" i="24"/>
  <c r="AJ50" i="24"/>
  <c r="Y78" i="8"/>
  <c r="Y9" i="8"/>
  <c r="AJ9" i="8"/>
  <c r="X73" i="8"/>
  <c r="X41" i="8"/>
  <c r="Y48" i="8"/>
  <c r="Y186" i="7"/>
  <c r="X187" i="24"/>
  <c r="X187" i="8"/>
  <c r="Y146" i="24"/>
  <c r="Y86" i="24"/>
  <c r="AJ193" i="8"/>
  <c r="X113" i="8"/>
  <c r="AJ152" i="8"/>
  <c r="M108" i="8"/>
  <c r="Y87" i="24"/>
  <c r="AJ131" i="24"/>
  <c r="AJ104" i="24"/>
  <c r="X85" i="8"/>
  <c r="X163" i="8"/>
  <c r="Y45" i="8"/>
  <c r="Y105" i="8"/>
  <c r="Y125" i="7"/>
  <c r="X131" i="24"/>
  <c r="Y20" i="8"/>
  <c r="X188" i="8"/>
  <c r="Y129" i="7"/>
  <c r="AJ74" i="24"/>
  <c r="AJ151" i="8"/>
  <c r="X131" i="7"/>
  <c r="X92" i="24"/>
  <c r="Y19" i="8"/>
  <c r="X188" i="7"/>
  <c r="Y187" i="7"/>
  <c r="Y154" i="8"/>
  <c r="X187" i="7"/>
  <c r="Y152" i="8"/>
  <c r="X127" i="8"/>
  <c r="AJ154" i="8"/>
  <c r="X71" i="8"/>
  <c r="AJ44" i="24"/>
  <c r="Y180" i="7"/>
  <c r="Y85" i="8"/>
  <c r="X122" i="8"/>
  <c r="AJ163" i="8"/>
  <c r="X45" i="8"/>
  <c r="X139" i="8"/>
  <c r="Y141" i="24"/>
  <c r="X125" i="7"/>
  <c r="X181" i="8"/>
  <c r="X141" i="7"/>
  <c r="AJ188" i="8"/>
  <c r="Y127" i="8"/>
  <c r="Y131" i="7"/>
  <c r="AJ92" i="24"/>
  <c r="X19" i="8"/>
  <c r="Y60" i="8"/>
  <c r="Y144" i="7"/>
  <c r="X47" i="8"/>
  <c r="X20" i="8"/>
  <c r="X105" i="8"/>
  <c r="AJ129" i="7"/>
  <c r="X165" i="24"/>
  <c r="AJ71" i="8"/>
  <c r="X44" i="24"/>
  <c r="Y47" i="8"/>
  <c r="X180" i="7"/>
  <c r="Y122" i="8"/>
  <c r="AJ139" i="8"/>
  <c r="X141" i="24"/>
  <c r="AJ46" i="8"/>
  <c r="X7" i="24"/>
  <c r="AJ181" i="8"/>
  <c r="Y41" i="8"/>
  <c r="X7" i="8"/>
  <c r="X87" i="24"/>
  <c r="X120" i="7"/>
  <c r="Y74" i="24"/>
  <c r="X144" i="7"/>
  <c r="Y113" i="24"/>
  <c r="X79" i="24"/>
  <c r="Y92" i="8"/>
  <c r="AJ128" i="8"/>
  <c r="X166" i="24"/>
  <c r="AJ187" i="8"/>
  <c r="AJ86" i="24"/>
  <c r="Y113" i="8"/>
  <c r="Y7" i="24"/>
  <c r="X192" i="24"/>
  <c r="AJ82" i="8"/>
  <c r="Y7" i="8"/>
  <c r="Y193" i="8"/>
  <c r="Y192" i="24"/>
  <c r="AJ107" i="7"/>
  <c r="AN107" i="7" s="1"/>
  <c r="X113" i="24"/>
  <c r="Y13" i="8"/>
  <c r="AJ170" i="7"/>
  <c r="X170" i="7"/>
  <c r="X130" i="24"/>
  <c r="AJ117" i="24"/>
  <c r="X150" i="24"/>
  <c r="AJ141" i="7"/>
  <c r="Y117" i="24"/>
  <c r="AJ110" i="8"/>
  <c r="AJ161" i="7"/>
  <c r="AJ150" i="24"/>
  <c r="Y122" i="7"/>
  <c r="X165" i="8"/>
  <c r="X153" i="8"/>
  <c r="X174" i="24"/>
  <c r="AJ139" i="24"/>
  <c r="AJ118" i="24"/>
  <c r="AJ117" i="8"/>
  <c r="Y160" i="24"/>
  <c r="AJ136" i="8"/>
  <c r="X136" i="8"/>
  <c r="Y154" i="24"/>
  <c r="AJ143" i="24"/>
  <c r="M108" i="7"/>
  <c r="AJ156" i="7"/>
  <c r="X110" i="8"/>
  <c r="X161" i="7"/>
  <c r="Y111" i="24"/>
  <c r="X110" i="7"/>
  <c r="Y149" i="24"/>
  <c r="AJ165" i="8"/>
  <c r="X163" i="24"/>
  <c r="Y176" i="8"/>
  <c r="Y153" i="8"/>
  <c r="Y174" i="24"/>
  <c r="Y139" i="24"/>
  <c r="Y114" i="7"/>
  <c r="X154" i="24"/>
  <c r="Y110" i="7"/>
  <c r="Y115" i="24"/>
  <c r="X114" i="7"/>
  <c r="X156" i="7"/>
  <c r="X111" i="24"/>
  <c r="AJ178" i="24"/>
  <c r="X122" i="7"/>
  <c r="Y121" i="7"/>
  <c r="Y148" i="8"/>
  <c r="Y168" i="8"/>
  <c r="Y155" i="7"/>
  <c r="Y151" i="24"/>
  <c r="X159" i="24"/>
  <c r="X126" i="7"/>
  <c r="Y163" i="24"/>
  <c r="X176" i="8"/>
  <c r="Y161" i="8"/>
  <c r="X178" i="24"/>
  <c r="X151" i="24"/>
  <c r="AJ168" i="8"/>
  <c r="AJ159" i="24"/>
  <c r="X113" i="7"/>
  <c r="X116" i="7"/>
  <c r="X118" i="24"/>
  <c r="X75" i="24"/>
  <c r="Y75" i="24"/>
  <c r="AJ14" i="24"/>
  <c r="AJ68" i="24"/>
  <c r="AJ77" i="24"/>
  <c r="X9" i="24"/>
  <c r="X8" i="8"/>
  <c r="Y72" i="24"/>
  <c r="Y14" i="24"/>
  <c r="Y32" i="8"/>
  <c r="X66" i="24"/>
  <c r="Y48" i="24"/>
  <c r="AJ51" i="24"/>
  <c r="X60" i="24"/>
  <c r="Y74" i="8"/>
  <c r="AJ60" i="8"/>
  <c r="AJ72" i="24"/>
  <c r="Y66" i="24"/>
  <c r="Y77" i="24"/>
  <c r="Y9" i="24"/>
  <c r="AJ56" i="24"/>
  <c r="Y8" i="8"/>
  <c r="AJ32" i="8"/>
  <c r="X51" i="24"/>
  <c r="Y60" i="24"/>
  <c r="AJ49" i="24"/>
  <c r="Y49" i="24"/>
  <c r="X49" i="24"/>
  <c r="Y81" i="24"/>
  <c r="AJ59" i="24"/>
  <c r="AJ5" i="24"/>
  <c r="Y56" i="24"/>
  <c r="AJ20" i="24"/>
  <c r="X37" i="24"/>
  <c r="Y79" i="24"/>
  <c r="AE6" i="7"/>
  <c r="AF6" i="7"/>
  <c r="AG5" i="7" s="1"/>
  <c r="AI5" i="7" s="1"/>
  <c r="AB7" i="7"/>
  <c r="Y59" i="24"/>
  <c r="Y58" i="24"/>
  <c r="Y165" i="24"/>
  <c r="AJ161" i="8"/>
  <c r="X173" i="8"/>
  <c r="Y111" i="7"/>
  <c r="X164" i="8"/>
  <c r="AJ46" i="24"/>
  <c r="X82" i="24"/>
  <c r="X160" i="8"/>
  <c r="AJ98" i="24"/>
  <c r="AJ106" i="7"/>
  <c r="AN106" i="7" s="1"/>
  <c r="X26" i="24"/>
  <c r="AJ171" i="7"/>
  <c r="X98" i="24"/>
  <c r="AJ152" i="7"/>
  <c r="Y167" i="7"/>
  <c r="Y128" i="24"/>
  <c r="AJ140" i="8"/>
  <c r="X140" i="8"/>
  <c r="Y140" i="8"/>
  <c r="X147" i="24"/>
  <c r="Y102" i="8"/>
  <c r="X200" i="24"/>
  <c r="X145" i="7"/>
  <c r="Y132" i="7"/>
  <c r="X182" i="7"/>
  <c r="Y145" i="24"/>
  <c r="Y127" i="24"/>
  <c r="X189" i="7"/>
  <c r="X145" i="8"/>
  <c r="Y8" i="24"/>
  <c r="X153" i="7"/>
  <c r="AJ110" i="24"/>
  <c r="Y55" i="24"/>
  <c r="Y158" i="24"/>
  <c r="X166" i="8"/>
  <c r="X87" i="8"/>
  <c r="X169" i="7"/>
  <c r="Y152" i="7"/>
  <c r="Y171" i="24"/>
  <c r="AJ148" i="24"/>
  <c r="X204" i="24"/>
  <c r="Y67" i="24"/>
  <c r="Y191" i="24"/>
  <c r="X177" i="24"/>
  <c r="Y73" i="24"/>
  <c r="AJ13" i="8"/>
  <c r="AJ157" i="24"/>
  <c r="X45" i="24"/>
  <c r="AJ45" i="24"/>
  <c r="X185" i="7"/>
  <c r="Y185" i="7"/>
  <c r="AJ185" i="7"/>
  <c r="X174" i="8"/>
  <c r="AJ38" i="24"/>
  <c r="Y171" i="8"/>
  <c r="Y174" i="8"/>
  <c r="AJ145" i="7"/>
  <c r="X40" i="24"/>
  <c r="Y175" i="7"/>
  <c r="X158" i="24"/>
  <c r="AJ196" i="7"/>
  <c r="AJ159" i="7"/>
  <c r="AJ73" i="24"/>
  <c r="AJ147" i="24"/>
  <c r="AJ200" i="24"/>
  <c r="Y178" i="8"/>
  <c r="Y106" i="7"/>
  <c r="Y182" i="7"/>
  <c r="X76" i="24"/>
  <c r="Y132" i="24"/>
  <c r="Y189" i="7"/>
  <c r="AJ145" i="8"/>
  <c r="AJ8" i="24"/>
  <c r="Y153" i="7"/>
  <c r="Y110" i="24"/>
  <c r="X150" i="8"/>
  <c r="Y107" i="24"/>
  <c r="AJ204" i="8"/>
  <c r="AJ169" i="7"/>
  <c r="X171" i="24"/>
  <c r="Y148" i="24"/>
  <c r="Y204" i="24"/>
  <c r="Y150" i="8"/>
  <c r="Y88" i="24"/>
  <c r="AJ191" i="24"/>
  <c r="AJ177" i="24"/>
  <c r="X175" i="7"/>
  <c r="Y173" i="8"/>
  <c r="Y171" i="7"/>
  <c r="AJ132" i="7"/>
  <c r="Y169" i="8"/>
  <c r="Y165" i="7"/>
  <c r="X67" i="24"/>
  <c r="X107" i="8"/>
  <c r="AJ178" i="8"/>
  <c r="Y27" i="8"/>
  <c r="Y135" i="24"/>
  <c r="Y151" i="7"/>
  <c r="X132" i="24"/>
  <c r="Y47" i="24"/>
  <c r="AJ114" i="24"/>
  <c r="AJ183" i="24"/>
  <c r="X167" i="7"/>
  <c r="Y204" i="8"/>
  <c r="Y40" i="24"/>
  <c r="Y182" i="8"/>
  <c r="X20" i="24"/>
  <c r="AJ88" i="24"/>
  <c r="X191" i="7"/>
  <c r="Y72" i="8"/>
  <c r="Y107" i="8"/>
  <c r="AJ114" i="8"/>
  <c r="X114" i="8"/>
  <c r="Y114" i="8"/>
  <c r="AJ118" i="8"/>
  <c r="X118" i="8"/>
  <c r="X147" i="7"/>
  <c r="AJ147" i="7"/>
  <c r="AJ193" i="24"/>
  <c r="Y193" i="24"/>
  <c r="AJ27" i="8"/>
  <c r="Y157" i="24"/>
  <c r="X43" i="24"/>
  <c r="X134" i="24"/>
  <c r="AJ142" i="7"/>
  <c r="X151" i="7"/>
  <c r="X185" i="8"/>
  <c r="Y185" i="8"/>
  <c r="AJ106" i="24"/>
  <c r="X106" i="24"/>
  <c r="Y106" i="24"/>
  <c r="AJ96" i="8"/>
  <c r="Y96" i="8"/>
  <c r="X96" i="8"/>
  <c r="J8" i="2"/>
  <c r="B148" i="24"/>
  <c r="B148" i="7"/>
  <c r="B47" i="7"/>
  <c r="B110" i="2"/>
  <c r="D109" i="2"/>
  <c r="F109" i="2" s="1"/>
  <c r="E110" i="2" s="1"/>
  <c r="G109" i="2" s="1"/>
  <c r="F9" i="2"/>
  <c r="E10" i="2" s="1"/>
  <c r="B47" i="3"/>
  <c r="B12" i="2"/>
  <c r="D11" i="2"/>
  <c r="B46" i="6"/>
  <c r="B148" i="8"/>
  <c r="J107" i="2"/>
  <c r="B148" i="3"/>
  <c r="B47" i="8"/>
  <c r="B148" i="6"/>
  <c r="B48" i="24"/>
  <c r="AJ95" i="24"/>
  <c r="Y95" i="24"/>
  <c r="X95" i="24"/>
  <c r="X201" i="24"/>
  <c r="AJ201" i="24"/>
  <c r="Y201" i="24"/>
  <c r="X82" i="8"/>
  <c r="X5" i="24"/>
  <c r="AJ55" i="24"/>
  <c r="AJ144" i="8"/>
  <c r="AJ87" i="8"/>
  <c r="AJ134" i="24"/>
  <c r="Y142" i="7"/>
  <c r="X202" i="24"/>
  <c r="AJ84" i="24"/>
  <c r="Y120" i="8"/>
  <c r="AJ120" i="8"/>
  <c r="X120" i="8"/>
  <c r="AJ147" i="8"/>
  <c r="Y147" i="8"/>
  <c r="X147" i="8"/>
  <c r="AJ38" i="8"/>
  <c r="Y38" i="8"/>
  <c r="X38" i="8"/>
  <c r="X104" i="24"/>
  <c r="AJ181" i="7"/>
  <c r="Y127" i="7"/>
  <c r="X100" i="24"/>
  <c r="X183" i="7"/>
  <c r="X54" i="24"/>
  <c r="AJ43" i="24"/>
  <c r="Y113" i="7"/>
  <c r="Y109" i="8"/>
  <c r="Y202" i="24"/>
  <c r="X48" i="24"/>
  <c r="Y109" i="7"/>
  <c r="X109" i="7"/>
  <c r="AJ109" i="7"/>
  <c r="AJ70" i="8"/>
  <c r="X70" i="8"/>
  <c r="Y70" i="8"/>
  <c r="AJ54" i="8"/>
  <c r="X54" i="8"/>
  <c r="Y181" i="7"/>
  <c r="X61" i="24"/>
  <c r="X179" i="7"/>
  <c r="AJ201" i="7"/>
  <c r="AJ130" i="24"/>
  <c r="X41" i="24"/>
  <c r="AJ61" i="24"/>
  <c r="Y46" i="8"/>
  <c r="Y54" i="24"/>
  <c r="Y148" i="7"/>
  <c r="X204" i="7"/>
  <c r="X181" i="24"/>
  <c r="Y186" i="8"/>
  <c r="Y115" i="8"/>
  <c r="Y124" i="24"/>
  <c r="AJ178" i="7"/>
  <c r="AJ162" i="24"/>
  <c r="AJ138" i="24"/>
  <c r="Y183" i="8"/>
  <c r="X127" i="24"/>
  <c r="Y179" i="7"/>
  <c r="AJ53" i="8"/>
  <c r="Y203" i="24"/>
  <c r="AJ203" i="24"/>
  <c r="X203" i="24"/>
  <c r="AJ156" i="24"/>
  <c r="X156" i="24"/>
  <c r="Y156" i="24"/>
  <c r="AJ190" i="7"/>
  <c r="Y190" i="7"/>
  <c r="X190" i="7"/>
  <c r="AJ167" i="24"/>
  <c r="X167" i="24"/>
  <c r="Y167" i="24"/>
  <c r="AJ108" i="24"/>
  <c r="X108" i="24"/>
  <c r="AJ58" i="8"/>
  <c r="Y58" i="8"/>
  <c r="X58" i="8"/>
  <c r="AJ27" i="24"/>
  <c r="X27" i="24"/>
  <c r="Y27" i="24"/>
  <c r="Y79" i="8"/>
  <c r="AJ79" i="8"/>
  <c r="X79" i="8"/>
  <c r="Y183" i="7"/>
  <c r="X124" i="24"/>
  <c r="AJ75" i="8"/>
  <c r="X75" i="8"/>
  <c r="Y75" i="8"/>
  <c r="X126" i="24"/>
  <c r="Y126" i="24"/>
  <c r="AJ126" i="24"/>
  <c r="X127" i="7"/>
  <c r="AJ117" i="7"/>
  <c r="X117" i="7"/>
  <c r="Y117" i="7"/>
  <c r="Y201" i="7"/>
  <c r="AJ41" i="24"/>
  <c r="Y76" i="24"/>
  <c r="Y116" i="7"/>
  <c r="X143" i="24"/>
  <c r="AJ148" i="7"/>
  <c r="AJ204" i="7"/>
  <c r="Y181" i="24"/>
  <c r="AJ146" i="24"/>
  <c r="AJ186" i="8"/>
  <c r="X115" i="8"/>
  <c r="Y178" i="7"/>
  <c r="X162" i="24"/>
  <c r="Y138" i="24"/>
  <c r="AJ183" i="8"/>
  <c r="AJ187" i="24"/>
  <c r="X159" i="7"/>
  <c r="X53" i="8"/>
  <c r="AJ101" i="24"/>
  <c r="Y101" i="24"/>
  <c r="X101" i="24"/>
  <c r="X180" i="24"/>
  <c r="AJ180" i="24"/>
  <c r="Y180" i="24"/>
  <c r="AJ172" i="8"/>
  <c r="Y172" i="8"/>
  <c r="X172" i="8"/>
  <c r="AJ173" i="24"/>
  <c r="Y173" i="24"/>
  <c r="AJ109" i="24"/>
  <c r="Y109" i="24"/>
  <c r="X109" i="24"/>
  <c r="Y169" i="24"/>
  <c r="X169" i="24"/>
  <c r="AJ169" i="24"/>
  <c r="Y159" i="8"/>
  <c r="AJ159" i="8"/>
  <c r="X159" i="8"/>
  <c r="X43" i="8"/>
  <c r="AJ43" i="8"/>
  <c r="Y43" i="8"/>
  <c r="AJ109" i="8"/>
  <c r="AJ19" i="24"/>
  <c r="X19" i="24"/>
  <c r="Y19" i="24"/>
  <c r="X93" i="24"/>
  <c r="Y93" i="24"/>
  <c r="AJ112" i="7"/>
  <c r="X112" i="7"/>
  <c r="Y112" i="7"/>
  <c r="Y120" i="7"/>
  <c r="X119" i="7"/>
  <c r="X155" i="7"/>
  <c r="AJ107" i="24"/>
  <c r="Y144" i="8"/>
  <c r="Y49" i="8"/>
  <c r="AJ49" i="8"/>
  <c r="X49" i="8"/>
  <c r="AJ155" i="24"/>
  <c r="Y155" i="24"/>
  <c r="AJ64" i="24"/>
  <c r="Y64" i="24"/>
  <c r="X64" i="24"/>
  <c r="AJ106" i="8"/>
  <c r="AN106" i="8" s="1"/>
  <c r="X106" i="8"/>
  <c r="Y106" i="8"/>
  <c r="AJ115" i="7"/>
  <c r="Y115" i="7"/>
  <c r="X115" i="7"/>
  <c r="X89" i="8"/>
  <c r="AJ89" i="8"/>
  <c r="Y89" i="8"/>
  <c r="AJ198" i="8"/>
  <c r="Y198" i="8"/>
  <c r="X198" i="8"/>
  <c r="AJ143" i="7"/>
  <c r="Y143" i="7"/>
  <c r="X143" i="7"/>
  <c r="AJ84" i="8"/>
  <c r="X84" i="8"/>
  <c r="Y84" i="8"/>
  <c r="AJ15" i="8"/>
  <c r="Y15" i="8"/>
  <c r="X15" i="8"/>
  <c r="AJ157" i="8"/>
  <c r="Y157" i="8"/>
  <c r="X157" i="8"/>
  <c r="X157" i="7"/>
  <c r="Y157" i="7"/>
  <c r="AJ157" i="7"/>
  <c r="AJ119" i="8"/>
  <c r="Y119" i="8"/>
  <c r="X119" i="8"/>
  <c r="Y135" i="7"/>
  <c r="AJ135" i="7"/>
  <c r="X135" i="7"/>
  <c r="Y164" i="24"/>
  <c r="AJ164" i="24"/>
  <c r="X164" i="24"/>
  <c r="X206" i="8"/>
  <c r="Y206" i="8"/>
  <c r="AJ206" i="8"/>
  <c r="AJ149" i="8"/>
  <c r="X149" i="8"/>
  <c r="Y149" i="8"/>
  <c r="AJ149" i="7"/>
  <c r="Y149" i="7"/>
  <c r="X149" i="7"/>
  <c r="AJ184" i="8"/>
  <c r="X184" i="8"/>
  <c r="Y184" i="8"/>
  <c r="X206" i="7"/>
  <c r="AJ206" i="7"/>
  <c r="Y206" i="7"/>
  <c r="Y175" i="8"/>
  <c r="AJ175" i="8"/>
  <c r="X175" i="8"/>
  <c r="Y111" i="8"/>
  <c r="AJ111" i="8"/>
  <c r="X111" i="8"/>
  <c r="AJ121" i="8"/>
  <c r="X121" i="8"/>
  <c r="Y121" i="8"/>
  <c r="X76" i="8"/>
  <c r="Y76" i="8"/>
  <c r="AJ76" i="8"/>
  <c r="Y51" i="8"/>
  <c r="X51" i="8"/>
  <c r="AJ51" i="8"/>
  <c r="AJ42" i="8"/>
  <c r="X42" i="8"/>
  <c r="Y42" i="8"/>
  <c r="AJ154" i="7"/>
  <c r="Y154" i="7"/>
  <c r="X154" i="7"/>
  <c r="AJ197" i="24"/>
  <c r="Y197" i="24"/>
  <c r="X197" i="24"/>
  <c r="Y5" i="8"/>
  <c r="AJ5" i="8"/>
  <c r="AN5" i="8" s="1"/>
  <c r="X5" i="8"/>
  <c r="Y6" i="24"/>
  <c r="AJ6" i="24"/>
  <c r="X6" i="24"/>
  <c r="Y144" i="24"/>
  <c r="X144" i="24"/>
  <c r="AJ144" i="24"/>
  <c r="Y168" i="7"/>
  <c r="AJ168" i="7"/>
  <c r="X168" i="7"/>
  <c r="AJ146" i="7"/>
  <c r="X146" i="7"/>
  <c r="Y146" i="7"/>
  <c r="AJ179" i="24"/>
  <c r="Y179" i="24"/>
  <c r="X179" i="24"/>
  <c r="AJ123" i="8"/>
  <c r="Y123" i="8"/>
  <c r="X123" i="8"/>
  <c r="Y57" i="24"/>
  <c r="AJ57" i="24"/>
  <c r="X57" i="24"/>
  <c r="AJ86" i="8"/>
  <c r="Y86" i="8"/>
  <c r="X86" i="8"/>
  <c r="X150" i="7"/>
  <c r="Y150" i="7"/>
  <c r="AJ150" i="7"/>
  <c r="AJ206" i="24"/>
  <c r="Y206" i="24"/>
  <c r="X206" i="24"/>
  <c r="AJ68" i="8"/>
  <c r="Y68" i="8"/>
  <c r="X68" i="8"/>
  <c r="AJ131" i="8"/>
  <c r="X131" i="8"/>
  <c r="Y131" i="8"/>
  <c r="AJ121" i="24"/>
  <c r="Y121" i="24"/>
  <c r="X121" i="24"/>
  <c r="X199" i="8"/>
  <c r="Y199" i="8"/>
  <c r="AJ199" i="8"/>
  <c r="AJ97" i="8"/>
  <c r="X97" i="8"/>
  <c r="Y97" i="8"/>
  <c r="AJ42" i="24"/>
  <c r="X42" i="24"/>
  <c r="Y42" i="24"/>
  <c r="Y94" i="8"/>
  <c r="AJ94" i="8"/>
  <c r="X94" i="8"/>
  <c r="AJ57" i="8"/>
  <c r="Y57" i="8"/>
  <c r="X57" i="8"/>
  <c r="AJ133" i="24"/>
  <c r="Y133" i="24"/>
  <c r="X133" i="24"/>
  <c r="Y102" i="24"/>
  <c r="X102" i="24"/>
  <c r="AJ102" i="24"/>
  <c r="X196" i="24"/>
  <c r="Y196" i="24"/>
  <c r="AJ196" i="24"/>
  <c r="AJ21" i="8"/>
  <c r="X21" i="8"/>
  <c r="Y21" i="8"/>
  <c r="Y133" i="7"/>
  <c r="X133" i="7"/>
  <c r="AJ133" i="7"/>
  <c r="X65" i="8"/>
  <c r="Y65" i="8"/>
  <c r="AJ65" i="8"/>
  <c r="AJ67" i="8"/>
  <c r="X67" i="8"/>
  <c r="Y67" i="8"/>
  <c r="X69" i="24"/>
  <c r="AJ69" i="24"/>
  <c r="Y69" i="24"/>
  <c r="AJ33" i="24"/>
  <c r="Y33" i="24"/>
  <c r="X33" i="24"/>
  <c r="X184" i="7"/>
  <c r="Y184" i="7"/>
  <c r="AJ184" i="7"/>
  <c r="AJ21" i="24"/>
  <c r="X21" i="24"/>
  <c r="Y21" i="24"/>
  <c r="X197" i="7"/>
  <c r="Y197" i="7"/>
  <c r="AJ197" i="7"/>
  <c r="X99" i="8"/>
  <c r="AJ99" i="8"/>
  <c r="Y99" i="8"/>
  <c r="X200" i="8"/>
  <c r="Y200" i="8"/>
  <c r="AJ200" i="8"/>
  <c r="AJ89" i="24"/>
  <c r="X89" i="24"/>
  <c r="Y89" i="24"/>
  <c r="Y143" i="8"/>
  <c r="AJ143" i="8"/>
  <c r="X143" i="8"/>
  <c r="X99" i="24"/>
  <c r="AJ99" i="24"/>
  <c r="Y99" i="24"/>
  <c r="AJ135" i="8"/>
  <c r="X135" i="8"/>
  <c r="Y135" i="8"/>
  <c r="X105" i="24"/>
  <c r="AJ105" i="24"/>
  <c r="Y105" i="24"/>
  <c r="Y195" i="8"/>
  <c r="AJ195" i="8"/>
  <c r="X195" i="8"/>
  <c r="X197" i="8"/>
  <c r="AJ197" i="8"/>
  <c r="Y197" i="8"/>
  <c r="AJ108" i="7"/>
  <c r="AN108" i="7" s="1"/>
  <c r="X108" i="7"/>
  <c r="Y108" i="7"/>
  <c r="Y179" i="8"/>
  <c r="X179" i="8"/>
  <c r="AJ179" i="8"/>
  <c r="Y184" i="24"/>
  <c r="X184" i="24"/>
  <c r="AJ184" i="24"/>
  <c r="X196" i="8"/>
  <c r="AJ196" i="8"/>
  <c r="Y196" i="8"/>
  <c r="AJ50" i="8"/>
  <c r="X50" i="8"/>
  <c r="Y50" i="8"/>
  <c r="AJ152" i="24"/>
  <c r="Y152" i="24"/>
  <c r="X152" i="24"/>
  <c r="X123" i="7"/>
  <c r="Y123" i="7"/>
  <c r="AJ123" i="7"/>
  <c r="AJ66" i="8"/>
  <c r="X66" i="8"/>
  <c r="Y66" i="8"/>
  <c r="Y200" i="7"/>
  <c r="X200" i="7"/>
  <c r="AJ200" i="7"/>
  <c r="AJ140" i="24"/>
  <c r="Y140" i="24"/>
  <c r="X140" i="24"/>
  <c r="AJ193" i="7"/>
  <c r="Y193" i="7"/>
  <c r="X193" i="7"/>
  <c r="X194" i="8"/>
  <c r="Y194" i="8"/>
  <c r="AJ194" i="8"/>
  <c r="AJ137" i="24"/>
  <c r="X137" i="24"/>
  <c r="Y137" i="24"/>
  <c r="Y94" i="24"/>
  <c r="X94" i="24"/>
  <c r="AJ94" i="24"/>
  <c r="X199" i="24"/>
  <c r="AJ199" i="24"/>
  <c r="Y199" i="24"/>
  <c r="AJ6" i="8"/>
  <c r="AN6" i="8" s="1"/>
  <c r="Y6" i="8"/>
  <c r="X6" i="8"/>
  <c r="Y123" i="24"/>
  <c r="AJ123" i="24"/>
  <c r="X123" i="24"/>
  <c r="X198" i="7"/>
  <c r="AJ198" i="7"/>
  <c r="Y198" i="7"/>
  <c r="AJ62" i="24"/>
  <c r="Y62" i="24"/>
  <c r="X62" i="24"/>
  <c r="X138" i="7"/>
  <c r="Y138" i="7"/>
  <c r="AJ138" i="7"/>
  <c r="AJ136" i="24"/>
  <c r="Y136" i="24"/>
  <c r="X136" i="24"/>
  <c r="AJ81" i="8"/>
  <c r="Y81" i="8"/>
  <c r="X81" i="8"/>
  <c r="X138" i="8"/>
  <c r="Y138" i="8"/>
  <c r="AJ138" i="8"/>
  <c r="X62" i="8"/>
  <c r="Y62" i="8"/>
  <c r="AJ62" i="8"/>
  <c r="AJ15" i="24"/>
  <c r="Y15" i="24"/>
  <c r="X15" i="24"/>
  <c r="Y69" i="8"/>
  <c r="X69" i="8"/>
  <c r="AJ69" i="8"/>
  <c r="X119" i="24"/>
  <c r="Y119" i="24"/>
  <c r="AJ119" i="24"/>
  <c r="X65" i="24"/>
  <c r="Y65" i="24"/>
  <c r="AJ65" i="24"/>
  <c r="AJ137" i="7"/>
  <c r="Y137" i="7"/>
  <c r="X137" i="7"/>
  <c r="AJ199" i="7"/>
  <c r="X199" i="7"/>
  <c r="Y199" i="7"/>
  <c r="X170" i="24"/>
  <c r="AJ170" i="24"/>
  <c r="Y170" i="24"/>
  <c r="Y194" i="24"/>
  <c r="AJ194" i="24"/>
  <c r="X194" i="24"/>
  <c r="Y141" i="8"/>
  <c r="AJ141" i="8"/>
  <c r="X141" i="8"/>
  <c r="Y33" i="8"/>
  <c r="AJ33" i="8"/>
  <c r="X33" i="8"/>
  <c r="K108" i="7"/>
  <c r="L108" i="7"/>
  <c r="O107" i="7"/>
  <c r="N107" i="7"/>
  <c r="M10" i="7"/>
  <c r="O107" i="24"/>
  <c r="N107" i="24"/>
  <c r="K108" i="24"/>
  <c r="L108" i="24"/>
  <c r="L9" i="7"/>
  <c r="O9" i="7" s="1"/>
  <c r="O107" i="3"/>
  <c r="N107" i="3"/>
  <c r="K108" i="3"/>
  <c r="L108" i="3"/>
  <c r="K10" i="7"/>
  <c r="AD9" i="7"/>
  <c r="M108" i="3"/>
  <c r="M108" i="24"/>
  <c r="AC9" i="7"/>
  <c r="R5" i="7"/>
  <c r="AP5" i="7" s="1"/>
  <c r="Q5" i="7"/>
  <c r="AO5" i="7" s="1"/>
  <c r="O8" i="7"/>
  <c r="Q5" i="3" l="1"/>
  <c r="AO5" i="3" s="1"/>
  <c r="AA204" i="8"/>
  <c r="Z27" i="8"/>
  <c r="Z152" i="8"/>
  <c r="Z137" i="8"/>
  <c r="Z125" i="8"/>
  <c r="AA155" i="8"/>
  <c r="Z55" i="8"/>
  <c r="Z14" i="8"/>
  <c r="Z186" i="8"/>
  <c r="AA82" i="8"/>
  <c r="AA106" i="7"/>
  <c r="AA82" i="24"/>
  <c r="Z126" i="8"/>
  <c r="Z104" i="8"/>
  <c r="Z151" i="8"/>
  <c r="AA185" i="24"/>
  <c r="Z176" i="7"/>
  <c r="Z103" i="24"/>
  <c r="AA183" i="8"/>
  <c r="AA139" i="8"/>
  <c r="AA177" i="8"/>
  <c r="Z161" i="8"/>
  <c r="AA133" i="8"/>
  <c r="Z117" i="8"/>
  <c r="Z100" i="8"/>
  <c r="AA159" i="7"/>
  <c r="AA201" i="7"/>
  <c r="AA109" i="8"/>
  <c r="AA159" i="24"/>
  <c r="AA164" i="7"/>
  <c r="AA155" i="24"/>
  <c r="Z178" i="7"/>
  <c r="Z5" i="24"/>
  <c r="Z47" i="24"/>
  <c r="AA132" i="7"/>
  <c r="Z128" i="24"/>
  <c r="AA156" i="7"/>
  <c r="Z110" i="8"/>
  <c r="AA150" i="24"/>
  <c r="AA77" i="8"/>
  <c r="AA152" i="7"/>
  <c r="AA37" i="24"/>
  <c r="Z126" i="7"/>
  <c r="Z158" i="8"/>
  <c r="AA103" i="8"/>
  <c r="AA160" i="8"/>
  <c r="AA74" i="8"/>
  <c r="Z193" i="8"/>
  <c r="Z119" i="7"/>
  <c r="Z181" i="7"/>
  <c r="Z53" i="8"/>
  <c r="AA72" i="8"/>
  <c r="AA177" i="24"/>
  <c r="Z56" i="24"/>
  <c r="Z51" i="24"/>
  <c r="Z121" i="7"/>
  <c r="Z44" i="24"/>
  <c r="AA60" i="8"/>
  <c r="AA59" i="8"/>
  <c r="AA97" i="24"/>
  <c r="AA80" i="24"/>
  <c r="Z192" i="8"/>
  <c r="Z162" i="8"/>
  <c r="AA191" i="8"/>
  <c r="AA202" i="8"/>
  <c r="AN7" i="8"/>
  <c r="AA182" i="8"/>
  <c r="AA200" i="24"/>
  <c r="AA32" i="8"/>
  <c r="AA141" i="7"/>
  <c r="Z92" i="24"/>
  <c r="Z195" i="7"/>
  <c r="AA95" i="8"/>
  <c r="AA83" i="8"/>
  <c r="AA162" i="24"/>
  <c r="Z41" i="24"/>
  <c r="AA173" i="24"/>
  <c r="AA61" i="24"/>
  <c r="Z142" i="7"/>
  <c r="AA98" i="24"/>
  <c r="Z181" i="8"/>
  <c r="Z189" i="8"/>
  <c r="Z68" i="24"/>
  <c r="Z43" i="24"/>
  <c r="Z20" i="24"/>
  <c r="AA110" i="24"/>
  <c r="AA191" i="24"/>
  <c r="Z145" i="7"/>
  <c r="Z165" i="8"/>
  <c r="Z131" i="24"/>
  <c r="Z162" i="7"/>
  <c r="AA116" i="24"/>
  <c r="Z90" i="8"/>
  <c r="AA157" i="24"/>
  <c r="AA8" i="24"/>
  <c r="Z178" i="24"/>
  <c r="Z168" i="8"/>
  <c r="Z130" i="24"/>
  <c r="Z129" i="7"/>
  <c r="Z158" i="7"/>
  <c r="Z118" i="7"/>
  <c r="Z80" i="8"/>
  <c r="AA50" i="24"/>
  <c r="Z64" i="8"/>
  <c r="AA205" i="7"/>
  <c r="Z29" i="24"/>
  <c r="AA180" i="8"/>
  <c r="AA72" i="24"/>
  <c r="AA176" i="24"/>
  <c r="AA182" i="24"/>
  <c r="AA128" i="7"/>
  <c r="AA115" i="24"/>
  <c r="Z172" i="24"/>
  <c r="AA52" i="24"/>
  <c r="AA146" i="24"/>
  <c r="AA39" i="24"/>
  <c r="AA195" i="24"/>
  <c r="AA191" i="7"/>
  <c r="Z148" i="24"/>
  <c r="AA73" i="24"/>
  <c r="AA145" i="8"/>
  <c r="AA74" i="24"/>
  <c r="AA188" i="8"/>
  <c r="AA48" i="8"/>
  <c r="AA134" i="8"/>
  <c r="AA142" i="8"/>
  <c r="Z132" i="8"/>
  <c r="Z116" i="8"/>
  <c r="AA205" i="8"/>
  <c r="AA173" i="7"/>
  <c r="AA78" i="24"/>
  <c r="AA144" i="8"/>
  <c r="AA108" i="24"/>
  <c r="Z134" i="24"/>
  <c r="Z193" i="24"/>
  <c r="AA87" i="8"/>
  <c r="AA188" i="7"/>
  <c r="AA187" i="8"/>
  <c r="AA172" i="7"/>
  <c r="Z122" i="24"/>
  <c r="Z160" i="7"/>
  <c r="Z196" i="7"/>
  <c r="AA138" i="24"/>
  <c r="Z136" i="7"/>
  <c r="AA108" i="8"/>
  <c r="AA129" i="24"/>
  <c r="AA114" i="24"/>
  <c r="Z84" i="24"/>
  <c r="AA29" i="8"/>
  <c r="Z130" i="7"/>
  <c r="AA194" i="7"/>
  <c r="Z183" i="24"/>
  <c r="Z189" i="24"/>
  <c r="Z38" i="24"/>
  <c r="AA30" i="8"/>
  <c r="Z204" i="7"/>
  <c r="Z59" i="24"/>
  <c r="Z77" i="24"/>
  <c r="AA136" i="8"/>
  <c r="AA13" i="8"/>
  <c r="AA71" i="8"/>
  <c r="AA163" i="8"/>
  <c r="AA73" i="8"/>
  <c r="Z90" i="24"/>
  <c r="Z37" i="8"/>
  <c r="AA44" i="8"/>
  <c r="AA129" i="8"/>
  <c r="AA93" i="8"/>
  <c r="AA13" i="24"/>
  <c r="AA143" i="24"/>
  <c r="Z148" i="7"/>
  <c r="Z104" i="24"/>
  <c r="Z178" i="8"/>
  <c r="Z139" i="24"/>
  <c r="Z117" i="24"/>
  <c r="AA154" i="8"/>
  <c r="AA86" i="24"/>
  <c r="AA46" i="24"/>
  <c r="AA153" i="24"/>
  <c r="Z128" i="8"/>
  <c r="AA147" i="7"/>
  <c r="Z171" i="7"/>
  <c r="AA107" i="24"/>
  <c r="AA169" i="7"/>
  <c r="AA55" i="24"/>
  <c r="AA102" i="8"/>
  <c r="AA14" i="24"/>
  <c r="Z161" i="7"/>
  <c r="AA170" i="7"/>
  <c r="AA9" i="8"/>
  <c r="AA177" i="7"/>
  <c r="Z56" i="8"/>
  <c r="Z142" i="24"/>
  <c r="AA190" i="8"/>
  <c r="Z83" i="24"/>
  <c r="Z85" i="24"/>
  <c r="Z46" i="8"/>
  <c r="Z118" i="8"/>
  <c r="Z88" i="24"/>
  <c r="AA147" i="24"/>
  <c r="AA112" i="24"/>
  <c r="Z190" i="24"/>
  <c r="AA107" i="7"/>
  <c r="Z125" i="24"/>
  <c r="X28" i="8"/>
  <c r="Y24" i="8"/>
  <c r="AJ12" i="8"/>
  <c r="AJ31" i="8"/>
  <c r="AJ28" i="24"/>
  <c r="Y24" i="24"/>
  <c r="AJ31" i="24"/>
  <c r="Y12" i="24"/>
  <c r="S105" i="6"/>
  <c r="T105" i="6" s="1"/>
  <c r="S206" i="6"/>
  <c r="T206" i="6" s="1"/>
  <c r="R106" i="6"/>
  <c r="AP106" i="6" s="1"/>
  <c r="Q106" i="6"/>
  <c r="AO106" i="6" s="1"/>
  <c r="AH273" i="1"/>
  <c r="AH272" i="1" s="1"/>
  <c r="AG287" i="1"/>
  <c r="AG288" i="1" s="1"/>
  <c r="AI387" i="1"/>
  <c r="AH377" i="1"/>
  <c r="AG297" i="1"/>
  <c r="AG298" i="1" s="1"/>
  <c r="AI397" i="1"/>
  <c r="AB273" i="1"/>
  <c r="AB272" i="1" s="1"/>
  <c r="AD273" i="1"/>
  <c r="AD272" i="1" s="1"/>
  <c r="AB377" i="1"/>
  <c r="AD377" i="1"/>
  <c r="X24" i="8"/>
  <c r="AJ24" i="8"/>
  <c r="Y31" i="8"/>
  <c r="X31" i="8"/>
  <c r="X28" i="24"/>
  <c r="Y28" i="24"/>
  <c r="Y28" i="8"/>
  <c r="AJ12" i="24"/>
  <c r="AJ28" i="8"/>
  <c r="Y12" i="8"/>
  <c r="X12" i="8"/>
  <c r="X12" i="24"/>
  <c r="S18" i="8"/>
  <c r="T18" i="8" s="1"/>
  <c r="AJ273" i="1"/>
  <c r="AJ272" i="1" s="1"/>
  <c r="Y31" i="24"/>
  <c r="X24" i="24"/>
  <c r="X31" i="24"/>
  <c r="AJ24" i="24"/>
  <c r="AJ377" i="1"/>
  <c r="S18" i="24"/>
  <c r="T18" i="24" s="1"/>
  <c r="S36" i="24"/>
  <c r="T36" i="24" s="1"/>
  <c r="S36" i="8"/>
  <c r="T36" i="8" s="1"/>
  <c r="S23" i="8"/>
  <c r="T23" i="8" s="1"/>
  <c r="S11" i="8"/>
  <c r="T11" i="8" s="1"/>
  <c r="S23" i="24"/>
  <c r="T23" i="24" s="1"/>
  <c r="S11" i="24"/>
  <c r="T11" i="24" s="1"/>
  <c r="AJ288" i="1"/>
  <c r="AJ388" i="1"/>
  <c r="AI278" i="1"/>
  <c r="AI378" i="1"/>
  <c r="AI288" i="1"/>
  <c r="AI388" i="1"/>
  <c r="AI298" i="1"/>
  <c r="AI398" i="1"/>
  <c r="AI273" i="1"/>
  <c r="AI375" i="1"/>
  <c r="AJ298" i="1"/>
  <c r="AJ398" i="1"/>
  <c r="AJ278" i="1"/>
  <c r="AJ378" i="1"/>
  <c r="AH298" i="1"/>
  <c r="AH398" i="1"/>
  <c r="AG278" i="1"/>
  <c r="AG378" i="1"/>
  <c r="AG273" i="1"/>
  <c r="AG375" i="1"/>
  <c r="AH288" i="1"/>
  <c r="AH388" i="1"/>
  <c r="AH278" i="1"/>
  <c r="AH378" i="1"/>
  <c r="AC277" i="1"/>
  <c r="AC377" i="1"/>
  <c r="AC288" i="1"/>
  <c r="AC388" i="1"/>
  <c r="AD278" i="1"/>
  <c r="AD378" i="1"/>
  <c r="AC299" i="1"/>
  <c r="AC399" i="1"/>
  <c r="AC272" i="1"/>
  <c r="AC374" i="1"/>
  <c r="AD315" i="1"/>
  <c r="AD416" i="1" s="1"/>
  <c r="AD415" i="1"/>
  <c r="AA277" i="1"/>
  <c r="AA377" i="1"/>
  <c r="AA273" i="1"/>
  <c r="AA375" i="1"/>
  <c r="AA287" i="1"/>
  <c r="AA387" i="1"/>
  <c r="AB297" i="1"/>
  <c r="AB397" i="1"/>
  <c r="AB278" i="1"/>
  <c r="AB378" i="1"/>
  <c r="AA297" i="1"/>
  <c r="AA397" i="1"/>
  <c r="X206" i="3"/>
  <c r="AJ206" i="3"/>
  <c r="Y206" i="3"/>
  <c r="Y105" i="3"/>
  <c r="AJ105" i="3"/>
  <c r="X105" i="3"/>
  <c r="AA101" i="8"/>
  <c r="Z101" i="8"/>
  <c r="Z96" i="24"/>
  <c r="AA96" i="24"/>
  <c r="AA85" i="24"/>
  <c r="AA63" i="8"/>
  <c r="Z63" i="8"/>
  <c r="Z30" i="24"/>
  <c r="AA30" i="24"/>
  <c r="AA91" i="8"/>
  <c r="AA55" i="8"/>
  <c r="AA14" i="8"/>
  <c r="Z91" i="8"/>
  <c r="AA91" i="24"/>
  <c r="Z77" i="8"/>
  <c r="Z52" i="24"/>
  <c r="Z130" i="8"/>
  <c r="Z91" i="24"/>
  <c r="Z52" i="8"/>
  <c r="Z203" i="7"/>
  <c r="Z160" i="24"/>
  <c r="Z167" i="8"/>
  <c r="AA103" i="24"/>
  <c r="AA52" i="8"/>
  <c r="Z168" i="24"/>
  <c r="Z103" i="8"/>
  <c r="L109" i="8"/>
  <c r="O108" i="8"/>
  <c r="P107" i="8" s="1"/>
  <c r="K109" i="8"/>
  <c r="M109" i="8"/>
  <c r="Z30" i="8"/>
  <c r="AA84" i="24"/>
  <c r="AA196" i="7"/>
  <c r="Z203" i="8"/>
  <c r="Q5" i="24"/>
  <c r="AO5" i="24" s="1"/>
  <c r="Z95" i="8"/>
  <c r="Z154" i="24"/>
  <c r="AA38" i="24"/>
  <c r="AA83" i="24"/>
  <c r="Z53" i="24"/>
  <c r="Z201" i="8"/>
  <c r="Z93" i="8"/>
  <c r="AA117" i="8"/>
  <c r="Z194" i="7"/>
  <c r="AA189" i="24"/>
  <c r="Z169" i="8"/>
  <c r="AA130" i="7"/>
  <c r="Z83" i="8"/>
  <c r="AA190" i="24"/>
  <c r="AA71" i="24"/>
  <c r="Z202" i="7"/>
  <c r="Z72" i="8"/>
  <c r="AA92" i="24"/>
  <c r="Z100" i="24"/>
  <c r="Z186" i="24"/>
  <c r="Z13" i="24"/>
  <c r="Z190" i="8"/>
  <c r="Z202" i="8"/>
  <c r="Z188" i="24"/>
  <c r="AA203" i="8"/>
  <c r="AA183" i="24"/>
  <c r="AA130" i="8"/>
  <c r="Z129" i="8"/>
  <c r="Z185" i="24"/>
  <c r="L8" i="24"/>
  <c r="Z107" i="8"/>
  <c r="AA124" i="8"/>
  <c r="K8" i="24"/>
  <c r="AA27" i="8"/>
  <c r="AA90" i="8"/>
  <c r="AA195" i="7"/>
  <c r="AA53" i="24"/>
  <c r="AA176" i="7"/>
  <c r="Z97" i="24"/>
  <c r="AA125" i="24"/>
  <c r="Z180" i="8"/>
  <c r="AA171" i="8"/>
  <c r="Z113" i="24"/>
  <c r="AA98" i="8"/>
  <c r="AA186" i="24"/>
  <c r="Z191" i="8"/>
  <c r="Z191" i="7"/>
  <c r="AA151" i="8"/>
  <c r="AA181" i="7"/>
  <c r="AA90" i="24"/>
  <c r="Z205" i="7"/>
  <c r="AA39" i="8"/>
  <c r="Z177" i="8"/>
  <c r="Z205" i="8"/>
  <c r="AA162" i="7"/>
  <c r="AA92" i="8"/>
  <c r="AA29" i="24"/>
  <c r="AA188" i="24"/>
  <c r="N7" i="3"/>
  <c r="M8" i="24"/>
  <c r="Z88" i="8"/>
  <c r="AA165" i="8"/>
  <c r="Z177" i="24"/>
  <c r="Z78" i="24"/>
  <c r="Z98" i="8"/>
  <c r="J7" i="2"/>
  <c r="AA186" i="7"/>
  <c r="Z161" i="24"/>
  <c r="Z187" i="8"/>
  <c r="AA192" i="8"/>
  <c r="AA175" i="7"/>
  <c r="AA166" i="24"/>
  <c r="AA40" i="8"/>
  <c r="Z198" i="24"/>
  <c r="AA70" i="24"/>
  <c r="AA202" i="7"/>
  <c r="Z79" i="24"/>
  <c r="AA192" i="24"/>
  <c r="Z180" i="7"/>
  <c r="AA165" i="7"/>
  <c r="Z176" i="8"/>
  <c r="AA85" i="8"/>
  <c r="AP5" i="3"/>
  <c r="Z116" i="24"/>
  <c r="Z128" i="7"/>
  <c r="AA128" i="8"/>
  <c r="Q5" i="6"/>
  <c r="AO5" i="6" s="1"/>
  <c r="Q6" i="7"/>
  <c r="AO6" i="7" s="1"/>
  <c r="Z39" i="8"/>
  <c r="N7" i="24"/>
  <c r="Z26" i="24"/>
  <c r="AA61" i="8"/>
  <c r="Z63" i="24"/>
  <c r="AA201" i="8"/>
  <c r="O7" i="24"/>
  <c r="P6" i="24" s="1"/>
  <c r="Z73" i="24"/>
  <c r="Z39" i="24"/>
  <c r="Z163" i="8"/>
  <c r="K8" i="8"/>
  <c r="Z176" i="24"/>
  <c r="AA104" i="8"/>
  <c r="Z111" i="7"/>
  <c r="O7" i="6"/>
  <c r="P6" i="6" s="1"/>
  <c r="Q6" i="6" s="1"/>
  <c r="AO6" i="6" s="1"/>
  <c r="AA198" i="24"/>
  <c r="Z80" i="24"/>
  <c r="Z188" i="8"/>
  <c r="Z71" i="24"/>
  <c r="Z177" i="7"/>
  <c r="AA180" i="7"/>
  <c r="AA132" i="8"/>
  <c r="AA160" i="24"/>
  <c r="Z129" i="24"/>
  <c r="AA181" i="8"/>
  <c r="Z92" i="8"/>
  <c r="Z81" i="24"/>
  <c r="Z164" i="7"/>
  <c r="Z133" i="8"/>
  <c r="AA148" i="8"/>
  <c r="Z124" i="8"/>
  <c r="AA162" i="8"/>
  <c r="AA134" i="7"/>
  <c r="AA120" i="24"/>
  <c r="Z146" i="8"/>
  <c r="Z140" i="7"/>
  <c r="AA158" i="8"/>
  <c r="AA129" i="7"/>
  <c r="Z114" i="24"/>
  <c r="Z145" i="24"/>
  <c r="Z112" i="8"/>
  <c r="AA124" i="7"/>
  <c r="Z107" i="7"/>
  <c r="Z142" i="8"/>
  <c r="AA122" i="8"/>
  <c r="Z66" i="24"/>
  <c r="L8" i="8"/>
  <c r="O7" i="8"/>
  <c r="P6" i="8" s="1"/>
  <c r="K8" i="6"/>
  <c r="AA26" i="24"/>
  <c r="Z29" i="8"/>
  <c r="AA63" i="24"/>
  <c r="L8" i="3"/>
  <c r="K8" i="3"/>
  <c r="O7" i="3"/>
  <c r="P6" i="3" s="1"/>
  <c r="Q6" i="3" s="1"/>
  <c r="AO6" i="3" s="1"/>
  <c r="M8" i="3"/>
  <c r="AA130" i="24"/>
  <c r="Z205" i="24"/>
  <c r="AA205" i="24"/>
  <c r="AA100" i="8"/>
  <c r="Z70" i="24"/>
  <c r="Z195" i="24"/>
  <c r="Z13" i="8"/>
  <c r="AA142" i="24"/>
  <c r="Z156" i="7"/>
  <c r="AA79" i="24"/>
  <c r="Z85" i="8"/>
  <c r="Z26" i="8"/>
  <c r="AA32" i="24"/>
  <c r="L8" i="6"/>
  <c r="AA175" i="24"/>
  <c r="AA88" i="24"/>
  <c r="Z204" i="24"/>
  <c r="AA9" i="24"/>
  <c r="Z135" i="24"/>
  <c r="Z173" i="7"/>
  <c r="Z182" i="24"/>
  <c r="AA80" i="8"/>
  <c r="AA37" i="8"/>
  <c r="AA125" i="8"/>
  <c r="AA183" i="7"/>
  <c r="AA166" i="8"/>
  <c r="Z124" i="7"/>
  <c r="AA111" i="24"/>
  <c r="Z87" i="24"/>
  <c r="Z192" i="7"/>
  <c r="AA192" i="7"/>
  <c r="Z55" i="24"/>
  <c r="AA172" i="24"/>
  <c r="Z166" i="7"/>
  <c r="AA156" i="8"/>
  <c r="N7" i="6"/>
  <c r="Z150" i="24"/>
  <c r="AA141" i="24"/>
  <c r="Z155" i="8"/>
  <c r="AA163" i="7"/>
  <c r="AA137" i="8"/>
  <c r="AA118" i="7"/>
  <c r="Z111" i="24"/>
  <c r="AA136" i="7"/>
  <c r="AA122" i="24"/>
  <c r="AA140" i="7"/>
  <c r="Z159" i="24"/>
  <c r="AA160" i="7"/>
  <c r="Z112" i="24"/>
  <c r="AA116" i="8"/>
  <c r="Z172" i="7"/>
  <c r="AA158" i="24"/>
  <c r="AA113" i="8"/>
  <c r="AA161" i="7"/>
  <c r="AA152" i="8"/>
  <c r="Z163" i="24"/>
  <c r="L109" i="6"/>
  <c r="AA139" i="24"/>
  <c r="Z127" i="24"/>
  <c r="Z163" i="7"/>
  <c r="AA146" i="8"/>
  <c r="AA110" i="7"/>
  <c r="M8" i="6"/>
  <c r="Z71" i="8"/>
  <c r="Z46" i="24"/>
  <c r="Z40" i="8"/>
  <c r="N7" i="8"/>
  <c r="Z44" i="8"/>
  <c r="AA68" i="24"/>
  <c r="AA47" i="8"/>
  <c r="Z32" i="24"/>
  <c r="Z25" i="8"/>
  <c r="AA64" i="8"/>
  <c r="AA56" i="8"/>
  <c r="AA7" i="24"/>
  <c r="AA41" i="8"/>
  <c r="AA25" i="24"/>
  <c r="Z48" i="24"/>
  <c r="AA60" i="24"/>
  <c r="AA179" i="7"/>
  <c r="AA203" i="7"/>
  <c r="Z61" i="8"/>
  <c r="Z186" i="7"/>
  <c r="AA40" i="24"/>
  <c r="AA158" i="7"/>
  <c r="Z59" i="8"/>
  <c r="Z7" i="24"/>
  <c r="AA167" i="8"/>
  <c r="M8" i="8"/>
  <c r="Z141" i="7"/>
  <c r="AA189" i="8"/>
  <c r="Z9" i="8"/>
  <c r="AA119" i="7"/>
  <c r="Z108" i="8"/>
  <c r="Z60" i="8"/>
  <c r="Z153" i="24"/>
  <c r="AA87" i="24"/>
  <c r="Z181" i="24"/>
  <c r="Z156" i="8"/>
  <c r="AA151" i="7"/>
  <c r="AA153" i="8"/>
  <c r="AA113" i="24"/>
  <c r="AA19" i="8"/>
  <c r="Z134" i="7"/>
  <c r="Z174" i="7"/>
  <c r="AA149" i="24"/>
  <c r="AA151" i="24"/>
  <c r="Z72" i="24"/>
  <c r="Z202" i="24"/>
  <c r="Z37" i="24"/>
  <c r="AA189" i="7"/>
  <c r="AA88" i="8"/>
  <c r="AA44" i="24"/>
  <c r="Z113" i="8"/>
  <c r="Z102" i="8"/>
  <c r="Z82" i="8"/>
  <c r="AA110" i="8"/>
  <c r="Z157" i="24"/>
  <c r="Z41" i="8"/>
  <c r="AA168" i="24"/>
  <c r="AA204" i="24"/>
  <c r="Z78" i="8"/>
  <c r="AA26" i="8"/>
  <c r="Z139" i="7"/>
  <c r="Z170" i="8"/>
  <c r="Z120" i="24"/>
  <c r="Z8" i="8"/>
  <c r="N108" i="8"/>
  <c r="Z48" i="8"/>
  <c r="AA25" i="8"/>
  <c r="Z25" i="24"/>
  <c r="Z143" i="24"/>
  <c r="Z50" i="24"/>
  <c r="AA126" i="8"/>
  <c r="Z58" i="24"/>
  <c r="AA5" i="24"/>
  <c r="Z189" i="7"/>
  <c r="AA178" i="7"/>
  <c r="AA161" i="24"/>
  <c r="Z154" i="8"/>
  <c r="Z47" i="8"/>
  <c r="AA7" i="8"/>
  <c r="AA105" i="8"/>
  <c r="Z45" i="8"/>
  <c r="Z127" i="8"/>
  <c r="AA131" i="7"/>
  <c r="R5" i="8"/>
  <c r="AP5" i="8" s="1"/>
  <c r="AA174" i="7"/>
  <c r="AA155" i="7"/>
  <c r="AA132" i="24"/>
  <c r="Z125" i="7"/>
  <c r="Z175" i="24"/>
  <c r="Z151" i="24"/>
  <c r="AA107" i="8"/>
  <c r="AA144" i="7"/>
  <c r="AA168" i="8"/>
  <c r="AA164" i="8"/>
  <c r="Z174" i="24"/>
  <c r="Z134" i="8"/>
  <c r="Z146" i="24"/>
  <c r="AA127" i="24"/>
  <c r="AA176" i="8"/>
  <c r="Z149" i="24"/>
  <c r="N108" i="6"/>
  <c r="M109" i="6"/>
  <c r="O108" i="6"/>
  <c r="AA112" i="8"/>
  <c r="AA134" i="24"/>
  <c r="AA139" i="7"/>
  <c r="AA125" i="7"/>
  <c r="Z110" i="24"/>
  <c r="Z131" i="7"/>
  <c r="AA170" i="8"/>
  <c r="Z122" i="8"/>
  <c r="Z107" i="24"/>
  <c r="Z122" i="7"/>
  <c r="AA166" i="7"/>
  <c r="AA135" i="24"/>
  <c r="AA127" i="8"/>
  <c r="AA118" i="8"/>
  <c r="Z132" i="7"/>
  <c r="AA171" i="24"/>
  <c r="K109" i="6"/>
  <c r="Z75" i="24"/>
  <c r="Z60" i="24"/>
  <c r="Z9" i="24"/>
  <c r="AA78" i="8"/>
  <c r="Z73" i="8"/>
  <c r="Z38" i="8"/>
  <c r="Z74" i="8"/>
  <c r="AA45" i="8"/>
  <c r="AA58" i="24"/>
  <c r="AA43" i="24"/>
  <c r="AA20" i="8"/>
  <c r="AA56" i="24"/>
  <c r="AA77" i="24"/>
  <c r="Z7" i="8"/>
  <c r="AA75" i="24"/>
  <c r="Z141" i="24"/>
  <c r="Z98" i="24"/>
  <c r="Z192" i="24"/>
  <c r="AA131" i="24"/>
  <c r="AA51" i="24"/>
  <c r="AA181" i="24"/>
  <c r="Z105" i="8"/>
  <c r="AA66" i="24"/>
  <c r="Z114" i="7"/>
  <c r="Z110" i="7"/>
  <c r="Z170" i="7"/>
  <c r="Z187" i="24"/>
  <c r="AA187" i="24"/>
  <c r="Z145" i="8"/>
  <c r="Z67" i="24"/>
  <c r="AA161" i="8"/>
  <c r="AA173" i="8"/>
  <c r="AA59" i="24"/>
  <c r="AA193" i="8"/>
  <c r="Z166" i="24"/>
  <c r="AA148" i="24"/>
  <c r="Z183" i="7"/>
  <c r="AA165" i="24"/>
  <c r="Z86" i="24"/>
  <c r="Z187" i="7"/>
  <c r="AA187" i="7"/>
  <c r="AA178" i="24"/>
  <c r="Z171" i="8"/>
  <c r="Z20" i="8"/>
  <c r="Z153" i="8"/>
  <c r="AA67" i="24"/>
  <c r="Z139" i="8"/>
  <c r="Z188" i="7"/>
  <c r="AA117" i="24"/>
  <c r="Z144" i="7"/>
  <c r="AA120" i="7"/>
  <c r="Z19" i="8"/>
  <c r="AA8" i="8"/>
  <c r="Z148" i="8"/>
  <c r="Z106" i="7"/>
  <c r="Z165" i="7"/>
  <c r="Z74" i="24"/>
  <c r="Z116" i="7"/>
  <c r="AH5" i="7"/>
  <c r="AA118" i="24"/>
  <c r="Z118" i="24"/>
  <c r="AA163" i="24"/>
  <c r="AA148" i="7"/>
  <c r="AA145" i="24"/>
  <c r="Z136" i="8"/>
  <c r="AA178" i="8"/>
  <c r="Z158" i="24"/>
  <c r="AA121" i="7"/>
  <c r="Z147" i="24"/>
  <c r="AA111" i="7"/>
  <c r="AA122" i="7"/>
  <c r="Z179" i="7"/>
  <c r="Z113" i="7"/>
  <c r="Z132" i="24"/>
  <c r="Z127" i="7"/>
  <c r="Z166" i="8"/>
  <c r="AA174" i="24"/>
  <c r="AA154" i="24"/>
  <c r="Z109" i="8"/>
  <c r="AA169" i="8"/>
  <c r="Z155" i="24"/>
  <c r="Z173" i="8"/>
  <c r="Z150" i="8"/>
  <c r="AA174" i="8"/>
  <c r="AA153" i="7"/>
  <c r="Z167" i="7"/>
  <c r="Z115" i="24"/>
  <c r="AA126" i="7"/>
  <c r="Z171" i="24"/>
  <c r="Z164" i="8"/>
  <c r="Z155" i="7"/>
  <c r="Z182" i="7"/>
  <c r="Z108" i="24"/>
  <c r="AA124" i="24"/>
  <c r="Z147" i="7"/>
  <c r="AA114" i="7"/>
  <c r="AA41" i="24"/>
  <c r="Z14" i="24"/>
  <c r="AA81" i="24"/>
  <c r="AB8" i="7"/>
  <c r="AE7" i="7"/>
  <c r="AF7" i="7"/>
  <c r="AG6" i="7" s="1"/>
  <c r="AH6" i="7" s="1"/>
  <c r="Z49" i="24"/>
  <c r="AA49" i="24"/>
  <c r="AA53" i="8"/>
  <c r="Z32" i="8"/>
  <c r="Z114" i="8"/>
  <c r="AA114" i="8"/>
  <c r="AA150" i="8"/>
  <c r="AA171" i="7"/>
  <c r="Z61" i="24"/>
  <c r="AA193" i="24"/>
  <c r="Z174" i="8"/>
  <c r="Z160" i="8"/>
  <c r="Z204" i="8"/>
  <c r="AA145" i="7"/>
  <c r="AA204" i="7"/>
  <c r="Z165" i="24"/>
  <c r="Z82" i="24"/>
  <c r="AA20" i="24"/>
  <c r="Z182" i="8"/>
  <c r="Z169" i="7"/>
  <c r="Z191" i="24"/>
  <c r="AA76" i="24"/>
  <c r="AN109" i="7"/>
  <c r="AA167" i="7"/>
  <c r="Z175" i="7"/>
  <c r="AA185" i="7"/>
  <c r="Z185" i="7"/>
  <c r="Z96" i="8"/>
  <c r="AA96" i="8"/>
  <c r="AA45" i="24"/>
  <c r="Z45" i="24"/>
  <c r="AA47" i="24"/>
  <c r="AA116" i="7"/>
  <c r="Z87" i="8"/>
  <c r="Z200" i="24"/>
  <c r="AA182" i="7"/>
  <c r="AA54" i="24"/>
  <c r="Z144" i="8"/>
  <c r="AA106" i="24"/>
  <c r="Z106" i="24"/>
  <c r="AA128" i="24"/>
  <c r="Z185" i="8"/>
  <c r="AA185" i="8"/>
  <c r="Z153" i="7"/>
  <c r="Z8" i="24"/>
  <c r="Z152" i="7"/>
  <c r="AA46" i="8"/>
  <c r="Z120" i="7"/>
  <c r="Z162" i="24"/>
  <c r="Z40" i="24"/>
  <c r="Z151" i="7"/>
  <c r="AA33" i="24"/>
  <c r="AA157" i="7"/>
  <c r="Z115" i="8"/>
  <c r="Z140" i="8"/>
  <c r="AA140" i="8"/>
  <c r="P8" i="7"/>
  <c r="Q8" i="7" s="1"/>
  <c r="AO8" i="7" s="1"/>
  <c r="B13" i="2"/>
  <c r="D12" i="2"/>
  <c r="B48" i="7"/>
  <c r="B111" i="2"/>
  <c r="D110" i="2"/>
  <c r="F110" i="2" s="1"/>
  <c r="E111" i="2" s="1"/>
  <c r="N9" i="7"/>
  <c r="B47" i="6"/>
  <c r="B149" i="7"/>
  <c r="B149" i="24"/>
  <c r="B49" i="24"/>
  <c r="B149" i="6"/>
  <c r="J109" i="2"/>
  <c r="F10" i="2"/>
  <c r="E11" i="2" s="1"/>
  <c r="AN109" i="8"/>
  <c r="B149" i="8"/>
  <c r="G9" i="2"/>
  <c r="B149" i="3"/>
  <c r="B48" i="8"/>
  <c r="B48" i="3"/>
  <c r="Z159" i="7"/>
  <c r="AA152" i="24"/>
  <c r="AA100" i="24"/>
  <c r="AA180" i="24"/>
  <c r="Z180" i="24"/>
  <c r="Z201" i="24"/>
  <c r="AA201" i="24"/>
  <c r="Z76" i="24"/>
  <c r="AA58" i="8"/>
  <c r="Z58" i="8"/>
  <c r="Z190" i="7"/>
  <c r="AA190" i="7"/>
  <c r="AA120" i="8"/>
  <c r="Z120" i="8"/>
  <c r="Z136" i="24"/>
  <c r="Z201" i="7"/>
  <c r="AA186" i="8"/>
  <c r="AA179" i="24"/>
  <c r="AA48" i="24"/>
  <c r="AA112" i="7"/>
  <c r="Z112" i="7"/>
  <c r="Z169" i="24"/>
  <c r="AA169" i="24"/>
  <c r="Z75" i="8"/>
  <c r="AA75" i="8"/>
  <c r="AA79" i="8"/>
  <c r="Z79" i="8"/>
  <c r="Z54" i="24"/>
  <c r="AA38" i="8"/>
  <c r="Z126" i="24"/>
  <c r="AA126" i="24"/>
  <c r="AA167" i="24"/>
  <c r="Z167" i="24"/>
  <c r="Z54" i="8"/>
  <c r="AA54" i="8"/>
  <c r="Z69" i="24"/>
  <c r="AA175" i="8"/>
  <c r="Z93" i="24"/>
  <c r="AA93" i="24"/>
  <c r="Z101" i="24"/>
  <c r="AA101" i="24"/>
  <c r="Z95" i="24"/>
  <c r="AA95" i="24"/>
  <c r="AA19" i="24"/>
  <c r="Z19" i="24"/>
  <c r="Z172" i="8"/>
  <c r="AA172" i="8"/>
  <c r="Z109" i="7"/>
  <c r="AA109" i="7"/>
  <c r="Z106" i="8"/>
  <c r="AA106" i="8"/>
  <c r="AA159" i="8"/>
  <c r="Z159" i="8"/>
  <c r="AA64" i="24"/>
  <c r="Z64" i="24"/>
  <c r="Z196" i="8"/>
  <c r="Z124" i="24"/>
  <c r="AA142" i="7"/>
  <c r="Z138" i="24"/>
  <c r="AA115" i="8"/>
  <c r="AA104" i="24"/>
  <c r="AA113" i="7"/>
  <c r="Z109" i="24"/>
  <c r="AA109" i="24"/>
  <c r="AA147" i="8"/>
  <c r="Z147" i="8"/>
  <c r="AA115" i="7"/>
  <c r="Z115" i="7"/>
  <c r="AA70" i="8"/>
  <c r="Z70" i="8"/>
  <c r="AA117" i="7"/>
  <c r="Z117" i="7"/>
  <c r="AA27" i="24"/>
  <c r="Z27" i="24"/>
  <c r="Z203" i="24"/>
  <c r="AA203" i="24"/>
  <c r="Z173" i="24"/>
  <c r="AA127" i="7"/>
  <c r="AA49" i="8"/>
  <c r="Z49" i="8"/>
  <c r="AA43" i="8"/>
  <c r="Z43" i="8"/>
  <c r="AA156" i="24"/>
  <c r="Z156" i="24"/>
  <c r="AA202" i="24"/>
  <c r="Z183" i="8"/>
  <c r="AA137" i="24"/>
  <c r="Z137" i="24"/>
  <c r="AA69" i="8"/>
  <c r="Z69" i="8"/>
  <c r="Z81" i="8"/>
  <c r="AA81" i="8"/>
  <c r="AA198" i="7"/>
  <c r="Z198" i="7"/>
  <c r="Z195" i="8"/>
  <c r="AA195" i="8"/>
  <c r="AA69" i="24"/>
  <c r="Z194" i="24"/>
  <c r="AA194" i="24"/>
  <c r="Z62" i="24"/>
  <c r="AA62" i="24"/>
  <c r="Z94" i="24"/>
  <c r="AA94" i="24"/>
  <c r="Z194" i="8"/>
  <c r="AA194" i="8"/>
  <c r="Z152" i="24"/>
  <c r="AA196" i="8"/>
  <c r="Z99" i="24"/>
  <c r="AA99" i="24"/>
  <c r="Z133" i="7"/>
  <c r="AA133" i="7"/>
  <c r="AA57" i="8"/>
  <c r="Z57" i="8"/>
  <c r="Z131" i="8"/>
  <c r="AA131" i="8"/>
  <c r="Z6" i="24"/>
  <c r="AA6" i="24"/>
  <c r="AA111" i="8"/>
  <c r="Z111" i="8"/>
  <c r="Z175" i="8"/>
  <c r="AA206" i="8"/>
  <c r="Z206" i="8"/>
  <c r="AA84" i="8"/>
  <c r="Z84" i="8"/>
  <c r="Z105" i="24"/>
  <c r="AA105" i="24"/>
  <c r="Z184" i="8"/>
  <c r="AA184" i="8"/>
  <c r="Z15" i="24"/>
  <c r="AA15" i="24"/>
  <c r="AA136" i="24"/>
  <c r="Z66" i="8"/>
  <c r="AA66" i="8"/>
  <c r="AA68" i="8"/>
  <c r="Z68" i="8"/>
  <c r="Z119" i="8"/>
  <c r="AA119" i="8"/>
  <c r="AA65" i="24"/>
  <c r="Z65" i="24"/>
  <c r="Z140" i="24"/>
  <c r="AA140" i="24"/>
  <c r="Z123" i="7"/>
  <c r="AA123" i="7"/>
  <c r="AA33" i="8"/>
  <c r="Z33" i="8"/>
  <c r="AA138" i="8"/>
  <c r="Z138" i="8"/>
  <c r="Z6" i="8"/>
  <c r="AA6" i="8"/>
  <c r="Z199" i="24"/>
  <c r="AA199" i="24"/>
  <c r="Z184" i="24"/>
  <c r="AA184" i="24"/>
  <c r="AA108" i="7"/>
  <c r="Z108" i="7"/>
  <c r="AA197" i="8"/>
  <c r="Z197" i="8"/>
  <c r="Z135" i="8"/>
  <c r="AA135" i="8"/>
  <c r="Z184" i="7"/>
  <c r="AA184" i="7"/>
  <c r="Z121" i="24"/>
  <c r="AA121" i="24"/>
  <c r="Z144" i="24"/>
  <c r="AA144" i="24"/>
  <c r="AA154" i="7"/>
  <c r="Z154" i="7"/>
  <c r="Z157" i="7"/>
  <c r="AA89" i="8"/>
  <c r="Z89" i="8"/>
  <c r="Z65" i="8"/>
  <c r="AA65" i="8"/>
  <c r="Z102" i="24"/>
  <c r="AA102" i="24"/>
  <c r="AA51" i="8"/>
  <c r="Z51" i="8"/>
  <c r="AA15" i="8"/>
  <c r="Z15" i="8"/>
  <c r="Z199" i="7"/>
  <c r="AA199" i="7"/>
  <c r="AA196" i="24"/>
  <c r="Z196" i="24"/>
  <c r="AA164" i="24"/>
  <c r="Z164" i="24"/>
  <c r="Z138" i="7"/>
  <c r="AA138" i="7"/>
  <c r="AA67" i="8"/>
  <c r="Z67" i="8"/>
  <c r="Z135" i="7"/>
  <c r="AA135" i="7"/>
  <c r="AA170" i="24"/>
  <c r="Z170" i="24"/>
  <c r="AA123" i="24"/>
  <c r="Z123" i="24"/>
  <c r="AA143" i="8"/>
  <c r="Z143" i="8"/>
  <c r="Z200" i="8"/>
  <c r="AA200" i="8"/>
  <c r="Z197" i="7"/>
  <c r="AA197" i="7"/>
  <c r="Z133" i="24"/>
  <c r="AA133" i="24"/>
  <c r="AA94" i="8"/>
  <c r="Z94" i="8"/>
  <c r="AA97" i="8"/>
  <c r="Z97" i="8"/>
  <c r="AA199" i="8"/>
  <c r="Z199" i="8"/>
  <c r="AA206" i="24"/>
  <c r="Z206" i="24"/>
  <c r="Z86" i="8"/>
  <c r="AA86" i="8"/>
  <c r="Z179" i="24"/>
  <c r="Z206" i="7"/>
  <c r="AA206" i="7"/>
  <c r="Z149" i="7"/>
  <c r="AA149" i="7"/>
  <c r="Z149" i="8"/>
  <c r="AA149" i="8"/>
  <c r="Z198" i="8"/>
  <c r="AA198" i="8"/>
  <c r="AA62" i="8"/>
  <c r="Z62" i="8"/>
  <c r="Z89" i="24"/>
  <c r="AA89" i="24"/>
  <c r="AA123" i="8"/>
  <c r="Z123" i="8"/>
  <c r="Z21" i="24"/>
  <c r="AA21" i="24"/>
  <c r="Z146" i="7"/>
  <c r="AA146" i="7"/>
  <c r="AA42" i="8"/>
  <c r="Z42" i="8"/>
  <c r="Z76" i="8"/>
  <c r="AA76" i="8"/>
  <c r="Z141" i="8"/>
  <c r="AA141" i="8"/>
  <c r="Z200" i="7"/>
  <c r="AA200" i="7"/>
  <c r="AA179" i="8"/>
  <c r="Z179" i="8"/>
  <c r="Z33" i="24"/>
  <c r="AA21" i="8"/>
  <c r="Z21" i="8"/>
  <c r="Z5" i="8"/>
  <c r="AA5" i="8"/>
  <c r="Z137" i="7"/>
  <c r="AA137" i="7"/>
  <c r="Z119" i="24"/>
  <c r="AA119" i="24"/>
  <c r="AA193" i="7"/>
  <c r="Z193" i="7"/>
  <c r="AA50" i="8"/>
  <c r="Z50" i="8"/>
  <c r="Z99" i="8"/>
  <c r="AA99" i="8"/>
  <c r="AA42" i="24"/>
  <c r="Z42" i="24"/>
  <c r="AA150" i="7"/>
  <c r="Z150" i="7"/>
  <c r="Z57" i="24"/>
  <c r="AA57" i="24"/>
  <c r="AA168" i="7"/>
  <c r="Z168" i="7"/>
  <c r="AA197" i="24"/>
  <c r="Z197" i="24"/>
  <c r="AA121" i="8"/>
  <c r="Z121" i="8"/>
  <c r="Z157" i="8"/>
  <c r="AA157" i="8"/>
  <c r="AA143" i="7"/>
  <c r="Z143" i="7"/>
  <c r="P106" i="7"/>
  <c r="N108" i="7"/>
  <c r="O108" i="7"/>
  <c r="P107" i="7" s="1"/>
  <c r="R107" i="7" s="1"/>
  <c r="AP107" i="7" s="1"/>
  <c r="L109" i="7"/>
  <c r="K109" i="7"/>
  <c r="M109" i="7"/>
  <c r="P7" i="7"/>
  <c r="P106" i="3"/>
  <c r="AC10" i="7"/>
  <c r="M109" i="24"/>
  <c r="Q106" i="8"/>
  <c r="AO106" i="8" s="1"/>
  <c r="R106" i="8"/>
  <c r="AP106" i="8" s="1"/>
  <c r="P106" i="24"/>
  <c r="M11" i="7"/>
  <c r="AD10" i="7"/>
  <c r="K11" i="7"/>
  <c r="M109" i="3"/>
  <c r="L10" i="7"/>
  <c r="N10" i="7" s="1"/>
  <c r="O108" i="24"/>
  <c r="P107" i="24" s="1"/>
  <c r="N108" i="24"/>
  <c r="K109" i="24"/>
  <c r="L109" i="24"/>
  <c r="AL5" i="7"/>
  <c r="K109" i="3"/>
  <c r="N108" i="3"/>
  <c r="O108" i="3"/>
  <c r="L109" i="3"/>
  <c r="AC107" i="7" l="1"/>
  <c r="AB6" i="24"/>
  <c r="AA28" i="8"/>
  <c r="Z24" i="8"/>
  <c r="AA24" i="24"/>
  <c r="Y18" i="8"/>
  <c r="Z12" i="24"/>
  <c r="Y18" i="24"/>
  <c r="Y206" i="6"/>
  <c r="AJ206" i="6"/>
  <c r="X206" i="6"/>
  <c r="Y105" i="6"/>
  <c r="AJ105" i="6"/>
  <c r="X105" i="6"/>
  <c r="AK5" i="7"/>
  <c r="AM5" i="7" s="1"/>
  <c r="AH374" i="1"/>
  <c r="AG388" i="1"/>
  <c r="AD374" i="1"/>
  <c r="AG398" i="1"/>
  <c r="AB374" i="1"/>
  <c r="AA24" i="8"/>
  <c r="AA31" i="8"/>
  <c r="Z28" i="8"/>
  <c r="Z31" i="8"/>
  <c r="Z28" i="24"/>
  <c r="AA28" i="24"/>
  <c r="AA12" i="24"/>
  <c r="Z12" i="8"/>
  <c r="AA12" i="8"/>
  <c r="Z31" i="24"/>
  <c r="X18" i="8"/>
  <c r="AJ18" i="8"/>
  <c r="AJ374" i="1"/>
  <c r="Z24" i="24"/>
  <c r="AA31" i="24"/>
  <c r="S10" i="8"/>
  <c r="T10" i="8" s="1"/>
  <c r="AJ18" i="24"/>
  <c r="X18" i="24"/>
  <c r="S10" i="24"/>
  <c r="T10" i="24" s="1"/>
  <c r="X36" i="24"/>
  <c r="Y36" i="24"/>
  <c r="AJ36" i="24"/>
  <c r="S17" i="8"/>
  <c r="T17" i="8" s="1"/>
  <c r="S35" i="8"/>
  <c r="T35" i="8" s="1"/>
  <c r="AJ36" i="8"/>
  <c r="X36" i="8"/>
  <c r="Y36" i="8"/>
  <c r="S22" i="8"/>
  <c r="T22" i="8" s="1"/>
  <c r="S22" i="24"/>
  <c r="T22" i="24" s="1"/>
  <c r="AJ11" i="24"/>
  <c r="X11" i="24"/>
  <c r="Y11" i="24"/>
  <c r="X11" i="8"/>
  <c r="AJ11" i="8"/>
  <c r="Y11" i="8"/>
  <c r="S17" i="24"/>
  <c r="T17" i="24" s="1"/>
  <c r="S35" i="24"/>
  <c r="T35" i="24" s="1"/>
  <c r="AJ23" i="24"/>
  <c r="Y23" i="24"/>
  <c r="X23" i="24"/>
  <c r="Y23" i="8"/>
  <c r="X23" i="8"/>
  <c r="AJ23" i="8"/>
  <c r="AJ279" i="1"/>
  <c r="AJ379" i="1"/>
  <c r="AI272" i="1"/>
  <c r="AI374" i="1"/>
  <c r="AI289" i="1"/>
  <c r="AI389" i="1"/>
  <c r="AJ271" i="1"/>
  <c r="AJ373" i="1"/>
  <c r="AJ299" i="1"/>
  <c r="AJ399" i="1"/>
  <c r="AI299" i="1"/>
  <c r="AI399" i="1"/>
  <c r="AI279" i="1"/>
  <c r="AI379" i="1"/>
  <c r="AJ289" i="1"/>
  <c r="AJ389" i="1"/>
  <c r="AH279" i="1"/>
  <c r="AH379" i="1"/>
  <c r="AG272" i="1"/>
  <c r="AG374" i="1"/>
  <c r="AG289" i="1"/>
  <c r="AG389" i="1"/>
  <c r="AH271" i="1"/>
  <c r="AH373" i="1"/>
  <c r="AH289" i="1"/>
  <c r="AH389" i="1"/>
  <c r="AG299" i="1"/>
  <c r="AG399" i="1"/>
  <c r="AG279" i="1"/>
  <c r="AG379" i="1"/>
  <c r="AH299" i="1"/>
  <c r="AH399" i="1"/>
  <c r="AC300" i="1"/>
  <c r="AC400" i="1"/>
  <c r="AC289" i="1"/>
  <c r="AC389" i="1"/>
  <c r="AD271" i="1"/>
  <c r="AD373" i="1"/>
  <c r="AC271" i="1"/>
  <c r="AC373" i="1"/>
  <c r="AD279" i="1"/>
  <c r="AD379" i="1"/>
  <c r="AC278" i="1"/>
  <c r="AC378" i="1"/>
  <c r="AB279" i="1"/>
  <c r="AB379" i="1"/>
  <c r="AB298" i="1"/>
  <c r="AB398" i="1"/>
  <c r="AA272" i="1"/>
  <c r="AA374" i="1"/>
  <c r="AA298" i="1"/>
  <c r="AA398" i="1"/>
  <c r="AB271" i="1"/>
  <c r="AB373" i="1"/>
  <c r="AA288" i="1"/>
  <c r="AA388" i="1"/>
  <c r="AA278" i="1"/>
  <c r="AA378" i="1"/>
  <c r="R6" i="3"/>
  <c r="AP6" i="3" s="1"/>
  <c r="Z105" i="3"/>
  <c r="Z206" i="3"/>
  <c r="AA105" i="3"/>
  <c r="AA206" i="3"/>
  <c r="K110" i="8"/>
  <c r="N109" i="8"/>
  <c r="L110" i="8"/>
  <c r="M110" i="8"/>
  <c r="O109" i="8"/>
  <c r="P108" i="8" s="1"/>
  <c r="O8" i="24"/>
  <c r="P7" i="24" s="1"/>
  <c r="R7" i="24" s="1"/>
  <c r="AP7" i="24" s="1"/>
  <c r="AB107" i="7"/>
  <c r="AD107" i="7"/>
  <c r="N8" i="24"/>
  <c r="L9" i="24"/>
  <c r="M9" i="24"/>
  <c r="K9" i="24"/>
  <c r="R6" i="6"/>
  <c r="AP6" i="6" s="1"/>
  <c r="N8" i="8"/>
  <c r="O8" i="8"/>
  <c r="P7" i="8" s="1"/>
  <c r="R7" i="8" s="1"/>
  <c r="AP7" i="8" s="1"/>
  <c r="K9" i="6"/>
  <c r="L9" i="8"/>
  <c r="AK6" i="7"/>
  <c r="AM6" i="7" s="1"/>
  <c r="K9" i="8"/>
  <c r="N8" i="3"/>
  <c r="O8" i="6"/>
  <c r="P7" i="6" s="1"/>
  <c r="Q7" i="6" s="1"/>
  <c r="AO7" i="6" s="1"/>
  <c r="AD107" i="8"/>
  <c r="AC107" i="24"/>
  <c r="M9" i="3"/>
  <c r="AD6" i="24"/>
  <c r="L9" i="6"/>
  <c r="N8" i="6"/>
  <c r="M9" i="6"/>
  <c r="AC6" i="24"/>
  <c r="O8" i="3"/>
  <c r="P7" i="3" s="1"/>
  <c r="Q7" i="3" s="1"/>
  <c r="AO7" i="3" s="1"/>
  <c r="L9" i="3"/>
  <c r="K9" i="3"/>
  <c r="M9" i="8"/>
  <c r="R8" i="7"/>
  <c r="AP8" i="7" s="1"/>
  <c r="AC107" i="8"/>
  <c r="P107" i="6"/>
  <c r="M110" i="6"/>
  <c r="O109" i="6"/>
  <c r="P108" i="6" s="1"/>
  <c r="K110" i="6"/>
  <c r="N109" i="6"/>
  <c r="L110" i="6"/>
  <c r="AD6" i="8"/>
  <c r="AB107" i="24"/>
  <c r="AD107" i="24"/>
  <c r="AE8" i="7"/>
  <c r="AB9" i="7"/>
  <c r="AF8" i="7"/>
  <c r="AG7" i="7" s="1"/>
  <c r="AI6" i="7"/>
  <c r="G110" i="2"/>
  <c r="G10" i="2"/>
  <c r="F11" i="2"/>
  <c r="E12" i="2" s="1"/>
  <c r="B49" i="7"/>
  <c r="B48" i="6"/>
  <c r="B14" i="2"/>
  <c r="D13" i="2"/>
  <c r="B112" i="2"/>
  <c r="D111" i="2"/>
  <c r="F111" i="2" s="1"/>
  <c r="E112" i="2" s="1"/>
  <c r="B150" i="8"/>
  <c r="B150" i="7"/>
  <c r="B49" i="8"/>
  <c r="O10" i="7"/>
  <c r="P9" i="7" s="1"/>
  <c r="R9" i="7" s="1"/>
  <c r="AP9" i="7" s="1"/>
  <c r="B150" i="3"/>
  <c r="B150" i="6"/>
  <c r="B50" i="24"/>
  <c r="J9" i="2"/>
  <c r="AN9" i="8"/>
  <c r="B150" i="24"/>
  <c r="B49" i="3"/>
  <c r="AB107" i="8"/>
  <c r="AB6" i="8"/>
  <c r="AC6" i="8"/>
  <c r="Q106" i="7"/>
  <c r="AO106" i="7" s="1"/>
  <c r="R106" i="7"/>
  <c r="AP106" i="7" s="1"/>
  <c r="L110" i="7"/>
  <c r="M110" i="7"/>
  <c r="N109" i="7"/>
  <c r="O109" i="7"/>
  <c r="P108" i="7" s="1"/>
  <c r="Q108" i="7" s="1"/>
  <c r="AO108" i="7" s="1"/>
  <c r="K110" i="7"/>
  <c r="Q107" i="7"/>
  <c r="AO107" i="7" s="1"/>
  <c r="Q107" i="24"/>
  <c r="AO107" i="24" s="1"/>
  <c r="R107" i="24"/>
  <c r="AP107" i="24" s="1"/>
  <c r="Q107" i="8"/>
  <c r="AO107" i="8" s="1"/>
  <c r="R107" i="8"/>
  <c r="AP107" i="8" s="1"/>
  <c r="R106" i="24"/>
  <c r="AP106" i="24" s="1"/>
  <c r="Q106" i="24"/>
  <c r="AO106" i="24" s="1"/>
  <c r="R7" i="7"/>
  <c r="AP7" i="7" s="1"/>
  <c r="Q7" i="7"/>
  <c r="AO7" i="7" s="1"/>
  <c r="M12" i="7"/>
  <c r="M110" i="24"/>
  <c r="L11" i="7"/>
  <c r="O11" i="7" s="1"/>
  <c r="K12" i="7"/>
  <c r="P107" i="3"/>
  <c r="Q6" i="8"/>
  <c r="AO6" i="8" s="1"/>
  <c r="R6" i="8"/>
  <c r="AP6" i="8" s="1"/>
  <c r="M110" i="3"/>
  <c r="Q6" i="24"/>
  <c r="AO6" i="24" s="1"/>
  <c r="R6" i="24"/>
  <c r="AP6" i="24" s="1"/>
  <c r="N109" i="24"/>
  <c r="O109" i="24"/>
  <c r="P108" i="24" s="1"/>
  <c r="Q108" i="24" s="1"/>
  <c r="AO108" i="24" s="1"/>
  <c r="K110" i="24"/>
  <c r="L110" i="24"/>
  <c r="R106" i="3"/>
  <c r="AP106" i="3" s="1"/>
  <c r="Q106" i="3"/>
  <c r="AO106" i="3" s="1"/>
  <c r="N109" i="3"/>
  <c r="O109" i="3"/>
  <c r="P108" i="3" s="1"/>
  <c r="Q108" i="3" s="1"/>
  <c r="AO108" i="3" s="1"/>
  <c r="K110" i="3"/>
  <c r="L110" i="3"/>
  <c r="AC11" i="7"/>
  <c r="AD11" i="7"/>
  <c r="AB108" i="7" l="1"/>
  <c r="AC7" i="24"/>
  <c r="Y17" i="8"/>
  <c r="Y22" i="8"/>
  <c r="X35" i="8"/>
  <c r="Y10" i="8"/>
  <c r="AJ10" i="24"/>
  <c r="AA206" i="6"/>
  <c r="Z105" i="6"/>
  <c r="AA105" i="6"/>
  <c r="Z206" i="6"/>
  <c r="AL6" i="7"/>
  <c r="Z18" i="8"/>
  <c r="AA18" i="8"/>
  <c r="X10" i="8"/>
  <c r="AJ10" i="8"/>
  <c r="AN10" i="8" s="1"/>
  <c r="Y35" i="8"/>
  <c r="AJ35" i="8"/>
  <c r="X10" i="24"/>
  <c r="Y10" i="24"/>
  <c r="Z18" i="24"/>
  <c r="AA18" i="24"/>
  <c r="AJ17" i="8"/>
  <c r="X17" i="8"/>
  <c r="Z11" i="8"/>
  <c r="S34" i="8"/>
  <c r="T34" i="8" s="1"/>
  <c r="Z36" i="24"/>
  <c r="AA36" i="24"/>
  <c r="S34" i="24"/>
  <c r="T34" i="24" s="1"/>
  <c r="AJ22" i="8"/>
  <c r="AA36" i="8"/>
  <c r="Z36" i="8"/>
  <c r="X22" i="8"/>
  <c r="S16" i="24"/>
  <c r="T16" i="24" s="1"/>
  <c r="AA23" i="8"/>
  <c r="Z23" i="8"/>
  <c r="AA23" i="24"/>
  <c r="Z23" i="24"/>
  <c r="AJ17" i="24"/>
  <c r="Y17" i="24"/>
  <c r="X17" i="24"/>
  <c r="AA11" i="24"/>
  <c r="Z11" i="24"/>
  <c r="X35" i="24"/>
  <c r="AJ35" i="24"/>
  <c r="Y35" i="24"/>
  <c r="AA11" i="8"/>
  <c r="Y22" i="24"/>
  <c r="X22" i="24"/>
  <c r="AJ22" i="24"/>
  <c r="S16" i="8"/>
  <c r="T16" i="8" s="1"/>
  <c r="AI280" i="1"/>
  <c r="AI380" i="1"/>
  <c r="AJ300" i="1"/>
  <c r="AJ400" i="1"/>
  <c r="AI290" i="1"/>
  <c r="AI390" i="1"/>
  <c r="AJ280" i="1"/>
  <c r="AJ380" i="1"/>
  <c r="AJ290" i="1"/>
  <c r="AJ390" i="1"/>
  <c r="AI300" i="1"/>
  <c r="AI400" i="1"/>
  <c r="AJ270" i="1"/>
  <c r="AJ372" i="1"/>
  <c r="AI271" i="1"/>
  <c r="AI373" i="1"/>
  <c r="AG280" i="1"/>
  <c r="AG380" i="1"/>
  <c r="AH290" i="1"/>
  <c r="AH390" i="1"/>
  <c r="AG290" i="1"/>
  <c r="AG390" i="1"/>
  <c r="AH280" i="1"/>
  <c r="AH380" i="1"/>
  <c r="AH300" i="1"/>
  <c r="AH400" i="1"/>
  <c r="AG300" i="1"/>
  <c r="AG400" i="1"/>
  <c r="AH270" i="1"/>
  <c r="AH372" i="1"/>
  <c r="AG271" i="1"/>
  <c r="AG373" i="1"/>
  <c r="AD280" i="1"/>
  <c r="AD380" i="1"/>
  <c r="AD270" i="1"/>
  <c r="AD372" i="1"/>
  <c r="AC301" i="1"/>
  <c r="AC401" i="1"/>
  <c r="AC279" i="1"/>
  <c r="AC379" i="1"/>
  <c r="AC270" i="1"/>
  <c r="AC372" i="1"/>
  <c r="AC290" i="1"/>
  <c r="AC390" i="1"/>
  <c r="AA279" i="1"/>
  <c r="AA379" i="1"/>
  <c r="AB270" i="1"/>
  <c r="AB372" i="1"/>
  <c r="AA271" i="1"/>
  <c r="AA373" i="1"/>
  <c r="AB280" i="1"/>
  <c r="AB380" i="1"/>
  <c r="AA289" i="1"/>
  <c r="AA389" i="1"/>
  <c r="AA299" i="1"/>
  <c r="AA399" i="1"/>
  <c r="AB299" i="1"/>
  <c r="AB399" i="1"/>
  <c r="L111" i="8"/>
  <c r="O110" i="8"/>
  <c r="P109" i="8" s="1"/>
  <c r="K111" i="8"/>
  <c r="N110" i="8"/>
  <c r="M111" i="8"/>
  <c r="AC108" i="7"/>
  <c r="O9" i="24"/>
  <c r="P8" i="24" s="1"/>
  <c r="K10" i="8"/>
  <c r="AF107" i="7"/>
  <c r="AG106" i="7" s="1"/>
  <c r="AI106" i="7" s="1"/>
  <c r="N9" i="24"/>
  <c r="AD108" i="7"/>
  <c r="AE107" i="7"/>
  <c r="M10" i="24"/>
  <c r="L10" i="8"/>
  <c r="L10" i="24"/>
  <c r="K10" i="24"/>
  <c r="Q7" i="24"/>
  <c r="AO7" i="24" s="1"/>
  <c r="Q7" i="8"/>
  <c r="AO7" i="8" s="1"/>
  <c r="O9" i="6"/>
  <c r="P8" i="6" s="1"/>
  <c r="Q8" i="6" s="1"/>
  <c r="AO8" i="6" s="1"/>
  <c r="R7" i="6"/>
  <c r="AP7" i="6" s="1"/>
  <c r="O9" i="8"/>
  <c r="P8" i="8" s="1"/>
  <c r="Q8" i="8" s="1"/>
  <c r="AO8" i="8" s="1"/>
  <c r="M10" i="8"/>
  <c r="K10" i="6"/>
  <c r="AB7" i="24"/>
  <c r="AD7" i="24"/>
  <c r="AF6" i="24"/>
  <c r="AG5" i="24" s="1"/>
  <c r="AE6" i="24"/>
  <c r="L10" i="6"/>
  <c r="M10" i="3"/>
  <c r="O9" i="3"/>
  <c r="P8" i="3" s="1"/>
  <c r="Q8" i="3" s="1"/>
  <c r="AO8" i="3" s="1"/>
  <c r="L10" i="3"/>
  <c r="K10" i="3"/>
  <c r="M10" i="6"/>
  <c r="R7" i="3"/>
  <c r="AP7" i="3" s="1"/>
  <c r="N9" i="6"/>
  <c r="N9" i="3"/>
  <c r="AD108" i="8"/>
  <c r="M111" i="6"/>
  <c r="N9" i="8"/>
  <c r="Q108" i="6"/>
  <c r="AO108" i="6" s="1"/>
  <c r="R108" i="6"/>
  <c r="AP108" i="6" s="1"/>
  <c r="O110" i="6"/>
  <c r="N110" i="6"/>
  <c r="K111" i="6"/>
  <c r="L111" i="6"/>
  <c r="Q107" i="6"/>
  <c r="AO107" i="6" s="1"/>
  <c r="R107" i="6"/>
  <c r="AP107" i="6" s="1"/>
  <c r="Q9" i="7"/>
  <c r="AO9" i="7" s="1"/>
  <c r="R108" i="7"/>
  <c r="AP108" i="7" s="1"/>
  <c r="AE107" i="24"/>
  <c r="AF107" i="24"/>
  <c r="AG106" i="24" s="1"/>
  <c r="AH106" i="24" s="1"/>
  <c r="AB108" i="24"/>
  <c r="AC108" i="24"/>
  <c r="AD108" i="24"/>
  <c r="N11" i="7"/>
  <c r="AH7" i="7"/>
  <c r="AI7" i="7"/>
  <c r="AE9" i="7"/>
  <c r="AF9" i="7"/>
  <c r="AG8" i="7" s="1"/>
  <c r="AH8" i="7" s="1"/>
  <c r="AB10" i="7"/>
  <c r="F12" i="2"/>
  <c r="E13" i="2" s="1"/>
  <c r="G12" i="2" s="1"/>
  <c r="G11" i="2"/>
  <c r="J11" i="2" s="1"/>
  <c r="G111" i="2"/>
  <c r="B50" i="3"/>
  <c r="B151" i="7"/>
  <c r="B151" i="8"/>
  <c r="B49" i="6"/>
  <c r="B151" i="24"/>
  <c r="B51" i="24"/>
  <c r="B151" i="6"/>
  <c r="J110" i="2"/>
  <c r="AN110" i="8"/>
  <c r="AN110" i="7"/>
  <c r="B15" i="2"/>
  <c r="D14" i="2"/>
  <c r="B151" i="3"/>
  <c r="B50" i="8"/>
  <c r="D112" i="2"/>
  <c r="F112" i="2" s="1"/>
  <c r="E113" i="2" s="1"/>
  <c r="G112" i="2" s="1"/>
  <c r="B113" i="2"/>
  <c r="B50" i="7"/>
  <c r="J10" i="2"/>
  <c r="AF107" i="8"/>
  <c r="AG106" i="8" s="1"/>
  <c r="AB108" i="8"/>
  <c r="AC108" i="8"/>
  <c r="AE107" i="8"/>
  <c r="AF6" i="8"/>
  <c r="AE6" i="8"/>
  <c r="AB7" i="8"/>
  <c r="AC7" i="8"/>
  <c r="AD7" i="8"/>
  <c r="K111" i="7"/>
  <c r="L111" i="7"/>
  <c r="O110" i="7"/>
  <c r="P109" i="7" s="1"/>
  <c r="R109" i="7" s="1"/>
  <c r="AP109" i="7" s="1"/>
  <c r="N110" i="7"/>
  <c r="M111" i="7"/>
  <c r="Q107" i="3"/>
  <c r="AO107" i="3" s="1"/>
  <c r="R107" i="3"/>
  <c r="AP107" i="3" s="1"/>
  <c r="L12" i="7"/>
  <c r="N12" i="7" s="1"/>
  <c r="AC12" i="7"/>
  <c r="M111" i="3"/>
  <c r="M111" i="24"/>
  <c r="M13" i="7"/>
  <c r="R108" i="3"/>
  <c r="AP108" i="3" s="1"/>
  <c r="R108" i="8"/>
  <c r="AP108" i="8" s="1"/>
  <c r="Q108" i="8"/>
  <c r="AO108" i="8" s="1"/>
  <c r="O110" i="24"/>
  <c r="P109" i="24" s="1"/>
  <c r="Q109" i="24" s="1"/>
  <c r="AO109" i="24" s="1"/>
  <c r="N110" i="24"/>
  <c r="L111" i="24"/>
  <c r="K111" i="24"/>
  <c r="R108" i="24"/>
  <c r="AP108" i="24" s="1"/>
  <c r="N110" i="3"/>
  <c r="O110" i="3"/>
  <c r="P109" i="3" s="1"/>
  <c r="Q109" i="3" s="1"/>
  <c r="AO109" i="3" s="1"/>
  <c r="K111" i="3"/>
  <c r="L111" i="3"/>
  <c r="AD12" i="7"/>
  <c r="P10" i="7"/>
  <c r="R10" i="7" s="1"/>
  <c r="AP10" i="7" s="1"/>
  <c r="K13" i="7"/>
  <c r="AB109" i="7" l="1"/>
  <c r="Z10" i="8"/>
  <c r="AF7" i="24"/>
  <c r="AG6" i="24" s="1"/>
  <c r="AH6" i="24" s="1"/>
  <c r="AA17" i="8"/>
  <c r="AA35" i="8"/>
  <c r="Z22" i="8"/>
  <c r="Y34" i="8"/>
  <c r="Y16" i="24"/>
  <c r="Y34" i="24"/>
  <c r="AK8" i="7"/>
  <c r="AM8" i="7" s="1"/>
  <c r="AK106" i="24"/>
  <c r="AL7" i="7"/>
  <c r="AL106" i="7"/>
  <c r="AK7" i="7"/>
  <c r="AM7" i="7" s="1"/>
  <c r="AA10" i="8"/>
  <c r="Z10" i="24"/>
  <c r="Z35" i="8"/>
  <c r="AA10" i="24"/>
  <c r="AA22" i="8"/>
  <c r="AJ34" i="8"/>
  <c r="X34" i="8"/>
  <c r="AJ34" i="24"/>
  <c r="Z17" i="8"/>
  <c r="X16" i="24"/>
  <c r="X34" i="24"/>
  <c r="AJ16" i="24"/>
  <c r="Z35" i="24"/>
  <c r="AA22" i="24"/>
  <c r="Z22" i="24"/>
  <c r="AA17" i="24"/>
  <c r="Z17" i="24"/>
  <c r="AJ16" i="8"/>
  <c r="X16" i="8"/>
  <c r="Y16" i="8"/>
  <c r="AA35" i="24"/>
  <c r="AJ269" i="1"/>
  <c r="AJ371" i="1"/>
  <c r="AJ291" i="1"/>
  <c r="AJ391" i="1"/>
  <c r="AI291" i="1"/>
  <c r="AI391" i="1"/>
  <c r="AI281" i="1"/>
  <c r="AI381" i="1"/>
  <c r="AI270" i="1"/>
  <c r="AI372" i="1"/>
  <c r="AI301" i="1"/>
  <c r="AI401" i="1"/>
  <c r="AJ281" i="1"/>
  <c r="AJ381" i="1"/>
  <c r="AJ301" i="1"/>
  <c r="AJ401" i="1"/>
  <c r="AH269" i="1"/>
  <c r="AH371" i="1"/>
  <c r="AH301" i="1"/>
  <c r="AH401" i="1"/>
  <c r="AG291" i="1"/>
  <c r="AG391" i="1"/>
  <c r="AG281" i="1"/>
  <c r="AG381" i="1"/>
  <c r="AG270" i="1"/>
  <c r="AG372" i="1"/>
  <c r="AG301" i="1"/>
  <c r="AG401" i="1"/>
  <c r="AH281" i="1"/>
  <c r="AH381" i="1"/>
  <c r="AH291" i="1"/>
  <c r="AH391" i="1"/>
  <c r="AC269" i="1"/>
  <c r="AC371" i="1"/>
  <c r="AC302" i="1"/>
  <c r="AC402" i="1"/>
  <c r="AD281" i="1"/>
  <c r="AD381" i="1"/>
  <c r="AC291" i="1"/>
  <c r="AC391" i="1"/>
  <c r="AC280" i="1"/>
  <c r="AC380" i="1"/>
  <c r="AD269" i="1"/>
  <c r="AD371" i="1"/>
  <c r="AB300" i="1"/>
  <c r="AB400" i="1"/>
  <c r="AA290" i="1"/>
  <c r="AA390" i="1"/>
  <c r="AA270" i="1"/>
  <c r="AA372" i="1"/>
  <c r="AA280" i="1"/>
  <c r="AA380" i="1"/>
  <c r="AA300" i="1"/>
  <c r="AA400" i="1"/>
  <c r="AB281" i="1"/>
  <c r="AB381" i="1"/>
  <c r="AB269" i="1"/>
  <c r="AB371" i="1"/>
  <c r="O111" i="8"/>
  <c r="P110" i="8" s="1"/>
  <c r="Q110" i="8" s="1"/>
  <c r="AO110" i="8" s="1"/>
  <c r="L112" i="8"/>
  <c r="K112" i="8"/>
  <c r="M112" i="8"/>
  <c r="N111" i="8"/>
  <c r="O10" i="8"/>
  <c r="P9" i="8" s="1"/>
  <c r="Q9" i="8" s="1"/>
  <c r="AO9" i="8" s="1"/>
  <c r="Q8" i="24"/>
  <c r="AO8" i="24" s="1"/>
  <c r="R8" i="24"/>
  <c r="AP8" i="24" s="1"/>
  <c r="AD109" i="7"/>
  <c r="AC109" i="7"/>
  <c r="AE108" i="7"/>
  <c r="AF108" i="7"/>
  <c r="AG107" i="7" s="1"/>
  <c r="AH107" i="7" s="1"/>
  <c r="K11" i="8"/>
  <c r="M11" i="24"/>
  <c r="AH106" i="7"/>
  <c r="L11" i="24"/>
  <c r="L11" i="8"/>
  <c r="K11" i="24"/>
  <c r="O10" i="24"/>
  <c r="P9" i="24" s="1"/>
  <c r="Q9" i="24" s="1"/>
  <c r="AO9" i="24" s="1"/>
  <c r="N10" i="8"/>
  <c r="N10" i="24"/>
  <c r="R8" i="6"/>
  <c r="AP8" i="6" s="1"/>
  <c r="R8" i="8"/>
  <c r="AP8" i="8" s="1"/>
  <c r="AD8" i="24"/>
  <c r="AE7" i="24"/>
  <c r="AC8" i="24"/>
  <c r="AB8" i="24"/>
  <c r="K11" i="6"/>
  <c r="M11" i="8"/>
  <c r="M11" i="6"/>
  <c r="N10" i="6"/>
  <c r="O10" i="6"/>
  <c r="P9" i="6" s="1"/>
  <c r="Q9" i="6" s="1"/>
  <c r="AO9" i="6" s="1"/>
  <c r="L11" i="6"/>
  <c r="N10" i="3"/>
  <c r="K11" i="3"/>
  <c r="O10" i="3"/>
  <c r="P9" i="3" s="1"/>
  <c r="L11" i="3"/>
  <c r="R8" i="3"/>
  <c r="AP8" i="3" s="1"/>
  <c r="M11" i="3"/>
  <c r="M112" i="6"/>
  <c r="O12" i="7"/>
  <c r="P11" i="7" s="1"/>
  <c r="R11" i="7" s="1"/>
  <c r="AP11" i="7" s="1"/>
  <c r="L112" i="6"/>
  <c r="K112" i="6"/>
  <c r="N111" i="6"/>
  <c r="O111" i="6"/>
  <c r="P110" i="6" s="1"/>
  <c r="R110" i="6" s="1"/>
  <c r="AP110" i="6" s="1"/>
  <c r="P109" i="6"/>
  <c r="AN11" i="8"/>
  <c r="AD109" i="24"/>
  <c r="AI106" i="24"/>
  <c r="AE108" i="24"/>
  <c r="AC109" i="24"/>
  <c r="AF108" i="24"/>
  <c r="AB109" i="24"/>
  <c r="AI8" i="7"/>
  <c r="AB11" i="7"/>
  <c r="AE10" i="7"/>
  <c r="AF10" i="7"/>
  <c r="AG9" i="7" s="1"/>
  <c r="J112" i="2"/>
  <c r="AN112" i="8"/>
  <c r="AN112" i="7"/>
  <c r="J12" i="2"/>
  <c r="AN12" i="8"/>
  <c r="B152" i="6"/>
  <c r="B51" i="3"/>
  <c r="D113" i="2"/>
  <c r="F113" i="2" s="1"/>
  <c r="E114" i="2" s="1"/>
  <c r="B114" i="2"/>
  <c r="B52" i="24"/>
  <c r="B50" i="6"/>
  <c r="J111" i="2"/>
  <c r="AN111" i="7"/>
  <c r="AN111" i="8"/>
  <c r="F13" i="2"/>
  <c r="E14" i="2" s="1"/>
  <c r="G13" i="2" s="1"/>
  <c r="B51" i="8"/>
  <c r="B152" i="3"/>
  <c r="B152" i="7"/>
  <c r="B152" i="24"/>
  <c r="D15" i="2"/>
  <c r="B16" i="2"/>
  <c r="M112" i="7"/>
  <c r="B152" i="8"/>
  <c r="B51" i="7"/>
  <c r="AD109" i="8"/>
  <c r="AC109" i="8"/>
  <c r="AF108" i="8"/>
  <c r="AG107" i="8" s="1"/>
  <c r="AI107" i="8" s="1"/>
  <c r="AE108" i="8"/>
  <c r="AB109" i="8"/>
  <c r="AH106" i="8"/>
  <c r="AI106" i="8"/>
  <c r="AG5" i="8"/>
  <c r="AH5" i="24"/>
  <c r="AI5" i="24"/>
  <c r="AD8" i="8"/>
  <c r="AF7" i="8"/>
  <c r="AG6" i="8" s="1"/>
  <c r="AB8" i="8"/>
  <c r="AE7" i="8"/>
  <c r="AC8" i="8"/>
  <c r="Q109" i="7"/>
  <c r="AO109" i="7" s="1"/>
  <c r="N111" i="7"/>
  <c r="O111" i="7"/>
  <c r="P110" i="7" s="1"/>
  <c r="R110" i="7" s="1"/>
  <c r="AP110" i="7" s="1"/>
  <c r="K112" i="7"/>
  <c r="L112" i="7"/>
  <c r="AD13" i="7"/>
  <c r="N111" i="3"/>
  <c r="O111" i="3"/>
  <c r="P110" i="3" s="1"/>
  <c r="R110" i="3" s="1"/>
  <c r="AP110" i="3" s="1"/>
  <c r="K112" i="3"/>
  <c r="L112" i="3"/>
  <c r="R109" i="3"/>
  <c r="AP109" i="3" s="1"/>
  <c r="R109" i="24"/>
  <c r="AP109" i="24" s="1"/>
  <c r="M112" i="3"/>
  <c r="N111" i="24"/>
  <c r="O111" i="24"/>
  <c r="P110" i="24" s="1"/>
  <c r="Q110" i="24" s="1"/>
  <c r="AO110" i="24" s="1"/>
  <c r="K112" i="24"/>
  <c r="L112" i="24"/>
  <c r="M14" i="7"/>
  <c r="M112" i="24"/>
  <c r="Q10" i="7"/>
  <c r="AO10" i="7" s="1"/>
  <c r="K14" i="7"/>
  <c r="R109" i="8"/>
  <c r="AP109" i="8" s="1"/>
  <c r="Q109" i="8"/>
  <c r="AO109" i="8" s="1"/>
  <c r="AC13" i="7"/>
  <c r="L13" i="7"/>
  <c r="O13" i="7" s="1"/>
  <c r="AF109" i="7" l="1"/>
  <c r="AG108" i="7" s="1"/>
  <c r="AI108" i="7" s="1"/>
  <c r="Z16" i="24"/>
  <c r="AA34" i="8"/>
  <c r="AA34" i="24"/>
  <c r="AY107" i="5"/>
  <c r="BF107" i="5" s="1"/>
  <c r="S106" i="3" s="1"/>
  <c r="T106" i="3" s="1"/>
  <c r="AZ107" i="5"/>
  <c r="BG107" i="5" s="1"/>
  <c r="S106" i="6" s="1"/>
  <c r="T106" i="6" s="1"/>
  <c r="AN106" i="24"/>
  <c r="AM106" i="24"/>
  <c r="AK106" i="8"/>
  <c r="AM106" i="8" s="1"/>
  <c r="AL8" i="7"/>
  <c r="AK106" i="7"/>
  <c r="AM106" i="7" s="1"/>
  <c r="AL107" i="8"/>
  <c r="AK6" i="24"/>
  <c r="AL5" i="24"/>
  <c r="AK107" i="7"/>
  <c r="AM107" i="7" s="1"/>
  <c r="AL106" i="8"/>
  <c r="AL106" i="24"/>
  <c r="Z34" i="8"/>
  <c r="Z34" i="24"/>
  <c r="AA16" i="24"/>
  <c r="Z16" i="8"/>
  <c r="AA16" i="8"/>
  <c r="AJ302" i="1"/>
  <c r="AJ402" i="1"/>
  <c r="AJ282" i="1"/>
  <c r="AJ382" i="1"/>
  <c r="AI269" i="1"/>
  <c r="AI371" i="1"/>
  <c r="AI292" i="1"/>
  <c r="AI392" i="1"/>
  <c r="AJ268" i="1"/>
  <c r="AJ370" i="1"/>
  <c r="AI302" i="1"/>
  <c r="AI402" i="1"/>
  <c r="AI282" i="1"/>
  <c r="AI382" i="1"/>
  <c r="AJ292" i="1"/>
  <c r="AJ392" i="1"/>
  <c r="AG302" i="1"/>
  <c r="AG402" i="1"/>
  <c r="AG282" i="1"/>
  <c r="AG382" i="1"/>
  <c r="AH282" i="1"/>
  <c r="AH382" i="1"/>
  <c r="AG269" i="1"/>
  <c r="AG371" i="1"/>
  <c r="AG292" i="1"/>
  <c r="AG392" i="1"/>
  <c r="AH268" i="1"/>
  <c r="AH370" i="1"/>
  <c r="AH292" i="1"/>
  <c r="AH392" i="1"/>
  <c r="AH302" i="1"/>
  <c r="AH402" i="1"/>
  <c r="AC303" i="1"/>
  <c r="AC403" i="1"/>
  <c r="AC281" i="1"/>
  <c r="AC381" i="1"/>
  <c r="AD282" i="1"/>
  <c r="AD382" i="1"/>
  <c r="AC268" i="1"/>
  <c r="AC370" i="1"/>
  <c r="AD268" i="1"/>
  <c r="AD370" i="1"/>
  <c r="AC292" i="1"/>
  <c r="AC392" i="1"/>
  <c r="AA281" i="1"/>
  <c r="AA381" i="1"/>
  <c r="AA291" i="1"/>
  <c r="AA391" i="1"/>
  <c r="AB268" i="1"/>
  <c r="AB370" i="1"/>
  <c r="AA301" i="1"/>
  <c r="AA401" i="1"/>
  <c r="AA269" i="1"/>
  <c r="AA371" i="1"/>
  <c r="AB301" i="1"/>
  <c r="AB401" i="1"/>
  <c r="AB282" i="1"/>
  <c r="AB382" i="1"/>
  <c r="AK5" i="24"/>
  <c r="L113" i="8"/>
  <c r="O112" i="8"/>
  <c r="P111" i="8" s="1"/>
  <c r="R111" i="8" s="1"/>
  <c r="AP111" i="8" s="1"/>
  <c r="R110" i="8"/>
  <c r="AP110" i="8" s="1"/>
  <c r="K113" i="8"/>
  <c r="M113" i="8"/>
  <c r="N112" i="8"/>
  <c r="L12" i="8"/>
  <c r="AD110" i="7"/>
  <c r="AC110" i="7"/>
  <c r="AE109" i="7"/>
  <c r="AB110" i="7"/>
  <c r="K12" i="24"/>
  <c r="K12" i="8"/>
  <c r="O11" i="8"/>
  <c r="P10" i="8" s="1"/>
  <c r="Q10" i="8" s="1"/>
  <c r="AO10" i="8" s="1"/>
  <c r="N11" i="24"/>
  <c r="R9" i="24"/>
  <c r="AP9" i="24" s="1"/>
  <c r="O11" i="24"/>
  <c r="P10" i="24" s="1"/>
  <c r="Q10" i="24" s="1"/>
  <c r="AO10" i="24" s="1"/>
  <c r="R9" i="8"/>
  <c r="AP9" i="8" s="1"/>
  <c r="AI107" i="7"/>
  <c r="L12" i="24"/>
  <c r="M12" i="24"/>
  <c r="N11" i="8"/>
  <c r="AF8" i="24"/>
  <c r="AG7" i="24" s="1"/>
  <c r="AH7" i="24" s="1"/>
  <c r="AD9" i="24"/>
  <c r="O11" i="6"/>
  <c r="P10" i="6" s="1"/>
  <c r="R10" i="6" s="1"/>
  <c r="AP10" i="6" s="1"/>
  <c r="AB9" i="24"/>
  <c r="AI6" i="24"/>
  <c r="AE8" i="24"/>
  <c r="K12" i="6"/>
  <c r="AC9" i="24"/>
  <c r="M12" i="8"/>
  <c r="R9" i="6"/>
  <c r="AP9" i="6" s="1"/>
  <c r="N11" i="6"/>
  <c r="M12" i="6"/>
  <c r="L12" i="6"/>
  <c r="M12" i="3"/>
  <c r="Q9" i="3"/>
  <c r="AO9" i="3" s="1"/>
  <c r="R9" i="3"/>
  <c r="AP9" i="3" s="1"/>
  <c r="L12" i="3"/>
  <c r="O11" i="3"/>
  <c r="P10" i="3" s="1"/>
  <c r="Q10" i="3" s="1"/>
  <c r="AO10" i="3" s="1"/>
  <c r="K12" i="3"/>
  <c r="N11" i="3"/>
  <c r="Q11" i="7"/>
  <c r="AO11" i="7" s="1"/>
  <c r="Q109" i="6"/>
  <c r="AO109" i="6" s="1"/>
  <c r="R109" i="6"/>
  <c r="AP109" i="6" s="1"/>
  <c r="K113" i="6"/>
  <c r="O112" i="6"/>
  <c r="P111" i="6" s="1"/>
  <c r="N112" i="6"/>
  <c r="L113" i="6"/>
  <c r="M113" i="6"/>
  <c r="Q110" i="6"/>
  <c r="AO110" i="6" s="1"/>
  <c r="Q110" i="7"/>
  <c r="AO110" i="7" s="1"/>
  <c r="AE109" i="24"/>
  <c r="AF109" i="24"/>
  <c r="AG108" i="24" s="1"/>
  <c r="AC110" i="24"/>
  <c r="AB110" i="24"/>
  <c r="AG107" i="24"/>
  <c r="AD110" i="24"/>
  <c r="AI9" i="7"/>
  <c r="AH9" i="7"/>
  <c r="AE11" i="7"/>
  <c r="AF11" i="7"/>
  <c r="AB12" i="7"/>
  <c r="M113" i="7"/>
  <c r="AD110" i="8"/>
  <c r="J13" i="2"/>
  <c r="AN13" i="8"/>
  <c r="B52" i="7"/>
  <c r="B153" i="7"/>
  <c r="B52" i="8"/>
  <c r="B51" i="6"/>
  <c r="B115" i="2"/>
  <c r="D114" i="2"/>
  <c r="F114" i="2" s="1"/>
  <c r="E115" i="2" s="1"/>
  <c r="B153" i="24"/>
  <c r="G113" i="2"/>
  <c r="D16" i="2"/>
  <c r="B17" i="2"/>
  <c r="B53" i="24"/>
  <c r="F14" i="2"/>
  <c r="E15" i="2" s="1"/>
  <c r="B153" i="3"/>
  <c r="B153" i="6"/>
  <c r="R110" i="24"/>
  <c r="AP110" i="24" s="1"/>
  <c r="B153" i="8"/>
  <c r="B52" i="3"/>
  <c r="AE109" i="8"/>
  <c r="AH107" i="8"/>
  <c r="AB110" i="8"/>
  <c r="AC110" i="8"/>
  <c r="AF109" i="8"/>
  <c r="AG108" i="8" s="1"/>
  <c r="AH108" i="8" s="1"/>
  <c r="AH6" i="8"/>
  <c r="AI6" i="8"/>
  <c r="AF8" i="8"/>
  <c r="AG7" i="8" s="1"/>
  <c r="AI7" i="8" s="1"/>
  <c r="AE8" i="8"/>
  <c r="AB9" i="8"/>
  <c r="AC9" i="8"/>
  <c r="AI5" i="8"/>
  <c r="AH5" i="8"/>
  <c r="AD9" i="8"/>
  <c r="K113" i="7"/>
  <c r="N112" i="7"/>
  <c r="O112" i="7"/>
  <c r="L113" i="7"/>
  <c r="P12" i="7"/>
  <c r="R12" i="7" s="1"/>
  <c r="AP12" i="7" s="1"/>
  <c r="O112" i="3"/>
  <c r="P111" i="3" s="1"/>
  <c r="Q111" i="3" s="1"/>
  <c r="AO111" i="3" s="1"/>
  <c r="N112" i="3"/>
  <c r="L113" i="3"/>
  <c r="K113" i="3"/>
  <c r="M113" i="24"/>
  <c r="O112" i="24"/>
  <c r="P111" i="24" s="1"/>
  <c r="N112" i="24"/>
  <c r="L113" i="24"/>
  <c r="K113" i="24"/>
  <c r="L14" i="7"/>
  <c r="O14" i="7" s="1"/>
  <c r="AC14" i="7"/>
  <c r="K15" i="7"/>
  <c r="Q110" i="3"/>
  <c r="AO110" i="3" s="1"/>
  <c r="AD14" i="7"/>
  <c r="N13" i="7"/>
  <c r="M15" i="7"/>
  <c r="M113" i="3"/>
  <c r="AJ106" i="3" l="1"/>
  <c r="AJ106" i="6"/>
  <c r="Y106" i="6"/>
  <c r="AN6" i="24"/>
  <c r="AY7" i="5"/>
  <c r="BF7" i="5" s="1"/>
  <c r="S6" i="3" s="1"/>
  <c r="T6" i="3" s="1"/>
  <c r="AZ7" i="5"/>
  <c r="BG7" i="5" s="1"/>
  <c r="AY6" i="5"/>
  <c r="BF6" i="5" s="1"/>
  <c r="AZ6" i="5"/>
  <c r="BG6" i="5" s="1"/>
  <c r="S5" i="6" s="1"/>
  <c r="AM6" i="24"/>
  <c r="AK9" i="7"/>
  <c r="AM9" i="7" s="1"/>
  <c r="AL6" i="8"/>
  <c r="AL9" i="7"/>
  <c r="AK6" i="8"/>
  <c r="AM6" i="8" s="1"/>
  <c r="AL7" i="8"/>
  <c r="AK5" i="8"/>
  <c r="AM5" i="8" s="1"/>
  <c r="AK108" i="8"/>
  <c r="AM108" i="8" s="1"/>
  <c r="AL6" i="24"/>
  <c r="AL5" i="8"/>
  <c r="AL107" i="7"/>
  <c r="AK107" i="8"/>
  <c r="AM107" i="8" s="1"/>
  <c r="AL108" i="7"/>
  <c r="AK7" i="24"/>
  <c r="AI283" i="1"/>
  <c r="AI383" i="1"/>
  <c r="AJ267" i="1"/>
  <c r="AJ369" i="1"/>
  <c r="AI268" i="1"/>
  <c r="AI370" i="1"/>
  <c r="AJ303" i="1"/>
  <c r="AJ403" i="1"/>
  <c r="AJ293" i="1"/>
  <c r="AJ393" i="1"/>
  <c r="AI303" i="1"/>
  <c r="AI403" i="1"/>
  <c r="AI293" i="1"/>
  <c r="AI393" i="1"/>
  <c r="AJ283" i="1"/>
  <c r="AJ383" i="1"/>
  <c r="AH293" i="1"/>
  <c r="AH393" i="1"/>
  <c r="AG293" i="1"/>
  <c r="AG393" i="1"/>
  <c r="AH283" i="1"/>
  <c r="AH383" i="1"/>
  <c r="AG303" i="1"/>
  <c r="AG403" i="1"/>
  <c r="AH303" i="1"/>
  <c r="AH403" i="1"/>
  <c r="AH267" i="1"/>
  <c r="AH369" i="1"/>
  <c r="AG268" i="1"/>
  <c r="AG370" i="1"/>
  <c r="AG283" i="1"/>
  <c r="AG383" i="1"/>
  <c r="AD267" i="1"/>
  <c r="AD369" i="1"/>
  <c r="AD283" i="1"/>
  <c r="AD383" i="1"/>
  <c r="AC304" i="1"/>
  <c r="AC404" i="1"/>
  <c r="AC293" i="1"/>
  <c r="AC393" i="1"/>
  <c r="AC267" i="1"/>
  <c r="AC369" i="1"/>
  <c r="AC282" i="1"/>
  <c r="AC382" i="1"/>
  <c r="AB283" i="1"/>
  <c r="AB383" i="1"/>
  <c r="AA268" i="1"/>
  <c r="AA370" i="1"/>
  <c r="AB267" i="1"/>
  <c r="AB369" i="1"/>
  <c r="AA282" i="1"/>
  <c r="AA382" i="1"/>
  <c r="AB302" i="1"/>
  <c r="AB402" i="1"/>
  <c r="AA302" i="1"/>
  <c r="AA402" i="1"/>
  <c r="AA292" i="1"/>
  <c r="AA392" i="1"/>
  <c r="X106" i="6"/>
  <c r="Y106" i="3"/>
  <c r="X106" i="3"/>
  <c r="AN5" i="24"/>
  <c r="AM5" i="24"/>
  <c r="Q111" i="8"/>
  <c r="AO111" i="8" s="1"/>
  <c r="L114" i="8"/>
  <c r="K114" i="8"/>
  <c r="O113" i="8"/>
  <c r="P112" i="8" s="1"/>
  <c r="R112" i="8" s="1"/>
  <c r="AP112" i="8" s="1"/>
  <c r="N113" i="8"/>
  <c r="M114" i="8"/>
  <c r="AH108" i="7"/>
  <c r="O12" i="8"/>
  <c r="P11" i="8" s="1"/>
  <c r="Q11" i="8" s="1"/>
  <c r="AO11" i="8" s="1"/>
  <c r="AE110" i="7"/>
  <c r="AD111" i="7"/>
  <c r="O12" i="24"/>
  <c r="P11" i="24" s="1"/>
  <c r="R10" i="8"/>
  <c r="AP10" i="8" s="1"/>
  <c r="K13" i="8"/>
  <c r="AC111" i="7"/>
  <c r="L13" i="8"/>
  <c r="M13" i="8"/>
  <c r="AF110" i="7"/>
  <c r="AG109" i="7" s="1"/>
  <c r="AH109" i="7" s="1"/>
  <c r="AB111" i="7"/>
  <c r="M13" i="24"/>
  <c r="R10" i="24"/>
  <c r="AP10" i="24" s="1"/>
  <c r="L13" i="24"/>
  <c r="N12" i="24"/>
  <c r="K13" i="24"/>
  <c r="AI7" i="24"/>
  <c r="AF9" i="24"/>
  <c r="AG8" i="24" s="1"/>
  <c r="AI8" i="24" s="1"/>
  <c r="Q10" i="6"/>
  <c r="AO10" i="6" s="1"/>
  <c r="AC10" i="24"/>
  <c r="AB10" i="24"/>
  <c r="AD10" i="24"/>
  <c r="N12" i="8"/>
  <c r="AE9" i="24"/>
  <c r="K13" i="6"/>
  <c r="M13" i="6"/>
  <c r="O12" i="6"/>
  <c r="P11" i="6" s="1"/>
  <c r="Q11" i="6" s="1"/>
  <c r="AO11" i="6" s="1"/>
  <c r="N12" i="6"/>
  <c r="L13" i="6"/>
  <c r="R10" i="3"/>
  <c r="AP10" i="3" s="1"/>
  <c r="M13" i="3"/>
  <c r="N12" i="3"/>
  <c r="O12" i="3"/>
  <c r="P11" i="3" s="1"/>
  <c r="L13" i="3"/>
  <c r="K13" i="3"/>
  <c r="Q111" i="6"/>
  <c r="AO111" i="6" s="1"/>
  <c r="R111" i="6"/>
  <c r="AP111" i="6" s="1"/>
  <c r="K114" i="6"/>
  <c r="L114" i="6"/>
  <c r="N113" i="6"/>
  <c r="O113" i="6"/>
  <c r="P112" i="6" s="1"/>
  <c r="M114" i="6"/>
  <c r="N14" i="7"/>
  <c r="AI107" i="24"/>
  <c r="AH107" i="24"/>
  <c r="AC111" i="24"/>
  <c r="AE110" i="24"/>
  <c r="AF110" i="24"/>
  <c r="AG109" i="24" s="1"/>
  <c r="AI109" i="24" s="1"/>
  <c r="AB111" i="24"/>
  <c r="AH108" i="24"/>
  <c r="AI108" i="24"/>
  <c r="AD111" i="24"/>
  <c r="AG10" i="7"/>
  <c r="AF12" i="7"/>
  <c r="AG11" i="7" s="1"/>
  <c r="AE12" i="7"/>
  <c r="AB13" i="7"/>
  <c r="G114" i="2"/>
  <c r="B52" i="6"/>
  <c r="B154" i="3"/>
  <c r="D115" i="2"/>
  <c r="F115" i="2" s="1"/>
  <c r="E116" i="2" s="1"/>
  <c r="B116" i="2"/>
  <c r="B53" i="3"/>
  <c r="B154" i="7"/>
  <c r="R111" i="3"/>
  <c r="AP111" i="3" s="1"/>
  <c r="B154" i="6"/>
  <c r="J113" i="2"/>
  <c r="AN113" i="8"/>
  <c r="AN113" i="7"/>
  <c r="B54" i="24"/>
  <c r="AI108" i="8"/>
  <c r="G14" i="2"/>
  <c r="B154" i="24"/>
  <c r="B53" i="8"/>
  <c r="F15" i="2"/>
  <c r="E16" i="2" s="1"/>
  <c r="B53" i="7"/>
  <c r="D17" i="2"/>
  <c r="B18" i="2"/>
  <c r="B154" i="8"/>
  <c r="AD111" i="8"/>
  <c r="AE110" i="8"/>
  <c r="AF110" i="8"/>
  <c r="AG109" i="8" s="1"/>
  <c r="AI109" i="8" s="1"/>
  <c r="AB111" i="8"/>
  <c r="AC111" i="8"/>
  <c r="AD10" i="8"/>
  <c r="AB10" i="8"/>
  <c r="AF9" i="8"/>
  <c r="AC10" i="8"/>
  <c r="AE9" i="8"/>
  <c r="AH7" i="8"/>
  <c r="Q111" i="24"/>
  <c r="AO111" i="24" s="1"/>
  <c r="R111" i="24"/>
  <c r="AP111" i="24" s="1"/>
  <c r="P111" i="7"/>
  <c r="M114" i="7"/>
  <c r="L114" i="7"/>
  <c r="N113" i="7"/>
  <c r="O113" i="7"/>
  <c r="P112" i="7" s="1"/>
  <c r="K114" i="7"/>
  <c r="AD15" i="7"/>
  <c r="M16" i="7"/>
  <c r="N113" i="24"/>
  <c r="K114" i="24"/>
  <c r="O113" i="24"/>
  <c r="P112" i="24" s="1"/>
  <c r="Q112" i="24" s="1"/>
  <c r="AO112" i="24" s="1"/>
  <c r="L114" i="24"/>
  <c r="P13" i="7"/>
  <c r="L15" i="7"/>
  <c r="O15" i="7" s="1"/>
  <c r="M114" i="24"/>
  <c r="N113" i="3"/>
  <c r="O113" i="3"/>
  <c r="P112" i="3" s="1"/>
  <c r="R112" i="3" s="1"/>
  <c r="AP112" i="3" s="1"/>
  <c r="L114" i="3"/>
  <c r="K114" i="3"/>
  <c r="AC15" i="7"/>
  <c r="K16" i="7"/>
  <c r="M114" i="3"/>
  <c r="Q12" i="7"/>
  <c r="AO12" i="7" s="1"/>
  <c r="AJ6" i="3" l="1"/>
  <c r="AZ8" i="5"/>
  <c r="BG8" i="5" s="1"/>
  <c r="AY8" i="5"/>
  <c r="BF8" i="5" s="1"/>
  <c r="S7" i="3" s="1"/>
  <c r="T7" i="3" s="1"/>
  <c r="S6" i="6"/>
  <c r="T6" i="6" s="1"/>
  <c r="AM7" i="24"/>
  <c r="AN7" i="24"/>
  <c r="AK109" i="7"/>
  <c r="AM109" i="7" s="1"/>
  <c r="AL108" i="8"/>
  <c r="AK107" i="24"/>
  <c r="AK108" i="7"/>
  <c r="AM108" i="7" s="1"/>
  <c r="AL107" i="24"/>
  <c r="AL108" i="24"/>
  <c r="AK108" i="24"/>
  <c r="AL8" i="24"/>
  <c r="AL109" i="24"/>
  <c r="AK7" i="8"/>
  <c r="AM7" i="8" s="1"/>
  <c r="AL109" i="8"/>
  <c r="AL7" i="24"/>
  <c r="AI294" i="1"/>
  <c r="AI395" i="1" s="1"/>
  <c r="AI394" i="1"/>
  <c r="AJ294" i="1"/>
  <c r="AJ395" i="1" s="1"/>
  <c r="AJ394" i="1"/>
  <c r="AI267" i="1"/>
  <c r="AI369" i="1"/>
  <c r="AI284" i="1"/>
  <c r="AI385" i="1" s="1"/>
  <c r="AI384" i="1"/>
  <c r="AJ284" i="1"/>
  <c r="AJ385" i="1" s="1"/>
  <c r="AJ384" i="1"/>
  <c r="AI304" i="1"/>
  <c r="AI404" i="1"/>
  <c r="AJ304" i="1"/>
  <c r="AJ404" i="1"/>
  <c r="AJ266" i="1"/>
  <c r="AJ368" i="1"/>
  <c r="AG267" i="1"/>
  <c r="AG369" i="1"/>
  <c r="AH304" i="1"/>
  <c r="AH404" i="1"/>
  <c r="AH284" i="1"/>
  <c r="AH385" i="1" s="1"/>
  <c r="AH384" i="1"/>
  <c r="AH294" i="1"/>
  <c r="AH395" i="1" s="1"/>
  <c r="AH394" i="1"/>
  <c r="AG284" i="1"/>
  <c r="AG385" i="1" s="1"/>
  <c r="AG384" i="1"/>
  <c r="AH266" i="1"/>
  <c r="AH368" i="1"/>
  <c r="AG304" i="1"/>
  <c r="AG404" i="1"/>
  <c r="AG294" i="1"/>
  <c r="AG395" i="1" s="1"/>
  <c r="AG394" i="1"/>
  <c r="AC266" i="1"/>
  <c r="AC368" i="1"/>
  <c r="AC305" i="1"/>
  <c r="AC405" i="1"/>
  <c r="AD266" i="1"/>
  <c r="AD368" i="1"/>
  <c r="AC283" i="1"/>
  <c r="AC383" i="1"/>
  <c r="AC294" i="1"/>
  <c r="AC395" i="1" s="1"/>
  <c r="AC394" i="1"/>
  <c r="AD284" i="1"/>
  <c r="AD385" i="1" s="1"/>
  <c r="AD384" i="1"/>
  <c r="AA293" i="1"/>
  <c r="AA393" i="1"/>
  <c r="AB303" i="1"/>
  <c r="AB403" i="1"/>
  <c r="AB266" i="1"/>
  <c r="AB368" i="1"/>
  <c r="AB284" i="1"/>
  <c r="AB385" i="1" s="1"/>
  <c r="AB384" i="1"/>
  <c r="AA303" i="1"/>
  <c r="AA403" i="1"/>
  <c r="AA283" i="1"/>
  <c r="AA383" i="1"/>
  <c r="AA267" i="1"/>
  <c r="AA369" i="1"/>
  <c r="S5" i="3"/>
  <c r="T5" i="3" s="1"/>
  <c r="Z106" i="6"/>
  <c r="AA106" i="6"/>
  <c r="T5" i="6"/>
  <c r="AA106" i="3"/>
  <c r="Z106" i="3"/>
  <c r="Y6" i="3"/>
  <c r="X6" i="3"/>
  <c r="L115" i="8"/>
  <c r="Q112" i="8"/>
  <c r="AO112" i="8" s="1"/>
  <c r="M115" i="8"/>
  <c r="O114" i="8"/>
  <c r="P113" i="8" s="1"/>
  <c r="R113" i="8" s="1"/>
  <c r="AP113" i="8" s="1"/>
  <c r="K115" i="8"/>
  <c r="N114" i="8"/>
  <c r="AB112" i="7"/>
  <c r="O13" i="8"/>
  <c r="P12" i="8" s="1"/>
  <c r="N13" i="8"/>
  <c r="K14" i="8"/>
  <c r="M14" i="8"/>
  <c r="L14" i="8"/>
  <c r="AF111" i="7"/>
  <c r="AG110" i="7" s="1"/>
  <c r="AI110" i="7" s="1"/>
  <c r="AE111" i="7"/>
  <c r="AI109" i="7"/>
  <c r="AC112" i="7"/>
  <c r="AD112" i="7"/>
  <c r="R11" i="8"/>
  <c r="AP11" i="8" s="1"/>
  <c r="M14" i="24"/>
  <c r="O13" i="24"/>
  <c r="P12" i="24" s="1"/>
  <c r="R12" i="24" s="1"/>
  <c r="AP12" i="24" s="1"/>
  <c r="N13" i="24"/>
  <c r="K14" i="24"/>
  <c r="L14" i="24"/>
  <c r="AH8" i="24"/>
  <c r="AC11" i="24"/>
  <c r="AB11" i="24"/>
  <c r="AF10" i="24"/>
  <c r="AG9" i="24" s="1"/>
  <c r="AH9" i="24" s="1"/>
  <c r="AD11" i="24"/>
  <c r="AE10" i="24"/>
  <c r="M14" i="6"/>
  <c r="R11" i="6"/>
  <c r="AP11" i="6" s="1"/>
  <c r="K14" i="6"/>
  <c r="N13" i="6"/>
  <c r="O13" i="6"/>
  <c r="P12" i="6" s="1"/>
  <c r="L14" i="6"/>
  <c r="N13" i="3"/>
  <c r="K14" i="3"/>
  <c r="O13" i="3"/>
  <c r="P12" i="3" s="1"/>
  <c r="Q12" i="3" s="1"/>
  <c r="AO12" i="3" s="1"/>
  <c r="L14" i="3"/>
  <c r="M14" i="3"/>
  <c r="R11" i="3"/>
  <c r="AP11" i="3" s="1"/>
  <c r="Q11" i="3"/>
  <c r="AO11" i="3" s="1"/>
  <c r="O114" i="6"/>
  <c r="P113" i="6" s="1"/>
  <c r="Q113" i="6" s="1"/>
  <c r="AO113" i="6" s="1"/>
  <c r="M115" i="6"/>
  <c r="K115" i="6"/>
  <c r="L115" i="6"/>
  <c r="N114" i="6"/>
  <c r="Q112" i="6"/>
  <c r="AO112" i="6" s="1"/>
  <c r="R112" i="6"/>
  <c r="AP112" i="6" s="1"/>
  <c r="AD11" i="8"/>
  <c r="AH109" i="24"/>
  <c r="AE111" i="24"/>
  <c r="AF111" i="24"/>
  <c r="AG110" i="24" s="1"/>
  <c r="AI110" i="24" s="1"/>
  <c r="AC112" i="24"/>
  <c r="AB112" i="24"/>
  <c r="AD112" i="24"/>
  <c r="AE13" i="7"/>
  <c r="AB14" i="7"/>
  <c r="AF13" i="7"/>
  <c r="AG12" i="7" s="1"/>
  <c r="AH11" i="7"/>
  <c r="AI11" i="7"/>
  <c r="AH10" i="7"/>
  <c r="AI10" i="7"/>
  <c r="G15" i="2"/>
  <c r="F16" i="2"/>
  <c r="E17" i="2" s="1"/>
  <c r="G115" i="2"/>
  <c r="B54" i="7"/>
  <c r="B54" i="3"/>
  <c r="D18" i="2"/>
  <c r="B19" i="2"/>
  <c r="B155" i="7"/>
  <c r="AD112" i="8"/>
  <c r="B155" i="24"/>
  <c r="B55" i="24"/>
  <c r="J114" i="2"/>
  <c r="AN114" i="7"/>
  <c r="AN114" i="8"/>
  <c r="J14" i="2"/>
  <c r="AN14" i="8"/>
  <c r="B54" i="8"/>
  <c r="B53" i="6"/>
  <c r="D116" i="2"/>
  <c r="F116" i="2" s="1"/>
  <c r="E117" i="2" s="1"/>
  <c r="B117" i="2"/>
  <c r="N15" i="7"/>
  <c r="B155" i="8"/>
  <c r="B155" i="6"/>
  <c r="B155" i="3"/>
  <c r="AE111" i="8"/>
  <c r="AF111" i="8"/>
  <c r="AG110" i="8" s="1"/>
  <c r="AI110" i="8" s="1"/>
  <c r="AB112" i="8"/>
  <c r="AC112" i="8"/>
  <c r="AH109" i="8"/>
  <c r="AG8" i="8"/>
  <c r="AC11" i="8"/>
  <c r="AB11" i="8"/>
  <c r="AE10" i="8"/>
  <c r="AF10" i="8"/>
  <c r="AG9" i="8" s="1"/>
  <c r="R112" i="7"/>
  <c r="AP112" i="7" s="1"/>
  <c r="Q112" i="7"/>
  <c r="AO112" i="7" s="1"/>
  <c r="M115" i="7"/>
  <c r="O114" i="7"/>
  <c r="P113" i="7" s="1"/>
  <c r="L115" i="7"/>
  <c r="K115" i="7"/>
  <c r="N114" i="7"/>
  <c r="Q111" i="7"/>
  <c r="AO111" i="7" s="1"/>
  <c r="R111" i="7"/>
  <c r="AP111" i="7" s="1"/>
  <c r="M115" i="3"/>
  <c r="Q13" i="7"/>
  <c r="AO13" i="7" s="1"/>
  <c r="R13" i="7"/>
  <c r="AP13" i="7" s="1"/>
  <c r="M17" i="7"/>
  <c r="Q11" i="24"/>
  <c r="AO11" i="24" s="1"/>
  <c r="R11" i="24"/>
  <c r="AP11" i="24" s="1"/>
  <c r="P14" i="7"/>
  <c r="R14" i="7" s="1"/>
  <c r="AP14" i="7" s="1"/>
  <c r="M115" i="24"/>
  <c r="K17" i="7"/>
  <c r="Q112" i="3"/>
  <c r="AO112" i="3" s="1"/>
  <c r="L16" i="7"/>
  <c r="AD16" i="7"/>
  <c r="AC16" i="7"/>
  <c r="R112" i="24"/>
  <c r="AP112" i="24" s="1"/>
  <c r="O114" i="3"/>
  <c r="P113" i="3" s="1"/>
  <c r="N114" i="3"/>
  <c r="L115" i="3"/>
  <c r="K115" i="3"/>
  <c r="N114" i="24"/>
  <c r="O114" i="24"/>
  <c r="P113" i="24" s="1"/>
  <c r="L115" i="24"/>
  <c r="K115" i="24"/>
  <c r="X7" i="3" l="1"/>
  <c r="Y7" i="3"/>
  <c r="AJ7" i="3"/>
  <c r="AY109" i="5"/>
  <c r="BF109" i="5" s="1"/>
  <c r="S108" i="3" s="1"/>
  <c r="T108" i="3" s="1"/>
  <c r="AZ109" i="5"/>
  <c r="BG109" i="5" s="1"/>
  <c r="AN107" i="24"/>
  <c r="AZ108" i="5"/>
  <c r="BG108" i="5" s="1"/>
  <c r="AY108" i="5"/>
  <c r="BF108" i="5" s="1"/>
  <c r="S107" i="3" s="1"/>
  <c r="T107" i="3" s="1"/>
  <c r="AJ6" i="6"/>
  <c r="X6" i="6"/>
  <c r="Y6" i="6"/>
  <c r="S7" i="6"/>
  <c r="T7" i="6" s="1"/>
  <c r="AM107" i="24"/>
  <c r="AN108" i="24"/>
  <c r="AM108" i="24"/>
  <c r="AK109" i="24"/>
  <c r="AK9" i="24"/>
  <c r="AK11" i="7"/>
  <c r="AM11" i="7" s="1"/>
  <c r="AL110" i="8"/>
  <c r="AL110" i="24"/>
  <c r="AK8" i="24"/>
  <c r="AL10" i="7"/>
  <c r="AL109" i="7"/>
  <c r="AK109" i="8"/>
  <c r="AM109" i="8" s="1"/>
  <c r="AK10" i="7"/>
  <c r="AM10" i="7" s="1"/>
  <c r="AL11" i="7"/>
  <c r="AL110" i="7"/>
  <c r="AJ305" i="1"/>
  <c r="AJ405" i="1"/>
  <c r="AI266" i="1"/>
  <c r="AI368" i="1"/>
  <c r="AJ265" i="1"/>
  <c r="AJ367" i="1"/>
  <c r="AI305" i="1"/>
  <c r="AI405" i="1"/>
  <c r="AG305" i="1"/>
  <c r="AG405" i="1"/>
  <c r="AG266" i="1"/>
  <c r="AG368" i="1"/>
  <c r="AH265" i="1"/>
  <c r="AH367" i="1"/>
  <c r="AH305" i="1"/>
  <c r="AH405" i="1"/>
  <c r="AD265" i="1"/>
  <c r="AD367" i="1"/>
  <c r="AC265" i="1"/>
  <c r="AC367" i="1"/>
  <c r="AC284" i="1"/>
  <c r="AC385" i="1" s="1"/>
  <c r="AC384" i="1"/>
  <c r="AC306" i="1"/>
  <c r="AC406" i="1"/>
  <c r="AA266" i="1"/>
  <c r="AA368" i="1"/>
  <c r="AA304" i="1"/>
  <c r="AA404" i="1"/>
  <c r="AB265" i="1"/>
  <c r="AB367" i="1"/>
  <c r="AA294" i="1"/>
  <c r="AA395" i="1" s="1"/>
  <c r="AA394" i="1"/>
  <c r="AA284" i="1"/>
  <c r="AA385" i="1" s="1"/>
  <c r="AA384" i="1"/>
  <c r="AB304" i="1"/>
  <c r="AB404" i="1"/>
  <c r="Y5" i="3"/>
  <c r="AJ5" i="3"/>
  <c r="X5" i="3"/>
  <c r="AD107" i="6"/>
  <c r="AC107" i="6"/>
  <c r="AB107" i="6"/>
  <c r="X5" i="6"/>
  <c r="Y5" i="6"/>
  <c r="AJ5" i="6"/>
  <c r="AC107" i="3"/>
  <c r="Z6" i="3"/>
  <c r="AB107" i="3"/>
  <c r="AD107" i="3"/>
  <c r="AA6" i="3"/>
  <c r="Q113" i="8"/>
  <c r="AO113" i="8" s="1"/>
  <c r="O115" i="8"/>
  <c r="P114" i="8" s="1"/>
  <c r="M116" i="8"/>
  <c r="L116" i="8"/>
  <c r="K116" i="8"/>
  <c r="N115" i="8"/>
  <c r="AD113" i="7"/>
  <c r="AF112" i="7"/>
  <c r="AG111" i="7" s="1"/>
  <c r="AI111" i="7" s="1"/>
  <c r="AH110" i="7"/>
  <c r="L15" i="24"/>
  <c r="M15" i="8"/>
  <c r="O14" i="8"/>
  <c r="P13" i="8" s="1"/>
  <c r="Q13" i="8" s="1"/>
  <c r="AO13" i="8" s="1"/>
  <c r="K15" i="8"/>
  <c r="N14" i="8"/>
  <c r="L15" i="8"/>
  <c r="AB113" i="7"/>
  <c r="AE112" i="7"/>
  <c r="AC113" i="7"/>
  <c r="N14" i="24"/>
  <c r="O14" i="24"/>
  <c r="P13" i="24" s="1"/>
  <c r="K15" i="24"/>
  <c r="M15" i="24"/>
  <c r="AE11" i="24"/>
  <c r="Q12" i="24"/>
  <c r="AO12" i="24" s="1"/>
  <c r="AI9" i="24"/>
  <c r="AC12" i="24"/>
  <c r="AF11" i="24"/>
  <c r="AG10" i="24" s="1"/>
  <c r="AI10" i="24" s="1"/>
  <c r="AB12" i="24"/>
  <c r="AD12" i="24"/>
  <c r="M15" i="6"/>
  <c r="K15" i="6"/>
  <c r="L15" i="6"/>
  <c r="N14" i="6"/>
  <c r="O14" i="6"/>
  <c r="P13" i="6" s="1"/>
  <c r="R12" i="6"/>
  <c r="AP12" i="6" s="1"/>
  <c r="Q12" i="6"/>
  <c r="AO12" i="6" s="1"/>
  <c r="R12" i="3"/>
  <c r="AP12" i="3" s="1"/>
  <c r="M15" i="3"/>
  <c r="O14" i="3"/>
  <c r="P13" i="3" s="1"/>
  <c r="Q13" i="3" s="1"/>
  <c r="AO13" i="3" s="1"/>
  <c r="L15" i="3"/>
  <c r="K15" i="3"/>
  <c r="N14" i="3"/>
  <c r="R113" i="6"/>
  <c r="AP113" i="6" s="1"/>
  <c r="L116" i="6"/>
  <c r="O115" i="6"/>
  <c r="P114" i="6" s="1"/>
  <c r="Q114" i="6" s="1"/>
  <c r="AO114" i="6" s="1"/>
  <c r="K116" i="6"/>
  <c r="N115" i="6"/>
  <c r="M116" i="6"/>
  <c r="AD113" i="24"/>
  <c r="AH110" i="24"/>
  <c r="AC113" i="24"/>
  <c r="AB113" i="24"/>
  <c r="AE112" i="24"/>
  <c r="AF112" i="24"/>
  <c r="AG111" i="24" s="1"/>
  <c r="AI111" i="24" s="1"/>
  <c r="AB15" i="7"/>
  <c r="AE14" i="7"/>
  <c r="AF14" i="7"/>
  <c r="AG13" i="7" s="1"/>
  <c r="AH13" i="7" s="1"/>
  <c r="AI12" i="7"/>
  <c r="AH12" i="7"/>
  <c r="R113" i="7"/>
  <c r="AP113" i="7" s="1"/>
  <c r="Q113" i="7"/>
  <c r="AO113" i="7" s="1"/>
  <c r="F17" i="2"/>
  <c r="E18" i="2" s="1"/>
  <c r="G16" i="2"/>
  <c r="B55" i="8"/>
  <c r="J15" i="2"/>
  <c r="AN15" i="8"/>
  <c r="B156" i="6"/>
  <c r="B118" i="2"/>
  <c r="D117" i="2"/>
  <c r="F117" i="2" s="1"/>
  <c r="E118" i="2" s="1"/>
  <c r="G117" i="2" s="1"/>
  <c r="B156" i="8"/>
  <c r="B20" i="2"/>
  <c r="D19" i="2"/>
  <c r="AH110" i="8"/>
  <c r="AD113" i="8"/>
  <c r="B54" i="6"/>
  <c r="B156" i="7"/>
  <c r="B156" i="24"/>
  <c r="G116" i="2"/>
  <c r="B56" i="24"/>
  <c r="B55" i="3"/>
  <c r="J115" i="2"/>
  <c r="AN115" i="8"/>
  <c r="AN115" i="7"/>
  <c r="B156" i="3"/>
  <c r="B55" i="7"/>
  <c r="AB113" i="8"/>
  <c r="AE112" i="8"/>
  <c r="AF112" i="8"/>
  <c r="AG111" i="8" s="1"/>
  <c r="AI111" i="8" s="1"/>
  <c r="AC113" i="8"/>
  <c r="AH8" i="8"/>
  <c r="AI8" i="8"/>
  <c r="AC12" i="8"/>
  <c r="AE11" i="8"/>
  <c r="AF11" i="8"/>
  <c r="AB12" i="8"/>
  <c r="AD12" i="8"/>
  <c r="AH9" i="8"/>
  <c r="AI9" i="8"/>
  <c r="R113" i="3"/>
  <c r="AP113" i="3" s="1"/>
  <c r="Q113" i="3"/>
  <c r="AO113" i="3" s="1"/>
  <c r="K116" i="7"/>
  <c r="N115" i="7"/>
  <c r="O115" i="7"/>
  <c r="P114" i="7" s="1"/>
  <c r="Q114" i="7" s="1"/>
  <c r="AO114" i="7" s="1"/>
  <c r="L116" i="7"/>
  <c r="M116" i="7"/>
  <c r="Q113" i="24"/>
  <c r="AO113" i="24" s="1"/>
  <c r="R113" i="24"/>
  <c r="AP113" i="24" s="1"/>
  <c r="L17" i="7"/>
  <c r="O17" i="7" s="1"/>
  <c r="O16" i="7"/>
  <c r="M18" i="7"/>
  <c r="N16" i="7"/>
  <c r="Q14" i="7"/>
  <c r="AO14" i="7" s="1"/>
  <c r="N115" i="3"/>
  <c r="O115" i="3"/>
  <c r="L116" i="3"/>
  <c r="K116" i="3"/>
  <c r="AD17" i="7"/>
  <c r="Q12" i="8"/>
  <c r="AO12" i="8" s="1"/>
  <c r="R12" i="8"/>
  <c r="AP12" i="8" s="1"/>
  <c r="AC17" i="7"/>
  <c r="K18" i="7"/>
  <c r="N115" i="24"/>
  <c r="O115" i="24"/>
  <c r="K116" i="24"/>
  <c r="L116" i="24"/>
  <c r="M116" i="3"/>
  <c r="M116" i="24"/>
  <c r="AA7" i="3" l="1"/>
  <c r="Z7" i="3"/>
  <c r="AY9" i="5"/>
  <c r="BF9" i="5" s="1"/>
  <c r="S8" i="3" s="1"/>
  <c r="T8" i="3" s="1"/>
  <c r="AZ9" i="5"/>
  <c r="BG9" i="5" s="1"/>
  <c r="S8" i="6" s="1"/>
  <c r="T8" i="6" s="1"/>
  <c r="AN9" i="24"/>
  <c r="AY10" i="5"/>
  <c r="BF10" i="5" s="1"/>
  <c r="S9" i="3" s="1"/>
  <c r="T9" i="3" s="1"/>
  <c r="AZ10" i="5"/>
  <c r="BG10" i="5" s="1"/>
  <c r="AN109" i="24"/>
  <c r="AY110" i="5"/>
  <c r="BF110" i="5" s="1"/>
  <c r="S109" i="3" s="1"/>
  <c r="T109" i="3" s="1"/>
  <c r="AZ110" i="5"/>
  <c r="BG110" i="5" s="1"/>
  <c r="AA6" i="6"/>
  <c r="Z6" i="6"/>
  <c r="X7" i="6"/>
  <c r="AJ7" i="6"/>
  <c r="Y7" i="6"/>
  <c r="S108" i="6"/>
  <c r="T108" i="6" s="1"/>
  <c r="S107" i="6"/>
  <c r="T107" i="6" s="1"/>
  <c r="AM109" i="24"/>
  <c r="AM9" i="24"/>
  <c r="AN8" i="24"/>
  <c r="AM8" i="24"/>
  <c r="AL9" i="24"/>
  <c r="AK12" i="7"/>
  <c r="AM12" i="7" s="1"/>
  <c r="AK110" i="24"/>
  <c r="AL8" i="8"/>
  <c r="AL9" i="8"/>
  <c r="AL12" i="7"/>
  <c r="AK9" i="8"/>
  <c r="AM9" i="8" s="1"/>
  <c r="AK110" i="8"/>
  <c r="AM110" i="8" s="1"/>
  <c r="AK13" i="7"/>
  <c r="AM13" i="7" s="1"/>
  <c r="AL111" i="8"/>
  <c r="AK110" i="7"/>
  <c r="AM110" i="7" s="1"/>
  <c r="AK8" i="8"/>
  <c r="AM8" i="8" s="1"/>
  <c r="AL10" i="24"/>
  <c r="AL111" i="7"/>
  <c r="AL111" i="24"/>
  <c r="AJ264" i="1"/>
  <c r="AJ366" i="1"/>
  <c r="AJ306" i="1"/>
  <c r="AJ406" i="1"/>
  <c r="AI306" i="1"/>
  <c r="AI406" i="1"/>
  <c r="AI265" i="1"/>
  <c r="AI367" i="1"/>
  <c r="AH306" i="1"/>
  <c r="AH406" i="1"/>
  <c r="AG265" i="1"/>
  <c r="AG367" i="1"/>
  <c r="AH264" i="1"/>
  <c r="AH366" i="1"/>
  <c r="AG306" i="1"/>
  <c r="AG406" i="1"/>
  <c r="AD264" i="1"/>
  <c r="AD366" i="1"/>
  <c r="AC307" i="1"/>
  <c r="AC407" i="1"/>
  <c r="AC264" i="1"/>
  <c r="AC366" i="1"/>
  <c r="AB264" i="1"/>
  <c r="AB366" i="1"/>
  <c r="AA265" i="1"/>
  <c r="AA367" i="1"/>
  <c r="AB305" i="1"/>
  <c r="AB405" i="1"/>
  <c r="AA305" i="1"/>
  <c r="AA405" i="1"/>
  <c r="AA5" i="3"/>
  <c r="Z5" i="3"/>
  <c r="AF107" i="6"/>
  <c r="AG106" i="6" s="1"/>
  <c r="AH106" i="6" s="1"/>
  <c r="AE107" i="6"/>
  <c r="AA5" i="6"/>
  <c r="Z5" i="6"/>
  <c r="AF107" i="3"/>
  <c r="AG106" i="3" s="1"/>
  <c r="AH106" i="3" s="1"/>
  <c r="AE107" i="3"/>
  <c r="AJ108" i="3"/>
  <c r="Y108" i="3"/>
  <c r="X107" i="3"/>
  <c r="Y107" i="3"/>
  <c r="AJ107" i="3"/>
  <c r="X108" i="3"/>
  <c r="L117" i="8"/>
  <c r="K117" i="8"/>
  <c r="N116" i="8"/>
  <c r="M117" i="8"/>
  <c r="O116" i="8"/>
  <c r="P115" i="8" s="1"/>
  <c r="R115" i="8" s="1"/>
  <c r="AP115" i="8" s="1"/>
  <c r="K16" i="24"/>
  <c r="AE113" i="7"/>
  <c r="R13" i="8"/>
  <c r="AP13" i="8" s="1"/>
  <c r="N15" i="8"/>
  <c r="M16" i="8"/>
  <c r="K16" i="8"/>
  <c r="O15" i="8"/>
  <c r="P14" i="8" s="1"/>
  <c r="Q14" i="8" s="1"/>
  <c r="AO14" i="8" s="1"/>
  <c r="L16" i="8"/>
  <c r="AD114" i="7"/>
  <c r="AB114" i="7"/>
  <c r="AF113" i="7"/>
  <c r="AG112" i="7" s="1"/>
  <c r="AI112" i="7" s="1"/>
  <c r="O15" i="24"/>
  <c r="P14" i="24" s="1"/>
  <c r="AC114" i="7"/>
  <c r="L16" i="24"/>
  <c r="AH111" i="7"/>
  <c r="M16" i="24"/>
  <c r="AF12" i="24"/>
  <c r="AG11" i="24" s="1"/>
  <c r="AI11" i="24" s="1"/>
  <c r="N15" i="24"/>
  <c r="AB13" i="24"/>
  <c r="AD13" i="24"/>
  <c r="AC13" i="24"/>
  <c r="AH10" i="24"/>
  <c r="AE12" i="24"/>
  <c r="M16" i="6"/>
  <c r="K16" i="6"/>
  <c r="R13" i="6"/>
  <c r="AP13" i="6" s="1"/>
  <c r="Q13" i="6"/>
  <c r="AO13" i="6" s="1"/>
  <c r="O15" i="6"/>
  <c r="P14" i="6" s="1"/>
  <c r="N15" i="6"/>
  <c r="L16" i="6"/>
  <c r="M16" i="3"/>
  <c r="R13" i="3"/>
  <c r="AP13" i="3" s="1"/>
  <c r="O15" i="3"/>
  <c r="P14" i="3" s="1"/>
  <c r="L16" i="3"/>
  <c r="K16" i="3"/>
  <c r="N15" i="3"/>
  <c r="AI13" i="7"/>
  <c r="R114" i="6"/>
  <c r="AP114" i="6" s="1"/>
  <c r="O116" i="6"/>
  <c r="L117" i="6"/>
  <c r="N116" i="6"/>
  <c r="K117" i="6"/>
  <c r="AH111" i="8"/>
  <c r="M117" i="6"/>
  <c r="AD114" i="24"/>
  <c r="AH111" i="24"/>
  <c r="AE113" i="24"/>
  <c r="AC114" i="24"/>
  <c r="AF113" i="24"/>
  <c r="AG112" i="24" s="1"/>
  <c r="AB114" i="24"/>
  <c r="AB16" i="7"/>
  <c r="AF15" i="7"/>
  <c r="AG14" i="7" s="1"/>
  <c r="AE15" i="7"/>
  <c r="R114" i="7"/>
  <c r="AP114" i="7" s="1"/>
  <c r="F18" i="2"/>
  <c r="E19" i="2" s="1"/>
  <c r="G17" i="2"/>
  <c r="J117" i="2"/>
  <c r="AN117" i="8"/>
  <c r="AN117" i="7"/>
  <c r="B56" i="3"/>
  <c r="B56" i="8"/>
  <c r="B21" i="2"/>
  <c r="D20" i="2"/>
  <c r="J16" i="2"/>
  <c r="AN16" i="8"/>
  <c r="J116" i="2"/>
  <c r="AN116" i="7"/>
  <c r="AN116" i="8"/>
  <c r="B55" i="6"/>
  <c r="B119" i="2"/>
  <c r="D118" i="2"/>
  <c r="F118" i="2" s="1"/>
  <c r="E119" i="2" s="1"/>
  <c r="B157" i="6"/>
  <c r="B157" i="24"/>
  <c r="B157" i="8"/>
  <c r="B56" i="7"/>
  <c r="B57" i="24"/>
  <c r="B157" i="7"/>
  <c r="B157" i="3"/>
  <c r="AD114" i="8"/>
  <c r="AC114" i="8"/>
  <c r="AB114" i="8"/>
  <c r="AE113" i="8"/>
  <c r="AF113" i="8"/>
  <c r="AD13" i="8"/>
  <c r="AG10" i="8"/>
  <c r="AF12" i="8"/>
  <c r="AG11" i="8" s="1"/>
  <c r="AE12" i="8"/>
  <c r="AC13" i="8"/>
  <c r="AB13" i="8"/>
  <c r="M117" i="7"/>
  <c r="N17" i="7"/>
  <c r="L117" i="7"/>
  <c r="O116" i="7"/>
  <c r="P115" i="7" s="1"/>
  <c r="R115" i="7" s="1"/>
  <c r="AP115" i="7" s="1"/>
  <c r="N116" i="7"/>
  <c r="K117" i="7"/>
  <c r="O116" i="24"/>
  <c r="P115" i="24" s="1"/>
  <c r="Q115" i="24" s="1"/>
  <c r="AO115" i="24" s="1"/>
  <c r="N116" i="24"/>
  <c r="L117" i="24"/>
  <c r="K117" i="24"/>
  <c r="M117" i="3"/>
  <c r="Q13" i="24"/>
  <c r="AO13" i="24" s="1"/>
  <c r="R13" i="24"/>
  <c r="AP13" i="24" s="1"/>
  <c r="K19" i="7"/>
  <c r="P16" i="7"/>
  <c r="P15" i="7"/>
  <c r="AC18" i="7"/>
  <c r="P114" i="24"/>
  <c r="Q114" i="8"/>
  <c r="AO114" i="8" s="1"/>
  <c r="R114" i="8"/>
  <c r="AP114" i="8" s="1"/>
  <c r="L18" i="7"/>
  <c r="O18" i="7" s="1"/>
  <c r="P114" i="3"/>
  <c r="AD18" i="7"/>
  <c r="M19" i="7"/>
  <c r="M117" i="24"/>
  <c r="O116" i="3"/>
  <c r="N116" i="3"/>
  <c r="L117" i="3"/>
  <c r="K117" i="3"/>
  <c r="AK106" i="6" l="1"/>
  <c r="AM110" i="24"/>
  <c r="AY111" i="5"/>
  <c r="BF111" i="5" s="1"/>
  <c r="S110" i="3" s="1"/>
  <c r="T110" i="3" s="1"/>
  <c r="AZ111" i="5"/>
  <c r="BG111" i="5" s="1"/>
  <c r="Z7" i="6"/>
  <c r="AA7" i="6"/>
  <c r="Y107" i="6"/>
  <c r="AJ107" i="6"/>
  <c r="X107" i="6"/>
  <c r="Y8" i="6"/>
  <c r="X8" i="6"/>
  <c r="AJ8" i="6"/>
  <c r="Y108" i="6"/>
  <c r="X108" i="6"/>
  <c r="AJ108" i="6"/>
  <c r="S109" i="6"/>
  <c r="T109" i="6" s="1"/>
  <c r="S9" i="6"/>
  <c r="T9" i="6" s="1"/>
  <c r="AN110" i="24"/>
  <c r="AK111" i="8"/>
  <c r="AM111" i="8" s="1"/>
  <c r="AL112" i="7"/>
  <c r="AK111" i="24"/>
  <c r="AL11" i="24"/>
  <c r="AK106" i="3"/>
  <c r="AN106" i="3" s="1"/>
  <c r="AK111" i="7"/>
  <c r="AM111" i="7" s="1"/>
  <c r="AK10" i="24"/>
  <c r="AL13" i="7"/>
  <c r="AI307" i="1"/>
  <c r="AI407" i="1"/>
  <c r="AJ263" i="1"/>
  <c r="AJ365" i="1"/>
  <c r="AI264" i="1"/>
  <c r="AI366" i="1"/>
  <c r="AJ307" i="1"/>
  <c r="AJ407" i="1"/>
  <c r="AH263" i="1"/>
  <c r="AH365" i="1"/>
  <c r="AH307" i="1"/>
  <c r="AH407" i="1"/>
  <c r="AG307" i="1"/>
  <c r="AG407" i="1"/>
  <c r="AG264" i="1"/>
  <c r="AG366" i="1"/>
  <c r="AC263" i="1"/>
  <c r="AC365" i="1"/>
  <c r="AD263" i="1"/>
  <c r="AD365" i="1"/>
  <c r="AC308" i="1"/>
  <c r="AC408" i="1"/>
  <c r="AB306" i="1"/>
  <c r="AB406" i="1"/>
  <c r="AB263" i="1"/>
  <c r="AB365" i="1"/>
  <c r="AA306" i="1"/>
  <c r="AA406" i="1"/>
  <c r="AA264" i="1"/>
  <c r="AA366" i="1"/>
  <c r="AC6" i="3"/>
  <c r="AB6" i="3"/>
  <c r="AD6" i="3"/>
  <c r="AB6" i="6"/>
  <c r="AD6" i="6"/>
  <c r="AC6" i="6"/>
  <c r="AI106" i="3"/>
  <c r="Z107" i="3"/>
  <c r="AA107" i="3"/>
  <c r="Y109" i="3"/>
  <c r="AJ109" i="3"/>
  <c r="Z108" i="3"/>
  <c r="X9" i="3"/>
  <c r="Y9" i="3"/>
  <c r="AJ9" i="3"/>
  <c r="Y8" i="3"/>
  <c r="X8" i="3"/>
  <c r="AJ8" i="3"/>
  <c r="X109" i="3"/>
  <c r="AA108" i="3"/>
  <c r="Q115" i="8"/>
  <c r="AO115" i="8" s="1"/>
  <c r="K118" i="8"/>
  <c r="O117" i="8"/>
  <c r="P116" i="8" s="1"/>
  <c r="L118" i="8"/>
  <c r="M118" i="8"/>
  <c r="N117" i="8"/>
  <c r="L17" i="24"/>
  <c r="N16" i="8"/>
  <c r="AB115" i="7"/>
  <c r="AD115" i="7"/>
  <c r="AF114" i="7"/>
  <c r="AG113" i="7" s="1"/>
  <c r="AI113" i="7" s="1"/>
  <c r="AC115" i="7"/>
  <c r="M17" i="24"/>
  <c r="O16" i="8"/>
  <c r="P15" i="8" s="1"/>
  <c r="Q15" i="8" s="1"/>
  <c r="AO15" i="8" s="1"/>
  <c r="K17" i="24"/>
  <c r="L17" i="8"/>
  <c r="K17" i="8"/>
  <c r="AE114" i="7"/>
  <c r="M17" i="8"/>
  <c r="R14" i="8"/>
  <c r="AP14" i="8" s="1"/>
  <c r="AH112" i="7"/>
  <c r="O16" i="24"/>
  <c r="P15" i="24" s="1"/>
  <c r="N16" i="24"/>
  <c r="AH11" i="24"/>
  <c r="AF13" i="24"/>
  <c r="AG12" i="24" s="1"/>
  <c r="AH12" i="24" s="1"/>
  <c r="AD14" i="24"/>
  <c r="AB14" i="24"/>
  <c r="AE13" i="24"/>
  <c r="AC14" i="24"/>
  <c r="M17" i="6"/>
  <c r="K17" i="6"/>
  <c r="R14" i="6"/>
  <c r="AP14" i="6" s="1"/>
  <c r="Q14" i="6"/>
  <c r="AO14" i="6" s="1"/>
  <c r="L17" i="6"/>
  <c r="N16" i="6"/>
  <c r="O16" i="6"/>
  <c r="P15" i="6" s="1"/>
  <c r="M17" i="3"/>
  <c r="L17" i="3"/>
  <c r="K17" i="3"/>
  <c r="N16" i="3"/>
  <c r="O16" i="3"/>
  <c r="P15" i="3" s="1"/>
  <c r="Q15" i="3" s="1"/>
  <c r="AO15" i="3" s="1"/>
  <c r="Q14" i="3"/>
  <c r="AO14" i="3" s="1"/>
  <c r="R14" i="3"/>
  <c r="AP14" i="3" s="1"/>
  <c r="M118" i="6"/>
  <c r="O117" i="6"/>
  <c r="P116" i="6" s="1"/>
  <c r="N117" i="6"/>
  <c r="K118" i="6"/>
  <c r="L118" i="6"/>
  <c r="P115" i="6"/>
  <c r="Q115" i="7"/>
  <c r="AO115" i="7" s="1"/>
  <c r="AE114" i="24"/>
  <c r="AC115" i="24"/>
  <c r="AB115" i="24"/>
  <c r="AF114" i="24"/>
  <c r="AG113" i="24" s="1"/>
  <c r="AH112" i="24"/>
  <c r="AI112" i="24"/>
  <c r="AD115" i="24"/>
  <c r="AF16" i="7"/>
  <c r="AG15" i="7" s="1"/>
  <c r="AE16" i="7"/>
  <c r="AB17" i="7"/>
  <c r="AI14" i="7"/>
  <c r="AH14" i="7"/>
  <c r="F19" i="2"/>
  <c r="E20" i="2" s="1"/>
  <c r="G18" i="2"/>
  <c r="B158" i="7"/>
  <c r="J17" i="2"/>
  <c r="AN17" i="8"/>
  <c r="B158" i="24"/>
  <c r="B56" i="6"/>
  <c r="B158" i="8"/>
  <c r="B22" i="2"/>
  <c r="D21" i="2"/>
  <c r="B158" i="6"/>
  <c r="G118" i="2"/>
  <c r="B57" i="8"/>
  <c r="B58" i="24"/>
  <c r="B57" i="3"/>
  <c r="B57" i="7"/>
  <c r="B120" i="2"/>
  <c r="D119" i="2"/>
  <c r="F119" i="2" s="1"/>
  <c r="E120" i="2" s="1"/>
  <c r="B158" i="3"/>
  <c r="AG112" i="8"/>
  <c r="AF114" i="8"/>
  <c r="AG113" i="8" s="1"/>
  <c r="AE114" i="8"/>
  <c r="AC115" i="8"/>
  <c r="AB115" i="8"/>
  <c r="AD115" i="8"/>
  <c r="AH11" i="8"/>
  <c r="AI11" i="8"/>
  <c r="AF13" i="8"/>
  <c r="AG12" i="8" s="1"/>
  <c r="AI12" i="8" s="1"/>
  <c r="AE13" i="8"/>
  <c r="AC14" i="8"/>
  <c r="AB14" i="8"/>
  <c r="AH10" i="8"/>
  <c r="AI10" i="8"/>
  <c r="AD14" i="8"/>
  <c r="N117" i="7"/>
  <c r="O117" i="7"/>
  <c r="K118" i="7"/>
  <c r="L118" i="7"/>
  <c r="M118" i="7"/>
  <c r="R115" i="24"/>
  <c r="AP115" i="24" s="1"/>
  <c r="AI106" i="6"/>
  <c r="R15" i="7"/>
  <c r="AP15" i="7" s="1"/>
  <c r="Q15" i="7"/>
  <c r="AO15" i="7" s="1"/>
  <c r="Q14" i="24"/>
  <c r="AO14" i="24" s="1"/>
  <c r="R14" i="24"/>
  <c r="AP14" i="24" s="1"/>
  <c r="AC19" i="7"/>
  <c r="R16" i="7"/>
  <c r="AP16" i="7" s="1"/>
  <c r="Q16" i="7"/>
  <c r="AO16" i="7" s="1"/>
  <c r="M118" i="3"/>
  <c r="P17" i="7"/>
  <c r="R17" i="7" s="1"/>
  <c r="AP17" i="7" s="1"/>
  <c r="O117" i="24"/>
  <c r="P116" i="24" s="1"/>
  <c r="Q116" i="24" s="1"/>
  <c r="AO116" i="24" s="1"/>
  <c r="L118" i="24"/>
  <c r="N117" i="24"/>
  <c r="K118" i="24"/>
  <c r="M20" i="7"/>
  <c r="Q114" i="3"/>
  <c r="AO114" i="3" s="1"/>
  <c r="R114" i="3"/>
  <c r="AP114" i="3" s="1"/>
  <c r="M118" i="24"/>
  <c r="Q114" i="24"/>
  <c r="AO114" i="24" s="1"/>
  <c r="R114" i="24"/>
  <c r="AP114" i="24" s="1"/>
  <c r="AD19" i="7"/>
  <c r="K20" i="7"/>
  <c r="P115" i="3"/>
  <c r="L19" i="7"/>
  <c r="N19" i="7" s="1"/>
  <c r="O117" i="3"/>
  <c r="P116" i="3" s="1"/>
  <c r="N117" i="3"/>
  <c r="K118" i="3"/>
  <c r="L118" i="3"/>
  <c r="N18" i="7"/>
  <c r="X109" i="6" l="1"/>
  <c r="AL106" i="6"/>
  <c r="AM111" i="24"/>
  <c r="AY112" i="5"/>
  <c r="BF112" i="5" s="1"/>
  <c r="S111" i="3" s="1"/>
  <c r="T111" i="3" s="1"/>
  <c r="AZ112" i="5"/>
  <c r="BG112" i="5" s="1"/>
  <c r="AY11" i="5"/>
  <c r="BF11" i="5" s="1"/>
  <c r="S10" i="3" s="1"/>
  <c r="T10" i="3" s="1"/>
  <c r="AZ11" i="5"/>
  <c r="BG11" i="5" s="1"/>
  <c r="AA107" i="6"/>
  <c r="Z107" i="6"/>
  <c r="AA108" i="6"/>
  <c r="Y9" i="6"/>
  <c r="AJ9" i="6"/>
  <c r="Z108" i="6"/>
  <c r="AA8" i="6"/>
  <c r="S110" i="6"/>
  <c r="T110" i="6" s="1"/>
  <c r="AJ109" i="6"/>
  <c r="Z8" i="6"/>
  <c r="X9" i="6"/>
  <c r="Y109" i="6"/>
  <c r="AM10" i="24"/>
  <c r="AM106" i="3"/>
  <c r="AN111" i="24"/>
  <c r="AN10" i="24"/>
  <c r="AL106" i="3"/>
  <c r="AL11" i="8"/>
  <c r="AK11" i="24"/>
  <c r="AK12" i="24"/>
  <c r="AK11" i="8"/>
  <c r="AM11" i="8" s="1"/>
  <c r="AL112" i="24"/>
  <c r="AM106" i="6"/>
  <c r="AK112" i="24"/>
  <c r="AK10" i="8"/>
  <c r="AM10" i="8" s="1"/>
  <c r="AK14" i="7"/>
  <c r="AM14" i="7" s="1"/>
  <c r="AK112" i="7"/>
  <c r="AM112" i="7" s="1"/>
  <c r="AL14" i="7"/>
  <c r="AL12" i="8"/>
  <c r="AL10" i="8"/>
  <c r="AL113" i="7"/>
  <c r="AI263" i="1"/>
  <c r="AI365" i="1"/>
  <c r="AI308" i="1"/>
  <c r="AI408" i="1"/>
  <c r="AJ308" i="1"/>
  <c r="AJ408" i="1"/>
  <c r="AJ262" i="1"/>
  <c r="AJ364" i="1"/>
  <c r="AG308" i="1"/>
  <c r="AG408" i="1"/>
  <c r="AH262" i="1"/>
  <c r="AH364" i="1"/>
  <c r="AG263" i="1"/>
  <c r="AG365" i="1"/>
  <c r="AH308" i="1"/>
  <c r="AH408" i="1"/>
  <c r="AC309" i="1"/>
  <c r="AC409" i="1"/>
  <c r="AC262" i="1"/>
  <c r="AC364" i="1"/>
  <c r="AD262" i="1"/>
  <c r="AD364" i="1"/>
  <c r="AA307" i="1"/>
  <c r="AA407" i="1"/>
  <c r="AB307" i="1"/>
  <c r="AB407" i="1"/>
  <c r="AA263" i="1"/>
  <c r="AA365" i="1"/>
  <c r="AB262" i="1"/>
  <c r="AB364" i="1"/>
  <c r="AE6" i="3"/>
  <c r="AC7" i="3"/>
  <c r="AF6" i="3"/>
  <c r="AG5" i="3" s="1"/>
  <c r="AH5" i="3" s="1"/>
  <c r="AB7" i="3"/>
  <c r="AD7" i="3"/>
  <c r="AE6" i="6"/>
  <c r="AC7" i="6"/>
  <c r="AD7" i="6"/>
  <c r="AB7" i="6"/>
  <c r="AF6" i="6"/>
  <c r="AG5" i="6" s="1"/>
  <c r="AH5" i="6" s="1"/>
  <c r="AC108" i="3"/>
  <c r="AA109" i="3"/>
  <c r="AD108" i="3"/>
  <c r="AB108" i="3"/>
  <c r="Z109" i="3"/>
  <c r="AA9" i="3"/>
  <c r="Z9" i="3"/>
  <c r="AA8" i="3"/>
  <c r="Y110" i="3"/>
  <c r="X110" i="3"/>
  <c r="AJ110" i="3"/>
  <c r="Z8" i="3"/>
  <c r="K119" i="8"/>
  <c r="M119" i="8"/>
  <c r="L119" i="8"/>
  <c r="O118" i="8"/>
  <c r="P117" i="8" s="1"/>
  <c r="N118" i="8"/>
  <c r="O17" i="24"/>
  <c r="P16" i="24" s="1"/>
  <c r="R15" i="8"/>
  <c r="AP15" i="8" s="1"/>
  <c r="AD116" i="7"/>
  <c r="AB116" i="7"/>
  <c r="AC116" i="7"/>
  <c r="M18" i="24"/>
  <c r="L18" i="24"/>
  <c r="K18" i="8"/>
  <c r="K18" i="24"/>
  <c r="N17" i="24"/>
  <c r="L18" i="8"/>
  <c r="O17" i="8"/>
  <c r="P16" i="8" s="1"/>
  <c r="M18" i="8"/>
  <c r="AF115" i="7"/>
  <c r="AG114" i="7" s="1"/>
  <c r="AH114" i="7" s="1"/>
  <c r="AE115" i="7"/>
  <c r="AH113" i="7"/>
  <c r="N17" i="8"/>
  <c r="AI12" i="24"/>
  <c r="AF14" i="24"/>
  <c r="AG13" i="24" s="1"/>
  <c r="AH13" i="24" s="1"/>
  <c r="AE14" i="24"/>
  <c r="AD15" i="24"/>
  <c r="AC15" i="24"/>
  <c r="AB15" i="24"/>
  <c r="M18" i="6"/>
  <c r="K18" i="6"/>
  <c r="L18" i="6"/>
  <c r="N17" i="6"/>
  <c r="O17" i="6"/>
  <c r="P16" i="6" s="1"/>
  <c r="R15" i="6"/>
  <c r="AP15" i="6" s="1"/>
  <c r="Q15" i="6"/>
  <c r="AO15" i="6" s="1"/>
  <c r="M18" i="3"/>
  <c r="R15" i="3"/>
  <c r="AP15" i="3" s="1"/>
  <c r="K18" i="3"/>
  <c r="N17" i="3"/>
  <c r="O17" i="3"/>
  <c r="P16" i="3" s="1"/>
  <c r="R16" i="3" s="1"/>
  <c r="AP16" i="3" s="1"/>
  <c r="L18" i="3"/>
  <c r="M119" i="6"/>
  <c r="R115" i="6"/>
  <c r="AP115" i="6" s="1"/>
  <c r="Q115" i="6"/>
  <c r="AO115" i="6" s="1"/>
  <c r="N118" i="6"/>
  <c r="K119" i="6"/>
  <c r="L119" i="6"/>
  <c r="O118" i="6"/>
  <c r="R116" i="6"/>
  <c r="AP116" i="6" s="1"/>
  <c r="Q116" i="6"/>
  <c r="AO116" i="6" s="1"/>
  <c r="AI113" i="24"/>
  <c r="AH113" i="24"/>
  <c r="AC116" i="24"/>
  <c r="AB116" i="24"/>
  <c r="AF115" i="24"/>
  <c r="AG114" i="24" s="1"/>
  <c r="AH114" i="24" s="1"/>
  <c r="AE115" i="24"/>
  <c r="AD116" i="24"/>
  <c r="AF17" i="7"/>
  <c r="AG16" i="7" s="1"/>
  <c r="AH16" i="7" s="1"/>
  <c r="AB18" i="7"/>
  <c r="AE17" i="7"/>
  <c r="AI15" i="7"/>
  <c r="AH15" i="7"/>
  <c r="G119" i="2"/>
  <c r="AH113" i="8"/>
  <c r="AI113" i="8"/>
  <c r="G19" i="2"/>
  <c r="F20" i="2"/>
  <c r="E21" i="2" s="1"/>
  <c r="B58" i="7"/>
  <c r="B159" i="24"/>
  <c r="B121" i="2"/>
  <c r="D120" i="2"/>
  <c r="F120" i="2" s="1"/>
  <c r="E121" i="2" s="1"/>
  <c r="B59" i="24"/>
  <c r="B159" i="7"/>
  <c r="B159" i="8"/>
  <c r="B159" i="6"/>
  <c r="B58" i="8"/>
  <c r="B57" i="6"/>
  <c r="B58" i="3"/>
  <c r="J18" i="2"/>
  <c r="AN18" i="8"/>
  <c r="D22" i="2"/>
  <c r="B23" i="2"/>
  <c r="B159" i="3"/>
  <c r="J118" i="2"/>
  <c r="AN118" i="8"/>
  <c r="AN118" i="7"/>
  <c r="AE115" i="8"/>
  <c r="AF115" i="8"/>
  <c r="AC116" i="8"/>
  <c r="AB116" i="8"/>
  <c r="AD116" i="8"/>
  <c r="AI112" i="8"/>
  <c r="AH112" i="8"/>
  <c r="AH12" i="8"/>
  <c r="AC15" i="8"/>
  <c r="AE14" i="8"/>
  <c r="AB15" i="8"/>
  <c r="AF14" i="8"/>
  <c r="AD15" i="8"/>
  <c r="O19" i="7"/>
  <c r="P18" i="7" s="1"/>
  <c r="M119" i="7"/>
  <c r="N118" i="7"/>
  <c r="L119" i="7"/>
  <c r="K119" i="7"/>
  <c r="O118" i="7"/>
  <c r="P117" i="7" s="1"/>
  <c r="Q117" i="7" s="1"/>
  <c r="AO117" i="7" s="1"/>
  <c r="P116" i="7"/>
  <c r="R116" i="3"/>
  <c r="AP116" i="3" s="1"/>
  <c r="Q116" i="3"/>
  <c r="AO116" i="3" s="1"/>
  <c r="N118" i="3"/>
  <c r="O118" i="3"/>
  <c r="P117" i="3" s="1"/>
  <c r="L119" i="3"/>
  <c r="K119" i="3"/>
  <c r="Q15" i="24"/>
  <c r="AO15" i="24" s="1"/>
  <c r="R15" i="24"/>
  <c r="AP15" i="24" s="1"/>
  <c r="K21" i="7"/>
  <c r="Q116" i="8"/>
  <c r="AO116" i="8" s="1"/>
  <c r="R116" i="8"/>
  <c r="AP116" i="8" s="1"/>
  <c r="R115" i="3"/>
  <c r="AP115" i="3" s="1"/>
  <c r="Q115" i="3"/>
  <c r="AO115" i="3" s="1"/>
  <c r="M21" i="7"/>
  <c r="Q17" i="7"/>
  <c r="AO17" i="7" s="1"/>
  <c r="AD20" i="7"/>
  <c r="R116" i="24"/>
  <c r="AP116" i="24" s="1"/>
  <c r="N118" i="24"/>
  <c r="O118" i="24"/>
  <c r="P117" i="24" s="1"/>
  <c r="Q117" i="24" s="1"/>
  <c r="AO117" i="24" s="1"/>
  <c r="K119" i="24"/>
  <c r="L119" i="24"/>
  <c r="AC20" i="7"/>
  <c r="M119" i="24"/>
  <c r="M119" i="3"/>
  <c r="L20" i="7"/>
  <c r="N20" i="7" s="1"/>
  <c r="Z109" i="6" l="1"/>
  <c r="AJ110" i="6"/>
  <c r="AJ111" i="3"/>
  <c r="AI5" i="6"/>
  <c r="X10" i="3"/>
  <c r="AJ10" i="3"/>
  <c r="Y10" i="3"/>
  <c r="AM112" i="24"/>
  <c r="AY113" i="5"/>
  <c r="BF113" i="5" s="1"/>
  <c r="S112" i="3" s="1"/>
  <c r="T112" i="3" s="1"/>
  <c r="AZ113" i="5"/>
  <c r="BG113" i="5" s="1"/>
  <c r="AN12" i="24"/>
  <c r="AZ13" i="5"/>
  <c r="BG13" i="5" s="1"/>
  <c r="S12" i="6" s="1"/>
  <c r="T12" i="6" s="1"/>
  <c r="AY13" i="5"/>
  <c r="BF13" i="5" s="1"/>
  <c r="S12" i="3" s="1"/>
  <c r="T12" i="3" s="1"/>
  <c r="AM11" i="24"/>
  <c r="AY12" i="5"/>
  <c r="BF12" i="5" s="1"/>
  <c r="S11" i="3" s="1"/>
  <c r="T11" i="3" s="1"/>
  <c r="AZ12" i="5"/>
  <c r="BG12" i="5" s="1"/>
  <c r="AD108" i="6"/>
  <c r="AC108" i="6"/>
  <c r="AB108" i="6"/>
  <c r="AA109" i="6"/>
  <c r="Z9" i="6"/>
  <c r="AA9" i="6"/>
  <c r="R106" i="2"/>
  <c r="X110" i="6"/>
  <c r="S111" i="6"/>
  <c r="T111" i="6" s="1"/>
  <c r="Y110" i="6"/>
  <c r="S10" i="6"/>
  <c r="T10" i="6" s="1"/>
  <c r="AN106" i="6"/>
  <c r="X106" i="2" s="1"/>
  <c r="L106" i="2"/>
  <c r="M106" i="2" s="1"/>
  <c r="O106" i="2" s="1"/>
  <c r="AN11" i="24"/>
  <c r="AN112" i="24"/>
  <c r="AK114" i="24"/>
  <c r="AK113" i="7"/>
  <c r="AM113" i="7" s="1"/>
  <c r="AK16" i="7"/>
  <c r="AM16" i="7" s="1"/>
  <c r="AK13" i="24"/>
  <c r="AL113" i="8"/>
  <c r="AK114" i="7"/>
  <c r="AM114" i="7" s="1"/>
  <c r="AL112" i="8"/>
  <c r="AK113" i="8"/>
  <c r="AM113" i="8" s="1"/>
  <c r="AK113" i="24"/>
  <c r="AM12" i="24"/>
  <c r="AL113" i="24"/>
  <c r="AL12" i="24"/>
  <c r="AK5" i="6"/>
  <c r="AN5" i="6" s="1"/>
  <c r="AK12" i="8"/>
  <c r="AM12" i="8" s="1"/>
  <c r="AK15" i="7"/>
  <c r="AM15" i="7" s="1"/>
  <c r="AK112" i="8"/>
  <c r="AM112" i="8" s="1"/>
  <c r="AL15" i="7"/>
  <c r="AJ309" i="1"/>
  <c r="AJ409" i="1"/>
  <c r="AI262" i="1"/>
  <c r="AI364" i="1"/>
  <c r="AI309" i="1"/>
  <c r="AI409" i="1"/>
  <c r="AJ261" i="1"/>
  <c r="AJ363" i="1"/>
  <c r="AH309" i="1"/>
  <c r="AH409" i="1"/>
  <c r="AH261" i="1"/>
  <c r="AH363" i="1"/>
  <c r="AG262" i="1"/>
  <c r="AG364" i="1"/>
  <c r="AG309" i="1"/>
  <c r="AG409" i="1"/>
  <c r="AC261" i="1"/>
  <c r="AC363" i="1"/>
  <c r="AD261" i="1"/>
  <c r="AD363" i="1"/>
  <c r="AC310" i="1"/>
  <c r="AC410" i="1"/>
  <c r="AB261" i="1"/>
  <c r="AB363" i="1"/>
  <c r="AB308" i="1"/>
  <c r="AB408" i="1"/>
  <c r="AA262" i="1"/>
  <c r="AA364" i="1"/>
  <c r="AA308" i="1"/>
  <c r="AA408" i="1"/>
  <c r="AK5" i="3"/>
  <c r="AM5" i="3" s="1"/>
  <c r="AB8" i="3"/>
  <c r="AF7" i="3"/>
  <c r="AG6" i="3" s="1"/>
  <c r="AH6" i="3" s="1"/>
  <c r="AI5" i="3"/>
  <c r="AL5" i="3" s="1"/>
  <c r="AE7" i="3"/>
  <c r="AC8" i="3"/>
  <c r="AD8" i="3"/>
  <c r="AE7" i="6"/>
  <c r="AF7" i="6"/>
  <c r="AG6" i="6" s="1"/>
  <c r="AD8" i="6"/>
  <c r="AB8" i="6"/>
  <c r="AC8" i="6"/>
  <c r="AB109" i="3"/>
  <c r="AC109" i="3"/>
  <c r="AE108" i="3"/>
  <c r="AF108" i="3"/>
  <c r="AG107" i="3" s="1"/>
  <c r="AI107" i="3" s="1"/>
  <c r="AD109" i="3"/>
  <c r="Z110" i="3"/>
  <c r="AA110" i="3"/>
  <c r="Y111" i="3"/>
  <c r="X111" i="3"/>
  <c r="O119" i="8"/>
  <c r="P118" i="8" s="1"/>
  <c r="K120" i="8"/>
  <c r="N119" i="8"/>
  <c r="M120" i="8"/>
  <c r="L120" i="8"/>
  <c r="AD117" i="7"/>
  <c r="N18" i="24"/>
  <c r="AC117" i="7"/>
  <c r="M19" i="24"/>
  <c r="K19" i="24"/>
  <c r="AB117" i="7"/>
  <c r="K19" i="8"/>
  <c r="O18" i="24"/>
  <c r="P17" i="24" s="1"/>
  <c r="R17" i="24" s="1"/>
  <c r="AP17" i="24" s="1"/>
  <c r="AF116" i="7"/>
  <c r="AG115" i="7" s="1"/>
  <c r="AI115" i="7" s="1"/>
  <c r="AE116" i="7"/>
  <c r="L19" i="24"/>
  <c r="O18" i="8"/>
  <c r="P17" i="8" s="1"/>
  <c r="Q17" i="8" s="1"/>
  <c r="AO17" i="8" s="1"/>
  <c r="M19" i="8"/>
  <c r="L19" i="8"/>
  <c r="N18" i="8"/>
  <c r="AI114" i="7"/>
  <c r="AC16" i="24"/>
  <c r="AB16" i="24"/>
  <c r="AD16" i="24"/>
  <c r="AI13" i="24"/>
  <c r="AE15" i="24"/>
  <c r="AF15" i="24"/>
  <c r="AG14" i="24" s="1"/>
  <c r="AI14" i="24" s="1"/>
  <c r="M19" i="6"/>
  <c r="K19" i="6"/>
  <c r="R16" i="6"/>
  <c r="AP16" i="6" s="1"/>
  <c r="Q16" i="6"/>
  <c r="AO16" i="6" s="1"/>
  <c r="M19" i="3"/>
  <c r="O18" i="6"/>
  <c r="P17" i="6" s="1"/>
  <c r="L19" i="6"/>
  <c r="N18" i="6"/>
  <c r="Q16" i="3"/>
  <c r="AO16" i="3" s="1"/>
  <c r="O18" i="3"/>
  <c r="P17" i="3" s="1"/>
  <c r="N18" i="3"/>
  <c r="L19" i="3"/>
  <c r="K19" i="3"/>
  <c r="AI16" i="7"/>
  <c r="M120" i="6"/>
  <c r="L120" i="6"/>
  <c r="K120" i="6"/>
  <c r="O119" i="6"/>
  <c r="P118" i="6" s="1"/>
  <c r="N119" i="6"/>
  <c r="P117" i="6"/>
  <c r="AD117" i="24"/>
  <c r="AB117" i="24"/>
  <c r="AF116" i="24"/>
  <c r="AG115" i="24" s="1"/>
  <c r="AC117" i="24"/>
  <c r="AE116" i="24"/>
  <c r="AI114" i="24"/>
  <c r="AE18" i="7"/>
  <c r="AF18" i="7"/>
  <c r="AG17" i="7" s="1"/>
  <c r="AH17" i="7" s="1"/>
  <c r="AB19" i="7"/>
  <c r="F21" i="2"/>
  <c r="E22" i="2" s="1"/>
  <c r="G20" i="2"/>
  <c r="G120" i="2"/>
  <c r="B58" i="6"/>
  <c r="B59" i="8"/>
  <c r="B60" i="24"/>
  <c r="B160" i="24"/>
  <c r="D23" i="2"/>
  <c r="B24" i="2"/>
  <c r="B160" i="6"/>
  <c r="B160" i="7"/>
  <c r="B160" i="8"/>
  <c r="J119" i="2"/>
  <c r="AN119" i="7"/>
  <c r="AN119" i="8"/>
  <c r="D121" i="2"/>
  <c r="F121" i="2" s="1"/>
  <c r="E122" i="2" s="1"/>
  <c r="B122" i="2"/>
  <c r="B160" i="3"/>
  <c r="B59" i="3"/>
  <c r="B59" i="7"/>
  <c r="J19" i="2"/>
  <c r="AN19" i="8"/>
  <c r="AD117" i="8"/>
  <c r="AF116" i="8"/>
  <c r="AE116" i="8"/>
  <c r="AC117" i="8"/>
  <c r="AB117" i="8"/>
  <c r="AG114" i="8"/>
  <c r="AD16" i="8"/>
  <c r="AG13" i="8"/>
  <c r="AC16" i="8"/>
  <c r="AB16" i="8"/>
  <c r="AE15" i="8"/>
  <c r="AF15" i="8"/>
  <c r="AG14" i="8" s="1"/>
  <c r="Q116" i="7"/>
  <c r="AO116" i="7" s="1"/>
  <c r="R116" i="7"/>
  <c r="AP116" i="7" s="1"/>
  <c r="R117" i="7"/>
  <c r="AP117" i="7" s="1"/>
  <c r="L120" i="7"/>
  <c r="K120" i="7"/>
  <c r="N119" i="7"/>
  <c r="O119" i="7"/>
  <c r="P118" i="7" s="1"/>
  <c r="R117" i="24"/>
  <c r="AP117" i="24" s="1"/>
  <c r="M120" i="7"/>
  <c r="R117" i="3"/>
  <c r="AP117" i="3" s="1"/>
  <c r="Q117" i="3"/>
  <c r="AO117" i="3" s="1"/>
  <c r="Q16" i="24"/>
  <c r="AO16" i="24" s="1"/>
  <c r="R16" i="24"/>
  <c r="AP16" i="24" s="1"/>
  <c r="N119" i="24"/>
  <c r="O119" i="24"/>
  <c r="P118" i="24" s="1"/>
  <c r="K120" i="24"/>
  <c r="L120" i="24"/>
  <c r="Q16" i="8"/>
  <c r="AO16" i="8" s="1"/>
  <c r="R16" i="8"/>
  <c r="AP16" i="8" s="1"/>
  <c r="AD21" i="7"/>
  <c r="Q117" i="8"/>
  <c r="AO117" i="8" s="1"/>
  <c r="R117" i="8"/>
  <c r="AP117" i="8" s="1"/>
  <c r="R18" i="7"/>
  <c r="AP18" i="7" s="1"/>
  <c r="Q18" i="7"/>
  <c r="AO18" i="7" s="1"/>
  <c r="O20" i="7"/>
  <c r="M120" i="24"/>
  <c r="M22" i="7"/>
  <c r="K22" i="7"/>
  <c r="O119" i="3"/>
  <c r="P118" i="3" s="1"/>
  <c r="Q118" i="3" s="1"/>
  <c r="AO118" i="3" s="1"/>
  <c r="N119" i="3"/>
  <c r="K120" i="3"/>
  <c r="L120" i="3"/>
  <c r="L21" i="7"/>
  <c r="N21" i="7" s="1"/>
  <c r="AC21" i="7"/>
  <c r="M120" i="3"/>
  <c r="AJ12" i="6" l="1"/>
  <c r="AN5" i="3"/>
  <c r="X5" i="2" s="1"/>
  <c r="N107" i="2"/>
  <c r="P106" i="2" s="1"/>
  <c r="V106" i="2"/>
  <c r="Z10" i="3"/>
  <c r="AA10" i="3"/>
  <c r="AM114" i="24"/>
  <c r="AY115" i="5"/>
  <c r="BF115" i="5" s="1"/>
  <c r="S114" i="3" s="1"/>
  <c r="T114" i="3" s="1"/>
  <c r="AZ115" i="5"/>
  <c r="BG115" i="5" s="1"/>
  <c r="AM113" i="24"/>
  <c r="AZ114" i="5"/>
  <c r="BG114" i="5" s="1"/>
  <c r="AY114" i="5"/>
  <c r="BF114" i="5" s="1"/>
  <c r="S113" i="3" s="1"/>
  <c r="T113" i="3" s="1"/>
  <c r="AY14" i="5"/>
  <c r="BF14" i="5" s="1"/>
  <c r="S13" i="3" s="1"/>
  <c r="T13" i="3" s="1"/>
  <c r="AZ14" i="5"/>
  <c r="BG14" i="5" s="1"/>
  <c r="AE108" i="6"/>
  <c r="AD109" i="6"/>
  <c r="AF108" i="6"/>
  <c r="AG107" i="6" s="1"/>
  <c r="AI107" i="6" s="1"/>
  <c r="AB109" i="6"/>
  <c r="AA110" i="6"/>
  <c r="AC109" i="6"/>
  <c r="Z110" i="6"/>
  <c r="Y10" i="6"/>
  <c r="X10" i="6"/>
  <c r="AJ10" i="6"/>
  <c r="X111" i="6"/>
  <c r="Y111" i="6"/>
  <c r="AJ111" i="6"/>
  <c r="S11" i="6"/>
  <c r="T11" i="6" s="1"/>
  <c r="S112" i="6"/>
  <c r="T112" i="6" s="1"/>
  <c r="AM13" i="24"/>
  <c r="AM5" i="6"/>
  <c r="AN114" i="24"/>
  <c r="AN13" i="24"/>
  <c r="AN113" i="24"/>
  <c r="AL16" i="7"/>
  <c r="AK17" i="7"/>
  <c r="AM17" i="7" s="1"/>
  <c r="AL114" i="24"/>
  <c r="AL5" i="6"/>
  <c r="AL13" i="24"/>
  <c r="AL14" i="24"/>
  <c r="AL115" i="7"/>
  <c r="AK6" i="3"/>
  <c r="AM6" i="3" s="1"/>
  <c r="AL114" i="7"/>
  <c r="AL107" i="3"/>
  <c r="AI310" i="1"/>
  <c r="AI410" i="1"/>
  <c r="AJ310" i="1"/>
  <c r="AJ410" i="1"/>
  <c r="AJ260" i="1"/>
  <c r="AJ362" i="1"/>
  <c r="AI261" i="1"/>
  <c r="AI363" i="1"/>
  <c r="AG261" i="1"/>
  <c r="AG363" i="1"/>
  <c r="AH310" i="1"/>
  <c r="AH410" i="1"/>
  <c r="AG310" i="1"/>
  <c r="AG410" i="1"/>
  <c r="AH260" i="1"/>
  <c r="AH362" i="1"/>
  <c r="AC260" i="1"/>
  <c r="AC362" i="1"/>
  <c r="AD260" i="1"/>
  <c r="AD362" i="1"/>
  <c r="AC311" i="1"/>
  <c r="AC411" i="1"/>
  <c r="AA261" i="1"/>
  <c r="AA363" i="1"/>
  <c r="AB260" i="1"/>
  <c r="AB362" i="1"/>
  <c r="AA309" i="1"/>
  <c r="AA409" i="1"/>
  <c r="AB309" i="1"/>
  <c r="AB409" i="1"/>
  <c r="AI6" i="3"/>
  <c r="AD9" i="3"/>
  <c r="AB9" i="3"/>
  <c r="AF8" i="3"/>
  <c r="AG7" i="3" s="1"/>
  <c r="AH7" i="3" s="1"/>
  <c r="AC9" i="3"/>
  <c r="AE8" i="3"/>
  <c r="AD110" i="3"/>
  <c r="AC110" i="3"/>
  <c r="AB110" i="3"/>
  <c r="AD9" i="6"/>
  <c r="AC9" i="6"/>
  <c r="AB9" i="6"/>
  <c r="X12" i="6"/>
  <c r="Y12" i="6"/>
  <c r="AI6" i="6"/>
  <c r="AH6" i="6"/>
  <c r="AF8" i="6"/>
  <c r="AG7" i="6" s="1"/>
  <c r="AH7" i="6" s="1"/>
  <c r="AE8" i="6"/>
  <c r="AH107" i="3"/>
  <c r="AE109" i="3"/>
  <c r="AF109" i="3"/>
  <c r="AG108" i="3" s="1"/>
  <c r="AH108" i="3" s="1"/>
  <c r="Z111" i="3"/>
  <c r="Y12" i="3"/>
  <c r="AJ12" i="3"/>
  <c r="AJ11" i="3"/>
  <c r="X11" i="3"/>
  <c r="Y11" i="3"/>
  <c r="Y112" i="3"/>
  <c r="X112" i="3"/>
  <c r="AJ112" i="3"/>
  <c r="AA111" i="3"/>
  <c r="X12" i="3"/>
  <c r="N120" i="8"/>
  <c r="L121" i="8"/>
  <c r="K121" i="8"/>
  <c r="O120" i="8"/>
  <c r="P119" i="8" s="1"/>
  <c r="Q119" i="8" s="1"/>
  <c r="AO119" i="8" s="1"/>
  <c r="M121" i="8"/>
  <c r="K20" i="24"/>
  <c r="AF117" i="7"/>
  <c r="AG116" i="7" s="1"/>
  <c r="AI116" i="7" s="1"/>
  <c r="K20" i="8"/>
  <c r="M20" i="8"/>
  <c r="Q17" i="24"/>
  <c r="AO17" i="24" s="1"/>
  <c r="AC118" i="7"/>
  <c r="AE117" i="7"/>
  <c r="AB118" i="7"/>
  <c r="AD118" i="7"/>
  <c r="L20" i="8"/>
  <c r="O19" i="24"/>
  <c r="P18" i="24" s="1"/>
  <c r="Q18" i="24" s="1"/>
  <c r="AO18" i="24" s="1"/>
  <c r="L20" i="24"/>
  <c r="M20" i="24"/>
  <c r="N19" i="24"/>
  <c r="R17" i="8"/>
  <c r="AP17" i="8" s="1"/>
  <c r="O19" i="8"/>
  <c r="P18" i="8" s="1"/>
  <c r="Q18" i="8" s="1"/>
  <c r="AO18" i="8" s="1"/>
  <c r="N19" i="8"/>
  <c r="AH115" i="7"/>
  <c r="AC17" i="24"/>
  <c r="AD17" i="24"/>
  <c r="AB17" i="24"/>
  <c r="AE16" i="24"/>
  <c r="AF16" i="24"/>
  <c r="AG15" i="24" s="1"/>
  <c r="AH14" i="24"/>
  <c r="M20" i="6"/>
  <c r="K20" i="6"/>
  <c r="Q17" i="6"/>
  <c r="AO17" i="6" s="1"/>
  <c r="R17" i="6"/>
  <c r="AP17" i="6" s="1"/>
  <c r="O19" i="6"/>
  <c r="P18" i="6" s="1"/>
  <c r="R18" i="6" s="1"/>
  <c r="AP18" i="6" s="1"/>
  <c r="L20" i="6"/>
  <c r="N19" i="6"/>
  <c r="Q17" i="3"/>
  <c r="AO17" i="3" s="1"/>
  <c r="R17" i="3"/>
  <c r="AP17" i="3" s="1"/>
  <c r="M20" i="3"/>
  <c r="O19" i="3"/>
  <c r="P18" i="3" s="1"/>
  <c r="N19" i="3"/>
  <c r="K20" i="3"/>
  <c r="L20" i="3"/>
  <c r="R118" i="6"/>
  <c r="AP118" i="6" s="1"/>
  <c r="Q118" i="6"/>
  <c r="AO118" i="6" s="1"/>
  <c r="N120" i="6"/>
  <c r="O120" i="6"/>
  <c r="P119" i="6" s="1"/>
  <c r="L121" i="6"/>
  <c r="K121" i="6"/>
  <c r="M121" i="6"/>
  <c r="R117" i="6"/>
  <c r="AP117" i="6" s="1"/>
  <c r="Q117" i="6"/>
  <c r="AO117" i="6" s="1"/>
  <c r="AD118" i="24"/>
  <c r="AI17" i="7"/>
  <c r="AI115" i="24"/>
  <c r="AH115" i="24"/>
  <c r="AE117" i="24"/>
  <c r="AB118" i="24"/>
  <c r="AF117" i="24"/>
  <c r="AG116" i="24" s="1"/>
  <c r="AI116" i="24" s="1"/>
  <c r="AC118" i="24"/>
  <c r="AE19" i="7"/>
  <c r="AB20" i="7"/>
  <c r="AF19" i="7"/>
  <c r="AG18" i="7" s="1"/>
  <c r="G121" i="2"/>
  <c r="G21" i="2"/>
  <c r="F22" i="2"/>
  <c r="E23" i="2" s="1"/>
  <c r="F23" i="2" s="1"/>
  <c r="B61" i="24"/>
  <c r="D122" i="2"/>
  <c r="F122" i="2" s="1"/>
  <c r="E123" i="2" s="1"/>
  <c r="B123" i="2"/>
  <c r="D24" i="2"/>
  <c r="B25" i="2"/>
  <c r="B161" i="24"/>
  <c r="J20" i="2"/>
  <c r="AN20" i="8"/>
  <c r="B60" i="7"/>
  <c r="B60" i="3"/>
  <c r="B161" i="8"/>
  <c r="B60" i="8"/>
  <c r="J120" i="2"/>
  <c r="AN120" i="7"/>
  <c r="AN120" i="8"/>
  <c r="B161" i="6"/>
  <c r="B161" i="3"/>
  <c r="B161" i="7"/>
  <c r="B59" i="6"/>
  <c r="AD118" i="8"/>
  <c r="AE117" i="8"/>
  <c r="AF117" i="8"/>
  <c r="AG116" i="8" s="1"/>
  <c r="AH116" i="8" s="1"/>
  <c r="AC118" i="8"/>
  <c r="AB118" i="8"/>
  <c r="AD17" i="8"/>
  <c r="AG115" i="8"/>
  <c r="AI114" i="8"/>
  <c r="AH114" i="8"/>
  <c r="AH14" i="8"/>
  <c r="AI14" i="8"/>
  <c r="AI13" i="8"/>
  <c r="AH13" i="8"/>
  <c r="AB17" i="8"/>
  <c r="AF16" i="8"/>
  <c r="AG15" i="8" s="1"/>
  <c r="AH15" i="8" s="1"/>
  <c r="AE16" i="8"/>
  <c r="AC17" i="8"/>
  <c r="R118" i="7"/>
  <c r="AP118" i="7" s="1"/>
  <c r="Q118" i="7"/>
  <c r="AO118" i="7" s="1"/>
  <c r="R118" i="24"/>
  <c r="AP118" i="24" s="1"/>
  <c r="Q118" i="24"/>
  <c r="AO118" i="24" s="1"/>
  <c r="K121" i="7"/>
  <c r="L121" i="7"/>
  <c r="N120" i="7"/>
  <c r="O120" i="7"/>
  <c r="P119" i="7" s="1"/>
  <c r="M121" i="7"/>
  <c r="AD22" i="7"/>
  <c r="M121" i="3"/>
  <c r="R118" i="3"/>
  <c r="AP118" i="3" s="1"/>
  <c r="N120" i="24"/>
  <c r="O120" i="24"/>
  <c r="P119" i="24" s="1"/>
  <c r="L121" i="24"/>
  <c r="K121" i="24"/>
  <c r="N120" i="3"/>
  <c r="L121" i="3"/>
  <c r="K121" i="3"/>
  <c r="O120" i="3"/>
  <c r="P119" i="3" s="1"/>
  <c r="Q119" i="3" s="1"/>
  <c r="AO119" i="3" s="1"/>
  <c r="Q118" i="8"/>
  <c r="AO118" i="8" s="1"/>
  <c r="R118" i="8"/>
  <c r="AP118" i="8" s="1"/>
  <c r="AC22" i="7"/>
  <c r="L22" i="7"/>
  <c r="N22" i="7" s="1"/>
  <c r="O21" i="7"/>
  <c r="P20" i="7" s="1"/>
  <c r="R20" i="7" s="1"/>
  <c r="AP20" i="7" s="1"/>
  <c r="M121" i="24"/>
  <c r="K23" i="7"/>
  <c r="P19" i="7"/>
  <c r="M23" i="7"/>
  <c r="AR106" i="8" l="1"/>
  <c r="AQ106" i="8"/>
  <c r="AR106" i="7"/>
  <c r="AQ106" i="7"/>
  <c r="AQ106" i="24"/>
  <c r="AR106" i="24"/>
  <c r="X112" i="6"/>
  <c r="AL107" i="6"/>
  <c r="L107" i="2" s="1"/>
  <c r="M107" i="2" s="1"/>
  <c r="O107" i="2" s="1"/>
  <c r="V107" i="2" s="1"/>
  <c r="AQ106" i="6"/>
  <c r="AR106" i="6"/>
  <c r="U106" i="2"/>
  <c r="Y106" i="2" s="1"/>
  <c r="AQ106" i="3"/>
  <c r="AS106" i="3" s="1"/>
  <c r="R5" i="2"/>
  <c r="S106" i="2"/>
  <c r="W106" i="2" s="1"/>
  <c r="Z106" i="2" s="1"/>
  <c r="AR106" i="3"/>
  <c r="AJ13" i="3"/>
  <c r="Y13" i="3"/>
  <c r="X13" i="3"/>
  <c r="AH107" i="6"/>
  <c r="AB110" i="6"/>
  <c r="AF109" i="6"/>
  <c r="AG108" i="6" s="1"/>
  <c r="AI108" i="6" s="1"/>
  <c r="AD110" i="6"/>
  <c r="AE109" i="6"/>
  <c r="AC110" i="6"/>
  <c r="Z111" i="6"/>
  <c r="AA111" i="6"/>
  <c r="Z10" i="6"/>
  <c r="X11" i="6"/>
  <c r="AJ11" i="6"/>
  <c r="Y11" i="6"/>
  <c r="AJ112" i="6"/>
  <c r="S113" i="6"/>
  <c r="T113" i="6" s="1"/>
  <c r="S13" i="6"/>
  <c r="T13" i="6" s="1"/>
  <c r="Y112" i="6"/>
  <c r="S114" i="6"/>
  <c r="T114" i="6" s="1"/>
  <c r="AA10" i="6"/>
  <c r="AN6" i="3"/>
  <c r="L5" i="2"/>
  <c r="M5" i="2" s="1"/>
  <c r="O5" i="2" s="1"/>
  <c r="V5" i="2" s="1"/>
  <c r="AK14" i="8"/>
  <c r="AM14" i="8" s="1"/>
  <c r="AL116" i="7"/>
  <c r="AK114" i="8"/>
  <c r="AM114" i="8" s="1"/>
  <c r="AL17" i="7"/>
  <c r="AL6" i="3"/>
  <c r="AL114" i="8"/>
  <c r="AK14" i="24"/>
  <c r="AK7" i="6"/>
  <c r="AN7" i="6" s="1"/>
  <c r="AK115" i="7"/>
  <c r="AM115" i="7" s="1"/>
  <c r="AK15" i="8"/>
  <c r="AM15" i="8" s="1"/>
  <c r="AL116" i="24"/>
  <c r="AK6" i="6"/>
  <c r="AM6" i="6" s="1"/>
  <c r="R6" i="2" s="1"/>
  <c r="AK13" i="8"/>
  <c r="AM13" i="8" s="1"/>
  <c r="AL6" i="6"/>
  <c r="AL115" i="24"/>
  <c r="AK107" i="3"/>
  <c r="AN107" i="3" s="1"/>
  <c r="AL13" i="8"/>
  <c r="AK108" i="3"/>
  <c r="AN108" i="3" s="1"/>
  <c r="AK7" i="3"/>
  <c r="AM7" i="3" s="1"/>
  <c r="AL14" i="8"/>
  <c r="AK116" i="8"/>
  <c r="AM116" i="8" s="1"/>
  <c r="AK115" i="24"/>
  <c r="AI260" i="1"/>
  <c r="AI362" i="1"/>
  <c r="AJ311" i="1"/>
  <c r="AJ411" i="1"/>
  <c r="AJ259" i="1"/>
  <c r="AJ361" i="1"/>
  <c r="AI311" i="1"/>
  <c r="AI411" i="1"/>
  <c r="AG260" i="1"/>
  <c r="AG362" i="1"/>
  <c r="AH259" i="1"/>
  <c r="AH361" i="1"/>
  <c r="AH311" i="1"/>
  <c r="AH411" i="1"/>
  <c r="AG311" i="1"/>
  <c r="AG411" i="1"/>
  <c r="AC312" i="1"/>
  <c r="AC412" i="1"/>
  <c r="AC259" i="1"/>
  <c r="AC361" i="1"/>
  <c r="AD259" i="1"/>
  <c r="AD361" i="1"/>
  <c r="AB310" i="1"/>
  <c r="AB410" i="1"/>
  <c r="AB259" i="1"/>
  <c r="AB361" i="1"/>
  <c r="AA310" i="1"/>
  <c r="AA410" i="1"/>
  <c r="AA260" i="1"/>
  <c r="AA362" i="1"/>
  <c r="AC10" i="3"/>
  <c r="AI7" i="3"/>
  <c r="AB10" i="3"/>
  <c r="AE9" i="3"/>
  <c r="AF9" i="3"/>
  <c r="AG8" i="3" s="1"/>
  <c r="AH8" i="3" s="1"/>
  <c r="AD10" i="3"/>
  <c r="AE110" i="3"/>
  <c r="AD111" i="3"/>
  <c r="AB111" i="3"/>
  <c r="AF110" i="3"/>
  <c r="AG109" i="3" s="1"/>
  <c r="AI109" i="3" s="1"/>
  <c r="AC111" i="3"/>
  <c r="AC10" i="6"/>
  <c r="AD10" i="6"/>
  <c r="AA12" i="6"/>
  <c r="AF9" i="6"/>
  <c r="AG8" i="6" s="1"/>
  <c r="AI8" i="6" s="1"/>
  <c r="AB10" i="6"/>
  <c r="AE9" i="6"/>
  <c r="Z12" i="6"/>
  <c r="AI7" i="6"/>
  <c r="AI108" i="3"/>
  <c r="Z11" i="3"/>
  <c r="Z12" i="3"/>
  <c r="AA112" i="3"/>
  <c r="AA11" i="3"/>
  <c r="Z112" i="3"/>
  <c r="Y114" i="3"/>
  <c r="AJ114" i="3"/>
  <c r="X114" i="3"/>
  <c r="AJ113" i="3"/>
  <c r="Y113" i="3"/>
  <c r="X113" i="3"/>
  <c r="AA12" i="3"/>
  <c r="M122" i="8"/>
  <c r="O121" i="8"/>
  <c r="P120" i="8" s="1"/>
  <c r="Q120" i="8" s="1"/>
  <c r="AO120" i="8" s="1"/>
  <c r="N121" i="8"/>
  <c r="L122" i="8"/>
  <c r="K122" i="8"/>
  <c r="R119" i="8"/>
  <c r="AP119" i="8" s="1"/>
  <c r="M21" i="8"/>
  <c r="L21" i="24"/>
  <c r="O20" i="8"/>
  <c r="P19" i="8" s="1"/>
  <c r="R19" i="8" s="1"/>
  <c r="AP19" i="8" s="1"/>
  <c r="AB119" i="7"/>
  <c r="AF118" i="7"/>
  <c r="AG117" i="7" s="1"/>
  <c r="AH117" i="7" s="1"/>
  <c r="AC119" i="7"/>
  <c r="AE118" i="7"/>
  <c r="K21" i="8"/>
  <c r="N20" i="8"/>
  <c r="R18" i="24"/>
  <c r="AP18" i="24" s="1"/>
  <c r="L21" i="8"/>
  <c r="K21" i="24"/>
  <c r="AD119" i="7"/>
  <c r="O20" i="24"/>
  <c r="P19" i="24" s="1"/>
  <c r="Q19" i="24" s="1"/>
  <c r="AO19" i="24" s="1"/>
  <c r="AH116" i="7"/>
  <c r="N20" i="24"/>
  <c r="M21" i="24"/>
  <c r="R18" i="8"/>
  <c r="AP18" i="8" s="1"/>
  <c r="AF17" i="24"/>
  <c r="AG16" i="24" s="1"/>
  <c r="AH16" i="24" s="1"/>
  <c r="AC18" i="24"/>
  <c r="AD18" i="24"/>
  <c r="AB18" i="24"/>
  <c r="AE17" i="24"/>
  <c r="AH15" i="24"/>
  <c r="AI15" i="24"/>
  <c r="M21" i="6"/>
  <c r="K21" i="6"/>
  <c r="Q18" i="6"/>
  <c r="AO18" i="6" s="1"/>
  <c r="O20" i="6"/>
  <c r="P19" i="6" s="1"/>
  <c r="N20" i="6"/>
  <c r="L21" i="6"/>
  <c r="M21" i="3"/>
  <c r="Q18" i="3"/>
  <c r="AO18" i="3" s="1"/>
  <c r="R18" i="3"/>
  <c r="AP18" i="3" s="1"/>
  <c r="N20" i="3"/>
  <c r="O20" i="3"/>
  <c r="P19" i="3" s="1"/>
  <c r="K21" i="3"/>
  <c r="L21" i="3"/>
  <c r="Q119" i="6"/>
  <c r="AO119" i="6" s="1"/>
  <c r="R119" i="6"/>
  <c r="AP119" i="6" s="1"/>
  <c r="N121" i="6"/>
  <c r="K122" i="6"/>
  <c r="L122" i="6"/>
  <c r="O121" i="6"/>
  <c r="P120" i="6" s="1"/>
  <c r="R120" i="6" s="1"/>
  <c r="AP120" i="6" s="1"/>
  <c r="M122" i="6"/>
  <c r="AI15" i="8"/>
  <c r="AH116" i="24"/>
  <c r="AD119" i="24"/>
  <c r="AF118" i="24"/>
  <c r="AG117" i="24" s="1"/>
  <c r="AB119" i="24"/>
  <c r="AC119" i="24"/>
  <c r="AE118" i="24"/>
  <c r="O22" i="7"/>
  <c r="P21" i="7" s="1"/>
  <c r="AH18" i="7"/>
  <c r="AI18" i="7"/>
  <c r="AF20" i="7"/>
  <c r="AG19" i="7" s="1"/>
  <c r="AE20" i="7"/>
  <c r="AB21" i="7"/>
  <c r="G122" i="2"/>
  <c r="D123" i="2"/>
  <c r="F123" i="2" s="1"/>
  <c r="E124" i="2" s="1"/>
  <c r="B124" i="2"/>
  <c r="B162" i="8"/>
  <c r="B162" i="7"/>
  <c r="M122" i="7"/>
  <c r="B162" i="6"/>
  <c r="B61" i="3"/>
  <c r="J121" i="2"/>
  <c r="AN121" i="7"/>
  <c r="AN121" i="8"/>
  <c r="B60" i="6"/>
  <c r="B61" i="8"/>
  <c r="J21" i="2"/>
  <c r="AN21" i="8"/>
  <c r="B162" i="3"/>
  <c r="E24" i="2"/>
  <c r="B62" i="24"/>
  <c r="B61" i="7"/>
  <c r="B162" i="24"/>
  <c r="B26" i="2"/>
  <c r="D25" i="2"/>
  <c r="G22" i="2"/>
  <c r="AI116" i="8"/>
  <c r="AB119" i="8"/>
  <c r="AE118" i="8"/>
  <c r="AF118" i="8"/>
  <c r="AC119" i="8"/>
  <c r="AD119" i="8"/>
  <c r="AH115" i="8"/>
  <c r="AI115" i="8"/>
  <c r="AB18" i="8"/>
  <c r="AC18" i="8"/>
  <c r="AF17" i="8"/>
  <c r="AE17" i="8"/>
  <c r="AD18" i="8"/>
  <c r="Q119" i="24"/>
  <c r="AO119" i="24" s="1"/>
  <c r="R119" i="24"/>
  <c r="AP119" i="24" s="1"/>
  <c r="Q119" i="7"/>
  <c r="AO119" i="7" s="1"/>
  <c r="R119" i="7"/>
  <c r="AP119" i="7" s="1"/>
  <c r="O121" i="7"/>
  <c r="P120" i="7" s="1"/>
  <c r="R120" i="7" s="1"/>
  <c r="AP120" i="7" s="1"/>
  <c r="K122" i="7"/>
  <c r="L122" i="7"/>
  <c r="N121" i="7"/>
  <c r="M24" i="7"/>
  <c r="K24" i="7"/>
  <c r="Q20" i="7"/>
  <c r="AO20" i="7" s="1"/>
  <c r="R119" i="3"/>
  <c r="AP119" i="3" s="1"/>
  <c r="Q19" i="7"/>
  <c r="AO19" i="7" s="1"/>
  <c r="R19" i="7"/>
  <c r="AP19" i="7" s="1"/>
  <c r="O121" i="24"/>
  <c r="P120" i="24" s="1"/>
  <c r="Q120" i="24" s="1"/>
  <c r="AO120" i="24" s="1"/>
  <c r="N121" i="24"/>
  <c r="K122" i="24"/>
  <c r="L122" i="24"/>
  <c r="L23" i="7"/>
  <c r="N23" i="7" s="1"/>
  <c r="O121" i="3"/>
  <c r="P120" i="3" s="1"/>
  <c r="N121" i="3"/>
  <c r="K122" i="3"/>
  <c r="L122" i="3"/>
  <c r="M122" i="24"/>
  <c r="AC23" i="7"/>
  <c r="M122" i="3"/>
  <c r="AD23" i="7"/>
  <c r="Z112" i="6" l="1"/>
  <c r="AS106" i="8"/>
  <c r="AT106" i="8"/>
  <c r="AS106" i="7"/>
  <c r="AT106" i="7"/>
  <c r="AT106" i="24"/>
  <c r="AS106" i="24"/>
  <c r="AK107" i="6"/>
  <c r="AN107" i="6" s="1"/>
  <c r="X107" i="2" s="1"/>
  <c r="AS106" i="6"/>
  <c r="AL108" i="6"/>
  <c r="AT106" i="6"/>
  <c r="AT106" i="3"/>
  <c r="AA13" i="3"/>
  <c r="Z13" i="3"/>
  <c r="AM115" i="24"/>
  <c r="AZ116" i="5"/>
  <c r="BG116" i="5" s="1"/>
  <c r="AY116" i="5"/>
  <c r="BF116" i="5" s="1"/>
  <c r="S115" i="3" s="1"/>
  <c r="T115" i="3" s="1"/>
  <c r="AY15" i="5"/>
  <c r="BF15" i="5" s="1"/>
  <c r="S14" i="3" s="1"/>
  <c r="T14" i="3" s="1"/>
  <c r="AZ15" i="5"/>
  <c r="BG15" i="5" s="1"/>
  <c r="S14" i="6" s="1"/>
  <c r="T14" i="6" s="1"/>
  <c r="AB111" i="6"/>
  <c r="AH108" i="6"/>
  <c r="AF110" i="6"/>
  <c r="AG109" i="6" s="1"/>
  <c r="AI109" i="6" s="1"/>
  <c r="AE110" i="6"/>
  <c r="AD111" i="6"/>
  <c r="AC111" i="6"/>
  <c r="AA112" i="6"/>
  <c r="AM108" i="3"/>
  <c r="Z11" i="6"/>
  <c r="AA11" i="6"/>
  <c r="AJ114" i="6"/>
  <c r="X114" i="6"/>
  <c r="Y114" i="6"/>
  <c r="X13" i="6"/>
  <c r="AJ13" i="6"/>
  <c r="Y13" i="6"/>
  <c r="X113" i="6"/>
  <c r="Y113" i="6"/>
  <c r="AJ113" i="6"/>
  <c r="N108" i="2"/>
  <c r="P107" i="2" s="1"/>
  <c r="AM107" i="3"/>
  <c r="AN115" i="24"/>
  <c r="AN6" i="6"/>
  <c r="X6" i="2" s="1"/>
  <c r="N6" i="2"/>
  <c r="P5" i="2" s="1"/>
  <c r="U5" i="2" s="1"/>
  <c r="AN7" i="3"/>
  <c r="X7" i="2" s="1"/>
  <c r="AM7" i="6"/>
  <c r="R7" i="2" s="1"/>
  <c r="AM14" i="24"/>
  <c r="L6" i="2"/>
  <c r="M6" i="2" s="1"/>
  <c r="AL116" i="8"/>
  <c r="AL15" i="24"/>
  <c r="AK16" i="24"/>
  <c r="AL115" i="8"/>
  <c r="AK116" i="24"/>
  <c r="AK15" i="24"/>
  <c r="AK115" i="8"/>
  <c r="AM115" i="8" s="1"/>
  <c r="AL15" i="8"/>
  <c r="AN14" i="24"/>
  <c r="AK8" i="3"/>
  <c r="AN8" i="3" s="1"/>
  <c r="AL18" i="7"/>
  <c r="AL109" i="3"/>
  <c r="AK18" i="7"/>
  <c r="AM18" i="7" s="1"/>
  <c r="AK116" i="7"/>
  <c r="AM116" i="7" s="1"/>
  <c r="AL8" i="6"/>
  <c r="AL7" i="3"/>
  <c r="AK117" i="7"/>
  <c r="AM117" i="7" s="1"/>
  <c r="AL108" i="3"/>
  <c r="AL7" i="6"/>
  <c r="AJ258" i="1"/>
  <c r="AJ360" i="1"/>
  <c r="AJ312" i="1"/>
  <c r="AJ412" i="1"/>
  <c r="AI312" i="1"/>
  <c r="AI412" i="1"/>
  <c r="AI259" i="1"/>
  <c r="AI361" i="1"/>
  <c r="AH312" i="1"/>
  <c r="AH412" i="1"/>
  <c r="AG259" i="1"/>
  <c r="AG361" i="1"/>
  <c r="AG312" i="1"/>
  <c r="AG412" i="1"/>
  <c r="AH258" i="1"/>
  <c r="AH360" i="1"/>
  <c r="AD258" i="1"/>
  <c r="AD360" i="1"/>
  <c r="AC313" i="1"/>
  <c r="AC413" i="1"/>
  <c r="AC258" i="1"/>
  <c r="AC360" i="1"/>
  <c r="AB258" i="1"/>
  <c r="AB360" i="1"/>
  <c r="AA259" i="1"/>
  <c r="AA361" i="1"/>
  <c r="AA311" i="1"/>
  <c r="AA411" i="1"/>
  <c r="AB311" i="1"/>
  <c r="AB411" i="1"/>
  <c r="AC11" i="3"/>
  <c r="AB11" i="3"/>
  <c r="AD11" i="3"/>
  <c r="AF10" i="3"/>
  <c r="AG9" i="3" s="1"/>
  <c r="AI8" i="3"/>
  <c r="AE10" i="3"/>
  <c r="AD112" i="3"/>
  <c r="AC11" i="6"/>
  <c r="AE111" i="3"/>
  <c r="AB112" i="3"/>
  <c r="AC112" i="3"/>
  <c r="AF111" i="3"/>
  <c r="AG110" i="3" s="1"/>
  <c r="AH110" i="3" s="1"/>
  <c r="AH109" i="3"/>
  <c r="AH8" i="6"/>
  <c r="AD11" i="6"/>
  <c r="AF10" i="6"/>
  <c r="AG9" i="6" s="1"/>
  <c r="AE10" i="6"/>
  <c r="AB11" i="6"/>
  <c r="AA114" i="3"/>
  <c r="AA113" i="3"/>
  <c r="Z113" i="3"/>
  <c r="Z114" i="3"/>
  <c r="O122" i="8"/>
  <c r="P121" i="8" s="1"/>
  <c r="R120" i="8"/>
  <c r="AP120" i="8" s="1"/>
  <c r="L123" i="8"/>
  <c r="M123" i="8"/>
  <c r="N122" i="8"/>
  <c r="K123" i="8"/>
  <c r="L22" i="24"/>
  <c r="R19" i="24"/>
  <c r="AP19" i="24" s="1"/>
  <c r="L22" i="8"/>
  <c r="M22" i="8"/>
  <c r="O21" i="8"/>
  <c r="P20" i="8" s="1"/>
  <c r="Q20" i="8" s="1"/>
  <c r="AO20" i="8" s="1"/>
  <c r="AC120" i="7"/>
  <c r="AF119" i="7"/>
  <c r="AG118" i="7" s="1"/>
  <c r="AB120" i="7"/>
  <c r="AE119" i="7"/>
  <c r="K22" i="8"/>
  <c r="N21" i="24"/>
  <c r="AI117" i="7"/>
  <c r="M22" i="24"/>
  <c r="AD120" i="7"/>
  <c r="O21" i="24"/>
  <c r="P20" i="24" s="1"/>
  <c r="Q20" i="24" s="1"/>
  <c r="AO20" i="24" s="1"/>
  <c r="N21" i="8"/>
  <c r="K22" i="24"/>
  <c r="Q19" i="8"/>
  <c r="AO19" i="8" s="1"/>
  <c r="AI16" i="24"/>
  <c r="AC19" i="24"/>
  <c r="AE18" i="24"/>
  <c r="AD19" i="24"/>
  <c r="AF18" i="24"/>
  <c r="AG17" i="24" s="1"/>
  <c r="AH17" i="24" s="1"/>
  <c r="AB19" i="24"/>
  <c r="K22" i="6"/>
  <c r="M22" i="3"/>
  <c r="M22" i="6"/>
  <c r="R19" i="6"/>
  <c r="AP19" i="6" s="1"/>
  <c r="Q19" i="6"/>
  <c r="AO19" i="6" s="1"/>
  <c r="N21" i="6"/>
  <c r="L22" i="6"/>
  <c r="O21" i="6"/>
  <c r="P20" i="6" s="1"/>
  <c r="R20" i="6" s="1"/>
  <c r="AP20" i="6" s="1"/>
  <c r="Q19" i="3"/>
  <c r="AO19" i="3" s="1"/>
  <c r="R19" i="3"/>
  <c r="AP19" i="3" s="1"/>
  <c r="O21" i="3"/>
  <c r="P20" i="3" s="1"/>
  <c r="L22" i="3"/>
  <c r="K22" i="3"/>
  <c r="N21" i="3"/>
  <c r="M123" i="6"/>
  <c r="Q120" i="6"/>
  <c r="AO120" i="6" s="1"/>
  <c r="K123" i="6"/>
  <c r="L123" i="6"/>
  <c r="N122" i="6"/>
  <c r="O122" i="6"/>
  <c r="P121" i="6" s="1"/>
  <c r="R121" i="6" s="1"/>
  <c r="AP121" i="6" s="1"/>
  <c r="Q120" i="7"/>
  <c r="AO120" i="7" s="1"/>
  <c r="AD120" i="24"/>
  <c r="AI117" i="24"/>
  <c r="AH117" i="24"/>
  <c r="AF119" i="24"/>
  <c r="AG118" i="24" s="1"/>
  <c r="AH118" i="24" s="1"/>
  <c r="AC120" i="24"/>
  <c r="AB120" i="24"/>
  <c r="AE119" i="24"/>
  <c r="M123" i="7"/>
  <c r="AE21" i="7"/>
  <c r="AF21" i="7"/>
  <c r="AG20" i="7" s="1"/>
  <c r="AB22" i="7"/>
  <c r="AH19" i="7"/>
  <c r="AI19" i="7"/>
  <c r="G123" i="2"/>
  <c r="B63" i="24"/>
  <c r="J122" i="2"/>
  <c r="AN122" i="8"/>
  <c r="AN122" i="7"/>
  <c r="D26" i="2"/>
  <c r="B27" i="2"/>
  <c r="B163" i="24"/>
  <c r="B61" i="6"/>
  <c r="G23" i="2"/>
  <c r="B163" i="6"/>
  <c r="B163" i="8"/>
  <c r="B163" i="7"/>
  <c r="J22" i="2"/>
  <c r="AN22" i="8"/>
  <c r="B62" i="7"/>
  <c r="D124" i="2"/>
  <c r="F124" i="2" s="1"/>
  <c r="E125" i="2" s="1"/>
  <c r="B125" i="2"/>
  <c r="B62" i="3"/>
  <c r="B163" i="3"/>
  <c r="B62" i="8"/>
  <c r="F24" i="2"/>
  <c r="E25" i="2" s="1"/>
  <c r="AD120" i="8"/>
  <c r="AB120" i="8"/>
  <c r="AF119" i="8"/>
  <c r="AC120" i="8"/>
  <c r="AE119" i="8"/>
  <c r="AG117" i="8"/>
  <c r="AD19" i="8"/>
  <c r="AG16" i="8"/>
  <c r="AF18" i="8"/>
  <c r="AG17" i="8" s="1"/>
  <c r="AE18" i="8"/>
  <c r="AB19" i="8"/>
  <c r="AC19" i="8"/>
  <c r="N122" i="7"/>
  <c r="O122" i="7"/>
  <c r="P121" i="7" s="1"/>
  <c r="Q121" i="7" s="1"/>
  <c r="AO121" i="7" s="1"/>
  <c r="L123" i="7"/>
  <c r="K123" i="7"/>
  <c r="Q120" i="3"/>
  <c r="AO120" i="3" s="1"/>
  <c r="R120" i="3"/>
  <c r="AP120" i="3" s="1"/>
  <c r="L123" i="24"/>
  <c r="O122" i="24"/>
  <c r="P121" i="24" s="1"/>
  <c r="Q121" i="24" s="1"/>
  <c r="AO121" i="24" s="1"/>
  <c r="K123" i="24"/>
  <c r="N122" i="24"/>
  <c r="K25" i="7"/>
  <c r="M25" i="7"/>
  <c r="Q21" i="7"/>
  <c r="AO21" i="7" s="1"/>
  <c r="R21" i="7"/>
  <c r="AP21" i="7" s="1"/>
  <c r="AC24" i="7"/>
  <c r="AD24" i="7"/>
  <c r="M123" i="3"/>
  <c r="N122" i="3"/>
  <c r="O122" i="3"/>
  <c r="P121" i="3" s="1"/>
  <c r="Q121" i="3" s="1"/>
  <c r="AO121" i="3" s="1"/>
  <c r="L123" i="3"/>
  <c r="K123" i="3"/>
  <c r="R120" i="24"/>
  <c r="AP120" i="24" s="1"/>
  <c r="L24" i="7"/>
  <c r="M123" i="24"/>
  <c r="O23" i="7"/>
  <c r="L108" i="2" l="1"/>
  <c r="M108" i="2" s="1"/>
  <c r="O108" i="2" s="1"/>
  <c r="V108" i="2" s="1"/>
  <c r="AM107" i="6"/>
  <c r="R107" i="2" s="1"/>
  <c r="S107" i="2" s="1"/>
  <c r="AR5" i="8"/>
  <c r="AQ5" i="8"/>
  <c r="AR107" i="8"/>
  <c r="AQ107" i="8"/>
  <c r="AQ5" i="7"/>
  <c r="AR5" i="7"/>
  <c r="AQ107" i="7"/>
  <c r="AR107" i="7"/>
  <c r="AR5" i="24"/>
  <c r="AQ5" i="24"/>
  <c r="AQ107" i="6"/>
  <c r="AS107" i="6" s="1"/>
  <c r="AR107" i="24"/>
  <c r="AQ107" i="24"/>
  <c r="AQ5" i="6"/>
  <c r="AR5" i="6"/>
  <c r="AK108" i="6"/>
  <c r="AM108" i="6" s="1"/>
  <c r="R108" i="2" s="1"/>
  <c r="AQ107" i="3"/>
  <c r="AS107" i="3" s="1"/>
  <c r="AR107" i="6"/>
  <c r="AL109" i="6"/>
  <c r="L109" i="2" s="1"/>
  <c r="M109" i="2" s="1"/>
  <c r="Y5" i="2"/>
  <c r="AQ5" i="3"/>
  <c r="AS5" i="3" s="1"/>
  <c r="U107" i="2"/>
  <c r="Y107" i="2" s="1"/>
  <c r="AY117" i="5"/>
  <c r="BF117" i="5" s="1"/>
  <c r="S116" i="3" s="1"/>
  <c r="T116" i="3" s="1"/>
  <c r="AZ117" i="5"/>
  <c r="BG117" i="5" s="1"/>
  <c r="S116" i="6" s="1"/>
  <c r="T116" i="6" s="1"/>
  <c r="AZ16" i="5"/>
  <c r="BG16" i="5" s="1"/>
  <c r="S15" i="6" s="1"/>
  <c r="T15" i="6" s="1"/>
  <c r="AY16" i="5"/>
  <c r="BF16" i="5" s="1"/>
  <c r="S15" i="3" s="1"/>
  <c r="T15" i="3" s="1"/>
  <c r="AN16" i="24"/>
  <c r="AY17" i="5"/>
  <c r="BF17" i="5" s="1"/>
  <c r="S16" i="3" s="1"/>
  <c r="T16" i="3" s="1"/>
  <c r="AZ17" i="5"/>
  <c r="BG17" i="5" s="1"/>
  <c r="S16" i="6" s="1"/>
  <c r="T16" i="6" s="1"/>
  <c r="AC112" i="6"/>
  <c r="Z113" i="6"/>
  <c r="AH109" i="6"/>
  <c r="AF111" i="6"/>
  <c r="AG110" i="6" s="1"/>
  <c r="AI110" i="6" s="1"/>
  <c r="AB112" i="6"/>
  <c r="AA113" i="6"/>
  <c r="AE111" i="6"/>
  <c r="AM116" i="24"/>
  <c r="AD112" i="6"/>
  <c r="AA13" i="6"/>
  <c r="Z13" i="6"/>
  <c r="Z114" i="6"/>
  <c r="AA114" i="6"/>
  <c r="AR107" i="3"/>
  <c r="X14" i="6"/>
  <c r="AJ14" i="6"/>
  <c r="Y14" i="6"/>
  <c r="AN15" i="24"/>
  <c r="S115" i="6"/>
  <c r="T115" i="6" s="1"/>
  <c r="AM15" i="24"/>
  <c r="O6" i="2"/>
  <c r="V6" i="2" s="1"/>
  <c r="L7" i="2"/>
  <c r="M7" i="2" s="1"/>
  <c r="AL19" i="7"/>
  <c r="AK8" i="6"/>
  <c r="AN8" i="6" s="1"/>
  <c r="X8" i="2" s="1"/>
  <c r="AM8" i="3"/>
  <c r="AK19" i="7"/>
  <c r="AM19" i="7" s="1"/>
  <c r="AK118" i="24"/>
  <c r="AM16" i="24"/>
  <c r="AL117" i="7"/>
  <c r="AK109" i="3"/>
  <c r="AN109" i="3" s="1"/>
  <c r="AK117" i="24"/>
  <c r="AK17" i="24"/>
  <c r="AK110" i="3"/>
  <c r="AN110" i="3" s="1"/>
  <c r="AR5" i="3"/>
  <c r="AL117" i="24"/>
  <c r="AL16" i="24"/>
  <c r="AL8" i="3"/>
  <c r="L8" i="2" s="1"/>
  <c r="M8" i="2" s="1"/>
  <c r="AN116" i="24"/>
  <c r="S5" i="2"/>
  <c r="AJ257" i="1"/>
  <c r="AJ359" i="1"/>
  <c r="AI258" i="1"/>
  <c r="AI360" i="1"/>
  <c r="AJ313" i="1"/>
  <c r="AJ413" i="1"/>
  <c r="AI313" i="1"/>
  <c r="AI413" i="1"/>
  <c r="AG313" i="1"/>
  <c r="AG413" i="1"/>
  <c r="AH313" i="1"/>
  <c r="AH413" i="1"/>
  <c r="AH257" i="1"/>
  <c r="AH359" i="1"/>
  <c r="AG258" i="1"/>
  <c r="AG360" i="1"/>
  <c r="AC257" i="1"/>
  <c r="AC359" i="1"/>
  <c r="AD257" i="1"/>
  <c r="AD359" i="1"/>
  <c r="AC314" i="1"/>
  <c r="AC414" i="1"/>
  <c r="AB312" i="1"/>
  <c r="AB412" i="1"/>
  <c r="AA258" i="1"/>
  <c r="AA360" i="1"/>
  <c r="AA312" i="1"/>
  <c r="AA412" i="1"/>
  <c r="AB257" i="1"/>
  <c r="AB359" i="1"/>
  <c r="AF11" i="3"/>
  <c r="AG10" i="3" s="1"/>
  <c r="AH10" i="3" s="1"/>
  <c r="AC12" i="3"/>
  <c r="AB12" i="3"/>
  <c r="AD12" i="3"/>
  <c r="AI9" i="3"/>
  <c r="AH9" i="3"/>
  <c r="AE11" i="3"/>
  <c r="AD113" i="3"/>
  <c r="AB113" i="3"/>
  <c r="AC113" i="3"/>
  <c r="AI110" i="3"/>
  <c r="AF112" i="3"/>
  <c r="AG111" i="3" s="1"/>
  <c r="AI111" i="3" s="1"/>
  <c r="AE112" i="3"/>
  <c r="AD12" i="6"/>
  <c r="AC12" i="6"/>
  <c r="AE11" i="6"/>
  <c r="AF11" i="6"/>
  <c r="AG10" i="6" s="1"/>
  <c r="AH10" i="6" s="1"/>
  <c r="AB12" i="6"/>
  <c r="AI9" i="6"/>
  <c r="AH9" i="6"/>
  <c r="Y14" i="3"/>
  <c r="X14" i="3"/>
  <c r="X115" i="3"/>
  <c r="AJ115" i="3"/>
  <c r="Y115" i="3"/>
  <c r="AJ14" i="3"/>
  <c r="R121" i="8"/>
  <c r="AP121" i="8" s="1"/>
  <c r="Q121" i="8"/>
  <c r="AO121" i="8" s="1"/>
  <c r="L124" i="8"/>
  <c r="K23" i="24"/>
  <c r="K124" i="8"/>
  <c r="M124" i="8"/>
  <c r="O123" i="8"/>
  <c r="P122" i="8" s="1"/>
  <c r="Q122" i="8" s="1"/>
  <c r="AO122" i="8" s="1"/>
  <c r="N123" i="8"/>
  <c r="R20" i="8"/>
  <c r="AP20" i="8" s="1"/>
  <c r="AF120" i="7"/>
  <c r="AG119" i="7" s="1"/>
  <c r="AH119" i="7" s="1"/>
  <c r="K23" i="8"/>
  <c r="AC121" i="7"/>
  <c r="AB121" i="7"/>
  <c r="AH118" i="7"/>
  <c r="AI118" i="7"/>
  <c r="AD121" i="7"/>
  <c r="M23" i="8"/>
  <c r="R20" i="24"/>
  <c r="AP20" i="24" s="1"/>
  <c r="L23" i="24"/>
  <c r="L23" i="8"/>
  <c r="O22" i="24"/>
  <c r="P21" i="24" s="1"/>
  <c r="O22" i="8"/>
  <c r="P21" i="8" s="1"/>
  <c r="Q21" i="8" s="1"/>
  <c r="AO21" i="8" s="1"/>
  <c r="AE120" i="7"/>
  <c r="N22" i="8"/>
  <c r="N22" i="24"/>
  <c r="M23" i="24"/>
  <c r="AF19" i="24"/>
  <c r="AG18" i="24" s="1"/>
  <c r="AI18" i="24" s="1"/>
  <c r="AD20" i="24"/>
  <c r="AE19" i="24"/>
  <c r="AB20" i="24"/>
  <c r="AC20" i="24"/>
  <c r="AI17" i="24"/>
  <c r="Q20" i="6"/>
  <c r="AO20" i="6" s="1"/>
  <c r="M23" i="6"/>
  <c r="K23" i="6"/>
  <c r="N22" i="6"/>
  <c r="O22" i="6"/>
  <c r="P21" i="6" s="1"/>
  <c r="L23" i="6"/>
  <c r="R20" i="3"/>
  <c r="AP20" i="3" s="1"/>
  <c r="Q20" i="3"/>
  <c r="AO20" i="3" s="1"/>
  <c r="L23" i="3"/>
  <c r="O22" i="3"/>
  <c r="P21" i="3" s="1"/>
  <c r="R21" i="3" s="1"/>
  <c r="AP21" i="3" s="1"/>
  <c r="N22" i="3"/>
  <c r="K23" i="3"/>
  <c r="M23" i="3"/>
  <c r="Q121" i="6"/>
  <c r="AO121" i="6" s="1"/>
  <c r="M124" i="6"/>
  <c r="O123" i="6"/>
  <c r="P122" i="6" s="1"/>
  <c r="L124" i="6"/>
  <c r="K124" i="6"/>
  <c r="N123" i="6"/>
  <c r="AI118" i="24"/>
  <c r="AD121" i="24"/>
  <c r="M124" i="7"/>
  <c r="AB121" i="24"/>
  <c r="AF120" i="24"/>
  <c r="AG119" i="24" s="1"/>
  <c r="AH119" i="24" s="1"/>
  <c r="AE120" i="24"/>
  <c r="AC121" i="24"/>
  <c r="AH20" i="7"/>
  <c r="AI20" i="7"/>
  <c r="AE22" i="7"/>
  <c r="AB23" i="7"/>
  <c r="AF22" i="7"/>
  <c r="AG21" i="7" s="1"/>
  <c r="G124" i="2"/>
  <c r="B164" i="6"/>
  <c r="D125" i="2"/>
  <c r="F125" i="2" s="1"/>
  <c r="E126" i="2" s="1"/>
  <c r="B126" i="2"/>
  <c r="B62" i="6"/>
  <c r="J123" i="2"/>
  <c r="AN123" i="8"/>
  <c r="AN123" i="7"/>
  <c r="B63" i="7"/>
  <c r="B164" i="24"/>
  <c r="B164" i="8"/>
  <c r="D27" i="2"/>
  <c r="B28" i="2"/>
  <c r="B64" i="24"/>
  <c r="AD121" i="8"/>
  <c r="B63" i="8"/>
  <c r="B164" i="3"/>
  <c r="J23" i="2"/>
  <c r="AN23" i="8"/>
  <c r="F25" i="2"/>
  <c r="E26" i="2" s="1"/>
  <c r="B63" i="3"/>
  <c r="B164" i="7"/>
  <c r="G24" i="2"/>
  <c r="AH17" i="8"/>
  <c r="AI17" i="8"/>
  <c r="AB121" i="8"/>
  <c r="AE120" i="8"/>
  <c r="AF120" i="8"/>
  <c r="AG119" i="8" s="1"/>
  <c r="AC121" i="8"/>
  <c r="AG118" i="8"/>
  <c r="AI117" i="8"/>
  <c r="AH117" i="8"/>
  <c r="AD20" i="8"/>
  <c r="AC20" i="8"/>
  <c r="AE19" i="8"/>
  <c r="AF19" i="8"/>
  <c r="AB20" i="8"/>
  <c r="AH16" i="8"/>
  <c r="AI16" i="8"/>
  <c r="O123" i="7"/>
  <c r="N123" i="7"/>
  <c r="K124" i="7"/>
  <c r="L124" i="7"/>
  <c r="R121" i="7"/>
  <c r="AP121" i="7" s="1"/>
  <c r="R121" i="3"/>
  <c r="AP121" i="3" s="1"/>
  <c r="L25" i="7"/>
  <c r="O25" i="7" s="1"/>
  <c r="O123" i="3"/>
  <c r="P122" i="3" s="1"/>
  <c r="L124" i="3"/>
  <c r="K124" i="3"/>
  <c r="N123" i="3"/>
  <c r="M124" i="3"/>
  <c r="AD25" i="7"/>
  <c r="AC25" i="7"/>
  <c r="R121" i="24"/>
  <c r="AP121" i="24" s="1"/>
  <c r="M26" i="7"/>
  <c r="N24" i="7"/>
  <c r="P22" i="7"/>
  <c r="M124" i="24"/>
  <c r="O24" i="7"/>
  <c r="P23" i="7" s="1"/>
  <c r="K124" i="24"/>
  <c r="N123" i="24"/>
  <c r="O123" i="24"/>
  <c r="P122" i="24" s="1"/>
  <c r="L124" i="24"/>
  <c r="K26" i="7"/>
  <c r="W5" i="2" l="1"/>
  <c r="Z5" i="2" s="1"/>
  <c r="AN108" i="6"/>
  <c r="X108" i="2" s="1"/>
  <c r="AS5" i="8"/>
  <c r="AS107" i="8"/>
  <c r="AT5" i="8"/>
  <c r="AT107" i="8"/>
  <c r="AT107" i="7"/>
  <c r="AT5" i="7"/>
  <c r="AS107" i="7"/>
  <c r="AS5" i="7"/>
  <c r="AS107" i="24"/>
  <c r="AS5" i="24"/>
  <c r="AT107" i="24"/>
  <c r="AT5" i="24"/>
  <c r="Y16" i="6"/>
  <c r="AT5" i="6"/>
  <c r="AK109" i="6"/>
  <c r="AM109" i="6" s="1"/>
  <c r="AS5" i="6"/>
  <c r="AL110" i="6"/>
  <c r="AT107" i="6"/>
  <c r="AT107" i="3"/>
  <c r="AT5" i="3"/>
  <c r="AJ15" i="3"/>
  <c r="W107" i="2"/>
  <c r="Z107" i="2" s="1"/>
  <c r="AM118" i="24"/>
  <c r="AY119" i="5"/>
  <c r="BF119" i="5" s="1"/>
  <c r="S118" i="3" s="1"/>
  <c r="T118" i="3" s="1"/>
  <c r="AZ119" i="5"/>
  <c r="BG119" i="5" s="1"/>
  <c r="AM17" i="24"/>
  <c r="AY18" i="5"/>
  <c r="BF18" i="5" s="1"/>
  <c r="S17" i="3" s="1"/>
  <c r="T17" i="3" s="1"/>
  <c r="AZ18" i="5"/>
  <c r="BG18" i="5" s="1"/>
  <c r="AM117" i="24"/>
  <c r="AY118" i="5"/>
  <c r="BF118" i="5" s="1"/>
  <c r="S117" i="3" s="1"/>
  <c r="T117" i="3" s="1"/>
  <c r="AZ118" i="5"/>
  <c r="BG118" i="5" s="1"/>
  <c r="S117" i="6" s="1"/>
  <c r="T117" i="6" s="1"/>
  <c r="N109" i="2"/>
  <c r="P108" i="2" s="1"/>
  <c r="AC113" i="6"/>
  <c r="AH110" i="6"/>
  <c r="AE112" i="6"/>
  <c r="AF112" i="6"/>
  <c r="AG111" i="6" s="1"/>
  <c r="AI111" i="6" s="1"/>
  <c r="AB113" i="6"/>
  <c r="AD113" i="6"/>
  <c r="Y115" i="6"/>
  <c r="AJ115" i="6"/>
  <c r="X115" i="6"/>
  <c r="Z14" i="6"/>
  <c r="AJ116" i="6"/>
  <c r="Y116" i="6"/>
  <c r="X116" i="6"/>
  <c r="AA14" i="6"/>
  <c r="AN117" i="24"/>
  <c r="N7" i="2"/>
  <c r="P6" i="2" s="1"/>
  <c r="AM109" i="3"/>
  <c r="AM8" i="6"/>
  <c r="R8" i="2" s="1"/>
  <c r="AN118" i="24"/>
  <c r="AN17" i="24"/>
  <c r="AM110" i="3"/>
  <c r="AK119" i="7"/>
  <c r="AM119" i="7" s="1"/>
  <c r="AL110" i="3"/>
  <c r="AL17" i="8"/>
  <c r="AL118" i="24"/>
  <c r="AK17" i="8"/>
  <c r="AM17" i="8" s="1"/>
  <c r="AK119" i="24"/>
  <c r="AL118" i="7"/>
  <c r="AK10" i="3"/>
  <c r="AN10" i="3" s="1"/>
  <c r="AK117" i="8"/>
  <c r="AM117" i="8" s="1"/>
  <c r="AL16" i="8"/>
  <c r="AL117" i="8"/>
  <c r="AK118" i="7"/>
  <c r="AM118" i="7" s="1"/>
  <c r="AK9" i="6"/>
  <c r="AM9" i="6" s="1"/>
  <c r="AL17" i="24"/>
  <c r="AK16" i="8"/>
  <c r="AM16" i="8" s="1"/>
  <c r="AL9" i="6"/>
  <c r="AL20" i="7"/>
  <c r="AK9" i="3"/>
  <c r="AM9" i="3" s="1"/>
  <c r="AK20" i="7"/>
  <c r="AM20" i="7" s="1"/>
  <c r="AL18" i="24"/>
  <c r="AK10" i="6"/>
  <c r="AN10" i="6" s="1"/>
  <c r="AL111" i="3"/>
  <c r="AL9" i="3"/>
  <c r="AJ314" i="1"/>
  <c r="AJ414" i="1"/>
  <c r="AJ256" i="1"/>
  <c r="AJ358" i="1"/>
  <c r="AI314" i="1"/>
  <c r="AI414" i="1"/>
  <c r="AI257" i="1"/>
  <c r="AI359" i="1"/>
  <c r="AH256" i="1"/>
  <c r="AH358" i="1"/>
  <c r="AG314" i="1"/>
  <c r="AG414" i="1"/>
  <c r="AG257" i="1"/>
  <c r="AG359" i="1"/>
  <c r="AH314" i="1"/>
  <c r="AH414" i="1"/>
  <c r="AC315" i="1"/>
  <c r="AC416" i="1" s="1"/>
  <c r="AC415" i="1"/>
  <c r="AC256" i="1"/>
  <c r="AC358" i="1"/>
  <c r="AD256" i="1"/>
  <c r="AD358" i="1"/>
  <c r="AA313" i="1"/>
  <c r="AA413" i="1"/>
  <c r="AB313" i="1"/>
  <c r="AB413" i="1"/>
  <c r="AB256" i="1"/>
  <c r="AB358" i="1"/>
  <c r="AA257" i="1"/>
  <c r="AA359" i="1"/>
  <c r="AC13" i="3"/>
  <c r="AB13" i="3"/>
  <c r="AD13" i="3"/>
  <c r="AE12" i="3"/>
  <c r="AF12" i="3"/>
  <c r="AG11" i="3" s="1"/>
  <c r="AI11" i="3" s="1"/>
  <c r="AI10" i="3"/>
  <c r="AB114" i="3"/>
  <c r="AF113" i="3"/>
  <c r="AG112" i="3" s="1"/>
  <c r="AE113" i="3"/>
  <c r="AD114" i="3"/>
  <c r="AC114" i="3"/>
  <c r="AH111" i="3"/>
  <c r="AD13" i="6"/>
  <c r="AI10" i="6"/>
  <c r="AC13" i="6"/>
  <c r="AE12" i="6"/>
  <c r="AF12" i="6"/>
  <c r="AG11" i="6" s="1"/>
  <c r="AB13" i="6"/>
  <c r="X16" i="6"/>
  <c r="Y15" i="6"/>
  <c r="X15" i="6"/>
  <c r="AJ15" i="6"/>
  <c r="AJ16" i="6"/>
  <c r="Z14" i="3"/>
  <c r="Z115" i="3"/>
  <c r="AA115" i="3"/>
  <c r="AA14" i="3"/>
  <c r="Y16" i="3"/>
  <c r="AJ16" i="3"/>
  <c r="X16" i="3"/>
  <c r="X116" i="3"/>
  <c r="Y116" i="3"/>
  <c r="AJ116" i="3"/>
  <c r="Y15" i="3"/>
  <c r="X15" i="3"/>
  <c r="K125" i="8"/>
  <c r="O124" i="8"/>
  <c r="P123" i="8" s="1"/>
  <c r="R123" i="8" s="1"/>
  <c r="AP123" i="8" s="1"/>
  <c r="L125" i="8"/>
  <c r="R122" i="8"/>
  <c r="AP122" i="8" s="1"/>
  <c r="N124" i="8"/>
  <c r="M125" i="8"/>
  <c r="L24" i="24"/>
  <c r="AI119" i="7"/>
  <c r="L24" i="8"/>
  <c r="AC122" i="7"/>
  <c r="AF121" i="7"/>
  <c r="AG120" i="7" s="1"/>
  <c r="AH120" i="7" s="1"/>
  <c r="AD122" i="7"/>
  <c r="AB122" i="7"/>
  <c r="N23" i="8"/>
  <c r="M24" i="8"/>
  <c r="O23" i="8"/>
  <c r="P22" i="8" s="1"/>
  <c r="Q22" i="8" s="1"/>
  <c r="AO22" i="8" s="1"/>
  <c r="O23" i="24"/>
  <c r="P22" i="24" s="1"/>
  <c r="K24" i="8"/>
  <c r="M24" i="24"/>
  <c r="K24" i="24"/>
  <c r="AE121" i="7"/>
  <c r="R21" i="8"/>
  <c r="AP21" i="8" s="1"/>
  <c r="N23" i="24"/>
  <c r="AD21" i="24"/>
  <c r="AC21" i="24"/>
  <c r="AF20" i="24"/>
  <c r="AG19" i="24" s="1"/>
  <c r="AH19" i="24" s="1"/>
  <c r="AB21" i="24"/>
  <c r="AH18" i="24"/>
  <c r="AE20" i="24"/>
  <c r="M24" i="6"/>
  <c r="K24" i="6"/>
  <c r="L24" i="6"/>
  <c r="N23" i="6"/>
  <c r="O23" i="6"/>
  <c r="P22" i="6" s="1"/>
  <c r="R22" i="6" s="1"/>
  <c r="AP22" i="6" s="1"/>
  <c r="Q21" i="6"/>
  <c r="AO21" i="6" s="1"/>
  <c r="R21" i="6"/>
  <c r="AP21" i="6" s="1"/>
  <c r="AI119" i="24"/>
  <c r="Q21" i="3"/>
  <c r="AO21" i="3" s="1"/>
  <c r="O23" i="3"/>
  <c r="P22" i="3" s="1"/>
  <c r="Q22" i="3" s="1"/>
  <c r="AO22" i="3" s="1"/>
  <c r="N23" i="3"/>
  <c r="L24" i="3"/>
  <c r="K24" i="3"/>
  <c r="M24" i="3"/>
  <c r="N124" i="6"/>
  <c r="O124" i="6"/>
  <c r="L125" i="6"/>
  <c r="K125" i="6"/>
  <c r="M125" i="6"/>
  <c r="R122" i="6"/>
  <c r="AP122" i="6" s="1"/>
  <c r="Q122" i="6"/>
  <c r="AO122" i="6" s="1"/>
  <c r="AD122" i="24"/>
  <c r="AE121" i="24"/>
  <c r="AF121" i="24"/>
  <c r="AG120" i="24" s="1"/>
  <c r="AC122" i="24"/>
  <c r="AB122" i="24"/>
  <c r="M125" i="7"/>
  <c r="AF23" i="7"/>
  <c r="AG22" i="7" s="1"/>
  <c r="AB24" i="7"/>
  <c r="AE23" i="7"/>
  <c r="AI21" i="7"/>
  <c r="AH21" i="7"/>
  <c r="G125" i="2"/>
  <c r="G25" i="2"/>
  <c r="F26" i="2"/>
  <c r="E27" i="2" s="1"/>
  <c r="B165" i="8"/>
  <c r="B63" i="6"/>
  <c r="B64" i="7"/>
  <c r="J124" i="2"/>
  <c r="AN124" i="7"/>
  <c r="AN124" i="8"/>
  <c r="B165" i="24"/>
  <c r="J24" i="2"/>
  <c r="AN24" i="8"/>
  <c r="B165" i="7"/>
  <c r="B165" i="3"/>
  <c r="B165" i="6"/>
  <c r="B64" i="3"/>
  <c r="B65" i="24"/>
  <c r="B64" i="8"/>
  <c r="D28" i="2"/>
  <c r="B29" i="2"/>
  <c r="D126" i="2"/>
  <c r="F126" i="2" s="1"/>
  <c r="E127" i="2" s="1"/>
  <c r="B127" i="2"/>
  <c r="AD122" i="8"/>
  <c r="AI119" i="8"/>
  <c r="AH119" i="8"/>
  <c r="AF121" i="8"/>
  <c r="AG120" i="8" s="1"/>
  <c r="AI120" i="8" s="1"/>
  <c r="AB122" i="8"/>
  <c r="AE121" i="8"/>
  <c r="AC122" i="8"/>
  <c r="AI118" i="8"/>
  <c r="AH118" i="8"/>
  <c r="AE20" i="8"/>
  <c r="AF20" i="8"/>
  <c r="AG19" i="8" s="1"/>
  <c r="AI19" i="8" s="1"/>
  <c r="AC21" i="8"/>
  <c r="AB21" i="8"/>
  <c r="AG18" i="8"/>
  <c r="AD21" i="8"/>
  <c r="O124" i="7"/>
  <c r="P123" i="7" s="1"/>
  <c r="L125" i="7"/>
  <c r="N124" i="7"/>
  <c r="K125" i="7"/>
  <c r="P122" i="7"/>
  <c r="Q122" i="24"/>
  <c r="AO122" i="24" s="1"/>
  <c r="R122" i="24"/>
  <c r="AP122" i="24" s="1"/>
  <c r="Q122" i="3"/>
  <c r="AO122" i="3" s="1"/>
  <c r="R122" i="3"/>
  <c r="AP122" i="3" s="1"/>
  <c r="P24" i="7"/>
  <c r="O124" i="3"/>
  <c r="P123" i="3" s="1"/>
  <c r="Q123" i="3" s="1"/>
  <c r="AO123" i="3" s="1"/>
  <c r="N124" i="3"/>
  <c r="L125" i="3"/>
  <c r="K125" i="3"/>
  <c r="K27" i="7"/>
  <c r="M125" i="3"/>
  <c r="M27" i="7"/>
  <c r="AC26" i="7"/>
  <c r="M125" i="24"/>
  <c r="Q22" i="7"/>
  <c r="AO22" i="7" s="1"/>
  <c r="R22" i="7"/>
  <c r="AP22" i="7" s="1"/>
  <c r="L26" i="7"/>
  <c r="N26" i="7" s="1"/>
  <c r="Q23" i="7"/>
  <c r="AO23" i="7" s="1"/>
  <c r="R23" i="7"/>
  <c r="AP23" i="7" s="1"/>
  <c r="AD26" i="7"/>
  <c r="R21" i="24"/>
  <c r="AP21" i="24" s="1"/>
  <c r="Q21" i="24"/>
  <c r="AO21" i="24" s="1"/>
  <c r="N25" i="7"/>
  <c r="O124" i="24"/>
  <c r="P123" i="24" s="1"/>
  <c r="Q123" i="24" s="1"/>
  <c r="AO123" i="24" s="1"/>
  <c r="N124" i="24"/>
  <c r="L125" i="24"/>
  <c r="K125" i="24"/>
  <c r="L110" i="2" l="1"/>
  <c r="M110" i="2" s="1"/>
  <c r="AA16" i="6"/>
  <c r="AN109" i="6"/>
  <c r="X109" i="2" s="1"/>
  <c r="R109" i="2"/>
  <c r="AQ6" i="8"/>
  <c r="AR6" i="8"/>
  <c r="AQ108" i="8"/>
  <c r="AR108" i="8"/>
  <c r="AR6" i="7"/>
  <c r="AQ6" i="7"/>
  <c r="AR108" i="7"/>
  <c r="AQ108" i="7"/>
  <c r="AQ6" i="24"/>
  <c r="AR6" i="24"/>
  <c r="AQ108" i="24"/>
  <c r="AR108" i="24"/>
  <c r="AR6" i="6"/>
  <c r="AQ6" i="6"/>
  <c r="AL111" i="6"/>
  <c r="L111" i="2" s="1"/>
  <c r="M111" i="2" s="1"/>
  <c r="AQ108" i="3"/>
  <c r="AS108" i="3" s="1"/>
  <c r="AR108" i="6"/>
  <c r="AQ108" i="6"/>
  <c r="AK110" i="6"/>
  <c r="AM110" i="6" s="1"/>
  <c r="R110" i="2" s="1"/>
  <c r="U6" i="2"/>
  <c r="Y6" i="2" s="1"/>
  <c r="AQ6" i="3"/>
  <c r="AS6" i="3" s="1"/>
  <c r="U108" i="2"/>
  <c r="Y108" i="2" s="1"/>
  <c r="AN119" i="24"/>
  <c r="AY120" i="5"/>
  <c r="BF120" i="5" s="1"/>
  <c r="S119" i="3" s="1"/>
  <c r="T119" i="3" s="1"/>
  <c r="AZ120" i="5"/>
  <c r="BG120" i="5" s="1"/>
  <c r="S108" i="2"/>
  <c r="O109" i="2"/>
  <c r="V109" i="2" s="1"/>
  <c r="AR108" i="3"/>
  <c r="AF113" i="6"/>
  <c r="AG112" i="6" s="1"/>
  <c r="AH112" i="6" s="1"/>
  <c r="AC114" i="6"/>
  <c r="AD114" i="6"/>
  <c r="AB114" i="6"/>
  <c r="AE113" i="6"/>
  <c r="AH111" i="6"/>
  <c r="AA116" i="6"/>
  <c r="Z116" i="6"/>
  <c r="Z115" i="6"/>
  <c r="AA115" i="6"/>
  <c r="S118" i="6"/>
  <c r="T118" i="6" s="1"/>
  <c r="S17" i="6"/>
  <c r="T17" i="6" s="1"/>
  <c r="Y117" i="6"/>
  <c r="X117" i="6"/>
  <c r="AN9" i="6"/>
  <c r="O7" i="2"/>
  <c r="V7" i="2" s="1"/>
  <c r="AM119" i="24"/>
  <c r="L9" i="2"/>
  <c r="M9" i="2" s="1"/>
  <c r="AM10" i="6"/>
  <c r="AM10" i="3"/>
  <c r="X10" i="2"/>
  <c r="R9" i="2"/>
  <c r="AN9" i="3"/>
  <c r="AL118" i="8"/>
  <c r="AK18" i="24"/>
  <c r="AK120" i="7"/>
  <c r="AM120" i="7" s="1"/>
  <c r="AL10" i="3"/>
  <c r="AK19" i="24"/>
  <c r="S6" i="2"/>
  <c r="AR6" i="3"/>
  <c r="AL11" i="3"/>
  <c r="AL119" i="24"/>
  <c r="AL120" i="8"/>
  <c r="AL119" i="7"/>
  <c r="AK118" i="8"/>
  <c r="AM118" i="8" s="1"/>
  <c r="AL19" i="8"/>
  <c r="AK119" i="8"/>
  <c r="AM119" i="8" s="1"/>
  <c r="AL10" i="6"/>
  <c r="AL21" i="7"/>
  <c r="AK111" i="3"/>
  <c r="AM111" i="3" s="1"/>
  <c r="AL119" i="8"/>
  <c r="AK21" i="7"/>
  <c r="AM21" i="7" s="1"/>
  <c r="AI315" i="1"/>
  <c r="AI416" i="1" s="1"/>
  <c r="AI415" i="1"/>
  <c r="AJ315" i="1"/>
  <c r="AJ416" i="1" s="1"/>
  <c r="AJ415" i="1"/>
  <c r="AI256" i="1"/>
  <c r="AI358" i="1"/>
  <c r="AJ255" i="1"/>
  <c r="AJ357" i="1"/>
  <c r="AG256" i="1"/>
  <c r="AG358" i="1"/>
  <c r="AH255" i="1"/>
  <c r="AH357" i="1"/>
  <c r="AH315" i="1"/>
  <c r="AH416" i="1" s="1"/>
  <c r="AH415" i="1"/>
  <c r="AG315" i="1"/>
  <c r="AG416" i="1" s="1"/>
  <c r="AG415" i="1"/>
  <c r="AC255" i="1"/>
  <c r="AC357" i="1"/>
  <c r="AD255" i="1"/>
  <c r="AD357" i="1"/>
  <c r="AA256" i="1"/>
  <c r="AA358" i="1"/>
  <c r="AB314" i="1"/>
  <c r="AB414" i="1"/>
  <c r="AB255" i="1"/>
  <c r="AB357" i="1"/>
  <c r="AA314" i="1"/>
  <c r="AA414" i="1"/>
  <c r="AD14" i="3"/>
  <c r="AF13" i="3"/>
  <c r="AG12" i="3" s="1"/>
  <c r="AH12" i="3" s="1"/>
  <c r="AC14" i="3"/>
  <c r="AB14" i="3"/>
  <c r="AE13" i="3"/>
  <c r="AH11" i="3"/>
  <c r="AD115" i="3"/>
  <c r="AC115" i="3"/>
  <c r="AF114" i="3"/>
  <c r="AG113" i="3" s="1"/>
  <c r="AI113" i="3" s="1"/>
  <c r="AH112" i="3"/>
  <c r="AI112" i="3"/>
  <c r="AE114" i="3"/>
  <c r="AB115" i="3"/>
  <c r="AC14" i="6"/>
  <c r="AD14" i="6"/>
  <c r="AA15" i="6"/>
  <c r="AF13" i="6"/>
  <c r="AG12" i="6" s="1"/>
  <c r="AE13" i="6"/>
  <c r="AB14" i="6"/>
  <c r="AH11" i="6"/>
  <c r="AI11" i="6"/>
  <c r="Z16" i="6"/>
  <c r="Z15" i="6"/>
  <c r="AJ117" i="6"/>
  <c r="AA16" i="3"/>
  <c r="AA15" i="3"/>
  <c r="Z16" i="3"/>
  <c r="Z116" i="3"/>
  <c r="AJ117" i="3"/>
  <c r="X117" i="3"/>
  <c r="Z15" i="3"/>
  <c r="X118" i="3"/>
  <c r="AJ118" i="3"/>
  <c r="Y118" i="3"/>
  <c r="Y17" i="3"/>
  <c r="AJ17" i="3"/>
  <c r="X17" i="3"/>
  <c r="AA116" i="3"/>
  <c r="Y117" i="3"/>
  <c r="L126" i="8"/>
  <c r="K126" i="8"/>
  <c r="O125" i="8"/>
  <c r="P124" i="8" s="1"/>
  <c r="Q124" i="8" s="1"/>
  <c r="AO124" i="8" s="1"/>
  <c r="N125" i="8"/>
  <c r="M126" i="8"/>
  <c r="Q123" i="8"/>
  <c r="AO123" i="8" s="1"/>
  <c r="K25" i="24"/>
  <c r="K25" i="8"/>
  <c r="M25" i="24"/>
  <c r="AC123" i="7"/>
  <c r="AB123" i="7"/>
  <c r="AF122" i="7"/>
  <c r="AG121" i="7" s="1"/>
  <c r="AH121" i="7" s="1"/>
  <c r="AD123" i="7"/>
  <c r="AI120" i="7"/>
  <c r="AE122" i="7"/>
  <c r="L25" i="8"/>
  <c r="M25" i="8"/>
  <c r="N24" i="24"/>
  <c r="L25" i="24"/>
  <c r="O24" i="24"/>
  <c r="P23" i="24" s="1"/>
  <c r="Q23" i="24" s="1"/>
  <c r="AO23" i="24" s="1"/>
  <c r="O24" i="8"/>
  <c r="P23" i="8" s="1"/>
  <c r="N24" i="8"/>
  <c r="R22" i="8"/>
  <c r="AP22" i="8" s="1"/>
  <c r="AF21" i="24"/>
  <c r="AG20" i="24" s="1"/>
  <c r="AI20" i="24" s="1"/>
  <c r="AD22" i="24"/>
  <c r="AC22" i="24"/>
  <c r="AI19" i="24"/>
  <c r="AE21" i="24"/>
  <c r="AB22" i="24"/>
  <c r="K25" i="6"/>
  <c r="M25" i="6"/>
  <c r="L25" i="6"/>
  <c r="O24" i="6"/>
  <c r="P23" i="6" s="1"/>
  <c r="N24" i="6"/>
  <c r="Q22" i="6"/>
  <c r="AO22" i="6" s="1"/>
  <c r="K25" i="3"/>
  <c r="L25" i="3"/>
  <c r="O24" i="3"/>
  <c r="P23" i="3" s="1"/>
  <c r="R23" i="3" s="1"/>
  <c r="AP23" i="3" s="1"/>
  <c r="N24" i="3"/>
  <c r="M25" i="3"/>
  <c r="R22" i="3"/>
  <c r="AP22" i="3" s="1"/>
  <c r="M126" i="6"/>
  <c r="N125" i="6"/>
  <c r="K126" i="6"/>
  <c r="O125" i="6"/>
  <c r="P124" i="6" s="1"/>
  <c r="L126" i="6"/>
  <c r="P123" i="6"/>
  <c r="AD123" i="24"/>
  <c r="AF122" i="24"/>
  <c r="AG121" i="24" s="1"/>
  <c r="AI121" i="24" s="1"/>
  <c r="AC123" i="24"/>
  <c r="AE122" i="24"/>
  <c r="AB123" i="24"/>
  <c r="AI120" i="24"/>
  <c r="AH120" i="24"/>
  <c r="AB25" i="7"/>
  <c r="AE24" i="7"/>
  <c r="AF24" i="7"/>
  <c r="AG23" i="7" s="1"/>
  <c r="AH23" i="7" s="1"/>
  <c r="AI22" i="7"/>
  <c r="AH22" i="7"/>
  <c r="F27" i="2"/>
  <c r="E28" i="2" s="1"/>
  <c r="G26" i="2"/>
  <c r="J26" i="2" s="1"/>
  <c r="G126" i="2"/>
  <c r="R123" i="7"/>
  <c r="AP123" i="7" s="1"/>
  <c r="Q123" i="7"/>
  <c r="AO123" i="7" s="1"/>
  <c r="B166" i="7"/>
  <c r="B166" i="24"/>
  <c r="B65" i="7"/>
  <c r="B65" i="3"/>
  <c r="B166" i="8"/>
  <c r="J125" i="2"/>
  <c r="AN125" i="8"/>
  <c r="AN125" i="7"/>
  <c r="B65" i="8"/>
  <c r="B64" i="6"/>
  <c r="AH120" i="8"/>
  <c r="B166" i="6"/>
  <c r="B166" i="3"/>
  <c r="AD123" i="8"/>
  <c r="B66" i="24"/>
  <c r="B30" i="2"/>
  <c r="D29" i="2"/>
  <c r="D127" i="2"/>
  <c r="F127" i="2" s="1"/>
  <c r="E128" i="2" s="1"/>
  <c r="B128" i="2"/>
  <c r="J25" i="2"/>
  <c r="AN25" i="8"/>
  <c r="AB123" i="8"/>
  <c r="AC123" i="8"/>
  <c r="AF122" i="8"/>
  <c r="AG121" i="8" s="1"/>
  <c r="AE122" i="8"/>
  <c r="AH19" i="8"/>
  <c r="AB22" i="8"/>
  <c r="AC22" i="8"/>
  <c r="AE21" i="8"/>
  <c r="AF21" i="8"/>
  <c r="AD22" i="8"/>
  <c r="AI18" i="8"/>
  <c r="AH18" i="8"/>
  <c r="N125" i="7"/>
  <c r="L126" i="7"/>
  <c r="O125" i="7"/>
  <c r="K126" i="7"/>
  <c r="R122" i="7"/>
  <c r="AP122" i="7" s="1"/>
  <c r="Q122" i="7"/>
  <c r="AO122" i="7" s="1"/>
  <c r="M126" i="7"/>
  <c r="M28" i="7"/>
  <c r="L126" i="24"/>
  <c r="K126" i="24"/>
  <c r="N125" i="24"/>
  <c r="O125" i="24"/>
  <c r="O26" i="7"/>
  <c r="M126" i="3"/>
  <c r="M126" i="24"/>
  <c r="R123" i="3"/>
  <c r="AP123" i="3" s="1"/>
  <c r="R22" i="24"/>
  <c r="AP22" i="24" s="1"/>
  <c r="Q22" i="24"/>
  <c r="AO22" i="24" s="1"/>
  <c r="R123" i="24"/>
  <c r="AP123" i="24" s="1"/>
  <c r="AD27" i="7"/>
  <c r="L27" i="7"/>
  <c r="O27" i="7" s="1"/>
  <c r="AC27" i="7"/>
  <c r="K28" i="7"/>
  <c r="O125" i="3"/>
  <c r="P124" i="3" s="1"/>
  <c r="N125" i="3"/>
  <c r="K126" i="3"/>
  <c r="L126" i="3"/>
  <c r="Q24" i="7"/>
  <c r="AO24" i="7" s="1"/>
  <c r="R24" i="7"/>
  <c r="AP24" i="7" s="1"/>
  <c r="AN110" i="6" l="1"/>
  <c r="X110" i="2" s="1"/>
  <c r="AT6" i="8"/>
  <c r="AS6" i="8"/>
  <c r="AT108" i="8"/>
  <c r="AS108" i="8"/>
  <c r="AS108" i="7"/>
  <c r="AT108" i="7"/>
  <c r="AS6" i="7"/>
  <c r="AT6" i="7"/>
  <c r="AS108" i="24"/>
  <c r="AT6" i="24"/>
  <c r="AS6" i="24"/>
  <c r="AT108" i="24"/>
  <c r="AK111" i="6"/>
  <c r="AN111" i="6" s="1"/>
  <c r="AS108" i="6"/>
  <c r="AK112" i="6"/>
  <c r="AM112" i="6" s="1"/>
  <c r="AT108" i="6"/>
  <c r="AS6" i="6"/>
  <c r="AT6" i="6"/>
  <c r="AT108" i="3"/>
  <c r="AT6" i="3"/>
  <c r="W6" i="2"/>
  <c r="W108" i="2"/>
  <c r="Z108" i="2" s="1"/>
  <c r="AN18" i="24"/>
  <c r="AY19" i="5"/>
  <c r="BF19" i="5" s="1"/>
  <c r="S18" i="3" s="1"/>
  <c r="T18" i="3" s="1"/>
  <c r="AZ19" i="5"/>
  <c r="BG19" i="5" s="1"/>
  <c r="S18" i="6" s="1"/>
  <c r="T18" i="6" s="1"/>
  <c r="AN19" i="24"/>
  <c r="AY20" i="5"/>
  <c r="BF20" i="5" s="1"/>
  <c r="S19" i="3" s="1"/>
  <c r="T19" i="3" s="1"/>
  <c r="AZ20" i="5"/>
  <c r="BG20" i="5" s="1"/>
  <c r="S19" i="6" s="1"/>
  <c r="T19" i="6" s="1"/>
  <c r="AE114" i="6"/>
  <c r="N110" i="2"/>
  <c r="P109" i="2" s="1"/>
  <c r="AD115" i="6"/>
  <c r="AB115" i="6"/>
  <c r="AC115" i="6"/>
  <c r="AF114" i="6"/>
  <c r="AG113" i="6" s="1"/>
  <c r="AI113" i="6" s="1"/>
  <c r="N8" i="2"/>
  <c r="O8" i="2" s="1"/>
  <c r="V8" i="2" s="1"/>
  <c r="AI112" i="6"/>
  <c r="X9" i="2"/>
  <c r="AJ17" i="6"/>
  <c r="Y17" i="6"/>
  <c r="X17" i="6"/>
  <c r="AJ118" i="6"/>
  <c r="Y118" i="6"/>
  <c r="X118" i="6"/>
  <c r="S119" i="6"/>
  <c r="T119" i="6" s="1"/>
  <c r="R10" i="2"/>
  <c r="AM18" i="24"/>
  <c r="AM19" i="24"/>
  <c r="AN111" i="3"/>
  <c r="L10" i="2"/>
  <c r="M10" i="2" s="1"/>
  <c r="AK19" i="8"/>
  <c r="AM19" i="8" s="1"/>
  <c r="AL22" i="7"/>
  <c r="AL20" i="24"/>
  <c r="AL113" i="3"/>
  <c r="AK22" i="7"/>
  <c r="AM22" i="7" s="1"/>
  <c r="AK18" i="8"/>
  <c r="AM18" i="8" s="1"/>
  <c r="AK23" i="7"/>
  <c r="AM23" i="7" s="1"/>
  <c r="AL121" i="24"/>
  <c r="AK11" i="3"/>
  <c r="AN11" i="3" s="1"/>
  <c r="AL18" i="8"/>
  <c r="AL120" i="7"/>
  <c r="AL19" i="24"/>
  <c r="AK120" i="24"/>
  <c r="AK121" i="7"/>
  <c r="AM121" i="7" s="1"/>
  <c r="AL11" i="6"/>
  <c r="L11" i="2" s="1"/>
  <c r="M11" i="2" s="1"/>
  <c r="AK120" i="8"/>
  <c r="AM120" i="8" s="1"/>
  <c r="AK112" i="3"/>
  <c r="AN112" i="3" s="1"/>
  <c r="AL120" i="24"/>
  <c r="AK11" i="6"/>
  <c r="AN11" i="6" s="1"/>
  <c r="AK12" i="3"/>
  <c r="AN12" i="3" s="1"/>
  <c r="AL112" i="3"/>
  <c r="AI255" i="1"/>
  <c r="AI357" i="1"/>
  <c r="AJ254" i="1"/>
  <c r="AJ356" i="1"/>
  <c r="AG255" i="1"/>
  <c r="AG357" i="1"/>
  <c r="AH254" i="1"/>
  <c r="AH356" i="1"/>
  <c r="AD254" i="1"/>
  <c r="AD356" i="1"/>
  <c r="AC254" i="1"/>
  <c r="AC356" i="1"/>
  <c r="AA315" i="1"/>
  <c r="AA416" i="1" s="1"/>
  <c r="AA415" i="1"/>
  <c r="AB315" i="1"/>
  <c r="AB416" i="1" s="1"/>
  <c r="AB415" i="1"/>
  <c r="AB254" i="1"/>
  <c r="AB356" i="1"/>
  <c r="AA255" i="1"/>
  <c r="AA357" i="1"/>
  <c r="AC15" i="3"/>
  <c r="AD15" i="3"/>
  <c r="AE14" i="3"/>
  <c r="AF14" i="3"/>
  <c r="AG13" i="3" s="1"/>
  <c r="AI13" i="3" s="1"/>
  <c r="AB15" i="3"/>
  <c r="AI12" i="3"/>
  <c r="AH113" i="3"/>
  <c r="AD116" i="3"/>
  <c r="AF115" i="3"/>
  <c r="AG114" i="3" s="1"/>
  <c r="AH114" i="3" s="1"/>
  <c r="AE115" i="3"/>
  <c r="AB116" i="3"/>
  <c r="AC116" i="3"/>
  <c r="AC15" i="6"/>
  <c r="AD15" i="6"/>
  <c r="Z117" i="6"/>
  <c r="AE14" i="6"/>
  <c r="AB15" i="6"/>
  <c r="AF14" i="6"/>
  <c r="AG13" i="6" s="1"/>
  <c r="AI12" i="6"/>
  <c r="AH12" i="6"/>
  <c r="AA117" i="6"/>
  <c r="AA117" i="3"/>
  <c r="Z117" i="3"/>
  <c r="AA118" i="3"/>
  <c r="Z17" i="3"/>
  <c r="Z118" i="3"/>
  <c r="AJ119" i="3"/>
  <c r="Y119" i="3"/>
  <c r="X119" i="3"/>
  <c r="AA17" i="3"/>
  <c r="K26" i="8"/>
  <c r="K127" i="8"/>
  <c r="M127" i="8"/>
  <c r="L127" i="8"/>
  <c r="R124" i="8"/>
  <c r="AP124" i="8" s="1"/>
  <c r="O126" i="8"/>
  <c r="P125" i="8" s="1"/>
  <c r="Q125" i="8" s="1"/>
  <c r="AO125" i="8" s="1"/>
  <c r="N126" i="8"/>
  <c r="AE123" i="7"/>
  <c r="AC124" i="7"/>
  <c r="AB124" i="7"/>
  <c r="AF123" i="7"/>
  <c r="AG122" i="7" s="1"/>
  <c r="N25" i="24"/>
  <c r="M26" i="8"/>
  <c r="AD124" i="7"/>
  <c r="N25" i="8"/>
  <c r="M26" i="24"/>
  <c r="L26" i="8"/>
  <c r="O25" i="8"/>
  <c r="P24" i="8" s="1"/>
  <c r="Q24" i="8" s="1"/>
  <c r="AO24" i="8" s="1"/>
  <c r="AI121" i="7"/>
  <c r="K26" i="24"/>
  <c r="O25" i="24"/>
  <c r="P24" i="24" s="1"/>
  <c r="L26" i="24"/>
  <c r="R23" i="24"/>
  <c r="AP23" i="24" s="1"/>
  <c r="AH20" i="24"/>
  <c r="AB23" i="24"/>
  <c r="AC23" i="24"/>
  <c r="AD23" i="24"/>
  <c r="AE22" i="24"/>
  <c r="AF22" i="24"/>
  <c r="AG21" i="24" s="1"/>
  <c r="AH21" i="24" s="1"/>
  <c r="M26" i="6"/>
  <c r="Q23" i="3"/>
  <c r="AO23" i="3" s="1"/>
  <c r="K26" i="6"/>
  <c r="R23" i="6"/>
  <c r="AP23" i="6" s="1"/>
  <c r="Q23" i="6"/>
  <c r="AO23" i="6" s="1"/>
  <c r="O25" i="6"/>
  <c r="P24" i="6" s="1"/>
  <c r="Q24" i="6" s="1"/>
  <c r="AO24" i="6" s="1"/>
  <c r="N25" i="6"/>
  <c r="L26" i="6"/>
  <c r="M26" i="3"/>
  <c r="K26" i="3"/>
  <c r="L26" i="3"/>
  <c r="N25" i="3"/>
  <c r="O25" i="3"/>
  <c r="P24" i="3" s="1"/>
  <c r="Q24" i="3" s="1"/>
  <c r="AO24" i="3" s="1"/>
  <c r="AI23" i="7"/>
  <c r="AD124" i="24"/>
  <c r="M127" i="6"/>
  <c r="Q124" i="6"/>
  <c r="AO124" i="6" s="1"/>
  <c r="R124" i="6"/>
  <c r="AP124" i="6" s="1"/>
  <c r="Q123" i="6"/>
  <c r="AO123" i="6" s="1"/>
  <c r="R123" i="6"/>
  <c r="AP123" i="6" s="1"/>
  <c r="L127" i="6"/>
  <c r="K127" i="6"/>
  <c r="O126" i="6"/>
  <c r="P125" i="6" s="1"/>
  <c r="N126" i="6"/>
  <c r="AH121" i="24"/>
  <c r="AN26" i="8"/>
  <c r="AF123" i="24"/>
  <c r="AG122" i="24" s="1"/>
  <c r="AB124" i="24"/>
  <c r="AE123" i="24"/>
  <c r="AC124" i="24"/>
  <c r="F28" i="2"/>
  <c r="E29" i="2" s="1"/>
  <c r="G27" i="2"/>
  <c r="J27" i="2" s="1"/>
  <c r="AB26" i="7"/>
  <c r="AE25" i="7"/>
  <c r="AF25" i="7"/>
  <c r="AG24" i="7" s="1"/>
  <c r="G127" i="2"/>
  <c r="B66" i="7"/>
  <c r="M127" i="7"/>
  <c r="B67" i="24"/>
  <c r="B167" i="8"/>
  <c r="J126" i="2"/>
  <c r="AN126" i="7"/>
  <c r="AN126" i="8"/>
  <c r="B167" i="3"/>
  <c r="B167" i="7"/>
  <c r="D128" i="2"/>
  <c r="F128" i="2" s="1"/>
  <c r="E129" i="2" s="1"/>
  <c r="B129" i="2"/>
  <c r="B66" i="3"/>
  <c r="B167" i="6"/>
  <c r="B167" i="24"/>
  <c r="B65" i="6"/>
  <c r="AD124" i="8"/>
  <c r="B31" i="2"/>
  <c r="D30" i="2"/>
  <c r="B66" i="8"/>
  <c r="AD23" i="8"/>
  <c r="AC124" i="8"/>
  <c r="AF123" i="8"/>
  <c r="AB124" i="8"/>
  <c r="AE123" i="8"/>
  <c r="AH121" i="8"/>
  <c r="AI121" i="8"/>
  <c r="AG20" i="8"/>
  <c r="AC23" i="8"/>
  <c r="AB23" i="8"/>
  <c r="AE22" i="8"/>
  <c r="AF22" i="8"/>
  <c r="AG21" i="8" s="1"/>
  <c r="P124" i="7"/>
  <c r="K127" i="7"/>
  <c r="L127" i="7"/>
  <c r="O126" i="7"/>
  <c r="P125" i="7" s="1"/>
  <c r="R125" i="7" s="1"/>
  <c r="AP125" i="7" s="1"/>
  <c r="N126" i="7"/>
  <c r="Q124" i="3"/>
  <c r="AO124" i="3" s="1"/>
  <c r="R124" i="3"/>
  <c r="AP124" i="3" s="1"/>
  <c r="Q23" i="8"/>
  <c r="AO23" i="8" s="1"/>
  <c r="R23" i="8"/>
  <c r="AP23" i="8" s="1"/>
  <c r="N126" i="3"/>
  <c r="O126" i="3"/>
  <c r="L127" i="3"/>
  <c r="K127" i="3"/>
  <c r="K29" i="7"/>
  <c r="L28" i="7"/>
  <c r="O28" i="7" s="1"/>
  <c r="M29" i="7"/>
  <c r="AC28" i="7"/>
  <c r="P124" i="24"/>
  <c r="O126" i="24"/>
  <c r="N126" i="24"/>
  <c r="K127" i="24"/>
  <c r="L127" i="24"/>
  <c r="M127" i="3"/>
  <c r="M127" i="24"/>
  <c r="AD28" i="7"/>
  <c r="N27" i="7"/>
  <c r="P26" i="7"/>
  <c r="P25" i="7"/>
  <c r="AM111" i="6" l="1"/>
  <c r="R111" i="2" s="1"/>
  <c r="X111" i="2"/>
  <c r="AR109" i="8"/>
  <c r="AQ109" i="8"/>
  <c r="AQ109" i="7"/>
  <c r="AR109" i="7"/>
  <c r="AN112" i="6"/>
  <c r="X112" i="2" s="1"/>
  <c r="AR109" i="24"/>
  <c r="AQ109" i="24"/>
  <c r="AL112" i="6"/>
  <c r="L112" i="2" s="1"/>
  <c r="M112" i="2" s="1"/>
  <c r="AL113" i="6"/>
  <c r="L113" i="2" s="1"/>
  <c r="M113" i="2" s="1"/>
  <c r="AQ109" i="3"/>
  <c r="AS109" i="3" s="1"/>
  <c r="AR109" i="6"/>
  <c r="AQ109" i="6"/>
  <c r="AR109" i="3"/>
  <c r="U109" i="2"/>
  <c r="Y109" i="2" s="1"/>
  <c r="Z6" i="2"/>
  <c r="AM120" i="24"/>
  <c r="AY121" i="5"/>
  <c r="BF121" i="5" s="1"/>
  <c r="S120" i="3" s="1"/>
  <c r="T120" i="3" s="1"/>
  <c r="AZ121" i="5"/>
  <c r="BG121" i="5" s="1"/>
  <c r="O110" i="2"/>
  <c r="V110" i="2" s="1"/>
  <c r="S109" i="2"/>
  <c r="AF115" i="6"/>
  <c r="AG114" i="6" s="1"/>
  <c r="AH114" i="6" s="1"/>
  <c r="AE115" i="6"/>
  <c r="AH113" i="6"/>
  <c r="AD116" i="6"/>
  <c r="AB116" i="6"/>
  <c r="AC116" i="6"/>
  <c r="P7" i="2"/>
  <c r="AA17" i="6"/>
  <c r="Z17" i="6"/>
  <c r="AA118" i="6"/>
  <c r="Z118" i="6"/>
  <c r="AM112" i="3"/>
  <c r="R112" i="2" s="1"/>
  <c r="Y119" i="6"/>
  <c r="X119" i="6"/>
  <c r="AJ119" i="6"/>
  <c r="AM11" i="6"/>
  <c r="X11" i="2"/>
  <c r="AM11" i="3"/>
  <c r="AK113" i="3"/>
  <c r="AM113" i="3" s="1"/>
  <c r="AK20" i="24"/>
  <c r="AL12" i="3"/>
  <c r="AK121" i="8"/>
  <c r="AM121" i="8" s="1"/>
  <c r="AK121" i="24"/>
  <c r="AN120" i="24"/>
  <c r="AK21" i="24"/>
  <c r="AK12" i="6"/>
  <c r="AM12" i="6" s="1"/>
  <c r="AK114" i="3"/>
  <c r="AN114" i="3" s="1"/>
  <c r="AM12" i="3"/>
  <c r="AL12" i="6"/>
  <c r="AL121" i="8"/>
  <c r="AL23" i="7"/>
  <c r="AL121" i="7"/>
  <c r="AL13" i="3"/>
  <c r="N9" i="2"/>
  <c r="P8" i="2" s="1"/>
  <c r="AJ253" i="1"/>
  <c r="AJ355" i="1"/>
  <c r="AI254" i="1"/>
  <c r="AI356" i="1"/>
  <c r="AG254" i="1"/>
  <c r="AG356" i="1"/>
  <c r="AH253" i="1"/>
  <c r="AH355" i="1"/>
  <c r="AC253" i="1"/>
  <c r="AC355" i="1"/>
  <c r="AD253" i="1"/>
  <c r="AD355" i="1"/>
  <c r="AA254" i="1"/>
  <c r="AA356" i="1"/>
  <c r="AB253" i="1"/>
  <c r="AB355" i="1"/>
  <c r="AF15" i="3"/>
  <c r="AG14" i="3" s="1"/>
  <c r="AH14" i="3" s="1"/>
  <c r="AH13" i="3"/>
  <c r="AE15" i="3"/>
  <c r="AC16" i="3"/>
  <c r="AB16" i="3"/>
  <c r="AD16" i="3"/>
  <c r="AI114" i="3"/>
  <c r="AD117" i="3"/>
  <c r="AC117" i="3"/>
  <c r="AB117" i="3"/>
  <c r="AF116" i="3"/>
  <c r="AG115" i="3" s="1"/>
  <c r="AI115" i="3" s="1"/>
  <c r="AE116" i="3"/>
  <c r="AD16" i="6"/>
  <c r="AC16" i="6"/>
  <c r="AE15" i="6"/>
  <c r="AB16" i="6"/>
  <c r="AF15" i="6"/>
  <c r="AG14" i="6" s="1"/>
  <c r="AI14" i="6" s="1"/>
  <c r="AH13" i="6"/>
  <c r="AI13" i="6"/>
  <c r="Z119" i="3"/>
  <c r="X19" i="6"/>
  <c r="Y19" i="6"/>
  <c r="AJ19" i="6"/>
  <c r="AJ18" i="6"/>
  <c r="X18" i="6"/>
  <c r="Y18" i="6"/>
  <c r="AA119" i="3"/>
  <c r="AJ19" i="3"/>
  <c r="X19" i="3"/>
  <c r="Y18" i="3"/>
  <c r="AJ18" i="3"/>
  <c r="X18" i="3"/>
  <c r="Y19" i="3"/>
  <c r="O26" i="8"/>
  <c r="P25" i="8" s="1"/>
  <c r="Q25" i="8" s="1"/>
  <c r="AO25" i="8" s="1"/>
  <c r="K128" i="8"/>
  <c r="L128" i="8"/>
  <c r="N127" i="8"/>
  <c r="M128" i="8"/>
  <c r="R125" i="8"/>
  <c r="AP125" i="8" s="1"/>
  <c r="O127" i="8"/>
  <c r="P126" i="8" s="1"/>
  <c r="R126" i="8" s="1"/>
  <c r="AP126" i="8" s="1"/>
  <c r="AF124" i="7"/>
  <c r="AG123" i="7" s="1"/>
  <c r="AH123" i="7" s="1"/>
  <c r="AC125" i="7"/>
  <c r="AB125" i="7"/>
  <c r="AD125" i="7"/>
  <c r="AH122" i="7"/>
  <c r="AI122" i="7"/>
  <c r="AE124" i="7"/>
  <c r="M27" i="8"/>
  <c r="K27" i="8"/>
  <c r="L27" i="8"/>
  <c r="N26" i="8"/>
  <c r="O26" i="24"/>
  <c r="P25" i="24" s="1"/>
  <c r="K27" i="24"/>
  <c r="L27" i="24"/>
  <c r="M27" i="24"/>
  <c r="N26" i="24"/>
  <c r="R24" i="8"/>
  <c r="AP24" i="8" s="1"/>
  <c r="AB24" i="24"/>
  <c r="AF23" i="24"/>
  <c r="AG22" i="24" s="1"/>
  <c r="AI22" i="24" s="1"/>
  <c r="AI21" i="24"/>
  <c r="AD24" i="24"/>
  <c r="AC24" i="24"/>
  <c r="AE23" i="24"/>
  <c r="M27" i="6"/>
  <c r="AN27" i="8"/>
  <c r="R24" i="6"/>
  <c r="AP24" i="6" s="1"/>
  <c r="K27" i="6"/>
  <c r="N26" i="6"/>
  <c r="O26" i="6"/>
  <c r="P25" i="6" s="1"/>
  <c r="L27" i="6"/>
  <c r="M27" i="3"/>
  <c r="R24" i="3"/>
  <c r="AP24" i="3" s="1"/>
  <c r="L27" i="3"/>
  <c r="K27" i="3"/>
  <c r="O26" i="3"/>
  <c r="P25" i="3" s="1"/>
  <c r="N26" i="3"/>
  <c r="R125" i="6"/>
  <c r="AP125" i="6" s="1"/>
  <c r="Q125" i="6"/>
  <c r="AO125" i="6" s="1"/>
  <c r="K128" i="6"/>
  <c r="L128" i="6"/>
  <c r="N127" i="6"/>
  <c r="O127" i="6"/>
  <c r="P126" i="6" s="1"/>
  <c r="AD125" i="24"/>
  <c r="M128" i="6"/>
  <c r="M128" i="7"/>
  <c r="AE124" i="24"/>
  <c r="AB125" i="24"/>
  <c r="AC125" i="24"/>
  <c r="AF124" i="24"/>
  <c r="AG123" i="24" s="1"/>
  <c r="AH122" i="24"/>
  <c r="AI122" i="24"/>
  <c r="AH24" i="7"/>
  <c r="AI24" i="7"/>
  <c r="AB27" i="7"/>
  <c r="AE26" i="7"/>
  <c r="AF26" i="7"/>
  <c r="AG25" i="7" s="1"/>
  <c r="AH25" i="7" s="1"/>
  <c r="G128" i="2"/>
  <c r="B68" i="24"/>
  <c r="Q125" i="7"/>
  <c r="AO125" i="7" s="1"/>
  <c r="B168" i="24"/>
  <c r="B130" i="2"/>
  <c r="D129" i="2"/>
  <c r="F129" i="2" s="1"/>
  <c r="E130" i="2" s="1"/>
  <c r="J127" i="2"/>
  <c r="AN127" i="8"/>
  <c r="AN127" i="7"/>
  <c r="B67" i="8"/>
  <c r="B168" i="8"/>
  <c r="B67" i="7"/>
  <c r="B168" i="3"/>
  <c r="B32" i="2"/>
  <c r="D31" i="2"/>
  <c r="B168" i="6"/>
  <c r="G28" i="2"/>
  <c r="F29" i="2"/>
  <c r="E30" i="2" s="1"/>
  <c r="B168" i="7"/>
  <c r="B66" i="6"/>
  <c r="B67" i="3"/>
  <c r="AD125" i="8"/>
  <c r="AE124" i="8"/>
  <c r="AC125" i="8"/>
  <c r="AF124" i="8"/>
  <c r="AB125" i="8"/>
  <c r="AG122" i="8"/>
  <c r="AH21" i="8"/>
  <c r="AI21" i="8"/>
  <c r="AE23" i="8"/>
  <c r="AC24" i="8"/>
  <c r="AF23" i="8"/>
  <c r="AB24" i="8"/>
  <c r="AD24" i="8"/>
  <c r="AI20" i="8"/>
  <c r="AH20" i="8"/>
  <c r="R124" i="7"/>
  <c r="AP124" i="7" s="1"/>
  <c r="Q124" i="7"/>
  <c r="AO124" i="7" s="1"/>
  <c r="O127" i="7"/>
  <c r="P126" i="7" s="1"/>
  <c r="L128" i="7"/>
  <c r="N127" i="7"/>
  <c r="K128" i="7"/>
  <c r="K30" i="7"/>
  <c r="R24" i="24"/>
  <c r="AP24" i="24" s="1"/>
  <c r="Q24" i="24"/>
  <c r="AO24" i="24" s="1"/>
  <c r="M30" i="7"/>
  <c r="P125" i="24"/>
  <c r="L29" i="7"/>
  <c r="O29" i="7" s="1"/>
  <c r="N28" i="7"/>
  <c r="O127" i="3"/>
  <c r="N127" i="3"/>
  <c r="L128" i="3"/>
  <c r="K128" i="3"/>
  <c r="M128" i="3"/>
  <c r="M128" i="24"/>
  <c r="P27" i="7"/>
  <c r="Q25" i="7"/>
  <c r="AO25" i="7" s="1"/>
  <c r="R25" i="7"/>
  <c r="AP25" i="7" s="1"/>
  <c r="O127" i="24"/>
  <c r="P126" i="24" s="1"/>
  <c r="N127" i="24"/>
  <c r="L128" i="24"/>
  <c r="K128" i="24"/>
  <c r="AD29" i="7"/>
  <c r="AC29" i="7"/>
  <c r="R26" i="7"/>
  <c r="AP26" i="7" s="1"/>
  <c r="Q26" i="7"/>
  <c r="AO26" i="7" s="1"/>
  <c r="Q124" i="24"/>
  <c r="AO124" i="24" s="1"/>
  <c r="R124" i="24"/>
  <c r="AP124" i="24" s="1"/>
  <c r="P125" i="3"/>
  <c r="AR7" i="8" l="1"/>
  <c r="AQ7" i="8"/>
  <c r="AT109" i="8"/>
  <c r="AR8" i="8"/>
  <c r="AT8" i="8" s="1"/>
  <c r="AQ8" i="8"/>
  <c r="AS8" i="8" s="1"/>
  <c r="AS109" i="8"/>
  <c r="AQ7" i="7"/>
  <c r="AR7" i="7"/>
  <c r="AT109" i="7"/>
  <c r="AR8" i="7"/>
  <c r="AT8" i="7" s="1"/>
  <c r="AQ8" i="7"/>
  <c r="AS8" i="7" s="1"/>
  <c r="AS109" i="7"/>
  <c r="AR8" i="24"/>
  <c r="AT8" i="24" s="1"/>
  <c r="AQ8" i="24"/>
  <c r="AS8" i="24" s="1"/>
  <c r="AS109" i="24"/>
  <c r="AT109" i="24"/>
  <c r="AQ7" i="24"/>
  <c r="AR7" i="24"/>
  <c r="AR8" i="6"/>
  <c r="AT8" i="6" s="1"/>
  <c r="AQ8" i="6"/>
  <c r="AS8" i="6" s="1"/>
  <c r="AK114" i="6"/>
  <c r="AN114" i="6" s="1"/>
  <c r="X114" i="2" s="1"/>
  <c r="AQ7" i="3"/>
  <c r="AS7" i="3" s="1"/>
  <c r="AQ7" i="6"/>
  <c r="AR7" i="6"/>
  <c r="AK113" i="6"/>
  <c r="AN113" i="6" s="1"/>
  <c r="AS109" i="6"/>
  <c r="AT109" i="6"/>
  <c r="AT109" i="3"/>
  <c r="U8" i="2"/>
  <c r="Y8" i="2" s="1"/>
  <c r="AQ8" i="3"/>
  <c r="AS8" i="3" s="1"/>
  <c r="W109" i="2"/>
  <c r="Z109" i="2" s="1"/>
  <c r="U7" i="2"/>
  <c r="Y7" i="2" s="1"/>
  <c r="AM20" i="24"/>
  <c r="AY21" i="5"/>
  <c r="BF21" i="5" s="1"/>
  <c r="S20" i="3" s="1"/>
  <c r="T20" i="3" s="1"/>
  <c r="AZ21" i="5"/>
  <c r="BG21" i="5" s="1"/>
  <c r="S20" i="6" s="1"/>
  <c r="T20" i="6" s="1"/>
  <c r="AY22" i="5"/>
  <c r="BF22" i="5" s="1"/>
  <c r="S21" i="3" s="1"/>
  <c r="T21" i="3" s="1"/>
  <c r="AZ22" i="5"/>
  <c r="BG22" i="5" s="1"/>
  <c r="S21" i="6" s="1"/>
  <c r="T21" i="6" s="1"/>
  <c r="AZ122" i="5"/>
  <c r="BG122" i="5" s="1"/>
  <c r="AY122" i="5"/>
  <c r="BF122" i="5" s="1"/>
  <c r="S121" i="3" s="1"/>
  <c r="T121" i="3" s="1"/>
  <c r="N111" i="2"/>
  <c r="O111" i="2" s="1"/>
  <c r="V111" i="2" s="1"/>
  <c r="AF116" i="6"/>
  <c r="AG115" i="6" s="1"/>
  <c r="AH115" i="6" s="1"/>
  <c r="AI114" i="6"/>
  <c r="AB117" i="6"/>
  <c r="AE116" i="6"/>
  <c r="AD117" i="6"/>
  <c r="AC117" i="6"/>
  <c r="S7" i="2"/>
  <c r="AR7" i="3"/>
  <c r="AN113" i="3"/>
  <c r="AA119" i="6"/>
  <c r="Z119" i="6"/>
  <c r="AM114" i="3"/>
  <c r="S120" i="6"/>
  <c r="T120" i="6" s="1"/>
  <c r="R11" i="2"/>
  <c r="AN20" i="24"/>
  <c r="AM21" i="24"/>
  <c r="AN21" i="24"/>
  <c r="R12" i="2"/>
  <c r="AN121" i="24"/>
  <c r="AM121" i="24"/>
  <c r="AN12" i="6"/>
  <c r="X12" i="2" s="1"/>
  <c r="L12" i="2"/>
  <c r="M12" i="2" s="1"/>
  <c r="AL114" i="3"/>
  <c r="AK20" i="8"/>
  <c r="AM20" i="8" s="1"/>
  <c r="AK21" i="8"/>
  <c r="AM21" i="8" s="1"/>
  <c r="AK24" i="7"/>
  <c r="AM24" i="7" s="1"/>
  <c r="AL122" i="7"/>
  <c r="AL24" i="7"/>
  <c r="AL20" i="8"/>
  <c r="AL122" i="24"/>
  <c r="AK122" i="7"/>
  <c r="AM122" i="7" s="1"/>
  <c r="AK122" i="24"/>
  <c r="AK13" i="3"/>
  <c r="AM13" i="3" s="1"/>
  <c r="AL21" i="8"/>
  <c r="AL13" i="6"/>
  <c r="L13" i="2" s="1"/>
  <c r="M13" i="2" s="1"/>
  <c r="AL115" i="3"/>
  <c r="AK14" i="3"/>
  <c r="AN14" i="3" s="1"/>
  <c r="AL21" i="24"/>
  <c r="AK13" i="6"/>
  <c r="AM13" i="6" s="1"/>
  <c r="S8" i="2"/>
  <c r="AR8" i="3"/>
  <c r="AT8" i="3" s="1"/>
  <c r="AL22" i="24"/>
  <c r="AK123" i="7"/>
  <c r="AM123" i="7" s="1"/>
  <c r="AL14" i="6"/>
  <c r="O9" i="2"/>
  <c r="V9" i="2" s="1"/>
  <c r="AI253" i="1"/>
  <c r="AI355" i="1"/>
  <c r="AJ252" i="1"/>
  <c r="AJ354" i="1"/>
  <c r="AG253" i="1"/>
  <c r="AG355" i="1"/>
  <c r="AH252" i="1"/>
  <c r="AH354" i="1"/>
  <c r="AD252" i="1"/>
  <c r="AD354" i="1"/>
  <c r="AC252" i="1"/>
  <c r="AC354" i="1"/>
  <c r="AB252" i="1"/>
  <c r="AB354" i="1"/>
  <c r="AA253" i="1"/>
  <c r="AA355" i="1"/>
  <c r="AF16" i="3"/>
  <c r="AG15" i="3" s="1"/>
  <c r="AI15" i="3" s="1"/>
  <c r="AI14" i="3"/>
  <c r="AD17" i="3"/>
  <c r="AC17" i="3"/>
  <c r="AB17" i="3"/>
  <c r="AE16" i="3"/>
  <c r="AH115" i="3"/>
  <c r="AB118" i="3"/>
  <c r="AE117" i="3"/>
  <c r="AC118" i="3"/>
  <c r="AD118" i="3"/>
  <c r="AF117" i="3"/>
  <c r="AG116" i="3" s="1"/>
  <c r="AC17" i="6"/>
  <c r="AD17" i="6"/>
  <c r="AH14" i="6"/>
  <c r="AE16" i="6"/>
  <c r="AB17" i="6"/>
  <c r="AF16" i="6"/>
  <c r="AG15" i="6" s="1"/>
  <c r="Z18" i="6"/>
  <c r="Z19" i="6"/>
  <c r="AA18" i="6"/>
  <c r="AA19" i="6"/>
  <c r="AA18" i="3"/>
  <c r="AA19" i="3"/>
  <c r="Y120" i="3"/>
  <c r="X120" i="3"/>
  <c r="AJ120" i="3"/>
  <c r="Z19" i="3"/>
  <c r="Z18" i="3"/>
  <c r="N128" i="8"/>
  <c r="O128" i="8"/>
  <c r="P127" i="8" s="1"/>
  <c r="Q127" i="8" s="1"/>
  <c r="AO127" i="8" s="1"/>
  <c r="K129" i="8"/>
  <c r="L129" i="8"/>
  <c r="M129" i="8"/>
  <c r="Q126" i="8"/>
  <c r="AO126" i="8" s="1"/>
  <c r="AD126" i="7"/>
  <c r="AE125" i="7"/>
  <c r="AF125" i="7"/>
  <c r="AG124" i="7" s="1"/>
  <c r="AI124" i="7" s="1"/>
  <c r="AC126" i="7"/>
  <c r="AI123" i="7"/>
  <c r="AB126" i="7"/>
  <c r="K28" i="8"/>
  <c r="L28" i="8"/>
  <c r="M28" i="8"/>
  <c r="O27" i="24"/>
  <c r="P26" i="24" s="1"/>
  <c r="N27" i="24"/>
  <c r="R25" i="8"/>
  <c r="AP25" i="8" s="1"/>
  <c r="N27" i="8"/>
  <c r="M28" i="24"/>
  <c r="O27" i="8"/>
  <c r="P26" i="8" s="1"/>
  <c r="L28" i="24"/>
  <c r="K28" i="24"/>
  <c r="AE24" i="24"/>
  <c r="AF24" i="24"/>
  <c r="AG23" i="24" s="1"/>
  <c r="AH23" i="24" s="1"/>
  <c r="AB25" i="24"/>
  <c r="AC25" i="24"/>
  <c r="AD25" i="24"/>
  <c r="AH22" i="24"/>
  <c r="M28" i="6"/>
  <c r="K28" i="6"/>
  <c r="N27" i="6"/>
  <c r="L28" i="6"/>
  <c r="O27" i="6"/>
  <c r="P26" i="6" s="1"/>
  <c r="R26" i="6" s="1"/>
  <c r="AP26" i="6" s="1"/>
  <c r="Q25" i="6"/>
  <c r="AO25" i="6" s="1"/>
  <c r="R25" i="6"/>
  <c r="AP25" i="6" s="1"/>
  <c r="Q25" i="3"/>
  <c r="AO25" i="3" s="1"/>
  <c r="R25" i="3"/>
  <c r="AP25" i="3" s="1"/>
  <c r="L28" i="3"/>
  <c r="K28" i="3"/>
  <c r="O27" i="3"/>
  <c r="P26" i="3" s="1"/>
  <c r="N27" i="3"/>
  <c r="M28" i="3"/>
  <c r="AD126" i="24"/>
  <c r="AI25" i="7"/>
  <c r="Q126" i="6"/>
  <c r="AO126" i="6" s="1"/>
  <c r="R126" i="6"/>
  <c r="AP126" i="6" s="1"/>
  <c r="M129" i="6"/>
  <c r="O128" i="6"/>
  <c r="P127" i="6" s="1"/>
  <c r="Q127" i="6" s="1"/>
  <c r="AO127" i="6" s="1"/>
  <c r="L129" i="6"/>
  <c r="N128" i="6"/>
  <c r="K129" i="6"/>
  <c r="AF125" i="24"/>
  <c r="AG124" i="24" s="1"/>
  <c r="AI124" i="24" s="1"/>
  <c r="AC126" i="24"/>
  <c r="AE125" i="24"/>
  <c r="AB126" i="24"/>
  <c r="AH123" i="24"/>
  <c r="AI123" i="24"/>
  <c r="AB28" i="7"/>
  <c r="AE27" i="7"/>
  <c r="AF27" i="7"/>
  <c r="AG26" i="7" s="1"/>
  <c r="AH26" i="7" s="1"/>
  <c r="F30" i="2"/>
  <c r="E31" i="2" s="1"/>
  <c r="G29" i="2"/>
  <c r="G129" i="2"/>
  <c r="B169" i="3"/>
  <c r="J128" i="2"/>
  <c r="AN128" i="8"/>
  <c r="AN128" i="7"/>
  <c r="B67" i="6"/>
  <c r="B33" i="2"/>
  <c r="D32" i="2"/>
  <c r="B169" i="8"/>
  <c r="J28" i="2"/>
  <c r="AN28" i="8"/>
  <c r="B131" i="2"/>
  <c r="D130" i="2"/>
  <c r="F130" i="2" s="1"/>
  <c r="E131" i="2" s="1"/>
  <c r="G130" i="2" s="1"/>
  <c r="B68" i="8"/>
  <c r="B69" i="24"/>
  <c r="B169" i="7"/>
  <c r="B169" i="6"/>
  <c r="B169" i="24"/>
  <c r="B68" i="3"/>
  <c r="B68" i="7"/>
  <c r="AC126" i="8"/>
  <c r="AE125" i="8"/>
  <c r="AF125" i="8"/>
  <c r="AG124" i="8" s="1"/>
  <c r="AI124" i="8" s="1"/>
  <c r="AB126" i="8"/>
  <c r="AD126" i="8"/>
  <c r="AI122" i="8"/>
  <c r="AH122" i="8"/>
  <c r="AG123" i="8"/>
  <c r="AF24" i="8"/>
  <c r="AG23" i="8" s="1"/>
  <c r="AH23" i="8" s="1"/>
  <c r="AE24" i="8"/>
  <c r="AC25" i="8"/>
  <c r="AB25" i="8"/>
  <c r="AD25" i="8"/>
  <c r="AG22" i="8"/>
  <c r="Q126" i="7"/>
  <c r="AO126" i="7" s="1"/>
  <c r="R126" i="7"/>
  <c r="AP126" i="7" s="1"/>
  <c r="O128" i="7"/>
  <c r="P127" i="7" s="1"/>
  <c r="L129" i="7"/>
  <c r="K129" i="7"/>
  <c r="N128" i="7"/>
  <c r="M129" i="7"/>
  <c r="P28" i="7"/>
  <c r="R28" i="7" s="1"/>
  <c r="AP28" i="7" s="1"/>
  <c r="Q126" i="24"/>
  <c r="AO126" i="24" s="1"/>
  <c r="R126" i="24"/>
  <c r="AP126" i="24" s="1"/>
  <c r="R125" i="3"/>
  <c r="AP125" i="3" s="1"/>
  <c r="Q125" i="3"/>
  <c r="AO125" i="3" s="1"/>
  <c r="AC30" i="7"/>
  <c r="Q25" i="24"/>
  <c r="AO25" i="24" s="1"/>
  <c r="R25" i="24"/>
  <c r="AP25" i="24" s="1"/>
  <c r="O128" i="3"/>
  <c r="P127" i="3" s="1"/>
  <c r="Q127" i="3" s="1"/>
  <c r="AO127" i="3" s="1"/>
  <c r="L129" i="3"/>
  <c r="K129" i="3"/>
  <c r="N128" i="3"/>
  <c r="M129" i="3"/>
  <c r="N29" i="7"/>
  <c r="AK25" i="7"/>
  <c r="AM25" i="7" s="1"/>
  <c r="N128" i="24"/>
  <c r="O128" i="24"/>
  <c r="L129" i="24"/>
  <c r="K129" i="24"/>
  <c r="Q125" i="24"/>
  <c r="AO125" i="24" s="1"/>
  <c r="R125" i="24"/>
  <c r="AP125" i="24" s="1"/>
  <c r="K31" i="7"/>
  <c r="AD30" i="7"/>
  <c r="M129" i="24"/>
  <c r="M31" i="7"/>
  <c r="L30" i="7"/>
  <c r="R27" i="7"/>
  <c r="AP27" i="7" s="1"/>
  <c r="Q27" i="7"/>
  <c r="AO27" i="7" s="1"/>
  <c r="P126" i="3"/>
  <c r="AM113" i="6" l="1"/>
  <c r="R113" i="2" s="1"/>
  <c r="X113" i="2"/>
  <c r="AM114" i="6"/>
  <c r="R114" i="2" s="1"/>
  <c r="AS7" i="8"/>
  <c r="AT7" i="8"/>
  <c r="AT7" i="7"/>
  <c r="AS7" i="7"/>
  <c r="AT7" i="24"/>
  <c r="AS7" i="24"/>
  <c r="AK115" i="6"/>
  <c r="AM115" i="6" s="1"/>
  <c r="AS7" i="6"/>
  <c r="AL114" i="6"/>
  <c r="L114" i="2" s="1"/>
  <c r="M114" i="2" s="1"/>
  <c r="AT7" i="6"/>
  <c r="AT7" i="3"/>
  <c r="W7" i="2"/>
  <c r="Z7" i="2" s="1"/>
  <c r="W8" i="2"/>
  <c r="Z8" i="2" s="1"/>
  <c r="Y121" i="3"/>
  <c r="X121" i="3"/>
  <c r="AJ121" i="3"/>
  <c r="AM122" i="24"/>
  <c r="AY123" i="5"/>
  <c r="BF123" i="5" s="1"/>
  <c r="S122" i="3" s="1"/>
  <c r="T122" i="3" s="1"/>
  <c r="AZ123" i="5"/>
  <c r="BG123" i="5" s="1"/>
  <c r="N112" i="2"/>
  <c r="O112" i="2" s="1"/>
  <c r="V112" i="2" s="1"/>
  <c r="P110" i="2"/>
  <c r="AI115" i="6"/>
  <c r="AE117" i="6"/>
  <c r="AC118" i="6"/>
  <c r="AD118" i="6"/>
  <c r="AB118" i="6"/>
  <c r="AF117" i="6"/>
  <c r="AG116" i="6" s="1"/>
  <c r="AH116" i="6" s="1"/>
  <c r="R13" i="2"/>
  <c r="Y21" i="6"/>
  <c r="X21" i="6"/>
  <c r="AJ21" i="6"/>
  <c r="AJ120" i="6"/>
  <c r="Y120" i="6"/>
  <c r="X120" i="6"/>
  <c r="S121" i="6"/>
  <c r="T121" i="6" s="1"/>
  <c r="AN13" i="6"/>
  <c r="AN13" i="3"/>
  <c r="AM14" i="3"/>
  <c r="AL122" i="8"/>
  <c r="AK123" i="24"/>
  <c r="AL124" i="24"/>
  <c r="AL25" i="7"/>
  <c r="AK22" i="24"/>
  <c r="AK122" i="8"/>
  <c r="AM122" i="8" s="1"/>
  <c r="AN122" i="24"/>
  <c r="AL123" i="7"/>
  <c r="AK14" i="6"/>
  <c r="AN14" i="6" s="1"/>
  <c r="X14" i="2" s="1"/>
  <c r="AL14" i="3"/>
  <c r="L14" i="2" s="1"/>
  <c r="M14" i="2" s="1"/>
  <c r="AL124" i="8"/>
  <c r="AL15" i="3"/>
  <c r="AK26" i="7"/>
  <c r="AM26" i="7" s="1"/>
  <c r="AK23" i="24"/>
  <c r="AL124" i="7"/>
  <c r="AK23" i="8"/>
  <c r="AM23" i="8" s="1"/>
  <c r="AL123" i="24"/>
  <c r="AK115" i="3"/>
  <c r="AN115" i="3" s="1"/>
  <c r="N10" i="2"/>
  <c r="P9" i="2" s="1"/>
  <c r="AJ251" i="1"/>
  <c r="AJ353" i="1"/>
  <c r="AI252" i="1"/>
  <c r="AI354" i="1"/>
  <c r="AH251" i="1"/>
  <c r="AH353" i="1"/>
  <c r="AG252" i="1"/>
  <c r="AG354" i="1"/>
  <c r="AC251" i="1"/>
  <c r="AC353" i="1"/>
  <c r="AD251" i="1"/>
  <c r="AD353" i="1"/>
  <c r="AA252" i="1"/>
  <c r="AA354" i="1"/>
  <c r="AB251" i="1"/>
  <c r="AB353" i="1"/>
  <c r="AF17" i="3"/>
  <c r="AG16" i="3" s="1"/>
  <c r="AI16" i="3" s="1"/>
  <c r="AH15" i="3"/>
  <c r="AD18" i="3"/>
  <c r="AC18" i="3"/>
  <c r="AE17" i="3"/>
  <c r="AB18" i="3"/>
  <c r="AF118" i="3"/>
  <c r="AG117" i="3" s="1"/>
  <c r="AI117" i="3" s="1"/>
  <c r="AC119" i="3"/>
  <c r="AB119" i="3"/>
  <c r="AE118" i="3"/>
  <c r="AI116" i="3"/>
  <c r="AH116" i="3"/>
  <c r="AD119" i="3"/>
  <c r="AC18" i="6"/>
  <c r="AD18" i="6"/>
  <c r="AH15" i="6"/>
  <c r="AI15" i="6"/>
  <c r="AB18" i="6"/>
  <c r="AE17" i="6"/>
  <c r="AF17" i="6"/>
  <c r="AG16" i="6" s="1"/>
  <c r="AA120" i="3"/>
  <c r="AJ20" i="6"/>
  <c r="X20" i="6"/>
  <c r="Y20" i="6"/>
  <c r="Z120" i="3"/>
  <c r="AJ21" i="3"/>
  <c r="X21" i="3"/>
  <c r="Y21" i="3"/>
  <c r="Y20" i="3"/>
  <c r="AJ20" i="3"/>
  <c r="X20" i="3"/>
  <c r="L130" i="8"/>
  <c r="O129" i="8"/>
  <c r="P128" i="8" s="1"/>
  <c r="M130" i="8"/>
  <c r="N129" i="8"/>
  <c r="K130" i="8"/>
  <c r="R127" i="8"/>
  <c r="AP127" i="8" s="1"/>
  <c r="AH124" i="7"/>
  <c r="AE126" i="7"/>
  <c r="K29" i="8"/>
  <c r="AB127" i="7"/>
  <c r="AD127" i="7"/>
  <c r="AF126" i="7"/>
  <c r="AG125" i="7" s="1"/>
  <c r="AI125" i="7" s="1"/>
  <c r="AC127" i="7"/>
  <c r="N28" i="8"/>
  <c r="L29" i="8"/>
  <c r="O28" i="8"/>
  <c r="P27" i="8" s="1"/>
  <c r="M29" i="8"/>
  <c r="K29" i="24"/>
  <c r="M29" i="24"/>
  <c r="N28" i="24"/>
  <c r="O28" i="24"/>
  <c r="P27" i="24" s="1"/>
  <c r="Q27" i="24" s="1"/>
  <c r="AO27" i="24" s="1"/>
  <c r="L29" i="24"/>
  <c r="AB26" i="24"/>
  <c r="AI23" i="24"/>
  <c r="AE25" i="24"/>
  <c r="AD26" i="24"/>
  <c r="AF25" i="24"/>
  <c r="AG24" i="24" s="1"/>
  <c r="AC26" i="24"/>
  <c r="M29" i="6"/>
  <c r="K29" i="6"/>
  <c r="N28" i="6"/>
  <c r="O28" i="6"/>
  <c r="P27" i="6" s="1"/>
  <c r="L29" i="6"/>
  <c r="Q26" i="6"/>
  <c r="AO26" i="6" s="1"/>
  <c r="M29" i="3"/>
  <c r="R26" i="3"/>
  <c r="AP26" i="3" s="1"/>
  <c r="Q26" i="3"/>
  <c r="AO26" i="3" s="1"/>
  <c r="N28" i="3"/>
  <c r="O28" i="3"/>
  <c r="P27" i="3" s="1"/>
  <c r="Q27" i="3" s="1"/>
  <c r="AO27" i="3" s="1"/>
  <c r="K29" i="3"/>
  <c r="L29" i="3"/>
  <c r="AH124" i="24"/>
  <c r="M130" i="6"/>
  <c r="K130" i="6"/>
  <c r="O129" i="6"/>
  <c r="P128" i="6" s="1"/>
  <c r="Q128" i="6" s="1"/>
  <c r="AO128" i="6" s="1"/>
  <c r="N129" i="6"/>
  <c r="L130" i="6"/>
  <c r="R127" i="6"/>
  <c r="AP127" i="6" s="1"/>
  <c r="AD127" i="24"/>
  <c r="AI26" i="7"/>
  <c r="AB127" i="24"/>
  <c r="AE126" i="24"/>
  <c r="AF126" i="24"/>
  <c r="AG125" i="24" s="1"/>
  <c r="AC127" i="24"/>
  <c r="AB29" i="7"/>
  <c r="AF28" i="7"/>
  <c r="AG27" i="7" s="1"/>
  <c r="AE28" i="7"/>
  <c r="J130" i="2"/>
  <c r="AN130" i="8"/>
  <c r="AN130" i="7"/>
  <c r="G30" i="2"/>
  <c r="F31" i="2"/>
  <c r="E32" i="2" s="1"/>
  <c r="B34" i="2"/>
  <c r="D33" i="2"/>
  <c r="B69" i="3"/>
  <c r="B170" i="6"/>
  <c r="B68" i="6"/>
  <c r="B69" i="8"/>
  <c r="B70" i="24"/>
  <c r="D131" i="2"/>
  <c r="F131" i="2" s="1"/>
  <c r="E132" i="2" s="1"/>
  <c r="B132" i="2"/>
  <c r="J129" i="2"/>
  <c r="AN129" i="8"/>
  <c r="AN129" i="7"/>
  <c r="B170" i="8"/>
  <c r="B170" i="24"/>
  <c r="J29" i="2"/>
  <c r="AN29" i="8"/>
  <c r="B170" i="7"/>
  <c r="B170" i="3"/>
  <c r="B69" i="7"/>
  <c r="AI23" i="8"/>
  <c r="AE126" i="8"/>
  <c r="AF126" i="8"/>
  <c r="AC127" i="8"/>
  <c r="AB127" i="8"/>
  <c r="AH123" i="8"/>
  <c r="AI123" i="8"/>
  <c r="AH124" i="8"/>
  <c r="AD127" i="8"/>
  <c r="AD26" i="8"/>
  <c r="AH22" i="8"/>
  <c r="AI22" i="8"/>
  <c r="AF25" i="8"/>
  <c r="AE25" i="8"/>
  <c r="AC26" i="8"/>
  <c r="AB26" i="8"/>
  <c r="R127" i="7"/>
  <c r="AP127" i="7" s="1"/>
  <c r="Q127" i="7"/>
  <c r="AO127" i="7" s="1"/>
  <c r="O129" i="7"/>
  <c r="K130" i="7"/>
  <c r="L130" i="7"/>
  <c r="N129" i="7"/>
  <c r="M130" i="7"/>
  <c r="M130" i="24"/>
  <c r="R26" i="24"/>
  <c r="AP26" i="24" s="1"/>
  <c r="Q26" i="24"/>
  <c r="AO26" i="24" s="1"/>
  <c r="AD31" i="7"/>
  <c r="Q126" i="3"/>
  <c r="AO126" i="3" s="1"/>
  <c r="R126" i="3"/>
  <c r="AP126" i="3" s="1"/>
  <c r="Q28" i="7"/>
  <c r="AO28" i="7" s="1"/>
  <c r="K32" i="7"/>
  <c r="AC31" i="7"/>
  <c r="L31" i="7"/>
  <c r="N31" i="7" s="1"/>
  <c r="M32" i="7"/>
  <c r="N30" i="7"/>
  <c r="K130" i="3"/>
  <c r="L130" i="3"/>
  <c r="O129" i="3"/>
  <c r="P128" i="3" s="1"/>
  <c r="N129" i="3"/>
  <c r="R127" i="3"/>
  <c r="AP127" i="3" s="1"/>
  <c r="P127" i="24"/>
  <c r="O30" i="7"/>
  <c r="R26" i="8"/>
  <c r="AP26" i="8" s="1"/>
  <c r="Q26" i="8"/>
  <c r="AO26" i="8" s="1"/>
  <c r="M130" i="3"/>
  <c r="O129" i="24"/>
  <c r="N129" i="24"/>
  <c r="K130" i="24"/>
  <c r="L130" i="24"/>
  <c r="AN115" i="6" l="1"/>
  <c r="X115" i="2" s="1"/>
  <c r="AR110" i="8"/>
  <c r="AQ110" i="8"/>
  <c r="AR9" i="8"/>
  <c r="AQ9" i="8"/>
  <c r="AR110" i="7"/>
  <c r="AQ110" i="7"/>
  <c r="AQ9" i="7"/>
  <c r="AR9" i="7"/>
  <c r="AR110" i="24"/>
  <c r="AQ110" i="24"/>
  <c r="AQ9" i="24"/>
  <c r="AR9" i="24"/>
  <c r="AQ9" i="6"/>
  <c r="AR9" i="6"/>
  <c r="AK116" i="6"/>
  <c r="AM116" i="6" s="1"/>
  <c r="AL115" i="6"/>
  <c r="L115" i="2" s="1"/>
  <c r="M115" i="2" s="1"/>
  <c r="AQ110" i="3"/>
  <c r="AS110" i="3" s="1"/>
  <c r="AR110" i="6"/>
  <c r="AQ110" i="6"/>
  <c r="U9" i="2"/>
  <c r="Y9" i="2" s="1"/>
  <c r="AQ9" i="3"/>
  <c r="AS9" i="3" s="1"/>
  <c r="U110" i="2"/>
  <c r="Y110" i="2" s="1"/>
  <c r="AA121" i="3"/>
  <c r="Z121" i="3"/>
  <c r="AM23" i="24"/>
  <c r="AZ24" i="5"/>
  <c r="BG24" i="5" s="1"/>
  <c r="S23" i="6" s="1"/>
  <c r="T23" i="6" s="1"/>
  <c r="AY24" i="5"/>
  <c r="BF24" i="5" s="1"/>
  <c r="S23" i="3" s="1"/>
  <c r="T23" i="3" s="1"/>
  <c r="AY124" i="5"/>
  <c r="BF124" i="5" s="1"/>
  <c r="S123" i="3" s="1"/>
  <c r="T123" i="3" s="1"/>
  <c r="AZ124" i="5"/>
  <c r="BG124" i="5" s="1"/>
  <c r="S123" i="6" s="1"/>
  <c r="T123" i="6" s="1"/>
  <c r="AM22" i="24"/>
  <c r="AY23" i="5"/>
  <c r="BF23" i="5" s="1"/>
  <c r="S22" i="3" s="1"/>
  <c r="T22" i="3" s="1"/>
  <c r="AZ23" i="5"/>
  <c r="BG23" i="5" s="1"/>
  <c r="S22" i="6" s="1"/>
  <c r="T22" i="6" s="1"/>
  <c r="P111" i="2"/>
  <c r="N113" i="2"/>
  <c r="O113" i="2" s="1"/>
  <c r="V113" i="2" s="1"/>
  <c r="AR110" i="3"/>
  <c r="S110" i="2"/>
  <c r="AF118" i="6"/>
  <c r="AG117" i="6" s="1"/>
  <c r="AI117" i="6" s="1"/>
  <c r="AE118" i="6"/>
  <c r="AB119" i="6"/>
  <c r="AC119" i="6"/>
  <c r="AI116" i="6"/>
  <c r="AD119" i="6"/>
  <c r="AM123" i="24"/>
  <c r="AN123" i="24"/>
  <c r="Z120" i="6"/>
  <c r="Z21" i="6"/>
  <c r="AA120" i="6"/>
  <c r="AA21" i="6"/>
  <c r="Y121" i="6"/>
  <c r="X121" i="6"/>
  <c r="AJ121" i="6"/>
  <c r="S122" i="6"/>
  <c r="T122" i="6" s="1"/>
  <c r="X13" i="2"/>
  <c r="AM14" i="6"/>
  <c r="R14" i="2" s="1"/>
  <c r="AN23" i="24"/>
  <c r="AN22" i="24"/>
  <c r="AK124" i="8"/>
  <c r="AM124" i="8" s="1"/>
  <c r="AL123" i="8"/>
  <c r="AL125" i="7"/>
  <c r="AL117" i="3"/>
  <c r="AK123" i="8"/>
  <c r="AM123" i="8" s="1"/>
  <c r="AK15" i="3"/>
  <c r="AN15" i="3" s="1"/>
  <c r="AL26" i="7"/>
  <c r="AK124" i="24"/>
  <c r="AL15" i="6"/>
  <c r="L15" i="2" s="1"/>
  <c r="M15" i="2" s="1"/>
  <c r="AK116" i="3"/>
  <c r="AN116" i="3" s="1"/>
  <c r="AL16" i="3"/>
  <c r="AL22" i="8"/>
  <c r="AK15" i="6"/>
  <c r="AM15" i="6" s="1"/>
  <c r="AL116" i="3"/>
  <c r="S9" i="2"/>
  <c r="AR9" i="3"/>
  <c r="AK22" i="8"/>
  <c r="AM22" i="8" s="1"/>
  <c r="AL23" i="24"/>
  <c r="AM115" i="3"/>
  <c r="R115" i="2" s="1"/>
  <c r="AK124" i="7"/>
  <c r="AM124" i="7" s="1"/>
  <c r="AL23" i="8"/>
  <c r="O10" i="2"/>
  <c r="V10" i="2" s="1"/>
  <c r="AI251" i="1"/>
  <c r="AI353" i="1"/>
  <c r="AJ250" i="1"/>
  <c r="AJ352" i="1"/>
  <c r="AG251" i="1"/>
  <c r="AG353" i="1"/>
  <c r="AH250" i="1"/>
  <c r="AH352" i="1"/>
  <c r="AD250" i="1"/>
  <c r="AD352" i="1"/>
  <c r="AC250" i="1"/>
  <c r="AC352" i="1"/>
  <c r="AB250" i="1"/>
  <c r="AB352" i="1"/>
  <c r="AA251" i="1"/>
  <c r="AA353" i="1"/>
  <c r="AH16" i="3"/>
  <c r="AE18" i="3"/>
  <c r="AC19" i="3"/>
  <c r="AD19" i="3"/>
  <c r="AB19" i="3"/>
  <c r="AF18" i="3"/>
  <c r="AG17" i="3" s="1"/>
  <c r="AH17" i="3" s="1"/>
  <c r="AH117" i="3"/>
  <c r="AC120" i="3"/>
  <c r="AB120" i="3"/>
  <c r="AD120" i="3"/>
  <c r="AF119" i="3"/>
  <c r="AG118" i="3" s="1"/>
  <c r="AI118" i="3" s="1"/>
  <c r="AE119" i="3"/>
  <c r="AC19" i="6"/>
  <c r="AD19" i="6"/>
  <c r="AF18" i="6"/>
  <c r="AG17" i="6" s="1"/>
  <c r="AE18" i="6"/>
  <c r="AB19" i="6"/>
  <c r="AI16" i="6"/>
  <c r="AH16" i="6"/>
  <c r="Z20" i="6"/>
  <c r="AA20" i="6"/>
  <c r="AA21" i="3"/>
  <c r="Z20" i="3"/>
  <c r="Z21" i="3"/>
  <c r="X122" i="3"/>
  <c r="AJ122" i="3"/>
  <c r="Y122" i="3"/>
  <c r="AA20" i="3"/>
  <c r="O130" i="8"/>
  <c r="P129" i="8" s="1"/>
  <c r="Q129" i="8" s="1"/>
  <c r="AO129" i="8" s="1"/>
  <c r="M131" i="8"/>
  <c r="L131" i="8"/>
  <c r="K131" i="8"/>
  <c r="N130" i="8"/>
  <c r="K30" i="8"/>
  <c r="AH125" i="7"/>
  <c r="AE127" i="7"/>
  <c r="AF127" i="7"/>
  <c r="AG126" i="7" s="1"/>
  <c r="AB128" i="7"/>
  <c r="O29" i="8"/>
  <c r="P28" i="8" s="1"/>
  <c r="Q28" i="8" s="1"/>
  <c r="AO28" i="8" s="1"/>
  <c r="L30" i="8"/>
  <c r="AC128" i="7"/>
  <c r="AD128" i="7"/>
  <c r="N29" i="24"/>
  <c r="N29" i="8"/>
  <c r="M30" i="24"/>
  <c r="K30" i="24"/>
  <c r="O29" i="24"/>
  <c r="P28" i="24" s="1"/>
  <c r="R27" i="24"/>
  <c r="AP27" i="24" s="1"/>
  <c r="M30" i="8"/>
  <c r="L30" i="24"/>
  <c r="AB27" i="24"/>
  <c r="AC27" i="24"/>
  <c r="AF26" i="24"/>
  <c r="AG25" i="24" s="1"/>
  <c r="AH25" i="24" s="1"/>
  <c r="AE26" i="24"/>
  <c r="AH24" i="24"/>
  <c r="AI24" i="24"/>
  <c r="AD27" i="24"/>
  <c r="M30" i="6"/>
  <c r="K30" i="6"/>
  <c r="Q27" i="6"/>
  <c r="AO27" i="6" s="1"/>
  <c r="R27" i="6"/>
  <c r="AP27" i="6" s="1"/>
  <c r="M30" i="3"/>
  <c r="O29" i="6"/>
  <c r="P28" i="6" s="1"/>
  <c r="R28" i="6" s="1"/>
  <c r="AP28" i="6" s="1"/>
  <c r="L30" i="6"/>
  <c r="N29" i="6"/>
  <c r="R27" i="3"/>
  <c r="AP27" i="3" s="1"/>
  <c r="O29" i="3"/>
  <c r="P28" i="3" s="1"/>
  <c r="K30" i="3"/>
  <c r="N29" i="3"/>
  <c r="L30" i="3"/>
  <c r="M131" i="6"/>
  <c r="R128" i="6"/>
  <c r="AP128" i="6" s="1"/>
  <c r="O130" i="6"/>
  <c r="P129" i="6" s="1"/>
  <c r="L131" i="6"/>
  <c r="K131" i="6"/>
  <c r="N130" i="6"/>
  <c r="AD128" i="24"/>
  <c r="AE127" i="24"/>
  <c r="AF127" i="24"/>
  <c r="AG126" i="24" s="1"/>
  <c r="AC128" i="24"/>
  <c r="AB128" i="24"/>
  <c r="AI125" i="24"/>
  <c r="AH125" i="24"/>
  <c r="AI27" i="7"/>
  <c r="AH27" i="7"/>
  <c r="AE29" i="7"/>
  <c r="AB30" i="7"/>
  <c r="AF29" i="7"/>
  <c r="AG28" i="7" s="1"/>
  <c r="G131" i="2"/>
  <c r="F32" i="2"/>
  <c r="E33" i="2" s="1"/>
  <c r="F33" i="2" s="1"/>
  <c r="G31" i="2"/>
  <c r="B71" i="24"/>
  <c r="B171" i="3"/>
  <c r="B69" i="6"/>
  <c r="B70" i="3"/>
  <c r="B70" i="8"/>
  <c r="B133" i="2"/>
  <c r="D132" i="2"/>
  <c r="F132" i="2" s="1"/>
  <c r="E133" i="2" s="1"/>
  <c r="J30" i="2"/>
  <c r="AN30" i="8"/>
  <c r="B171" i="8"/>
  <c r="AD128" i="8"/>
  <c r="B171" i="7"/>
  <c r="B171" i="24"/>
  <c r="B171" i="6"/>
  <c r="B70" i="7"/>
  <c r="B35" i="2"/>
  <c r="D34" i="2"/>
  <c r="AC128" i="8"/>
  <c r="AB128" i="8"/>
  <c r="AE127" i="8"/>
  <c r="AF127" i="8"/>
  <c r="AG126" i="8" s="1"/>
  <c r="AG125" i="8"/>
  <c r="AG24" i="8"/>
  <c r="AC27" i="8"/>
  <c r="AE26" i="8"/>
  <c r="AF26" i="8"/>
  <c r="AG25" i="8" s="1"/>
  <c r="AB27" i="8"/>
  <c r="AD27" i="8"/>
  <c r="R128" i="3"/>
  <c r="AP128" i="3" s="1"/>
  <c r="Q128" i="3"/>
  <c r="AO128" i="3" s="1"/>
  <c r="M131" i="7"/>
  <c r="P128" i="7"/>
  <c r="N130" i="7"/>
  <c r="O130" i="7"/>
  <c r="P129" i="7" s="1"/>
  <c r="L131" i="7"/>
  <c r="K131" i="7"/>
  <c r="N130" i="3"/>
  <c r="O130" i="3"/>
  <c r="P129" i="3" s="1"/>
  <c r="Q129" i="3" s="1"/>
  <c r="AO129" i="3" s="1"/>
  <c r="K131" i="3"/>
  <c r="L131" i="3"/>
  <c r="Q27" i="8"/>
  <c r="AO27" i="8" s="1"/>
  <c r="R27" i="8"/>
  <c r="AP27" i="8" s="1"/>
  <c r="P29" i="7"/>
  <c r="Q127" i="24"/>
  <c r="AO127" i="24" s="1"/>
  <c r="R127" i="24"/>
  <c r="AP127" i="24" s="1"/>
  <c r="M131" i="24"/>
  <c r="M33" i="7"/>
  <c r="AC32" i="7"/>
  <c r="AD32" i="7"/>
  <c r="K131" i="24"/>
  <c r="L131" i="24"/>
  <c r="O130" i="24"/>
  <c r="P129" i="24" s="1"/>
  <c r="N130" i="24"/>
  <c r="K33" i="7"/>
  <c r="Q128" i="8"/>
  <c r="AO128" i="8" s="1"/>
  <c r="R128" i="8"/>
  <c r="AP128" i="8" s="1"/>
  <c r="P128" i="24"/>
  <c r="M131" i="3"/>
  <c r="L32" i="7"/>
  <c r="N32" i="7" s="1"/>
  <c r="O31" i="7"/>
  <c r="P30" i="7" s="1"/>
  <c r="AN116" i="6" l="1"/>
  <c r="X116" i="2" s="1"/>
  <c r="AT9" i="8"/>
  <c r="AR111" i="8"/>
  <c r="AT111" i="8" s="1"/>
  <c r="AQ111" i="8"/>
  <c r="AS111" i="8" s="1"/>
  <c r="AS110" i="8"/>
  <c r="AT110" i="8"/>
  <c r="AS9" i="8"/>
  <c r="AR111" i="7"/>
  <c r="AT111" i="7" s="1"/>
  <c r="AQ111" i="7"/>
  <c r="AS111" i="7" s="1"/>
  <c r="AS110" i="7"/>
  <c r="AT9" i="7"/>
  <c r="AT110" i="7"/>
  <c r="AS9" i="7"/>
  <c r="AT110" i="24"/>
  <c r="AT9" i="24"/>
  <c r="AS9" i="24"/>
  <c r="AR111" i="24"/>
  <c r="AT111" i="24" s="1"/>
  <c r="AQ111" i="24"/>
  <c r="AS111" i="24" s="1"/>
  <c r="AS110" i="24"/>
  <c r="AT9" i="6"/>
  <c r="AL116" i="6"/>
  <c r="L116" i="2" s="1"/>
  <c r="M116" i="2" s="1"/>
  <c r="AL117" i="6"/>
  <c r="L117" i="2" s="1"/>
  <c r="M117" i="2" s="1"/>
  <c r="AS110" i="6"/>
  <c r="AS9" i="6"/>
  <c r="AQ111" i="3"/>
  <c r="AS111" i="3" s="1"/>
  <c r="AR111" i="6"/>
  <c r="AT111" i="6" s="1"/>
  <c r="AQ111" i="6"/>
  <c r="AS111" i="6" s="1"/>
  <c r="AT110" i="6"/>
  <c r="AT110" i="3"/>
  <c r="AT9" i="3"/>
  <c r="N114" i="2"/>
  <c r="O114" i="2" s="1"/>
  <c r="V114" i="2" s="1"/>
  <c r="W110" i="2"/>
  <c r="Z110" i="2" s="1"/>
  <c r="S111" i="2"/>
  <c r="U111" i="2"/>
  <c r="Y111" i="2" s="1"/>
  <c r="W9" i="2"/>
  <c r="Z9" i="2" s="1"/>
  <c r="AR111" i="3"/>
  <c r="AT111" i="3" s="1"/>
  <c r="AZ125" i="5"/>
  <c r="BG125" i="5" s="1"/>
  <c r="S124" i="6" s="1"/>
  <c r="T124" i="6" s="1"/>
  <c r="AY125" i="5"/>
  <c r="BF125" i="5" s="1"/>
  <c r="S124" i="3" s="1"/>
  <c r="T124" i="3" s="1"/>
  <c r="P112" i="2"/>
  <c r="AB120" i="6"/>
  <c r="AF119" i="6"/>
  <c r="AG118" i="6" s="1"/>
  <c r="AH118" i="6" s="1"/>
  <c r="AD120" i="6"/>
  <c r="AH117" i="6"/>
  <c r="AC120" i="6"/>
  <c r="AE119" i="6"/>
  <c r="AM124" i="24"/>
  <c r="AA121" i="6"/>
  <c r="AN124" i="24"/>
  <c r="Z121" i="6"/>
  <c r="AM15" i="3"/>
  <c r="R15" i="2" s="1"/>
  <c r="AJ122" i="6"/>
  <c r="Y122" i="6"/>
  <c r="X122" i="6"/>
  <c r="X123" i="6"/>
  <c r="Y123" i="6"/>
  <c r="AM116" i="3"/>
  <c r="R116" i="2" s="1"/>
  <c r="AN15" i="6"/>
  <c r="X15" i="2" s="1"/>
  <c r="AL125" i="24"/>
  <c r="AK25" i="24"/>
  <c r="AK17" i="3"/>
  <c r="AM17" i="3" s="1"/>
  <c r="AK16" i="3"/>
  <c r="AN16" i="3" s="1"/>
  <c r="AL118" i="3"/>
  <c r="AK125" i="7"/>
  <c r="AM125" i="7" s="1"/>
  <c r="AK125" i="24"/>
  <c r="AK24" i="24"/>
  <c r="AK27" i="7"/>
  <c r="AM27" i="7" s="1"/>
  <c r="AK16" i="6"/>
  <c r="AM16" i="6" s="1"/>
  <c r="AL27" i="7"/>
  <c r="AL24" i="24"/>
  <c r="AL16" i="6"/>
  <c r="L16" i="2" s="1"/>
  <c r="M16" i="2" s="1"/>
  <c r="AK117" i="3"/>
  <c r="AN117" i="3" s="1"/>
  <c r="N11" i="2"/>
  <c r="P10" i="2" s="1"/>
  <c r="AJ249" i="1"/>
  <c r="AJ351" i="1"/>
  <c r="AI250" i="1"/>
  <c r="AI352" i="1"/>
  <c r="AH249" i="1"/>
  <c r="AH351" i="1"/>
  <c r="AG250" i="1"/>
  <c r="AG352" i="1"/>
  <c r="AC249" i="1"/>
  <c r="AC351" i="1"/>
  <c r="AD249" i="1"/>
  <c r="AD351" i="1"/>
  <c r="AB249" i="1"/>
  <c r="AB351" i="1"/>
  <c r="AA250" i="1"/>
  <c r="AA352" i="1"/>
  <c r="AE19" i="3"/>
  <c r="AD20" i="3"/>
  <c r="AB20" i="3"/>
  <c r="AC20" i="3"/>
  <c r="AI17" i="3"/>
  <c r="AF19" i="3"/>
  <c r="AG18" i="3" s="1"/>
  <c r="AI18" i="3" s="1"/>
  <c r="AD121" i="3"/>
  <c r="AF120" i="3"/>
  <c r="AG119" i="3" s="1"/>
  <c r="AI119" i="3" s="1"/>
  <c r="AB121" i="3"/>
  <c r="AE120" i="3"/>
  <c r="AC121" i="3"/>
  <c r="AH118" i="3"/>
  <c r="AC20" i="6"/>
  <c r="AD20" i="6"/>
  <c r="AE19" i="6"/>
  <c r="AB20" i="6"/>
  <c r="AF19" i="6"/>
  <c r="AG18" i="6" s="1"/>
  <c r="AH17" i="6"/>
  <c r="AI17" i="6"/>
  <c r="AJ22" i="6"/>
  <c r="X22" i="6"/>
  <c r="Y22" i="6"/>
  <c r="AJ23" i="6"/>
  <c r="Y23" i="6"/>
  <c r="X23" i="6"/>
  <c r="AJ123" i="6"/>
  <c r="AA122" i="3"/>
  <c r="Z122" i="3"/>
  <c r="Y123" i="3"/>
  <c r="AJ123" i="3"/>
  <c r="X22" i="3"/>
  <c r="AJ22" i="3"/>
  <c r="Y22" i="3"/>
  <c r="AJ23" i="3"/>
  <c r="X23" i="3"/>
  <c r="Y23" i="3"/>
  <c r="X123" i="3"/>
  <c r="R129" i="8"/>
  <c r="AP129" i="8" s="1"/>
  <c r="L132" i="8"/>
  <c r="M132" i="8"/>
  <c r="K132" i="8"/>
  <c r="N131" i="8"/>
  <c r="O131" i="8"/>
  <c r="P130" i="8" s="1"/>
  <c r="Q130" i="8" s="1"/>
  <c r="AO130" i="8" s="1"/>
  <c r="K31" i="8"/>
  <c r="AI126" i="7"/>
  <c r="AH126" i="7"/>
  <c r="AB129" i="7"/>
  <c r="O30" i="8"/>
  <c r="P29" i="8" s="1"/>
  <c r="Q29" i="8" s="1"/>
  <c r="AO29" i="8" s="1"/>
  <c r="AC129" i="7"/>
  <c r="N30" i="8"/>
  <c r="L31" i="8"/>
  <c r="AE128" i="7"/>
  <c r="AF128" i="7"/>
  <c r="AG127" i="7" s="1"/>
  <c r="AI127" i="7" s="1"/>
  <c r="AD129" i="7"/>
  <c r="M31" i="24"/>
  <c r="R28" i="8"/>
  <c r="AP28" i="8" s="1"/>
  <c r="K31" i="24"/>
  <c r="M31" i="8"/>
  <c r="L31" i="24"/>
  <c r="O30" i="24"/>
  <c r="P29" i="24" s="1"/>
  <c r="Q29" i="24" s="1"/>
  <c r="AO29" i="24" s="1"/>
  <c r="N30" i="24"/>
  <c r="AC28" i="24"/>
  <c r="AD28" i="24"/>
  <c r="AF27" i="24"/>
  <c r="AG26" i="24" s="1"/>
  <c r="AH26" i="24" s="1"/>
  <c r="AB28" i="24"/>
  <c r="AI25" i="24"/>
  <c r="AE27" i="24"/>
  <c r="M31" i="6"/>
  <c r="Q28" i="6"/>
  <c r="AO28" i="6" s="1"/>
  <c r="M31" i="3"/>
  <c r="K31" i="6"/>
  <c r="L31" i="6"/>
  <c r="N30" i="6"/>
  <c r="O30" i="6"/>
  <c r="P29" i="6" s="1"/>
  <c r="R29" i="6" s="1"/>
  <c r="AP29" i="6" s="1"/>
  <c r="N30" i="3"/>
  <c r="K31" i="3"/>
  <c r="O30" i="3"/>
  <c r="P29" i="3" s="1"/>
  <c r="L31" i="3"/>
  <c r="Q28" i="3"/>
  <c r="AO28" i="3" s="1"/>
  <c r="R28" i="3"/>
  <c r="AP28" i="3" s="1"/>
  <c r="L132" i="6"/>
  <c r="K132" i="6"/>
  <c r="O131" i="6"/>
  <c r="P130" i="6" s="1"/>
  <c r="R130" i="6" s="1"/>
  <c r="AP130" i="6" s="1"/>
  <c r="N131" i="6"/>
  <c r="M132" i="6"/>
  <c r="R129" i="6"/>
  <c r="AP129" i="6" s="1"/>
  <c r="Q129" i="6"/>
  <c r="AO129" i="6" s="1"/>
  <c r="AI126" i="24"/>
  <c r="AH126" i="24"/>
  <c r="AF128" i="24"/>
  <c r="AG127" i="24" s="1"/>
  <c r="AB129" i="24"/>
  <c r="AC129" i="24"/>
  <c r="AE128" i="24"/>
  <c r="AD129" i="24"/>
  <c r="AI28" i="7"/>
  <c r="AH28" i="7"/>
  <c r="AE30" i="7"/>
  <c r="AB31" i="7"/>
  <c r="AF30" i="7"/>
  <c r="AG29" i="7" s="1"/>
  <c r="G132" i="2"/>
  <c r="B172" i="8"/>
  <c r="B71" i="3"/>
  <c r="B70" i="6"/>
  <c r="B172" i="3"/>
  <c r="B172" i="6"/>
  <c r="B72" i="24"/>
  <c r="D35" i="2"/>
  <c r="B36" i="2"/>
  <c r="B71" i="8"/>
  <c r="J31" i="2"/>
  <c r="AN31" i="8"/>
  <c r="J131" i="2"/>
  <c r="AN131" i="7"/>
  <c r="AN131" i="8"/>
  <c r="B134" i="2"/>
  <c r="D133" i="2"/>
  <c r="F133" i="2" s="1"/>
  <c r="E134" i="2" s="1"/>
  <c r="E34" i="2"/>
  <c r="G33" i="2" s="1"/>
  <c r="B172" i="7"/>
  <c r="B71" i="7"/>
  <c r="B172" i="24"/>
  <c r="G32" i="2"/>
  <c r="AI126" i="8"/>
  <c r="AH126" i="8"/>
  <c r="AH125" i="8"/>
  <c r="AI125" i="8"/>
  <c r="AF128" i="8"/>
  <c r="AG127" i="8" s="1"/>
  <c r="AE128" i="8"/>
  <c r="AB129" i="8"/>
  <c r="AC129" i="8"/>
  <c r="AD129" i="8"/>
  <c r="AI25" i="8"/>
  <c r="AH25" i="8"/>
  <c r="AH24" i="8"/>
  <c r="AI24" i="8"/>
  <c r="AD28" i="8"/>
  <c r="AF27" i="8"/>
  <c r="AG26" i="8" s="1"/>
  <c r="AI26" i="8" s="1"/>
  <c r="AB28" i="8"/>
  <c r="AC28" i="8"/>
  <c r="AE27" i="8"/>
  <c r="R129" i="7"/>
  <c r="AP129" i="7" s="1"/>
  <c r="Q129" i="7"/>
  <c r="AO129" i="7" s="1"/>
  <c r="Q129" i="24"/>
  <c r="AO129" i="24" s="1"/>
  <c r="R129" i="24"/>
  <c r="AP129" i="24" s="1"/>
  <c r="O32" i="7"/>
  <c r="P31" i="7" s="1"/>
  <c r="O131" i="7"/>
  <c r="P130" i="7" s="1"/>
  <c r="Q130" i="7" s="1"/>
  <c r="AO130" i="7" s="1"/>
  <c r="L132" i="7"/>
  <c r="K132" i="7"/>
  <c r="N131" i="7"/>
  <c r="R128" i="7"/>
  <c r="AP128" i="7" s="1"/>
  <c r="Q128" i="7"/>
  <c r="AO128" i="7" s="1"/>
  <c r="M132" i="7"/>
  <c r="AC33" i="7"/>
  <c r="M34" i="7"/>
  <c r="L33" i="7"/>
  <c r="N33" i="7" s="1"/>
  <c r="Q28" i="24"/>
  <c r="AO28" i="24" s="1"/>
  <c r="R28" i="24"/>
  <c r="AP28" i="24" s="1"/>
  <c r="M132" i="3"/>
  <c r="AD33" i="7"/>
  <c r="O131" i="3"/>
  <c r="P130" i="3" s="1"/>
  <c r="Q130" i="3" s="1"/>
  <c r="AO130" i="3" s="1"/>
  <c r="N131" i="3"/>
  <c r="K132" i="3"/>
  <c r="L132" i="3"/>
  <c r="Q30" i="7"/>
  <c r="AO30" i="7" s="1"/>
  <c r="R30" i="7"/>
  <c r="AP30" i="7" s="1"/>
  <c r="Q128" i="24"/>
  <c r="AO128" i="24" s="1"/>
  <c r="R128" i="24"/>
  <c r="AP128" i="24" s="1"/>
  <c r="M132" i="24"/>
  <c r="R29" i="7"/>
  <c r="AP29" i="7" s="1"/>
  <c r="Q29" i="7"/>
  <c r="AO29" i="7" s="1"/>
  <c r="K34" i="7"/>
  <c r="N131" i="24"/>
  <c r="O131" i="24"/>
  <c r="P130" i="24" s="1"/>
  <c r="Q130" i="24" s="1"/>
  <c r="AO130" i="24" s="1"/>
  <c r="K132" i="24"/>
  <c r="L132" i="24"/>
  <c r="R129" i="3"/>
  <c r="AP129" i="3" s="1"/>
  <c r="AR10" i="8" l="1"/>
  <c r="AQ10" i="8"/>
  <c r="AQ112" i="8"/>
  <c r="AS112" i="8" s="1"/>
  <c r="AR112" i="8"/>
  <c r="AT112" i="8" s="1"/>
  <c r="AR10" i="7"/>
  <c r="AQ10" i="7"/>
  <c r="AR112" i="7"/>
  <c r="AT112" i="7" s="1"/>
  <c r="AQ112" i="7"/>
  <c r="AS112" i="7" s="1"/>
  <c r="AR10" i="24"/>
  <c r="AQ10" i="24"/>
  <c r="AQ112" i="24"/>
  <c r="AS112" i="24" s="1"/>
  <c r="AR112" i="24"/>
  <c r="AT112" i="24" s="1"/>
  <c r="AQ112" i="3"/>
  <c r="AS112" i="3" s="1"/>
  <c r="AQ112" i="6"/>
  <c r="AS112" i="6" s="1"/>
  <c r="AR112" i="6"/>
  <c r="AT112" i="6" s="1"/>
  <c r="AQ10" i="6"/>
  <c r="AR10" i="6"/>
  <c r="AK117" i="6"/>
  <c r="AM117" i="6" s="1"/>
  <c r="AK118" i="6"/>
  <c r="AM118" i="6" s="1"/>
  <c r="U10" i="2"/>
  <c r="Y10" i="2" s="1"/>
  <c r="AQ10" i="3"/>
  <c r="AS10" i="3" s="1"/>
  <c r="X124" i="3"/>
  <c r="P113" i="2"/>
  <c r="W111" i="2"/>
  <c r="Z111" i="2" s="1"/>
  <c r="U112" i="2"/>
  <c r="Y112" i="2" s="1"/>
  <c r="Y124" i="6"/>
  <c r="AJ124" i="6"/>
  <c r="X124" i="6"/>
  <c r="AY126" i="5"/>
  <c r="BF126" i="5" s="1"/>
  <c r="S125" i="3" s="1"/>
  <c r="T125" i="3" s="1"/>
  <c r="AZ126" i="5"/>
  <c r="BG126" i="5" s="1"/>
  <c r="S125" i="6" s="1"/>
  <c r="T125" i="6" s="1"/>
  <c r="AY26" i="5"/>
  <c r="BF26" i="5" s="1"/>
  <c r="S25" i="3" s="1"/>
  <c r="T25" i="3" s="1"/>
  <c r="AZ26" i="5"/>
  <c r="BG26" i="5" s="1"/>
  <c r="S25" i="6" s="1"/>
  <c r="T25" i="6" s="1"/>
  <c r="AN24" i="24"/>
  <c r="AY25" i="5"/>
  <c r="BF25" i="5" s="1"/>
  <c r="S24" i="3" s="1"/>
  <c r="T24" i="3" s="1"/>
  <c r="AZ25" i="5"/>
  <c r="BG25" i="5" s="1"/>
  <c r="S24" i="6" s="1"/>
  <c r="T24" i="6" s="1"/>
  <c r="S112" i="2"/>
  <c r="AR112" i="3"/>
  <c r="AT112" i="3" s="1"/>
  <c r="AC121" i="6"/>
  <c r="AF120" i="6"/>
  <c r="AG119" i="6" s="1"/>
  <c r="AH119" i="6" s="1"/>
  <c r="AE120" i="6"/>
  <c r="AI118" i="6"/>
  <c r="AD121" i="6"/>
  <c r="AB121" i="6"/>
  <c r="Z122" i="6"/>
  <c r="AA122" i="6"/>
  <c r="AM25" i="24"/>
  <c r="AN17" i="3"/>
  <c r="AN25" i="24"/>
  <c r="AM125" i="24"/>
  <c r="AN125" i="24"/>
  <c r="AM24" i="24"/>
  <c r="AM16" i="3"/>
  <c r="R16" i="2" s="1"/>
  <c r="AN16" i="6"/>
  <c r="X16" i="2" s="1"/>
  <c r="AL26" i="8"/>
  <c r="AK28" i="7"/>
  <c r="AM28" i="7" s="1"/>
  <c r="AL25" i="24"/>
  <c r="AK17" i="6"/>
  <c r="AM17" i="6" s="1"/>
  <c r="R17" i="2" s="1"/>
  <c r="AM117" i="3"/>
  <c r="AL28" i="7"/>
  <c r="AK126" i="24"/>
  <c r="AL126" i="24"/>
  <c r="AK26" i="24"/>
  <c r="AK118" i="3"/>
  <c r="AN118" i="3" s="1"/>
  <c r="AL18" i="3"/>
  <c r="AK24" i="8"/>
  <c r="AM24" i="8" s="1"/>
  <c r="AL125" i="8"/>
  <c r="AL17" i="3"/>
  <c r="S10" i="2"/>
  <c r="AR10" i="3"/>
  <c r="AK25" i="8"/>
  <c r="AM25" i="8" s="1"/>
  <c r="AK125" i="8"/>
  <c r="AM125" i="8" s="1"/>
  <c r="AK126" i="7"/>
  <c r="AM126" i="7" s="1"/>
  <c r="AL25" i="8"/>
  <c r="AK126" i="8"/>
  <c r="AM126" i="8" s="1"/>
  <c r="AL127" i="7"/>
  <c r="AL126" i="7"/>
  <c r="AL17" i="6"/>
  <c r="AL24" i="8"/>
  <c r="AL126" i="8"/>
  <c r="AL119" i="3"/>
  <c r="O11" i="2"/>
  <c r="V11" i="2" s="1"/>
  <c r="AI249" i="1"/>
  <c r="AI351" i="1"/>
  <c r="AJ248" i="1"/>
  <c r="AJ350" i="1"/>
  <c r="AG249" i="1"/>
  <c r="AG351" i="1"/>
  <c r="AH248" i="1"/>
  <c r="AH350" i="1"/>
  <c r="AD248" i="1"/>
  <c r="AD350" i="1"/>
  <c r="AC248" i="1"/>
  <c r="AC350" i="1"/>
  <c r="AA249" i="1"/>
  <c r="AA351" i="1"/>
  <c r="AB248" i="1"/>
  <c r="AB350" i="1"/>
  <c r="AE20" i="3"/>
  <c r="AC21" i="3"/>
  <c r="AF20" i="3"/>
  <c r="AG19" i="3" s="1"/>
  <c r="AI19" i="3" s="1"/>
  <c r="AD21" i="3"/>
  <c r="AB21" i="3"/>
  <c r="AH18" i="3"/>
  <c r="AC122" i="3"/>
  <c r="AF121" i="3"/>
  <c r="AG120" i="3" s="1"/>
  <c r="AI120" i="3" s="1"/>
  <c r="AH119" i="3"/>
  <c r="AD122" i="3"/>
  <c r="AB122" i="3"/>
  <c r="AE121" i="3"/>
  <c r="AA23" i="6"/>
  <c r="AC21" i="6"/>
  <c r="AD21" i="6"/>
  <c r="AA123" i="6"/>
  <c r="Z22" i="6"/>
  <c r="Z123" i="6"/>
  <c r="AF20" i="6"/>
  <c r="AG19" i="6" s="1"/>
  <c r="AB21" i="6"/>
  <c r="AE20" i="6"/>
  <c r="AI18" i="6"/>
  <c r="AH18" i="6"/>
  <c r="AA22" i="6"/>
  <c r="AA123" i="3"/>
  <c r="Z23" i="6"/>
  <c r="AA22" i="3"/>
  <c r="Z123" i="3"/>
  <c r="AA23" i="3"/>
  <c r="Z23" i="3"/>
  <c r="Y124" i="3"/>
  <c r="Z22" i="3"/>
  <c r="AJ124" i="3"/>
  <c r="O132" i="8"/>
  <c r="P131" i="8" s="1"/>
  <c r="M133" i="8"/>
  <c r="K133" i="8"/>
  <c r="L133" i="8"/>
  <c r="N132" i="8"/>
  <c r="R130" i="8"/>
  <c r="AP130" i="8" s="1"/>
  <c r="K32" i="8"/>
  <c r="R29" i="8"/>
  <c r="AP29" i="8" s="1"/>
  <c r="AC130" i="7"/>
  <c r="AD130" i="7"/>
  <c r="AF129" i="7"/>
  <c r="AG128" i="7" s="1"/>
  <c r="AH128" i="7" s="1"/>
  <c r="AB130" i="7"/>
  <c r="L32" i="8"/>
  <c r="O31" i="8"/>
  <c r="P30" i="8" s="1"/>
  <c r="N31" i="8"/>
  <c r="AH127" i="7"/>
  <c r="AE129" i="7"/>
  <c r="M32" i="24"/>
  <c r="N31" i="24"/>
  <c r="K32" i="24"/>
  <c r="L32" i="24"/>
  <c r="M32" i="8"/>
  <c r="O31" i="24"/>
  <c r="P30" i="24" s="1"/>
  <c r="R29" i="24"/>
  <c r="AP29" i="24" s="1"/>
  <c r="AE28" i="24"/>
  <c r="AB29" i="24"/>
  <c r="AD29" i="24"/>
  <c r="AF28" i="24"/>
  <c r="AG27" i="24" s="1"/>
  <c r="AI27" i="24" s="1"/>
  <c r="AC29" i="24"/>
  <c r="AI26" i="24"/>
  <c r="M32" i="6"/>
  <c r="M32" i="3"/>
  <c r="Q29" i="6"/>
  <c r="AO29" i="6" s="1"/>
  <c r="K32" i="6"/>
  <c r="O31" i="6"/>
  <c r="P30" i="6" s="1"/>
  <c r="Q30" i="6" s="1"/>
  <c r="AO30" i="6" s="1"/>
  <c r="N31" i="6"/>
  <c r="L32" i="6"/>
  <c r="Q29" i="3"/>
  <c r="AO29" i="3" s="1"/>
  <c r="R29" i="3"/>
  <c r="AP29" i="3" s="1"/>
  <c r="N31" i="3"/>
  <c r="O31" i="3"/>
  <c r="P30" i="3" s="1"/>
  <c r="Q30" i="3" s="1"/>
  <c r="AO30" i="3" s="1"/>
  <c r="K32" i="3"/>
  <c r="L32" i="3"/>
  <c r="L133" i="6"/>
  <c r="O132" i="6"/>
  <c r="P131" i="6" s="1"/>
  <c r="Q131" i="6" s="1"/>
  <c r="AO131" i="6" s="1"/>
  <c r="N132" i="6"/>
  <c r="K133" i="6"/>
  <c r="M133" i="6"/>
  <c r="Q130" i="6"/>
  <c r="AO130" i="6" s="1"/>
  <c r="AD130" i="24"/>
  <c r="O33" i="7"/>
  <c r="P32" i="7" s="1"/>
  <c r="R32" i="7" s="1"/>
  <c r="AP32" i="7" s="1"/>
  <c r="AE129" i="24"/>
  <c r="AB130" i="24"/>
  <c r="AF129" i="24"/>
  <c r="AG128" i="24" s="1"/>
  <c r="AI128" i="24" s="1"/>
  <c r="AC130" i="24"/>
  <c r="AH127" i="24"/>
  <c r="AI127" i="24"/>
  <c r="AB32" i="7"/>
  <c r="AE31" i="7"/>
  <c r="AF31" i="7"/>
  <c r="AG30" i="7" s="1"/>
  <c r="F34" i="2"/>
  <c r="E35" i="2" s="1"/>
  <c r="AH29" i="7"/>
  <c r="AI29" i="7"/>
  <c r="G133" i="2"/>
  <c r="B173" i="24"/>
  <c r="B72" i="7"/>
  <c r="B173" i="3"/>
  <c r="AH26" i="8"/>
  <c r="J33" i="2"/>
  <c r="AN33" i="8"/>
  <c r="B173" i="8"/>
  <c r="J132" i="2"/>
  <c r="AN132" i="8"/>
  <c r="AN132" i="7"/>
  <c r="B173" i="6"/>
  <c r="J32" i="2"/>
  <c r="AN32" i="8"/>
  <c r="D36" i="2"/>
  <c r="B37" i="2"/>
  <c r="B72" i="3"/>
  <c r="B173" i="7"/>
  <c r="D134" i="2"/>
  <c r="F134" i="2" s="1"/>
  <c r="E135" i="2" s="1"/>
  <c r="B135" i="2"/>
  <c r="B72" i="8"/>
  <c r="B73" i="24"/>
  <c r="B71" i="6"/>
  <c r="AI127" i="8"/>
  <c r="AH127" i="8"/>
  <c r="AE129" i="8"/>
  <c r="AF129" i="8"/>
  <c r="AB130" i="8"/>
  <c r="AC130" i="8"/>
  <c r="AD130" i="8"/>
  <c r="AD29" i="8"/>
  <c r="AB29" i="8"/>
  <c r="AE28" i="8"/>
  <c r="AC29" i="8"/>
  <c r="AF28" i="8"/>
  <c r="L133" i="7"/>
  <c r="K133" i="7"/>
  <c r="N132" i="7"/>
  <c r="O132" i="7"/>
  <c r="P131" i="7" s="1"/>
  <c r="M133" i="7"/>
  <c r="R130" i="7"/>
  <c r="AP130" i="7" s="1"/>
  <c r="N115" i="2"/>
  <c r="P114" i="2" s="1"/>
  <c r="M133" i="3"/>
  <c r="N132" i="24"/>
  <c r="O132" i="24"/>
  <c r="P131" i="24" s="1"/>
  <c r="L133" i="24"/>
  <c r="K133" i="24"/>
  <c r="O132" i="3"/>
  <c r="P131" i="3" s="1"/>
  <c r="Q131" i="3" s="1"/>
  <c r="AO131" i="3" s="1"/>
  <c r="K133" i="3"/>
  <c r="L133" i="3"/>
  <c r="N132" i="3"/>
  <c r="AC34" i="7"/>
  <c r="L34" i="7"/>
  <c r="K35" i="7"/>
  <c r="M133" i="24"/>
  <c r="Q31" i="7"/>
  <c r="AO31" i="7" s="1"/>
  <c r="R31" i="7"/>
  <c r="AP31" i="7" s="1"/>
  <c r="R130" i="3"/>
  <c r="AP130" i="3" s="1"/>
  <c r="R130" i="24"/>
  <c r="AP130" i="24" s="1"/>
  <c r="AD34" i="7"/>
  <c r="M35" i="7"/>
  <c r="AN117" i="6" l="1"/>
  <c r="X117" i="2" s="1"/>
  <c r="R117" i="2"/>
  <c r="AA124" i="3"/>
  <c r="AN118" i="6"/>
  <c r="X118" i="2" s="1"/>
  <c r="AQ114" i="8"/>
  <c r="AS114" i="8" s="1"/>
  <c r="AR114" i="8"/>
  <c r="AT114" i="8" s="1"/>
  <c r="AQ113" i="8"/>
  <c r="AS113" i="8" s="1"/>
  <c r="AR113" i="8"/>
  <c r="AT113" i="8" s="1"/>
  <c r="AS10" i="8"/>
  <c r="AT10" i="8"/>
  <c r="AQ114" i="7"/>
  <c r="AS114" i="7" s="1"/>
  <c r="AR114" i="7"/>
  <c r="AT114" i="7" s="1"/>
  <c r="AS10" i="7"/>
  <c r="AR113" i="7"/>
  <c r="AT113" i="7" s="1"/>
  <c r="AQ113" i="7"/>
  <c r="AS113" i="7" s="1"/>
  <c r="AT10" i="7"/>
  <c r="AS10" i="24"/>
  <c r="AQ114" i="24"/>
  <c r="AS114" i="24" s="1"/>
  <c r="AR114" i="24"/>
  <c r="AT114" i="24" s="1"/>
  <c r="AT10" i="24"/>
  <c r="AQ113" i="24"/>
  <c r="AS113" i="24" s="1"/>
  <c r="AR113" i="24"/>
  <c r="AT113" i="24" s="1"/>
  <c r="AQ114" i="6"/>
  <c r="AS114" i="6" s="1"/>
  <c r="AR114" i="6"/>
  <c r="AT114" i="6" s="1"/>
  <c r="AL118" i="6"/>
  <c r="L118" i="2" s="1"/>
  <c r="M118" i="2" s="1"/>
  <c r="AS10" i="6"/>
  <c r="AR113" i="6"/>
  <c r="AT113" i="6" s="1"/>
  <c r="AQ113" i="6"/>
  <c r="AS113" i="6" s="1"/>
  <c r="AK119" i="6"/>
  <c r="AM119" i="6" s="1"/>
  <c r="AT10" i="6"/>
  <c r="AT10" i="3"/>
  <c r="U114" i="2"/>
  <c r="Y114" i="2" s="1"/>
  <c r="AQ114" i="3"/>
  <c r="AS114" i="3" s="1"/>
  <c r="Y125" i="3"/>
  <c r="U113" i="2"/>
  <c r="Y113" i="2" s="1"/>
  <c r="AQ113" i="3"/>
  <c r="AS113" i="3" s="1"/>
  <c r="AR113" i="3"/>
  <c r="AT113" i="3" s="1"/>
  <c r="S113" i="2"/>
  <c r="W113" i="2" s="1"/>
  <c r="Z113" i="2" s="1"/>
  <c r="W112" i="2"/>
  <c r="Z112" i="2" s="1"/>
  <c r="W10" i="2"/>
  <c r="Z10" i="2" s="1"/>
  <c r="AA124" i="6"/>
  <c r="Z124" i="6"/>
  <c r="X25" i="6"/>
  <c r="Y25" i="6"/>
  <c r="AJ25" i="6"/>
  <c r="Y125" i="6"/>
  <c r="X125" i="6"/>
  <c r="AJ125" i="6"/>
  <c r="AM26" i="24"/>
  <c r="AY27" i="5"/>
  <c r="BF27" i="5" s="1"/>
  <c r="S26" i="3" s="1"/>
  <c r="T26" i="3" s="1"/>
  <c r="AZ27" i="5"/>
  <c r="BG27" i="5" s="1"/>
  <c r="S26" i="6" s="1"/>
  <c r="T26" i="6" s="1"/>
  <c r="AN126" i="24"/>
  <c r="AY127" i="5"/>
  <c r="BF127" i="5" s="1"/>
  <c r="S126" i="3" s="1"/>
  <c r="T126" i="3" s="1"/>
  <c r="AZ127" i="5"/>
  <c r="BG127" i="5" s="1"/>
  <c r="S126" i="6" s="1"/>
  <c r="T126" i="6" s="1"/>
  <c r="AB122" i="6"/>
  <c r="AI119" i="6"/>
  <c r="AD122" i="6"/>
  <c r="AF121" i="6"/>
  <c r="AG120" i="6" s="1"/>
  <c r="AH120" i="6" s="1"/>
  <c r="AC122" i="6"/>
  <c r="AE121" i="6"/>
  <c r="AM126" i="24"/>
  <c r="L17" i="2"/>
  <c r="M17" i="2" s="1"/>
  <c r="AN26" i="24"/>
  <c r="AM118" i="3"/>
  <c r="R118" i="2" s="1"/>
  <c r="AN17" i="6"/>
  <c r="X17" i="2" s="1"/>
  <c r="AK128" i="7"/>
  <c r="AM128" i="7" s="1"/>
  <c r="AK26" i="8"/>
  <c r="AM26" i="8" s="1"/>
  <c r="AL19" i="3"/>
  <c r="AL26" i="24"/>
  <c r="AK119" i="3"/>
  <c r="AM119" i="3" s="1"/>
  <c r="AK127" i="7"/>
  <c r="AM127" i="7" s="1"/>
  <c r="AK18" i="6"/>
  <c r="AN18" i="6" s="1"/>
  <c r="AL120" i="3"/>
  <c r="AR114" i="3"/>
  <c r="AT114" i="3" s="1"/>
  <c r="AL127" i="24"/>
  <c r="AL18" i="6"/>
  <c r="L18" i="2" s="1"/>
  <c r="M18" i="2" s="1"/>
  <c r="AK127" i="8"/>
  <c r="AM127" i="8" s="1"/>
  <c r="AK127" i="24"/>
  <c r="AL27" i="24"/>
  <c r="AK18" i="3"/>
  <c r="AN18" i="3" s="1"/>
  <c r="AL127" i="8"/>
  <c r="AL29" i="7"/>
  <c r="AK29" i="7"/>
  <c r="AM29" i="7" s="1"/>
  <c r="AL128" i="24"/>
  <c r="N12" i="2"/>
  <c r="O12" i="2" s="1"/>
  <c r="V12" i="2" s="1"/>
  <c r="AJ247" i="1"/>
  <c r="AJ349" i="1"/>
  <c r="AI248" i="1"/>
  <c r="AI350" i="1"/>
  <c r="AH247" i="1"/>
  <c r="AH349" i="1"/>
  <c r="AG248" i="1"/>
  <c r="AG350" i="1"/>
  <c r="AC247" i="1"/>
  <c r="AC349" i="1"/>
  <c r="AD247" i="1"/>
  <c r="AD349" i="1"/>
  <c r="AB247" i="1"/>
  <c r="AB349" i="1"/>
  <c r="AA248" i="1"/>
  <c r="AA350" i="1"/>
  <c r="AD22" i="3"/>
  <c r="AH19" i="3"/>
  <c r="AF21" i="3"/>
  <c r="AG20" i="3" s="1"/>
  <c r="AI20" i="3" s="1"/>
  <c r="AE21" i="3"/>
  <c r="AC22" i="3"/>
  <c r="AB22" i="3"/>
  <c r="AH120" i="3"/>
  <c r="AF122" i="3"/>
  <c r="AG121" i="3" s="1"/>
  <c r="AH121" i="3" s="1"/>
  <c r="AE122" i="3"/>
  <c r="AD123" i="3"/>
  <c r="AC123" i="3"/>
  <c r="AB123" i="3"/>
  <c r="AD22" i="6"/>
  <c r="AC22" i="6"/>
  <c r="AI19" i="6"/>
  <c r="AH19" i="6"/>
  <c r="AF21" i="6"/>
  <c r="AG20" i="6" s="1"/>
  <c r="AE21" i="6"/>
  <c r="AB22" i="6"/>
  <c r="Y24" i="6"/>
  <c r="X24" i="6"/>
  <c r="AJ24" i="6"/>
  <c r="Z124" i="3"/>
  <c r="Y25" i="3"/>
  <c r="X25" i="3"/>
  <c r="AJ25" i="3"/>
  <c r="X24" i="3"/>
  <c r="AJ24" i="3"/>
  <c r="Y24" i="3"/>
  <c r="X125" i="3"/>
  <c r="AJ125" i="3"/>
  <c r="K134" i="8"/>
  <c r="O133" i="8"/>
  <c r="P132" i="8" s="1"/>
  <c r="R132" i="8" s="1"/>
  <c r="AP132" i="8" s="1"/>
  <c r="M134" i="8"/>
  <c r="L134" i="8"/>
  <c r="N133" i="8"/>
  <c r="L33" i="8"/>
  <c r="AF130" i="7"/>
  <c r="AG129" i="7" s="1"/>
  <c r="AI129" i="7" s="1"/>
  <c r="L33" i="24"/>
  <c r="M33" i="8"/>
  <c r="K33" i="8"/>
  <c r="O32" i="8"/>
  <c r="P31" i="8" s="1"/>
  <c r="Q31" i="8" s="1"/>
  <c r="AO31" i="8" s="1"/>
  <c r="AC131" i="7"/>
  <c r="AB131" i="7"/>
  <c r="AE130" i="7"/>
  <c r="AD131" i="7"/>
  <c r="K33" i="24"/>
  <c r="AI128" i="7"/>
  <c r="N32" i="8"/>
  <c r="O32" i="24"/>
  <c r="P31" i="24" s="1"/>
  <c r="R31" i="24" s="1"/>
  <c r="AP31" i="24" s="1"/>
  <c r="M33" i="24"/>
  <c r="N32" i="24"/>
  <c r="AD30" i="24"/>
  <c r="AB30" i="24"/>
  <c r="AH27" i="24"/>
  <c r="AE29" i="24"/>
  <c r="AC30" i="24"/>
  <c r="AF29" i="24"/>
  <c r="AG28" i="24" s="1"/>
  <c r="R30" i="6"/>
  <c r="AP30" i="6" s="1"/>
  <c r="M33" i="3"/>
  <c r="M33" i="6"/>
  <c r="R30" i="3"/>
  <c r="AP30" i="3" s="1"/>
  <c r="K33" i="6"/>
  <c r="N32" i="6"/>
  <c r="O32" i="6"/>
  <c r="P31" i="6" s="1"/>
  <c r="R31" i="6" s="1"/>
  <c r="AP31" i="6" s="1"/>
  <c r="L33" i="6"/>
  <c r="O32" i="3"/>
  <c r="P31" i="3" s="1"/>
  <c r="N32" i="3"/>
  <c r="K33" i="3"/>
  <c r="L33" i="3"/>
  <c r="R131" i="6"/>
  <c r="AP131" i="6" s="1"/>
  <c r="R131" i="24"/>
  <c r="AP131" i="24" s="1"/>
  <c r="Q131" i="24"/>
  <c r="AO131" i="24" s="1"/>
  <c r="O133" i="6"/>
  <c r="N133" i="6"/>
  <c r="L134" i="6"/>
  <c r="K134" i="6"/>
  <c r="M134" i="6"/>
  <c r="AD131" i="24"/>
  <c r="AE130" i="24"/>
  <c r="AF130" i="24"/>
  <c r="AG129" i="24" s="1"/>
  <c r="AH129" i="24" s="1"/>
  <c r="AC131" i="24"/>
  <c r="AB131" i="24"/>
  <c r="AH128" i="24"/>
  <c r="AE32" i="7"/>
  <c r="AB33" i="7"/>
  <c r="AF32" i="7"/>
  <c r="AG31" i="7" s="1"/>
  <c r="AH30" i="7"/>
  <c r="AI30" i="7"/>
  <c r="G134" i="2"/>
  <c r="B38" i="2"/>
  <c r="D37" i="2"/>
  <c r="B74" i="24"/>
  <c r="J133" i="2"/>
  <c r="AN133" i="8"/>
  <c r="AN133" i="7"/>
  <c r="B174" i="6"/>
  <c r="B174" i="3"/>
  <c r="B73" i="3"/>
  <c r="B72" i="6"/>
  <c r="B174" i="7"/>
  <c r="F35" i="2"/>
  <c r="E36" i="2" s="1"/>
  <c r="B73" i="8"/>
  <c r="D135" i="2"/>
  <c r="F135" i="2" s="1"/>
  <c r="E136" i="2" s="1"/>
  <c r="B136" i="2"/>
  <c r="G34" i="2"/>
  <c r="B174" i="8"/>
  <c r="B73" i="7"/>
  <c r="B174" i="24"/>
  <c r="AD131" i="8"/>
  <c r="AG128" i="8"/>
  <c r="AF130" i="8"/>
  <c r="AG129" i="8" s="1"/>
  <c r="AI129" i="8" s="1"/>
  <c r="AB131" i="8"/>
  <c r="AE130" i="8"/>
  <c r="AC131" i="8"/>
  <c r="AF29" i="8"/>
  <c r="AG28" i="8" s="1"/>
  <c r="AI28" i="8" s="1"/>
  <c r="AB30" i="8"/>
  <c r="AC30" i="8"/>
  <c r="AE29" i="8"/>
  <c r="AG27" i="8"/>
  <c r="AD30" i="8"/>
  <c r="Q131" i="7"/>
  <c r="AO131" i="7" s="1"/>
  <c r="R131" i="7"/>
  <c r="AP131" i="7" s="1"/>
  <c r="Q32" i="7"/>
  <c r="AO32" i="7" s="1"/>
  <c r="R131" i="3"/>
  <c r="AP131" i="3" s="1"/>
  <c r="K134" i="7"/>
  <c r="L134" i="7"/>
  <c r="N133" i="7"/>
  <c r="O133" i="7"/>
  <c r="P132" i="7" s="1"/>
  <c r="M134" i="7"/>
  <c r="O115" i="2"/>
  <c r="V115" i="2" s="1"/>
  <c r="L35" i="7"/>
  <c r="O35" i="7" s="1"/>
  <c r="R131" i="8"/>
  <c r="AP131" i="8" s="1"/>
  <c r="Q131" i="8"/>
  <c r="AO131" i="8" s="1"/>
  <c r="N34" i="7"/>
  <c r="M134" i="24"/>
  <c r="Q30" i="8"/>
  <c r="AO30" i="8" s="1"/>
  <c r="R30" i="8"/>
  <c r="AP30" i="8" s="1"/>
  <c r="O34" i="7"/>
  <c r="S114" i="2"/>
  <c r="K36" i="7"/>
  <c r="M134" i="3"/>
  <c r="N133" i="24"/>
  <c r="O133" i="24"/>
  <c r="P132" i="24" s="1"/>
  <c r="K134" i="24"/>
  <c r="L134" i="24"/>
  <c r="Q30" i="24"/>
  <c r="AO30" i="24" s="1"/>
  <c r="R30" i="24"/>
  <c r="AP30" i="24" s="1"/>
  <c r="N133" i="3"/>
  <c r="O133" i="3"/>
  <c r="K134" i="3"/>
  <c r="L134" i="3"/>
  <c r="M36" i="7"/>
  <c r="AD35" i="7"/>
  <c r="AC35" i="7"/>
  <c r="Z125" i="3" l="1"/>
  <c r="R119" i="2"/>
  <c r="AN119" i="6"/>
  <c r="AL119" i="6"/>
  <c r="L119" i="2" s="1"/>
  <c r="M119" i="2" s="1"/>
  <c r="W114" i="2"/>
  <c r="Z114" i="2" s="1"/>
  <c r="AA25" i="6"/>
  <c r="Z25" i="6"/>
  <c r="AA125" i="6"/>
  <c r="Z125" i="6"/>
  <c r="AM127" i="24"/>
  <c r="AZ128" i="5"/>
  <c r="BG128" i="5" s="1"/>
  <c r="S127" i="6" s="1"/>
  <c r="T127" i="6" s="1"/>
  <c r="AY128" i="5"/>
  <c r="BF128" i="5" s="1"/>
  <c r="S127" i="3" s="1"/>
  <c r="T127" i="3" s="1"/>
  <c r="AC123" i="6"/>
  <c r="AB123" i="6"/>
  <c r="AF122" i="6"/>
  <c r="AG121" i="6" s="1"/>
  <c r="AH121" i="6" s="1"/>
  <c r="AD123" i="6"/>
  <c r="AE122" i="6"/>
  <c r="AI120" i="6"/>
  <c r="AM18" i="6"/>
  <c r="Y126" i="6"/>
  <c r="X126" i="6"/>
  <c r="AN127" i="24"/>
  <c r="X18" i="2"/>
  <c r="AN119" i="3"/>
  <c r="AM18" i="3"/>
  <c r="AL28" i="8"/>
  <c r="AK128" i="24"/>
  <c r="AL128" i="7"/>
  <c r="AK19" i="6"/>
  <c r="AM19" i="6" s="1"/>
  <c r="AL20" i="3"/>
  <c r="AK27" i="24"/>
  <c r="AL19" i="6"/>
  <c r="L19" i="2" s="1"/>
  <c r="M19" i="2" s="1"/>
  <c r="AK120" i="6"/>
  <c r="AN120" i="6" s="1"/>
  <c r="AK19" i="3"/>
  <c r="AN19" i="3" s="1"/>
  <c r="AL129" i="7"/>
  <c r="AL30" i="7"/>
  <c r="AK129" i="24"/>
  <c r="AK121" i="3"/>
  <c r="AM121" i="3" s="1"/>
  <c r="AL129" i="8"/>
  <c r="AK30" i="7"/>
  <c r="AM30" i="7" s="1"/>
  <c r="AK120" i="3"/>
  <c r="AN120" i="3" s="1"/>
  <c r="N13" i="2"/>
  <c r="P12" i="2" s="1"/>
  <c r="P11" i="2"/>
  <c r="AI247" i="1"/>
  <c r="AI349" i="1"/>
  <c r="AJ246" i="1"/>
  <c r="AJ348" i="1"/>
  <c r="AG247" i="1"/>
  <c r="AG349" i="1"/>
  <c r="AH246" i="1"/>
  <c r="AH348" i="1"/>
  <c r="AD246" i="1"/>
  <c r="AD348" i="1"/>
  <c r="AC246" i="1"/>
  <c r="AC348" i="1"/>
  <c r="AA247" i="1"/>
  <c r="AA349" i="1"/>
  <c r="AB246" i="1"/>
  <c r="AB348" i="1"/>
  <c r="AH20" i="3"/>
  <c r="AE22" i="3"/>
  <c r="AC23" i="3"/>
  <c r="AD23" i="3"/>
  <c r="AB23" i="3"/>
  <c r="AF22" i="3"/>
  <c r="AG21" i="3" s="1"/>
  <c r="AH21" i="3" s="1"/>
  <c r="AC23" i="6"/>
  <c r="AD124" i="3"/>
  <c r="AI121" i="3"/>
  <c r="AE123" i="3"/>
  <c r="AB124" i="3"/>
  <c r="AF123" i="3"/>
  <c r="AG122" i="3" s="1"/>
  <c r="AI122" i="3" s="1"/>
  <c r="AC124" i="3"/>
  <c r="AA24" i="6"/>
  <c r="AD23" i="6"/>
  <c r="AF22" i="6"/>
  <c r="AG21" i="6" s="1"/>
  <c r="AI21" i="6" s="1"/>
  <c r="AE22" i="6"/>
  <c r="AB23" i="6"/>
  <c r="AH20" i="6"/>
  <c r="AI20" i="6"/>
  <c r="Z24" i="6"/>
  <c r="AJ26" i="6"/>
  <c r="X26" i="6"/>
  <c r="Y26" i="6"/>
  <c r="AJ126" i="6"/>
  <c r="Z25" i="3"/>
  <c r="AA25" i="3"/>
  <c r="Z24" i="3"/>
  <c r="AJ26" i="3"/>
  <c r="Y26" i="3"/>
  <c r="X26" i="3"/>
  <c r="X126" i="3"/>
  <c r="AJ126" i="3"/>
  <c r="Y126" i="3"/>
  <c r="AA24" i="3"/>
  <c r="AA125" i="3"/>
  <c r="AH129" i="7"/>
  <c r="K135" i="8"/>
  <c r="L135" i="8"/>
  <c r="M135" i="8"/>
  <c r="Q132" i="8"/>
  <c r="AO132" i="8" s="1"/>
  <c r="N134" i="8"/>
  <c r="O134" i="8"/>
  <c r="P133" i="8" s="1"/>
  <c r="L34" i="8"/>
  <c r="O33" i="8"/>
  <c r="P32" i="8" s="1"/>
  <c r="Q32" i="8" s="1"/>
  <c r="AO32" i="8" s="1"/>
  <c r="O33" i="24"/>
  <c r="P32" i="24" s="1"/>
  <c r="Q32" i="24" s="1"/>
  <c r="AO32" i="24" s="1"/>
  <c r="K34" i="8"/>
  <c r="AC132" i="7"/>
  <c r="M34" i="8"/>
  <c r="R31" i="8"/>
  <c r="AP31" i="8" s="1"/>
  <c r="N33" i="8"/>
  <c r="AB132" i="7"/>
  <c r="AF131" i="7"/>
  <c r="AG130" i="7" s="1"/>
  <c r="AI130" i="7" s="1"/>
  <c r="AE131" i="7"/>
  <c r="K34" i="24"/>
  <c r="L34" i="24"/>
  <c r="M34" i="24"/>
  <c r="AD132" i="7"/>
  <c r="N33" i="24"/>
  <c r="Q31" i="24"/>
  <c r="AO31" i="24" s="1"/>
  <c r="AD31" i="24"/>
  <c r="AF30" i="24"/>
  <c r="AG29" i="24" s="1"/>
  <c r="AI29" i="24" s="1"/>
  <c r="AE30" i="24"/>
  <c r="AB31" i="24"/>
  <c r="AC31" i="24"/>
  <c r="AH28" i="24"/>
  <c r="AI28" i="24"/>
  <c r="M34" i="6"/>
  <c r="K34" i="6"/>
  <c r="L34" i="6"/>
  <c r="N33" i="6"/>
  <c r="O33" i="6"/>
  <c r="P32" i="6" s="1"/>
  <c r="Q31" i="6"/>
  <c r="AO31" i="6" s="1"/>
  <c r="AI129" i="24"/>
  <c r="M34" i="3"/>
  <c r="L34" i="3"/>
  <c r="N33" i="3"/>
  <c r="O33" i="3"/>
  <c r="P32" i="3" s="1"/>
  <c r="K34" i="3"/>
  <c r="Q31" i="3"/>
  <c r="AO31" i="3" s="1"/>
  <c r="R31" i="3"/>
  <c r="AP31" i="3" s="1"/>
  <c r="K135" i="6"/>
  <c r="L135" i="6"/>
  <c r="O134" i="6"/>
  <c r="P133" i="6" s="1"/>
  <c r="Q133" i="6" s="1"/>
  <c r="AO133" i="6" s="1"/>
  <c r="N134" i="6"/>
  <c r="P132" i="6"/>
  <c r="M135" i="6"/>
  <c r="AD132" i="24"/>
  <c r="AB132" i="24"/>
  <c r="AE131" i="24"/>
  <c r="AF131" i="24"/>
  <c r="AG130" i="24" s="1"/>
  <c r="AH130" i="24" s="1"/>
  <c r="AC132" i="24"/>
  <c r="AI31" i="7"/>
  <c r="AH31" i="7"/>
  <c r="AF33" i="7"/>
  <c r="AG32" i="7" s="1"/>
  <c r="AI32" i="7" s="1"/>
  <c r="AB34" i="7"/>
  <c r="AE33" i="7"/>
  <c r="N35" i="7"/>
  <c r="G35" i="2"/>
  <c r="F36" i="2"/>
  <c r="E37" i="2" s="1"/>
  <c r="G135" i="2"/>
  <c r="B175" i="7"/>
  <c r="B74" i="8"/>
  <c r="B175" i="6"/>
  <c r="J34" i="2"/>
  <c r="AN34" i="8"/>
  <c r="B75" i="24"/>
  <c r="J134" i="2"/>
  <c r="AN134" i="7"/>
  <c r="AN134" i="8"/>
  <c r="B74" i="3"/>
  <c r="B175" i="8"/>
  <c r="B137" i="2"/>
  <c r="D136" i="2"/>
  <c r="F136" i="2" s="1"/>
  <c r="E137" i="2" s="1"/>
  <c r="B73" i="6"/>
  <c r="M135" i="7"/>
  <c r="B175" i="24"/>
  <c r="B175" i="3"/>
  <c r="B74" i="7"/>
  <c r="AD132" i="8"/>
  <c r="B39" i="2"/>
  <c r="D38" i="2"/>
  <c r="AH128" i="8"/>
  <c r="AI128" i="8"/>
  <c r="AE131" i="8"/>
  <c r="AC132" i="8"/>
  <c r="AB132" i="8"/>
  <c r="AF131" i="8"/>
  <c r="AG130" i="8" s="1"/>
  <c r="AH129" i="8"/>
  <c r="AD31" i="8"/>
  <c r="AH28" i="8"/>
  <c r="AB31" i="8"/>
  <c r="AF30" i="8"/>
  <c r="AG29" i="8" s="1"/>
  <c r="AI29" i="8" s="1"/>
  <c r="AE30" i="8"/>
  <c r="AC31" i="8"/>
  <c r="AI27" i="8"/>
  <c r="AH27" i="8"/>
  <c r="N116" i="2"/>
  <c r="O116" i="2" s="1"/>
  <c r="V116" i="2" s="1"/>
  <c r="R132" i="7"/>
  <c r="AP132" i="7" s="1"/>
  <c r="Q132" i="7"/>
  <c r="AO132" i="7" s="1"/>
  <c r="L135" i="7"/>
  <c r="O134" i="7"/>
  <c r="P133" i="7" s="1"/>
  <c r="Q133" i="7" s="1"/>
  <c r="AO133" i="7" s="1"/>
  <c r="N134" i="7"/>
  <c r="K135" i="7"/>
  <c r="Q132" i="24"/>
  <c r="AO132" i="24" s="1"/>
  <c r="R132" i="24"/>
  <c r="AP132" i="24" s="1"/>
  <c r="AC36" i="7"/>
  <c r="O134" i="3"/>
  <c r="P133" i="3" s="1"/>
  <c r="R133" i="3" s="1"/>
  <c r="AP133" i="3" s="1"/>
  <c r="N134" i="3"/>
  <c r="K135" i="3"/>
  <c r="L135" i="3"/>
  <c r="M135" i="24"/>
  <c r="M37" i="7"/>
  <c r="M135" i="3"/>
  <c r="AD36" i="7"/>
  <c r="O134" i="24"/>
  <c r="P133" i="24" s="1"/>
  <c r="R133" i="24" s="1"/>
  <c r="AP133" i="24" s="1"/>
  <c r="N134" i="24"/>
  <c r="K135" i="24"/>
  <c r="L135" i="24"/>
  <c r="L36" i="7"/>
  <c r="N36" i="7" s="1"/>
  <c r="P132" i="3"/>
  <c r="K37" i="7"/>
  <c r="P34" i="7"/>
  <c r="R34" i="7" s="1"/>
  <c r="AP34" i="7" s="1"/>
  <c r="P33" i="7"/>
  <c r="X119" i="2" l="1"/>
  <c r="AR11" i="8"/>
  <c r="AT11" i="8" s="1"/>
  <c r="AQ11" i="8"/>
  <c r="AS11" i="8" s="1"/>
  <c r="AR12" i="8"/>
  <c r="AT12" i="8" s="1"/>
  <c r="AQ12" i="8"/>
  <c r="AS12" i="8" s="1"/>
  <c r="AQ11" i="7"/>
  <c r="AS11" i="7" s="1"/>
  <c r="AR11" i="7"/>
  <c r="AT11" i="7" s="1"/>
  <c r="AR12" i="7"/>
  <c r="AT12" i="7" s="1"/>
  <c r="AQ12" i="7"/>
  <c r="AS12" i="7" s="1"/>
  <c r="AR11" i="24"/>
  <c r="AT11" i="24" s="1"/>
  <c r="AQ11" i="24"/>
  <c r="AS11" i="24" s="1"/>
  <c r="AQ12" i="24"/>
  <c r="AS12" i="24" s="1"/>
  <c r="AR12" i="24"/>
  <c r="AT12" i="24" s="1"/>
  <c r="AR11" i="6"/>
  <c r="AT11" i="6" s="1"/>
  <c r="AQ11" i="6"/>
  <c r="AS11" i="6" s="1"/>
  <c r="AK121" i="6"/>
  <c r="AM121" i="6" s="1"/>
  <c r="R121" i="2" s="1"/>
  <c r="AR12" i="6"/>
  <c r="AT12" i="6" s="1"/>
  <c r="AQ12" i="6"/>
  <c r="AS12" i="6" s="1"/>
  <c r="AL120" i="6"/>
  <c r="L120" i="2" s="1"/>
  <c r="M120" i="2" s="1"/>
  <c r="U12" i="2"/>
  <c r="Y12" i="2" s="1"/>
  <c r="AQ12" i="3"/>
  <c r="AS12" i="3" s="1"/>
  <c r="U11" i="2"/>
  <c r="Y11" i="2" s="1"/>
  <c r="AQ11" i="3"/>
  <c r="AS11" i="3" s="1"/>
  <c r="AY28" i="5"/>
  <c r="BF28" i="5" s="1"/>
  <c r="S27" i="3" s="1"/>
  <c r="T27" i="3" s="1"/>
  <c r="AZ28" i="5"/>
  <c r="BG28" i="5" s="1"/>
  <c r="S27" i="6" s="1"/>
  <c r="T27" i="6" s="1"/>
  <c r="AN129" i="24"/>
  <c r="AZ130" i="5"/>
  <c r="BG130" i="5" s="1"/>
  <c r="S129" i="6" s="1"/>
  <c r="T129" i="6" s="1"/>
  <c r="AY130" i="5"/>
  <c r="BF130" i="5" s="1"/>
  <c r="S129" i="3" s="1"/>
  <c r="T129" i="3" s="1"/>
  <c r="AN128" i="24"/>
  <c r="AY129" i="5"/>
  <c r="BF129" i="5" s="1"/>
  <c r="S128" i="3" s="1"/>
  <c r="T128" i="3" s="1"/>
  <c r="AZ129" i="5"/>
  <c r="BG129" i="5" s="1"/>
  <c r="S128" i="6" s="1"/>
  <c r="T128" i="6" s="1"/>
  <c r="AB124" i="6"/>
  <c r="AF123" i="6"/>
  <c r="AG122" i="6" s="1"/>
  <c r="AC124" i="6"/>
  <c r="AD124" i="6"/>
  <c r="AI121" i="6"/>
  <c r="AE123" i="6"/>
  <c r="R18" i="2"/>
  <c r="AM27" i="24"/>
  <c r="AN27" i="24"/>
  <c r="Y127" i="6"/>
  <c r="X127" i="6"/>
  <c r="AM120" i="6"/>
  <c r="AN19" i="6"/>
  <c r="X19" i="2" s="1"/>
  <c r="AM128" i="24"/>
  <c r="AM129" i="24"/>
  <c r="AN121" i="3"/>
  <c r="X120" i="2"/>
  <c r="AK31" i="7"/>
  <c r="AM31" i="7" s="1"/>
  <c r="AK20" i="3"/>
  <c r="AN20" i="3" s="1"/>
  <c r="AL29" i="8"/>
  <c r="AL31" i="7"/>
  <c r="AL28" i="24"/>
  <c r="AK20" i="6"/>
  <c r="AN20" i="6" s="1"/>
  <c r="AM19" i="3"/>
  <c r="R19" i="2" s="1"/>
  <c r="AL128" i="8"/>
  <c r="AL129" i="24"/>
  <c r="AK28" i="24"/>
  <c r="AL130" i="7"/>
  <c r="AK129" i="7"/>
  <c r="AM129" i="7" s="1"/>
  <c r="AL122" i="3"/>
  <c r="AK21" i="3"/>
  <c r="AN21" i="3" s="1"/>
  <c r="AR11" i="3"/>
  <c r="AT11" i="3" s="1"/>
  <c r="AK28" i="8"/>
  <c r="AM28" i="8" s="1"/>
  <c r="AK128" i="8"/>
  <c r="AM128" i="8" s="1"/>
  <c r="AK130" i="24"/>
  <c r="S12" i="2"/>
  <c r="AR12" i="3"/>
  <c r="AT12" i="3" s="1"/>
  <c r="AK27" i="8"/>
  <c r="AM27" i="8" s="1"/>
  <c r="AK129" i="8"/>
  <c r="AM129" i="8" s="1"/>
  <c r="AL121" i="3"/>
  <c r="AL27" i="8"/>
  <c r="AL29" i="24"/>
  <c r="AL21" i="6"/>
  <c r="AL20" i="6"/>
  <c r="L20" i="2" s="1"/>
  <c r="M20" i="2" s="1"/>
  <c r="AL32" i="7"/>
  <c r="AM120" i="3"/>
  <c r="O13" i="2"/>
  <c r="V13" i="2" s="1"/>
  <c r="S11" i="2"/>
  <c r="AJ245" i="1"/>
  <c r="AJ347" i="1"/>
  <c r="AI246" i="1"/>
  <c r="AI348" i="1"/>
  <c r="AH245" i="1"/>
  <c r="AH347" i="1"/>
  <c r="AG246" i="1"/>
  <c r="AG348" i="1"/>
  <c r="AC245" i="1"/>
  <c r="AC347" i="1"/>
  <c r="AD245" i="1"/>
  <c r="AD347" i="1"/>
  <c r="AB245" i="1"/>
  <c r="AB347" i="1"/>
  <c r="AA246" i="1"/>
  <c r="AA348" i="1"/>
  <c r="AF23" i="3"/>
  <c r="AG22" i="3" s="1"/>
  <c r="AI22" i="3" s="1"/>
  <c r="AC24" i="3"/>
  <c r="AI21" i="3"/>
  <c r="AB24" i="3"/>
  <c r="AD24" i="3"/>
  <c r="AE23" i="3"/>
  <c r="AB125" i="3"/>
  <c r="AD125" i="3"/>
  <c r="AF124" i="3"/>
  <c r="AG123" i="3" s="1"/>
  <c r="AC125" i="3"/>
  <c r="AE124" i="3"/>
  <c r="AH122" i="3"/>
  <c r="Z26" i="6"/>
  <c r="AD24" i="6"/>
  <c r="AC24" i="6"/>
  <c r="AH21" i="6"/>
  <c r="AB24" i="6"/>
  <c r="AE23" i="6"/>
  <c r="AF23" i="6"/>
  <c r="AG22" i="6" s="1"/>
  <c r="AA26" i="6"/>
  <c r="AA126" i="6"/>
  <c r="AJ127" i="6"/>
  <c r="Z126" i="6"/>
  <c r="AA26" i="3"/>
  <c r="Z26" i="3"/>
  <c r="AA126" i="3"/>
  <c r="Y127" i="3"/>
  <c r="AJ127" i="3"/>
  <c r="X127" i="3"/>
  <c r="Z126" i="3"/>
  <c r="O135" i="8"/>
  <c r="P134" i="8" s="1"/>
  <c r="M136" i="8"/>
  <c r="K136" i="8"/>
  <c r="L136" i="8"/>
  <c r="N135" i="8"/>
  <c r="K35" i="8"/>
  <c r="L35" i="8"/>
  <c r="N34" i="8"/>
  <c r="O34" i="8"/>
  <c r="P33" i="8" s="1"/>
  <c r="Q33" i="8" s="1"/>
  <c r="AO33" i="8" s="1"/>
  <c r="AF132" i="7"/>
  <c r="AG131" i="7" s="1"/>
  <c r="AH131" i="7" s="1"/>
  <c r="M35" i="8"/>
  <c r="R32" i="8"/>
  <c r="AP32" i="8" s="1"/>
  <c r="AH130" i="7"/>
  <c r="AC133" i="7"/>
  <c r="AB133" i="7"/>
  <c r="AD133" i="7"/>
  <c r="M35" i="24"/>
  <c r="L35" i="24"/>
  <c r="AE132" i="7"/>
  <c r="O34" i="24"/>
  <c r="P33" i="24" s="1"/>
  <c r="R33" i="24" s="1"/>
  <c r="AP33" i="24" s="1"/>
  <c r="N34" i="24"/>
  <c r="K35" i="24"/>
  <c r="R32" i="24"/>
  <c r="AP32" i="24" s="1"/>
  <c r="AF31" i="24"/>
  <c r="AG30" i="24" s="1"/>
  <c r="AI30" i="24" s="1"/>
  <c r="AE31" i="24"/>
  <c r="AB32" i="24"/>
  <c r="AC32" i="24"/>
  <c r="AD32" i="24"/>
  <c r="AH29" i="24"/>
  <c r="M35" i="6"/>
  <c r="K35" i="6"/>
  <c r="Q32" i="6"/>
  <c r="AO32" i="6" s="1"/>
  <c r="R32" i="6"/>
  <c r="AP32" i="6" s="1"/>
  <c r="AH32" i="7"/>
  <c r="L35" i="6"/>
  <c r="O34" i="6"/>
  <c r="P33" i="6" s="1"/>
  <c r="Q33" i="6" s="1"/>
  <c r="AO33" i="6" s="1"/>
  <c r="N34" i="6"/>
  <c r="L35" i="3"/>
  <c r="K35" i="3"/>
  <c r="O34" i="3"/>
  <c r="P33" i="3" s="1"/>
  <c r="Q33" i="3" s="1"/>
  <c r="AO33" i="3" s="1"/>
  <c r="N34" i="3"/>
  <c r="Q32" i="3"/>
  <c r="AO32" i="3" s="1"/>
  <c r="R32" i="3"/>
  <c r="AP32" i="3" s="1"/>
  <c r="M35" i="3"/>
  <c r="R133" i="6"/>
  <c r="AP133" i="6" s="1"/>
  <c r="AD133" i="24"/>
  <c r="Q132" i="6"/>
  <c r="AO132" i="6" s="1"/>
  <c r="R132" i="6"/>
  <c r="AP132" i="6" s="1"/>
  <c r="M136" i="6"/>
  <c r="O135" i="6"/>
  <c r="P134" i="6" s="1"/>
  <c r="R134" i="6" s="1"/>
  <c r="AP134" i="6" s="1"/>
  <c r="L136" i="6"/>
  <c r="N135" i="6"/>
  <c r="K136" i="6"/>
  <c r="AC133" i="24"/>
  <c r="AB133" i="24"/>
  <c r="AF132" i="24"/>
  <c r="AG131" i="24" s="1"/>
  <c r="AI131" i="24" s="1"/>
  <c r="AE132" i="24"/>
  <c r="AI130" i="24"/>
  <c r="AB35" i="7"/>
  <c r="AE34" i="7"/>
  <c r="AF34" i="7"/>
  <c r="AG33" i="7" s="1"/>
  <c r="O36" i="7"/>
  <c r="P35" i="7" s="1"/>
  <c r="R35" i="7" s="1"/>
  <c r="AP35" i="7" s="1"/>
  <c r="G36" i="2"/>
  <c r="F37" i="2"/>
  <c r="E38" i="2" s="1"/>
  <c r="G136" i="2"/>
  <c r="B74" i="6"/>
  <c r="B75" i="7"/>
  <c r="B176" i="3"/>
  <c r="D137" i="2"/>
  <c r="F137" i="2" s="1"/>
  <c r="E138" i="2" s="1"/>
  <c r="B138" i="2"/>
  <c r="J35" i="2"/>
  <c r="AN35" i="8"/>
  <c r="B176" i="24"/>
  <c r="B176" i="6"/>
  <c r="B75" i="8"/>
  <c r="B75" i="3"/>
  <c r="J135" i="2"/>
  <c r="AN135" i="7"/>
  <c r="AN135" i="8"/>
  <c r="D39" i="2"/>
  <c r="B40" i="2"/>
  <c r="B176" i="8"/>
  <c r="B76" i="24"/>
  <c r="B176" i="7"/>
  <c r="AI130" i="8"/>
  <c r="AH130" i="8"/>
  <c r="AH29" i="8"/>
  <c r="AD133" i="8"/>
  <c r="AE132" i="8"/>
  <c r="AC133" i="8"/>
  <c r="AF132" i="8"/>
  <c r="AG131" i="8" s="1"/>
  <c r="AB133" i="8"/>
  <c r="AD32" i="8"/>
  <c r="AB32" i="8"/>
  <c r="AF31" i="8"/>
  <c r="AE31" i="8"/>
  <c r="AC32" i="8"/>
  <c r="P115" i="2"/>
  <c r="R133" i="7"/>
  <c r="AP133" i="7" s="1"/>
  <c r="Q133" i="24"/>
  <c r="AO133" i="24" s="1"/>
  <c r="K136" i="7"/>
  <c r="L136" i="7"/>
  <c r="N135" i="7"/>
  <c r="O135" i="7"/>
  <c r="P134" i="7" s="1"/>
  <c r="Q134" i="7" s="1"/>
  <c r="AO134" i="7" s="1"/>
  <c r="M136" i="7"/>
  <c r="N117" i="2"/>
  <c r="P116" i="2" s="1"/>
  <c r="O135" i="3"/>
  <c r="N135" i="3"/>
  <c r="K136" i="3"/>
  <c r="L136" i="3"/>
  <c r="Q133" i="8"/>
  <c r="AO133" i="8" s="1"/>
  <c r="R133" i="8"/>
  <c r="AP133" i="8" s="1"/>
  <c r="AD37" i="7"/>
  <c r="AC37" i="7"/>
  <c r="R33" i="7"/>
  <c r="AP33" i="7" s="1"/>
  <c r="Q33" i="7"/>
  <c r="AO33" i="7" s="1"/>
  <c r="M38" i="7"/>
  <c r="L37" i="7"/>
  <c r="N37" i="7" s="1"/>
  <c r="O135" i="24"/>
  <c r="P134" i="24" s="1"/>
  <c r="Q134" i="24" s="1"/>
  <c r="AO134" i="24" s="1"/>
  <c r="N135" i="24"/>
  <c r="K136" i="24"/>
  <c r="L136" i="24"/>
  <c r="M136" i="3"/>
  <c r="Q133" i="3"/>
  <c r="AO133" i="3" s="1"/>
  <c r="Q132" i="3"/>
  <c r="AO132" i="3" s="1"/>
  <c r="R132" i="3"/>
  <c r="AP132" i="3" s="1"/>
  <c r="Q34" i="7"/>
  <c r="AO34" i="7" s="1"/>
  <c r="K38" i="7"/>
  <c r="M136" i="24"/>
  <c r="AN121" i="6" l="1"/>
  <c r="X121" i="2" s="1"/>
  <c r="AQ115" i="8"/>
  <c r="AS115" i="8" s="1"/>
  <c r="AR115" i="8"/>
  <c r="AT115" i="8" s="1"/>
  <c r="AQ116" i="8"/>
  <c r="AS116" i="8" s="1"/>
  <c r="AR116" i="8"/>
  <c r="AT116" i="8" s="1"/>
  <c r="AR116" i="7"/>
  <c r="AT116" i="7" s="1"/>
  <c r="AQ116" i="7"/>
  <c r="AS116" i="7" s="1"/>
  <c r="AR115" i="7"/>
  <c r="AT115" i="7" s="1"/>
  <c r="AQ115" i="7"/>
  <c r="AS115" i="7" s="1"/>
  <c r="AR115" i="24"/>
  <c r="AT115" i="24" s="1"/>
  <c r="AQ115" i="24"/>
  <c r="AS115" i="24" s="1"/>
  <c r="AR116" i="24"/>
  <c r="AT116" i="24" s="1"/>
  <c r="AQ116" i="24"/>
  <c r="AS116" i="24" s="1"/>
  <c r="AQ116" i="6"/>
  <c r="AS116" i="6" s="1"/>
  <c r="AR116" i="6"/>
  <c r="AT116" i="6" s="1"/>
  <c r="AQ115" i="6"/>
  <c r="AS115" i="6" s="1"/>
  <c r="AR115" i="6"/>
  <c r="AT115" i="6" s="1"/>
  <c r="AL121" i="6"/>
  <c r="L121" i="2" s="1"/>
  <c r="M121" i="2" s="1"/>
  <c r="U116" i="2"/>
  <c r="Y116" i="2" s="1"/>
  <c r="AQ116" i="3"/>
  <c r="AS116" i="3" s="1"/>
  <c r="U115" i="2"/>
  <c r="Y115" i="2" s="1"/>
  <c r="AQ115" i="3"/>
  <c r="AS115" i="3" s="1"/>
  <c r="W12" i="2"/>
  <c r="Z12" i="2" s="1"/>
  <c r="W11" i="2"/>
  <c r="Z11" i="2" s="1"/>
  <c r="AJ27" i="3"/>
  <c r="X27" i="3"/>
  <c r="Y27" i="3"/>
  <c r="AY131" i="5"/>
  <c r="BF131" i="5" s="1"/>
  <c r="S130" i="3" s="1"/>
  <c r="T130" i="3" s="1"/>
  <c r="AZ131" i="5"/>
  <c r="BG131" i="5" s="1"/>
  <c r="S130" i="6" s="1"/>
  <c r="T130" i="6" s="1"/>
  <c r="AY29" i="5"/>
  <c r="BF29" i="5" s="1"/>
  <c r="S28" i="3" s="1"/>
  <c r="T28" i="3" s="1"/>
  <c r="AZ29" i="5"/>
  <c r="BG29" i="5" s="1"/>
  <c r="S28" i="6" s="1"/>
  <c r="T28" i="6" s="1"/>
  <c r="AC125" i="6"/>
  <c r="AH122" i="6"/>
  <c r="AI122" i="6"/>
  <c r="AB125" i="6"/>
  <c r="AE124" i="6"/>
  <c r="AD125" i="6"/>
  <c r="AF124" i="6"/>
  <c r="AG123" i="6" s="1"/>
  <c r="AH123" i="6" s="1"/>
  <c r="Y129" i="6"/>
  <c r="X129" i="6"/>
  <c r="Y128" i="6"/>
  <c r="X128" i="6"/>
  <c r="R120" i="2"/>
  <c r="AM21" i="3"/>
  <c r="AM130" i="24"/>
  <c r="AN130" i="24"/>
  <c r="X20" i="2"/>
  <c r="AM20" i="6"/>
  <c r="AM20" i="3"/>
  <c r="AL130" i="8"/>
  <c r="AN28" i="24"/>
  <c r="AL30" i="24"/>
  <c r="AM28" i="24"/>
  <c r="AL21" i="3"/>
  <c r="L21" i="2" s="1"/>
  <c r="M21" i="2" s="1"/>
  <c r="AK21" i="6"/>
  <c r="AM21" i="6" s="1"/>
  <c r="AR116" i="3"/>
  <c r="AT116" i="3" s="1"/>
  <c r="S115" i="2"/>
  <c r="AR115" i="3"/>
  <c r="AT115" i="3" s="1"/>
  <c r="AL130" i="24"/>
  <c r="AK32" i="7"/>
  <c r="AM32" i="7" s="1"/>
  <c r="AK29" i="24"/>
  <c r="AK130" i="7"/>
  <c r="AM130" i="7" s="1"/>
  <c r="AL22" i="3"/>
  <c r="AL131" i="24"/>
  <c r="AK29" i="8"/>
  <c r="AM29" i="8" s="1"/>
  <c r="AK130" i="8"/>
  <c r="AM130" i="8" s="1"/>
  <c r="AK131" i="7"/>
  <c r="AM131" i="7" s="1"/>
  <c r="AK122" i="3"/>
  <c r="AN122" i="3" s="1"/>
  <c r="N14" i="2"/>
  <c r="P13" i="2" s="1"/>
  <c r="AI245" i="1"/>
  <c r="AI347" i="1"/>
  <c r="AJ244" i="1"/>
  <c r="AJ346" i="1"/>
  <c r="AG245" i="1"/>
  <c r="AG347" i="1"/>
  <c r="AH244" i="1"/>
  <c r="AH346" i="1"/>
  <c r="AD244" i="1"/>
  <c r="AD346" i="1"/>
  <c r="AC244" i="1"/>
  <c r="AC346" i="1"/>
  <c r="AB244" i="1"/>
  <c r="AB346" i="1"/>
  <c r="AA245" i="1"/>
  <c r="AA347" i="1"/>
  <c r="AH22" i="3"/>
  <c r="AF24" i="3"/>
  <c r="AG23" i="3" s="1"/>
  <c r="AH23" i="3" s="1"/>
  <c r="AD25" i="3"/>
  <c r="AE24" i="3"/>
  <c r="AB25" i="3"/>
  <c r="AC25" i="3"/>
  <c r="AI123" i="3"/>
  <c r="AH123" i="3"/>
  <c r="AB126" i="3"/>
  <c r="AE125" i="3"/>
  <c r="AD126" i="3"/>
  <c r="AF125" i="3"/>
  <c r="AG124" i="3" s="1"/>
  <c r="AH124" i="3" s="1"/>
  <c r="AC126" i="3"/>
  <c r="Z127" i="6"/>
  <c r="AC25" i="6"/>
  <c r="AD25" i="6"/>
  <c r="AI22" i="6"/>
  <c r="AH22" i="6"/>
  <c r="AE24" i="6"/>
  <c r="AF24" i="6"/>
  <c r="AG23" i="6" s="1"/>
  <c r="AH23" i="6" s="1"/>
  <c r="AB25" i="6"/>
  <c r="AA127" i="6"/>
  <c r="AJ128" i="6"/>
  <c r="X27" i="6"/>
  <c r="AJ27" i="6"/>
  <c r="Y27" i="6"/>
  <c r="AJ129" i="6"/>
  <c r="Z127" i="3"/>
  <c r="AA127" i="3"/>
  <c r="X129" i="3"/>
  <c r="Y129" i="3"/>
  <c r="AJ129" i="3"/>
  <c r="AJ128" i="3"/>
  <c r="X128" i="3"/>
  <c r="Y128" i="3"/>
  <c r="M137" i="8"/>
  <c r="K137" i="8"/>
  <c r="O136" i="8"/>
  <c r="P135" i="8" s="1"/>
  <c r="R135" i="8" s="1"/>
  <c r="AP135" i="8" s="1"/>
  <c r="L137" i="8"/>
  <c r="N136" i="8"/>
  <c r="K36" i="8"/>
  <c r="L36" i="8"/>
  <c r="N35" i="8"/>
  <c r="O35" i="8"/>
  <c r="P34" i="8" s="1"/>
  <c r="M36" i="8"/>
  <c r="R33" i="8"/>
  <c r="AP33" i="8" s="1"/>
  <c r="AI131" i="7"/>
  <c r="AC134" i="7"/>
  <c r="AD134" i="7"/>
  <c r="AB134" i="7"/>
  <c r="AE133" i="7"/>
  <c r="AF133" i="7"/>
  <c r="AG132" i="7" s="1"/>
  <c r="AH132" i="7" s="1"/>
  <c r="Q33" i="24"/>
  <c r="AO33" i="24" s="1"/>
  <c r="O35" i="24"/>
  <c r="P34" i="24" s="1"/>
  <c r="Q34" i="24" s="1"/>
  <c r="AO34" i="24" s="1"/>
  <c r="M36" i="24"/>
  <c r="K36" i="24"/>
  <c r="N35" i="24"/>
  <c r="L36" i="24"/>
  <c r="AC33" i="24"/>
  <c r="AB33" i="24"/>
  <c r="AD33" i="24"/>
  <c r="AF32" i="24"/>
  <c r="AG31" i="24" s="1"/>
  <c r="AH31" i="24" s="1"/>
  <c r="AE32" i="24"/>
  <c r="AH30" i="24"/>
  <c r="M36" i="6"/>
  <c r="R33" i="3"/>
  <c r="AP33" i="3" s="1"/>
  <c r="K36" i="6"/>
  <c r="L36" i="6"/>
  <c r="N35" i="6"/>
  <c r="O35" i="6"/>
  <c r="P34" i="6" s="1"/>
  <c r="R34" i="6" s="1"/>
  <c r="AP34" i="6" s="1"/>
  <c r="R33" i="6"/>
  <c r="AP33" i="6" s="1"/>
  <c r="O35" i="3"/>
  <c r="P34" i="3" s="1"/>
  <c r="Q34" i="3" s="1"/>
  <c r="AO34" i="3" s="1"/>
  <c r="N35" i="3"/>
  <c r="K36" i="3"/>
  <c r="L36" i="3"/>
  <c r="M36" i="3"/>
  <c r="Q134" i="6"/>
  <c r="AO134" i="6" s="1"/>
  <c r="K137" i="6"/>
  <c r="N136" i="6"/>
  <c r="O136" i="6"/>
  <c r="L137" i="6"/>
  <c r="M137" i="6"/>
  <c r="AD134" i="8"/>
  <c r="AB134" i="24"/>
  <c r="AE133" i="24"/>
  <c r="AF133" i="24"/>
  <c r="AG132" i="24" s="1"/>
  <c r="AI132" i="24" s="1"/>
  <c r="AC134" i="24"/>
  <c r="AD134" i="24"/>
  <c r="AH131" i="24"/>
  <c r="O37" i="7"/>
  <c r="P36" i="7" s="1"/>
  <c r="Q35" i="7"/>
  <c r="AO35" i="7" s="1"/>
  <c r="AH33" i="7"/>
  <c r="AI33" i="7"/>
  <c r="AF35" i="7"/>
  <c r="AB36" i="7"/>
  <c r="AE35" i="7"/>
  <c r="G37" i="2"/>
  <c r="F38" i="2"/>
  <c r="E39" i="2" s="1"/>
  <c r="G137" i="2"/>
  <c r="M137" i="7"/>
  <c r="D40" i="2"/>
  <c r="B41" i="2"/>
  <c r="B76" i="3"/>
  <c r="B177" i="6"/>
  <c r="B76" i="7"/>
  <c r="J136" i="2"/>
  <c r="AN136" i="8"/>
  <c r="AN136" i="7"/>
  <c r="B177" i="7"/>
  <c r="B177" i="8"/>
  <c r="B75" i="6"/>
  <c r="B77" i="24"/>
  <c r="B76" i="8"/>
  <c r="D138" i="2"/>
  <c r="F138" i="2" s="1"/>
  <c r="E139" i="2" s="1"/>
  <c r="B139" i="2"/>
  <c r="B177" i="3"/>
  <c r="J36" i="2"/>
  <c r="AN36" i="8"/>
  <c r="R134" i="7"/>
  <c r="AP134" i="7" s="1"/>
  <c r="B177" i="24"/>
  <c r="AH131" i="8"/>
  <c r="AI131" i="8"/>
  <c r="AF133" i="8"/>
  <c r="AG132" i="8" s="1"/>
  <c r="AH132" i="8" s="1"/>
  <c r="AC134" i="8"/>
  <c r="AB134" i="8"/>
  <c r="AE133" i="8"/>
  <c r="AF32" i="8"/>
  <c r="AG31" i="8" s="1"/>
  <c r="AE32" i="8"/>
  <c r="AB33" i="8"/>
  <c r="AC33" i="8"/>
  <c r="AG30" i="8"/>
  <c r="AD33" i="8"/>
  <c r="N136" i="7"/>
  <c r="K137" i="7"/>
  <c r="L137" i="7"/>
  <c r="O136" i="7"/>
  <c r="P135" i="7" s="1"/>
  <c r="R135" i="7" s="1"/>
  <c r="AP135" i="7" s="1"/>
  <c r="O117" i="2"/>
  <c r="V117" i="2" s="1"/>
  <c r="O136" i="3"/>
  <c r="P135" i="3" s="1"/>
  <c r="N136" i="3"/>
  <c r="K137" i="3"/>
  <c r="L137" i="3"/>
  <c r="M137" i="24"/>
  <c r="L38" i="7"/>
  <c r="O38" i="7" s="1"/>
  <c r="N136" i="24"/>
  <c r="O136" i="24"/>
  <c r="K137" i="24"/>
  <c r="L137" i="24"/>
  <c r="R134" i="8"/>
  <c r="AP134" i="8" s="1"/>
  <c r="Q134" i="8"/>
  <c r="AO134" i="8" s="1"/>
  <c r="R134" i="24"/>
  <c r="AP134" i="24" s="1"/>
  <c r="AD38" i="7"/>
  <c r="AC38" i="7"/>
  <c r="K39" i="7"/>
  <c r="S116" i="2"/>
  <c r="M39" i="7"/>
  <c r="P134" i="3"/>
  <c r="M137" i="3"/>
  <c r="AQ13" i="8" l="1"/>
  <c r="AS13" i="8" s="1"/>
  <c r="AR13" i="8"/>
  <c r="AT13" i="8" s="1"/>
  <c r="AQ13" i="7"/>
  <c r="AS13" i="7" s="1"/>
  <c r="AR13" i="7"/>
  <c r="AT13" i="7" s="1"/>
  <c r="AQ13" i="24"/>
  <c r="AS13" i="24" s="1"/>
  <c r="AR13" i="24"/>
  <c r="AT13" i="24" s="1"/>
  <c r="AK123" i="6"/>
  <c r="AN123" i="6" s="1"/>
  <c r="AL122" i="6"/>
  <c r="L122" i="2" s="1"/>
  <c r="M122" i="2" s="1"/>
  <c r="AR13" i="6"/>
  <c r="AT13" i="6" s="1"/>
  <c r="AQ13" i="6"/>
  <c r="AS13" i="6" s="1"/>
  <c r="AK122" i="6"/>
  <c r="AM122" i="6" s="1"/>
  <c r="U13" i="2"/>
  <c r="Y13" i="2" s="1"/>
  <c r="AQ13" i="3"/>
  <c r="AS13" i="3" s="1"/>
  <c r="W116" i="2"/>
  <c r="Z116" i="2" s="1"/>
  <c r="W115" i="2"/>
  <c r="Z115" i="2" s="1"/>
  <c r="AA27" i="3"/>
  <c r="Z27" i="3"/>
  <c r="AN29" i="24"/>
  <c r="AY30" i="5"/>
  <c r="BF30" i="5" s="1"/>
  <c r="S29" i="3" s="1"/>
  <c r="T29" i="3" s="1"/>
  <c r="AZ30" i="5"/>
  <c r="BG30" i="5" s="1"/>
  <c r="S29" i="6" s="1"/>
  <c r="T29" i="6" s="1"/>
  <c r="AF125" i="6"/>
  <c r="AG124" i="6" s="1"/>
  <c r="AH124" i="6" s="1"/>
  <c r="AC126" i="6"/>
  <c r="AB126" i="6"/>
  <c r="AI123" i="6"/>
  <c r="AE125" i="6"/>
  <c r="AD126" i="6"/>
  <c r="R21" i="2"/>
  <c r="Y130" i="6"/>
  <c r="X130" i="6"/>
  <c r="R20" i="2"/>
  <c r="AM29" i="24"/>
  <c r="AL131" i="8"/>
  <c r="AN21" i="6"/>
  <c r="X21" i="2" s="1"/>
  <c r="AK23" i="3"/>
  <c r="AM23" i="3" s="1"/>
  <c r="AK132" i="8"/>
  <c r="AM132" i="8" s="1"/>
  <c r="AK131" i="8"/>
  <c r="AM131" i="8" s="1"/>
  <c r="AK131" i="24"/>
  <c r="AK132" i="7"/>
  <c r="AM132" i="7" s="1"/>
  <c r="AK123" i="3"/>
  <c r="AM123" i="3" s="1"/>
  <c r="AK22" i="3"/>
  <c r="AM22" i="3" s="1"/>
  <c r="AK33" i="7"/>
  <c r="AM33" i="7" s="1"/>
  <c r="AK23" i="6"/>
  <c r="AM23" i="6" s="1"/>
  <c r="AL123" i="3"/>
  <c r="S13" i="2"/>
  <c r="AR13" i="3"/>
  <c r="AT13" i="3" s="1"/>
  <c r="AL132" i="24"/>
  <c r="AK30" i="24"/>
  <c r="AM122" i="3"/>
  <c r="AL33" i="7"/>
  <c r="AK22" i="6"/>
  <c r="AM22" i="6" s="1"/>
  <c r="AK31" i="24"/>
  <c r="AL131" i="7"/>
  <c r="AL22" i="6"/>
  <c r="L22" i="2" s="1"/>
  <c r="M22" i="2" s="1"/>
  <c r="AK124" i="3"/>
  <c r="AN124" i="3" s="1"/>
  <c r="O14" i="2"/>
  <c r="V14" i="2" s="1"/>
  <c r="AJ243" i="1"/>
  <c r="AJ345" i="1"/>
  <c r="AI244" i="1"/>
  <c r="AI346" i="1"/>
  <c r="AH243" i="1"/>
  <c r="AH345" i="1"/>
  <c r="AG244" i="1"/>
  <c r="AG346" i="1"/>
  <c r="AC243" i="1"/>
  <c r="AC345" i="1"/>
  <c r="AD243" i="1"/>
  <c r="AD345" i="1"/>
  <c r="AA244" i="1"/>
  <c r="AA346" i="1"/>
  <c r="AB243" i="1"/>
  <c r="AB345" i="1"/>
  <c r="AB26" i="3"/>
  <c r="AI23" i="3"/>
  <c r="AC26" i="3"/>
  <c r="AF25" i="3"/>
  <c r="AG24" i="3" s="1"/>
  <c r="AH24" i="3" s="1"/>
  <c r="AE25" i="3"/>
  <c r="AD26" i="3"/>
  <c r="AB127" i="3"/>
  <c r="AE126" i="3"/>
  <c r="AI124" i="3"/>
  <c r="AC127" i="3"/>
  <c r="AD127" i="3"/>
  <c r="AF126" i="3"/>
  <c r="AG125" i="3" s="1"/>
  <c r="AH125" i="3" s="1"/>
  <c r="AC26" i="6"/>
  <c r="Z128" i="6"/>
  <c r="AA128" i="6"/>
  <c r="AI23" i="6"/>
  <c r="AD26" i="6"/>
  <c r="AA27" i="6"/>
  <c r="Z129" i="6"/>
  <c r="Z27" i="6"/>
  <c r="AF25" i="6"/>
  <c r="AG24" i="6" s="1"/>
  <c r="AE25" i="6"/>
  <c r="AB26" i="6"/>
  <c r="AA129" i="6"/>
  <c r="AJ28" i="6"/>
  <c r="Y28" i="6"/>
  <c r="X28" i="6"/>
  <c r="AJ130" i="6"/>
  <c r="AA129" i="3"/>
  <c r="Z129" i="3"/>
  <c r="AA128" i="3"/>
  <c r="Z128" i="3"/>
  <c r="AJ130" i="3"/>
  <c r="X130" i="3"/>
  <c r="Y130" i="3"/>
  <c r="X28" i="3"/>
  <c r="AJ28" i="3"/>
  <c r="Y28" i="3"/>
  <c r="Q135" i="8"/>
  <c r="AO135" i="8" s="1"/>
  <c r="O137" i="8"/>
  <c r="P136" i="8" s="1"/>
  <c r="K138" i="8"/>
  <c r="L138" i="8"/>
  <c r="M138" i="8"/>
  <c r="N137" i="8"/>
  <c r="M37" i="8"/>
  <c r="O36" i="8"/>
  <c r="P35" i="8" s="1"/>
  <c r="L37" i="8"/>
  <c r="K37" i="8"/>
  <c r="N36" i="8"/>
  <c r="AB135" i="7"/>
  <c r="AF134" i="7"/>
  <c r="AG133" i="7" s="1"/>
  <c r="AH133" i="7" s="1"/>
  <c r="AC135" i="7"/>
  <c r="AD135" i="7"/>
  <c r="AE134" i="7"/>
  <c r="R34" i="24"/>
  <c r="AP34" i="24" s="1"/>
  <c r="M37" i="24"/>
  <c r="AI132" i="7"/>
  <c r="K37" i="24"/>
  <c r="N36" i="24"/>
  <c r="L37" i="24"/>
  <c r="O36" i="24"/>
  <c r="P35" i="24" s="1"/>
  <c r="AC34" i="24"/>
  <c r="AB34" i="24"/>
  <c r="AD34" i="24"/>
  <c r="AF33" i="24"/>
  <c r="AG32" i="24" s="1"/>
  <c r="AH32" i="24" s="1"/>
  <c r="AI31" i="24"/>
  <c r="AE33" i="24"/>
  <c r="M37" i="6"/>
  <c r="Q34" i="6"/>
  <c r="AO34" i="6" s="1"/>
  <c r="K37" i="6"/>
  <c r="O36" i="6"/>
  <c r="P35" i="6" s="1"/>
  <c r="N36" i="6"/>
  <c r="L37" i="6"/>
  <c r="M37" i="3"/>
  <c r="L37" i="3"/>
  <c r="N36" i="3"/>
  <c r="K37" i="3"/>
  <c r="O36" i="3"/>
  <c r="P35" i="3" s="1"/>
  <c r="R35" i="3" s="1"/>
  <c r="AP35" i="3" s="1"/>
  <c r="R34" i="3"/>
  <c r="AP34" i="3" s="1"/>
  <c r="M138" i="6"/>
  <c r="M138" i="7"/>
  <c r="AH132" i="24"/>
  <c r="P135" i="6"/>
  <c r="O137" i="6"/>
  <c r="P136" i="6" s="1"/>
  <c r="N137" i="6"/>
  <c r="K138" i="6"/>
  <c r="L138" i="6"/>
  <c r="N38" i="7"/>
  <c r="P37" i="7"/>
  <c r="R37" i="7" s="1"/>
  <c r="AP37" i="7" s="1"/>
  <c r="AD135" i="24"/>
  <c r="AF134" i="24"/>
  <c r="AG133" i="24" s="1"/>
  <c r="AI133" i="24" s="1"/>
  <c r="AB135" i="24"/>
  <c r="AE134" i="24"/>
  <c r="AC135" i="24"/>
  <c r="AG34" i="7"/>
  <c r="AF36" i="7"/>
  <c r="AG35" i="7" s="1"/>
  <c r="AB37" i="7"/>
  <c r="AE36" i="7"/>
  <c r="F39" i="2"/>
  <c r="E40" i="2" s="1"/>
  <c r="G38" i="2"/>
  <c r="Q135" i="3"/>
  <c r="AO135" i="3" s="1"/>
  <c r="R135" i="3"/>
  <c r="AP135" i="3" s="1"/>
  <c r="D139" i="2"/>
  <c r="F139" i="2" s="1"/>
  <c r="E140" i="2" s="1"/>
  <c r="B140" i="2"/>
  <c r="B78" i="24"/>
  <c r="B178" i="8"/>
  <c r="B178" i="6"/>
  <c r="B77" i="7"/>
  <c r="B77" i="8"/>
  <c r="B77" i="3"/>
  <c r="B42" i="2"/>
  <c r="D41" i="2"/>
  <c r="B178" i="24"/>
  <c r="AD135" i="8"/>
  <c r="B178" i="7"/>
  <c r="J137" i="2"/>
  <c r="AN137" i="8"/>
  <c r="AN137" i="7"/>
  <c r="B178" i="3"/>
  <c r="J37" i="2"/>
  <c r="AN37" i="8"/>
  <c r="G138" i="2"/>
  <c r="B76" i="6"/>
  <c r="AH31" i="8"/>
  <c r="AI31" i="8"/>
  <c r="AI132" i="8"/>
  <c r="AC135" i="8"/>
  <c r="AB135" i="8"/>
  <c r="AF134" i="8"/>
  <c r="AG133" i="8" s="1"/>
  <c r="AI133" i="8" s="1"/>
  <c r="AE134" i="8"/>
  <c r="AD34" i="8"/>
  <c r="AH30" i="8"/>
  <c r="AI30" i="8"/>
  <c r="AF33" i="8"/>
  <c r="AG32" i="8" s="1"/>
  <c r="AE33" i="8"/>
  <c r="AB34" i="8"/>
  <c r="AC34" i="8"/>
  <c r="N118" i="2"/>
  <c r="O118" i="2" s="1"/>
  <c r="V118" i="2" s="1"/>
  <c r="Q135" i="7"/>
  <c r="AO135" i="7" s="1"/>
  <c r="K138" i="7"/>
  <c r="O137" i="7"/>
  <c r="L138" i="7"/>
  <c r="N137" i="7"/>
  <c r="O137" i="3"/>
  <c r="P136" i="3" s="1"/>
  <c r="R136" i="3" s="1"/>
  <c r="AP136" i="3" s="1"/>
  <c r="N137" i="3"/>
  <c r="K138" i="3"/>
  <c r="L138" i="3"/>
  <c r="Q36" i="7"/>
  <c r="AO36" i="7" s="1"/>
  <c r="R36" i="7"/>
  <c r="AP36" i="7" s="1"/>
  <c r="L39" i="7"/>
  <c r="N39" i="7" s="1"/>
  <c r="AC39" i="7"/>
  <c r="AD39" i="7"/>
  <c r="M138" i="3"/>
  <c r="Q34" i="8"/>
  <c r="AO34" i="8" s="1"/>
  <c r="R34" i="8"/>
  <c r="AP34" i="8" s="1"/>
  <c r="K40" i="7"/>
  <c r="M40" i="7"/>
  <c r="M138" i="24"/>
  <c r="R134" i="3"/>
  <c r="AP134" i="3" s="1"/>
  <c r="Q134" i="3"/>
  <c r="AO134" i="3" s="1"/>
  <c r="P135" i="24"/>
  <c r="O137" i="24"/>
  <c r="P136" i="24" s="1"/>
  <c r="R136" i="24" s="1"/>
  <c r="AP136" i="24" s="1"/>
  <c r="N137" i="24"/>
  <c r="L138" i="24"/>
  <c r="K138" i="24"/>
  <c r="R122" i="2" l="1"/>
  <c r="AM123" i="6"/>
  <c r="R123" i="2" s="1"/>
  <c r="AN122" i="6"/>
  <c r="X122" i="2" s="1"/>
  <c r="AK124" i="6"/>
  <c r="AM124" i="6" s="1"/>
  <c r="AL123" i="6"/>
  <c r="L123" i="2" s="1"/>
  <c r="M123" i="2" s="1"/>
  <c r="W13" i="2"/>
  <c r="Z13" i="2" s="1"/>
  <c r="AC127" i="6"/>
  <c r="AY31" i="5"/>
  <c r="BF31" i="5" s="1"/>
  <c r="S30" i="3" s="1"/>
  <c r="T30" i="3" s="1"/>
  <c r="AZ31" i="5"/>
  <c r="BG31" i="5" s="1"/>
  <c r="S30" i="6" s="1"/>
  <c r="T30" i="6" s="1"/>
  <c r="AY32" i="5"/>
  <c r="BF32" i="5" s="1"/>
  <c r="S31" i="3" s="1"/>
  <c r="T31" i="3" s="1"/>
  <c r="AZ32" i="5"/>
  <c r="BG32" i="5" s="1"/>
  <c r="S31" i="6" s="1"/>
  <c r="T31" i="6" s="1"/>
  <c r="AZ132" i="5"/>
  <c r="BG132" i="5" s="1"/>
  <c r="S131" i="6" s="1"/>
  <c r="T131" i="6" s="1"/>
  <c r="AY132" i="5"/>
  <c r="BF132" i="5" s="1"/>
  <c r="S131" i="3" s="1"/>
  <c r="T131" i="3" s="1"/>
  <c r="AF126" i="6"/>
  <c r="AG125" i="6" s="1"/>
  <c r="AH125" i="6" s="1"/>
  <c r="AB127" i="6"/>
  <c r="AE126" i="6"/>
  <c r="AD127" i="6"/>
  <c r="AI124" i="6"/>
  <c r="AM31" i="24"/>
  <c r="AN31" i="24"/>
  <c r="R22" i="2"/>
  <c r="AN131" i="24"/>
  <c r="AM131" i="24"/>
  <c r="AN23" i="3"/>
  <c r="AN23" i="6"/>
  <c r="AM30" i="24"/>
  <c r="AN30" i="24"/>
  <c r="AN22" i="3"/>
  <c r="AN123" i="3"/>
  <c r="X123" i="2" s="1"/>
  <c r="AM124" i="3"/>
  <c r="R23" i="2"/>
  <c r="AN22" i="6"/>
  <c r="AL132" i="8"/>
  <c r="AK132" i="24"/>
  <c r="AL23" i="6"/>
  <c r="AL124" i="3"/>
  <c r="AL23" i="3"/>
  <c r="AK30" i="8"/>
  <c r="AM30" i="8" s="1"/>
  <c r="AK31" i="8"/>
  <c r="AM31" i="8" s="1"/>
  <c r="AK24" i="3"/>
  <c r="AM24" i="3" s="1"/>
  <c r="AL133" i="24"/>
  <c r="AK32" i="24"/>
  <c r="AK125" i="3"/>
  <c r="AN125" i="3" s="1"/>
  <c r="AL31" i="8"/>
  <c r="AL133" i="8"/>
  <c r="AK133" i="7"/>
  <c r="AM133" i="7" s="1"/>
  <c r="AL132" i="7"/>
  <c r="AL30" i="8"/>
  <c r="AL31" i="24"/>
  <c r="N15" i="2"/>
  <c r="O15" i="2" s="1"/>
  <c r="V15" i="2" s="1"/>
  <c r="AI243" i="1"/>
  <c r="AI345" i="1"/>
  <c r="AJ242" i="1"/>
  <c r="AJ344" i="1"/>
  <c r="AG243" i="1"/>
  <c r="AG345" i="1"/>
  <c r="AH242" i="1"/>
  <c r="AH344" i="1"/>
  <c r="AD242" i="1"/>
  <c r="AD344" i="1"/>
  <c r="AC242" i="1"/>
  <c r="AC344" i="1"/>
  <c r="AB242" i="1"/>
  <c r="AB344" i="1"/>
  <c r="AA243" i="1"/>
  <c r="AA345" i="1"/>
  <c r="AB27" i="3"/>
  <c r="AC27" i="3"/>
  <c r="AF26" i="3"/>
  <c r="AG25" i="3" s="1"/>
  <c r="AH25" i="3" s="1"/>
  <c r="AD27" i="3"/>
  <c r="AE26" i="3"/>
  <c r="AI24" i="3"/>
  <c r="AC128" i="3"/>
  <c r="AI125" i="3"/>
  <c r="AF127" i="3"/>
  <c r="AG126" i="3" s="1"/>
  <c r="AH126" i="3" s="1"/>
  <c r="AB128" i="3"/>
  <c r="AE127" i="3"/>
  <c r="AD128" i="3"/>
  <c r="Z28" i="6"/>
  <c r="AA130" i="6"/>
  <c r="AD27" i="6"/>
  <c r="AC27" i="6"/>
  <c r="Z130" i="6"/>
  <c r="AE26" i="6"/>
  <c r="AF26" i="6"/>
  <c r="AG25" i="6" s="1"/>
  <c r="AB27" i="6"/>
  <c r="AI24" i="6"/>
  <c r="AH24" i="6"/>
  <c r="AA28" i="6"/>
  <c r="X29" i="6"/>
  <c r="AJ29" i="6"/>
  <c r="Y29" i="6"/>
  <c r="Z28" i="3"/>
  <c r="AA28" i="3"/>
  <c r="Z130" i="3"/>
  <c r="Y29" i="3"/>
  <c r="AJ29" i="3"/>
  <c r="X29" i="3"/>
  <c r="AA130" i="3"/>
  <c r="K139" i="8"/>
  <c r="L139" i="8"/>
  <c r="N138" i="8"/>
  <c r="O138" i="8"/>
  <c r="P137" i="8" s="1"/>
  <c r="M139" i="8"/>
  <c r="N37" i="8"/>
  <c r="O37" i="8"/>
  <c r="P36" i="8" s="1"/>
  <c r="L38" i="8"/>
  <c r="M38" i="8"/>
  <c r="K38" i="8"/>
  <c r="AF135" i="7"/>
  <c r="AG134" i="7" s="1"/>
  <c r="AH134" i="7" s="1"/>
  <c r="AC136" i="7"/>
  <c r="AB136" i="7"/>
  <c r="AE135" i="7"/>
  <c r="AD136" i="7"/>
  <c r="AI133" i="7"/>
  <c r="O37" i="24"/>
  <c r="P36" i="24" s="1"/>
  <c r="R36" i="24" s="1"/>
  <c r="AP36" i="24" s="1"/>
  <c r="N37" i="24"/>
  <c r="M38" i="24"/>
  <c r="K38" i="24"/>
  <c r="L38" i="24"/>
  <c r="AC35" i="24"/>
  <c r="AB35" i="24"/>
  <c r="AF34" i="24"/>
  <c r="AG33" i="24" s="1"/>
  <c r="AH33" i="24" s="1"/>
  <c r="AE34" i="24"/>
  <c r="AD35" i="24"/>
  <c r="AI32" i="24"/>
  <c r="M38" i="6"/>
  <c r="K38" i="6"/>
  <c r="L38" i="6"/>
  <c r="O37" i="6"/>
  <c r="P36" i="6" s="1"/>
  <c r="N37" i="6"/>
  <c r="Q35" i="6"/>
  <c r="AO35" i="6" s="1"/>
  <c r="R35" i="6"/>
  <c r="AP35" i="6" s="1"/>
  <c r="Q35" i="3"/>
  <c r="AO35" i="3" s="1"/>
  <c r="N37" i="3"/>
  <c r="O37" i="3"/>
  <c r="P36" i="3" s="1"/>
  <c r="Q36" i="3" s="1"/>
  <c r="AO36" i="3" s="1"/>
  <c r="K38" i="3"/>
  <c r="L38" i="3"/>
  <c r="M38" i="3"/>
  <c r="Q37" i="7"/>
  <c r="AO37" i="7" s="1"/>
  <c r="R136" i="6"/>
  <c r="AP136" i="6" s="1"/>
  <c r="Q136" i="6"/>
  <c r="AO136" i="6" s="1"/>
  <c r="M139" i="6"/>
  <c r="K139" i="6"/>
  <c r="N138" i="6"/>
  <c r="O138" i="6"/>
  <c r="L139" i="6"/>
  <c r="Q135" i="6"/>
  <c r="AO135" i="6" s="1"/>
  <c r="R135" i="6"/>
  <c r="AP135" i="6" s="1"/>
  <c r="O39" i="7"/>
  <c r="P38" i="7" s="1"/>
  <c r="R38" i="7" s="1"/>
  <c r="AP38" i="7" s="1"/>
  <c r="AH133" i="24"/>
  <c r="AD136" i="24"/>
  <c r="AC136" i="24"/>
  <c r="AF135" i="24"/>
  <c r="AE135" i="24"/>
  <c r="AB136" i="24"/>
  <c r="AH35" i="7"/>
  <c r="AI35" i="7"/>
  <c r="AB38" i="7"/>
  <c r="AF37" i="7"/>
  <c r="AG36" i="7" s="1"/>
  <c r="AE37" i="7"/>
  <c r="AI34" i="7"/>
  <c r="AH34" i="7"/>
  <c r="G39" i="2"/>
  <c r="F40" i="2"/>
  <c r="E41" i="2" s="1"/>
  <c r="B77" i="6"/>
  <c r="B179" i="6"/>
  <c r="AH133" i="8"/>
  <c r="B79" i="24"/>
  <c r="J138" i="2"/>
  <c r="AN138" i="8"/>
  <c r="AN138" i="7"/>
  <c r="B78" i="8"/>
  <c r="B179" i="3"/>
  <c r="B179" i="7"/>
  <c r="B179" i="24"/>
  <c r="G139" i="2"/>
  <c r="AD136" i="8"/>
  <c r="J38" i="2"/>
  <c r="AN38" i="8"/>
  <c r="B78" i="3"/>
  <c r="D140" i="2"/>
  <c r="F140" i="2" s="1"/>
  <c r="E141" i="2" s="1"/>
  <c r="B141" i="2"/>
  <c r="D42" i="2"/>
  <c r="B43" i="2"/>
  <c r="B179" i="8"/>
  <c r="B78" i="7"/>
  <c r="AF135" i="8"/>
  <c r="AG134" i="8" s="1"/>
  <c r="AI134" i="8" s="1"/>
  <c r="AE135" i="8"/>
  <c r="AC136" i="8"/>
  <c r="AB136" i="8"/>
  <c r="AH32" i="8"/>
  <c r="AI32" i="8"/>
  <c r="AD35" i="8"/>
  <c r="AB35" i="8"/>
  <c r="AC35" i="8"/>
  <c r="AE34" i="8"/>
  <c r="AF34" i="8"/>
  <c r="AG33" i="8" s="1"/>
  <c r="P117" i="2"/>
  <c r="P136" i="7"/>
  <c r="N138" i="7"/>
  <c r="O138" i="7"/>
  <c r="L139" i="7"/>
  <c r="K139" i="7"/>
  <c r="M139" i="7"/>
  <c r="N119" i="2"/>
  <c r="P118" i="2" s="1"/>
  <c r="M41" i="7"/>
  <c r="AC40" i="7"/>
  <c r="L139" i="24"/>
  <c r="K139" i="24"/>
  <c r="O138" i="24"/>
  <c r="P137" i="24" s="1"/>
  <c r="R137" i="24" s="1"/>
  <c r="AP137" i="24" s="1"/>
  <c r="N138" i="24"/>
  <c r="AD40" i="7"/>
  <c r="K41" i="7"/>
  <c r="L139" i="3"/>
  <c r="N138" i="3"/>
  <c r="K139" i="3"/>
  <c r="O138" i="3"/>
  <c r="P137" i="3" s="1"/>
  <c r="Q137" i="3" s="1"/>
  <c r="AO137" i="3" s="1"/>
  <c r="Q35" i="8"/>
  <c r="AO35" i="8" s="1"/>
  <c r="R35" i="8"/>
  <c r="AP35" i="8" s="1"/>
  <c r="Q35" i="24"/>
  <c r="AO35" i="24" s="1"/>
  <c r="R35" i="24"/>
  <c r="AP35" i="24" s="1"/>
  <c r="Q136" i="3"/>
  <c r="AO136" i="3" s="1"/>
  <c r="Q136" i="24"/>
  <c r="AO136" i="24" s="1"/>
  <c r="L40" i="7"/>
  <c r="N40" i="7" s="1"/>
  <c r="R135" i="24"/>
  <c r="AP135" i="24" s="1"/>
  <c r="Q135" i="24"/>
  <c r="AO135" i="24" s="1"/>
  <c r="M139" i="24"/>
  <c r="R136" i="8"/>
  <c r="AP136" i="8" s="1"/>
  <c r="Q136" i="8"/>
  <c r="AO136" i="8" s="1"/>
  <c r="M139" i="3"/>
  <c r="AN124" i="6" l="1"/>
  <c r="X124" i="2" s="1"/>
  <c r="R124" i="2"/>
  <c r="AQ118" i="8"/>
  <c r="AS118" i="8" s="1"/>
  <c r="AR118" i="8"/>
  <c r="AT118" i="8" s="1"/>
  <c r="AQ117" i="8"/>
  <c r="AS117" i="8" s="1"/>
  <c r="AR117" i="8"/>
  <c r="AT117" i="8" s="1"/>
  <c r="AR118" i="7"/>
  <c r="AT118" i="7" s="1"/>
  <c r="AQ118" i="7"/>
  <c r="AS118" i="7" s="1"/>
  <c r="AQ117" i="7"/>
  <c r="AS117" i="7" s="1"/>
  <c r="AR117" i="7"/>
  <c r="AT117" i="7" s="1"/>
  <c r="AQ117" i="24"/>
  <c r="AS117" i="24" s="1"/>
  <c r="AR117" i="24"/>
  <c r="AT117" i="24" s="1"/>
  <c r="AQ118" i="24"/>
  <c r="AS118" i="24" s="1"/>
  <c r="AR118" i="24"/>
  <c r="AT118" i="24" s="1"/>
  <c r="AR117" i="6"/>
  <c r="AT117" i="6" s="1"/>
  <c r="AQ117" i="6"/>
  <c r="AS117" i="6" s="1"/>
  <c r="AL124" i="6"/>
  <c r="L124" i="2" s="1"/>
  <c r="M124" i="2" s="1"/>
  <c r="AK125" i="6"/>
  <c r="AM125" i="6" s="1"/>
  <c r="AQ118" i="6"/>
  <c r="AS118" i="6" s="1"/>
  <c r="AR118" i="6"/>
  <c r="AT118" i="6" s="1"/>
  <c r="U118" i="2"/>
  <c r="Y118" i="2" s="1"/>
  <c r="AQ118" i="3"/>
  <c r="AS118" i="3" s="1"/>
  <c r="U117" i="2"/>
  <c r="Y117" i="2" s="1"/>
  <c r="AQ117" i="3"/>
  <c r="AS117" i="3" s="1"/>
  <c r="AF127" i="6"/>
  <c r="AG126" i="6" s="1"/>
  <c r="AI126" i="6" s="1"/>
  <c r="AB128" i="6"/>
  <c r="AD128" i="6"/>
  <c r="AC128" i="6"/>
  <c r="AI125" i="6"/>
  <c r="AE127" i="6"/>
  <c r="Y31" i="3"/>
  <c r="AJ31" i="3"/>
  <c r="X31" i="3"/>
  <c r="AZ33" i="5"/>
  <c r="BG33" i="5" s="1"/>
  <c r="S32" i="6" s="1"/>
  <c r="T32" i="6" s="1"/>
  <c r="AY33" i="5"/>
  <c r="BF33" i="5" s="1"/>
  <c r="S32" i="3" s="1"/>
  <c r="T32" i="3" s="1"/>
  <c r="AN132" i="24"/>
  <c r="AY133" i="5"/>
  <c r="BF133" i="5" s="1"/>
  <c r="S132" i="3" s="1"/>
  <c r="T132" i="3" s="1"/>
  <c r="AZ133" i="5"/>
  <c r="BG133" i="5" s="1"/>
  <c r="S132" i="6" s="1"/>
  <c r="T132" i="6" s="1"/>
  <c r="AN32" i="24"/>
  <c r="AM32" i="24"/>
  <c r="X30" i="6"/>
  <c r="Y30" i="6"/>
  <c r="AJ30" i="6"/>
  <c r="X131" i="6"/>
  <c r="Y131" i="6"/>
  <c r="X23" i="2"/>
  <c r="AM132" i="24"/>
  <c r="X22" i="2"/>
  <c r="AN24" i="3"/>
  <c r="L23" i="2"/>
  <c r="M23" i="2" s="1"/>
  <c r="S118" i="2"/>
  <c r="AR118" i="3"/>
  <c r="AT118" i="3" s="1"/>
  <c r="AL35" i="7"/>
  <c r="AM125" i="3"/>
  <c r="AK35" i="7"/>
  <c r="AM35" i="7" s="1"/>
  <c r="AL32" i="24"/>
  <c r="AK134" i="7"/>
  <c r="AM134" i="7" s="1"/>
  <c r="AK24" i="6"/>
  <c r="AN24" i="6" s="1"/>
  <c r="AL24" i="3"/>
  <c r="AR117" i="3"/>
  <c r="AT117" i="3" s="1"/>
  <c r="AL24" i="6"/>
  <c r="AL125" i="3"/>
  <c r="AK34" i="7"/>
  <c r="AM34" i="7" s="1"/>
  <c r="AL34" i="7"/>
  <c r="AK33" i="24"/>
  <c r="AL133" i="7"/>
  <c r="AK133" i="24"/>
  <c r="AL32" i="8"/>
  <c r="AK25" i="3"/>
  <c r="AM25" i="3" s="1"/>
  <c r="AL134" i="8"/>
  <c r="AK32" i="8"/>
  <c r="AM32" i="8" s="1"/>
  <c r="AK133" i="8"/>
  <c r="AM133" i="8" s="1"/>
  <c r="AK126" i="3"/>
  <c r="AM126" i="3" s="1"/>
  <c r="P14" i="2"/>
  <c r="N16" i="2"/>
  <c r="P15" i="2" s="1"/>
  <c r="AI242" i="1"/>
  <c r="AI344" i="1"/>
  <c r="AJ241" i="1"/>
  <c r="AJ343" i="1"/>
  <c r="AH241" i="1"/>
  <c r="AH343" i="1"/>
  <c r="AG242" i="1"/>
  <c r="AG344" i="1"/>
  <c r="AC241" i="1"/>
  <c r="AC343" i="1"/>
  <c r="AD241" i="1"/>
  <c r="AD343" i="1"/>
  <c r="AA242" i="1"/>
  <c r="AA344" i="1"/>
  <c r="AB241" i="1"/>
  <c r="AB343" i="1"/>
  <c r="AF27" i="3"/>
  <c r="AG26" i="3" s="1"/>
  <c r="AI26" i="3" s="1"/>
  <c r="AE27" i="3"/>
  <c r="AB28" i="3"/>
  <c r="AI25" i="3"/>
  <c r="AC28" i="3"/>
  <c r="AD28" i="3"/>
  <c r="AB129" i="3"/>
  <c r="AF128" i="3"/>
  <c r="AG127" i="3" s="1"/>
  <c r="AH127" i="3" s="1"/>
  <c r="AC129" i="3"/>
  <c r="AI126" i="3"/>
  <c r="AE128" i="3"/>
  <c r="AD129" i="3"/>
  <c r="AD28" i="6"/>
  <c r="AC28" i="6"/>
  <c r="AE27" i="6"/>
  <c r="AF27" i="6"/>
  <c r="AG26" i="6" s="1"/>
  <c r="AB28" i="6"/>
  <c r="AH25" i="6"/>
  <c r="AI25" i="6"/>
  <c r="Z29" i="6"/>
  <c r="AA29" i="6"/>
  <c r="AJ131" i="6"/>
  <c r="Y31" i="6"/>
  <c r="AJ31" i="6"/>
  <c r="X31" i="6"/>
  <c r="Z29" i="3"/>
  <c r="X30" i="3"/>
  <c r="Y30" i="3"/>
  <c r="AJ30" i="3"/>
  <c r="X131" i="3"/>
  <c r="Y131" i="3"/>
  <c r="AJ131" i="3"/>
  <c r="AA29" i="3"/>
  <c r="K140" i="8"/>
  <c r="N139" i="8"/>
  <c r="O139" i="8"/>
  <c r="P138" i="8" s="1"/>
  <c r="Q138" i="8" s="1"/>
  <c r="AO138" i="8" s="1"/>
  <c r="M140" i="8"/>
  <c r="L140" i="8"/>
  <c r="N38" i="8"/>
  <c r="M39" i="8"/>
  <c r="L39" i="8"/>
  <c r="O38" i="8"/>
  <c r="P37" i="8" s="1"/>
  <c r="R37" i="8" s="1"/>
  <c r="AP37" i="8" s="1"/>
  <c r="K39" i="8"/>
  <c r="AF136" i="7"/>
  <c r="AG135" i="7" s="1"/>
  <c r="AI134" i="7"/>
  <c r="AB137" i="7"/>
  <c r="AC137" i="7"/>
  <c r="AD137" i="7"/>
  <c r="AE136" i="7"/>
  <c r="N38" i="24"/>
  <c r="Q36" i="24"/>
  <c r="AO36" i="24" s="1"/>
  <c r="O38" i="24"/>
  <c r="P37" i="24" s="1"/>
  <c r="Q37" i="24" s="1"/>
  <c r="AO37" i="24" s="1"/>
  <c r="L39" i="24"/>
  <c r="K39" i="24"/>
  <c r="M39" i="24"/>
  <c r="AB36" i="24"/>
  <c r="AC36" i="24"/>
  <c r="AF35" i="24"/>
  <c r="AG34" i="24" s="1"/>
  <c r="AI34" i="24" s="1"/>
  <c r="AE35" i="24"/>
  <c r="AI33" i="24"/>
  <c r="AD36" i="24"/>
  <c r="M39" i="6"/>
  <c r="R36" i="3"/>
  <c r="AP36" i="3" s="1"/>
  <c r="K39" i="6"/>
  <c r="Q36" i="6"/>
  <c r="AO36" i="6" s="1"/>
  <c r="R36" i="6"/>
  <c r="AP36" i="6" s="1"/>
  <c r="N38" i="6"/>
  <c r="O38" i="6"/>
  <c r="P37" i="6" s="1"/>
  <c r="L39" i="6"/>
  <c r="M39" i="3"/>
  <c r="Q38" i="7"/>
  <c r="AO38" i="7" s="1"/>
  <c r="L39" i="3"/>
  <c r="O38" i="3"/>
  <c r="P37" i="3" s="1"/>
  <c r="Q37" i="3" s="1"/>
  <c r="AO37" i="3" s="1"/>
  <c r="N38" i="3"/>
  <c r="K39" i="3"/>
  <c r="M140" i="6"/>
  <c r="P137" i="6"/>
  <c r="O139" i="6"/>
  <c r="P138" i="6" s="1"/>
  <c r="N139" i="6"/>
  <c r="K140" i="6"/>
  <c r="L140" i="6"/>
  <c r="AD137" i="24"/>
  <c r="AG134" i="24"/>
  <c r="AF136" i="24"/>
  <c r="AG135" i="24" s="1"/>
  <c r="AE136" i="24"/>
  <c r="AC137" i="24"/>
  <c r="AB137" i="24"/>
  <c r="AH36" i="7"/>
  <c r="AI36" i="7"/>
  <c r="AE38" i="7"/>
  <c r="AB39" i="7"/>
  <c r="AF38" i="7"/>
  <c r="AG37" i="7" s="1"/>
  <c r="G140" i="2"/>
  <c r="G40" i="2"/>
  <c r="F41" i="2"/>
  <c r="E42" i="2" s="1"/>
  <c r="B180" i="24"/>
  <c r="J39" i="2"/>
  <c r="AN39" i="8"/>
  <c r="B180" i="8"/>
  <c r="J139" i="2"/>
  <c r="AN139" i="8"/>
  <c r="AN139" i="7"/>
  <c r="B180" i="7"/>
  <c r="B79" i="7"/>
  <c r="B78" i="6"/>
  <c r="B79" i="8"/>
  <c r="B80" i="24"/>
  <c r="B180" i="6"/>
  <c r="B180" i="3"/>
  <c r="AH134" i="8"/>
  <c r="D43" i="2"/>
  <c r="B44" i="2"/>
  <c r="B142" i="2"/>
  <c r="D141" i="2"/>
  <c r="F141" i="2" s="1"/>
  <c r="E142" i="2" s="1"/>
  <c r="B79" i="3"/>
  <c r="AC137" i="8"/>
  <c r="AE136" i="8"/>
  <c r="AF136" i="8"/>
  <c r="AB137" i="8"/>
  <c r="AD137" i="8"/>
  <c r="AH33" i="8"/>
  <c r="AI33" i="8"/>
  <c r="AF35" i="8"/>
  <c r="AG34" i="8" s="1"/>
  <c r="AE35" i="8"/>
  <c r="AC36" i="8"/>
  <c r="AB36" i="8"/>
  <c r="AD36" i="8"/>
  <c r="S117" i="2"/>
  <c r="O119" i="2"/>
  <c r="V119" i="2" s="1"/>
  <c r="P137" i="7"/>
  <c r="N139" i="7"/>
  <c r="O139" i="7"/>
  <c r="P138" i="7" s="1"/>
  <c r="L140" i="7"/>
  <c r="K140" i="7"/>
  <c r="R136" i="7"/>
  <c r="AP136" i="7" s="1"/>
  <c r="Q136" i="7"/>
  <c r="AO136" i="7" s="1"/>
  <c r="M140" i="7"/>
  <c r="R137" i="8"/>
  <c r="AP137" i="8" s="1"/>
  <c r="Q137" i="8"/>
  <c r="AO137" i="8" s="1"/>
  <c r="K42" i="7"/>
  <c r="M140" i="24"/>
  <c r="M42" i="7"/>
  <c r="AD41" i="7"/>
  <c r="AC41" i="7"/>
  <c r="R137" i="3"/>
  <c r="AP137" i="3" s="1"/>
  <c r="N139" i="3"/>
  <c r="O139" i="3"/>
  <c r="P138" i="3" s="1"/>
  <c r="Q138" i="3" s="1"/>
  <c r="AO138" i="3" s="1"/>
  <c r="K140" i="3"/>
  <c r="L140" i="3"/>
  <c r="Q137" i="24"/>
  <c r="AO137" i="24" s="1"/>
  <c r="L41" i="7"/>
  <c r="N41" i="7" s="1"/>
  <c r="Q36" i="8"/>
  <c r="AO36" i="8" s="1"/>
  <c r="R36" i="8"/>
  <c r="AP36" i="8" s="1"/>
  <c r="K140" i="24"/>
  <c r="L140" i="24"/>
  <c r="N139" i="24"/>
  <c r="O139" i="24"/>
  <c r="M140" i="3"/>
  <c r="O40" i="7"/>
  <c r="AN125" i="6" l="1"/>
  <c r="X125" i="2" s="1"/>
  <c r="R125" i="2"/>
  <c r="AQ15" i="8"/>
  <c r="AS15" i="8" s="1"/>
  <c r="AR15" i="8"/>
  <c r="AT15" i="8" s="1"/>
  <c r="AR14" i="8"/>
  <c r="AT14" i="8" s="1"/>
  <c r="AQ14" i="8"/>
  <c r="AS14" i="8" s="1"/>
  <c r="AR14" i="7"/>
  <c r="AT14" i="7" s="1"/>
  <c r="AQ14" i="7"/>
  <c r="AS14" i="7" s="1"/>
  <c r="AQ15" i="7"/>
  <c r="AS15" i="7" s="1"/>
  <c r="AR15" i="7"/>
  <c r="AT15" i="7" s="1"/>
  <c r="AQ15" i="24"/>
  <c r="AS15" i="24" s="1"/>
  <c r="AR15" i="24"/>
  <c r="AT15" i="24" s="1"/>
  <c r="AR14" i="24"/>
  <c r="AT14" i="24" s="1"/>
  <c r="AQ14" i="24"/>
  <c r="AS14" i="24" s="1"/>
  <c r="AL125" i="6"/>
  <c r="L125" i="2" s="1"/>
  <c r="M125" i="2" s="1"/>
  <c r="AQ15" i="6"/>
  <c r="AS15" i="6" s="1"/>
  <c r="AR15" i="6"/>
  <c r="AT15" i="6" s="1"/>
  <c r="AR14" i="6"/>
  <c r="AT14" i="6" s="1"/>
  <c r="AQ14" i="6"/>
  <c r="AS14" i="6" s="1"/>
  <c r="AL126" i="6"/>
  <c r="Y132" i="3"/>
  <c r="U15" i="2"/>
  <c r="Y15" i="2" s="1"/>
  <c r="AQ15" i="3"/>
  <c r="AS15" i="3" s="1"/>
  <c r="U14" i="2"/>
  <c r="Y14" i="2" s="1"/>
  <c r="AQ14" i="3"/>
  <c r="AS14" i="3" s="1"/>
  <c r="W117" i="2"/>
  <c r="Z117" i="2" s="1"/>
  <c r="W118" i="2"/>
  <c r="Z118" i="2" s="1"/>
  <c r="AH126" i="6"/>
  <c r="AE128" i="6"/>
  <c r="AA31" i="3"/>
  <c r="Z31" i="3"/>
  <c r="AF128" i="6"/>
  <c r="AG127" i="6" s="1"/>
  <c r="AI127" i="6" s="1"/>
  <c r="AD129" i="6"/>
  <c r="AB129" i="6"/>
  <c r="AC129" i="6"/>
  <c r="AZ134" i="5"/>
  <c r="BG134" i="5" s="1"/>
  <c r="S133" i="6" s="1"/>
  <c r="T133" i="6" s="1"/>
  <c r="AY134" i="5"/>
  <c r="BF134" i="5" s="1"/>
  <c r="S133" i="3" s="1"/>
  <c r="T133" i="3" s="1"/>
  <c r="AY34" i="5"/>
  <c r="BF34" i="5" s="1"/>
  <c r="S33" i="3" s="1"/>
  <c r="T33" i="3" s="1"/>
  <c r="AZ34" i="5"/>
  <c r="BG34" i="5" s="1"/>
  <c r="S33" i="6" s="1"/>
  <c r="T33" i="6" s="1"/>
  <c r="AN33" i="24"/>
  <c r="AN126" i="3"/>
  <c r="AM33" i="24"/>
  <c r="Z30" i="6"/>
  <c r="AA30" i="6"/>
  <c r="X132" i="6"/>
  <c r="Y132" i="6"/>
  <c r="AM133" i="24"/>
  <c r="AN25" i="3"/>
  <c r="AN133" i="24"/>
  <c r="X24" i="2"/>
  <c r="AM24" i="6"/>
  <c r="R24" i="2" s="1"/>
  <c r="L24" i="2"/>
  <c r="M24" i="2" s="1"/>
  <c r="AK25" i="6"/>
  <c r="AM25" i="6" s="1"/>
  <c r="R25" i="2" s="1"/>
  <c r="AR14" i="3"/>
  <c r="AT14" i="3" s="1"/>
  <c r="AK134" i="8"/>
  <c r="AM134" i="8" s="1"/>
  <c r="AL33" i="24"/>
  <c r="AL134" i="7"/>
  <c r="AL25" i="3"/>
  <c r="AL126" i="3"/>
  <c r="AL33" i="8"/>
  <c r="AK33" i="8"/>
  <c r="AM33" i="8" s="1"/>
  <c r="AL36" i="7"/>
  <c r="AL34" i="24"/>
  <c r="AK127" i="3"/>
  <c r="AM127" i="3" s="1"/>
  <c r="AL26" i="3"/>
  <c r="AK36" i="7"/>
  <c r="AM36" i="7" s="1"/>
  <c r="AL25" i="6"/>
  <c r="S15" i="2"/>
  <c r="AR15" i="3"/>
  <c r="AT15" i="3" s="1"/>
  <c r="S14" i="2"/>
  <c r="O16" i="2"/>
  <c r="V16" i="2" s="1"/>
  <c r="AI241" i="1"/>
  <c r="AI343" i="1"/>
  <c r="AJ240" i="1"/>
  <c r="AJ342" i="1"/>
  <c r="AG241" i="1"/>
  <c r="AG343" i="1"/>
  <c r="AH240" i="1"/>
  <c r="AH342" i="1"/>
  <c r="AD240" i="1"/>
  <c r="AD342" i="1"/>
  <c r="AC240" i="1"/>
  <c r="AC342" i="1"/>
  <c r="AB240" i="1"/>
  <c r="AB342" i="1"/>
  <c r="AA241" i="1"/>
  <c r="AA343" i="1"/>
  <c r="AE28" i="3"/>
  <c r="AH26" i="3"/>
  <c r="AD29" i="3"/>
  <c r="AF28" i="3"/>
  <c r="AG27" i="3" s="1"/>
  <c r="AH27" i="3" s="1"/>
  <c r="AB29" i="3"/>
  <c r="AC29" i="3"/>
  <c r="AI127" i="3"/>
  <c r="AF129" i="3"/>
  <c r="AG128" i="3" s="1"/>
  <c r="AB130" i="3"/>
  <c r="AE129" i="3"/>
  <c r="AC130" i="3"/>
  <c r="AD130" i="3"/>
  <c r="AD29" i="6"/>
  <c r="AC29" i="6"/>
  <c r="Z131" i="6"/>
  <c r="AF28" i="6"/>
  <c r="AG27" i="6" s="1"/>
  <c r="AB29" i="6"/>
  <c r="AE28" i="6"/>
  <c r="AH26" i="6"/>
  <c r="AI26" i="6"/>
  <c r="AA131" i="6"/>
  <c r="Z31" i="6"/>
  <c r="AA31" i="6"/>
  <c r="X32" i="6"/>
  <c r="AJ32" i="6"/>
  <c r="Y32" i="6"/>
  <c r="AJ132" i="6"/>
  <c r="Z30" i="3"/>
  <c r="AA30" i="3"/>
  <c r="Z131" i="3"/>
  <c r="X32" i="3"/>
  <c r="Y32" i="3"/>
  <c r="AJ32" i="3"/>
  <c r="AJ132" i="3"/>
  <c r="AA131" i="3"/>
  <c r="X132" i="3"/>
  <c r="L141" i="8"/>
  <c r="O140" i="8"/>
  <c r="P139" i="8" s="1"/>
  <c r="Q139" i="8" s="1"/>
  <c r="AO139" i="8" s="1"/>
  <c r="K141" i="8"/>
  <c r="M141" i="8"/>
  <c r="N140" i="8"/>
  <c r="R138" i="8"/>
  <c r="AP138" i="8" s="1"/>
  <c r="O39" i="8"/>
  <c r="P38" i="8" s="1"/>
  <c r="Q37" i="8"/>
  <c r="AO37" i="8" s="1"/>
  <c r="K40" i="8"/>
  <c r="N39" i="8"/>
  <c r="L40" i="8"/>
  <c r="M40" i="8"/>
  <c r="AH135" i="7"/>
  <c r="AI135" i="7"/>
  <c r="AF137" i="7"/>
  <c r="AG136" i="7" s="1"/>
  <c r="AH136" i="7" s="1"/>
  <c r="AC138" i="7"/>
  <c r="AE137" i="7"/>
  <c r="AB138" i="7"/>
  <c r="AD138" i="7"/>
  <c r="L40" i="24"/>
  <c r="R37" i="24"/>
  <c r="AP37" i="24" s="1"/>
  <c r="K40" i="24"/>
  <c r="M40" i="24"/>
  <c r="N39" i="24"/>
  <c r="AC37" i="24"/>
  <c r="O39" i="24"/>
  <c r="P38" i="24" s="1"/>
  <c r="Q38" i="24" s="1"/>
  <c r="AO38" i="24" s="1"/>
  <c r="AB37" i="24"/>
  <c r="AH34" i="24"/>
  <c r="AD37" i="24"/>
  <c r="AF36" i="24"/>
  <c r="AG35" i="24" s="1"/>
  <c r="AH35" i="24" s="1"/>
  <c r="AE36" i="24"/>
  <c r="M40" i="6"/>
  <c r="K40" i="6"/>
  <c r="O39" i="6"/>
  <c r="P38" i="6" s="1"/>
  <c r="L40" i="6"/>
  <c r="N39" i="6"/>
  <c r="R37" i="6"/>
  <c r="AP37" i="6" s="1"/>
  <c r="Q37" i="6"/>
  <c r="AO37" i="6" s="1"/>
  <c r="K40" i="3"/>
  <c r="N39" i="3"/>
  <c r="L40" i="3"/>
  <c r="O39" i="3"/>
  <c r="P38" i="3" s="1"/>
  <c r="R38" i="3" s="1"/>
  <c r="AP38" i="3" s="1"/>
  <c r="M40" i="3"/>
  <c r="R37" i="3"/>
  <c r="AP37" i="3" s="1"/>
  <c r="Q138" i="6"/>
  <c r="AO138" i="6" s="1"/>
  <c r="R138" i="6"/>
  <c r="AP138" i="6" s="1"/>
  <c r="K141" i="6"/>
  <c r="N140" i="6"/>
  <c r="L141" i="6"/>
  <c r="O140" i="6"/>
  <c r="P139" i="6" s="1"/>
  <c r="R137" i="6"/>
  <c r="AP137" i="6" s="1"/>
  <c r="Q137" i="6"/>
  <c r="AO137" i="6" s="1"/>
  <c r="M141" i="6"/>
  <c r="AH134" i="24"/>
  <c r="AI134" i="24"/>
  <c r="AF137" i="24"/>
  <c r="AG136" i="24" s="1"/>
  <c r="AE137" i="24"/>
  <c r="AC138" i="24"/>
  <c r="AB138" i="24"/>
  <c r="AH135" i="24"/>
  <c r="AI135" i="24"/>
  <c r="AD138" i="24"/>
  <c r="AE39" i="7"/>
  <c r="AF39" i="7"/>
  <c r="AB40" i="7"/>
  <c r="AH37" i="7"/>
  <c r="AI37" i="7"/>
  <c r="G141" i="2"/>
  <c r="B80" i="3"/>
  <c r="B181" i="6"/>
  <c r="B79" i="6"/>
  <c r="B181" i="24"/>
  <c r="J40" i="2"/>
  <c r="AN40" i="8"/>
  <c r="B181" i="7"/>
  <c r="B80" i="7"/>
  <c r="B45" i="2"/>
  <c r="D44" i="2"/>
  <c r="M141" i="7"/>
  <c r="B181" i="8"/>
  <c r="G41" i="2"/>
  <c r="B81" i="24"/>
  <c r="J140" i="2"/>
  <c r="AN140" i="8"/>
  <c r="AN140" i="7"/>
  <c r="D142" i="2"/>
  <c r="F142" i="2" s="1"/>
  <c r="E143" i="2" s="1"/>
  <c r="B143" i="2"/>
  <c r="B80" i="8"/>
  <c r="F42" i="2"/>
  <c r="E43" i="2" s="1"/>
  <c r="B181" i="3"/>
  <c r="AD138" i="8"/>
  <c r="AG135" i="8"/>
  <c r="AF137" i="8"/>
  <c r="AG136" i="8" s="1"/>
  <c r="AB138" i="8"/>
  <c r="AE137" i="8"/>
  <c r="AC138" i="8"/>
  <c r="AD37" i="8"/>
  <c r="AB37" i="8"/>
  <c r="AF36" i="8"/>
  <c r="AG35" i="8" s="1"/>
  <c r="AC37" i="8"/>
  <c r="AE36" i="8"/>
  <c r="AI34" i="8"/>
  <c r="AH34" i="8"/>
  <c r="N120" i="2"/>
  <c r="O120" i="2" s="1"/>
  <c r="V120" i="2" s="1"/>
  <c r="Q138" i="7"/>
  <c r="AO138" i="7" s="1"/>
  <c r="R138" i="7"/>
  <c r="AP138" i="7" s="1"/>
  <c r="R137" i="7"/>
  <c r="AP137" i="7" s="1"/>
  <c r="Q137" i="7"/>
  <c r="AO137" i="7" s="1"/>
  <c r="L141" i="7"/>
  <c r="O140" i="7"/>
  <c r="K141" i="7"/>
  <c r="N140" i="7"/>
  <c r="P39" i="7"/>
  <c r="M141" i="24"/>
  <c r="N140" i="24"/>
  <c r="L141" i="24"/>
  <c r="K141" i="24"/>
  <c r="O140" i="24"/>
  <c r="P139" i="24" s="1"/>
  <c r="Q139" i="24" s="1"/>
  <c r="AO139" i="24" s="1"/>
  <c r="M141" i="3"/>
  <c r="AD42" i="7"/>
  <c r="R138" i="3"/>
  <c r="AP138" i="3" s="1"/>
  <c r="L42" i="7"/>
  <c r="N42" i="7" s="1"/>
  <c r="P138" i="24"/>
  <c r="N140" i="3"/>
  <c r="O140" i="3"/>
  <c r="P139" i="3" s="1"/>
  <c r="Q139" i="3" s="1"/>
  <c r="AO139" i="3" s="1"/>
  <c r="K141" i="3"/>
  <c r="L141" i="3"/>
  <c r="AC42" i="7"/>
  <c r="K43" i="7"/>
  <c r="K44" i="7" s="1"/>
  <c r="M43" i="7"/>
  <c r="M44" i="7" s="1"/>
  <c r="M45" i="7" s="1"/>
  <c r="O41" i="7"/>
  <c r="P40" i="7" s="1"/>
  <c r="R40" i="7" s="1"/>
  <c r="AP40" i="7" s="1"/>
  <c r="Z132" i="3" l="1"/>
  <c r="L126" i="2"/>
  <c r="M126" i="2" s="1"/>
  <c r="AL127" i="6"/>
  <c r="AK126" i="6"/>
  <c r="AM126" i="6" s="1"/>
  <c r="R126" i="2" s="1"/>
  <c r="W15" i="2"/>
  <c r="Z15" i="2" s="1"/>
  <c r="W14" i="2"/>
  <c r="Z14" i="2" s="1"/>
  <c r="AH127" i="6"/>
  <c r="AF129" i="6"/>
  <c r="AG128" i="6" s="1"/>
  <c r="AH128" i="6" s="1"/>
  <c r="AC130" i="6"/>
  <c r="AB130" i="6"/>
  <c r="AE129" i="6"/>
  <c r="AD130" i="6"/>
  <c r="X33" i="6"/>
  <c r="AJ33" i="6"/>
  <c r="Y33" i="6"/>
  <c r="Y133" i="6"/>
  <c r="X133" i="6"/>
  <c r="AN25" i="6"/>
  <c r="X25" i="2" s="1"/>
  <c r="L25" i="2"/>
  <c r="M25" i="2" s="1"/>
  <c r="AN127" i="3"/>
  <c r="AL135" i="24"/>
  <c r="AK135" i="7"/>
  <c r="AM135" i="7" s="1"/>
  <c r="AK27" i="3"/>
  <c r="AN27" i="3" s="1"/>
  <c r="AK135" i="24"/>
  <c r="AK34" i="24"/>
  <c r="AL37" i="7"/>
  <c r="AK26" i="3"/>
  <c r="AN26" i="3" s="1"/>
  <c r="AK37" i="7"/>
  <c r="AM37" i="7" s="1"/>
  <c r="AL127" i="3"/>
  <c r="AL26" i="6"/>
  <c r="L26" i="2" s="1"/>
  <c r="M26" i="2" s="1"/>
  <c r="AK34" i="8"/>
  <c r="AM34" i="8" s="1"/>
  <c r="AL134" i="24"/>
  <c r="AK136" i="7"/>
  <c r="AM136" i="7" s="1"/>
  <c r="AK26" i="6"/>
  <c r="AM26" i="6" s="1"/>
  <c r="AL34" i="8"/>
  <c r="AK134" i="24"/>
  <c r="AK35" i="24"/>
  <c r="AL135" i="7"/>
  <c r="N17" i="2"/>
  <c r="P16" i="2" s="1"/>
  <c r="AJ239" i="1"/>
  <c r="AJ341" i="1"/>
  <c r="AI240" i="1"/>
  <c r="AI342" i="1"/>
  <c r="AH239" i="1"/>
  <c r="AH341" i="1"/>
  <c r="AG240" i="1"/>
  <c r="AG342" i="1"/>
  <c r="AC239" i="1"/>
  <c r="AC341" i="1"/>
  <c r="AD239" i="1"/>
  <c r="AD341" i="1"/>
  <c r="AA240" i="1"/>
  <c r="AA342" i="1"/>
  <c r="AB239" i="1"/>
  <c r="AB341" i="1"/>
  <c r="AI27" i="3"/>
  <c r="AE29" i="3"/>
  <c r="AF29" i="3"/>
  <c r="AG28" i="3" s="1"/>
  <c r="AI28" i="3" s="1"/>
  <c r="AB30" i="3"/>
  <c r="AC30" i="3"/>
  <c r="AD30" i="3"/>
  <c r="AB131" i="3"/>
  <c r="AH128" i="3"/>
  <c r="AI128" i="3"/>
  <c r="AC131" i="3"/>
  <c r="AD131" i="3"/>
  <c r="AF130" i="3"/>
  <c r="AG129" i="3" s="1"/>
  <c r="AI129" i="3" s="1"/>
  <c r="AE130" i="3"/>
  <c r="AC30" i="6"/>
  <c r="AD30" i="6"/>
  <c r="AF29" i="6"/>
  <c r="AG28" i="6" s="1"/>
  <c r="AB30" i="6"/>
  <c r="AE29" i="6"/>
  <c r="AI27" i="6"/>
  <c r="AH27" i="6"/>
  <c r="Z32" i="6"/>
  <c r="AA132" i="6"/>
  <c r="AA132" i="3"/>
  <c r="AJ133" i="6"/>
  <c r="Z132" i="6"/>
  <c r="AA32" i="6"/>
  <c r="Z32" i="3"/>
  <c r="AA32" i="3"/>
  <c r="AJ133" i="3"/>
  <c r="Y133" i="3"/>
  <c r="X133" i="3"/>
  <c r="AJ33" i="3"/>
  <c r="X33" i="3"/>
  <c r="Y33" i="3"/>
  <c r="O141" i="8"/>
  <c r="P140" i="8" s="1"/>
  <c r="Q140" i="8" s="1"/>
  <c r="AO140" i="8" s="1"/>
  <c r="L142" i="8"/>
  <c r="K142" i="8"/>
  <c r="M142" i="8"/>
  <c r="N141" i="8"/>
  <c r="R139" i="8"/>
  <c r="AP139" i="8" s="1"/>
  <c r="R38" i="8"/>
  <c r="AP38" i="8" s="1"/>
  <c r="Q38" i="8"/>
  <c r="AO38" i="8" s="1"/>
  <c r="K41" i="8"/>
  <c r="N40" i="8"/>
  <c r="L41" i="8"/>
  <c r="O40" i="8"/>
  <c r="P39" i="8" s="1"/>
  <c r="Q39" i="8" s="1"/>
  <c r="AO39" i="8" s="1"/>
  <c r="M41" i="8"/>
  <c r="AI136" i="7"/>
  <c r="AB139" i="7"/>
  <c r="AD139" i="7"/>
  <c r="AE138" i="7"/>
  <c r="AF138" i="7"/>
  <c r="AG137" i="7" s="1"/>
  <c r="AH137" i="7" s="1"/>
  <c r="AC139" i="7"/>
  <c r="O40" i="24"/>
  <c r="P39" i="24" s="1"/>
  <c r="Q39" i="24" s="1"/>
  <c r="AO39" i="24" s="1"/>
  <c r="M41" i="24"/>
  <c r="L41" i="24"/>
  <c r="K41" i="24"/>
  <c r="N40" i="24"/>
  <c r="AB38" i="24"/>
  <c r="R38" i="24"/>
  <c r="AP38" i="24" s="1"/>
  <c r="AE37" i="24"/>
  <c r="AD38" i="24"/>
  <c r="AC38" i="24"/>
  <c r="AF37" i="24"/>
  <c r="AG36" i="24" s="1"/>
  <c r="AI36" i="24" s="1"/>
  <c r="AI35" i="24"/>
  <c r="K41" i="6"/>
  <c r="M41" i="6"/>
  <c r="O40" i="6"/>
  <c r="P39" i="6" s="1"/>
  <c r="N40" i="6"/>
  <c r="L41" i="6"/>
  <c r="Q38" i="6"/>
  <c r="AO38" i="6" s="1"/>
  <c r="R38" i="6"/>
  <c r="AP38" i="6" s="1"/>
  <c r="Q38" i="3"/>
  <c r="AO38" i="3" s="1"/>
  <c r="M41" i="3"/>
  <c r="N40" i="3"/>
  <c r="O40" i="3"/>
  <c r="P39" i="3" s="1"/>
  <c r="R39" i="3" s="1"/>
  <c r="AP39" i="3" s="1"/>
  <c r="L41" i="3"/>
  <c r="K41" i="3"/>
  <c r="R139" i="6"/>
  <c r="AP139" i="6" s="1"/>
  <c r="Q139" i="6"/>
  <c r="AO139" i="6" s="1"/>
  <c r="M142" i="6"/>
  <c r="K142" i="6"/>
  <c r="L142" i="6"/>
  <c r="O141" i="6"/>
  <c r="P140" i="6" s="1"/>
  <c r="Q140" i="6" s="1"/>
  <c r="AO140" i="6" s="1"/>
  <c r="N141" i="6"/>
  <c r="AD139" i="24"/>
  <c r="AH136" i="24"/>
  <c r="AI136" i="24"/>
  <c r="AB139" i="24"/>
  <c r="AC139" i="24"/>
  <c r="AE138" i="24"/>
  <c r="AF138" i="24"/>
  <c r="AG137" i="24" s="1"/>
  <c r="AH137" i="24" s="1"/>
  <c r="AE40" i="7"/>
  <c r="AB41" i="7"/>
  <c r="AF40" i="7"/>
  <c r="AG39" i="7" s="1"/>
  <c r="AG38" i="7"/>
  <c r="F43" i="2"/>
  <c r="E44" i="2" s="1"/>
  <c r="G42" i="2"/>
  <c r="G142" i="2"/>
  <c r="B182" i="24"/>
  <c r="B182" i="3"/>
  <c r="B81" i="8"/>
  <c r="J41" i="2"/>
  <c r="AN41" i="8"/>
  <c r="B182" i="6"/>
  <c r="M46" i="7"/>
  <c r="B81" i="3"/>
  <c r="B82" i="24"/>
  <c r="B81" i="7"/>
  <c r="B182" i="7"/>
  <c r="B46" i="2"/>
  <c r="D45" i="2"/>
  <c r="D143" i="2"/>
  <c r="F143" i="2" s="1"/>
  <c r="E144" i="2" s="1"/>
  <c r="B144" i="2"/>
  <c r="B182" i="8"/>
  <c r="B80" i="6"/>
  <c r="K45" i="7"/>
  <c r="J141" i="2"/>
  <c r="AN141" i="7"/>
  <c r="AN141" i="8"/>
  <c r="AI136" i="8"/>
  <c r="AH136" i="8"/>
  <c r="AI135" i="8"/>
  <c r="AH135" i="8"/>
  <c r="AD139" i="8"/>
  <c r="AF138" i="8"/>
  <c r="AE138" i="8"/>
  <c r="AC139" i="8"/>
  <c r="AB139" i="8"/>
  <c r="AH35" i="8"/>
  <c r="AI35" i="8"/>
  <c r="AC38" i="8"/>
  <c r="AF37" i="8"/>
  <c r="AE37" i="8"/>
  <c r="AB38" i="8"/>
  <c r="AD38" i="8"/>
  <c r="P119" i="2"/>
  <c r="O42" i="7"/>
  <c r="P41" i="7" s="1"/>
  <c r="K142" i="7"/>
  <c r="O141" i="7"/>
  <c r="N141" i="7"/>
  <c r="L142" i="7"/>
  <c r="M142" i="7"/>
  <c r="P139" i="7"/>
  <c r="Q40" i="7"/>
  <c r="AO40" i="7" s="1"/>
  <c r="R139" i="24"/>
  <c r="AP139" i="24" s="1"/>
  <c r="R39" i="7"/>
  <c r="AP39" i="7" s="1"/>
  <c r="Q39" i="7"/>
  <c r="AO39" i="7" s="1"/>
  <c r="M142" i="3"/>
  <c r="AC43" i="7"/>
  <c r="L43" i="7"/>
  <c r="R139" i="3"/>
  <c r="AP139" i="3" s="1"/>
  <c r="L142" i="24"/>
  <c r="O141" i="24"/>
  <c r="K142" i="24"/>
  <c r="N141" i="24"/>
  <c r="N121" i="2"/>
  <c r="L142" i="3"/>
  <c r="O141" i="3"/>
  <c r="K142" i="3"/>
  <c r="N141" i="3"/>
  <c r="R138" i="24"/>
  <c r="AP138" i="24" s="1"/>
  <c r="Q138" i="24"/>
  <c r="AO138" i="24" s="1"/>
  <c r="M142" i="24"/>
  <c r="AD43" i="7"/>
  <c r="AD44" i="7" s="1"/>
  <c r="AD45" i="7" s="1"/>
  <c r="AN126" i="6" l="1"/>
  <c r="X126" i="2" s="1"/>
  <c r="L127" i="2"/>
  <c r="M127" i="2" s="1"/>
  <c r="AQ119" i="8"/>
  <c r="AS119" i="8" s="1"/>
  <c r="AR119" i="8"/>
  <c r="AT119" i="8" s="1"/>
  <c r="AQ16" i="8"/>
  <c r="AS16" i="8" s="1"/>
  <c r="AR16" i="8"/>
  <c r="AT16" i="8" s="1"/>
  <c r="AQ119" i="7"/>
  <c r="AS119" i="7" s="1"/>
  <c r="AR119" i="7"/>
  <c r="AT119" i="7" s="1"/>
  <c r="AR16" i="7"/>
  <c r="AT16" i="7" s="1"/>
  <c r="AQ16" i="7"/>
  <c r="AS16" i="7" s="1"/>
  <c r="AQ119" i="24"/>
  <c r="AS119" i="24" s="1"/>
  <c r="AR119" i="24"/>
  <c r="AT119" i="24" s="1"/>
  <c r="AQ16" i="24"/>
  <c r="AS16" i="24" s="1"/>
  <c r="AR16" i="24"/>
  <c r="AT16" i="24" s="1"/>
  <c r="AQ119" i="6"/>
  <c r="AS119" i="6" s="1"/>
  <c r="AR119" i="6"/>
  <c r="AT119" i="6" s="1"/>
  <c r="AQ16" i="6"/>
  <c r="AS16" i="6" s="1"/>
  <c r="AR16" i="6"/>
  <c r="AT16" i="6" s="1"/>
  <c r="AK128" i="6"/>
  <c r="AN128" i="6" s="1"/>
  <c r="AK127" i="6"/>
  <c r="AM127" i="6" s="1"/>
  <c r="R127" i="2" s="1"/>
  <c r="U119" i="2"/>
  <c r="Y119" i="2" s="1"/>
  <c r="AQ119" i="3"/>
  <c r="AS119" i="3" s="1"/>
  <c r="U16" i="2"/>
  <c r="Y16" i="2" s="1"/>
  <c r="AQ16" i="3"/>
  <c r="AS16" i="3" s="1"/>
  <c r="AC131" i="6"/>
  <c r="AE130" i="6"/>
  <c r="AF130" i="6"/>
  <c r="AG129" i="6" s="1"/>
  <c r="AI129" i="6" s="1"/>
  <c r="AI128" i="6"/>
  <c r="AB131" i="6"/>
  <c r="AD131" i="6"/>
  <c r="AY135" i="5"/>
  <c r="BF135" i="5" s="1"/>
  <c r="S134" i="3" s="1"/>
  <c r="T134" i="3" s="1"/>
  <c r="AZ135" i="5"/>
  <c r="BG135" i="5" s="1"/>
  <c r="S134" i="6" s="1"/>
  <c r="T134" i="6" s="1"/>
  <c r="AY36" i="5"/>
  <c r="BF36" i="5" s="1"/>
  <c r="S35" i="3" s="1"/>
  <c r="T35" i="3" s="1"/>
  <c r="AZ36" i="5"/>
  <c r="BG36" i="5" s="1"/>
  <c r="S35" i="6" s="1"/>
  <c r="T35" i="6" s="1"/>
  <c r="AY35" i="5"/>
  <c r="BF35" i="5" s="1"/>
  <c r="S34" i="3" s="1"/>
  <c r="T34" i="3" s="1"/>
  <c r="AZ35" i="5"/>
  <c r="BG35" i="5" s="1"/>
  <c r="S34" i="6" s="1"/>
  <c r="T34" i="6" s="1"/>
  <c r="AY136" i="5"/>
  <c r="BF136" i="5" s="1"/>
  <c r="S135" i="3" s="1"/>
  <c r="T135" i="3" s="1"/>
  <c r="AZ136" i="5"/>
  <c r="BG136" i="5" s="1"/>
  <c r="S135" i="6" s="1"/>
  <c r="T135" i="6" s="1"/>
  <c r="AN135" i="24"/>
  <c r="AN26" i="6"/>
  <c r="X26" i="2" s="1"/>
  <c r="AA33" i="6"/>
  <c r="Z33" i="6"/>
  <c r="AN134" i="24"/>
  <c r="AM35" i="24"/>
  <c r="AM134" i="24"/>
  <c r="AM135" i="24"/>
  <c r="AN35" i="24"/>
  <c r="AM34" i="24"/>
  <c r="AN34" i="24"/>
  <c r="AM26" i="3"/>
  <c r="R26" i="2" s="1"/>
  <c r="AM27" i="3"/>
  <c r="AR119" i="3"/>
  <c r="AT119" i="3" s="1"/>
  <c r="AL136" i="8"/>
  <c r="AL136" i="24"/>
  <c r="S16" i="2"/>
  <c r="AR16" i="3"/>
  <c r="AT16" i="3" s="1"/>
  <c r="AK137" i="24"/>
  <c r="AK136" i="24"/>
  <c r="AK27" i="6"/>
  <c r="AN27" i="6" s="1"/>
  <c r="X27" i="2" s="1"/>
  <c r="AL35" i="24"/>
  <c r="AK137" i="7"/>
  <c r="AM137" i="7" s="1"/>
  <c r="AL27" i="6"/>
  <c r="AL129" i="3"/>
  <c r="AL28" i="3"/>
  <c r="AK135" i="8"/>
  <c r="AM135" i="8" s="1"/>
  <c r="AL35" i="8"/>
  <c r="AL135" i="8"/>
  <c r="AL36" i="24"/>
  <c r="AL128" i="3"/>
  <c r="AK35" i="8"/>
  <c r="AM35" i="8" s="1"/>
  <c r="AK136" i="8"/>
  <c r="AM136" i="8" s="1"/>
  <c r="AL136" i="7"/>
  <c r="AK128" i="3"/>
  <c r="AM128" i="3" s="1"/>
  <c r="AL27" i="3"/>
  <c r="O17" i="2"/>
  <c r="V17" i="2" s="1"/>
  <c r="AJ238" i="1"/>
  <c r="AJ340" i="1"/>
  <c r="AI239" i="1"/>
  <c r="AI341" i="1"/>
  <c r="AG239" i="1"/>
  <c r="AG341" i="1"/>
  <c r="AH238" i="1"/>
  <c r="AH340" i="1"/>
  <c r="AD238" i="1"/>
  <c r="AD340" i="1"/>
  <c r="AC238" i="1"/>
  <c r="AC340" i="1"/>
  <c r="AB238" i="1"/>
  <c r="AB340" i="1"/>
  <c r="AA239" i="1"/>
  <c r="AA341" i="1"/>
  <c r="AD31" i="3"/>
  <c r="AB31" i="3"/>
  <c r="AC31" i="3"/>
  <c r="AH28" i="3"/>
  <c r="AF30" i="3"/>
  <c r="AG29" i="3" s="1"/>
  <c r="AH29" i="3" s="1"/>
  <c r="AE30" i="3"/>
  <c r="AC132" i="3"/>
  <c r="AB132" i="3"/>
  <c r="AD132" i="3"/>
  <c r="AE131" i="3"/>
  <c r="AH129" i="3"/>
  <c r="AF131" i="3"/>
  <c r="AG130" i="3" s="1"/>
  <c r="AH130" i="3" s="1"/>
  <c r="Z133" i="6"/>
  <c r="AC31" i="6"/>
  <c r="AD31" i="6"/>
  <c r="AA133" i="6"/>
  <c r="AF30" i="6"/>
  <c r="AG29" i="6" s="1"/>
  <c r="AE30" i="6"/>
  <c r="AB31" i="6"/>
  <c r="AH28" i="6"/>
  <c r="AI28" i="6"/>
  <c r="Z133" i="3"/>
  <c r="AA133" i="3"/>
  <c r="Z33" i="3"/>
  <c r="AA33" i="3"/>
  <c r="O142" i="8"/>
  <c r="P141" i="8" s="1"/>
  <c r="Q141" i="8" s="1"/>
  <c r="AO141" i="8" s="1"/>
  <c r="L143" i="8"/>
  <c r="R140" i="8"/>
  <c r="AP140" i="8" s="1"/>
  <c r="K143" i="8"/>
  <c r="N142" i="8"/>
  <c r="M143" i="8"/>
  <c r="N41" i="8"/>
  <c r="O41" i="8"/>
  <c r="P40" i="8" s="1"/>
  <c r="K42" i="8"/>
  <c r="L42" i="8"/>
  <c r="R39" i="8"/>
  <c r="AP39" i="8" s="1"/>
  <c r="AF139" i="7"/>
  <c r="AG138" i="7" s="1"/>
  <c r="AI138" i="7" s="1"/>
  <c r="M42" i="8"/>
  <c r="AC140" i="7"/>
  <c r="AB140" i="7"/>
  <c r="AI137" i="7"/>
  <c r="AE139" i="7"/>
  <c r="AD140" i="7"/>
  <c r="K42" i="24"/>
  <c r="M42" i="24"/>
  <c r="L42" i="24"/>
  <c r="O41" i="24"/>
  <c r="P40" i="24" s="1"/>
  <c r="Q40" i="24" s="1"/>
  <c r="AO40" i="24" s="1"/>
  <c r="N41" i="24"/>
  <c r="AF38" i="24"/>
  <c r="AG37" i="24" s="1"/>
  <c r="AI37" i="24" s="1"/>
  <c r="AE38" i="24"/>
  <c r="AC39" i="24"/>
  <c r="AB39" i="24"/>
  <c r="AD39" i="24"/>
  <c r="AH36" i="24"/>
  <c r="R39" i="24"/>
  <c r="AP39" i="24" s="1"/>
  <c r="AI137" i="24"/>
  <c r="M42" i="6"/>
  <c r="K42" i="6"/>
  <c r="R140" i="6"/>
  <c r="AP140" i="6" s="1"/>
  <c r="N41" i="6"/>
  <c r="L42" i="6"/>
  <c r="O41" i="6"/>
  <c r="P40" i="6" s="1"/>
  <c r="R39" i="6"/>
  <c r="AP39" i="6" s="1"/>
  <c r="Q39" i="6"/>
  <c r="AO39" i="6" s="1"/>
  <c r="Q39" i="3"/>
  <c r="AO39" i="3" s="1"/>
  <c r="K42" i="3"/>
  <c r="L42" i="3"/>
  <c r="N41" i="3"/>
  <c r="O41" i="3"/>
  <c r="P40" i="3" s="1"/>
  <c r="R40" i="3" s="1"/>
  <c r="AP40" i="3" s="1"/>
  <c r="M42" i="3"/>
  <c r="M143" i="6"/>
  <c r="AD140" i="24"/>
  <c r="O142" i="6"/>
  <c r="N142" i="6"/>
  <c r="L143" i="6"/>
  <c r="K143" i="6"/>
  <c r="AC140" i="24"/>
  <c r="AB140" i="24"/>
  <c r="AE139" i="24"/>
  <c r="AF139" i="24"/>
  <c r="AG138" i="24" s="1"/>
  <c r="AH138" i="24" s="1"/>
  <c r="AH39" i="7"/>
  <c r="AI39" i="7"/>
  <c r="AB42" i="7"/>
  <c r="AE41" i="7"/>
  <c r="AF41" i="7"/>
  <c r="AG40" i="7" s="1"/>
  <c r="AI38" i="7"/>
  <c r="AH38" i="7"/>
  <c r="G143" i="2"/>
  <c r="F44" i="2"/>
  <c r="E45" i="2" s="1"/>
  <c r="G43" i="2"/>
  <c r="B183" i="24"/>
  <c r="B183" i="8"/>
  <c r="D46" i="2"/>
  <c r="B47" i="2"/>
  <c r="B183" i="6"/>
  <c r="B183" i="3"/>
  <c r="AC44" i="7"/>
  <c r="B82" i="7"/>
  <c r="B82" i="3"/>
  <c r="AD46" i="7"/>
  <c r="B83" i="24"/>
  <c r="J142" i="2"/>
  <c r="AN142" i="7"/>
  <c r="AN142" i="8"/>
  <c r="B183" i="7"/>
  <c r="J42" i="2"/>
  <c r="AN42" i="8"/>
  <c r="L44" i="7"/>
  <c r="K46" i="7"/>
  <c r="B81" i="6"/>
  <c r="B82" i="8"/>
  <c r="B145" i="2"/>
  <c r="D144" i="2"/>
  <c r="F144" i="2" s="1"/>
  <c r="E145" i="2" s="1"/>
  <c r="M47" i="7"/>
  <c r="AE139" i="8"/>
  <c r="AB140" i="8"/>
  <c r="AF139" i="8"/>
  <c r="AG138" i="8" s="1"/>
  <c r="AC140" i="8"/>
  <c r="AD140" i="8"/>
  <c r="AG137" i="8"/>
  <c r="AD39" i="8"/>
  <c r="AG36" i="8"/>
  <c r="AE38" i="8"/>
  <c r="AC39" i="8"/>
  <c r="AF38" i="8"/>
  <c r="AB39" i="8"/>
  <c r="S119" i="2"/>
  <c r="M143" i="7"/>
  <c r="P140" i="7"/>
  <c r="R139" i="7"/>
  <c r="AP139" i="7" s="1"/>
  <c r="Q139" i="7"/>
  <c r="AO139" i="7" s="1"/>
  <c r="N142" i="7"/>
  <c r="K143" i="7"/>
  <c r="O142" i="7"/>
  <c r="P141" i="7" s="1"/>
  <c r="L143" i="7"/>
  <c r="M143" i="3"/>
  <c r="O121" i="2"/>
  <c r="V121" i="2" s="1"/>
  <c r="P120" i="2"/>
  <c r="O142" i="24"/>
  <c r="P141" i="24" s="1"/>
  <c r="Q141" i="24" s="1"/>
  <c r="AO141" i="24" s="1"/>
  <c r="N142" i="24"/>
  <c r="K143" i="24"/>
  <c r="L143" i="24"/>
  <c r="N142" i="3"/>
  <c r="O142" i="3"/>
  <c r="K143" i="3"/>
  <c r="L143" i="3"/>
  <c r="M143" i="24"/>
  <c r="N43" i="7"/>
  <c r="Q41" i="7"/>
  <c r="AO41" i="7" s="1"/>
  <c r="R41" i="7"/>
  <c r="AP41" i="7" s="1"/>
  <c r="P140" i="24"/>
  <c r="O43" i="7"/>
  <c r="P140" i="3"/>
  <c r="AM128" i="6" l="1"/>
  <c r="R128" i="2" s="1"/>
  <c r="AN127" i="6"/>
  <c r="X127" i="2" s="1"/>
  <c r="AR120" i="8"/>
  <c r="AT120" i="8" s="1"/>
  <c r="AQ120" i="8"/>
  <c r="AS120" i="8" s="1"/>
  <c r="AQ120" i="7"/>
  <c r="AS120" i="7" s="1"/>
  <c r="AR120" i="7"/>
  <c r="AT120" i="7" s="1"/>
  <c r="AQ120" i="24"/>
  <c r="AS120" i="24" s="1"/>
  <c r="AR120" i="24"/>
  <c r="AT120" i="24" s="1"/>
  <c r="AL128" i="6"/>
  <c r="L128" i="2" s="1"/>
  <c r="M128" i="2" s="1"/>
  <c r="AQ120" i="6"/>
  <c r="AS120" i="6" s="1"/>
  <c r="AR120" i="6"/>
  <c r="AT120" i="6" s="1"/>
  <c r="AL129" i="6"/>
  <c r="L129" i="2" s="1"/>
  <c r="M129" i="2" s="1"/>
  <c r="U120" i="2"/>
  <c r="Y120" i="2" s="1"/>
  <c r="AQ120" i="3"/>
  <c r="AS120" i="3" s="1"/>
  <c r="W119" i="2"/>
  <c r="Z119" i="2" s="1"/>
  <c r="W16" i="2"/>
  <c r="Z16" i="2" s="1"/>
  <c r="AF131" i="6"/>
  <c r="AG130" i="6" s="1"/>
  <c r="AH130" i="6" s="1"/>
  <c r="AC132" i="6"/>
  <c r="AB132" i="6"/>
  <c r="AD132" i="6"/>
  <c r="AE131" i="6"/>
  <c r="AH129" i="6"/>
  <c r="AJ34" i="3"/>
  <c r="Y34" i="3"/>
  <c r="X34" i="3"/>
  <c r="AJ35" i="3"/>
  <c r="Y35" i="3"/>
  <c r="X35" i="3"/>
  <c r="AY137" i="5"/>
  <c r="BF137" i="5" s="1"/>
  <c r="S136" i="3" s="1"/>
  <c r="T136" i="3" s="1"/>
  <c r="AZ137" i="5"/>
  <c r="BG137" i="5" s="1"/>
  <c r="S136" i="6" s="1"/>
  <c r="T136" i="6" s="1"/>
  <c r="AY138" i="5"/>
  <c r="BF138" i="5" s="1"/>
  <c r="S137" i="3" s="1"/>
  <c r="T137" i="3" s="1"/>
  <c r="AZ138" i="5"/>
  <c r="BG138" i="5" s="1"/>
  <c r="S137" i="6" s="1"/>
  <c r="T137" i="6" s="1"/>
  <c r="Y134" i="6"/>
  <c r="X134" i="6"/>
  <c r="Y135" i="6"/>
  <c r="X135" i="6"/>
  <c r="AN136" i="24"/>
  <c r="AM136" i="24"/>
  <c r="AM27" i="6"/>
  <c r="R27" i="2" s="1"/>
  <c r="AM137" i="24"/>
  <c r="AN137" i="24"/>
  <c r="AN128" i="3"/>
  <c r="X128" i="2" s="1"/>
  <c r="L27" i="2"/>
  <c r="M27" i="2" s="1"/>
  <c r="AR120" i="3"/>
  <c r="AT120" i="3" s="1"/>
  <c r="AL39" i="7"/>
  <c r="AK36" i="24"/>
  <c r="AK130" i="3"/>
  <c r="AM130" i="3" s="1"/>
  <c r="AK39" i="7"/>
  <c r="AM39" i="7" s="1"/>
  <c r="AL138" i="7"/>
  <c r="AK129" i="3"/>
  <c r="AM129" i="3" s="1"/>
  <c r="AK29" i="3"/>
  <c r="AN29" i="3" s="1"/>
  <c r="AK138" i="24"/>
  <c r="AK28" i="3"/>
  <c r="AM28" i="3" s="1"/>
  <c r="AK38" i="7"/>
  <c r="AM38" i="7" s="1"/>
  <c r="AL38" i="7"/>
  <c r="AL37" i="24"/>
  <c r="AL137" i="7"/>
  <c r="AL28" i="6"/>
  <c r="L28" i="2" s="1"/>
  <c r="M28" i="2" s="1"/>
  <c r="AL137" i="24"/>
  <c r="AK28" i="6"/>
  <c r="AM28" i="6" s="1"/>
  <c r="N18" i="2"/>
  <c r="O18" i="2" s="1"/>
  <c r="V18" i="2" s="1"/>
  <c r="AJ237" i="1"/>
  <c r="AJ338" i="1" s="1"/>
  <c r="AJ339" i="1"/>
  <c r="AI238" i="1"/>
  <c r="AI340" i="1"/>
  <c r="AH237" i="1"/>
  <c r="AH338" i="1" s="1"/>
  <c r="AH339" i="1"/>
  <c r="AG238" i="1"/>
  <c r="AG340" i="1"/>
  <c r="AC237" i="1"/>
  <c r="AC338" i="1" s="1"/>
  <c r="AC339" i="1"/>
  <c r="AD237" i="1"/>
  <c r="AD338" i="1" s="1"/>
  <c r="AD339" i="1"/>
  <c r="AA238" i="1"/>
  <c r="AA340" i="1"/>
  <c r="AB237" i="1"/>
  <c r="AB338" i="1" s="1"/>
  <c r="AB339" i="1"/>
  <c r="AD32" i="3"/>
  <c r="AE31" i="3"/>
  <c r="AB32" i="3"/>
  <c r="AC32" i="3"/>
  <c r="AF31" i="3"/>
  <c r="AG30" i="3" s="1"/>
  <c r="AI30" i="3" s="1"/>
  <c r="AI29" i="3"/>
  <c r="AC133" i="3"/>
  <c r="AF132" i="3"/>
  <c r="AG131" i="3" s="1"/>
  <c r="AH131" i="3" s="1"/>
  <c r="AB133" i="3"/>
  <c r="AD133" i="3"/>
  <c r="AE132" i="3"/>
  <c r="AI130" i="3"/>
  <c r="AC32" i="6"/>
  <c r="AD32" i="6"/>
  <c r="AI29" i="6"/>
  <c r="AH29" i="6"/>
  <c r="AE31" i="6"/>
  <c r="AF31" i="6"/>
  <c r="AG30" i="6" s="1"/>
  <c r="AB32" i="6"/>
  <c r="AJ35" i="6"/>
  <c r="Y35" i="6"/>
  <c r="X35" i="6"/>
  <c r="X34" i="6"/>
  <c r="Y34" i="6"/>
  <c r="AJ34" i="6"/>
  <c r="AJ134" i="6"/>
  <c r="AJ135" i="6"/>
  <c r="Y134" i="3"/>
  <c r="X134" i="3"/>
  <c r="AJ134" i="3"/>
  <c r="Y135" i="3"/>
  <c r="AJ135" i="3"/>
  <c r="X135" i="3"/>
  <c r="R141" i="8"/>
  <c r="AP141" i="8" s="1"/>
  <c r="L144" i="8"/>
  <c r="K144" i="8"/>
  <c r="O143" i="8"/>
  <c r="P142" i="8" s="1"/>
  <c r="N143" i="8"/>
  <c r="M144" i="8"/>
  <c r="O42" i="8"/>
  <c r="P41" i="8" s="1"/>
  <c r="Q41" i="8" s="1"/>
  <c r="AO41" i="8" s="1"/>
  <c r="M43" i="8"/>
  <c r="L43" i="8"/>
  <c r="K43" i="8"/>
  <c r="Q40" i="8"/>
  <c r="AO40" i="8" s="1"/>
  <c r="R40" i="8"/>
  <c r="AP40" i="8" s="1"/>
  <c r="N42" i="8"/>
  <c r="AB141" i="7"/>
  <c r="AE140" i="7"/>
  <c r="AF140" i="7"/>
  <c r="AG139" i="7" s="1"/>
  <c r="AI139" i="7" s="1"/>
  <c r="AC141" i="7"/>
  <c r="AH138" i="7"/>
  <c r="AD141" i="7"/>
  <c r="M43" i="24"/>
  <c r="L43" i="24"/>
  <c r="N42" i="24"/>
  <c r="O42" i="24"/>
  <c r="P41" i="24" s="1"/>
  <c r="Q41" i="24" s="1"/>
  <c r="AO41" i="24" s="1"/>
  <c r="R40" i="24"/>
  <c r="AP40" i="24" s="1"/>
  <c r="K43" i="24"/>
  <c r="AB40" i="24"/>
  <c r="AD40" i="24"/>
  <c r="AF39" i="24"/>
  <c r="AG38" i="24" s="1"/>
  <c r="AI38" i="24" s="1"/>
  <c r="AE39" i="24"/>
  <c r="AC40" i="24"/>
  <c r="AH37" i="24"/>
  <c r="M43" i="6"/>
  <c r="K43" i="6"/>
  <c r="Q40" i="3"/>
  <c r="AO40" i="3" s="1"/>
  <c r="Q40" i="6"/>
  <c r="AO40" i="6" s="1"/>
  <c r="R40" i="6"/>
  <c r="AP40" i="6" s="1"/>
  <c r="N42" i="6"/>
  <c r="L43" i="6"/>
  <c r="O42" i="6"/>
  <c r="P41" i="6" s="1"/>
  <c r="AI138" i="24"/>
  <c r="M43" i="3"/>
  <c r="N42" i="3"/>
  <c r="L43" i="3"/>
  <c r="O42" i="3"/>
  <c r="P41" i="3" s="1"/>
  <c r="K43" i="3"/>
  <c r="M144" i="6"/>
  <c r="P141" i="6"/>
  <c r="O143" i="6"/>
  <c r="K144" i="6"/>
  <c r="L144" i="6"/>
  <c r="N143" i="6"/>
  <c r="AC141" i="24"/>
  <c r="AE140" i="24"/>
  <c r="AF140" i="24"/>
  <c r="AB141" i="24"/>
  <c r="AD141" i="24"/>
  <c r="AH40" i="7"/>
  <c r="AI40" i="7"/>
  <c r="AE42" i="7"/>
  <c r="AB43" i="7"/>
  <c r="AF42" i="7"/>
  <c r="AG41" i="7" s="1"/>
  <c r="G144" i="2"/>
  <c r="P42" i="7"/>
  <c r="R42" i="7" s="1"/>
  <c r="AP42" i="7" s="1"/>
  <c r="B184" i="24"/>
  <c r="B82" i="6"/>
  <c r="B84" i="24"/>
  <c r="J143" i="2"/>
  <c r="AN143" i="7"/>
  <c r="AN143" i="8"/>
  <c r="L45" i="7"/>
  <c r="N44" i="7"/>
  <c r="O44" i="7"/>
  <c r="B184" i="3"/>
  <c r="B48" i="2"/>
  <c r="D47" i="2"/>
  <c r="K47" i="7"/>
  <c r="G44" i="2"/>
  <c r="F45" i="2"/>
  <c r="E46" i="2" s="1"/>
  <c r="F46" i="2" s="1"/>
  <c r="J43" i="2"/>
  <c r="AN43" i="8"/>
  <c r="B146" i="2"/>
  <c r="D145" i="2"/>
  <c r="F145" i="2" s="1"/>
  <c r="E146" i="2" s="1"/>
  <c r="B83" i="8"/>
  <c r="AD47" i="7"/>
  <c r="AC45" i="7"/>
  <c r="M48" i="7"/>
  <c r="M49" i="7" s="1"/>
  <c r="M50" i="7" s="1"/>
  <c r="B184" i="8"/>
  <c r="B184" i="7"/>
  <c r="B83" i="3"/>
  <c r="B83" i="7"/>
  <c r="B184" i="6"/>
  <c r="AI138" i="8"/>
  <c r="AH138" i="8"/>
  <c r="AH137" i="8"/>
  <c r="AI137" i="8"/>
  <c r="AD141" i="8"/>
  <c r="AC141" i="8"/>
  <c r="AB141" i="8"/>
  <c r="AE140" i="8"/>
  <c r="AF140" i="8"/>
  <c r="AC40" i="8"/>
  <c r="AE39" i="8"/>
  <c r="AB40" i="8"/>
  <c r="AF39" i="8"/>
  <c r="AG38" i="8" s="1"/>
  <c r="AI38" i="8" s="1"/>
  <c r="AD40" i="8"/>
  <c r="AI36" i="8"/>
  <c r="AH36" i="8"/>
  <c r="AG37" i="8"/>
  <c r="Q141" i="7"/>
  <c r="AO141" i="7" s="1"/>
  <c r="R141" i="7"/>
  <c r="AP141" i="7" s="1"/>
  <c r="Q140" i="7"/>
  <c r="AO140" i="7" s="1"/>
  <c r="R140" i="7"/>
  <c r="AP140" i="7" s="1"/>
  <c r="O143" i="7"/>
  <c r="K144" i="7"/>
  <c r="N143" i="7"/>
  <c r="L144" i="7"/>
  <c r="M144" i="7"/>
  <c r="M144" i="24"/>
  <c r="Q140" i="3"/>
  <c r="AO140" i="3" s="1"/>
  <c r="R140" i="3"/>
  <c r="AP140" i="3" s="1"/>
  <c r="Q140" i="24"/>
  <c r="AO140" i="24" s="1"/>
  <c r="R140" i="24"/>
  <c r="AP140" i="24" s="1"/>
  <c r="R141" i="24"/>
  <c r="AP141" i="24" s="1"/>
  <c r="O143" i="24"/>
  <c r="P142" i="24" s="1"/>
  <c r="Q142" i="24" s="1"/>
  <c r="AO142" i="24" s="1"/>
  <c r="N143" i="24"/>
  <c r="L144" i="24"/>
  <c r="K144" i="24"/>
  <c r="M144" i="3"/>
  <c r="S120" i="2"/>
  <c r="N143" i="3"/>
  <c r="O143" i="3"/>
  <c r="P142" i="3" s="1"/>
  <c r="K144" i="3"/>
  <c r="L144" i="3"/>
  <c r="N122" i="2"/>
  <c r="P141" i="3"/>
  <c r="AK129" i="6" l="1"/>
  <c r="AM129" i="6" s="1"/>
  <c r="R129" i="2" s="1"/>
  <c r="AK130" i="6"/>
  <c r="AN130" i="6" s="1"/>
  <c r="W120" i="2"/>
  <c r="Z120" i="2" s="1"/>
  <c r="AI130" i="6"/>
  <c r="AC133" i="6"/>
  <c r="AD133" i="6"/>
  <c r="AE132" i="6"/>
  <c r="AF132" i="6"/>
  <c r="AG131" i="6" s="1"/>
  <c r="AH131" i="6" s="1"/>
  <c r="AB133" i="6"/>
  <c r="AA34" i="3"/>
  <c r="Z35" i="3"/>
  <c r="AA35" i="3"/>
  <c r="Z34" i="3"/>
  <c r="AY37" i="5"/>
  <c r="BF37" i="5" s="1"/>
  <c r="S36" i="3" s="1"/>
  <c r="T36" i="3" s="1"/>
  <c r="AZ37" i="5"/>
  <c r="BG37" i="5" s="1"/>
  <c r="S36" i="6" s="1"/>
  <c r="T36" i="6" s="1"/>
  <c r="AM138" i="24"/>
  <c r="AZ139" i="5"/>
  <c r="BG139" i="5" s="1"/>
  <c r="S138" i="6" s="1"/>
  <c r="T138" i="6" s="1"/>
  <c r="AY139" i="5"/>
  <c r="BF139" i="5" s="1"/>
  <c r="S138" i="3" s="1"/>
  <c r="T138" i="3" s="1"/>
  <c r="R28" i="2"/>
  <c r="AM36" i="24"/>
  <c r="AN36" i="24"/>
  <c r="Y136" i="6"/>
  <c r="X136" i="6"/>
  <c r="Y137" i="6"/>
  <c r="X137" i="6"/>
  <c r="AN130" i="3"/>
  <c r="AN129" i="3"/>
  <c r="AN138" i="24"/>
  <c r="AN28" i="3"/>
  <c r="AM29" i="3"/>
  <c r="AN28" i="6"/>
  <c r="AK36" i="8"/>
  <c r="AM36" i="8" s="1"/>
  <c r="AK131" i="3"/>
  <c r="AN131" i="3" s="1"/>
  <c r="AL36" i="8"/>
  <c r="AL40" i="7"/>
  <c r="AK40" i="7"/>
  <c r="AM40" i="7" s="1"/>
  <c r="AL38" i="24"/>
  <c r="AL130" i="3"/>
  <c r="AL38" i="8"/>
  <c r="AL138" i="24"/>
  <c r="AL29" i="3"/>
  <c r="AL137" i="8"/>
  <c r="AK138" i="7"/>
  <c r="AM138" i="7" s="1"/>
  <c r="AK29" i="6"/>
  <c r="AN29" i="6" s="1"/>
  <c r="X29" i="2" s="1"/>
  <c r="AK137" i="8"/>
  <c r="AM137" i="8" s="1"/>
  <c r="AL29" i="6"/>
  <c r="AK138" i="8"/>
  <c r="AM138" i="8" s="1"/>
  <c r="AL139" i="7"/>
  <c r="AL30" i="3"/>
  <c r="AL138" i="8"/>
  <c r="AK37" i="24"/>
  <c r="N19" i="2"/>
  <c r="P18" i="2" s="1"/>
  <c r="P17" i="2"/>
  <c r="AI237" i="1"/>
  <c r="AI338" i="1" s="1"/>
  <c r="AI339" i="1"/>
  <c r="AG237" i="1"/>
  <c r="AG338" i="1" s="1"/>
  <c r="AG339" i="1"/>
  <c r="AA237" i="1"/>
  <c r="AA338" i="1" s="1"/>
  <c r="AA339" i="1"/>
  <c r="AB33" i="3"/>
  <c r="AE32" i="3"/>
  <c r="AC33" i="3"/>
  <c r="AD33" i="3"/>
  <c r="AF32" i="3"/>
  <c r="AG31" i="3" s="1"/>
  <c r="AI31" i="3" s="1"/>
  <c r="AH30" i="3"/>
  <c r="AB134" i="3"/>
  <c r="AC134" i="3"/>
  <c r="AF133" i="3"/>
  <c r="AG132" i="3" s="1"/>
  <c r="AI132" i="3" s="1"/>
  <c r="AD134" i="3"/>
  <c r="AC33" i="6"/>
  <c r="AE133" i="3"/>
  <c r="AI131" i="3"/>
  <c r="Z135" i="6"/>
  <c r="Z35" i="6"/>
  <c r="AA135" i="6"/>
  <c r="AA34" i="6"/>
  <c r="AA35" i="6"/>
  <c r="Z34" i="6"/>
  <c r="AD33" i="6"/>
  <c r="AI30" i="6"/>
  <c r="AH30" i="6"/>
  <c r="AB33" i="6"/>
  <c r="AF32" i="6"/>
  <c r="AG31" i="6" s="1"/>
  <c r="AI31" i="6" s="1"/>
  <c r="AE32" i="6"/>
  <c r="Z134" i="6"/>
  <c r="AJ136" i="6"/>
  <c r="AJ137" i="6"/>
  <c r="AA134" i="6"/>
  <c r="Z134" i="3"/>
  <c r="Z135" i="3"/>
  <c r="AA135" i="3"/>
  <c r="Y137" i="3"/>
  <c r="X137" i="3"/>
  <c r="AJ137" i="3"/>
  <c r="Y136" i="3"/>
  <c r="X136" i="3"/>
  <c r="AJ136" i="3"/>
  <c r="AA134" i="3"/>
  <c r="L145" i="8"/>
  <c r="K145" i="8"/>
  <c r="O144" i="8"/>
  <c r="P143" i="8" s="1"/>
  <c r="R143" i="8" s="1"/>
  <c r="AP143" i="8" s="1"/>
  <c r="M145" i="8"/>
  <c r="N144" i="8"/>
  <c r="N43" i="8"/>
  <c r="K44" i="8"/>
  <c r="R41" i="8"/>
  <c r="AP41" i="8" s="1"/>
  <c r="L44" i="8"/>
  <c r="M44" i="8"/>
  <c r="O43" i="8"/>
  <c r="P42" i="8" s="1"/>
  <c r="R42" i="8" s="1"/>
  <c r="AP42" i="8" s="1"/>
  <c r="AH139" i="7"/>
  <c r="AB142" i="7"/>
  <c r="AC142" i="7"/>
  <c r="AF141" i="7"/>
  <c r="AG140" i="7" s="1"/>
  <c r="AH140" i="7" s="1"/>
  <c r="AD142" i="7"/>
  <c r="AE141" i="7"/>
  <c r="K44" i="24"/>
  <c r="L44" i="24"/>
  <c r="AH38" i="24"/>
  <c r="R41" i="24"/>
  <c r="AP41" i="24" s="1"/>
  <c r="N43" i="24"/>
  <c r="O43" i="24"/>
  <c r="P42" i="24" s="1"/>
  <c r="R42" i="24" s="1"/>
  <c r="AP42" i="24" s="1"/>
  <c r="M44" i="24"/>
  <c r="AD41" i="24"/>
  <c r="AC41" i="24"/>
  <c r="AB41" i="24"/>
  <c r="AE40" i="24"/>
  <c r="AF40" i="24"/>
  <c r="AG39" i="24" s="1"/>
  <c r="AI39" i="24" s="1"/>
  <c r="M44" i="6"/>
  <c r="M145" i="6"/>
  <c r="K44" i="6"/>
  <c r="R41" i="6"/>
  <c r="AP41" i="6" s="1"/>
  <c r="Q41" i="6"/>
  <c r="AO41" i="6" s="1"/>
  <c r="N43" i="6"/>
  <c r="O43" i="6"/>
  <c r="P42" i="6" s="1"/>
  <c r="Q42" i="6" s="1"/>
  <c r="AO42" i="6" s="1"/>
  <c r="L44" i="6"/>
  <c r="M44" i="3"/>
  <c r="N43" i="3"/>
  <c r="L44" i="3"/>
  <c r="O43" i="3"/>
  <c r="P42" i="3" s="1"/>
  <c r="R42" i="3" s="1"/>
  <c r="AP42" i="3" s="1"/>
  <c r="K44" i="3"/>
  <c r="R41" i="3"/>
  <c r="AP41" i="3" s="1"/>
  <c r="Q41" i="3"/>
  <c r="AO41" i="3" s="1"/>
  <c r="Q42" i="7"/>
  <c r="AO42" i="7" s="1"/>
  <c r="P142" i="6"/>
  <c r="L145" i="6"/>
  <c r="O144" i="6"/>
  <c r="P143" i="6" s="1"/>
  <c r="N144" i="6"/>
  <c r="K145" i="6"/>
  <c r="Q141" i="6"/>
  <c r="AO141" i="6" s="1"/>
  <c r="R141" i="6"/>
  <c r="AP141" i="6" s="1"/>
  <c r="AG139" i="24"/>
  <c r="AE141" i="24"/>
  <c r="AF141" i="24"/>
  <c r="AG140" i="24" s="1"/>
  <c r="AI140" i="24" s="1"/>
  <c r="AC142" i="24"/>
  <c r="AB142" i="24"/>
  <c r="AD142" i="24"/>
  <c r="AB44" i="7"/>
  <c r="AF43" i="7"/>
  <c r="AG42" i="7" s="1"/>
  <c r="AH42" i="7" s="1"/>
  <c r="AE43" i="7"/>
  <c r="AH41" i="7"/>
  <c r="AI41" i="7"/>
  <c r="AD142" i="8"/>
  <c r="G145" i="2"/>
  <c r="K145" i="24"/>
  <c r="L145" i="24"/>
  <c r="M145" i="24"/>
  <c r="AC46" i="7"/>
  <c r="B84" i="8"/>
  <c r="E47" i="2"/>
  <c r="G46" i="2" s="1"/>
  <c r="B85" i="24"/>
  <c r="B185" i="24"/>
  <c r="B185" i="8"/>
  <c r="M145" i="7"/>
  <c r="D146" i="2"/>
  <c r="F146" i="2" s="1"/>
  <c r="E147" i="2" s="1"/>
  <c r="B147" i="2"/>
  <c r="K48" i="7"/>
  <c r="M145" i="3"/>
  <c r="K145" i="7"/>
  <c r="L145" i="7"/>
  <c r="B185" i="3"/>
  <c r="L46" i="7"/>
  <c r="O45" i="7"/>
  <c r="P44" i="7" s="1"/>
  <c r="R44" i="7" s="1"/>
  <c r="AP44" i="7" s="1"/>
  <c r="N45" i="7"/>
  <c r="B185" i="6"/>
  <c r="D48" i="2"/>
  <c r="B49" i="2"/>
  <c r="L145" i="3"/>
  <c r="K145" i="3"/>
  <c r="J44" i="2"/>
  <c r="AN44" i="8"/>
  <c r="G45" i="2"/>
  <c r="B83" i="6"/>
  <c r="P43" i="7"/>
  <c r="B84" i="7"/>
  <c r="AD48" i="7"/>
  <c r="J144" i="2"/>
  <c r="AN144" i="7"/>
  <c r="AN144" i="8"/>
  <c r="B84" i="3"/>
  <c r="B185" i="7"/>
  <c r="M51" i="7"/>
  <c r="AG139" i="8"/>
  <c r="AE141" i="8"/>
  <c r="AB142" i="8"/>
  <c r="AF141" i="8"/>
  <c r="AG140" i="8" s="1"/>
  <c r="AC142" i="8"/>
  <c r="AH38" i="8"/>
  <c r="AE40" i="8"/>
  <c r="AF40" i="8"/>
  <c r="AG39" i="8" s="1"/>
  <c r="AI39" i="8" s="1"/>
  <c r="AB41" i="8"/>
  <c r="AC41" i="8"/>
  <c r="AD41" i="8"/>
  <c r="AI37" i="8"/>
  <c r="AH37" i="8"/>
  <c r="N144" i="7"/>
  <c r="O144" i="7"/>
  <c r="P142" i="7"/>
  <c r="Q142" i="3"/>
  <c r="AO142" i="3" s="1"/>
  <c r="R142" i="3"/>
  <c r="AP142" i="3" s="1"/>
  <c r="O122" i="2"/>
  <c r="V122" i="2" s="1"/>
  <c r="P121" i="2"/>
  <c r="N144" i="24"/>
  <c r="O144" i="24"/>
  <c r="N144" i="3"/>
  <c r="O144" i="3"/>
  <c r="R142" i="24"/>
  <c r="AP142" i="24" s="1"/>
  <c r="Q141" i="3"/>
  <c r="AO141" i="3" s="1"/>
  <c r="R141" i="3"/>
  <c r="AP141" i="3" s="1"/>
  <c r="R142" i="8"/>
  <c r="AP142" i="8" s="1"/>
  <c r="Q142" i="8"/>
  <c r="AO142" i="8" s="1"/>
  <c r="AN129" i="6" l="1"/>
  <c r="X129" i="2" s="1"/>
  <c r="X130" i="2"/>
  <c r="AM130" i="6"/>
  <c r="R130" i="2" s="1"/>
  <c r="AQ18" i="8"/>
  <c r="AS18" i="8" s="1"/>
  <c r="AR18" i="8"/>
  <c r="AT18" i="8" s="1"/>
  <c r="AR121" i="8"/>
  <c r="AT121" i="8" s="1"/>
  <c r="AQ121" i="8"/>
  <c r="AS121" i="8" s="1"/>
  <c r="AR17" i="8"/>
  <c r="AT17" i="8" s="1"/>
  <c r="AQ17" i="8"/>
  <c r="AS17" i="8" s="1"/>
  <c r="AQ121" i="7"/>
  <c r="AS121" i="7" s="1"/>
  <c r="AR121" i="7"/>
  <c r="AT121" i="7" s="1"/>
  <c r="AQ17" i="7"/>
  <c r="AS17" i="7" s="1"/>
  <c r="AR17" i="7"/>
  <c r="AT17" i="7" s="1"/>
  <c r="AR18" i="7"/>
  <c r="AT18" i="7" s="1"/>
  <c r="AQ18" i="7"/>
  <c r="AS18" i="7" s="1"/>
  <c r="AR121" i="24"/>
  <c r="AT121" i="24" s="1"/>
  <c r="AQ121" i="24"/>
  <c r="AS121" i="24" s="1"/>
  <c r="AR18" i="24"/>
  <c r="AT18" i="24" s="1"/>
  <c r="AQ18" i="24"/>
  <c r="AS18" i="24" s="1"/>
  <c r="AQ17" i="24"/>
  <c r="AS17" i="24" s="1"/>
  <c r="AR17" i="24"/>
  <c r="AT17" i="24" s="1"/>
  <c r="AQ17" i="6"/>
  <c r="AS17" i="6" s="1"/>
  <c r="AR17" i="6"/>
  <c r="AT17" i="6" s="1"/>
  <c r="AK131" i="6"/>
  <c r="AM131" i="6" s="1"/>
  <c r="AL130" i="6"/>
  <c r="L130" i="2" s="1"/>
  <c r="M130" i="2" s="1"/>
  <c r="AQ18" i="6"/>
  <c r="AS18" i="6" s="1"/>
  <c r="AR18" i="6"/>
  <c r="AT18" i="6" s="1"/>
  <c r="AQ121" i="6"/>
  <c r="AS121" i="6" s="1"/>
  <c r="AR121" i="6"/>
  <c r="AT121" i="6" s="1"/>
  <c r="U121" i="2"/>
  <c r="Y121" i="2" s="1"/>
  <c r="AQ121" i="3"/>
  <c r="AS121" i="3" s="1"/>
  <c r="U17" i="2"/>
  <c r="Y17" i="2" s="1"/>
  <c r="AQ17" i="3"/>
  <c r="AS17" i="3" s="1"/>
  <c r="U18" i="2"/>
  <c r="Y18" i="2" s="1"/>
  <c r="AQ18" i="3"/>
  <c r="AS18" i="3" s="1"/>
  <c r="AC134" i="6"/>
  <c r="AF133" i="6"/>
  <c r="AG132" i="6" s="1"/>
  <c r="AE133" i="6"/>
  <c r="AD134" i="6"/>
  <c r="AB134" i="6"/>
  <c r="AI131" i="6"/>
  <c r="Y36" i="6"/>
  <c r="X36" i="6"/>
  <c r="AJ36" i="6"/>
  <c r="AY38" i="5"/>
  <c r="BF38" i="5" s="1"/>
  <c r="S37" i="3" s="1"/>
  <c r="T37" i="3" s="1"/>
  <c r="AZ38" i="5"/>
  <c r="BG38" i="5" s="1"/>
  <c r="S37" i="6" s="1"/>
  <c r="T37" i="6" s="1"/>
  <c r="AM131" i="3"/>
  <c r="Y138" i="6"/>
  <c r="X138" i="6"/>
  <c r="AC185" i="6"/>
  <c r="AB185" i="6"/>
  <c r="AD185" i="6"/>
  <c r="X28" i="2"/>
  <c r="AM29" i="6"/>
  <c r="R29" i="2" s="1"/>
  <c r="AM37" i="24"/>
  <c r="L29" i="2"/>
  <c r="M29" i="2" s="1"/>
  <c r="AN37" i="24"/>
  <c r="AL30" i="6"/>
  <c r="L30" i="2" s="1"/>
  <c r="M30" i="2" s="1"/>
  <c r="AL131" i="3"/>
  <c r="AK37" i="8"/>
  <c r="AM37" i="8" s="1"/>
  <c r="AR121" i="3"/>
  <c r="AT121" i="3" s="1"/>
  <c r="AL37" i="8"/>
  <c r="AK140" i="7"/>
  <c r="AM140" i="7" s="1"/>
  <c r="AK30" i="3"/>
  <c r="AN30" i="3" s="1"/>
  <c r="AL31" i="6"/>
  <c r="AL31" i="3"/>
  <c r="AL39" i="24"/>
  <c r="AL132" i="3"/>
  <c r="AL41" i="7"/>
  <c r="AL140" i="24"/>
  <c r="AK38" i="24"/>
  <c r="AK139" i="7"/>
  <c r="AM139" i="7" s="1"/>
  <c r="AK41" i="7"/>
  <c r="AM41" i="7" s="1"/>
  <c r="AR17" i="3"/>
  <c r="AT17" i="3" s="1"/>
  <c r="AL39" i="8"/>
  <c r="AK38" i="8"/>
  <c r="AM38" i="8" s="1"/>
  <c r="AK30" i="6"/>
  <c r="AM30" i="6" s="1"/>
  <c r="S18" i="2"/>
  <c r="AR18" i="3"/>
  <c r="AT18" i="3" s="1"/>
  <c r="S17" i="2"/>
  <c r="O19" i="2"/>
  <c r="AC34" i="3"/>
  <c r="AF33" i="3"/>
  <c r="AG32" i="3" s="1"/>
  <c r="AH32" i="3" s="1"/>
  <c r="AB34" i="3"/>
  <c r="AD34" i="3"/>
  <c r="AE33" i="3"/>
  <c r="AH31" i="3"/>
  <c r="AF134" i="3"/>
  <c r="AG133" i="3" s="1"/>
  <c r="AI133" i="3" s="1"/>
  <c r="AH132" i="3"/>
  <c r="AE134" i="3"/>
  <c r="AA136" i="6"/>
  <c r="Z136" i="6"/>
  <c r="AC135" i="3"/>
  <c r="AD135" i="3"/>
  <c r="AB135" i="3"/>
  <c r="AC34" i="6"/>
  <c r="AD34" i="6"/>
  <c r="AH31" i="6"/>
  <c r="AE33" i="6"/>
  <c r="AF33" i="6"/>
  <c r="AG32" i="6" s="1"/>
  <c r="AB34" i="6"/>
  <c r="Z137" i="6"/>
  <c r="Z137" i="3"/>
  <c r="AA136" i="3"/>
  <c r="AJ138" i="6"/>
  <c r="AA137" i="6"/>
  <c r="Z136" i="3"/>
  <c r="Y138" i="3"/>
  <c r="X138" i="3"/>
  <c r="AJ138" i="3"/>
  <c r="X36" i="3"/>
  <c r="Y36" i="3"/>
  <c r="AJ36" i="3"/>
  <c r="AA137" i="3"/>
  <c r="O145" i="8"/>
  <c r="P144" i="8" s="1"/>
  <c r="K146" i="8"/>
  <c r="M146" i="8"/>
  <c r="L146" i="8"/>
  <c r="N145" i="8"/>
  <c r="L45" i="8"/>
  <c r="K45" i="8"/>
  <c r="O44" i="8"/>
  <c r="P43" i="8" s="1"/>
  <c r="Q43" i="8" s="1"/>
  <c r="AO43" i="8" s="1"/>
  <c r="M45" i="8"/>
  <c r="N44" i="8"/>
  <c r="AI140" i="7"/>
  <c r="AE142" i="7"/>
  <c r="AB143" i="7"/>
  <c r="AC143" i="7"/>
  <c r="AF142" i="7"/>
  <c r="AG141" i="7" s="1"/>
  <c r="AH141" i="7" s="1"/>
  <c r="AD143" i="7"/>
  <c r="L45" i="24"/>
  <c r="O44" i="24"/>
  <c r="P43" i="24" s="1"/>
  <c r="Q43" i="24" s="1"/>
  <c r="AO43" i="24" s="1"/>
  <c r="K45" i="24"/>
  <c r="M45" i="24"/>
  <c r="N44" i="24"/>
  <c r="AB42" i="24"/>
  <c r="AC42" i="24"/>
  <c r="AD42" i="24"/>
  <c r="AE41" i="24"/>
  <c r="AF41" i="24"/>
  <c r="AG40" i="24" s="1"/>
  <c r="AI40" i="24" s="1"/>
  <c r="AH39" i="24"/>
  <c r="M45" i="6"/>
  <c r="R42" i="6"/>
  <c r="AP42" i="6" s="1"/>
  <c r="K45" i="6"/>
  <c r="N44" i="6"/>
  <c r="L45" i="6"/>
  <c r="O44" i="6"/>
  <c r="P43" i="6" s="1"/>
  <c r="R43" i="6" s="1"/>
  <c r="AP43" i="6" s="1"/>
  <c r="AK42" i="7"/>
  <c r="AM42" i="7" s="1"/>
  <c r="Q42" i="3"/>
  <c r="AO42" i="3" s="1"/>
  <c r="M45" i="3"/>
  <c r="N44" i="3"/>
  <c r="L45" i="3"/>
  <c r="K45" i="3"/>
  <c r="O44" i="3"/>
  <c r="P43" i="3" s="1"/>
  <c r="Q143" i="6"/>
  <c r="AO143" i="6" s="1"/>
  <c r="R143" i="6"/>
  <c r="AP143" i="6" s="1"/>
  <c r="M146" i="6"/>
  <c r="L146" i="6"/>
  <c r="K146" i="6"/>
  <c r="N145" i="6"/>
  <c r="O145" i="6"/>
  <c r="R142" i="6"/>
  <c r="AP142" i="6" s="1"/>
  <c r="Q142" i="6"/>
  <c r="AO142" i="6" s="1"/>
  <c r="AD143" i="24"/>
  <c r="M146" i="3"/>
  <c r="M146" i="7"/>
  <c r="AE142" i="24"/>
  <c r="AB143" i="24"/>
  <c r="AC143" i="24"/>
  <c r="AF142" i="24"/>
  <c r="AG141" i="24" s="1"/>
  <c r="AI139" i="24"/>
  <c r="AH139" i="24"/>
  <c r="AH140" i="24"/>
  <c r="L146" i="3"/>
  <c r="M146" i="24"/>
  <c r="Q42" i="24"/>
  <c r="AO42" i="24" s="1"/>
  <c r="AI42" i="7"/>
  <c r="AB45" i="7"/>
  <c r="AE44" i="7"/>
  <c r="AF44" i="7"/>
  <c r="AG43" i="7" s="1"/>
  <c r="AI43" i="7" s="1"/>
  <c r="Q42" i="8"/>
  <c r="AO42" i="8" s="1"/>
  <c r="F47" i="2"/>
  <c r="E48" i="2" s="1"/>
  <c r="G146" i="2"/>
  <c r="O145" i="24"/>
  <c r="P144" i="24" s="1"/>
  <c r="Q144" i="24" s="1"/>
  <c r="AO144" i="24" s="1"/>
  <c r="N145" i="24"/>
  <c r="K146" i="24"/>
  <c r="B186" i="24"/>
  <c r="L146" i="7"/>
  <c r="K49" i="7"/>
  <c r="B86" i="24"/>
  <c r="B85" i="8"/>
  <c r="M52" i="7"/>
  <c r="M53" i="7" s="1"/>
  <c r="AD49" i="7"/>
  <c r="J145" i="2"/>
  <c r="AN145" i="8"/>
  <c r="AN145" i="7"/>
  <c r="B84" i="6"/>
  <c r="Q44" i="7"/>
  <c r="AO44" i="7" s="1"/>
  <c r="B186" i="3"/>
  <c r="N145" i="7"/>
  <c r="O145" i="7"/>
  <c r="P144" i="7" s="1"/>
  <c r="K146" i="7"/>
  <c r="D147" i="2"/>
  <c r="F147" i="2" s="1"/>
  <c r="E148" i="2" s="1"/>
  <c r="B148" i="2"/>
  <c r="R43" i="7"/>
  <c r="AP43" i="7" s="1"/>
  <c r="Q43" i="7"/>
  <c r="AO43" i="7" s="1"/>
  <c r="B186" i="6"/>
  <c r="J46" i="2"/>
  <c r="AN46" i="8"/>
  <c r="P143" i="3"/>
  <c r="Q143" i="3" s="1"/>
  <c r="AO143" i="3" s="1"/>
  <c r="D49" i="2"/>
  <c r="B50" i="2"/>
  <c r="P143" i="24"/>
  <c r="Q143" i="24" s="1"/>
  <c r="AO143" i="24" s="1"/>
  <c r="Q143" i="8"/>
  <c r="AO143" i="8" s="1"/>
  <c r="AH39" i="8"/>
  <c r="AD143" i="8"/>
  <c r="J45" i="2"/>
  <c r="AN45" i="8"/>
  <c r="B85" i="3"/>
  <c r="L47" i="7"/>
  <c r="N46" i="7"/>
  <c r="O46" i="7"/>
  <c r="B186" i="8"/>
  <c r="P143" i="7"/>
  <c r="R143" i="7" s="1"/>
  <c r="AP143" i="7" s="1"/>
  <c r="B186" i="7"/>
  <c r="B85" i="7"/>
  <c r="O145" i="3"/>
  <c r="P144" i="3" s="1"/>
  <c r="Q144" i="3" s="1"/>
  <c r="AO144" i="3" s="1"/>
  <c r="N145" i="3"/>
  <c r="K146" i="3"/>
  <c r="AC47" i="7"/>
  <c r="L146" i="24"/>
  <c r="AI140" i="8"/>
  <c r="AH140" i="8"/>
  <c r="AC143" i="8"/>
  <c r="AE142" i="8"/>
  <c r="AF142" i="8"/>
  <c r="AG141" i="8" s="1"/>
  <c r="AB143" i="8"/>
  <c r="AH139" i="8"/>
  <c r="AI139" i="8"/>
  <c r="AD42" i="8"/>
  <c r="AF41" i="8"/>
  <c r="AG40" i="8" s="1"/>
  <c r="AC42" i="8"/>
  <c r="AE41" i="8"/>
  <c r="AB42" i="8"/>
  <c r="N123" i="2"/>
  <c r="P122" i="2" s="1"/>
  <c r="R142" i="7"/>
  <c r="AP142" i="7" s="1"/>
  <c r="Q142" i="7"/>
  <c r="AO142" i="7" s="1"/>
  <c r="S121" i="2"/>
  <c r="AN131" i="6" l="1"/>
  <c r="X131" i="2" s="1"/>
  <c r="R131" i="2"/>
  <c r="AR122" i="8"/>
  <c r="AT122" i="8" s="1"/>
  <c r="AQ122" i="8"/>
  <c r="AS122" i="8" s="1"/>
  <c r="AR122" i="7"/>
  <c r="AT122" i="7" s="1"/>
  <c r="AQ122" i="7"/>
  <c r="AS122" i="7" s="1"/>
  <c r="AR122" i="24"/>
  <c r="AT122" i="24" s="1"/>
  <c r="AQ122" i="24"/>
  <c r="AS122" i="24" s="1"/>
  <c r="AL131" i="6"/>
  <c r="L131" i="2" s="1"/>
  <c r="M131" i="2" s="1"/>
  <c r="AR122" i="6"/>
  <c r="AT122" i="6" s="1"/>
  <c r="AQ122" i="6"/>
  <c r="AS122" i="6" s="1"/>
  <c r="U122" i="2"/>
  <c r="Y122" i="2" s="1"/>
  <c r="AQ122" i="3"/>
  <c r="AS122" i="3" s="1"/>
  <c r="X37" i="3"/>
  <c r="W121" i="2"/>
  <c r="Z121" i="2" s="1"/>
  <c r="N20" i="2"/>
  <c r="P19" i="2" s="1"/>
  <c r="V19" i="2"/>
  <c r="W17" i="2"/>
  <c r="Z17" i="2" s="1"/>
  <c r="W18" i="2"/>
  <c r="Z18" i="2" s="1"/>
  <c r="AB135" i="6"/>
  <c r="AF134" i="6"/>
  <c r="AG133" i="6" s="1"/>
  <c r="AH133" i="6" s="1"/>
  <c r="AH132" i="6"/>
  <c r="AI132" i="6"/>
  <c r="AD135" i="6"/>
  <c r="AC135" i="6"/>
  <c r="Z36" i="6"/>
  <c r="AE134" i="6"/>
  <c r="AA36" i="6"/>
  <c r="AN38" i="24"/>
  <c r="AY39" i="5"/>
  <c r="BF39" i="5" s="1"/>
  <c r="S38" i="3" s="1"/>
  <c r="T38" i="3" s="1"/>
  <c r="AZ39" i="5"/>
  <c r="BG39" i="5" s="1"/>
  <c r="AM30" i="3"/>
  <c r="R30" i="2" s="1"/>
  <c r="AJ37" i="6"/>
  <c r="X37" i="6"/>
  <c r="Y37" i="6"/>
  <c r="AD186" i="6"/>
  <c r="AC186" i="6"/>
  <c r="AB186" i="6"/>
  <c r="AM38" i="24"/>
  <c r="AN30" i="6"/>
  <c r="X30" i="2" s="1"/>
  <c r="L31" i="2"/>
  <c r="M31" i="2" s="1"/>
  <c r="AL139" i="8"/>
  <c r="AK39" i="8"/>
  <c r="AM39" i="8" s="1"/>
  <c r="AL133" i="3"/>
  <c r="AK31" i="3"/>
  <c r="AN31" i="3" s="1"/>
  <c r="AK139" i="8"/>
  <c r="AM139" i="8" s="1"/>
  <c r="AK141" i="7"/>
  <c r="AM141" i="7" s="1"/>
  <c r="AR122" i="3"/>
  <c r="AT122" i="3" s="1"/>
  <c r="AK140" i="24"/>
  <c r="AK39" i="24"/>
  <c r="AK31" i="6"/>
  <c r="AN31" i="6" s="1"/>
  <c r="AK139" i="24"/>
  <c r="AL40" i="24"/>
  <c r="AL139" i="24"/>
  <c r="AK32" i="3"/>
  <c r="AM32" i="3" s="1"/>
  <c r="AL140" i="7"/>
  <c r="AK140" i="8"/>
  <c r="AM140" i="8" s="1"/>
  <c r="AL42" i="7"/>
  <c r="AL140" i="8"/>
  <c r="AK132" i="3"/>
  <c r="AM132" i="3" s="1"/>
  <c r="AF34" i="3"/>
  <c r="AG33" i="3" s="1"/>
  <c r="AH33" i="3" s="1"/>
  <c r="AC35" i="3"/>
  <c r="AB35" i="3"/>
  <c r="AD35" i="3"/>
  <c r="AE34" i="3"/>
  <c r="AI32" i="3"/>
  <c r="AH133" i="3"/>
  <c r="AB136" i="3"/>
  <c r="AE135" i="3"/>
  <c r="AD136" i="3"/>
  <c r="AC136" i="3"/>
  <c r="AF135" i="3"/>
  <c r="AG134" i="3" s="1"/>
  <c r="AI134" i="3" s="1"/>
  <c r="AA138" i="6"/>
  <c r="Z138" i="6"/>
  <c r="AD35" i="6"/>
  <c r="AC35" i="6"/>
  <c r="AE34" i="6"/>
  <c r="AF34" i="6"/>
  <c r="AG33" i="6" s="1"/>
  <c r="AB35" i="6"/>
  <c r="AH32" i="6"/>
  <c r="AI32" i="6"/>
  <c r="AA138" i="3"/>
  <c r="Z138" i="3"/>
  <c r="AA36" i="3"/>
  <c r="Y37" i="3"/>
  <c r="Z36" i="3"/>
  <c r="AJ37" i="3"/>
  <c r="K147" i="8"/>
  <c r="M147" i="8"/>
  <c r="O146" i="8"/>
  <c r="P145" i="8" s="1"/>
  <c r="N146" i="8"/>
  <c r="L147" i="8"/>
  <c r="L46" i="8"/>
  <c r="O45" i="8"/>
  <c r="P44" i="8" s="1"/>
  <c r="K46" i="8"/>
  <c r="N45" i="8"/>
  <c r="M46" i="8"/>
  <c r="R43" i="8"/>
  <c r="AP43" i="8" s="1"/>
  <c r="AI141" i="7"/>
  <c r="AF143" i="7"/>
  <c r="AG142" i="7" s="1"/>
  <c r="AI142" i="7" s="1"/>
  <c r="AD144" i="7"/>
  <c r="AB144" i="7"/>
  <c r="AE143" i="7"/>
  <c r="AC144" i="7"/>
  <c r="O45" i="24"/>
  <c r="P44" i="24" s="1"/>
  <c r="Q44" i="24" s="1"/>
  <c r="AO44" i="24" s="1"/>
  <c r="M46" i="24"/>
  <c r="L46" i="24"/>
  <c r="K46" i="24"/>
  <c r="N45" i="24"/>
  <c r="AC43" i="24"/>
  <c r="AE42" i="24"/>
  <c r="AF42" i="24"/>
  <c r="AG41" i="24" s="1"/>
  <c r="AI41" i="24" s="1"/>
  <c r="AD43" i="24"/>
  <c r="R43" i="24"/>
  <c r="AP43" i="24" s="1"/>
  <c r="AB43" i="24"/>
  <c r="AH40" i="24"/>
  <c r="M46" i="6"/>
  <c r="Q43" i="6"/>
  <c r="AO43" i="6" s="1"/>
  <c r="K46" i="6"/>
  <c r="O45" i="6"/>
  <c r="P44" i="6" s="1"/>
  <c r="N45" i="6"/>
  <c r="L46" i="6"/>
  <c r="Q43" i="3"/>
  <c r="AO43" i="3" s="1"/>
  <c r="R43" i="3"/>
  <c r="AP43" i="3" s="1"/>
  <c r="N45" i="3"/>
  <c r="L46" i="3"/>
  <c r="O45" i="3"/>
  <c r="P44" i="3" s="1"/>
  <c r="K46" i="3"/>
  <c r="M46" i="3"/>
  <c r="M147" i="3"/>
  <c r="AD144" i="24"/>
  <c r="P144" i="6"/>
  <c r="M147" i="6"/>
  <c r="K147" i="6"/>
  <c r="L147" i="6"/>
  <c r="N146" i="6"/>
  <c r="O146" i="6"/>
  <c r="P145" i="6" s="1"/>
  <c r="AL43" i="7"/>
  <c r="AH43" i="7"/>
  <c r="AC144" i="24"/>
  <c r="AB144" i="24"/>
  <c r="AF143" i="24"/>
  <c r="AG142" i="24" s="1"/>
  <c r="AH142" i="24" s="1"/>
  <c r="AE143" i="24"/>
  <c r="M147" i="7"/>
  <c r="M147" i="24"/>
  <c r="AD144" i="8"/>
  <c r="L147" i="3"/>
  <c r="AI141" i="24"/>
  <c r="AH141" i="24"/>
  <c r="AB46" i="7"/>
  <c r="AE45" i="7"/>
  <c r="AF45" i="7"/>
  <c r="Q143" i="7"/>
  <c r="AO143" i="7" s="1"/>
  <c r="G147" i="2"/>
  <c r="Q144" i="7"/>
  <c r="AO144" i="7" s="1"/>
  <c r="R144" i="7"/>
  <c r="AP144" i="7" s="1"/>
  <c r="N146" i="7"/>
  <c r="O146" i="7"/>
  <c r="P145" i="7" s="1"/>
  <c r="K147" i="7"/>
  <c r="R144" i="24"/>
  <c r="AP144" i="24" s="1"/>
  <c r="D148" i="2"/>
  <c r="F148" i="2" s="1"/>
  <c r="E149" i="2" s="1"/>
  <c r="B149" i="2"/>
  <c r="B187" i="3"/>
  <c r="AD50" i="7"/>
  <c r="L147" i="7"/>
  <c r="R143" i="24"/>
  <c r="AP143" i="24" s="1"/>
  <c r="AC48" i="7"/>
  <c r="O146" i="3"/>
  <c r="P145" i="3" s="1"/>
  <c r="N146" i="3"/>
  <c r="K147" i="3"/>
  <c r="B86" i="7"/>
  <c r="B86" i="3"/>
  <c r="B87" i="24"/>
  <c r="K50" i="7"/>
  <c r="M54" i="7"/>
  <c r="B86" i="8"/>
  <c r="F48" i="2"/>
  <c r="E49" i="2" s="1"/>
  <c r="G48" i="2" s="1"/>
  <c r="J146" i="2"/>
  <c r="AN146" i="8"/>
  <c r="AN146" i="7"/>
  <c r="R144" i="8"/>
  <c r="AP144" i="8" s="1"/>
  <c r="Q144" i="8"/>
  <c r="AO144" i="8" s="1"/>
  <c r="O146" i="24"/>
  <c r="P145" i="24" s="1"/>
  <c r="N146" i="24"/>
  <c r="K147" i="24"/>
  <c r="P45" i="7"/>
  <c r="L48" i="7"/>
  <c r="O47" i="7"/>
  <c r="N47" i="7"/>
  <c r="B187" i="6"/>
  <c r="B187" i="24"/>
  <c r="D50" i="2"/>
  <c r="B51" i="2"/>
  <c r="B85" i="6"/>
  <c r="B187" i="7"/>
  <c r="R144" i="3"/>
  <c r="AP144" i="3" s="1"/>
  <c r="R143" i="3"/>
  <c r="AP143" i="3" s="1"/>
  <c r="L147" i="24"/>
  <c r="B187" i="8"/>
  <c r="G47" i="2"/>
  <c r="AH40" i="8"/>
  <c r="AI40" i="8"/>
  <c r="AH141" i="8"/>
  <c r="AI141" i="8"/>
  <c r="AB144" i="8"/>
  <c r="AE143" i="8"/>
  <c r="AC144" i="8"/>
  <c r="AF143" i="8"/>
  <c r="AG142" i="8" s="1"/>
  <c r="AI142" i="8" s="1"/>
  <c r="AD43" i="8"/>
  <c r="AB43" i="8"/>
  <c r="AE42" i="8"/>
  <c r="AF42" i="8"/>
  <c r="AG41" i="8" s="1"/>
  <c r="AI41" i="8" s="1"/>
  <c r="AC43" i="8"/>
  <c r="S122" i="2"/>
  <c r="O123" i="2"/>
  <c r="V123" i="2" s="1"/>
  <c r="Z37" i="3" l="1"/>
  <c r="AR19" i="8"/>
  <c r="AT19" i="8" s="1"/>
  <c r="AQ19" i="8"/>
  <c r="AS19" i="8" s="1"/>
  <c r="AQ19" i="7"/>
  <c r="AS19" i="7" s="1"/>
  <c r="AR19" i="7"/>
  <c r="AT19" i="7" s="1"/>
  <c r="AQ19" i="24"/>
  <c r="AS19" i="24" s="1"/>
  <c r="AR19" i="24"/>
  <c r="AT19" i="24" s="1"/>
  <c r="AK133" i="6"/>
  <c r="AN133" i="6" s="1"/>
  <c r="AR19" i="6"/>
  <c r="AT19" i="6" s="1"/>
  <c r="AQ19" i="6"/>
  <c r="AS19" i="6" s="1"/>
  <c r="AL132" i="6"/>
  <c r="L132" i="2" s="1"/>
  <c r="M132" i="2" s="1"/>
  <c r="AK132" i="6"/>
  <c r="AN132" i="6" s="1"/>
  <c r="U19" i="2"/>
  <c r="Y19" i="2" s="1"/>
  <c r="AQ19" i="3"/>
  <c r="AS19" i="3" s="1"/>
  <c r="AR19" i="3"/>
  <c r="AT19" i="3" s="1"/>
  <c r="S19" i="2"/>
  <c r="W19" i="2" s="1"/>
  <c r="Z19" i="2" s="1"/>
  <c r="O20" i="2"/>
  <c r="V20" i="2" s="1"/>
  <c r="W122" i="2"/>
  <c r="Z122" i="2" s="1"/>
  <c r="AB136" i="6"/>
  <c r="AI133" i="6"/>
  <c r="AD136" i="6"/>
  <c r="AE135" i="6"/>
  <c r="AC136" i="6"/>
  <c r="AF135" i="6"/>
  <c r="AG134" i="6" s="1"/>
  <c r="AH134" i="6" s="1"/>
  <c r="AY40" i="5"/>
  <c r="BF40" i="5" s="1"/>
  <c r="S39" i="3" s="1"/>
  <c r="T39" i="3" s="1"/>
  <c r="AZ40" i="5"/>
  <c r="BG40" i="5" s="1"/>
  <c r="S39" i="6" s="1"/>
  <c r="T39" i="6" s="1"/>
  <c r="AY141" i="5"/>
  <c r="BF141" i="5" s="1"/>
  <c r="S140" i="3" s="1"/>
  <c r="T140" i="3" s="1"/>
  <c r="AZ141" i="5"/>
  <c r="BG141" i="5" s="1"/>
  <c r="S140" i="6" s="1"/>
  <c r="T140" i="6" s="1"/>
  <c r="AZ140" i="5"/>
  <c r="BG140" i="5" s="1"/>
  <c r="S139" i="6" s="1"/>
  <c r="T139" i="6" s="1"/>
  <c r="AY140" i="5"/>
  <c r="BF140" i="5" s="1"/>
  <c r="S139" i="3" s="1"/>
  <c r="T139" i="3" s="1"/>
  <c r="AM39" i="24"/>
  <c r="AN39" i="24"/>
  <c r="AM31" i="3"/>
  <c r="AA37" i="6"/>
  <c r="AM140" i="24"/>
  <c r="AN140" i="24"/>
  <c r="Z37" i="6"/>
  <c r="AN139" i="24"/>
  <c r="AM139" i="24"/>
  <c r="S38" i="6"/>
  <c r="T38" i="6" s="1"/>
  <c r="AD187" i="6"/>
  <c r="AC187" i="6"/>
  <c r="AB187" i="6"/>
  <c r="AN32" i="3"/>
  <c r="AN132" i="3"/>
  <c r="X31" i="2"/>
  <c r="AM31" i="6"/>
  <c r="AL142" i="8"/>
  <c r="AL32" i="3"/>
  <c r="AL134" i="3"/>
  <c r="AK33" i="3"/>
  <c r="AM33" i="3" s="1"/>
  <c r="AL41" i="24"/>
  <c r="AK141" i="24"/>
  <c r="AK133" i="3"/>
  <c r="AN133" i="3" s="1"/>
  <c r="AL141" i="24"/>
  <c r="AK43" i="7"/>
  <c r="AM43" i="7" s="1"/>
  <c r="AL41" i="8"/>
  <c r="AL141" i="8"/>
  <c r="AK141" i="8"/>
  <c r="AM141" i="8" s="1"/>
  <c r="AL32" i="6"/>
  <c r="AL40" i="8"/>
  <c r="AK40" i="24"/>
  <c r="AL142" i="7"/>
  <c r="AK32" i="6"/>
  <c r="AM32" i="6" s="1"/>
  <c r="R32" i="2" s="1"/>
  <c r="AK40" i="8"/>
  <c r="AM40" i="8" s="1"/>
  <c r="AK142" i="24"/>
  <c r="AL141" i="7"/>
  <c r="AI33" i="3"/>
  <c r="AF35" i="3"/>
  <c r="AG34" i="3" s="1"/>
  <c r="AI34" i="3" s="1"/>
  <c r="AC36" i="3"/>
  <c r="AB36" i="3"/>
  <c r="AE35" i="3"/>
  <c r="AD36" i="3"/>
  <c r="AF136" i="3"/>
  <c r="AG135" i="3" s="1"/>
  <c r="AI135" i="3" s="1"/>
  <c r="AH134" i="3"/>
  <c r="AE136" i="3"/>
  <c r="AB137" i="3"/>
  <c r="AD137" i="3"/>
  <c r="AC137" i="3"/>
  <c r="AC36" i="6"/>
  <c r="AD36" i="6"/>
  <c r="AB36" i="6"/>
  <c r="AE35" i="6"/>
  <c r="AF35" i="6"/>
  <c r="AG34" i="6" s="1"/>
  <c r="AH33" i="6"/>
  <c r="AI33" i="6"/>
  <c r="AA37" i="3"/>
  <c r="AJ38" i="3"/>
  <c r="X38" i="3"/>
  <c r="Y38" i="3"/>
  <c r="M148" i="8"/>
  <c r="K148" i="8"/>
  <c r="L148" i="8"/>
  <c r="N147" i="8"/>
  <c r="O147" i="8"/>
  <c r="P146" i="8" s="1"/>
  <c r="K47" i="8"/>
  <c r="O46" i="8"/>
  <c r="P45" i="8" s="1"/>
  <c r="R45" i="8" s="1"/>
  <c r="AP45" i="8" s="1"/>
  <c r="L47" i="8"/>
  <c r="M47" i="8"/>
  <c r="N46" i="8"/>
  <c r="AC145" i="7"/>
  <c r="AD145" i="7"/>
  <c r="AH142" i="7"/>
  <c r="AF144" i="7"/>
  <c r="AG143" i="7" s="1"/>
  <c r="AH143" i="7" s="1"/>
  <c r="AB145" i="7"/>
  <c r="AE144" i="7"/>
  <c r="O46" i="24"/>
  <c r="P45" i="24" s="1"/>
  <c r="Q45" i="24" s="1"/>
  <c r="AO45" i="24" s="1"/>
  <c r="R44" i="24"/>
  <c r="AP44" i="24" s="1"/>
  <c r="N46" i="24"/>
  <c r="M47" i="24"/>
  <c r="K47" i="24"/>
  <c r="L47" i="24"/>
  <c r="AF43" i="24"/>
  <c r="AG42" i="24" s="1"/>
  <c r="AH42" i="24" s="1"/>
  <c r="AD44" i="24"/>
  <c r="AB44" i="24"/>
  <c r="AE43" i="24"/>
  <c r="AC44" i="24"/>
  <c r="AH41" i="24"/>
  <c r="M47" i="6"/>
  <c r="K47" i="6"/>
  <c r="O46" i="6"/>
  <c r="P45" i="6" s="1"/>
  <c r="N46" i="6"/>
  <c r="L47" i="6"/>
  <c r="R44" i="6"/>
  <c r="AP44" i="6" s="1"/>
  <c r="Q44" i="6"/>
  <c r="AO44" i="6" s="1"/>
  <c r="N46" i="3"/>
  <c r="O46" i="3"/>
  <c r="P45" i="3" s="1"/>
  <c r="K47" i="3"/>
  <c r="L47" i="3"/>
  <c r="R44" i="3"/>
  <c r="AP44" i="3" s="1"/>
  <c r="Q44" i="3"/>
  <c r="AO44" i="3" s="1"/>
  <c r="M47" i="3"/>
  <c r="L148" i="3"/>
  <c r="R145" i="6"/>
  <c r="AP145" i="6" s="1"/>
  <c r="Q145" i="6"/>
  <c r="AO145" i="6" s="1"/>
  <c r="L148" i="6"/>
  <c r="M148" i="6"/>
  <c r="N147" i="6"/>
  <c r="K148" i="6"/>
  <c r="O147" i="6"/>
  <c r="P146" i="6" s="1"/>
  <c r="Q146" i="6" s="1"/>
  <c r="AO146" i="6" s="1"/>
  <c r="R144" i="6"/>
  <c r="AP144" i="6" s="1"/>
  <c r="Q144" i="6"/>
  <c r="AO144" i="6" s="1"/>
  <c r="M148" i="24"/>
  <c r="AI142" i="24"/>
  <c r="M148" i="3"/>
  <c r="AB145" i="24"/>
  <c r="AF144" i="24"/>
  <c r="AG143" i="24" s="1"/>
  <c r="AH143" i="24" s="1"/>
  <c r="AE144" i="24"/>
  <c r="AC145" i="24"/>
  <c r="AD145" i="24"/>
  <c r="M148" i="7"/>
  <c r="AG44" i="7"/>
  <c r="AB47" i="7"/>
  <c r="AF46" i="7"/>
  <c r="AG45" i="7" s="1"/>
  <c r="AE46" i="7"/>
  <c r="Q145" i="3"/>
  <c r="AO145" i="3" s="1"/>
  <c r="R145" i="3"/>
  <c r="AP145" i="3" s="1"/>
  <c r="G148" i="2"/>
  <c r="O147" i="3"/>
  <c r="N147" i="3"/>
  <c r="K148" i="3"/>
  <c r="R145" i="24"/>
  <c r="AP145" i="24" s="1"/>
  <c r="Q145" i="24"/>
  <c r="AO145" i="24" s="1"/>
  <c r="AD145" i="8"/>
  <c r="B188" i="24"/>
  <c r="B188" i="6"/>
  <c r="J147" i="2"/>
  <c r="AN147" i="7"/>
  <c r="AN147" i="8"/>
  <c r="AB44" i="8"/>
  <c r="AC44" i="8"/>
  <c r="R145" i="8"/>
  <c r="AP145" i="8" s="1"/>
  <c r="Q145" i="8"/>
  <c r="AO145" i="8" s="1"/>
  <c r="Q45" i="7"/>
  <c r="AO45" i="7" s="1"/>
  <c r="R45" i="7"/>
  <c r="AP45" i="7" s="1"/>
  <c r="L148" i="7"/>
  <c r="B52" i="2"/>
  <c r="D51" i="2"/>
  <c r="B87" i="3"/>
  <c r="AD44" i="8"/>
  <c r="J47" i="2"/>
  <c r="AN47" i="8"/>
  <c r="B86" i="6"/>
  <c r="F49" i="2"/>
  <c r="E50" i="2" s="1"/>
  <c r="R145" i="7"/>
  <c r="AP145" i="7" s="1"/>
  <c r="Q145" i="7"/>
  <c r="AO145" i="7" s="1"/>
  <c r="AD51" i="7"/>
  <c r="N147" i="24"/>
  <c r="O147" i="24"/>
  <c r="P146" i="24" s="1"/>
  <c r="R146" i="24" s="1"/>
  <c r="AP146" i="24" s="1"/>
  <c r="K148" i="24"/>
  <c r="J48" i="2"/>
  <c r="AN48" i="8"/>
  <c r="L148" i="24"/>
  <c r="AB145" i="8"/>
  <c r="AC145" i="8"/>
  <c r="B87" i="8"/>
  <c r="Q44" i="8"/>
  <c r="AO44" i="8" s="1"/>
  <c r="R44" i="8"/>
  <c r="AP44" i="8" s="1"/>
  <c r="B87" i="7"/>
  <c r="B150" i="2"/>
  <c r="D149" i="2"/>
  <c r="F149" i="2" s="1"/>
  <c r="E150" i="2" s="1"/>
  <c r="G149" i="2" s="1"/>
  <c r="L49" i="7"/>
  <c r="O48" i="7"/>
  <c r="N48" i="7"/>
  <c r="K51" i="7"/>
  <c r="B188" i="3"/>
  <c r="O147" i="7"/>
  <c r="P146" i="7" s="1"/>
  <c r="R146" i="7" s="1"/>
  <c r="AP146" i="7" s="1"/>
  <c r="N147" i="7"/>
  <c r="K148" i="7"/>
  <c r="B88" i="24"/>
  <c r="B188" i="8"/>
  <c r="B188" i="7"/>
  <c r="M55" i="7"/>
  <c r="AC49" i="7"/>
  <c r="P46" i="7"/>
  <c r="AH41" i="8"/>
  <c r="AH142" i="8"/>
  <c r="AF144" i="8"/>
  <c r="AE144" i="8"/>
  <c r="AE43" i="8"/>
  <c r="AF43" i="8"/>
  <c r="N124" i="2"/>
  <c r="X133" i="2" l="1"/>
  <c r="AM132" i="6"/>
  <c r="R132" i="2" s="1"/>
  <c r="X132" i="2"/>
  <c r="AM133" i="6"/>
  <c r="AL133" i="6"/>
  <c r="L133" i="2" s="1"/>
  <c r="M133" i="2" s="1"/>
  <c r="N21" i="2"/>
  <c r="P20" i="2" s="1"/>
  <c r="AF136" i="6"/>
  <c r="AG135" i="6" s="1"/>
  <c r="AH135" i="6" s="1"/>
  <c r="AI134" i="6"/>
  <c r="AB137" i="6"/>
  <c r="AD137" i="6"/>
  <c r="AC137" i="6"/>
  <c r="AE136" i="6"/>
  <c r="X140" i="3"/>
  <c r="AJ140" i="3"/>
  <c r="Y140" i="3"/>
  <c r="AN141" i="24"/>
  <c r="AZ142" i="5"/>
  <c r="BG142" i="5" s="1"/>
  <c r="S141" i="6" s="1"/>
  <c r="T141" i="6" s="1"/>
  <c r="AY142" i="5"/>
  <c r="BF142" i="5" s="1"/>
  <c r="S141" i="3" s="1"/>
  <c r="T141" i="3" s="1"/>
  <c r="AY143" i="5"/>
  <c r="BF143" i="5" s="1"/>
  <c r="S142" i="3" s="1"/>
  <c r="T142" i="3" s="1"/>
  <c r="AZ143" i="5"/>
  <c r="BG143" i="5" s="1"/>
  <c r="S142" i="6" s="1"/>
  <c r="T142" i="6" s="1"/>
  <c r="AN40" i="24"/>
  <c r="AY41" i="5"/>
  <c r="BF41" i="5" s="1"/>
  <c r="S40" i="3" s="1"/>
  <c r="T40" i="3" s="1"/>
  <c r="AZ41" i="5"/>
  <c r="BG41" i="5" s="1"/>
  <c r="S40" i="6" s="1"/>
  <c r="T40" i="6" s="1"/>
  <c r="R31" i="2"/>
  <c r="AM141" i="24"/>
  <c r="X38" i="6"/>
  <c r="Y38" i="6"/>
  <c r="AJ38" i="6"/>
  <c r="Y39" i="6"/>
  <c r="AJ39" i="6"/>
  <c r="X39" i="6"/>
  <c r="X140" i="6"/>
  <c r="Y140" i="6"/>
  <c r="X139" i="6"/>
  <c r="Y139" i="6"/>
  <c r="AD188" i="6"/>
  <c r="AC188" i="6"/>
  <c r="AB188" i="6"/>
  <c r="AN32" i="6"/>
  <c r="X32" i="2" s="1"/>
  <c r="AN33" i="3"/>
  <c r="AM142" i="24"/>
  <c r="AN142" i="24"/>
  <c r="L32" i="2"/>
  <c r="M32" i="2" s="1"/>
  <c r="AK143" i="7"/>
  <c r="AM143" i="7" s="1"/>
  <c r="AK33" i="6"/>
  <c r="AM33" i="6" s="1"/>
  <c r="R33" i="2" s="1"/>
  <c r="AK142" i="7"/>
  <c r="AM142" i="7" s="1"/>
  <c r="AL33" i="6"/>
  <c r="AK143" i="24"/>
  <c r="AK41" i="8"/>
  <c r="AM41" i="8" s="1"/>
  <c r="AL34" i="3"/>
  <c r="AM40" i="24"/>
  <c r="AK134" i="3"/>
  <c r="AM134" i="3" s="1"/>
  <c r="AM133" i="3"/>
  <c r="AL33" i="3"/>
  <c r="AK41" i="24"/>
  <c r="AL142" i="24"/>
  <c r="AL135" i="3"/>
  <c r="AK42" i="24"/>
  <c r="AK142" i="8"/>
  <c r="AM142" i="8" s="1"/>
  <c r="AK134" i="6"/>
  <c r="AN134" i="6" s="1"/>
  <c r="AC37" i="3"/>
  <c r="AB37" i="3"/>
  <c r="AF36" i="3"/>
  <c r="AG35" i="3" s="1"/>
  <c r="AH35" i="3" s="1"/>
  <c r="AH34" i="3"/>
  <c r="AE36" i="3"/>
  <c r="AD37" i="3"/>
  <c r="AH135" i="3"/>
  <c r="AE137" i="3"/>
  <c r="AB138" i="3"/>
  <c r="AD138" i="3"/>
  <c r="AC138" i="3"/>
  <c r="AF137" i="3"/>
  <c r="AG136" i="3" s="1"/>
  <c r="AI136" i="3" s="1"/>
  <c r="AC37" i="6"/>
  <c r="AD37" i="6"/>
  <c r="AI34" i="6"/>
  <c r="AH34" i="6"/>
  <c r="AE36" i="6"/>
  <c r="AF36" i="6"/>
  <c r="AG35" i="6" s="1"/>
  <c r="AB37" i="6"/>
  <c r="Z38" i="3"/>
  <c r="AJ140" i="6"/>
  <c r="AJ139" i="6"/>
  <c r="Y39" i="3"/>
  <c r="X39" i="3"/>
  <c r="AJ39" i="3"/>
  <c r="Y139" i="3"/>
  <c r="X139" i="3"/>
  <c r="AJ139" i="3"/>
  <c r="AA38" i="3"/>
  <c r="N148" i="8"/>
  <c r="K149" i="8"/>
  <c r="M149" i="8"/>
  <c r="L149" i="8"/>
  <c r="O148" i="8"/>
  <c r="P147" i="8" s="1"/>
  <c r="R147" i="8" s="1"/>
  <c r="AP147" i="8" s="1"/>
  <c r="L48" i="8"/>
  <c r="O47" i="8"/>
  <c r="P46" i="8" s="1"/>
  <c r="K48" i="8"/>
  <c r="N47" i="8"/>
  <c r="M48" i="8"/>
  <c r="Q45" i="8"/>
  <c r="AO45" i="8" s="1"/>
  <c r="AC146" i="7"/>
  <c r="AI143" i="7"/>
  <c r="AF145" i="7"/>
  <c r="AG144" i="7" s="1"/>
  <c r="AI144" i="7" s="1"/>
  <c r="AB146" i="7"/>
  <c r="AD146" i="7"/>
  <c r="AE145" i="7"/>
  <c r="L48" i="24"/>
  <c r="M48" i="24"/>
  <c r="K48" i="24"/>
  <c r="R45" i="24"/>
  <c r="AP45" i="24" s="1"/>
  <c r="N47" i="24"/>
  <c r="O47" i="24"/>
  <c r="P46" i="24" s="1"/>
  <c r="R46" i="24" s="1"/>
  <c r="AP46" i="24" s="1"/>
  <c r="AI42" i="24"/>
  <c r="AC45" i="24"/>
  <c r="AB45" i="24"/>
  <c r="AE44" i="24"/>
  <c r="AF44" i="24"/>
  <c r="AG43" i="24" s="1"/>
  <c r="AH43" i="24" s="1"/>
  <c r="AD45" i="24"/>
  <c r="M48" i="6"/>
  <c r="K48" i="6"/>
  <c r="N47" i="6"/>
  <c r="O47" i="6"/>
  <c r="P46" i="6" s="1"/>
  <c r="L48" i="6"/>
  <c r="R45" i="6"/>
  <c r="AP45" i="6" s="1"/>
  <c r="Q45" i="6"/>
  <c r="AO45" i="6" s="1"/>
  <c r="M48" i="3"/>
  <c r="N47" i="3"/>
  <c r="K48" i="3"/>
  <c r="O47" i="3"/>
  <c r="P46" i="3" s="1"/>
  <c r="Q46" i="3" s="1"/>
  <c r="AO46" i="3" s="1"/>
  <c r="L48" i="3"/>
  <c r="R45" i="3"/>
  <c r="AP45" i="3" s="1"/>
  <c r="Q45" i="3"/>
  <c r="AO45" i="3" s="1"/>
  <c r="L149" i="3"/>
  <c r="AI143" i="24"/>
  <c r="L149" i="6"/>
  <c r="O148" i="6"/>
  <c r="P147" i="6" s="1"/>
  <c r="N148" i="6"/>
  <c r="K149" i="6"/>
  <c r="M149" i="6"/>
  <c r="R146" i="6"/>
  <c r="AP146" i="6" s="1"/>
  <c r="M149" i="7"/>
  <c r="L149" i="24"/>
  <c r="M149" i="24"/>
  <c r="M149" i="3"/>
  <c r="AE145" i="24"/>
  <c r="AB146" i="24"/>
  <c r="AF145" i="24"/>
  <c r="AG144" i="24" s="1"/>
  <c r="AC146" i="24"/>
  <c r="AD146" i="24"/>
  <c r="AH45" i="7"/>
  <c r="AI45" i="7"/>
  <c r="AI44" i="7"/>
  <c r="AH44" i="7"/>
  <c r="AB48" i="7"/>
  <c r="AE47" i="7"/>
  <c r="AF47" i="7"/>
  <c r="AG46" i="7" s="1"/>
  <c r="AD45" i="8"/>
  <c r="G49" i="2"/>
  <c r="F50" i="2"/>
  <c r="E51" i="2" s="1"/>
  <c r="J149" i="2"/>
  <c r="AN149" i="8"/>
  <c r="AN149" i="7"/>
  <c r="B189" i="3"/>
  <c r="R146" i="8"/>
  <c r="AP146" i="8" s="1"/>
  <c r="Q146" i="8"/>
  <c r="AO146" i="8" s="1"/>
  <c r="M56" i="7"/>
  <c r="AC146" i="8"/>
  <c r="J148" i="2"/>
  <c r="AN148" i="8"/>
  <c r="AN148" i="7"/>
  <c r="AG42" i="8"/>
  <c r="AH42" i="8" s="1"/>
  <c r="AG143" i="8"/>
  <c r="AH143" i="8" s="1"/>
  <c r="B88" i="8"/>
  <c r="AE145" i="8"/>
  <c r="AF145" i="8"/>
  <c r="AG144" i="8" s="1"/>
  <c r="AB146" i="8"/>
  <c r="D52" i="2"/>
  <c r="B53" i="2"/>
  <c r="AC45" i="8"/>
  <c r="AD146" i="8"/>
  <c r="B87" i="6"/>
  <c r="AF44" i="8"/>
  <c r="AE44" i="8"/>
  <c r="AB45" i="8"/>
  <c r="K149" i="7"/>
  <c r="N148" i="7"/>
  <c r="L50" i="7"/>
  <c r="O49" i="7"/>
  <c r="P48" i="7" s="1"/>
  <c r="N49" i="7"/>
  <c r="O148" i="3"/>
  <c r="N148" i="3"/>
  <c r="K149" i="3"/>
  <c r="B189" i="7"/>
  <c r="AC50" i="7"/>
  <c r="B88" i="3"/>
  <c r="B189" i="24"/>
  <c r="O148" i="24"/>
  <c r="P147" i="24" s="1"/>
  <c r="R147" i="24" s="1"/>
  <c r="AP147" i="24" s="1"/>
  <c r="N148" i="24"/>
  <c r="K149" i="24"/>
  <c r="P47" i="7"/>
  <c r="Q46" i="7"/>
  <c r="AO46" i="7" s="1"/>
  <c r="R46" i="7"/>
  <c r="AP46" i="7" s="1"/>
  <c r="K52" i="7"/>
  <c r="B88" i="7"/>
  <c r="P146" i="3"/>
  <c r="B189" i="6"/>
  <c r="AD52" i="7"/>
  <c r="AD53" i="7" s="1"/>
  <c r="B89" i="24"/>
  <c r="B189" i="8"/>
  <c r="B151" i="2"/>
  <c r="D150" i="2"/>
  <c r="F150" i="2" s="1"/>
  <c r="E151" i="2" s="1"/>
  <c r="O148" i="7"/>
  <c r="L149" i="7"/>
  <c r="Q146" i="24"/>
  <c r="AO146" i="24" s="1"/>
  <c r="Q146" i="7"/>
  <c r="AO146" i="7" s="1"/>
  <c r="P123" i="2"/>
  <c r="O124" i="2"/>
  <c r="V124" i="2" s="1"/>
  <c r="R133" i="2" l="1"/>
  <c r="AQ20" i="8"/>
  <c r="AS20" i="8" s="1"/>
  <c r="AR20" i="8"/>
  <c r="AT20" i="8" s="1"/>
  <c r="AQ123" i="8"/>
  <c r="AS123" i="8" s="1"/>
  <c r="AR123" i="8"/>
  <c r="AT123" i="8" s="1"/>
  <c r="AQ123" i="7"/>
  <c r="AS123" i="7" s="1"/>
  <c r="AR123" i="7"/>
  <c r="AT123" i="7" s="1"/>
  <c r="AR20" i="7"/>
  <c r="AT20" i="7" s="1"/>
  <c r="AQ20" i="7"/>
  <c r="AS20" i="7" s="1"/>
  <c r="AR123" i="24"/>
  <c r="AT123" i="24" s="1"/>
  <c r="AQ123" i="24"/>
  <c r="AS123" i="24" s="1"/>
  <c r="AR20" i="24"/>
  <c r="AT20" i="24" s="1"/>
  <c r="AQ20" i="24"/>
  <c r="AS20" i="24" s="1"/>
  <c r="X40" i="6"/>
  <c r="AR20" i="6"/>
  <c r="AT20" i="6" s="1"/>
  <c r="AQ20" i="6"/>
  <c r="AS20" i="6" s="1"/>
  <c r="AQ123" i="6"/>
  <c r="AS123" i="6" s="1"/>
  <c r="AR123" i="6"/>
  <c r="AT123" i="6" s="1"/>
  <c r="AL134" i="6"/>
  <c r="L134" i="2" s="1"/>
  <c r="M134" i="2" s="1"/>
  <c r="U123" i="2"/>
  <c r="Y123" i="2" s="1"/>
  <c r="AQ123" i="3"/>
  <c r="AS123" i="3" s="1"/>
  <c r="U20" i="2"/>
  <c r="Y20" i="2" s="1"/>
  <c r="AQ20" i="3"/>
  <c r="AS20" i="3" s="1"/>
  <c r="O21" i="2"/>
  <c r="V21" i="2" s="1"/>
  <c r="S20" i="2"/>
  <c r="W20" i="2" s="1"/>
  <c r="Z20" i="2" s="1"/>
  <c r="AR20" i="3"/>
  <c r="AT20" i="3" s="1"/>
  <c r="AI135" i="6"/>
  <c r="AD138" i="6"/>
  <c r="AB138" i="6"/>
  <c r="AE137" i="6"/>
  <c r="AC138" i="6"/>
  <c r="AF137" i="6"/>
  <c r="AG136" i="6" s="1"/>
  <c r="AI136" i="6" s="1"/>
  <c r="AA140" i="3"/>
  <c r="Z140" i="3"/>
  <c r="AY144" i="5"/>
  <c r="BF144" i="5" s="1"/>
  <c r="S143" i="3" s="1"/>
  <c r="T143" i="3" s="1"/>
  <c r="AZ144" i="5"/>
  <c r="BG144" i="5" s="1"/>
  <c r="S143" i="6" s="1"/>
  <c r="T143" i="6" s="1"/>
  <c r="AY42" i="5"/>
  <c r="BF42" i="5" s="1"/>
  <c r="S41" i="3" s="1"/>
  <c r="T41" i="3" s="1"/>
  <c r="AZ42" i="5"/>
  <c r="BG42" i="5" s="1"/>
  <c r="S41" i="6" s="1"/>
  <c r="T41" i="6" s="1"/>
  <c r="AY43" i="5"/>
  <c r="BF43" i="5" s="1"/>
  <c r="S42" i="3" s="1"/>
  <c r="T42" i="3" s="1"/>
  <c r="AZ43" i="5"/>
  <c r="BG43" i="5" s="1"/>
  <c r="S42" i="6" s="1"/>
  <c r="T42" i="6" s="1"/>
  <c r="Z39" i="6"/>
  <c r="Z139" i="6"/>
  <c r="AN134" i="3"/>
  <c r="X134" i="2" s="1"/>
  <c r="AA39" i="6"/>
  <c r="AA38" i="6"/>
  <c r="AM134" i="6"/>
  <c r="R134" i="2" s="1"/>
  <c r="Z38" i="6"/>
  <c r="AN143" i="24"/>
  <c r="AM143" i="24"/>
  <c r="AN33" i="6"/>
  <c r="X33" i="2" s="1"/>
  <c r="Y142" i="6"/>
  <c r="X142" i="6"/>
  <c r="AJ141" i="6"/>
  <c r="Y141" i="6"/>
  <c r="X141" i="6"/>
  <c r="AB189" i="6"/>
  <c r="AD189" i="6"/>
  <c r="AC189" i="6"/>
  <c r="AM42" i="24"/>
  <c r="AN42" i="24"/>
  <c r="L33" i="2"/>
  <c r="M33" i="2" s="1"/>
  <c r="AK42" i="8"/>
  <c r="AM42" i="8" s="1"/>
  <c r="AL144" i="7"/>
  <c r="AK135" i="3"/>
  <c r="AN135" i="3" s="1"/>
  <c r="AK44" i="7"/>
  <c r="AM44" i="7" s="1"/>
  <c r="AL143" i="7"/>
  <c r="AK34" i="3"/>
  <c r="AM34" i="3" s="1"/>
  <c r="AR123" i="3"/>
  <c r="AT123" i="3" s="1"/>
  <c r="AL44" i="7"/>
  <c r="AL136" i="3"/>
  <c r="AK35" i="3"/>
  <c r="AM35" i="3" s="1"/>
  <c r="AL45" i="7"/>
  <c r="AL143" i="24"/>
  <c r="AK45" i="7"/>
  <c r="AM45" i="7" s="1"/>
  <c r="AK135" i="6"/>
  <c r="AM135" i="6" s="1"/>
  <c r="AM41" i="24"/>
  <c r="AK43" i="24"/>
  <c r="AN41" i="24"/>
  <c r="AL42" i="24"/>
  <c r="AK34" i="6"/>
  <c r="AN34" i="6" s="1"/>
  <c r="AK143" i="8"/>
  <c r="AM143" i="8" s="1"/>
  <c r="AL34" i="6"/>
  <c r="L34" i="2" s="1"/>
  <c r="M34" i="2" s="1"/>
  <c r="AB38" i="3"/>
  <c r="AC38" i="3"/>
  <c r="AF37" i="3"/>
  <c r="AG36" i="3" s="1"/>
  <c r="AH36" i="3" s="1"/>
  <c r="AI35" i="3"/>
  <c r="AD38" i="3"/>
  <c r="AE37" i="3"/>
  <c r="AD139" i="3"/>
  <c r="AE138" i="3"/>
  <c r="AB139" i="3"/>
  <c r="AC139" i="3"/>
  <c r="AF138" i="3"/>
  <c r="AG137" i="3" s="1"/>
  <c r="AH137" i="3" s="1"/>
  <c r="AH136" i="3"/>
  <c r="Z140" i="6"/>
  <c r="AC38" i="6"/>
  <c r="AD38" i="6"/>
  <c r="AI35" i="6"/>
  <c r="AH35" i="6"/>
  <c r="AF37" i="6"/>
  <c r="AG36" i="6" s="1"/>
  <c r="AB38" i="6"/>
  <c r="AE37" i="6"/>
  <c r="AA140" i="6"/>
  <c r="AJ142" i="6"/>
  <c r="AA139" i="6"/>
  <c r="AJ40" i="6"/>
  <c r="Y40" i="6"/>
  <c r="AA39" i="3"/>
  <c r="Z39" i="3"/>
  <c r="Z139" i="3"/>
  <c r="AJ141" i="3"/>
  <c r="Y141" i="3"/>
  <c r="X141" i="3"/>
  <c r="AJ142" i="3"/>
  <c r="Y142" i="3"/>
  <c r="X142" i="3"/>
  <c r="AJ40" i="3"/>
  <c r="X40" i="3"/>
  <c r="Y40" i="3"/>
  <c r="AA139" i="3"/>
  <c r="L150" i="8"/>
  <c r="K150" i="8"/>
  <c r="O149" i="8"/>
  <c r="P148" i="8" s="1"/>
  <c r="Q148" i="8" s="1"/>
  <c r="AO148" i="8" s="1"/>
  <c r="M150" i="8"/>
  <c r="N149" i="8"/>
  <c r="Q147" i="8"/>
  <c r="AO147" i="8" s="1"/>
  <c r="K49" i="8"/>
  <c r="L49" i="8"/>
  <c r="M49" i="8"/>
  <c r="O48" i="8"/>
  <c r="P47" i="8" s="1"/>
  <c r="R47" i="8" s="1"/>
  <c r="AP47" i="8" s="1"/>
  <c r="N48" i="8"/>
  <c r="AE146" i="7"/>
  <c r="AH144" i="7"/>
  <c r="AD147" i="7"/>
  <c r="O48" i="24"/>
  <c r="P47" i="24" s="1"/>
  <c r="Q47" i="24" s="1"/>
  <c r="AO47" i="24" s="1"/>
  <c r="AC147" i="7"/>
  <c r="AF146" i="7"/>
  <c r="AG145" i="7" s="1"/>
  <c r="AI145" i="7" s="1"/>
  <c r="AB147" i="7"/>
  <c r="K49" i="24"/>
  <c r="M49" i="24"/>
  <c r="L49" i="24"/>
  <c r="N48" i="24"/>
  <c r="Q46" i="24"/>
  <c r="AO46" i="24" s="1"/>
  <c r="AC46" i="24"/>
  <c r="AB46" i="24"/>
  <c r="AF45" i="24"/>
  <c r="AG44" i="24" s="1"/>
  <c r="AI44" i="24" s="1"/>
  <c r="AI43" i="24"/>
  <c r="AD46" i="24"/>
  <c r="AE45" i="24"/>
  <c r="M49" i="6"/>
  <c r="K49" i="6"/>
  <c r="L150" i="3"/>
  <c r="O48" i="6"/>
  <c r="P47" i="6" s="1"/>
  <c r="L49" i="6"/>
  <c r="N48" i="6"/>
  <c r="R46" i="6"/>
  <c r="AP46" i="6" s="1"/>
  <c r="Q46" i="6"/>
  <c r="AO46" i="6" s="1"/>
  <c r="M49" i="3"/>
  <c r="N48" i="3"/>
  <c r="O48" i="3"/>
  <c r="P47" i="3" s="1"/>
  <c r="L49" i="3"/>
  <c r="K49" i="3"/>
  <c r="R46" i="3"/>
  <c r="AP46" i="3" s="1"/>
  <c r="R147" i="6"/>
  <c r="AP147" i="6" s="1"/>
  <c r="Q147" i="6"/>
  <c r="AO147" i="6" s="1"/>
  <c r="M150" i="6"/>
  <c r="L150" i="6"/>
  <c r="O149" i="6"/>
  <c r="P148" i="6" s="1"/>
  <c r="R148" i="6" s="1"/>
  <c r="AP148" i="6" s="1"/>
  <c r="N149" i="6"/>
  <c r="K150" i="6"/>
  <c r="M150" i="3"/>
  <c r="M150" i="7"/>
  <c r="AD46" i="8"/>
  <c r="AB147" i="24"/>
  <c r="AF146" i="24"/>
  <c r="AG145" i="24" s="1"/>
  <c r="AH145" i="24" s="1"/>
  <c r="AC147" i="24"/>
  <c r="AE146" i="24"/>
  <c r="L150" i="24"/>
  <c r="M150" i="24"/>
  <c r="AD147" i="24"/>
  <c r="AI143" i="8"/>
  <c r="AH144" i="24"/>
  <c r="AI144" i="24"/>
  <c r="AF48" i="7"/>
  <c r="AG47" i="7" s="1"/>
  <c r="AB49" i="7"/>
  <c r="AE48" i="7"/>
  <c r="AI46" i="7"/>
  <c r="AH46" i="7"/>
  <c r="AH144" i="8"/>
  <c r="AI144" i="8"/>
  <c r="R48" i="7"/>
  <c r="AP48" i="7" s="1"/>
  <c r="Q48" i="7"/>
  <c r="AO48" i="7" s="1"/>
  <c r="G150" i="2"/>
  <c r="G50" i="2"/>
  <c r="F51" i="2"/>
  <c r="E52" i="2" s="1"/>
  <c r="F52" i="2" s="1"/>
  <c r="B152" i="2"/>
  <c r="D151" i="2"/>
  <c r="F151" i="2" s="1"/>
  <c r="E152" i="2" s="1"/>
  <c r="P147" i="7"/>
  <c r="N149" i="3"/>
  <c r="O149" i="3"/>
  <c r="P148" i="3" s="1"/>
  <c r="K150" i="3"/>
  <c r="AF45" i="8"/>
  <c r="AE45" i="8"/>
  <c r="AB46" i="8"/>
  <c r="B54" i="2"/>
  <c r="D53" i="2"/>
  <c r="AI42" i="8"/>
  <c r="B88" i="6"/>
  <c r="M57" i="7"/>
  <c r="M58" i="7" s="1"/>
  <c r="J49" i="2"/>
  <c r="AN49" i="8"/>
  <c r="K53" i="7"/>
  <c r="O149" i="24"/>
  <c r="P148" i="24" s="1"/>
  <c r="N149" i="24"/>
  <c r="K150" i="24"/>
  <c r="B190" i="7"/>
  <c r="AD54" i="7"/>
  <c r="Q146" i="3"/>
  <c r="AO146" i="3" s="1"/>
  <c r="R146" i="3"/>
  <c r="AP146" i="3" s="1"/>
  <c r="B89" i="7"/>
  <c r="Q147" i="24"/>
  <c r="AO147" i="24" s="1"/>
  <c r="B190" i="8"/>
  <c r="B90" i="24"/>
  <c r="AE146" i="8"/>
  <c r="AB147" i="8"/>
  <c r="B190" i="24"/>
  <c r="L51" i="7"/>
  <c r="N50" i="7"/>
  <c r="O50" i="7"/>
  <c r="AC51" i="7"/>
  <c r="R46" i="8"/>
  <c r="AP46" i="8" s="1"/>
  <c r="Q46" i="8"/>
  <c r="AO46" i="8" s="1"/>
  <c r="N149" i="7"/>
  <c r="K150" i="7"/>
  <c r="AD147" i="8"/>
  <c r="B89" i="8"/>
  <c r="AF146" i="8"/>
  <c r="AC147" i="8"/>
  <c r="B190" i="3"/>
  <c r="B190" i="6"/>
  <c r="AC46" i="8"/>
  <c r="P147" i="3"/>
  <c r="O149" i="7"/>
  <c r="L150" i="7"/>
  <c r="R47" i="7"/>
  <c r="AP47" i="7" s="1"/>
  <c r="Q47" i="7"/>
  <c r="AO47" i="7" s="1"/>
  <c r="B89" i="3"/>
  <c r="AG43" i="8"/>
  <c r="S123" i="2"/>
  <c r="N125" i="2"/>
  <c r="Z40" i="6" l="1"/>
  <c r="AL135" i="6"/>
  <c r="L135" i="2" s="1"/>
  <c r="M135" i="2" s="1"/>
  <c r="AL136" i="6"/>
  <c r="L136" i="2" s="1"/>
  <c r="M136" i="2" s="1"/>
  <c r="X42" i="3"/>
  <c r="N22" i="2"/>
  <c r="O22" i="2" s="1"/>
  <c r="V22" i="2" s="1"/>
  <c r="W123" i="2"/>
  <c r="Z123" i="2" s="1"/>
  <c r="AD139" i="6"/>
  <c r="AB139" i="6"/>
  <c r="AH136" i="6"/>
  <c r="AC139" i="6"/>
  <c r="AE138" i="6"/>
  <c r="AF138" i="6"/>
  <c r="AG137" i="6" s="1"/>
  <c r="Y143" i="3"/>
  <c r="AJ143" i="3"/>
  <c r="X143" i="3"/>
  <c r="AM43" i="24"/>
  <c r="AZ44" i="5"/>
  <c r="BG44" i="5" s="1"/>
  <c r="S43" i="6" s="1"/>
  <c r="T43" i="6" s="1"/>
  <c r="AY44" i="5"/>
  <c r="BF44" i="5" s="1"/>
  <c r="S43" i="3" s="1"/>
  <c r="T43" i="3" s="1"/>
  <c r="AN35" i="3"/>
  <c r="X41" i="6"/>
  <c r="Y41" i="6"/>
  <c r="AJ41" i="6"/>
  <c r="Y42" i="6"/>
  <c r="AJ42" i="6"/>
  <c r="X42" i="6"/>
  <c r="Y143" i="6"/>
  <c r="X143" i="6"/>
  <c r="AB190" i="6"/>
  <c r="AC190" i="6"/>
  <c r="AD190" i="6"/>
  <c r="AN135" i="6"/>
  <c r="X135" i="2" s="1"/>
  <c r="AM135" i="3"/>
  <c r="R135" i="2" s="1"/>
  <c r="AN43" i="24"/>
  <c r="AN34" i="3"/>
  <c r="X34" i="2" s="1"/>
  <c r="AM34" i="6"/>
  <c r="R34" i="2" s="1"/>
  <c r="AK144" i="7"/>
  <c r="AM144" i="7" s="1"/>
  <c r="AL42" i="8"/>
  <c r="AL144" i="24"/>
  <c r="AK136" i="3"/>
  <c r="AN136" i="3" s="1"/>
  <c r="AL144" i="8"/>
  <c r="AK144" i="24"/>
  <c r="AL43" i="24"/>
  <c r="AK137" i="3"/>
  <c r="AM137" i="3" s="1"/>
  <c r="AK144" i="8"/>
  <c r="AM144" i="8" s="1"/>
  <c r="AK145" i="24"/>
  <c r="AL44" i="24"/>
  <c r="AK46" i="7"/>
  <c r="AM46" i="7" s="1"/>
  <c r="AL145" i="7"/>
  <c r="AK35" i="6"/>
  <c r="AM35" i="6" s="1"/>
  <c r="R35" i="2" s="1"/>
  <c r="AL35" i="3"/>
  <c r="AL46" i="7"/>
  <c r="AL143" i="8"/>
  <c r="AL35" i="6"/>
  <c r="AK36" i="3"/>
  <c r="AN36" i="3" s="1"/>
  <c r="AC39" i="3"/>
  <c r="AB39" i="3"/>
  <c r="AF38" i="3"/>
  <c r="AG37" i="3" s="1"/>
  <c r="AH37" i="3" s="1"/>
  <c r="AE38" i="3"/>
  <c r="AI36" i="3"/>
  <c r="AD39" i="3"/>
  <c r="AF139" i="3"/>
  <c r="AG138" i="3" s="1"/>
  <c r="AI138" i="3" s="1"/>
  <c r="AE139" i="3"/>
  <c r="Z141" i="6"/>
  <c r="AI137" i="3"/>
  <c r="AD140" i="3"/>
  <c r="AC39" i="6"/>
  <c r="Z142" i="6"/>
  <c r="AC140" i="3"/>
  <c r="AB140" i="3"/>
  <c r="Z141" i="3"/>
  <c r="AD39" i="6"/>
  <c r="AI36" i="6"/>
  <c r="AH36" i="6"/>
  <c r="AF38" i="6"/>
  <c r="AG37" i="6" s="1"/>
  <c r="AE38" i="6"/>
  <c r="AB39" i="6"/>
  <c r="AA141" i="6"/>
  <c r="AA142" i="6"/>
  <c r="AJ143" i="6"/>
  <c r="AA40" i="6"/>
  <c r="AA141" i="3"/>
  <c r="AJ41" i="3"/>
  <c r="Y41" i="3"/>
  <c r="AA40" i="3"/>
  <c r="Z142" i="3"/>
  <c r="Z40" i="3"/>
  <c r="AA142" i="3"/>
  <c r="AJ42" i="3"/>
  <c r="X41" i="3"/>
  <c r="Y42" i="3"/>
  <c r="K151" i="8"/>
  <c r="L151" i="8"/>
  <c r="O150" i="8"/>
  <c r="P149" i="8" s="1"/>
  <c r="N150" i="8"/>
  <c r="M151" i="8"/>
  <c r="R148" i="8"/>
  <c r="AP148" i="8" s="1"/>
  <c r="L50" i="8"/>
  <c r="K50" i="8"/>
  <c r="Q47" i="8"/>
  <c r="AO47" i="8" s="1"/>
  <c r="N49" i="8"/>
  <c r="M50" i="8"/>
  <c r="O49" i="8"/>
  <c r="P48" i="8" s="1"/>
  <c r="M50" i="24"/>
  <c r="AH145" i="7"/>
  <c r="AE147" i="7"/>
  <c r="AD148" i="7"/>
  <c r="AB148" i="7"/>
  <c r="AC148" i="7"/>
  <c r="AF147" i="7"/>
  <c r="AG146" i="7" s="1"/>
  <c r="AI146" i="7" s="1"/>
  <c r="K50" i="24"/>
  <c r="R47" i="24"/>
  <c r="AP47" i="24" s="1"/>
  <c r="O49" i="24"/>
  <c r="P48" i="24" s="1"/>
  <c r="Q48" i="24" s="1"/>
  <c r="AO48" i="24" s="1"/>
  <c r="N49" i="24"/>
  <c r="L50" i="24"/>
  <c r="AB47" i="24"/>
  <c r="AE46" i="24"/>
  <c r="AF46" i="24"/>
  <c r="AG45" i="24" s="1"/>
  <c r="AI45" i="24" s="1"/>
  <c r="AC47" i="24"/>
  <c r="AH44" i="24"/>
  <c r="AD47" i="24"/>
  <c r="M50" i="6"/>
  <c r="L151" i="3"/>
  <c r="K50" i="6"/>
  <c r="O49" i="6"/>
  <c r="P48" i="6" s="1"/>
  <c r="L50" i="6"/>
  <c r="N49" i="6"/>
  <c r="R47" i="6"/>
  <c r="AP47" i="6" s="1"/>
  <c r="Q47" i="6"/>
  <c r="AO47" i="6" s="1"/>
  <c r="N49" i="3"/>
  <c r="L50" i="3"/>
  <c r="O49" i="3"/>
  <c r="K50" i="3"/>
  <c r="M50" i="3"/>
  <c r="R47" i="3"/>
  <c r="AP47" i="3" s="1"/>
  <c r="Q47" i="3"/>
  <c r="AO47" i="3" s="1"/>
  <c r="M151" i="7"/>
  <c r="Q148" i="6"/>
  <c r="AO148" i="6" s="1"/>
  <c r="M151" i="6"/>
  <c r="L151" i="6"/>
  <c r="O150" i="6"/>
  <c r="P149" i="6" s="1"/>
  <c r="Q149" i="6" s="1"/>
  <c r="AO149" i="6" s="1"/>
  <c r="N150" i="6"/>
  <c r="K151" i="6"/>
  <c r="L151" i="24"/>
  <c r="AD47" i="8"/>
  <c r="M151" i="24"/>
  <c r="AD148" i="8"/>
  <c r="AB148" i="24"/>
  <c r="AF147" i="24"/>
  <c r="AE147" i="24"/>
  <c r="M151" i="3"/>
  <c r="AC148" i="24"/>
  <c r="AD148" i="24"/>
  <c r="AI145" i="24"/>
  <c r="AB50" i="7"/>
  <c r="AE49" i="7"/>
  <c r="AF49" i="7"/>
  <c r="AI47" i="7"/>
  <c r="AH47" i="7"/>
  <c r="G151" i="2"/>
  <c r="B191" i="24"/>
  <c r="R148" i="3"/>
  <c r="AP148" i="3" s="1"/>
  <c r="Q148" i="3"/>
  <c r="AO148" i="3" s="1"/>
  <c r="B191" i="3"/>
  <c r="B91" i="24"/>
  <c r="B90" i="7"/>
  <c r="Q147" i="3"/>
  <c r="AO147" i="3" s="1"/>
  <c r="R147" i="3"/>
  <c r="AP147" i="3" s="1"/>
  <c r="AG145" i="8"/>
  <c r="AG44" i="8"/>
  <c r="AF46" i="8"/>
  <c r="AE46" i="8"/>
  <c r="AB47" i="8"/>
  <c r="R147" i="7"/>
  <c r="AP147" i="7" s="1"/>
  <c r="Q147" i="7"/>
  <c r="AO147" i="7" s="1"/>
  <c r="B191" i="6"/>
  <c r="Q148" i="24"/>
  <c r="AO148" i="24" s="1"/>
  <c r="R148" i="24"/>
  <c r="AP148" i="24" s="1"/>
  <c r="AE147" i="8"/>
  <c r="AF147" i="8"/>
  <c r="AG146" i="8" s="1"/>
  <c r="AB148" i="8"/>
  <c r="B191" i="7"/>
  <c r="B55" i="2"/>
  <c r="D54" i="2"/>
  <c r="N150" i="3"/>
  <c r="O150" i="3"/>
  <c r="P149" i="3" s="1"/>
  <c r="K151" i="3"/>
  <c r="P49" i="7"/>
  <c r="M59" i="7"/>
  <c r="O150" i="7"/>
  <c r="P149" i="7" s="1"/>
  <c r="N150" i="7"/>
  <c r="K151" i="7"/>
  <c r="B153" i="2"/>
  <c r="D152" i="2"/>
  <c r="F152" i="2" s="1"/>
  <c r="E153" i="2" s="1"/>
  <c r="G152" i="2" s="1"/>
  <c r="AC47" i="8"/>
  <c r="B90" i="3"/>
  <c r="L151" i="7"/>
  <c r="AC148" i="8"/>
  <c r="K54" i="7"/>
  <c r="P148" i="7"/>
  <c r="J50" i="2"/>
  <c r="AN50" i="8"/>
  <c r="AD55" i="7"/>
  <c r="AD56" i="7" s="1"/>
  <c r="AH43" i="8"/>
  <c r="AI43" i="8"/>
  <c r="B90" i="8"/>
  <c r="B191" i="8"/>
  <c r="E53" i="2"/>
  <c r="G52" i="2" s="1"/>
  <c r="L52" i="7"/>
  <c r="O51" i="7"/>
  <c r="N51" i="7"/>
  <c r="O150" i="24"/>
  <c r="P149" i="24" s="1"/>
  <c r="N150" i="24"/>
  <c r="K151" i="24"/>
  <c r="AC52" i="7"/>
  <c r="B89" i="6"/>
  <c r="G51" i="2"/>
  <c r="J150" i="2"/>
  <c r="AN150" i="8"/>
  <c r="AN150" i="7"/>
  <c r="P124" i="2"/>
  <c r="O125" i="2"/>
  <c r="V125" i="2" s="1"/>
  <c r="AA42" i="3" l="1"/>
  <c r="AR124" i="8"/>
  <c r="AT124" i="8" s="1"/>
  <c r="AQ124" i="8"/>
  <c r="AS124" i="8" s="1"/>
  <c r="AR124" i="7"/>
  <c r="AT124" i="7" s="1"/>
  <c r="AQ124" i="7"/>
  <c r="AS124" i="7" s="1"/>
  <c r="AR124" i="24"/>
  <c r="AT124" i="24" s="1"/>
  <c r="AQ124" i="24"/>
  <c r="AS124" i="24" s="1"/>
  <c r="AQ124" i="6"/>
  <c r="AS124" i="6" s="1"/>
  <c r="AR124" i="6"/>
  <c r="AT124" i="6" s="1"/>
  <c r="AK136" i="6"/>
  <c r="AN136" i="6" s="1"/>
  <c r="X136" i="2" s="1"/>
  <c r="U124" i="2"/>
  <c r="Y124" i="2" s="1"/>
  <c r="AQ124" i="3"/>
  <c r="AS124" i="3" s="1"/>
  <c r="N23" i="2"/>
  <c r="O23" i="2" s="1"/>
  <c r="V23" i="2" s="1"/>
  <c r="P21" i="2"/>
  <c r="AC140" i="6"/>
  <c r="AF139" i="6"/>
  <c r="AG138" i="6" s="1"/>
  <c r="AH138" i="6" s="1"/>
  <c r="AB140" i="6"/>
  <c r="AE139" i="6"/>
  <c r="AD140" i="6"/>
  <c r="AH137" i="6"/>
  <c r="AI137" i="6"/>
  <c r="Z143" i="3"/>
  <c r="AA143" i="3"/>
  <c r="AY145" i="5"/>
  <c r="BF145" i="5" s="1"/>
  <c r="S144" i="3" s="1"/>
  <c r="T144" i="3" s="1"/>
  <c r="AZ145" i="5"/>
  <c r="BG145" i="5" s="1"/>
  <c r="S144" i="6" s="1"/>
  <c r="T144" i="6" s="1"/>
  <c r="AM145" i="24"/>
  <c r="AY146" i="5"/>
  <c r="BF146" i="5" s="1"/>
  <c r="S145" i="3" s="1"/>
  <c r="T145" i="3" s="1"/>
  <c r="AZ146" i="5"/>
  <c r="BG146" i="5" s="1"/>
  <c r="AN144" i="24"/>
  <c r="AM144" i="24"/>
  <c r="AA42" i="6"/>
  <c r="Z42" i="6"/>
  <c r="AN137" i="3"/>
  <c r="AA41" i="6"/>
  <c r="Z41" i="6"/>
  <c r="AN35" i="6"/>
  <c r="X35" i="2" s="1"/>
  <c r="AB191" i="6"/>
  <c r="AD191" i="6"/>
  <c r="AC191" i="6"/>
  <c r="L35" i="2"/>
  <c r="M35" i="2" s="1"/>
  <c r="AM36" i="3"/>
  <c r="AL138" i="3"/>
  <c r="AR124" i="3"/>
  <c r="AT124" i="3" s="1"/>
  <c r="AL43" i="8"/>
  <c r="AK43" i="8"/>
  <c r="AM43" i="8" s="1"/>
  <c r="AL145" i="24"/>
  <c r="AN145" i="24"/>
  <c r="AK145" i="7"/>
  <c r="AM145" i="7" s="1"/>
  <c r="AL137" i="3"/>
  <c r="AL36" i="3"/>
  <c r="AL47" i="7"/>
  <c r="AK44" i="24"/>
  <c r="AK36" i="6"/>
  <c r="AM36" i="6" s="1"/>
  <c r="AL36" i="6"/>
  <c r="AK47" i="7"/>
  <c r="AM47" i="7" s="1"/>
  <c r="AL45" i="24"/>
  <c r="AL146" i="7"/>
  <c r="AM136" i="3"/>
  <c r="AK37" i="3"/>
  <c r="AN37" i="3" s="1"/>
  <c r="AD40" i="3"/>
  <c r="AB40" i="3"/>
  <c r="AF39" i="3"/>
  <c r="AG38" i="3" s="1"/>
  <c r="AH38" i="3" s="1"/>
  <c r="AC40" i="3"/>
  <c r="AI37" i="3"/>
  <c r="AE39" i="3"/>
  <c r="AH138" i="3"/>
  <c r="AE140" i="3"/>
  <c r="AD141" i="3"/>
  <c r="AC141" i="3"/>
  <c r="AF140" i="3"/>
  <c r="AG139" i="3" s="1"/>
  <c r="AH139" i="3" s="1"/>
  <c r="AB141" i="3"/>
  <c r="AD40" i="6"/>
  <c r="AC40" i="6"/>
  <c r="AI37" i="6"/>
  <c r="AH37" i="6"/>
  <c r="AB40" i="6"/>
  <c r="AF39" i="6"/>
  <c r="AG38" i="6" s="1"/>
  <c r="AE39" i="6"/>
  <c r="Z143" i="6"/>
  <c r="AA143" i="6"/>
  <c r="AJ43" i="6"/>
  <c r="Y43" i="6"/>
  <c r="X43" i="6"/>
  <c r="AA41" i="3"/>
  <c r="Z41" i="3"/>
  <c r="AJ43" i="3"/>
  <c r="Y43" i="3"/>
  <c r="X43" i="3"/>
  <c r="Z42" i="3"/>
  <c r="L152" i="8"/>
  <c r="K152" i="8"/>
  <c r="O151" i="8"/>
  <c r="P150" i="8" s="1"/>
  <c r="R150" i="8" s="1"/>
  <c r="AP150" i="8" s="1"/>
  <c r="M152" i="8"/>
  <c r="N151" i="8"/>
  <c r="O50" i="8"/>
  <c r="P49" i="8" s="1"/>
  <c r="Q49" i="8" s="1"/>
  <c r="AO49" i="8" s="1"/>
  <c r="L51" i="8"/>
  <c r="K51" i="8"/>
  <c r="N50" i="8"/>
  <c r="M51" i="8"/>
  <c r="AD149" i="7"/>
  <c r="R48" i="24"/>
  <c r="AP48" i="24" s="1"/>
  <c r="AH146" i="7"/>
  <c r="AE148" i="7"/>
  <c r="M51" i="24"/>
  <c r="AF148" i="7"/>
  <c r="AG147" i="7" s="1"/>
  <c r="AH147" i="7" s="1"/>
  <c r="AC149" i="7"/>
  <c r="AB149" i="7"/>
  <c r="L51" i="24"/>
  <c r="K51" i="24"/>
  <c r="O50" i="24"/>
  <c r="P49" i="24" s="1"/>
  <c r="Q49" i="24" s="1"/>
  <c r="AO49" i="24" s="1"/>
  <c r="AF47" i="24"/>
  <c r="AG46" i="24" s="1"/>
  <c r="N50" i="24"/>
  <c r="AB48" i="24"/>
  <c r="AD48" i="24"/>
  <c r="AC48" i="24"/>
  <c r="AH45" i="24"/>
  <c r="AE47" i="24"/>
  <c r="M51" i="6"/>
  <c r="L152" i="3"/>
  <c r="K51" i="6"/>
  <c r="L51" i="6"/>
  <c r="O50" i="6"/>
  <c r="P49" i="6" s="1"/>
  <c r="N50" i="6"/>
  <c r="R48" i="6"/>
  <c r="AP48" i="6" s="1"/>
  <c r="Q48" i="6"/>
  <c r="AO48" i="6" s="1"/>
  <c r="M51" i="3"/>
  <c r="O50" i="3"/>
  <c r="P49" i="3" s="1"/>
  <c r="N50" i="3"/>
  <c r="K51" i="3"/>
  <c r="L51" i="3"/>
  <c r="P48" i="3"/>
  <c r="AD149" i="8"/>
  <c r="R149" i="6"/>
  <c r="AP149" i="6" s="1"/>
  <c r="M152" i="6"/>
  <c r="L152" i="24"/>
  <c r="O151" i="6"/>
  <c r="K152" i="6"/>
  <c r="L152" i="6"/>
  <c r="N151" i="6"/>
  <c r="AD48" i="8"/>
  <c r="M152" i="7"/>
  <c r="AD149" i="24"/>
  <c r="AG146" i="24"/>
  <c r="M152" i="24"/>
  <c r="M152" i="3"/>
  <c r="AC149" i="24"/>
  <c r="AE148" i="24"/>
  <c r="AB149" i="24"/>
  <c r="AF148" i="24"/>
  <c r="AG147" i="24" s="1"/>
  <c r="AG48" i="7"/>
  <c r="AE50" i="7"/>
  <c r="AF50" i="7"/>
  <c r="AG49" i="7" s="1"/>
  <c r="AB51" i="7"/>
  <c r="R149" i="7"/>
  <c r="AP149" i="7" s="1"/>
  <c r="Q149" i="7"/>
  <c r="AO149" i="7" s="1"/>
  <c r="AI146" i="8"/>
  <c r="AH146" i="8"/>
  <c r="J52" i="2"/>
  <c r="AN52" i="8"/>
  <c r="AC48" i="8"/>
  <c r="AC53" i="7"/>
  <c r="K55" i="7"/>
  <c r="B192" i="8"/>
  <c r="R149" i="3"/>
  <c r="AP149" i="3" s="1"/>
  <c r="Q149" i="3"/>
  <c r="AO149" i="3" s="1"/>
  <c r="B154" i="2"/>
  <c r="D153" i="2"/>
  <c r="F153" i="2" s="1"/>
  <c r="E154" i="2" s="1"/>
  <c r="G153" i="2" s="1"/>
  <c r="Q49" i="7"/>
  <c r="AO49" i="7" s="1"/>
  <c r="R49" i="7"/>
  <c r="AP49" i="7" s="1"/>
  <c r="AF148" i="8"/>
  <c r="AG147" i="8" s="1"/>
  <c r="AE148" i="8"/>
  <c r="AB149" i="8"/>
  <c r="AG45" i="8"/>
  <c r="J152" i="2"/>
  <c r="AN152" i="8"/>
  <c r="AN152" i="7"/>
  <c r="Q149" i="24"/>
  <c r="AO149" i="24" s="1"/>
  <c r="R149" i="24"/>
  <c r="AP149" i="24" s="1"/>
  <c r="B192" i="7"/>
  <c r="AF47" i="8"/>
  <c r="AE47" i="8"/>
  <c r="AB48" i="8"/>
  <c r="B192" i="6"/>
  <c r="N151" i="24"/>
  <c r="O151" i="24"/>
  <c r="P150" i="24" s="1"/>
  <c r="K152" i="24"/>
  <c r="L53" i="7"/>
  <c r="N52" i="7"/>
  <c r="O52" i="7"/>
  <c r="B91" i="8"/>
  <c r="R48" i="8"/>
  <c r="AP48" i="8" s="1"/>
  <c r="Q48" i="8"/>
  <c r="AO48" i="8" s="1"/>
  <c r="O151" i="3"/>
  <c r="P150" i="3" s="1"/>
  <c r="N151" i="3"/>
  <c r="K152" i="3"/>
  <c r="AI44" i="8"/>
  <c r="AH44" i="8"/>
  <c r="B91" i="7"/>
  <c r="B56" i="2"/>
  <c r="D55" i="2"/>
  <c r="B90" i="6"/>
  <c r="B91" i="3"/>
  <c r="O151" i="7"/>
  <c r="P150" i="7" s="1"/>
  <c r="R150" i="7" s="1"/>
  <c r="AP150" i="7" s="1"/>
  <c r="N151" i="7"/>
  <c r="K152" i="7"/>
  <c r="AC149" i="8"/>
  <c r="L152" i="7"/>
  <c r="B192" i="24"/>
  <c r="J151" i="2"/>
  <c r="AN151" i="7"/>
  <c r="AN151" i="8"/>
  <c r="Q148" i="7"/>
  <c r="AO148" i="7" s="1"/>
  <c r="R148" i="7"/>
  <c r="AP148" i="7" s="1"/>
  <c r="AI145" i="8"/>
  <c r="AH145" i="8"/>
  <c r="B92" i="24"/>
  <c r="Q149" i="8"/>
  <c r="AO149" i="8" s="1"/>
  <c r="R149" i="8"/>
  <c r="AP149" i="8" s="1"/>
  <c r="M60" i="7"/>
  <c r="B192" i="3"/>
  <c r="J51" i="2"/>
  <c r="AN51" i="8"/>
  <c r="AD57" i="7"/>
  <c r="P50" i="7"/>
  <c r="F53" i="2"/>
  <c r="E54" i="2" s="1"/>
  <c r="S124" i="2"/>
  <c r="N126" i="2"/>
  <c r="AM136" i="6" l="1"/>
  <c r="R136" i="2" s="1"/>
  <c r="AR21" i="8"/>
  <c r="AT21" i="8" s="1"/>
  <c r="AQ21" i="8"/>
  <c r="AS21" i="8" s="1"/>
  <c r="AQ21" i="7"/>
  <c r="AS21" i="7" s="1"/>
  <c r="AR21" i="7"/>
  <c r="AT21" i="7" s="1"/>
  <c r="AQ21" i="24"/>
  <c r="AS21" i="24" s="1"/>
  <c r="AR21" i="24"/>
  <c r="AT21" i="24" s="1"/>
  <c r="AL137" i="6"/>
  <c r="L137" i="2" s="1"/>
  <c r="M137" i="2" s="1"/>
  <c r="AR21" i="6"/>
  <c r="AT21" i="6" s="1"/>
  <c r="AQ21" i="6"/>
  <c r="AS21" i="6" s="1"/>
  <c r="AK137" i="6"/>
  <c r="AN137" i="6" s="1"/>
  <c r="X137" i="2" s="1"/>
  <c r="AK138" i="6"/>
  <c r="AN138" i="6" s="1"/>
  <c r="AQ21" i="3"/>
  <c r="AS21" i="3" s="1"/>
  <c r="N24" i="2"/>
  <c r="P23" i="2" s="1"/>
  <c r="P22" i="2"/>
  <c r="AR21" i="3"/>
  <c r="AT21" i="3" s="1"/>
  <c r="S21" i="2"/>
  <c r="W21" i="2" s="1"/>
  <c r="Z21" i="2" s="1"/>
  <c r="U21" i="2"/>
  <c r="Y21" i="2" s="1"/>
  <c r="W124" i="2"/>
  <c r="Z124" i="2" s="1"/>
  <c r="AC141" i="6"/>
  <c r="AF140" i="6"/>
  <c r="AG139" i="6" s="1"/>
  <c r="AH139" i="6" s="1"/>
  <c r="AB141" i="6"/>
  <c r="AD141" i="6"/>
  <c r="AI138" i="6"/>
  <c r="AE140" i="6"/>
  <c r="R36" i="2"/>
  <c r="AY45" i="5"/>
  <c r="BF45" i="5" s="1"/>
  <c r="S44" i="3" s="1"/>
  <c r="T44" i="3" s="1"/>
  <c r="AZ45" i="5"/>
  <c r="BG45" i="5" s="1"/>
  <c r="S44" i="6" s="1"/>
  <c r="T44" i="6" s="1"/>
  <c r="AN44" i="24"/>
  <c r="AM44" i="24"/>
  <c r="S145" i="6"/>
  <c r="T145" i="6" s="1"/>
  <c r="Y144" i="6"/>
  <c r="X144" i="6"/>
  <c r="AN36" i="6"/>
  <c r="X36" i="2" s="1"/>
  <c r="AC192" i="6"/>
  <c r="AB192" i="6"/>
  <c r="AD192" i="6"/>
  <c r="AM37" i="3"/>
  <c r="L36" i="2"/>
  <c r="M36" i="2" s="1"/>
  <c r="AK45" i="24"/>
  <c r="AK37" i="6"/>
  <c r="AM37" i="6" s="1"/>
  <c r="AL145" i="8"/>
  <c r="AL37" i="6"/>
  <c r="AK38" i="3"/>
  <c r="AN38" i="3" s="1"/>
  <c r="AK44" i="8"/>
  <c r="AM44" i="8" s="1"/>
  <c r="AK146" i="8"/>
  <c r="AM146" i="8" s="1"/>
  <c r="AL44" i="8"/>
  <c r="AL146" i="8"/>
  <c r="AK147" i="7"/>
  <c r="AM147" i="7" s="1"/>
  <c r="AK145" i="8"/>
  <c r="AM145" i="8" s="1"/>
  <c r="AK139" i="3"/>
  <c r="AN139" i="3" s="1"/>
  <c r="AK138" i="3"/>
  <c r="AM138" i="3" s="1"/>
  <c r="AK146" i="7"/>
  <c r="AM146" i="7" s="1"/>
  <c r="AL37" i="3"/>
  <c r="AD41" i="3"/>
  <c r="AB41" i="3"/>
  <c r="AF40" i="3"/>
  <c r="AG39" i="3" s="1"/>
  <c r="AI39" i="3" s="1"/>
  <c r="AI38" i="3"/>
  <c r="AE40" i="3"/>
  <c r="AC41" i="3"/>
  <c r="AD142" i="3"/>
  <c r="AC142" i="3"/>
  <c r="AC41" i="6"/>
  <c r="AI139" i="3"/>
  <c r="AF141" i="3"/>
  <c r="AG140" i="3" s="1"/>
  <c r="AI140" i="3" s="1"/>
  <c r="AB142" i="3"/>
  <c r="AE141" i="3"/>
  <c r="AD41" i="6"/>
  <c r="AH38" i="6"/>
  <c r="AI38" i="6"/>
  <c r="Z43" i="6"/>
  <c r="AF40" i="6"/>
  <c r="AG39" i="6" s="1"/>
  <c r="AB41" i="6"/>
  <c r="AE40" i="6"/>
  <c r="AA43" i="6"/>
  <c r="AJ144" i="6"/>
  <c r="Z43" i="3"/>
  <c r="AA43" i="3"/>
  <c r="Y145" i="3"/>
  <c r="AJ145" i="3"/>
  <c r="X145" i="3"/>
  <c r="X144" i="3"/>
  <c r="AJ144" i="3"/>
  <c r="Y144" i="3"/>
  <c r="K153" i="8"/>
  <c r="Q150" i="8"/>
  <c r="AO150" i="8" s="1"/>
  <c r="L153" i="8"/>
  <c r="O152" i="8"/>
  <c r="P151" i="8" s="1"/>
  <c r="N152" i="8"/>
  <c r="M153" i="8"/>
  <c r="M52" i="8"/>
  <c r="K52" i="8"/>
  <c r="O51" i="8"/>
  <c r="P50" i="8" s="1"/>
  <c r="R50" i="8" s="1"/>
  <c r="AP50" i="8" s="1"/>
  <c r="L52" i="8"/>
  <c r="N51" i="8"/>
  <c r="R49" i="8"/>
  <c r="AP49" i="8" s="1"/>
  <c r="K52" i="24"/>
  <c r="AD150" i="7"/>
  <c r="AI147" i="7"/>
  <c r="M52" i="24"/>
  <c r="L52" i="24"/>
  <c r="O51" i="24"/>
  <c r="P50" i="24" s="1"/>
  <c r="Q50" i="24" s="1"/>
  <c r="AO50" i="24" s="1"/>
  <c r="AC150" i="7"/>
  <c r="AB150" i="7"/>
  <c r="AF149" i="7"/>
  <c r="AG148" i="7" s="1"/>
  <c r="AI148" i="7" s="1"/>
  <c r="AE149" i="7"/>
  <c r="AB49" i="24"/>
  <c r="AI46" i="24"/>
  <c r="AH46" i="24"/>
  <c r="N51" i="24"/>
  <c r="R49" i="24"/>
  <c r="AP49" i="24" s="1"/>
  <c r="AD49" i="24"/>
  <c r="AC49" i="24"/>
  <c r="AE48" i="24"/>
  <c r="AF48" i="24"/>
  <c r="AG47" i="24" s="1"/>
  <c r="AH47" i="24" s="1"/>
  <c r="L153" i="3"/>
  <c r="M52" i="6"/>
  <c r="K52" i="6"/>
  <c r="Q49" i="6"/>
  <c r="AO49" i="6" s="1"/>
  <c r="R49" i="6"/>
  <c r="AP49" i="6" s="1"/>
  <c r="N51" i="6"/>
  <c r="L52" i="6"/>
  <c r="O51" i="6"/>
  <c r="P50" i="6" s="1"/>
  <c r="Q49" i="3"/>
  <c r="AO49" i="3" s="1"/>
  <c r="R49" i="3"/>
  <c r="AP49" i="3" s="1"/>
  <c r="Q48" i="3"/>
  <c r="AO48" i="3" s="1"/>
  <c r="R48" i="3"/>
  <c r="AP48" i="3" s="1"/>
  <c r="M52" i="3"/>
  <c r="L52" i="3"/>
  <c r="O51" i="3"/>
  <c r="P50" i="3" s="1"/>
  <c r="N51" i="3"/>
  <c r="K52" i="3"/>
  <c r="M153" i="6"/>
  <c r="P150" i="6"/>
  <c r="O152" i="6"/>
  <c r="P151" i="6" s="1"/>
  <c r="L153" i="6"/>
  <c r="N152" i="6"/>
  <c r="K153" i="6"/>
  <c r="M153" i="24"/>
  <c r="AD150" i="8"/>
  <c r="AH147" i="24"/>
  <c r="AI147" i="24"/>
  <c r="L153" i="24"/>
  <c r="AH146" i="24"/>
  <c r="AI146" i="24"/>
  <c r="M153" i="3"/>
  <c r="AD150" i="24"/>
  <c r="L153" i="7"/>
  <c r="M153" i="7"/>
  <c r="AC150" i="24"/>
  <c r="AB150" i="24"/>
  <c r="AE149" i="24"/>
  <c r="AF149" i="24"/>
  <c r="AG148" i="24" s="1"/>
  <c r="AI49" i="7"/>
  <c r="AH49" i="7"/>
  <c r="AC49" i="8"/>
  <c r="AD49" i="8"/>
  <c r="AH48" i="7"/>
  <c r="AI48" i="7"/>
  <c r="AF51" i="7"/>
  <c r="AG50" i="7" s="1"/>
  <c r="AB52" i="7"/>
  <c r="AE51" i="7"/>
  <c r="AI147" i="8"/>
  <c r="AH147" i="8"/>
  <c r="Q150" i="7"/>
  <c r="AO150" i="7" s="1"/>
  <c r="F54" i="2"/>
  <c r="E55" i="2" s="1"/>
  <c r="G53" i="2"/>
  <c r="R150" i="3"/>
  <c r="AP150" i="3" s="1"/>
  <c r="Q150" i="3"/>
  <c r="AO150" i="3" s="1"/>
  <c r="B193" i="7"/>
  <c r="B193" i="3"/>
  <c r="B193" i="8"/>
  <c r="B92" i="3"/>
  <c r="AD58" i="7"/>
  <c r="AG46" i="8"/>
  <c r="O152" i="3"/>
  <c r="P151" i="3" s="1"/>
  <c r="N152" i="3"/>
  <c r="K153" i="3"/>
  <c r="B92" i="8"/>
  <c r="R150" i="24"/>
  <c r="AP150" i="24" s="1"/>
  <c r="Q150" i="24"/>
  <c r="AO150" i="24" s="1"/>
  <c r="AC54" i="7"/>
  <c r="R50" i="7"/>
  <c r="AP50" i="7" s="1"/>
  <c r="Q50" i="7"/>
  <c r="AO50" i="7" s="1"/>
  <c r="O152" i="7"/>
  <c r="P151" i="7" s="1"/>
  <c r="K153" i="7"/>
  <c r="N152" i="7"/>
  <c r="P51" i="7"/>
  <c r="AC150" i="8"/>
  <c r="B91" i="6"/>
  <c r="B57" i="2"/>
  <c r="D56" i="2"/>
  <c r="N152" i="24"/>
  <c r="O152" i="24"/>
  <c r="P151" i="24" s="1"/>
  <c r="K153" i="24"/>
  <c r="AI45" i="8"/>
  <c r="AH45" i="8"/>
  <c r="B93" i="24"/>
  <c r="AF48" i="8"/>
  <c r="AE48" i="8"/>
  <c r="AB49" i="8"/>
  <c r="J153" i="2"/>
  <c r="AN153" i="7"/>
  <c r="AN153" i="8"/>
  <c r="M61" i="7"/>
  <c r="D154" i="2"/>
  <c r="F154" i="2" s="1"/>
  <c r="E155" i="2" s="1"/>
  <c r="B155" i="2"/>
  <c r="L54" i="7"/>
  <c r="O53" i="7"/>
  <c r="P52" i="7" s="1"/>
  <c r="N53" i="7"/>
  <c r="AF149" i="8"/>
  <c r="AG148" i="8" s="1"/>
  <c r="AI148" i="8" s="1"/>
  <c r="AE149" i="8"/>
  <c r="AB150" i="8"/>
  <c r="B193" i="24"/>
  <c r="B92" i="7"/>
  <c r="B193" i="6"/>
  <c r="K56" i="7"/>
  <c r="O126" i="2"/>
  <c r="V126" i="2" s="1"/>
  <c r="P125" i="2"/>
  <c r="AM137" i="6" l="1"/>
  <c r="R137" i="2" s="1"/>
  <c r="AR22" i="8"/>
  <c r="AT22" i="8" s="1"/>
  <c r="AQ22" i="8"/>
  <c r="AS22" i="8" s="1"/>
  <c r="AQ125" i="8"/>
  <c r="AS125" i="8" s="1"/>
  <c r="AR125" i="8"/>
  <c r="AT125" i="8" s="1"/>
  <c r="AQ23" i="8"/>
  <c r="AS23" i="8" s="1"/>
  <c r="AR23" i="8"/>
  <c r="AT23" i="8" s="1"/>
  <c r="AR125" i="7"/>
  <c r="AT125" i="7" s="1"/>
  <c r="AQ125" i="7"/>
  <c r="AS125" i="7" s="1"/>
  <c r="AR22" i="7"/>
  <c r="AT22" i="7" s="1"/>
  <c r="AQ22" i="7"/>
  <c r="AS22" i="7" s="1"/>
  <c r="AQ23" i="7"/>
  <c r="AS23" i="7" s="1"/>
  <c r="AR23" i="7"/>
  <c r="AT23" i="7" s="1"/>
  <c r="AR22" i="24"/>
  <c r="AT22" i="24" s="1"/>
  <c r="AQ22" i="24"/>
  <c r="AS22" i="24" s="1"/>
  <c r="AR125" i="24"/>
  <c r="AT125" i="24" s="1"/>
  <c r="AQ125" i="24"/>
  <c r="AS125" i="24" s="1"/>
  <c r="AQ23" i="24"/>
  <c r="AS23" i="24" s="1"/>
  <c r="AR23" i="24"/>
  <c r="AT23" i="24" s="1"/>
  <c r="AQ22" i="6"/>
  <c r="AS22" i="6" s="1"/>
  <c r="AR22" i="6"/>
  <c r="AT22" i="6" s="1"/>
  <c r="AK139" i="6"/>
  <c r="AM139" i="6" s="1"/>
  <c r="AQ23" i="6"/>
  <c r="AS23" i="6" s="1"/>
  <c r="AR23" i="6"/>
  <c r="AT23" i="6" s="1"/>
  <c r="AQ125" i="6"/>
  <c r="AS125" i="6" s="1"/>
  <c r="AR125" i="6"/>
  <c r="AT125" i="6" s="1"/>
  <c r="AM138" i="6"/>
  <c r="R138" i="2" s="1"/>
  <c r="Y44" i="6"/>
  <c r="AL138" i="6"/>
  <c r="L138" i="2" s="1"/>
  <c r="M138" i="2" s="1"/>
  <c r="U125" i="2"/>
  <c r="Y125" i="2" s="1"/>
  <c r="AQ125" i="3"/>
  <c r="AS125" i="3" s="1"/>
  <c r="U22" i="2"/>
  <c r="Y22" i="2" s="1"/>
  <c r="AQ22" i="3"/>
  <c r="AS22" i="3" s="1"/>
  <c r="U23" i="2"/>
  <c r="Y23" i="2" s="1"/>
  <c r="AQ23" i="3"/>
  <c r="AS23" i="3" s="1"/>
  <c r="O24" i="2"/>
  <c r="N25" i="2" s="1"/>
  <c r="O25" i="2" s="1"/>
  <c r="V25" i="2" s="1"/>
  <c r="S22" i="2"/>
  <c r="W22" i="2" s="1"/>
  <c r="Z22" i="2" s="1"/>
  <c r="AR22" i="3"/>
  <c r="AT22" i="3" s="1"/>
  <c r="AR23" i="3"/>
  <c r="AT23" i="3" s="1"/>
  <c r="S23" i="2"/>
  <c r="W23" i="2" s="1"/>
  <c r="Z23" i="2" s="1"/>
  <c r="AB142" i="6"/>
  <c r="AC142" i="6"/>
  <c r="AE141" i="6"/>
  <c r="AF141" i="6"/>
  <c r="AG140" i="6" s="1"/>
  <c r="AH140" i="6" s="1"/>
  <c r="AD142" i="6"/>
  <c r="AI139" i="6"/>
  <c r="X44" i="3"/>
  <c r="Y44" i="3"/>
  <c r="AJ44" i="3"/>
  <c r="AZ46" i="5"/>
  <c r="BG46" i="5" s="1"/>
  <c r="S45" i="6" s="1"/>
  <c r="T45" i="6" s="1"/>
  <c r="AY46" i="5"/>
  <c r="BF46" i="5" s="1"/>
  <c r="S45" i="3" s="1"/>
  <c r="T45" i="3" s="1"/>
  <c r="AN45" i="24"/>
  <c r="AM45" i="24"/>
  <c r="R37" i="2"/>
  <c r="AJ145" i="6"/>
  <c r="Y145" i="6"/>
  <c r="X145" i="6"/>
  <c r="AC193" i="6"/>
  <c r="AB193" i="6"/>
  <c r="AD193" i="6"/>
  <c r="L37" i="2"/>
  <c r="M37" i="2" s="1"/>
  <c r="AM139" i="3"/>
  <c r="AM38" i="3"/>
  <c r="AN37" i="6"/>
  <c r="X37" i="2" s="1"/>
  <c r="AL45" i="8"/>
  <c r="AK147" i="8"/>
  <c r="AM147" i="8" s="1"/>
  <c r="AK147" i="24"/>
  <c r="AR125" i="3"/>
  <c r="AT125" i="3" s="1"/>
  <c r="AL147" i="8"/>
  <c r="AK49" i="7"/>
  <c r="AM49" i="7" s="1"/>
  <c r="AL140" i="3"/>
  <c r="AL49" i="7"/>
  <c r="AL139" i="3"/>
  <c r="AL38" i="3"/>
  <c r="AK47" i="24"/>
  <c r="AK46" i="24"/>
  <c r="AL39" i="3"/>
  <c r="AL146" i="24"/>
  <c r="AL46" i="24"/>
  <c r="AL38" i="6"/>
  <c r="AL48" i="7"/>
  <c r="AK146" i="24"/>
  <c r="AL147" i="7"/>
  <c r="AK38" i="6"/>
  <c r="AM38" i="6" s="1"/>
  <c r="AN138" i="3"/>
  <c r="X138" i="2" s="1"/>
  <c r="AL148" i="8"/>
  <c r="AK48" i="7"/>
  <c r="AM48" i="7" s="1"/>
  <c r="AK45" i="8"/>
  <c r="AM45" i="8" s="1"/>
  <c r="AL147" i="24"/>
  <c r="AL148" i="7"/>
  <c r="AD42" i="3"/>
  <c r="AB42" i="3"/>
  <c r="AF41" i="3"/>
  <c r="AG40" i="3" s="1"/>
  <c r="AH40" i="3" s="1"/>
  <c r="AH39" i="3"/>
  <c r="AE41" i="3"/>
  <c r="AC42" i="3"/>
  <c r="AH140" i="3"/>
  <c r="AE142" i="3"/>
  <c r="AD143" i="3"/>
  <c r="Z144" i="6"/>
  <c r="AC42" i="6"/>
  <c r="AF142" i="3"/>
  <c r="AG141" i="3" s="1"/>
  <c r="AH141" i="3" s="1"/>
  <c r="AB143" i="3"/>
  <c r="AC143" i="3"/>
  <c r="AD42" i="6"/>
  <c r="AH39" i="6"/>
  <c r="AI39" i="6"/>
  <c r="AA144" i="6"/>
  <c r="AE41" i="6"/>
  <c r="AB42" i="6"/>
  <c r="AF41" i="6"/>
  <c r="AG40" i="6" s="1"/>
  <c r="AH40" i="6" s="1"/>
  <c r="X44" i="6"/>
  <c r="AJ44" i="6"/>
  <c r="AA145" i="3"/>
  <c r="Z144" i="3"/>
  <c r="AA144" i="3"/>
  <c r="Z145" i="3"/>
  <c r="O153" i="8"/>
  <c r="P152" i="8" s="1"/>
  <c r="N153" i="8"/>
  <c r="K154" i="8"/>
  <c r="L154" i="8"/>
  <c r="M154" i="8"/>
  <c r="Q151" i="8"/>
  <c r="AO151" i="8" s="1"/>
  <c r="R151" i="8"/>
  <c r="AP151" i="8" s="1"/>
  <c r="M53" i="8"/>
  <c r="L53" i="8"/>
  <c r="K53" i="8"/>
  <c r="O52" i="8"/>
  <c r="P51" i="8" s="1"/>
  <c r="N52" i="8"/>
  <c r="Q50" i="8"/>
  <c r="AO50" i="8" s="1"/>
  <c r="M53" i="24"/>
  <c r="N52" i="24"/>
  <c r="AH148" i="7"/>
  <c r="K53" i="24"/>
  <c r="O52" i="24"/>
  <c r="P51" i="24" s="1"/>
  <c r="Q51" i="24" s="1"/>
  <c r="AO51" i="24" s="1"/>
  <c r="L53" i="24"/>
  <c r="AE150" i="7"/>
  <c r="AF150" i="7"/>
  <c r="AG149" i="7" s="1"/>
  <c r="AH149" i="7" s="1"/>
  <c r="AC151" i="7"/>
  <c r="AB151" i="7"/>
  <c r="AC50" i="24"/>
  <c r="AD151" i="7"/>
  <c r="R50" i="24"/>
  <c r="AP50" i="24" s="1"/>
  <c r="AF49" i="24"/>
  <c r="AG48" i="24" s="1"/>
  <c r="AI48" i="24" s="1"/>
  <c r="AB50" i="24"/>
  <c r="AE49" i="24"/>
  <c r="AD50" i="24"/>
  <c r="AI47" i="24"/>
  <c r="L154" i="3"/>
  <c r="M53" i="6"/>
  <c r="M53" i="3"/>
  <c r="K53" i="6"/>
  <c r="O52" i="6"/>
  <c r="P51" i="6" s="1"/>
  <c r="Q51" i="6" s="1"/>
  <c r="AO51" i="6" s="1"/>
  <c r="L53" i="6"/>
  <c r="N52" i="6"/>
  <c r="Q50" i="6"/>
  <c r="AO50" i="6" s="1"/>
  <c r="R50" i="6"/>
  <c r="AP50" i="6" s="1"/>
  <c r="Q50" i="3"/>
  <c r="AO50" i="3" s="1"/>
  <c r="R50" i="3"/>
  <c r="AP50" i="3" s="1"/>
  <c r="L53" i="3"/>
  <c r="K53" i="3"/>
  <c r="N52" i="3"/>
  <c r="O52" i="3"/>
  <c r="P51" i="3" s="1"/>
  <c r="R151" i="6"/>
  <c r="AP151" i="6" s="1"/>
  <c r="Q151" i="6"/>
  <c r="AO151" i="6" s="1"/>
  <c r="L154" i="6"/>
  <c r="M154" i="6"/>
  <c r="R150" i="6"/>
  <c r="AP150" i="6" s="1"/>
  <c r="Q150" i="6"/>
  <c r="AO150" i="6" s="1"/>
  <c r="O153" i="6"/>
  <c r="K154" i="6"/>
  <c r="N153" i="6"/>
  <c r="AD50" i="8"/>
  <c r="AD151" i="8"/>
  <c r="AD151" i="24"/>
  <c r="L154" i="24"/>
  <c r="M154" i="3"/>
  <c r="AH148" i="24"/>
  <c r="AI148" i="24"/>
  <c r="L154" i="7"/>
  <c r="M154" i="7"/>
  <c r="AC151" i="24"/>
  <c r="AF150" i="24"/>
  <c r="AG149" i="24" s="1"/>
  <c r="AH149" i="24" s="1"/>
  <c r="AB151" i="24"/>
  <c r="AE150" i="24"/>
  <c r="M154" i="24"/>
  <c r="AB53" i="7"/>
  <c r="AE52" i="7"/>
  <c r="AF52" i="7"/>
  <c r="AG51" i="7" s="1"/>
  <c r="AI50" i="7"/>
  <c r="AH50" i="7"/>
  <c r="AC50" i="8"/>
  <c r="R151" i="7"/>
  <c r="AP151" i="7" s="1"/>
  <c r="Q151" i="7"/>
  <c r="AO151" i="7" s="1"/>
  <c r="G154" i="2"/>
  <c r="G54" i="2"/>
  <c r="F55" i="2"/>
  <c r="E56" i="2" s="1"/>
  <c r="B194" i="3"/>
  <c r="B94" i="24"/>
  <c r="B92" i="6"/>
  <c r="AH148" i="8"/>
  <c r="O153" i="24"/>
  <c r="P152" i="24" s="1"/>
  <c r="N153" i="24"/>
  <c r="K154" i="24"/>
  <c r="B93" i="3"/>
  <c r="K57" i="7"/>
  <c r="AC151" i="8"/>
  <c r="Q52" i="7"/>
  <c r="AO52" i="7" s="1"/>
  <c r="R52" i="7"/>
  <c r="AP52" i="7" s="1"/>
  <c r="B194" i="7"/>
  <c r="J53" i="2"/>
  <c r="AN53" i="8"/>
  <c r="M62" i="7"/>
  <c r="M63" i="7" s="1"/>
  <c r="O153" i="7"/>
  <c r="P152" i="7" s="1"/>
  <c r="N153" i="7"/>
  <c r="K154" i="7"/>
  <c r="Q151" i="24"/>
  <c r="AO151" i="24" s="1"/>
  <c r="R151" i="24"/>
  <c r="AP151" i="24" s="1"/>
  <c r="B156" i="2"/>
  <c r="D155" i="2"/>
  <c r="F155" i="2" s="1"/>
  <c r="E156" i="2" s="1"/>
  <c r="AD59" i="7"/>
  <c r="B194" i="6"/>
  <c r="R151" i="3"/>
  <c r="AP151" i="3" s="1"/>
  <c r="Q151" i="3"/>
  <c r="AO151" i="3" s="1"/>
  <c r="B194" i="8"/>
  <c r="O153" i="3"/>
  <c r="N153" i="3"/>
  <c r="K154" i="3"/>
  <c r="AG47" i="8"/>
  <c r="B194" i="24"/>
  <c r="AC55" i="7"/>
  <c r="B93" i="8"/>
  <c r="AE49" i="8"/>
  <c r="AF49" i="8"/>
  <c r="AG48" i="8" s="1"/>
  <c r="AB50" i="8"/>
  <c r="B58" i="2"/>
  <c r="D57" i="2"/>
  <c r="R51" i="7"/>
  <c r="AP51" i="7" s="1"/>
  <c r="Q51" i="7"/>
  <c r="AO51" i="7" s="1"/>
  <c r="AE150" i="8"/>
  <c r="AF150" i="8"/>
  <c r="AB151" i="8"/>
  <c r="B93" i="7"/>
  <c r="L55" i="7"/>
  <c r="O54" i="7"/>
  <c r="P53" i="7" s="1"/>
  <c r="N54" i="7"/>
  <c r="AI46" i="8"/>
  <c r="AH46" i="8"/>
  <c r="N127" i="2"/>
  <c r="O127" i="2" s="1"/>
  <c r="V127" i="2" s="1"/>
  <c r="S125" i="2"/>
  <c r="AA44" i="6" l="1"/>
  <c r="R139" i="2"/>
  <c r="AN139" i="6"/>
  <c r="X139" i="2" s="1"/>
  <c r="P24" i="2"/>
  <c r="AR24" i="8" s="1"/>
  <c r="AT24" i="8" s="1"/>
  <c r="AL139" i="6"/>
  <c r="L139" i="2" s="1"/>
  <c r="M139" i="2" s="1"/>
  <c r="AK140" i="6"/>
  <c r="AN140" i="6" s="1"/>
  <c r="V24" i="2"/>
  <c r="N26" i="2"/>
  <c r="O26" i="2" s="1"/>
  <c r="V26" i="2" s="1"/>
  <c r="W125" i="2"/>
  <c r="Z125" i="2" s="1"/>
  <c r="AF142" i="6"/>
  <c r="AG141" i="6" s="1"/>
  <c r="AC143" i="6"/>
  <c r="AI140" i="6"/>
  <c r="AB143" i="6"/>
  <c r="AD143" i="6"/>
  <c r="AE142" i="6"/>
  <c r="AA44" i="3"/>
  <c r="Z44" i="3"/>
  <c r="Y45" i="3"/>
  <c r="X45" i="3"/>
  <c r="AJ45" i="3"/>
  <c r="AM46" i="24"/>
  <c r="AY47" i="5"/>
  <c r="BF47" i="5" s="1"/>
  <c r="S46" i="3" s="1"/>
  <c r="T46" i="3" s="1"/>
  <c r="AZ47" i="5"/>
  <c r="BG47" i="5" s="1"/>
  <c r="AY147" i="5"/>
  <c r="BF147" i="5" s="1"/>
  <c r="S146" i="3" s="1"/>
  <c r="T146" i="3" s="1"/>
  <c r="AZ147" i="5"/>
  <c r="BG147" i="5" s="1"/>
  <c r="S146" i="6" s="1"/>
  <c r="T146" i="6" s="1"/>
  <c r="AY48" i="5"/>
  <c r="BF48" i="5" s="1"/>
  <c r="S47" i="3" s="1"/>
  <c r="T47" i="3" s="1"/>
  <c r="AZ48" i="5"/>
  <c r="BG48" i="5" s="1"/>
  <c r="AZ148" i="5"/>
  <c r="BG148" i="5" s="1"/>
  <c r="S147" i="6" s="1"/>
  <c r="T147" i="6" s="1"/>
  <c r="AY148" i="5"/>
  <c r="BF148" i="5" s="1"/>
  <c r="S147" i="3" s="1"/>
  <c r="T147" i="3" s="1"/>
  <c r="R38" i="2"/>
  <c r="Z145" i="6"/>
  <c r="AA145" i="6"/>
  <c r="AN38" i="6"/>
  <c r="X38" i="2" s="1"/>
  <c r="L38" i="2"/>
  <c r="M38" i="2" s="1"/>
  <c r="AD194" i="6"/>
  <c r="AC194" i="6"/>
  <c r="AB194" i="6"/>
  <c r="AM147" i="24"/>
  <c r="AN147" i="24"/>
  <c r="AN46" i="24"/>
  <c r="AN146" i="24"/>
  <c r="AN47" i="24"/>
  <c r="AM146" i="24"/>
  <c r="AM47" i="24"/>
  <c r="AL46" i="8"/>
  <c r="AL50" i="7"/>
  <c r="AL47" i="24"/>
  <c r="AK141" i="3"/>
  <c r="AM141" i="3" s="1"/>
  <c r="AK39" i="3"/>
  <c r="AM39" i="3" s="1"/>
  <c r="AK40" i="3"/>
  <c r="AN40" i="3" s="1"/>
  <c r="AK148" i="7"/>
  <c r="AM148" i="7" s="1"/>
  <c r="AL39" i="6"/>
  <c r="L39" i="2" s="1"/>
  <c r="M39" i="2" s="1"/>
  <c r="AK39" i="6"/>
  <c r="AM39" i="6" s="1"/>
  <c r="AK148" i="8"/>
  <c r="AM148" i="8" s="1"/>
  <c r="AL148" i="24"/>
  <c r="AK149" i="7"/>
  <c r="AM149" i="7" s="1"/>
  <c r="AK140" i="3"/>
  <c r="AN140" i="3" s="1"/>
  <c r="AK46" i="8"/>
  <c r="AM46" i="8" s="1"/>
  <c r="AK148" i="24"/>
  <c r="AL48" i="24"/>
  <c r="AK50" i="7"/>
  <c r="AM50" i="7" s="1"/>
  <c r="AK149" i="24"/>
  <c r="AK40" i="6"/>
  <c r="AM40" i="6" s="1"/>
  <c r="AC43" i="3"/>
  <c r="AI40" i="3"/>
  <c r="AD43" i="3"/>
  <c r="AF42" i="3"/>
  <c r="AG41" i="3" s="1"/>
  <c r="AH41" i="3" s="1"/>
  <c r="AE42" i="3"/>
  <c r="AB43" i="3"/>
  <c r="Z44" i="6"/>
  <c r="AE143" i="3"/>
  <c r="AI141" i="3"/>
  <c r="AB144" i="3"/>
  <c r="AD144" i="3"/>
  <c r="AF143" i="3"/>
  <c r="AG142" i="3" s="1"/>
  <c r="AI142" i="3" s="1"/>
  <c r="AC144" i="3"/>
  <c r="AD43" i="6"/>
  <c r="AC43" i="6"/>
  <c r="AF42" i="6"/>
  <c r="AG41" i="6" s="1"/>
  <c r="AE42" i="6"/>
  <c r="AB43" i="6"/>
  <c r="AI40" i="6"/>
  <c r="AJ45" i="6"/>
  <c r="X45" i="6"/>
  <c r="Y45" i="6"/>
  <c r="L155" i="8"/>
  <c r="O154" i="8"/>
  <c r="P153" i="8" s="1"/>
  <c r="Q153" i="8" s="1"/>
  <c r="AO153" i="8" s="1"/>
  <c r="K155" i="8"/>
  <c r="M155" i="8"/>
  <c r="N154" i="8"/>
  <c r="O53" i="8"/>
  <c r="P52" i="8" s="1"/>
  <c r="R52" i="8" s="1"/>
  <c r="AP52" i="8" s="1"/>
  <c r="K54" i="8"/>
  <c r="M54" i="8"/>
  <c r="L54" i="8"/>
  <c r="N53" i="8"/>
  <c r="M54" i="24"/>
  <c r="K54" i="24"/>
  <c r="O53" i="24"/>
  <c r="P52" i="24" s="1"/>
  <c r="R52" i="24" s="1"/>
  <c r="AP52" i="24" s="1"/>
  <c r="AI149" i="7"/>
  <c r="N53" i="24"/>
  <c r="L54" i="24"/>
  <c r="R51" i="24"/>
  <c r="AP51" i="24" s="1"/>
  <c r="AF50" i="24"/>
  <c r="AG49" i="24" s="1"/>
  <c r="AH49" i="24" s="1"/>
  <c r="AB152" i="7"/>
  <c r="AE151" i="7"/>
  <c r="AC152" i="7"/>
  <c r="AF151" i="7"/>
  <c r="AG150" i="7" s="1"/>
  <c r="AH150" i="7" s="1"/>
  <c r="AD152" i="7"/>
  <c r="AB51" i="24"/>
  <c r="AE50" i="24"/>
  <c r="AD51" i="24"/>
  <c r="AC51" i="24"/>
  <c r="AH48" i="24"/>
  <c r="L155" i="3"/>
  <c r="M54" i="6"/>
  <c r="K54" i="6"/>
  <c r="R51" i="6"/>
  <c r="AP51" i="6" s="1"/>
  <c r="L54" i="6"/>
  <c r="N53" i="6"/>
  <c r="O53" i="6"/>
  <c r="P52" i="6" s="1"/>
  <c r="M54" i="3"/>
  <c r="Q51" i="3"/>
  <c r="AO51" i="3" s="1"/>
  <c r="R51" i="3"/>
  <c r="AP51" i="3" s="1"/>
  <c r="O53" i="3"/>
  <c r="P52" i="3" s="1"/>
  <c r="Q52" i="3" s="1"/>
  <c r="AO52" i="3" s="1"/>
  <c r="N53" i="3"/>
  <c r="K54" i="3"/>
  <c r="L54" i="3"/>
  <c r="M155" i="6"/>
  <c r="P152" i="6"/>
  <c r="L155" i="6"/>
  <c r="O154" i="6"/>
  <c r="P153" i="6" s="1"/>
  <c r="N154" i="6"/>
  <c r="K155" i="6"/>
  <c r="L155" i="24"/>
  <c r="AH51" i="7"/>
  <c r="AI51" i="7"/>
  <c r="L155" i="7"/>
  <c r="M155" i="24"/>
  <c r="M155" i="3"/>
  <c r="AI149" i="24"/>
  <c r="M155" i="7"/>
  <c r="AC152" i="8"/>
  <c r="AD152" i="8"/>
  <c r="AC152" i="24"/>
  <c r="AF151" i="24"/>
  <c r="AG150" i="24" s="1"/>
  <c r="AI150" i="24" s="1"/>
  <c r="AE151" i="24"/>
  <c r="AB152" i="24"/>
  <c r="AD152" i="24"/>
  <c r="AC51" i="8"/>
  <c r="AD51" i="8"/>
  <c r="AB54" i="7"/>
  <c r="AE53" i="7"/>
  <c r="AF53" i="7"/>
  <c r="G155" i="2"/>
  <c r="AH48" i="8"/>
  <c r="AI48" i="8"/>
  <c r="Q152" i="24"/>
  <c r="AO152" i="24" s="1"/>
  <c r="R152" i="24"/>
  <c r="AP152" i="24" s="1"/>
  <c r="F56" i="2"/>
  <c r="E57" i="2" s="1"/>
  <c r="G55" i="2"/>
  <c r="AC56" i="7"/>
  <c r="O154" i="3"/>
  <c r="P153" i="3" s="1"/>
  <c r="N154" i="3"/>
  <c r="K155" i="3"/>
  <c r="O154" i="24"/>
  <c r="P153" i="24" s="1"/>
  <c r="N154" i="24"/>
  <c r="K155" i="24"/>
  <c r="P152" i="3"/>
  <c r="B195" i="3"/>
  <c r="B195" i="24"/>
  <c r="B95" i="24"/>
  <c r="M64" i="7"/>
  <c r="B59" i="2"/>
  <c r="D58" i="2"/>
  <c r="D156" i="2"/>
  <c r="F156" i="2" s="1"/>
  <c r="E157" i="2" s="1"/>
  <c r="B157" i="2"/>
  <c r="B93" i="6"/>
  <c r="AE50" i="8"/>
  <c r="AF50" i="8"/>
  <c r="AG49" i="8" s="1"/>
  <c r="AB51" i="8"/>
  <c r="B195" i="7"/>
  <c r="B94" i="8"/>
  <c r="B94" i="7"/>
  <c r="AD60" i="7"/>
  <c r="K58" i="7"/>
  <c r="B94" i="3"/>
  <c r="Q53" i="7"/>
  <c r="AO53" i="7" s="1"/>
  <c r="R53" i="7"/>
  <c r="AP53" i="7" s="1"/>
  <c r="J154" i="2"/>
  <c r="AN154" i="8"/>
  <c r="AN154" i="7"/>
  <c r="O154" i="7"/>
  <c r="N154" i="7"/>
  <c r="K155" i="7"/>
  <c r="L56" i="7"/>
  <c r="N55" i="7"/>
  <c r="O55" i="7"/>
  <c r="P54" i="7" s="1"/>
  <c r="AF151" i="8"/>
  <c r="AE151" i="8"/>
  <c r="AB152" i="8"/>
  <c r="Q51" i="8"/>
  <c r="AO51" i="8" s="1"/>
  <c r="R51" i="8"/>
  <c r="AP51" i="8" s="1"/>
  <c r="J54" i="2"/>
  <c r="AN54" i="8"/>
  <c r="Q152" i="7"/>
  <c r="AO152" i="7" s="1"/>
  <c r="R152" i="7"/>
  <c r="AP152" i="7" s="1"/>
  <c r="Q152" i="8"/>
  <c r="AO152" i="8" s="1"/>
  <c r="R152" i="8"/>
  <c r="AP152" i="8" s="1"/>
  <c r="AI47" i="8"/>
  <c r="AH47" i="8"/>
  <c r="B195" i="8"/>
  <c r="B195" i="6"/>
  <c r="AG149" i="8"/>
  <c r="P126" i="2"/>
  <c r="N128" i="2"/>
  <c r="AR24" i="3" l="1"/>
  <c r="AT24" i="3" s="1"/>
  <c r="S24" i="2"/>
  <c r="W24" i="2" s="1"/>
  <c r="Z24" i="2" s="1"/>
  <c r="X140" i="2"/>
  <c r="AM140" i="6"/>
  <c r="AQ24" i="3"/>
  <c r="AS24" i="3" s="1"/>
  <c r="AQ24" i="6"/>
  <c r="AS24" i="6" s="1"/>
  <c r="AQ24" i="24"/>
  <c r="AS24" i="24" s="1"/>
  <c r="AQ24" i="7"/>
  <c r="AS24" i="7" s="1"/>
  <c r="AQ24" i="8"/>
  <c r="AS24" i="8" s="1"/>
  <c r="U24" i="2"/>
  <c r="Y24" i="2" s="1"/>
  <c r="AR24" i="7"/>
  <c r="AT24" i="7" s="1"/>
  <c r="AR24" i="6"/>
  <c r="AT24" i="6" s="1"/>
  <c r="AR24" i="24"/>
  <c r="AT24" i="24" s="1"/>
  <c r="AR126" i="8"/>
  <c r="AT126" i="8" s="1"/>
  <c r="NE5" i="37" s="1" a="1"/>
  <c r="AQ126" i="8"/>
  <c r="AS126" i="8" s="1"/>
  <c r="FX5" i="37" s="1" a="1"/>
  <c r="AR126" i="7"/>
  <c r="AT126" i="7" s="1"/>
  <c r="LO5" i="37" s="1" a="1"/>
  <c r="AQ126" i="7"/>
  <c r="AS126" i="7" s="1"/>
  <c r="EH5" i="37" s="1" a="1"/>
  <c r="AR126" i="24"/>
  <c r="AT126" i="24" s="1"/>
  <c r="KT5" i="37" s="1" a="1"/>
  <c r="AQ126" i="24"/>
  <c r="AS126" i="24" s="1"/>
  <c r="DM5" i="37" s="1" a="1"/>
  <c r="AL140" i="6"/>
  <c r="L140" i="2" s="1"/>
  <c r="M140" i="2" s="1"/>
  <c r="AR126" i="6"/>
  <c r="AT126" i="6" s="1"/>
  <c r="JD5" i="37" s="1" a="1"/>
  <c r="AQ126" i="6"/>
  <c r="AS126" i="6" s="1"/>
  <c r="BW5" i="37" s="1" a="1"/>
  <c r="U126" i="2"/>
  <c r="Y126" i="2" s="1"/>
  <c r="AQ126" i="3"/>
  <c r="AS126" i="3" s="1"/>
  <c r="AG5" i="37" s="1" a="1"/>
  <c r="N27" i="2"/>
  <c r="P26" i="2" s="1"/>
  <c r="P25" i="2"/>
  <c r="AI141" i="6"/>
  <c r="AH141" i="6"/>
  <c r="AB144" i="6"/>
  <c r="AF143" i="6"/>
  <c r="AG142" i="6" s="1"/>
  <c r="AI142" i="6" s="1"/>
  <c r="AC144" i="6"/>
  <c r="AE143" i="6"/>
  <c r="AD144" i="6"/>
  <c r="Z45" i="3"/>
  <c r="AA45" i="3"/>
  <c r="AN149" i="24"/>
  <c r="AZ150" i="5"/>
  <c r="BG150" i="5" s="1"/>
  <c r="S149" i="6" s="1"/>
  <c r="T149" i="6" s="1"/>
  <c r="AY150" i="5"/>
  <c r="BF150" i="5" s="1"/>
  <c r="S149" i="3" s="1"/>
  <c r="T149" i="3" s="1"/>
  <c r="AY149" i="5"/>
  <c r="BF149" i="5" s="1"/>
  <c r="S148" i="3" s="1"/>
  <c r="T148" i="3" s="1"/>
  <c r="AZ149" i="5"/>
  <c r="BG149" i="5" s="1"/>
  <c r="S148" i="6" s="1"/>
  <c r="T148" i="6" s="1"/>
  <c r="AN141" i="3"/>
  <c r="AN40" i="6"/>
  <c r="X40" i="2" s="1"/>
  <c r="S46" i="6"/>
  <c r="T46" i="6" s="1"/>
  <c r="AM148" i="24"/>
  <c r="AN148" i="24"/>
  <c r="S47" i="6"/>
  <c r="T47" i="6" s="1"/>
  <c r="X147" i="6"/>
  <c r="Y147" i="6"/>
  <c r="Y146" i="6"/>
  <c r="X146" i="6"/>
  <c r="AN39" i="6"/>
  <c r="AD195" i="6"/>
  <c r="AC195" i="6"/>
  <c r="AB195" i="6"/>
  <c r="AM140" i="3"/>
  <c r="AM149" i="24"/>
  <c r="R39" i="2"/>
  <c r="AN39" i="3"/>
  <c r="AM40" i="3"/>
  <c r="R40" i="2" s="1"/>
  <c r="AK47" i="8"/>
  <c r="AM47" i="8" s="1"/>
  <c r="AL47" i="8"/>
  <c r="AK150" i="7"/>
  <c r="AM150" i="7" s="1"/>
  <c r="AL149" i="7"/>
  <c r="AL149" i="24"/>
  <c r="AL51" i="7"/>
  <c r="AK48" i="24"/>
  <c r="AL40" i="6"/>
  <c r="AL142" i="3"/>
  <c r="AK41" i="3"/>
  <c r="AM41" i="3" s="1"/>
  <c r="AL150" i="24"/>
  <c r="AK51" i="7"/>
  <c r="AM51" i="7" s="1"/>
  <c r="AL48" i="8"/>
  <c r="AK49" i="24"/>
  <c r="S126" i="2"/>
  <c r="AR126" i="3"/>
  <c r="AT126" i="3" s="1"/>
  <c r="HN5" i="37" s="1" a="1"/>
  <c r="AK48" i="8"/>
  <c r="AM48" i="8" s="1"/>
  <c r="AL141" i="3"/>
  <c r="AL40" i="3"/>
  <c r="AC44" i="3"/>
  <c r="AB44" i="3"/>
  <c r="AD44" i="3"/>
  <c r="AF43" i="3"/>
  <c r="AG42" i="3" s="1"/>
  <c r="AI41" i="3"/>
  <c r="AE43" i="3"/>
  <c r="AC145" i="3"/>
  <c r="AE144" i="3"/>
  <c r="AH142" i="3"/>
  <c r="AA45" i="6"/>
  <c r="AB145" i="3"/>
  <c r="AF144" i="3"/>
  <c r="AG143" i="3" s="1"/>
  <c r="AH143" i="3" s="1"/>
  <c r="AD145" i="3"/>
  <c r="AC44" i="6"/>
  <c r="AD44" i="6"/>
  <c r="Z45" i="6"/>
  <c r="AF43" i="6"/>
  <c r="AG42" i="6" s="1"/>
  <c r="AH42" i="6" s="1"/>
  <c r="AB44" i="6"/>
  <c r="AE43" i="6"/>
  <c r="AH41" i="6"/>
  <c r="AI41" i="6"/>
  <c r="AJ147" i="6"/>
  <c r="AJ146" i="6"/>
  <c r="X146" i="3"/>
  <c r="Y146" i="3"/>
  <c r="Y46" i="3"/>
  <c r="X46" i="3"/>
  <c r="AJ47" i="3"/>
  <c r="Y47" i="3"/>
  <c r="X47" i="3"/>
  <c r="X147" i="3"/>
  <c r="Y147" i="3"/>
  <c r="AJ147" i="3"/>
  <c r="AJ146" i="3"/>
  <c r="AJ46" i="3"/>
  <c r="K156" i="8"/>
  <c r="R153" i="8"/>
  <c r="AP153" i="8" s="1"/>
  <c r="O155" i="8"/>
  <c r="P154" i="8" s="1"/>
  <c r="L156" i="8"/>
  <c r="M156" i="8"/>
  <c r="N155" i="8"/>
  <c r="O54" i="8"/>
  <c r="P53" i="8" s="1"/>
  <c r="K55" i="8"/>
  <c r="L55" i="8"/>
  <c r="M55" i="8"/>
  <c r="N54" i="8"/>
  <c r="Q52" i="8"/>
  <c r="AO52" i="8" s="1"/>
  <c r="N54" i="24"/>
  <c r="AI49" i="24"/>
  <c r="Q52" i="24"/>
  <c r="AO52" i="24" s="1"/>
  <c r="AI150" i="7"/>
  <c r="M55" i="24"/>
  <c r="K55" i="24"/>
  <c r="L55" i="24"/>
  <c r="O54" i="24"/>
  <c r="P53" i="24" s="1"/>
  <c r="R53" i="24" s="1"/>
  <c r="AP53" i="24" s="1"/>
  <c r="AD153" i="7"/>
  <c r="AB153" i="7"/>
  <c r="AF152" i="7"/>
  <c r="AG151" i="7" s="1"/>
  <c r="AC153" i="7"/>
  <c r="AE152" i="7"/>
  <c r="AD52" i="24"/>
  <c r="AB52" i="24"/>
  <c r="AF51" i="24"/>
  <c r="AG50" i="24" s="1"/>
  <c r="AH50" i="24" s="1"/>
  <c r="AE51" i="24"/>
  <c r="AC52" i="24"/>
  <c r="L156" i="3"/>
  <c r="M55" i="6"/>
  <c r="K55" i="6"/>
  <c r="M55" i="3"/>
  <c r="N54" i="6"/>
  <c r="L55" i="6"/>
  <c r="O54" i="6"/>
  <c r="P53" i="6" s="1"/>
  <c r="R52" i="6"/>
  <c r="AP52" i="6" s="1"/>
  <c r="Q52" i="6"/>
  <c r="AO52" i="6" s="1"/>
  <c r="AH150" i="24"/>
  <c r="K55" i="3"/>
  <c r="O54" i="3"/>
  <c r="P53" i="3" s="1"/>
  <c r="L55" i="3"/>
  <c r="N54" i="3"/>
  <c r="R52" i="3"/>
  <c r="AP52" i="3" s="1"/>
  <c r="L156" i="24"/>
  <c r="R153" i="6"/>
  <c r="AP153" i="6" s="1"/>
  <c r="Q153" i="6"/>
  <c r="AO153" i="6" s="1"/>
  <c r="M156" i="6"/>
  <c r="R152" i="6"/>
  <c r="AP152" i="6" s="1"/>
  <c r="Q152" i="6"/>
  <c r="AO152" i="6" s="1"/>
  <c r="L156" i="6"/>
  <c r="N155" i="6"/>
  <c r="O155" i="6"/>
  <c r="P154" i="6" s="1"/>
  <c r="R154" i="6" s="1"/>
  <c r="AP154" i="6" s="1"/>
  <c r="K156" i="6"/>
  <c r="L156" i="7"/>
  <c r="M156" i="24"/>
  <c r="AC153" i="8"/>
  <c r="AD153" i="8"/>
  <c r="AC153" i="24"/>
  <c r="AF152" i="24"/>
  <c r="AG151" i="24" s="1"/>
  <c r="AH151" i="24" s="1"/>
  <c r="AB153" i="24"/>
  <c r="AE152" i="24"/>
  <c r="AD153" i="24"/>
  <c r="M156" i="3"/>
  <c r="M156" i="7"/>
  <c r="AB55" i="7"/>
  <c r="AF54" i="7"/>
  <c r="AG53" i="7" s="1"/>
  <c r="AE54" i="7"/>
  <c r="AC52" i="8"/>
  <c r="AD52" i="8"/>
  <c r="AG52" i="7"/>
  <c r="R54" i="7"/>
  <c r="AP54" i="7" s="1"/>
  <c r="Q54" i="7"/>
  <c r="AO54" i="7" s="1"/>
  <c r="G156" i="2"/>
  <c r="G56" i="2"/>
  <c r="F57" i="2"/>
  <c r="E58" i="2" s="1"/>
  <c r="B95" i="7"/>
  <c r="B196" i="7"/>
  <c r="AC57" i="7"/>
  <c r="J155" i="2"/>
  <c r="AN155" i="7"/>
  <c r="AN155" i="8"/>
  <c r="B196" i="6"/>
  <c r="AI49" i="8"/>
  <c r="AH49" i="8"/>
  <c r="Q153" i="3"/>
  <c r="AO153" i="3" s="1"/>
  <c r="R153" i="3"/>
  <c r="AP153" i="3" s="1"/>
  <c r="AF51" i="8"/>
  <c r="AE51" i="8"/>
  <c r="AB52" i="8"/>
  <c r="B96" i="24"/>
  <c r="K59" i="7"/>
  <c r="B94" i="6"/>
  <c r="O155" i="24"/>
  <c r="P154" i="24" s="1"/>
  <c r="N155" i="24"/>
  <c r="K156" i="24"/>
  <c r="O155" i="3"/>
  <c r="N155" i="3"/>
  <c r="K156" i="3"/>
  <c r="R153" i="24"/>
  <c r="AP153" i="24" s="1"/>
  <c r="Q153" i="24"/>
  <c r="AO153" i="24" s="1"/>
  <c r="B196" i="3"/>
  <c r="R152" i="3"/>
  <c r="AP152" i="3" s="1"/>
  <c r="Q152" i="3"/>
  <c r="AO152" i="3" s="1"/>
  <c r="M65" i="7"/>
  <c r="AF152" i="8"/>
  <c r="AG151" i="8" s="1"/>
  <c r="AE152" i="8"/>
  <c r="AB153" i="8"/>
  <c r="N155" i="7"/>
  <c r="O155" i="7"/>
  <c r="K156" i="7"/>
  <c r="AD61" i="7"/>
  <c r="AD62" i="7" s="1"/>
  <c r="B95" i="8"/>
  <c r="D157" i="2"/>
  <c r="F157" i="2" s="1"/>
  <c r="E158" i="2" s="1"/>
  <c r="B158" i="2"/>
  <c r="B60" i="2"/>
  <c r="D59" i="2"/>
  <c r="AI149" i="8"/>
  <c r="AH149" i="8"/>
  <c r="J55" i="2"/>
  <c r="AN55" i="8"/>
  <c r="B196" i="24"/>
  <c r="B95" i="3"/>
  <c r="P153" i="7"/>
  <c r="AG150" i="8"/>
  <c r="L57" i="7"/>
  <c r="O56" i="7"/>
  <c r="P55" i="7" s="1"/>
  <c r="N56" i="7"/>
  <c r="B196" i="8"/>
  <c r="P127" i="2"/>
  <c r="O128" i="2"/>
  <c r="V128" i="2" s="1"/>
  <c r="R140" i="2" l="1"/>
  <c r="NE5" i="37"/>
  <c r="NI5" i="37"/>
  <c r="NM5" i="37"/>
  <c r="NQ5" i="37"/>
  <c r="NU5" i="37"/>
  <c r="NY5" i="37"/>
  <c r="NP5" i="37"/>
  <c r="NF5" i="37"/>
  <c r="NJ5" i="37"/>
  <c r="NN5" i="37"/>
  <c r="NR5" i="37"/>
  <c r="NV5" i="37"/>
  <c r="NL5" i="37"/>
  <c r="NX5" i="37"/>
  <c r="NG5" i="37"/>
  <c r="NK5" i="37"/>
  <c r="NO5" i="37"/>
  <c r="NS5" i="37"/>
  <c r="NW5" i="37"/>
  <c r="NH5" i="37"/>
  <c r="NT5" i="37"/>
  <c r="LO5" i="37"/>
  <c r="LS5" i="37"/>
  <c r="LW5" i="37"/>
  <c r="MA5" i="37"/>
  <c r="ME5" i="37"/>
  <c r="MI5" i="37"/>
  <c r="LP5" i="37"/>
  <c r="LT5" i="37"/>
  <c r="LX5" i="37"/>
  <c r="MB5" i="37"/>
  <c r="MF5" i="37"/>
  <c r="LR5" i="37"/>
  <c r="LV5" i="37"/>
  <c r="LZ5" i="37"/>
  <c r="MD5" i="37"/>
  <c r="MH5" i="37"/>
  <c r="LQ5" i="37"/>
  <c r="LU5" i="37"/>
  <c r="LY5" i="37"/>
  <c r="MC5" i="37"/>
  <c r="MG5" i="37"/>
  <c r="KT5" i="37"/>
  <c r="KX5" i="37"/>
  <c r="LB5" i="37"/>
  <c r="LF5" i="37"/>
  <c r="LJ5" i="37"/>
  <c r="LN5" i="37"/>
  <c r="KU5" i="37"/>
  <c r="KY5" i="37"/>
  <c r="LC5" i="37"/>
  <c r="LG5" i="37"/>
  <c r="LK5" i="37"/>
  <c r="KV5" i="37"/>
  <c r="KZ5" i="37"/>
  <c r="LD5" i="37"/>
  <c r="LH5" i="37"/>
  <c r="LL5" i="37"/>
  <c r="KW5" i="37"/>
  <c r="LA5" i="37"/>
  <c r="LE5" i="37"/>
  <c r="LI5" i="37"/>
  <c r="LM5" i="37"/>
  <c r="JD5" i="37"/>
  <c r="JH5" i="37"/>
  <c r="JL5" i="37"/>
  <c r="JP5" i="37"/>
  <c r="JT5" i="37"/>
  <c r="JX5" i="37"/>
  <c r="JO5" i="37"/>
  <c r="JE5" i="37"/>
  <c r="JI5" i="37"/>
  <c r="JM5" i="37"/>
  <c r="JQ5" i="37"/>
  <c r="JU5" i="37"/>
  <c r="JK5" i="37"/>
  <c r="JS5" i="37"/>
  <c r="JF5" i="37"/>
  <c r="JJ5" i="37"/>
  <c r="JN5" i="37"/>
  <c r="JR5" i="37"/>
  <c r="JV5" i="37"/>
  <c r="JG5" i="37"/>
  <c r="JW5" i="37"/>
  <c r="HN5" i="37"/>
  <c r="HR5" i="37"/>
  <c r="HV5" i="37"/>
  <c r="HZ5" i="37"/>
  <c r="ID5" i="37"/>
  <c r="IH5" i="37"/>
  <c r="HY5" i="37"/>
  <c r="IG5" i="37"/>
  <c r="HO5" i="37"/>
  <c r="HS5" i="37"/>
  <c r="HW5" i="37"/>
  <c r="IA5" i="37"/>
  <c r="IE5" i="37"/>
  <c r="HU5" i="37"/>
  <c r="HP5" i="37"/>
  <c r="HT5" i="37"/>
  <c r="HX5" i="37"/>
  <c r="IB5" i="37"/>
  <c r="IF5" i="37"/>
  <c r="HQ5" i="37"/>
  <c r="IC5" i="37"/>
  <c r="FX5" i="37"/>
  <c r="GB5" i="37"/>
  <c r="GF5" i="37"/>
  <c r="GJ5" i="37"/>
  <c r="GN5" i="37"/>
  <c r="GR5" i="37"/>
  <c r="FY5" i="37"/>
  <c r="GC5" i="37"/>
  <c r="GG5" i="37"/>
  <c r="GK5" i="37"/>
  <c r="GO5" i="37"/>
  <c r="GA5" i="37"/>
  <c r="GE5" i="37"/>
  <c r="GI5" i="37"/>
  <c r="GM5" i="37"/>
  <c r="GQ5" i="37"/>
  <c r="FZ5" i="37"/>
  <c r="GD5" i="37"/>
  <c r="GH5" i="37"/>
  <c r="GL5" i="37"/>
  <c r="GP5" i="37"/>
  <c r="EH5" i="37"/>
  <c r="EL5" i="37"/>
  <c r="EP5" i="37"/>
  <c r="ET5" i="37"/>
  <c r="EX5" i="37"/>
  <c r="FB5" i="37"/>
  <c r="ES5" i="37"/>
  <c r="EI5" i="37"/>
  <c r="EM5" i="37"/>
  <c r="EQ5" i="37"/>
  <c r="EU5" i="37"/>
  <c r="EY5" i="37"/>
  <c r="EO5" i="37"/>
  <c r="FA5" i="37"/>
  <c r="EJ5" i="37"/>
  <c r="EN5" i="37"/>
  <c r="ER5" i="37"/>
  <c r="EV5" i="37"/>
  <c r="EZ5" i="37"/>
  <c r="EK5" i="37"/>
  <c r="EW5" i="37"/>
  <c r="DM5" i="37"/>
  <c r="DQ5" i="37"/>
  <c r="DU5" i="37"/>
  <c r="DY5" i="37"/>
  <c r="EC5" i="37"/>
  <c r="EG5" i="37"/>
  <c r="DN5" i="37"/>
  <c r="DR5" i="37"/>
  <c r="DV5" i="37"/>
  <c r="DZ5" i="37"/>
  <c r="ED5" i="37"/>
  <c r="DP5" i="37"/>
  <c r="DT5" i="37"/>
  <c r="DX5" i="37"/>
  <c r="EB5" i="37"/>
  <c r="EF5" i="37"/>
  <c r="DO5" i="37"/>
  <c r="DS5" i="37"/>
  <c r="DW5" i="37"/>
  <c r="EA5" i="37"/>
  <c r="EE5" i="37"/>
  <c r="BW5" i="37"/>
  <c r="CA5" i="37"/>
  <c r="CE5" i="37"/>
  <c r="CI5" i="37"/>
  <c r="CM5" i="37"/>
  <c r="CQ5" i="37"/>
  <c r="CH5" i="37"/>
  <c r="BX5" i="37"/>
  <c r="CB5" i="37"/>
  <c r="CF5" i="37"/>
  <c r="CJ5" i="37"/>
  <c r="CN5" i="37"/>
  <c r="CD5" i="37"/>
  <c r="CP5" i="37"/>
  <c r="BY5" i="37"/>
  <c r="CC5" i="37"/>
  <c r="CG5" i="37"/>
  <c r="CK5" i="37"/>
  <c r="CO5" i="37"/>
  <c r="BZ5" i="37"/>
  <c r="CL5" i="37"/>
  <c r="AG5" i="37"/>
  <c r="AK5" i="37"/>
  <c r="AO5" i="37"/>
  <c r="AS5" i="37"/>
  <c r="AW5" i="37"/>
  <c r="BA5" i="37"/>
  <c r="AX5" i="37"/>
  <c r="AV5" i="37"/>
  <c r="AH5" i="37"/>
  <c r="AL5" i="37"/>
  <c r="AP5" i="37"/>
  <c r="AT5" i="37"/>
  <c r="AI5" i="37"/>
  <c r="AM5" i="37"/>
  <c r="AQ5" i="37"/>
  <c r="AU5" i="37"/>
  <c r="AY5" i="37"/>
  <c r="AJ5" i="37"/>
  <c r="AN5" i="37"/>
  <c r="AR5" i="37"/>
  <c r="AZ5" i="37"/>
  <c r="AR127" i="8"/>
  <c r="AT127" i="8" s="1"/>
  <c r="AQ127" i="8"/>
  <c r="AS127" i="8" s="1"/>
  <c r="AR25" i="8"/>
  <c r="AT25" i="8" s="1"/>
  <c r="MJ5" i="37" s="1" a="1"/>
  <c r="AQ25" i="8"/>
  <c r="AS25" i="8" s="1"/>
  <c r="FC5" i="37" s="1" a="1"/>
  <c r="AR26" i="8"/>
  <c r="AT26" i="8" s="1"/>
  <c r="AQ26" i="8"/>
  <c r="AS26" i="8" s="1"/>
  <c r="AQ25" i="7"/>
  <c r="AS25" i="7" s="1"/>
  <c r="AR25" i="7"/>
  <c r="AT25" i="7" s="1"/>
  <c r="AR127" i="7"/>
  <c r="AT127" i="7" s="1"/>
  <c r="AQ127" i="7"/>
  <c r="AS127" i="7" s="1"/>
  <c r="AR26" i="7"/>
  <c r="AT26" i="7" s="1"/>
  <c r="AQ26" i="7"/>
  <c r="AS26" i="7" s="1"/>
  <c r="AR127" i="24"/>
  <c r="AT127" i="24" s="1"/>
  <c r="AQ127" i="24"/>
  <c r="AS127" i="24" s="1"/>
  <c r="AQ25" i="24"/>
  <c r="AS25" i="24" s="1"/>
  <c r="CR5" i="37" s="1" a="1"/>
  <c r="AR25" i="24"/>
  <c r="AT25" i="24" s="1"/>
  <c r="JY5" i="37" s="1" a="1"/>
  <c r="AQ26" i="24"/>
  <c r="AS26" i="24" s="1"/>
  <c r="AR26" i="24"/>
  <c r="AT26" i="24" s="1"/>
  <c r="AQ25" i="6"/>
  <c r="AS25" i="6" s="1"/>
  <c r="BB5" i="37" s="1" a="1"/>
  <c r="AR25" i="6"/>
  <c r="AT25" i="6" s="1"/>
  <c r="II5" i="37" s="1" a="1"/>
  <c r="AR127" i="6"/>
  <c r="AT127" i="6" s="1"/>
  <c r="AQ127" i="6"/>
  <c r="AS127" i="6" s="1"/>
  <c r="AK141" i="6"/>
  <c r="AM141" i="6" s="1"/>
  <c r="R141" i="2" s="1"/>
  <c r="AR26" i="6"/>
  <c r="AT26" i="6" s="1"/>
  <c r="AQ26" i="6"/>
  <c r="AS26" i="6" s="1"/>
  <c r="AL141" i="6"/>
  <c r="L141" i="2" s="1"/>
  <c r="M141" i="2" s="1"/>
  <c r="Y149" i="3"/>
  <c r="U127" i="2"/>
  <c r="Y127" i="2" s="1"/>
  <c r="AQ127" i="3"/>
  <c r="AS127" i="3" s="1"/>
  <c r="AQ25" i="3"/>
  <c r="AS25" i="3" s="1"/>
  <c r="L5" i="37" s="1" a="1"/>
  <c r="U26" i="2"/>
  <c r="Y26" i="2" s="1"/>
  <c r="AQ26" i="3"/>
  <c r="AS26" i="3" s="1"/>
  <c r="O27" i="2"/>
  <c r="V27" i="2" s="1"/>
  <c r="S25" i="2"/>
  <c r="W25" i="2" s="1"/>
  <c r="Z25" i="2" s="1"/>
  <c r="AR25" i="3"/>
  <c r="AT25" i="3" s="1"/>
  <c r="GS5" i="37" s="1" a="1"/>
  <c r="U25" i="2"/>
  <c r="Y25" i="2" s="1"/>
  <c r="W126" i="2"/>
  <c r="Z126" i="2" s="1"/>
  <c r="AC145" i="6"/>
  <c r="AF144" i="6"/>
  <c r="AG143" i="6" s="1"/>
  <c r="AB145" i="6"/>
  <c r="AH142" i="6"/>
  <c r="AE144" i="6"/>
  <c r="AD145" i="6"/>
  <c r="AN49" i="24"/>
  <c r="AZ50" i="5"/>
  <c r="BG50" i="5" s="1"/>
  <c r="AY50" i="5"/>
  <c r="BF50" i="5" s="1"/>
  <c r="S49" i="3" s="1"/>
  <c r="T49" i="3" s="1"/>
  <c r="AY49" i="5"/>
  <c r="BF49" i="5" s="1"/>
  <c r="S48" i="3" s="1"/>
  <c r="T48" i="3" s="1"/>
  <c r="AZ49" i="5"/>
  <c r="BG49" i="5" s="1"/>
  <c r="S48" i="6" s="1"/>
  <c r="T48" i="6" s="1"/>
  <c r="X39" i="2"/>
  <c r="Y47" i="6"/>
  <c r="X47" i="6"/>
  <c r="AJ47" i="6"/>
  <c r="X46" i="6"/>
  <c r="AJ46" i="6"/>
  <c r="Y46" i="6"/>
  <c r="X148" i="6"/>
  <c r="Y148" i="6"/>
  <c r="Y149" i="6"/>
  <c r="X149" i="6"/>
  <c r="AD196" i="6"/>
  <c r="AC196" i="6"/>
  <c r="AB196" i="6"/>
  <c r="AN48" i="24"/>
  <c r="AM48" i="24"/>
  <c r="AN41" i="3"/>
  <c r="AM49" i="24"/>
  <c r="L40" i="2"/>
  <c r="M40" i="2" s="1"/>
  <c r="AL41" i="3"/>
  <c r="AL150" i="7"/>
  <c r="AR26" i="3"/>
  <c r="AT26" i="3" s="1"/>
  <c r="AK143" i="3"/>
  <c r="AN143" i="3" s="1"/>
  <c r="AK42" i="6"/>
  <c r="AN42" i="6" s="1"/>
  <c r="AK142" i="3"/>
  <c r="AN142" i="3" s="1"/>
  <c r="AL142" i="6"/>
  <c r="L142" i="2" s="1"/>
  <c r="M142" i="2" s="1"/>
  <c r="AL149" i="8"/>
  <c r="AK150" i="24"/>
  <c r="AL49" i="24"/>
  <c r="AK41" i="6"/>
  <c r="AN41" i="6" s="1"/>
  <c r="AR127" i="3"/>
  <c r="AT127" i="3" s="1"/>
  <c r="AK49" i="8"/>
  <c r="AM49" i="8" s="1"/>
  <c r="AK149" i="8"/>
  <c r="AM149" i="8" s="1"/>
  <c r="AL49" i="8"/>
  <c r="AK151" i="24"/>
  <c r="AK50" i="24"/>
  <c r="AL41" i="6"/>
  <c r="AC45" i="3"/>
  <c r="AF44" i="3"/>
  <c r="AG43" i="3" s="1"/>
  <c r="AH43" i="3" s="1"/>
  <c r="AE44" i="3"/>
  <c r="AB45" i="3"/>
  <c r="AH42" i="3"/>
  <c r="AI42" i="3"/>
  <c r="AD45" i="3"/>
  <c r="AB146" i="3"/>
  <c r="AC146" i="3"/>
  <c r="AF145" i="3"/>
  <c r="AG144" i="3" s="1"/>
  <c r="AI144" i="3" s="1"/>
  <c r="AD146" i="3"/>
  <c r="AI143" i="3"/>
  <c r="AE145" i="3"/>
  <c r="AC45" i="6"/>
  <c r="AA146" i="6"/>
  <c r="Z147" i="6"/>
  <c r="AI42" i="6"/>
  <c r="AD45" i="6"/>
  <c r="AE44" i="6"/>
  <c r="AB45" i="6"/>
  <c r="AF44" i="6"/>
  <c r="AG43" i="6" s="1"/>
  <c r="AA147" i="6"/>
  <c r="Z146" i="3"/>
  <c r="Z146" i="6"/>
  <c r="AA146" i="3"/>
  <c r="Z47" i="3"/>
  <c r="Z147" i="3"/>
  <c r="AJ149" i="6"/>
  <c r="AJ148" i="6"/>
  <c r="AA46" i="3"/>
  <c r="AA47" i="3"/>
  <c r="Z46" i="3"/>
  <c r="Y148" i="3"/>
  <c r="AJ148" i="3"/>
  <c r="X148" i="3"/>
  <c r="AJ149" i="3"/>
  <c r="AA147" i="3"/>
  <c r="X149" i="3"/>
  <c r="O156" i="8"/>
  <c r="P155" i="8" s="1"/>
  <c r="M157" i="8"/>
  <c r="L157" i="8"/>
  <c r="K157" i="8"/>
  <c r="L56" i="8"/>
  <c r="N156" i="8"/>
  <c r="M56" i="8"/>
  <c r="K56" i="8"/>
  <c r="O55" i="8"/>
  <c r="P54" i="8" s="1"/>
  <c r="Q54" i="8" s="1"/>
  <c r="AO54" i="8" s="1"/>
  <c r="N55" i="8"/>
  <c r="Q53" i="24"/>
  <c r="AO53" i="24" s="1"/>
  <c r="AD154" i="7"/>
  <c r="O55" i="24"/>
  <c r="P54" i="24" s="1"/>
  <c r="Q54" i="24" s="1"/>
  <c r="AO54" i="24" s="1"/>
  <c r="M56" i="24"/>
  <c r="K56" i="24"/>
  <c r="N55" i="24"/>
  <c r="L56" i="24"/>
  <c r="AI151" i="7"/>
  <c r="AH151" i="7"/>
  <c r="AB53" i="24"/>
  <c r="AB154" i="7"/>
  <c r="AC154" i="7"/>
  <c r="AF153" i="7"/>
  <c r="AG152" i="7" s="1"/>
  <c r="AI152" i="7" s="1"/>
  <c r="AE153" i="7"/>
  <c r="L157" i="3"/>
  <c r="AC53" i="24"/>
  <c r="AI50" i="24"/>
  <c r="AF52" i="24"/>
  <c r="AG51" i="24" s="1"/>
  <c r="AI51" i="24" s="1"/>
  <c r="AE52" i="24"/>
  <c r="AD53" i="24"/>
  <c r="M56" i="6"/>
  <c r="M56" i="3"/>
  <c r="K56" i="6"/>
  <c r="Q53" i="6"/>
  <c r="AO53" i="6" s="1"/>
  <c r="R53" i="6"/>
  <c r="AP53" i="6" s="1"/>
  <c r="L56" i="6"/>
  <c r="O55" i="6"/>
  <c r="P54" i="6" s="1"/>
  <c r="N55" i="6"/>
  <c r="Q53" i="3"/>
  <c r="AO53" i="3" s="1"/>
  <c r="R53" i="3"/>
  <c r="AP53" i="3" s="1"/>
  <c r="K56" i="3"/>
  <c r="L56" i="3"/>
  <c r="N55" i="3"/>
  <c r="O55" i="3"/>
  <c r="P54" i="3" s="1"/>
  <c r="Q54" i="3" s="1"/>
  <c r="AO54" i="3" s="1"/>
  <c r="M157" i="24"/>
  <c r="L157" i="6"/>
  <c r="K157" i="6"/>
  <c r="N156" i="6"/>
  <c r="O156" i="6"/>
  <c r="P155" i="6" s="1"/>
  <c r="R155" i="6" s="1"/>
  <c r="AP155" i="6" s="1"/>
  <c r="Q154" i="6"/>
  <c r="AO154" i="6" s="1"/>
  <c r="M157" i="6"/>
  <c r="L157" i="7"/>
  <c r="M157" i="3"/>
  <c r="AC53" i="8"/>
  <c r="AF153" i="8"/>
  <c r="AG152" i="8" s="1"/>
  <c r="AI151" i="24"/>
  <c r="AD154" i="24"/>
  <c r="L157" i="24"/>
  <c r="AC154" i="24"/>
  <c r="AF153" i="24"/>
  <c r="AE153" i="24"/>
  <c r="AB154" i="24"/>
  <c r="AC154" i="8"/>
  <c r="AD154" i="8"/>
  <c r="M157" i="7"/>
  <c r="AI53" i="7"/>
  <c r="AH53" i="7"/>
  <c r="AI52" i="7"/>
  <c r="AH52" i="7"/>
  <c r="AB56" i="7"/>
  <c r="AE55" i="7"/>
  <c r="AF55" i="7"/>
  <c r="AG54" i="7" s="1"/>
  <c r="AI54" i="7" s="1"/>
  <c r="AD53" i="8"/>
  <c r="R55" i="7"/>
  <c r="AP55" i="7" s="1"/>
  <c r="Q55" i="7"/>
  <c r="AO55" i="7" s="1"/>
  <c r="G57" i="2"/>
  <c r="F58" i="2"/>
  <c r="E59" i="2" s="1"/>
  <c r="Q154" i="8"/>
  <c r="AO154" i="8" s="1"/>
  <c r="R154" i="8"/>
  <c r="AP154" i="8" s="1"/>
  <c r="Q154" i="24"/>
  <c r="AO154" i="24" s="1"/>
  <c r="R154" i="24"/>
  <c r="AP154" i="24" s="1"/>
  <c r="O156" i="24"/>
  <c r="P155" i="24" s="1"/>
  <c r="N156" i="24"/>
  <c r="K157" i="24"/>
  <c r="B95" i="6"/>
  <c r="Q53" i="8"/>
  <c r="AO53" i="8" s="1"/>
  <c r="R53" i="8"/>
  <c r="AP53" i="8" s="1"/>
  <c r="Q153" i="7"/>
  <c r="AO153" i="7" s="1"/>
  <c r="R153" i="7"/>
  <c r="AP153" i="7" s="1"/>
  <c r="B197" i="24"/>
  <c r="O156" i="3"/>
  <c r="N156" i="3"/>
  <c r="K157" i="3"/>
  <c r="O156" i="7"/>
  <c r="N156" i="7"/>
  <c r="K157" i="7"/>
  <c r="P154" i="3"/>
  <c r="AD63" i="7"/>
  <c r="B197" i="6"/>
  <c r="AH151" i="8"/>
  <c r="AI151" i="8"/>
  <c r="AG50" i="8"/>
  <c r="B197" i="7"/>
  <c r="B159" i="2"/>
  <c r="D158" i="2"/>
  <c r="F158" i="2" s="1"/>
  <c r="E159" i="2" s="1"/>
  <c r="B61" i="2"/>
  <c r="D60" i="2"/>
  <c r="K60" i="7"/>
  <c r="AE52" i="8"/>
  <c r="AF52" i="8"/>
  <c r="AB53" i="8"/>
  <c r="B96" i="7"/>
  <c r="J156" i="2"/>
  <c r="AN156" i="7"/>
  <c r="AN156" i="8"/>
  <c r="B197" i="8"/>
  <c r="B197" i="3"/>
  <c r="G157" i="2"/>
  <c r="M66" i="7"/>
  <c r="B97" i="24"/>
  <c r="L58" i="7"/>
  <c r="N57" i="7"/>
  <c r="O57" i="7"/>
  <c r="P56" i="7" s="1"/>
  <c r="R56" i="7" s="1"/>
  <c r="AP56" i="7" s="1"/>
  <c r="AE153" i="8"/>
  <c r="AB154" i="8"/>
  <c r="P154" i="7"/>
  <c r="J56" i="2"/>
  <c r="AN56" i="8"/>
  <c r="AI150" i="8"/>
  <c r="AH150" i="8"/>
  <c r="B96" i="3"/>
  <c r="B96" i="8"/>
  <c r="AC58" i="7"/>
  <c r="S26" i="2"/>
  <c r="N129" i="2"/>
  <c r="S127" i="2"/>
  <c r="MJ5" i="37" l="1"/>
  <c r="MN5" i="37"/>
  <c r="MR5" i="37"/>
  <c r="MV5" i="37"/>
  <c r="MZ5" i="37"/>
  <c r="ND5" i="37"/>
  <c r="MQ5" i="37"/>
  <c r="NC5" i="37"/>
  <c r="MK5" i="37"/>
  <c r="MO5" i="37"/>
  <c r="MS5" i="37"/>
  <c r="MW5" i="37"/>
  <c r="NA5" i="37"/>
  <c r="MY5" i="37"/>
  <c r="ML5" i="37"/>
  <c r="MP5" i="37"/>
  <c r="MT5" i="37"/>
  <c r="MX5" i="37"/>
  <c r="NB5" i="37"/>
  <c r="MM5" i="37"/>
  <c r="MU5" i="37"/>
  <c r="JY5" i="37"/>
  <c r="KC5" i="37"/>
  <c r="KG5" i="37"/>
  <c r="KK5" i="37"/>
  <c r="KO5" i="37"/>
  <c r="KS5" i="37"/>
  <c r="KF5" i="37"/>
  <c r="KR5" i="37"/>
  <c r="JZ5" i="37"/>
  <c r="KD5" i="37"/>
  <c r="KH5" i="37"/>
  <c r="KL5" i="37"/>
  <c r="KP5" i="37"/>
  <c r="KJ5" i="37"/>
  <c r="KA5" i="37"/>
  <c r="KE5" i="37"/>
  <c r="KI5" i="37"/>
  <c r="KM5" i="37"/>
  <c r="KQ5" i="37"/>
  <c r="KB5" i="37"/>
  <c r="KN5" i="37"/>
  <c r="II5" i="37"/>
  <c r="IM5" i="37"/>
  <c r="IQ5" i="37"/>
  <c r="IU5" i="37"/>
  <c r="IY5" i="37"/>
  <c r="JC5" i="37"/>
  <c r="IJ5" i="37"/>
  <c r="IN5" i="37"/>
  <c r="IR5" i="37"/>
  <c r="IV5" i="37"/>
  <c r="IZ5" i="37"/>
  <c r="IL5" i="37"/>
  <c r="IP5" i="37"/>
  <c r="IT5" i="37"/>
  <c r="IX5" i="37"/>
  <c r="JB5" i="37"/>
  <c r="IK5" i="37"/>
  <c r="IO5" i="37"/>
  <c r="IS5" i="37"/>
  <c r="IW5" i="37"/>
  <c r="JA5" i="37"/>
  <c r="GS5" i="37"/>
  <c r="GW5" i="37"/>
  <c r="HA5" i="37"/>
  <c r="HE5" i="37"/>
  <c r="HI5" i="37"/>
  <c r="HM5" i="37"/>
  <c r="GT5" i="37"/>
  <c r="GX5" i="37"/>
  <c r="HB5" i="37"/>
  <c r="HF5" i="37"/>
  <c r="HJ5" i="37"/>
  <c r="GV5" i="37"/>
  <c r="GZ5" i="37"/>
  <c r="HD5" i="37"/>
  <c r="HH5" i="37"/>
  <c r="HL5" i="37"/>
  <c r="GU5" i="37"/>
  <c r="GY5" i="37"/>
  <c r="HC5" i="37"/>
  <c r="HG5" i="37"/>
  <c r="HK5" i="37"/>
  <c r="FC5" i="37"/>
  <c r="FG5" i="37"/>
  <c r="FK5" i="37"/>
  <c r="FO5" i="37"/>
  <c r="FS5" i="37"/>
  <c r="FW5" i="37"/>
  <c r="FN5" i="37"/>
  <c r="FV5" i="37"/>
  <c r="FD5" i="37"/>
  <c r="FH5" i="37"/>
  <c r="FL5" i="37"/>
  <c r="FP5" i="37"/>
  <c r="FT5" i="37"/>
  <c r="FJ5" i="37"/>
  <c r="FE5" i="37"/>
  <c r="FI5" i="37"/>
  <c r="FM5" i="37"/>
  <c r="FQ5" i="37"/>
  <c r="FU5" i="37"/>
  <c r="FF5" i="37"/>
  <c r="FR5" i="37"/>
  <c r="DK5" i="37"/>
  <c r="DG5" i="37"/>
  <c r="DC5" i="37"/>
  <c r="CY5" i="37"/>
  <c r="CU5" i="37"/>
  <c r="CR5" i="37"/>
  <c r="DJ5" i="37"/>
  <c r="DF5" i="37"/>
  <c r="DB5" i="37"/>
  <c r="CX5" i="37"/>
  <c r="CT5" i="37"/>
  <c r="DI5" i="37"/>
  <c r="DE5" i="37"/>
  <c r="DA5" i="37"/>
  <c r="CW5" i="37"/>
  <c r="CS5" i="37"/>
  <c r="DL5" i="37"/>
  <c r="DH5" i="37"/>
  <c r="DD5" i="37"/>
  <c r="CZ5" i="37"/>
  <c r="CV5" i="37"/>
  <c r="BB5" i="37"/>
  <c r="BF5" i="37"/>
  <c r="BJ5" i="37"/>
  <c r="BN5" i="37"/>
  <c r="BR5" i="37"/>
  <c r="BV5" i="37"/>
  <c r="BM5" i="37"/>
  <c r="BC5" i="37"/>
  <c r="BG5" i="37"/>
  <c r="BK5" i="37"/>
  <c r="BO5" i="37"/>
  <c r="BS5" i="37"/>
  <c r="BI5" i="37"/>
  <c r="BU5" i="37"/>
  <c r="BD5" i="37"/>
  <c r="BH5" i="37"/>
  <c r="BL5" i="37"/>
  <c r="BP5" i="37"/>
  <c r="BT5" i="37"/>
  <c r="BE5" i="37"/>
  <c r="BQ5" i="37"/>
  <c r="L5" i="37"/>
  <c r="P5" i="37"/>
  <c r="T5" i="37"/>
  <c r="X5" i="37"/>
  <c r="AB5" i="37"/>
  <c r="AF5" i="37"/>
  <c r="AE5" i="37"/>
  <c r="M5" i="37"/>
  <c r="Q5" i="37"/>
  <c r="U5" i="37"/>
  <c r="Y5" i="37"/>
  <c r="AC5" i="37"/>
  <c r="S5" i="37"/>
  <c r="N5" i="37"/>
  <c r="R5" i="37"/>
  <c r="V5" i="37"/>
  <c r="Z5" i="37"/>
  <c r="AD5" i="37"/>
  <c r="O5" i="37"/>
  <c r="W5" i="37"/>
  <c r="AA5" i="37"/>
  <c r="Z149" i="3"/>
  <c r="AN141" i="6"/>
  <c r="X141" i="2" s="1"/>
  <c r="AK142" i="6"/>
  <c r="AN142" i="6" s="1"/>
  <c r="X142" i="2" s="1"/>
  <c r="AJ48" i="6"/>
  <c r="AJ49" i="3"/>
  <c r="N28" i="2"/>
  <c r="O28" i="2" s="1"/>
  <c r="V28" i="2" s="1"/>
  <c r="AF145" i="6"/>
  <c r="AG144" i="6" s="1"/>
  <c r="W127" i="2"/>
  <c r="Z127" i="2" s="1"/>
  <c r="W26" i="2"/>
  <c r="Z26" i="2" s="1"/>
  <c r="AB146" i="6"/>
  <c r="AD146" i="6"/>
  <c r="AC146" i="6"/>
  <c r="AE145" i="6"/>
  <c r="AH143" i="6"/>
  <c r="AI143" i="6"/>
  <c r="AY151" i="5"/>
  <c r="BF151" i="5" s="1"/>
  <c r="S150" i="3" s="1"/>
  <c r="T150" i="3" s="1"/>
  <c r="AZ151" i="5"/>
  <c r="BG151" i="5" s="1"/>
  <c r="S150" i="6" s="1"/>
  <c r="T150" i="6" s="1"/>
  <c r="AN50" i="24"/>
  <c r="AY51" i="5"/>
  <c r="BF51" i="5" s="1"/>
  <c r="S50" i="3" s="1"/>
  <c r="T50" i="3" s="1"/>
  <c r="AZ51" i="5"/>
  <c r="BG51" i="5" s="1"/>
  <c r="AY152" i="5"/>
  <c r="BF152" i="5" s="1"/>
  <c r="S151" i="3" s="1"/>
  <c r="T151" i="3" s="1"/>
  <c r="AZ152" i="5"/>
  <c r="BG152" i="5" s="1"/>
  <c r="S151" i="6" s="1"/>
  <c r="T151" i="6" s="1"/>
  <c r="L41" i="2"/>
  <c r="M41" i="2" s="1"/>
  <c r="Z46" i="6"/>
  <c r="Z47" i="6"/>
  <c r="AA46" i="6"/>
  <c r="AA47" i="6"/>
  <c r="AM150" i="24"/>
  <c r="AN150" i="24"/>
  <c r="X48" i="6"/>
  <c r="Y48" i="6"/>
  <c r="S49" i="6"/>
  <c r="T49" i="6" s="1"/>
  <c r="AM42" i="6"/>
  <c r="AB197" i="6"/>
  <c r="AD197" i="6"/>
  <c r="AC197" i="6"/>
  <c r="X41" i="2"/>
  <c r="AN151" i="24"/>
  <c r="AM151" i="24"/>
  <c r="AM41" i="6"/>
  <c r="R41" i="2" s="1"/>
  <c r="AM143" i="3"/>
  <c r="AM50" i="24"/>
  <c r="AM142" i="3"/>
  <c r="AL150" i="8"/>
  <c r="AL54" i="7"/>
  <c r="AL151" i="24"/>
  <c r="AL50" i="24"/>
  <c r="AK151" i="7"/>
  <c r="AM151" i="7" s="1"/>
  <c r="AL151" i="8"/>
  <c r="AL151" i="7"/>
  <c r="AK151" i="8"/>
  <c r="AM151" i="8" s="1"/>
  <c r="AL42" i="6"/>
  <c r="AL143" i="3"/>
  <c r="AK52" i="7"/>
  <c r="AM52" i="7" s="1"/>
  <c r="AL42" i="3"/>
  <c r="AL52" i="7"/>
  <c r="AL152" i="7"/>
  <c r="AK42" i="3"/>
  <c r="AN42" i="3" s="1"/>
  <c r="X42" i="2" s="1"/>
  <c r="AK53" i="7"/>
  <c r="AM53" i="7" s="1"/>
  <c r="AL144" i="3"/>
  <c r="AL53" i="7"/>
  <c r="AK150" i="8"/>
  <c r="AM150" i="8" s="1"/>
  <c r="AL51" i="24"/>
  <c r="AK43" i="3"/>
  <c r="AM43" i="3" s="1"/>
  <c r="AD46" i="3"/>
  <c r="AB46" i="3"/>
  <c r="AI43" i="3"/>
  <c r="AC46" i="3"/>
  <c r="AF45" i="3"/>
  <c r="AG44" i="3" s="1"/>
  <c r="AI44" i="3" s="1"/>
  <c r="AE45" i="3"/>
  <c r="AF146" i="3"/>
  <c r="AG145" i="3" s="1"/>
  <c r="AH145" i="3" s="1"/>
  <c r="AE146" i="3"/>
  <c r="AC46" i="6"/>
  <c r="AH144" i="3"/>
  <c r="Z148" i="6"/>
  <c r="AB147" i="3"/>
  <c r="AC147" i="3"/>
  <c r="AD147" i="3"/>
  <c r="AD46" i="6"/>
  <c r="AB46" i="6"/>
  <c r="AE45" i="6"/>
  <c r="AF45" i="6"/>
  <c r="AG44" i="6" s="1"/>
  <c r="AH44" i="6" s="1"/>
  <c r="AI43" i="6"/>
  <c r="AH43" i="6"/>
  <c r="AA149" i="6"/>
  <c r="AA148" i="6"/>
  <c r="Z149" i="6"/>
  <c r="AA149" i="3"/>
  <c r="Z148" i="3"/>
  <c r="AA148" i="3"/>
  <c r="Y48" i="3"/>
  <c r="X48" i="3"/>
  <c r="AJ48" i="3"/>
  <c r="X49" i="3"/>
  <c r="Y49" i="3"/>
  <c r="M158" i="8"/>
  <c r="L158" i="8"/>
  <c r="N157" i="8"/>
  <c r="O157" i="8"/>
  <c r="P156" i="8" s="1"/>
  <c r="R156" i="8" s="1"/>
  <c r="AP156" i="8" s="1"/>
  <c r="K158" i="8"/>
  <c r="N56" i="8"/>
  <c r="L57" i="8"/>
  <c r="M57" i="8"/>
  <c r="O56" i="8"/>
  <c r="P55" i="8" s="1"/>
  <c r="R54" i="8"/>
  <c r="AP54" i="8" s="1"/>
  <c r="K57" i="8"/>
  <c r="K57" i="24"/>
  <c r="R54" i="24"/>
  <c r="AP54" i="24" s="1"/>
  <c r="AC54" i="24"/>
  <c r="M57" i="24"/>
  <c r="L57" i="24"/>
  <c r="O56" i="24"/>
  <c r="P55" i="24" s="1"/>
  <c r="N56" i="24"/>
  <c r="AD155" i="7"/>
  <c r="AF53" i="24"/>
  <c r="AG52" i="24" s="1"/>
  <c r="AI52" i="24" s="1"/>
  <c r="AE53" i="24"/>
  <c r="AH152" i="7"/>
  <c r="L158" i="3"/>
  <c r="AF154" i="7"/>
  <c r="AG153" i="7" s="1"/>
  <c r="AE154" i="7"/>
  <c r="AB155" i="7"/>
  <c r="AC155" i="7"/>
  <c r="AB54" i="24"/>
  <c r="AD54" i="24"/>
  <c r="AH51" i="24"/>
  <c r="M57" i="6"/>
  <c r="AH54" i="7"/>
  <c r="K57" i="6"/>
  <c r="O56" i="6"/>
  <c r="P55" i="6" s="1"/>
  <c r="R55" i="6" s="1"/>
  <c r="AP55" i="6" s="1"/>
  <c r="L57" i="6"/>
  <c r="N56" i="6"/>
  <c r="Q54" i="6"/>
  <c r="AO54" i="6" s="1"/>
  <c r="R54" i="6"/>
  <c r="AP54" i="6" s="1"/>
  <c r="M57" i="3"/>
  <c r="R54" i="3"/>
  <c r="AP54" i="3" s="1"/>
  <c r="L57" i="3"/>
  <c r="K57" i="3"/>
  <c r="O56" i="3"/>
  <c r="P55" i="3" s="1"/>
  <c r="N56" i="3"/>
  <c r="Q155" i="6"/>
  <c r="AO155" i="6" s="1"/>
  <c r="AC54" i="8"/>
  <c r="L158" i="7"/>
  <c r="L158" i="24"/>
  <c r="AD155" i="24"/>
  <c r="M158" i="3"/>
  <c r="L158" i="6"/>
  <c r="K158" i="6"/>
  <c r="N157" i="6"/>
  <c r="O157" i="6"/>
  <c r="P156" i="6" s="1"/>
  <c r="R156" i="6" s="1"/>
  <c r="AP156" i="6" s="1"/>
  <c r="M158" i="6"/>
  <c r="AD54" i="8"/>
  <c r="M158" i="24"/>
  <c r="AD155" i="8"/>
  <c r="AG152" i="24"/>
  <c r="AC155" i="8"/>
  <c r="AC155" i="24"/>
  <c r="AF154" i="24"/>
  <c r="AG153" i="24" s="1"/>
  <c r="AB155" i="24"/>
  <c r="AE154" i="24"/>
  <c r="M158" i="7"/>
  <c r="AB57" i="7"/>
  <c r="AE56" i="7"/>
  <c r="AF56" i="7"/>
  <c r="G58" i="2"/>
  <c r="F59" i="2"/>
  <c r="E60" i="2" s="1"/>
  <c r="B198" i="6"/>
  <c r="B96" i="6"/>
  <c r="J57" i="2"/>
  <c r="AN57" i="8"/>
  <c r="L59" i="7"/>
  <c r="N58" i="7"/>
  <c r="O58" i="7"/>
  <c r="M67" i="7"/>
  <c r="B97" i="7"/>
  <c r="AI152" i="8"/>
  <c r="AH152" i="8"/>
  <c r="AH50" i="8"/>
  <c r="AI50" i="8"/>
  <c r="AD64" i="7"/>
  <c r="K61" i="7"/>
  <c r="B198" i="8"/>
  <c r="B62" i="2"/>
  <c r="D61" i="2"/>
  <c r="AF154" i="8"/>
  <c r="AE154" i="8"/>
  <c r="AB155" i="8"/>
  <c r="AG51" i="8"/>
  <c r="B97" i="8"/>
  <c r="B97" i="3"/>
  <c r="AF53" i="8"/>
  <c r="AE53" i="8"/>
  <c r="AB54" i="8"/>
  <c r="D159" i="2"/>
  <c r="F159" i="2" s="1"/>
  <c r="E160" i="2" s="1"/>
  <c r="G159" i="2" s="1"/>
  <c r="B160" i="2"/>
  <c r="Q155" i="8"/>
  <c r="AO155" i="8" s="1"/>
  <c r="R155" i="8"/>
  <c r="AP155" i="8" s="1"/>
  <c r="AC59" i="7"/>
  <c r="J157" i="2"/>
  <c r="AN157" i="7"/>
  <c r="AN157" i="8"/>
  <c r="O157" i="3"/>
  <c r="N157" i="3"/>
  <c r="K158" i="3"/>
  <c r="R154" i="7"/>
  <c r="AP154" i="7" s="1"/>
  <c r="Q154" i="7"/>
  <c r="AO154" i="7" s="1"/>
  <c r="G158" i="2"/>
  <c r="P155" i="3"/>
  <c r="B198" i="24"/>
  <c r="B198" i="3"/>
  <c r="R154" i="3"/>
  <c r="AP154" i="3" s="1"/>
  <c r="Q154" i="3"/>
  <c r="AO154" i="3" s="1"/>
  <c r="O157" i="24"/>
  <c r="N157" i="24"/>
  <c r="K158" i="24"/>
  <c r="R155" i="24"/>
  <c r="AP155" i="24" s="1"/>
  <c r="Q155" i="24"/>
  <c r="AO155" i="24" s="1"/>
  <c r="B98" i="24"/>
  <c r="P155" i="7"/>
  <c r="B198" i="7"/>
  <c r="O157" i="7"/>
  <c r="P156" i="7" s="1"/>
  <c r="N157" i="7"/>
  <c r="K158" i="7"/>
  <c r="Q56" i="7"/>
  <c r="AO56" i="7" s="1"/>
  <c r="O129" i="2"/>
  <c r="V129" i="2" s="1"/>
  <c r="P128" i="2"/>
  <c r="P27" i="2" l="1"/>
  <c r="AQ27" i="7" s="1"/>
  <c r="AS27" i="7" s="1"/>
  <c r="AM142" i="6"/>
  <c r="R142" i="2" s="1"/>
  <c r="AR128" i="8"/>
  <c r="AT128" i="8" s="1"/>
  <c r="AQ128" i="8"/>
  <c r="AS128" i="8" s="1"/>
  <c r="AQ128" i="7"/>
  <c r="AS128" i="7" s="1"/>
  <c r="AR128" i="7"/>
  <c r="AT128" i="7" s="1"/>
  <c r="AR128" i="24"/>
  <c r="AT128" i="24" s="1"/>
  <c r="AQ128" i="24"/>
  <c r="AS128" i="24" s="1"/>
  <c r="AK143" i="6"/>
  <c r="AN143" i="6" s="1"/>
  <c r="X143" i="2" s="1"/>
  <c r="AQ128" i="6"/>
  <c r="AS128" i="6" s="1"/>
  <c r="AR128" i="6"/>
  <c r="AT128" i="6" s="1"/>
  <c r="AL143" i="6"/>
  <c r="L143" i="2" s="1"/>
  <c r="M143" i="2" s="1"/>
  <c r="U128" i="2"/>
  <c r="Y128" i="2" s="1"/>
  <c r="AQ128" i="3"/>
  <c r="AS128" i="3" s="1"/>
  <c r="AJ150" i="3"/>
  <c r="AJ50" i="3"/>
  <c r="AC147" i="6"/>
  <c r="AH144" i="6"/>
  <c r="AI144" i="6"/>
  <c r="AE146" i="6"/>
  <c r="AB147" i="6"/>
  <c r="AF146" i="6"/>
  <c r="AG145" i="6" s="1"/>
  <c r="AH145" i="6" s="1"/>
  <c r="AD147" i="6"/>
  <c r="AN43" i="3"/>
  <c r="AA48" i="6"/>
  <c r="Z48" i="6"/>
  <c r="AJ49" i="6"/>
  <c r="Y49" i="6"/>
  <c r="X49" i="6"/>
  <c r="X150" i="6"/>
  <c r="AJ150" i="6"/>
  <c r="Y150" i="6"/>
  <c r="S50" i="6"/>
  <c r="T50" i="6" s="1"/>
  <c r="Y151" i="6"/>
  <c r="X151" i="6"/>
  <c r="AB198" i="6"/>
  <c r="AC198" i="6"/>
  <c r="AD198" i="6"/>
  <c r="L42" i="2"/>
  <c r="M42" i="2" s="1"/>
  <c r="AM42" i="3"/>
  <c r="R42" i="2" s="1"/>
  <c r="AL50" i="8"/>
  <c r="AL52" i="24"/>
  <c r="AK50" i="8"/>
  <c r="AM50" i="8" s="1"/>
  <c r="AK144" i="3"/>
  <c r="AM144" i="3" s="1"/>
  <c r="AL43" i="3"/>
  <c r="AK152" i="8"/>
  <c r="AM152" i="8" s="1"/>
  <c r="AL152" i="8"/>
  <c r="AK43" i="6"/>
  <c r="AM43" i="6" s="1"/>
  <c r="R43" i="2" s="1"/>
  <c r="AK54" i="7"/>
  <c r="AM54" i="7" s="1"/>
  <c r="AL43" i="6"/>
  <c r="AK145" i="3"/>
  <c r="AN145" i="3" s="1"/>
  <c r="AR128" i="3"/>
  <c r="AT128" i="3" s="1"/>
  <c r="AK51" i="24"/>
  <c r="AK152" i="7"/>
  <c r="AM152" i="7" s="1"/>
  <c r="AK44" i="6"/>
  <c r="AN44" i="6" s="1"/>
  <c r="AL44" i="3"/>
  <c r="AB47" i="3"/>
  <c r="AE46" i="3"/>
  <c r="AD47" i="3"/>
  <c r="AC47" i="3"/>
  <c r="AF46" i="3"/>
  <c r="AG45" i="3" s="1"/>
  <c r="AH44" i="3"/>
  <c r="AI145" i="3"/>
  <c r="AC148" i="3"/>
  <c r="AF147" i="3"/>
  <c r="AG146" i="3" s="1"/>
  <c r="AH146" i="3" s="1"/>
  <c r="AB148" i="3"/>
  <c r="AD148" i="3"/>
  <c r="AE147" i="3"/>
  <c r="AD47" i="6"/>
  <c r="AC47" i="6"/>
  <c r="AI44" i="6"/>
  <c r="AF46" i="6"/>
  <c r="AG45" i="6" s="1"/>
  <c r="AE46" i="6"/>
  <c r="AB47" i="6"/>
  <c r="Z48" i="3"/>
  <c r="AJ151" i="6"/>
  <c r="AA48" i="3"/>
  <c r="Z49" i="3"/>
  <c r="X151" i="3"/>
  <c r="Y151" i="3"/>
  <c r="AJ151" i="3"/>
  <c r="X150" i="3"/>
  <c r="Y150" i="3"/>
  <c r="Y50" i="3"/>
  <c r="X50" i="3"/>
  <c r="AA49" i="3"/>
  <c r="L58" i="24"/>
  <c r="L159" i="8"/>
  <c r="K159" i="8"/>
  <c r="Q156" i="8"/>
  <c r="AO156" i="8" s="1"/>
  <c r="O158" i="8"/>
  <c r="P157" i="8" s="1"/>
  <c r="R157" i="8" s="1"/>
  <c r="AP157" i="8" s="1"/>
  <c r="M159" i="8"/>
  <c r="N158" i="8"/>
  <c r="O57" i="8"/>
  <c r="P56" i="8" s="1"/>
  <c r="L58" i="8"/>
  <c r="K58" i="8"/>
  <c r="M58" i="8"/>
  <c r="N57" i="8"/>
  <c r="AC55" i="24"/>
  <c r="K58" i="24"/>
  <c r="M58" i="24"/>
  <c r="O57" i="24"/>
  <c r="P56" i="24" s="1"/>
  <c r="R56" i="24" s="1"/>
  <c r="AP56" i="24" s="1"/>
  <c r="N57" i="24"/>
  <c r="AH52" i="24"/>
  <c r="AD156" i="7"/>
  <c r="L159" i="3"/>
  <c r="AF155" i="7"/>
  <c r="AG154" i="7" s="1"/>
  <c r="AE155" i="7"/>
  <c r="AC156" i="7"/>
  <c r="AB156" i="7"/>
  <c r="AI153" i="7"/>
  <c r="AH153" i="7"/>
  <c r="AF54" i="24"/>
  <c r="AG53" i="24" s="1"/>
  <c r="AH53" i="24" s="1"/>
  <c r="AD55" i="24"/>
  <c r="AB55" i="24"/>
  <c r="AE54" i="24"/>
  <c r="Q55" i="6"/>
  <c r="AO55" i="6" s="1"/>
  <c r="AC55" i="8"/>
  <c r="M58" i="6"/>
  <c r="K58" i="6"/>
  <c r="O57" i="6"/>
  <c r="P56" i="6" s="1"/>
  <c r="L58" i="6"/>
  <c r="N57" i="6"/>
  <c r="M58" i="3"/>
  <c r="Q55" i="3"/>
  <c r="AO55" i="3" s="1"/>
  <c r="R55" i="3"/>
  <c r="AP55" i="3" s="1"/>
  <c r="O57" i="3"/>
  <c r="P56" i="3" s="1"/>
  <c r="Q56" i="3" s="1"/>
  <c r="AO56" i="3" s="1"/>
  <c r="K58" i="3"/>
  <c r="L58" i="3"/>
  <c r="N57" i="3"/>
  <c r="M159" i="24"/>
  <c r="L159" i="7"/>
  <c r="Q156" i="6"/>
  <c r="AO156" i="6" s="1"/>
  <c r="L159" i="6"/>
  <c r="O158" i="6"/>
  <c r="P157" i="6" s="1"/>
  <c r="R157" i="6" s="1"/>
  <c r="AP157" i="6" s="1"/>
  <c r="N158" i="6"/>
  <c r="K159" i="6"/>
  <c r="M159" i="6"/>
  <c r="AH153" i="24"/>
  <c r="AI153" i="24"/>
  <c r="AH152" i="24"/>
  <c r="AI152" i="24"/>
  <c r="L159" i="24"/>
  <c r="AE155" i="24"/>
  <c r="AB156" i="24"/>
  <c r="AF155" i="24"/>
  <c r="AG154" i="24" s="1"/>
  <c r="M159" i="3"/>
  <c r="AC156" i="24"/>
  <c r="AD156" i="24"/>
  <c r="M159" i="7"/>
  <c r="AC156" i="8"/>
  <c r="AD156" i="8"/>
  <c r="AF57" i="7"/>
  <c r="AG56" i="7" s="1"/>
  <c r="AB58" i="7"/>
  <c r="AE57" i="7"/>
  <c r="AG55" i="7"/>
  <c r="AD55" i="8"/>
  <c r="J159" i="2"/>
  <c r="AN159" i="7"/>
  <c r="AN159" i="8"/>
  <c r="F60" i="2"/>
  <c r="E61" i="2" s="1"/>
  <c r="G59" i="2"/>
  <c r="Q156" i="7"/>
  <c r="AO156" i="7" s="1"/>
  <c r="R156" i="7"/>
  <c r="AP156" i="7" s="1"/>
  <c r="B98" i="3"/>
  <c r="AE155" i="8"/>
  <c r="AF155" i="8"/>
  <c r="AG154" i="8" s="1"/>
  <c r="AB156" i="8"/>
  <c r="J158" i="2"/>
  <c r="AN158" i="8"/>
  <c r="AN158" i="7"/>
  <c r="B98" i="7"/>
  <c r="B199" i="24"/>
  <c r="O158" i="7"/>
  <c r="N158" i="7"/>
  <c r="K159" i="7"/>
  <c r="B199" i="3"/>
  <c r="P57" i="7"/>
  <c r="AE54" i="8"/>
  <c r="AF54" i="8"/>
  <c r="AG53" i="8" s="1"/>
  <c r="AB55" i="8"/>
  <c r="M68" i="7"/>
  <c r="AG52" i="8"/>
  <c r="B199" i="6"/>
  <c r="AD65" i="7"/>
  <c r="B199" i="8"/>
  <c r="B98" i="8"/>
  <c r="AG153" i="8"/>
  <c r="N158" i="3"/>
  <c r="O158" i="3"/>
  <c r="K159" i="3"/>
  <c r="AH51" i="8"/>
  <c r="AI51" i="8"/>
  <c r="P156" i="3"/>
  <c r="P156" i="24"/>
  <c r="L60" i="7"/>
  <c r="N59" i="7"/>
  <c r="O59" i="7"/>
  <c r="Q55" i="8"/>
  <c r="AO55" i="8" s="1"/>
  <c r="R55" i="8"/>
  <c r="AP55" i="8" s="1"/>
  <c r="R155" i="7"/>
  <c r="AP155" i="7" s="1"/>
  <c r="Q155" i="7"/>
  <c r="AO155" i="7" s="1"/>
  <c r="B199" i="7"/>
  <c r="B99" i="24"/>
  <c r="B63" i="2"/>
  <c r="D62" i="2"/>
  <c r="B161" i="2"/>
  <c r="D160" i="2"/>
  <c r="F160" i="2" s="1"/>
  <c r="E161" i="2" s="1"/>
  <c r="J58" i="2"/>
  <c r="AN58" i="8"/>
  <c r="R55" i="24"/>
  <c r="AP55" i="24" s="1"/>
  <c r="Q55" i="24"/>
  <c r="AO55" i="24" s="1"/>
  <c r="N158" i="24"/>
  <c r="O158" i="24"/>
  <c r="P157" i="24" s="1"/>
  <c r="K159" i="24"/>
  <c r="Q155" i="3"/>
  <c r="AO155" i="3" s="1"/>
  <c r="R155" i="3"/>
  <c r="AP155" i="3" s="1"/>
  <c r="AC60" i="7"/>
  <c r="K62" i="7"/>
  <c r="B97" i="6"/>
  <c r="N29" i="2"/>
  <c r="P28" i="2" s="1"/>
  <c r="N130" i="2"/>
  <c r="O130" i="2" s="1"/>
  <c r="V130" i="2" s="1"/>
  <c r="S128" i="2"/>
  <c r="AR27" i="3" l="1"/>
  <c r="AT27" i="3" s="1"/>
  <c r="S27" i="2"/>
  <c r="W27" i="2" s="1"/>
  <c r="Z27" i="2" s="1"/>
  <c r="AR27" i="7"/>
  <c r="AT27" i="7" s="1"/>
  <c r="AQ27" i="3"/>
  <c r="AS27" i="3" s="1"/>
  <c r="AQ27" i="24"/>
  <c r="AS27" i="24" s="1"/>
  <c r="AR27" i="8"/>
  <c r="AT27" i="8" s="1"/>
  <c r="AR27" i="6"/>
  <c r="AT27" i="6" s="1"/>
  <c r="U27" i="2"/>
  <c r="Y27" i="2" s="1"/>
  <c r="AQ27" i="8"/>
  <c r="AS27" i="8" s="1"/>
  <c r="AQ27" i="6"/>
  <c r="AS27" i="6" s="1"/>
  <c r="AR27" i="24"/>
  <c r="AT27" i="24" s="1"/>
  <c r="AM143" i="6"/>
  <c r="R143" i="2" s="1"/>
  <c r="AR28" i="8"/>
  <c r="AT28" i="8" s="1"/>
  <c r="AQ28" i="8"/>
  <c r="AS28" i="8" s="1"/>
  <c r="AR28" i="7"/>
  <c r="AT28" i="7" s="1"/>
  <c r="AQ28" i="7"/>
  <c r="AS28" i="7" s="1"/>
  <c r="AR28" i="24"/>
  <c r="AT28" i="24" s="1"/>
  <c r="AQ28" i="24"/>
  <c r="AS28" i="24" s="1"/>
  <c r="AL144" i="6"/>
  <c r="L144" i="2" s="1"/>
  <c r="M144" i="2" s="1"/>
  <c r="AK145" i="6"/>
  <c r="AN145" i="6" s="1"/>
  <c r="X145" i="2" s="1"/>
  <c r="AK144" i="6"/>
  <c r="AM144" i="6" s="1"/>
  <c r="R144" i="2" s="1"/>
  <c r="AR28" i="6"/>
  <c r="AT28" i="6" s="1"/>
  <c r="AQ28" i="6"/>
  <c r="AS28" i="6" s="1"/>
  <c r="U28" i="2"/>
  <c r="Y28" i="2" s="1"/>
  <c r="AQ28" i="3"/>
  <c r="AS28" i="3" s="1"/>
  <c r="AB148" i="6"/>
  <c r="AC148" i="6"/>
  <c r="AF147" i="6"/>
  <c r="AG146" i="6" s="1"/>
  <c r="W128" i="2"/>
  <c r="Z128" i="2" s="1"/>
  <c r="AI145" i="6"/>
  <c r="AD148" i="6"/>
  <c r="AE147" i="6"/>
  <c r="AZ52" i="5"/>
  <c r="BG52" i="5" s="1"/>
  <c r="S51" i="6" s="1"/>
  <c r="T51" i="6" s="1"/>
  <c r="AY52" i="5"/>
  <c r="BF52" i="5" s="1"/>
  <c r="S51" i="3" s="1"/>
  <c r="T51" i="3" s="1"/>
  <c r="AM51" i="24"/>
  <c r="AA150" i="6"/>
  <c r="Z49" i="6"/>
  <c r="AA49" i="6"/>
  <c r="AN51" i="24"/>
  <c r="AM145" i="3"/>
  <c r="Z150" i="6"/>
  <c r="AJ50" i="6"/>
  <c r="Y50" i="6"/>
  <c r="X50" i="6"/>
  <c r="AB199" i="6"/>
  <c r="AD199" i="6"/>
  <c r="AC199" i="6"/>
  <c r="AN43" i="6"/>
  <c r="X43" i="2" s="1"/>
  <c r="AM44" i="6"/>
  <c r="AN144" i="3"/>
  <c r="L43" i="2"/>
  <c r="M43" i="2" s="1"/>
  <c r="AL152" i="24"/>
  <c r="AL145" i="3"/>
  <c r="AK152" i="24"/>
  <c r="AK53" i="24"/>
  <c r="AL44" i="6"/>
  <c r="L44" i="2" s="1"/>
  <c r="M44" i="2" s="1"/>
  <c r="AK153" i="7"/>
  <c r="AM153" i="7" s="1"/>
  <c r="AK44" i="3"/>
  <c r="AN44" i="3" s="1"/>
  <c r="X44" i="2" s="1"/>
  <c r="AL51" i="8"/>
  <c r="AL153" i="7"/>
  <c r="AK51" i="8"/>
  <c r="AM51" i="8" s="1"/>
  <c r="AL153" i="24"/>
  <c r="AK153" i="24"/>
  <c r="AK52" i="24"/>
  <c r="AK146" i="3"/>
  <c r="AM146" i="3" s="1"/>
  <c r="S28" i="2"/>
  <c r="AR28" i="3"/>
  <c r="AT28" i="3" s="1"/>
  <c r="AC48" i="3"/>
  <c r="AE47" i="3"/>
  <c r="AF47" i="3"/>
  <c r="AG46" i="3" s="1"/>
  <c r="AI46" i="3" s="1"/>
  <c r="AD48" i="3"/>
  <c r="AB48" i="3"/>
  <c r="AH45" i="3"/>
  <c r="AI45" i="3"/>
  <c r="AC149" i="3"/>
  <c r="AI146" i="3"/>
  <c r="AF148" i="3"/>
  <c r="AG147" i="3" s="1"/>
  <c r="AH147" i="3" s="1"/>
  <c r="AE148" i="3"/>
  <c r="AD149" i="3"/>
  <c r="AB149" i="3"/>
  <c r="AA151" i="6"/>
  <c r="Z151" i="6"/>
  <c r="AC48" i="6"/>
  <c r="AD48" i="6"/>
  <c r="AI45" i="6"/>
  <c r="AH45" i="6"/>
  <c r="AB48" i="6"/>
  <c r="AF47" i="6"/>
  <c r="AG46" i="6" s="1"/>
  <c r="AE47" i="6"/>
  <c r="AA151" i="3"/>
  <c r="Z151" i="3"/>
  <c r="Z150" i="3"/>
  <c r="AA150" i="3"/>
  <c r="Z50" i="3"/>
  <c r="AA50" i="3"/>
  <c r="K59" i="24"/>
  <c r="K160" i="8"/>
  <c r="L160" i="8"/>
  <c r="M160" i="8"/>
  <c r="O159" i="8"/>
  <c r="P158" i="8" s="1"/>
  <c r="Q157" i="8"/>
  <c r="AO157" i="8" s="1"/>
  <c r="N159" i="8"/>
  <c r="O58" i="8"/>
  <c r="P57" i="8" s="1"/>
  <c r="M59" i="8"/>
  <c r="L59" i="8"/>
  <c r="K59" i="8"/>
  <c r="N58" i="8"/>
  <c r="AF55" i="24"/>
  <c r="AG54" i="24" s="1"/>
  <c r="AH54" i="24" s="1"/>
  <c r="M59" i="24"/>
  <c r="O58" i="24"/>
  <c r="P57" i="24" s="1"/>
  <c r="L59" i="24"/>
  <c r="N58" i="24"/>
  <c r="Q56" i="24"/>
  <c r="AO56" i="24" s="1"/>
  <c r="AD56" i="24"/>
  <c r="AC56" i="24"/>
  <c r="AD157" i="7"/>
  <c r="L160" i="3"/>
  <c r="AE55" i="24"/>
  <c r="AB56" i="24"/>
  <c r="AE156" i="7"/>
  <c r="AF156" i="7"/>
  <c r="AG155" i="7" s="1"/>
  <c r="AC157" i="7"/>
  <c r="AB157" i="7"/>
  <c r="AH154" i="7"/>
  <c r="AI154" i="7"/>
  <c r="AI53" i="24"/>
  <c r="AC56" i="8"/>
  <c r="M59" i="6"/>
  <c r="K59" i="6"/>
  <c r="N58" i="6"/>
  <c r="O58" i="6"/>
  <c r="P57" i="6" s="1"/>
  <c r="L59" i="6"/>
  <c r="R56" i="6"/>
  <c r="AP56" i="6" s="1"/>
  <c r="Q56" i="6"/>
  <c r="AO56" i="6" s="1"/>
  <c r="R56" i="3"/>
  <c r="AP56" i="3" s="1"/>
  <c r="M59" i="3"/>
  <c r="L59" i="3"/>
  <c r="N58" i="3"/>
  <c r="O58" i="3"/>
  <c r="P57" i="3" s="1"/>
  <c r="K59" i="3"/>
  <c r="M160" i="7"/>
  <c r="L160" i="6"/>
  <c r="N159" i="6"/>
  <c r="O159" i="6"/>
  <c r="K160" i="6"/>
  <c r="M160" i="6"/>
  <c r="Q157" i="6"/>
  <c r="AO157" i="6" s="1"/>
  <c r="L160" i="24"/>
  <c r="AC157" i="8"/>
  <c r="L160" i="7"/>
  <c r="AC157" i="24"/>
  <c r="AE156" i="24"/>
  <c r="AF156" i="24"/>
  <c r="AG155" i="24" s="1"/>
  <c r="AB157" i="24"/>
  <c r="M160" i="3"/>
  <c r="AD157" i="8"/>
  <c r="AH154" i="24"/>
  <c r="AI154" i="24"/>
  <c r="AD157" i="24"/>
  <c r="M160" i="24"/>
  <c r="AB59" i="7"/>
  <c r="AF58" i="7"/>
  <c r="AG57" i="7" s="1"/>
  <c r="AE58" i="7"/>
  <c r="AH55" i="7"/>
  <c r="AI55" i="7"/>
  <c r="AD56" i="8"/>
  <c r="AI56" i="7"/>
  <c r="AH56" i="7"/>
  <c r="G60" i="2"/>
  <c r="F61" i="2"/>
  <c r="E62" i="2" s="1"/>
  <c r="AH53" i="8"/>
  <c r="AI53" i="8"/>
  <c r="G160" i="2"/>
  <c r="Q157" i="24"/>
  <c r="AO157" i="24" s="1"/>
  <c r="R157" i="24"/>
  <c r="AP157" i="24" s="1"/>
  <c r="J59" i="2"/>
  <c r="AN59" i="8"/>
  <c r="D63" i="2"/>
  <c r="B64" i="2"/>
  <c r="B200" i="6"/>
  <c r="M69" i="7"/>
  <c r="B99" i="3"/>
  <c r="D161" i="2"/>
  <c r="F161" i="2" s="1"/>
  <c r="E162" i="2" s="1"/>
  <c r="B162" i="2"/>
  <c r="AE156" i="8"/>
  <c r="AF156" i="8"/>
  <c r="AG155" i="8" s="1"/>
  <c r="AB157" i="8"/>
  <c r="R156" i="3"/>
  <c r="AP156" i="3" s="1"/>
  <c r="Q156" i="3"/>
  <c r="AO156" i="3" s="1"/>
  <c r="P157" i="7"/>
  <c r="AI153" i="8"/>
  <c r="AH153" i="8"/>
  <c r="AD66" i="7"/>
  <c r="AC61" i="7"/>
  <c r="AC62" i="7" s="1"/>
  <c r="AC63" i="7" s="1"/>
  <c r="Q156" i="24"/>
  <c r="AO156" i="24" s="1"/>
  <c r="R156" i="24"/>
  <c r="AP156" i="24" s="1"/>
  <c r="AH154" i="8"/>
  <c r="AI154" i="8"/>
  <c r="AF55" i="8"/>
  <c r="AG54" i="8" s="1"/>
  <c r="AE55" i="8"/>
  <c r="AB56" i="8"/>
  <c r="B200" i="24"/>
  <c r="R56" i="8"/>
  <c r="AP56" i="8" s="1"/>
  <c r="Q56" i="8"/>
  <c r="AO56" i="8" s="1"/>
  <c r="AI52" i="8"/>
  <c r="AH52" i="8"/>
  <c r="N159" i="24"/>
  <c r="O159" i="24"/>
  <c r="P158" i="24" s="1"/>
  <c r="K160" i="24"/>
  <c r="B100" i="24"/>
  <c r="L61" i="7"/>
  <c r="N60" i="7"/>
  <c r="O60" i="7"/>
  <c r="P59" i="7" s="1"/>
  <c r="B200" i="8"/>
  <c r="P58" i="7"/>
  <c r="B200" i="3"/>
  <c r="P157" i="3"/>
  <c r="K63" i="7"/>
  <c r="B98" i="6"/>
  <c r="B200" i="7"/>
  <c r="N159" i="3"/>
  <c r="K160" i="3"/>
  <c r="O159" i="3"/>
  <c r="P158" i="3" s="1"/>
  <c r="B99" i="8"/>
  <c r="Q57" i="7"/>
  <c r="AO57" i="7" s="1"/>
  <c r="R57" i="7"/>
  <c r="AP57" i="7" s="1"/>
  <c r="O159" i="7"/>
  <c r="K160" i="7"/>
  <c r="N159" i="7"/>
  <c r="B99" i="7"/>
  <c r="O29" i="2"/>
  <c r="V29" i="2" s="1"/>
  <c r="P129" i="2"/>
  <c r="N131" i="2"/>
  <c r="AN144" i="6" l="1"/>
  <c r="X144" i="2" s="1"/>
  <c r="AM145" i="6"/>
  <c r="R145" i="2" s="1"/>
  <c r="AR129" i="8"/>
  <c r="AT129" i="8" s="1"/>
  <c r="AQ129" i="8"/>
  <c r="AS129" i="8" s="1"/>
  <c r="AR129" i="7"/>
  <c r="AT129" i="7" s="1"/>
  <c r="AQ129" i="7"/>
  <c r="AS129" i="7" s="1"/>
  <c r="AQ129" i="24"/>
  <c r="AS129" i="24" s="1"/>
  <c r="AR129" i="24"/>
  <c r="AT129" i="24" s="1"/>
  <c r="AR129" i="6"/>
  <c r="AT129" i="6" s="1"/>
  <c r="AQ129" i="6"/>
  <c r="AS129" i="6" s="1"/>
  <c r="AL145" i="6"/>
  <c r="L145" i="2" s="1"/>
  <c r="M145" i="2" s="1"/>
  <c r="U129" i="2"/>
  <c r="Y129" i="2" s="1"/>
  <c r="AQ129" i="3"/>
  <c r="AS129" i="3" s="1"/>
  <c r="AB149" i="6"/>
  <c r="AF148" i="6"/>
  <c r="AG147" i="6" s="1"/>
  <c r="AH147" i="6" s="1"/>
  <c r="AC149" i="6"/>
  <c r="AD149" i="6"/>
  <c r="AI146" i="6"/>
  <c r="AH146" i="6"/>
  <c r="AE148" i="6"/>
  <c r="W28" i="2"/>
  <c r="Z28" i="2" s="1"/>
  <c r="X51" i="3"/>
  <c r="Y51" i="3"/>
  <c r="AJ51" i="3"/>
  <c r="AM52" i="24"/>
  <c r="AY53" i="5"/>
  <c r="BF53" i="5" s="1"/>
  <c r="S52" i="3" s="1"/>
  <c r="T52" i="3" s="1"/>
  <c r="AZ53" i="5"/>
  <c r="BG53" i="5" s="1"/>
  <c r="AN153" i="24"/>
  <c r="AY154" i="5"/>
  <c r="BF154" i="5" s="1"/>
  <c r="S153" i="3" s="1"/>
  <c r="T153" i="3" s="1"/>
  <c r="AZ154" i="5"/>
  <c r="BG154" i="5" s="1"/>
  <c r="S153" i="6" s="1"/>
  <c r="T153" i="6" s="1"/>
  <c r="AZ54" i="5"/>
  <c r="BG54" i="5" s="1"/>
  <c r="S53" i="6" s="1"/>
  <c r="T53" i="6" s="1"/>
  <c r="AY54" i="5"/>
  <c r="BF54" i="5" s="1"/>
  <c r="S53" i="3" s="1"/>
  <c r="T53" i="3" s="1"/>
  <c r="AN152" i="24"/>
  <c r="AY153" i="5"/>
  <c r="BF153" i="5" s="1"/>
  <c r="S152" i="3" s="1"/>
  <c r="T152" i="3" s="1"/>
  <c r="AZ153" i="5"/>
  <c r="BG153" i="5" s="1"/>
  <c r="S152" i="6" s="1"/>
  <c r="T152" i="6" s="1"/>
  <c r="Z50" i="6"/>
  <c r="AM53" i="24"/>
  <c r="AA50" i="6"/>
  <c r="AM152" i="24"/>
  <c r="AC200" i="6"/>
  <c r="AB200" i="6"/>
  <c r="AD200" i="6"/>
  <c r="AN53" i="24"/>
  <c r="AM153" i="24"/>
  <c r="AN52" i="24"/>
  <c r="AN146" i="3"/>
  <c r="AM44" i="3"/>
  <c r="R44" i="2" s="1"/>
  <c r="AL153" i="8"/>
  <c r="AL56" i="7"/>
  <c r="AK154" i="7"/>
  <c r="AM154" i="7" s="1"/>
  <c r="AL146" i="3"/>
  <c r="AK52" i="8"/>
  <c r="AM52" i="8" s="1"/>
  <c r="AL154" i="8"/>
  <c r="AL154" i="24"/>
  <c r="AL46" i="3"/>
  <c r="AL52" i="8"/>
  <c r="AK154" i="8"/>
  <c r="AM154" i="8" s="1"/>
  <c r="AL55" i="7"/>
  <c r="AK154" i="24"/>
  <c r="AL53" i="8"/>
  <c r="AK55" i="7"/>
  <c r="AM55" i="7" s="1"/>
  <c r="AK54" i="24"/>
  <c r="AK53" i="8"/>
  <c r="AM53" i="8" s="1"/>
  <c r="AL53" i="24"/>
  <c r="AL45" i="3"/>
  <c r="AK45" i="6"/>
  <c r="AN45" i="6" s="1"/>
  <c r="AK45" i="3"/>
  <c r="AN45" i="3" s="1"/>
  <c r="AR129" i="3"/>
  <c r="AT129" i="3" s="1"/>
  <c r="AK153" i="8"/>
  <c r="AM153" i="8" s="1"/>
  <c r="AK56" i="7"/>
  <c r="AM56" i="7" s="1"/>
  <c r="AL154" i="7"/>
  <c r="AL45" i="6"/>
  <c r="AK147" i="3"/>
  <c r="AN147" i="3" s="1"/>
  <c r="AF48" i="3"/>
  <c r="AG47" i="3" s="1"/>
  <c r="AI47" i="3" s="1"/>
  <c r="AH46" i="3"/>
  <c r="AE48" i="3"/>
  <c r="AB49" i="3"/>
  <c r="AD49" i="3"/>
  <c r="AC49" i="3"/>
  <c r="AB150" i="3"/>
  <c r="AC150" i="3"/>
  <c r="AF149" i="3"/>
  <c r="AG148" i="3" s="1"/>
  <c r="AH148" i="3" s="1"/>
  <c r="AE149" i="3"/>
  <c r="AI147" i="3"/>
  <c r="AD150" i="3"/>
  <c r="AC49" i="6"/>
  <c r="AD49" i="6"/>
  <c r="AI46" i="6"/>
  <c r="AH46" i="6"/>
  <c r="AF48" i="6"/>
  <c r="AG47" i="6" s="1"/>
  <c r="AE48" i="6"/>
  <c r="AB49" i="6"/>
  <c r="Y51" i="6"/>
  <c r="AJ51" i="6"/>
  <c r="X51" i="6"/>
  <c r="O59" i="24"/>
  <c r="P58" i="24" s="1"/>
  <c r="L161" i="8"/>
  <c r="M161" i="8"/>
  <c r="O160" i="8"/>
  <c r="P159" i="8" s="1"/>
  <c r="Q159" i="8" s="1"/>
  <c r="AO159" i="8" s="1"/>
  <c r="N160" i="8"/>
  <c r="K161" i="8"/>
  <c r="O59" i="8"/>
  <c r="P58" i="8" s="1"/>
  <c r="R58" i="8" s="1"/>
  <c r="AP58" i="8" s="1"/>
  <c r="M60" i="8"/>
  <c r="K60" i="8"/>
  <c r="N59" i="8"/>
  <c r="L60" i="8"/>
  <c r="N59" i="24"/>
  <c r="M60" i="24"/>
  <c r="K60" i="24"/>
  <c r="L60" i="24"/>
  <c r="AI54" i="24"/>
  <c r="AE56" i="24"/>
  <c r="L161" i="3"/>
  <c r="AC158" i="7"/>
  <c r="AE157" i="7"/>
  <c r="AB158" i="7"/>
  <c r="AF157" i="7"/>
  <c r="AG156" i="7" s="1"/>
  <c r="AI156" i="7" s="1"/>
  <c r="AC57" i="24"/>
  <c r="AB57" i="24"/>
  <c r="AD158" i="7"/>
  <c r="AF56" i="24"/>
  <c r="AG55" i="24" s="1"/>
  <c r="AH55" i="24" s="1"/>
  <c r="AD57" i="24"/>
  <c r="AI155" i="7"/>
  <c r="AH155" i="7"/>
  <c r="AC57" i="8"/>
  <c r="M60" i="6"/>
  <c r="K60" i="6"/>
  <c r="Q57" i="6"/>
  <c r="AO57" i="6" s="1"/>
  <c r="R57" i="6"/>
  <c r="AP57" i="6" s="1"/>
  <c r="L60" i="6"/>
  <c r="O59" i="6"/>
  <c r="P58" i="6" s="1"/>
  <c r="Q58" i="6" s="1"/>
  <c r="AO58" i="6" s="1"/>
  <c r="N59" i="6"/>
  <c r="L60" i="3"/>
  <c r="O59" i="3"/>
  <c r="P58" i="3" s="1"/>
  <c r="N59" i="3"/>
  <c r="K60" i="3"/>
  <c r="M60" i="3"/>
  <c r="Q57" i="3"/>
  <c r="AO57" i="3" s="1"/>
  <c r="R57" i="3"/>
  <c r="AP57" i="3" s="1"/>
  <c r="L161" i="6"/>
  <c r="O160" i="6"/>
  <c r="P159" i="6" s="1"/>
  <c r="K161" i="6"/>
  <c r="N160" i="6"/>
  <c r="L161" i="24"/>
  <c r="P158" i="6"/>
  <c r="AC158" i="8"/>
  <c r="M161" i="7"/>
  <c r="M161" i="6"/>
  <c r="AD57" i="8"/>
  <c r="M161" i="3"/>
  <c r="M161" i="24"/>
  <c r="AI155" i="24"/>
  <c r="AH155" i="24"/>
  <c r="L161" i="7"/>
  <c r="AD158" i="8"/>
  <c r="AC158" i="24"/>
  <c r="AE157" i="24"/>
  <c r="AF157" i="24"/>
  <c r="AG156" i="24" s="1"/>
  <c r="AI156" i="24" s="1"/>
  <c r="AB158" i="24"/>
  <c r="AD158" i="24"/>
  <c r="AI57" i="7"/>
  <c r="AH57" i="7"/>
  <c r="AB60" i="7"/>
  <c r="AF59" i="7"/>
  <c r="AE59" i="7"/>
  <c r="R59" i="7"/>
  <c r="AP59" i="7" s="1"/>
  <c r="Q59" i="7"/>
  <c r="AO59" i="7" s="1"/>
  <c r="Q158" i="3"/>
  <c r="AO158" i="3" s="1"/>
  <c r="R158" i="3"/>
  <c r="AP158" i="3" s="1"/>
  <c r="G61" i="2"/>
  <c r="F62" i="2"/>
  <c r="E63" i="2" s="1"/>
  <c r="F63" i="2" s="1"/>
  <c r="B201" i="3"/>
  <c r="R57" i="8"/>
  <c r="AP57" i="8" s="1"/>
  <c r="Q57" i="8"/>
  <c r="AO57" i="8" s="1"/>
  <c r="AC64" i="7"/>
  <c r="J160" i="2"/>
  <c r="AN160" i="7"/>
  <c r="AN160" i="8"/>
  <c r="O160" i="3"/>
  <c r="N160" i="3"/>
  <c r="K161" i="3"/>
  <c r="B99" i="6"/>
  <c r="B201" i="8"/>
  <c r="B100" i="8"/>
  <c r="R58" i="7"/>
  <c r="AP58" i="7" s="1"/>
  <c r="Q58" i="7"/>
  <c r="AO58" i="7" s="1"/>
  <c r="J60" i="2"/>
  <c r="AN60" i="8"/>
  <c r="Q158" i="24"/>
  <c r="AO158" i="24" s="1"/>
  <c r="R158" i="24"/>
  <c r="AP158" i="24" s="1"/>
  <c r="L62" i="7"/>
  <c r="N61" i="7"/>
  <c r="O61" i="7"/>
  <c r="Q157" i="7"/>
  <c r="AO157" i="7" s="1"/>
  <c r="R157" i="7"/>
  <c r="AP157" i="7" s="1"/>
  <c r="D162" i="2"/>
  <c r="F162" i="2" s="1"/>
  <c r="E163" i="2" s="1"/>
  <c r="B163" i="2"/>
  <c r="B100" i="3"/>
  <c r="B201" i="6"/>
  <c r="R157" i="3"/>
  <c r="AP157" i="3" s="1"/>
  <c r="Q157" i="3"/>
  <c r="AO157" i="3" s="1"/>
  <c r="Q158" i="8"/>
  <c r="AO158" i="8" s="1"/>
  <c r="R158" i="8"/>
  <c r="AP158" i="8" s="1"/>
  <c r="O160" i="24"/>
  <c r="N160" i="24"/>
  <c r="K161" i="24"/>
  <c r="AD67" i="7"/>
  <c r="B65" i="2"/>
  <c r="D64" i="2"/>
  <c r="B201" i="7"/>
  <c r="K64" i="7"/>
  <c r="P158" i="7"/>
  <c r="AF157" i="8"/>
  <c r="AG156" i="8" s="1"/>
  <c r="AE157" i="8"/>
  <c r="AB158" i="8"/>
  <c r="AH54" i="8"/>
  <c r="AI54" i="8"/>
  <c r="AH155" i="8"/>
  <c r="AI155" i="8"/>
  <c r="M70" i="7"/>
  <c r="M71" i="7" s="1"/>
  <c r="B100" i="7"/>
  <c r="O160" i="7"/>
  <c r="P159" i="7" s="1"/>
  <c r="N160" i="7"/>
  <c r="K161" i="7"/>
  <c r="B101" i="24"/>
  <c r="B201" i="24"/>
  <c r="AF56" i="8"/>
  <c r="AG55" i="8" s="1"/>
  <c r="AE56" i="8"/>
  <c r="AB57" i="8"/>
  <c r="R57" i="24"/>
  <c r="AP57" i="24" s="1"/>
  <c r="Q57" i="24"/>
  <c r="AO57" i="24" s="1"/>
  <c r="G161" i="2"/>
  <c r="N30" i="2"/>
  <c r="S129" i="2"/>
  <c r="P130" i="2"/>
  <c r="O131" i="2"/>
  <c r="V131" i="2" s="1"/>
  <c r="AQ130" i="8" l="1"/>
  <c r="AS130" i="8" s="1"/>
  <c r="AR130" i="8"/>
  <c r="AT130" i="8" s="1"/>
  <c r="AR130" i="7"/>
  <c r="AT130" i="7" s="1"/>
  <c r="AQ130" i="7"/>
  <c r="AS130" i="7" s="1"/>
  <c r="AQ130" i="24"/>
  <c r="AS130" i="24" s="1"/>
  <c r="AR130" i="24"/>
  <c r="AT130" i="24" s="1"/>
  <c r="AQ130" i="6"/>
  <c r="AS130" i="6" s="1"/>
  <c r="AR130" i="6"/>
  <c r="AT130" i="6" s="1"/>
  <c r="AK146" i="6"/>
  <c r="AN146" i="6" s="1"/>
  <c r="X146" i="2" s="1"/>
  <c r="AK147" i="6"/>
  <c r="AN147" i="6" s="1"/>
  <c r="X147" i="2" s="1"/>
  <c r="AL146" i="6"/>
  <c r="L146" i="2" s="1"/>
  <c r="M146" i="2" s="1"/>
  <c r="U130" i="2"/>
  <c r="Y130" i="2" s="1"/>
  <c r="AQ130" i="3"/>
  <c r="AS130" i="3" s="1"/>
  <c r="Y52" i="3"/>
  <c r="AB150" i="6"/>
  <c r="AF149" i="6"/>
  <c r="AG148" i="6" s="1"/>
  <c r="AH148" i="6" s="1"/>
  <c r="AE149" i="6"/>
  <c r="AI147" i="6"/>
  <c r="AC150" i="6"/>
  <c r="AD150" i="6"/>
  <c r="W129" i="2"/>
  <c r="Z129" i="2" s="1"/>
  <c r="AA51" i="3"/>
  <c r="Z51" i="3"/>
  <c r="Y53" i="6"/>
  <c r="AJ53" i="6"/>
  <c r="X53" i="6"/>
  <c r="AY55" i="5"/>
  <c r="BF55" i="5" s="1"/>
  <c r="S54" i="3" s="1"/>
  <c r="T54" i="3" s="1"/>
  <c r="AZ55" i="5"/>
  <c r="BG55" i="5" s="1"/>
  <c r="S54" i="6" s="1"/>
  <c r="T54" i="6" s="1"/>
  <c r="AM154" i="24"/>
  <c r="AY155" i="5"/>
  <c r="BF155" i="5" s="1"/>
  <c r="S154" i="3" s="1"/>
  <c r="T154" i="3" s="1"/>
  <c r="AZ155" i="5"/>
  <c r="BG155" i="5" s="1"/>
  <c r="S154" i="6" s="1"/>
  <c r="T154" i="6" s="1"/>
  <c r="AM54" i="24"/>
  <c r="AN54" i="24"/>
  <c r="AN154" i="24"/>
  <c r="S52" i="6"/>
  <c r="T52" i="6" s="1"/>
  <c r="Y153" i="6"/>
  <c r="X153" i="6"/>
  <c r="Y152" i="6"/>
  <c r="X152" i="6"/>
  <c r="AC201" i="6"/>
  <c r="AB201" i="6"/>
  <c r="AD201" i="6"/>
  <c r="L45" i="2"/>
  <c r="M45" i="2" s="1"/>
  <c r="AM45" i="6"/>
  <c r="AM45" i="3"/>
  <c r="X45" i="2"/>
  <c r="AM147" i="3"/>
  <c r="AL54" i="24"/>
  <c r="AL147" i="3"/>
  <c r="AK155" i="24"/>
  <c r="AL155" i="8"/>
  <c r="AL155" i="24"/>
  <c r="AL156" i="7"/>
  <c r="AK155" i="8"/>
  <c r="AM155" i="8" s="1"/>
  <c r="AK155" i="7"/>
  <c r="AM155" i="7" s="1"/>
  <c r="AK148" i="3"/>
  <c r="AM148" i="3" s="1"/>
  <c r="AL54" i="8"/>
  <c r="AK57" i="7"/>
  <c r="AM57" i="7" s="1"/>
  <c r="AL156" i="24"/>
  <c r="AL155" i="7"/>
  <c r="AK46" i="6"/>
  <c r="AN46" i="6" s="1"/>
  <c r="AR130" i="3"/>
  <c r="AT130" i="3" s="1"/>
  <c r="AK54" i="8"/>
  <c r="AM54" i="8" s="1"/>
  <c r="AL57" i="7"/>
  <c r="AL46" i="6"/>
  <c r="L46" i="2" s="1"/>
  <c r="M46" i="2" s="1"/>
  <c r="AK46" i="3"/>
  <c r="AN46" i="3" s="1"/>
  <c r="AK55" i="24"/>
  <c r="AL47" i="3"/>
  <c r="AB50" i="3"/>
  <c r="AF49" i="3"/>
  <c r="AG48" i="3" s="1"/>
  <c r="AH48" i="3" s="1"/>
  <c r="AH47" i="3"/>
  <c r="AD50" i="3"/>
  <c r="AE49" i="3"/>
  <c r="AC50" i="3"/>
  <c r="AB151" i="3"/>
  <c r="AC151" i="3"/>
  <c r="AF150" i="3"/>
  <c r="AG149" i="3" s="1"/>
  <c r="AE150" i="3"/>
  <c r="AI148" i="3"/>
  <c r="AD151" i="3"/>
  <c r="AC50" i="6"/>
  <c r="AD50" i="6"/>
  <c r="AE49" i="6"/>
  <c r="AB50" i="6"/>
  <c r="AF49" i="6"/>
  <c r="AG48" i="6" s="1"/>
  <c r="AH47" i="6"/>
  <c r="AI47" i="6"/>
  <c r="Z51" i="6"/>
  <c r="AA51" i="6"/>
  <c r="AJ152" i="6"/>
  <c r="AJ153" i="6"/>
  <c r="X153" i="3"/>
  <c r="AJ153" i="3"/>
  <c r="X53" i="3"/>
  <c r="AJ53" i="3"/>
  <c r="Y53" i="3"/>
  <c r="AJ152" i="3"/>
  <c r="Y152" i="3"/>
  <c r="X152" i="3"/>
  <c r="Y153" i="3"/>
  <c r="X52" i="3"/>
  <c r="AJ52" i="3"/>
  <c r="L162" i="8"/>
  <c r="K162" i="8"/>
  <c r="R159" i="8"/>
  <c r="AP159" i="8" s="1"/>
  <c r="O161" i="8"/>
  <c r="P160" i="8" s="1"/>
  <c r="Q160" i="8" s="1"/>
  <c r="AO160" i="8" s="1"/>
  <c r="N161" i="8"/>
  <c r="M162" i="8"/>
  <c r="Q58" i="8"/>
  <c r="AO58" i="8" s="1"/>
  <c r="M61" i="8"/>
  <c r="K61" i="8"/>
  <c r="O60" i="8"/>
  <c r="P59" i="8" s="1"/>
  <c r="L61" i="8"/>
  <c r="N60" i="8"/>
  <c r="K61" i="24"/>
  <c r="N60" i="24"/>
  <c r="M61" i="24"/>
  <c r="O60" i="24"/>
  <c r="P59" i="24" s="1"/>
  <c r="L61" i="24"/>
  <c r="AC58" i="24"/>
  <c r="AH156" i="7"/>
  <c r="AD159" i="7"/>
  <c r="AF57" i="24"/>
  <c r="AG56" i="24" s="1"/>
  <c r="AI56" i="24" s="1"/>
  <c r="AD58" i="24"/>
  <c r="AE57" i="24"/>
  <c r="L162" i="3"/>
  <c r="AI55" i="24"/>
  <c r="AB58" i="24"/>
  <c r="AE158" i="7"/>
  <c r="AC159" i="7"/>
  <c r="AF158" i="7"/>
  <c r="AG157" i="7" s="1"/>
  <c r="AI157" i="7" s="1"/>
  <c r="AB159" i="7"/>
  <c r="AC58" i="8"/>
  <c r="M61" i="6"/>
  <c r="L162" i="24"/>
  <c r="K61" i="6"/>
  <c r="R58" i="6"/>
  <c r="AP58" i="6" s="1"/>
  <c r="N60" i="6"/>
  <c r="O60" i="6"/>
  <c r="P59" i="6" s="1"/>
  <c r="R59" i="6" s="1"/>
  <c r="AP59" i="6" s="1"/>
  <c r="L61" i="6"/>
  <c r="L61" i="3"/>
  <c r="O60" i="3"/>
  <c r="P59" i="3" s="1"/>
  <c r="N60" i="3"/>
  <c r="K61" i="3"/>
  <c r="Q58" i="3"/>
  <c r="AO58" i="3" s="1"/>
  <c r="R58" i="3"/>
  <c r="AP58" i="3" s="1"/>
  <c r="M61" i="3"/>
  <c r="AD58" i="8"/>
  <c r="Q159" i="6"/>
  <c r="AO159" i="6" s="1"/>
  <c r="R159" i="6"/>
  <c r="AP159" i="6" s="1"/>
  <c r="M162" i="6"/>
  <c r="Q158" i="6"/>
  <c r="AO158" i="6" s="1"/>
  <c r="R158" i="6"/>
  <c r="AP158" i="6" s="1"/>
  <c r="L162" i="6"/>
  <c r="N161" i="6"/>
  <c r="O161" i="6"/>
  <c r="P160" i="6" s="1"/>
  <c r="R160" i="6" s="1"/>
  <c r="AP160" i="6" s="1"/>
  <c r="K162" i="6"/>
  <c r="AC159" i="8"/>
  <c r="L162" i="7"/>
  <c r="AH156" i="24"/>
  <c r="M162" i="24"/>
  <c r="AC159" i="24"/>
  <c r="AF158" i="24"/>
  <c r="AG157" i="24" s="1"/>
  <c r="AI157" i="24" s="1"/>
  <c r="AE158" i="24"/>
  <c r="AB159" i="24"/>
  <c r="M162" i="7"/>
  <c r="AD159" i="8"/>
  <c r="AD159" i="24"/>
  <c r="M162" i="3"/>
  <c r="AB61" i="7"/>
  <c r="AE60" i="7"/>
  <c r="AF60" i="7"/>
  <c r="AG59" i="7" s="1"/>
  <c r="AG58" i="7"/>
  <c r="G62" i="2"/>
  <c r="AN62" i="8" s="1"/>
  <c r="G162" i="2"/>
  <c r="AF57" i="8"/>
  <c r="AG56" i="8" s="1"/>
  <c r="AE57" i="8"/>
  <c r="AB58" i="8"/>
  <c r="AC65" i="7"/>
  <c r="AC66" i="7" s="1"/>
  <c r="O161" i="3"/>
  <c r="N161" i="3"/>
  <c r="K162" i="3"/>
  <c r="AF158" i="8"/>
  <c r="AG157" i="8" s="1"/>
  <c r="AE158" i="8"/>
  <c r="AB159" i="8"/>
  <c r="B202" i="6"/>
  <c r="B101" i="8"/>
  <c r="B100" i="6"/>
  <c r="B202" i="3"/>
  <c r="Q158" i="7"/>
  <c r="AO158" i="7" s="1"/>
  <c r="R158" i="7"/>
  <c r="AP158" i="7" s="1"/>
  <c r="Q159" i="7"/>
  <c r="AO159" i="7" s="1"/>
  <c r="R159" i="7"/>
  <c r="AP159" i="7" s="1"/>
  <c r="B101" i="7"/>
  <c r="J161" i="2"/>
  <c r="AN161" i="8"/>
  <c r="AN161" i="7"/>
  <c r="B102" i="24"/>
  <c r="P159" i="3"/>
  <c r="O161" i="7"/>
  <c r="N161" i="7"/>
  <c r="K162" i="7"/>
  <c r="AD68" i="7"/>
  <c r="AD69" i="7" s="1"/>
  <c r="AD70" i="7" s="1"/>
  <c r="AD71" i="7" s="1"/>
  <c r="AD72" i="7" s="1"/>
  <c r="O161" i="24"/>
  <c r="K162" i="24"/>
  <c r="N161" i="24"/>
  <c r="L63" i="7"/>
  <c r="N62" i="7"/>
  <c r="O62" i="7"/>
  <c r="M72" i="7"/>
  <c r="B101" i="3"/>
  <c r="B66" i="2"/>
  <c r="D65" i="2"/>
  <c r="B164" i="2"/>
  <c r="D163" i="2"/>
  <c r="F163" i="2" s="1"/>
  <c r="E164" i="2" s="1"/>
  <c r="AH55" i="8"/>
  <c r="AI55" i="8"/>
  <c r="B202" i="24"/>
  <c r="K65" i="7"/>
  <c r="AH156" i="8"/>
  <c r="AI156" i="8"/>
  <c r="P60" i="7"/>
  <c r="E64" i="2"/>
  <c r="F64" i="2" s="1"/>
  <c r="R58" i="24"/>
  <c r="AP58" i="24" s="1"/>
  <c r="Q58" i="24"/>
  <c r="AO58" i="24" s="1"/>
  <c r="B202" i="7"/>
  <c r="P159" i="24"/>
  <c r="B202" i="8"/>
  <c r="J61" i="2"/>
  <c r="AN61" i="8"/>
  <c r="O30" i="2"/>
  <c r="V30" i="2" s="1"/>
  <c r="P29" i="2"/>
  <c r="N132" i="2"/>
  <c r="S130" i="2"/>
  <c r="AC151" i="6" l="1"/>
  <c r="AM146" i="6"/>
  <c r="R146" i="2" s="1"/>
  <c r="AM147" i="6"/>
  <c r="R147" i="2" s="1"/>
  <c r="AA52" i="3"/>
  <c r="AR29" i="8"/>
  <c r="AT29" i="8" s="1"/>
  <c r="AQ29" i="8"/>
  <c r="AS29" i="8" s="1"/>
  <c r="AQ29" i="7"/>
  <c r="AS29" i="7" s="1"/>
  <c r="AR29" i="7"/>
  <c r="AT29" i="7" s="1"/>
  <c r="AR29" i="24"/>
  <c r="AT29" i="24" s="1"/>
  <c r="AQ29" i="24"/>
  <c r="AS29" i="24" s="1"/>
  <c r="AQ29" i="6"/>
  <c r="AS29" i="6" s="1"/>
  <c r="AR29" i="6"/>
  <c r="AT29" i="6" s="1"/>
  <c r="AL147" i="6"/>
  <c r="L147" i="2" s="1"/>
  <c r="M147" i="2" s="1"/>
  <c r="U29" i="2"/>
  <c r="Y29" i="2" s="1"/>
  <c r="AQ29" i="3"/>
  <c r="AS29" i="3" s="1"/>
  <c r="AI148" i="6"/>
  <c r="AF150" i="6"/>
  <c r="AG149" i="6" s="1"/>
  <c r="AH149" i="6" s="1"/>
  <c r="AB151" i="6"/>
  <c r="AE150" i="6"/>
  <c r="AD151" i="6"/>
  <c r="W130" i="2"/>
  <c r="Z130" i="2" s="1"/>
  <c r="Z53" i="6"/>
  <c r="AA53" i="6"/>
  <c r="AM155" i="24"/>
  <c r="AZ156" i="5"/>
  <c r="BG156" i="5" s="1"/>
  <c r="AY156" i="5"/>
  <c r="BF156" i="5" s="1"/>
  <c r="S155" i="3" s="1"/>
  <c r="T155" i="3" s="1"/>
  <c r="AM55" i="24"/>
  <c r="AY56" i="5"/>
  <c r="BF56" i="5" s="1"/>
  <c r="S55" i="3" s="1"/>
  <c r="T55" i="3" s="1"/>
  <c r="AZ56" i="5"/>
  <c r="BG56" i="5" s="1"/>
  <c r="S55" i="6" s="1"/>
  <c r="T55" i="6" s="1"/>
  <c r="R45" i="2"/>
  <c r="AN55" i="24"/>
  <c r="AM46" i="6"/>
  <c r="X52" i="6"/>
  <c r="Y52" i="6"/>
  <c r="AJ52" i="6"/>
  <c r="Y154" i="6"/>
  <c r="X154" i="6"/>
  <c r="AD202" i="6"/>
  <c r="AC202" i="6"/>
  <c r="AB202" i="6"/>
  <c r="AN155" i="24"/>
  <c r="AN148" i="3"/>
  <c r="X46" i="2"/>
  <c r="AM46" i="3"/>
  <c r="AK47" i="3"/>
  <c r="AM47" i="3" s="1"/>
  <c r="AL156" i="8"/>
  <c r="AK148" i="6"/>
  <c r="AM148" i="6" s="1"/>
  <c r="R148" i="2" s="1"/>
  <c r="AK48" i="3"/>
  <c r="AN48" i="3" s="1"/>
  <c r="AK156" i="8"/>
  <c r="AM156" i="8" s="1"/>
  <c r="AK156" i="24"/>
  <c r="AL56" i="24"/>
  <c r="AL55" i="24"/>
  <c r="AK156" i="7"/>
  <c r="AM156" i="7" s="1"/>
  <c r="AL47" i="6"/>
  <c r="L47" i="2" s="1"/>
  <c r="M47" i="2" s="1"/>
  <c r="AL55" i="8"/>
  <c r="AK47" i="6"/>
  <c r="AN47" i="6" s="1"/>
  <c r="AR29" i="3"/>
  <c r="AT29" i="3" s="1"/>
  <c r="AK55" i="8"/>
  <c r="AM55" i="8" s="1"/>
  <c r="AL148" i="3"/>
  <c r="AL157" i="24"/>
  <c r="AL157" i="7"/>
  <c r="AC51" i="3"/>
  <c r="AI48" i="3"/>
  <c r="AF50" i="3"/>
  <c r="AG49" i="3" s="1"/>
  <c r="AH49" i="3" s="1"/>
  <c r="AD51" i="3"/>
  <c r="AB51" i="3"/>
  <c r="AE50" i="3"/>
  <c r="AD152" i="3"/>
  <c r="AC152" i="3"/>
  <c r="AB152" i="3"/>
  <c r="AF151" i="3"/>
  <c r="AG150" i="3" s="1"/>
  <c r="AE151" i="3"/>
  <c r="AA152" i="6"/>
  <c r="Z152" i="6"/>
  <c r="AC51" i="6"/>
  <c r="AD51" i="6"/>
  <c r="AH48" i="6"/>
  <c r="AI48" i="6"/>
  <c r="AB51" i="6"/>
  <c r="AF50" i="6"/>
  <c r="AG49" i="6" s="1"/>
  <c r="AE50" i="6"/>
  <c r="X54" i="6"/>
  <c r="Y54" i="6"/>
  <c r="AA153" i="6"/>
  <c r="Z153" i="3"/>
  <c r="AJ154" i="6"/>
  <c r="AJ54" i="6"/>
  <c r="Z152" i="3"/>
  <c r="Z153" i="6"/>
  <c r="AA53" i="3"/>
  <c r="Y154" i="3"/>
  <c r="AJ154" i="3"/>
  <c r="AA152" i="3"/>
  <c r="Z52" i="3"/>
  <c r="Z53" i="3"/>
  <c r="AJ54" i="3"/>
  <c r="Y54" i="3"/>
  <c r="X54" i="3"/>
  <c r="AA153" i="3"/>
  <c r="X154" i="3"/>
  <c r="L163" i="8"/>
  <c r="M163" i="8"/>
  <c r="O162" i="8"/>
  <c r="P161" i="8" s="1"/>
  <c r="R161" i="8" s="1"/>
  <c r="AP161" i="8" s="1"/>
  <c r="K163" i="8"/>
  <c r="N162" i="8"/>
  <c r="R160" i="8"/>
  <c r="AP160" i="8" s="1"/>
  <c r="L62" i="8"/>
  <c r="O61" i="8"/>
  <c r="P60" i="8" s="1"/>
  <c r="R60" i="8" s="1"/>
  <c r="AP60" i="8" s="1"/>
  <c r="K62" i="8"/>
  <c r="M62" i="8"/>
  <c r="N61" i="8"/>
  <c r="L62" i="24"/>
  <c r="M62" i="24"/>
  <c r="O61" i="24"/>
  <c r="P60" i="24" s="1"/>
  <c r="R60" i="24" s="1"/>
  <c r="AP60" i="24" s="1"/>
  <c r="K62" i="24"/>
  <c r="N61" i="24"/>
  <c r="L163" i="3"/>
  <c r="AH56" i="24"/>
  <c r="AC59" i="24"/>
  <c r="AD59" i="24"/>
  <c r="AC59" i="8"/>
  <c r="AE58" i="24"/>
  <c r="AB59" i="24"/>
  <c r="AF58" i="24"/>
  <c r="AG57" i="24" s="1"/>
  <c r="AH57" i="24" s="1"/>
  <c r="AH157" i="7"/>
  <c r="AF159" i="7"/>
  <c r="AG158" i="7" s="1"/>
  <c r="AC160" i="7"/>
  <c r="AB160" i="7"/>
  <c r="AE159" i="7"/>
  <c r="AD160" i="7"/>
  <c r="L163" i="24"/>
  <c r="M62" i="6"/>
  <c r="Q59" i="6"/>
  <c r="AO59" i="6" s="1"/>
  <c r="L163" i="7"/>
  <c r="K62" i="6"/>
  <c r="L62" i="6"/>
  <c r="N61" i="6"/>
  <c r="O61" i="6"/>
  <c r="P60" i="6" s="1"/>
  <c r="R59" i="3"/>
  <c r="AP59" i="3" s="1"/>
  <c r="Q59" i="3"/>
  <c r="AO59" i="3" s="1"/>
  <c r="L62" i="3"/>
  <c r="N61" i="3"/>
  <c r="O61" i="3"/>
  <c r="P60" i="3" s="1"/>
  <c r="Q60" i="3" s="1"/>
  <c r="AO60" i="3" s="1"/>
  <c r="K62" i="3"/>
  <c r="M62" i="3"/>
  <c r="AC160" i="8"/>
  <c r="M163" i="6"/>
  <c r="M163" i="7"/>
  <c r="Q160" i="6"/>
  <c r="AO160" i="6" s="1"/>
  <c r="L163" i="6"/>
  <c r="N162" i="6"/>
  <c r="K163" i="6"/>
  <c r="O162" i="6"/>
  <c r="P161" i="6" s="1"/>
  <c r="R161" i="6" s="1"/>
  <c r="AP161" i="6" s="1"/>
  <c r="AD160" i="24"/>
  <c r="AH149" i="3"/>
  <c r="AI149" i="3"/>
  <c r="J62" i="2"/>
  <c r="AC160" i="24"/>
  <c r="AB160" i="24"/>
  <c r="AE159" i="24"/>
  <c r="AF159" i="24"/>
  <c r="AG158" i="24" s="1"/>
  <c r="AH158" i="24" s="1"/>
  <c r="M163" i="24"/>
  <c r="AD160" i="8"/>
  <c r="M163" i="3"/>
  <c r="AH157" i="24"/>
  <c r="AI59" i="7"/>
  <c r="AH59" i="7"/>
  <c r="AB62" i="7"/>
  <c r="AF61" i="7"/>
  <c r="AE61" i="7"/>
  <c r="AD59" i="8"/>
  <c r="AH58" i="7"/>
  <c r="AI58" i="7"/>
  <c r="G163" i="2"/>
  <c r="AH56" i="8"/>
  <c r="AI56" i="8"/>
  <c r="B101" i="6"/>
  <c r="B102" i="3"/>
  <c r="D66" i="2"/>
  <c r="B67" i="2"/>
  <c r="AH157" i="8"/>
  <c r="AI157" i="8"/>
  <c r="R59" i="8"/>
  <c r="AP59" i="8" s="1"/>
  <c r="Q59" i="8"/>
  <c r="AO59" i="8" s="1"/>
  <c r="D164" i="2"/>
  <c r="F164" i="2" s="1"/>
  <c r="E165" i="2" s="1"/>
  <c r="B165" i="2"/>
  <c r="Q159" i="24"/>
  <c r="AO159" i="24" s="1"/>
  <c r="R159" i="24"/>
  <c r="AP159" i="24" s="1"/>
  <c r="R59" i="24"/>
  <c r="AP59" i="24" s="1"/>
  <c r="Q59" i="24"/>
  <c r="AO59" i="24" s="1"/>
  <c r="J162" i="2"/>
  <c r="AN162" i="7"/>
  <c r="AN162" i="8"/>
  <c r="Q60" i="7"/>
  <c r="AO60" i="7" s="1"/>
  <c r="R60" i="7"/>
  <c r="AP60" i="7" s="1"/>
  <c r="N162" i="24"/>
  <c r="K163" i="24"/>
  <c r="O162" i="24"/>
  <c r="P160" i="24"/>
  <c r="B102" i="7"/>
  <c r="B103" i="24"/>
  <c r="AC67" i="7"/>
  <c r="E65" i="2"/>
  <c r="F65" i="2" s="1"/>
  <c r="B203" i="7"/>
  <c r="M73" i="7"/>
  <c r="M74" i="7" s="1"/>
  <c r="M75" i="7" s="1"/>
  <c r="O162" i="7"/>
  <c r="N162" i="7"/>
  <c r="K163" i="7"/>
  <c r="P61" i="7"/>
  <c r="Q159" i="3"/>
  <c r="AO159" i="3" s="1"/>
  <c r="R159" i="3"/>
  <c r="AP159" i="3" s="1"/>
  <c r="AF58" i="8"/>
  <c r="AE58" i="8"/>
  <c r="AB59" i="8"/>
  <c r="B203" i="24"/>
  <c r="AD73" i="7"/>
  <c r="B203" i="3"/>
  <c r="AF159" i="8"/>
  <c r="AE159" i="8"/>
  <c r="AB160" i="8"/>
  <c r="B203" i="8"/>
  <c r="G63" i="2"/>
  <c r="K66" i="7"/>
  <c r="L64" i="7"/>
  <c r="N63" i="7"/>
  <c r="O63" i="7"/>
  <c r="P62" i="7" s="1"/>
  <c r="P160" i="3"/>
  <c r="B102" i="8"/>
  <c r="B203" i="6"/>
  <c r="N162" i="3"/>
  <c r="O162" i="3"/>
  <c r="K163" i="3"/>
  <c r="P160" i="7"/>
  <c r="N31" i="2"/>
  <c r="S29" i="2"/>
  <c r="O132" i="2"/>
  <c r="V132" i="2" s="1"/>
  <c r="P131" i="2"/>
  <c r="AB152" i="6" l="1"/>
  <c r="AR131" i="8"/>
  <c r="AT131" i="8" s="1"/>
  <c r="AQ131" i="8"/>
  <c r="AS131" i="8" s="1"/>
  <c r="AQ131" i="7"/>
  <c r="AS131" i="7" s="1"/>
  <c r="AR131" i="7"/>
  <c r="AT131" i="7" s="1"/>
  <c r="AR131" i="24"/>
  <c r="AT131" i="24" s="1"/>
  <c r="AQ131" i="24"/>
  <c r="AS131" i="24" s="1"/>
  <c r="AK149" i="6"/>
  <c r="AM149" i="6" s="1"/>
  <c r="AL148" i="6"/>
  <c r="L148" i="2" s="1"/>
  <c r="M148" i="2" s="1"/>
  <c r="AQ131" i="6"/>
  <c r="AS131" i="6" s="1"/>
  <c r="AR131" i="6"/>
  <c r="AT131" i="6" s="1"/>
  <c r="U131" i="2"/>
  <c r="Y131" i="2" s="1"/>
  <c r="AQ131" i="3"/>
  <c r="AS131" i="3" s="1"/>
  <c r="AC152" i="6"/>
  <c r="AF151" i="6"/>
  <c r="AG150" i="6" s="1"/>
  <c r="AI150" i="6" s="1"/>
  <c r="AD152" i="6"/>
  <c r="AI149" i="6"/>
  <c r="AE151" i="6"/>
  <c r="W29" i="2"/>
  <c r="Z29" i="2" s="1"/>
  <c r="AY157" i="5"/>
  <c r="BF157" i="5" s="1"/>
  <c r="S156" i="3" s="1"/>
  <c r="T156" i="3" s="1"/>
  <c r="AZ157" i="5"/>
  <c r="BG157" i="5" s="1"/>
  <c r="S156" i="6" s="1"/>
  <c r="T156" i="6" s="1"/>
  <c r="R46" i="2"/>
  <c r="AA52" i="6"/>
  <c r="Z52" i="6"/>
  <c r="S155" i="6"/>
  <c r="T155" i="6" s="1"/>
  <c r="AD203" i="6"/>
  <c r="AC203" i="6"/>
  <c r="AB203" i="6"/>
  <c r="AN47" i="3"/>
  <c r="X47" i="2" s="1"/>
  <c r="AN148" i="6"/>
  <c r="X148" i="2" s="1"/>
  <c r="AM156" i="24"/>
  <c r="AN156" i="24"/>
  <c r="AM47" i="6"/>
  <c r="R47" i="2" s="1"/>
  <c r="AM48" i="3"/>
  <c r="AK149" i="3"/>
  <c r="AN149" i="3" s="1"/>
  <c r="AK56" i="24"/>
  <c r="AK157" i="7"/>
  <c r="AM157" i="7" s="1"/>
  <c r="AL48" i="6"/>
  <c r="AK158" i="24"/>
  <c r="AK57" i="24"/>
  <c r="AK48" i="6"/>
  <c r="AM48" i="6" s="1"/>
  <c r="AL56" i="8"/>
  <c r="AK49" i="3"/>
  <c r="AN49" i="3" s="1"/>
  <c r="AK56" i="8"/>
  <c r="AM56" i="8" s="1"/>
  <c r="AK59" i="7"/>
  <c r="AM59" i="7" s="1"/>
  <c r="AL48" i="3"/>
  <c r="AR131" i="3"/>
  <c r="AT131" i="3" s="1"/>
  <c r="AL157" i="8"/>
  <c r="AL59" i="7"/>
  <c r="AK157" i="8"/>
  <c r="AM157" i="8" s="1"/>
  <c r="AL58" i="7"/>
  <c r="AK157" i="24"/>
  <c r="AK58" i="7"/>
  <c r="AM58" i="7" s="1"/>
  <c r="AL149" i="3"/>
  <c r="AI49" i="3"/>
  <c r="AD52" i="3"/>
  <c r="AF51" i="3"/>
  <c r="AG50" i="3" s="1"/>
  <c r="AH50" i="3" s="1"/>
  <c r="AB52" i="3"/>
  <c r="AC52" i="3"/>
  <c r="AE51" i="3"/>
  <c r="AF152" i="3"/>
  <c r="AG151" i="3" s="1"/>
  <c r="AD153" i="3"/>
  <c r="AE152" i="3"/>
  <c r="AA54" i="6"/>
  <c r="AC153" i="3"/>
  <c r="AB153" i="3"/>
  <c r="Z154" i="6"/>
  <c r="AD52" i="6"/>
  <c r="AC52" i="6"/>
  <c r="AA154" i="6"/>
  <c r="AI49" i="6"/>
  <c r="AH49" i="6"/>
  <c r="AE51" i="6"/>
  <c r="AB52" i="6"/>
  <c r="AF51" i="6"/>
  <c r="AG50" i="6" s="1"/>
  <c r="Z54" i="6"/>
  <c r="Y55" i="6"/>
  <c r="X55" i="6"/>
  <c r="AJ55" i="6"/>
  <c r="Z54" i="3"/>
  <c r="AA154" i="3"/>
  <c r="AA54" i="3"/>
  <c r="Z154" i="3"/>
  <c r="X155" i="3"/>
  <c r="Y155" i="3"/>
  <c r="AJ155" i="3"/>
  <c r="Y55" i="3"/>
  <c r="X55" i="3"/>
  <c r="AJ55" i="3"/>
  <c r="L164" i="8"/>
  <c r="M164" i="8"/>
  <c r="K164" i="8"/>
  <c r="O163" i="8"/>
  <c r="P162" i="8" s="1"/>
  <c r="R162" i="8" s="1"/>
  <c r="AP162" i="8" s="1"/>
  <c r="N163" i="8"/>
  <c r="Q161" i="8"/>
  <c r="AO161" i="8" s="1"/>
  <c r="K63" i="8"/>
  <c r="Q60" i="8"/>
  <c r="AO60" i="8" s="1"/>
  <c r="L63" i="8"/>
  <c r="M63" i="8"/>
  <c r="O62" i="8"/>
  <c r="P61" i="8" s="1"/>
  <c r="N62" i="8"/>
  <c r="K63" i="24"/>
  <c r="M63" i="24"/>
  <c r="Q60" i="24"/>
  <c r="AO60" i="24" s="1"/>
  <c r="N62" i="24"/>
  <c r="O62" i="24"/>
  <c r="P61" i="24" s="1"/>
  <c r="L63" i="24"/>
  <c r="L164" i="3"/>
  <c r="AC60" i="8"/>
  <c r="AI57" i="24"/>
  <c r="AC60" i="24"/>
  <c r="AD60" i="24"/>
  <c r="AE59" i="24"/>
  <c r="AB60" i="24"/>
  <c r="AF59" i="24"/>
  <c r="AG58" i="24" s="1"/>
  <c r="AI58" i="24" s="1"/>
  <c r="AH158" i="7"/>
  <c r="AI158" i="7"/>
  <c r="AD161" i="7"/>
  <c r="AE160" i="7"/>
  <c r="AB161" i="7"/>
  <c r="AC161" i="7"/>
  <c r="AF160" i="7"/>
  <c r="AG159" i="7" s="1"/>
  <c r="L164" i="24"/>
  <c r="L164" i="7"/>
  <c r="M63" i="6"/>
  <c r="K63" i="6"/>
  <c r="R60" i="6"/>
  <c r="AP60" i="6" s="1"/>
  <c r="Q60" i="6"/>
  <c r="AO60" i="6" s="1"/>
  <c r="N62" i="6"/>
  <c r="L63" i="6"/>
  <c r="O62" i="6"/>
  <c r="P61" i="6" s="1"/>
  <c r="R61" i="6" s="1"/>
  <c r="AP61" i="6" s="1"/>
  <c r="R60" i="3"/>
  <c r="AP60" i="3" s="1"/>
  <c r="M63" i="3"/>
  <c r="L63" i="3"/>
  <c r="N62" i="3"/>
  <c r="K63" i="3"/>
  <c r="O62" i="3"/>
  <c r="P61" i="3" s="1"/>
  <c r="Q61" i="3" s="1"/>
  <c r="AO61" i="3" s="1"/>
  <c r="M164" i="6"/>
  <c r="Q161" i="6"/>
  <c r="AO161" i="6" s="1"/>
  <c r="L164" i="6"/>
  <c r="N163" i="6"/>
  <c r="O163" i="6"/>
  <c r="P162" i="6" s="1"/>
  <c r="R162" i="6" s="1"/>
  <c r="AP162" i="6" s="1"/>
  <c r="K164" i="6"/>
  <c r="AI158" i="24"/>
  <c r="AD161" i="24"/>
  <c r="AD161" i="8"/>
  <c r="AC161" i="8"/>
  <c r="AI150" i="3"/>
  <c r="AH150" i="3"/>
  <c r="M164" i="24"/>
  <c r="M164" i="3"/>
  <c r="AC161" i="24"/>
  <c r="AF160" i="24"/>
  <c r="AG159" i="24" s="1"/>
  <c r="AE160" i="24"/>
  <c r="AB161" i="24"/>
  <c r="M164" i="7"/>
  <c r="AG60" i="7"/>
  <c r="AD60" i="8"/>
  <c r="AF62" i="7"/>
  <c r="AG61" i="7" s="1"/>
  <c r="AE62" i="7"/>
  <c r="AB63" i="7"/>
  <c r="G164" i="2"/>
  <c r="M76" i="7"/>
  <c r="B204" i="3"/>
  <c r="K67" i="7"/>
  <c r="B204" i="8"/>
  <c r="AF160" i="8"/>
  <c r="AG159" i="8" s="1"/>
  <c r="AE160" i="8"/>
  <c r="AB161" i="8"/>
  <c r="AD74" i="7"/>
  <c r="P161" i="3"/>
  <c r="B204" i="7"/>
  <c r="B102" i="6"/>
  <c r="R61" i="7"/>
  <c r="AP61" i="7" s="1"/>
  <c r="Q61" i="7"/>
  <c r="AO61" i="7" s="1"/>
  <c r="D67" i="2"/>
  <c r="B68" i="2"/>
  <c r="O163" i="3"/>
  <c r="N163" i="3"/>
  <c r="K164" i="3"/>
  <c r="AG57" i="8"/>
  <c r="L65" i="7"/>
  <c r="O64" i="7"/>
  <c r="P63" i="7" s="1"/>
  <c r="N64" i="7"/>
  <c r="B204" i="24"/>
  <c r="AC68" i="7"/>
  <c r="Q160" i="24"/>
  <c r="AO160" i="24" s="1"/>
  <c r="R160" i="24"/>
  <c r="AP160" i="24" s="1"/>
  <c r="J63" i="2"/>
  <c r="AN63" i="8"/>
  <c r="AF59" i="8"/>
  <c r="AE59" i="8"/>
  <c r="AB60" i="8"/>
  <c r="E66" i="2"/>
  <c r="F66" i="2" s="1"/>
  <c r="B103" i="7"/>
  <c r="O163" i="24"/>
  <c r="P162" i="24" s="1"/>
  <c r="N163" i="24"/>
  <c r="K164" i="24"/>
  <c r="B103" i="8"/>
  <c r="Q160" i="3"/>
  <c r="AO160" i="3" s="1"/>
  <c r="R160" i="3"/>
  <c r="AP160" i="3" s="1"/>
  <c r="O163" i="7"/>
  <c r="P162" i="7" s="1"/>
  <c r="N163" i="7"/>
  <c r="K164" i="7"/>
  <c r="G64" i="2"/>
  <c r="B104" i="24"/>
  <c r="AG158" i="8"/>
  <c r="R62" i="7"/>
  <c r="AP62" i="7" s="1"/>
  <c r="Q62" i="7"/>
  <c r="AO62" i="7" s="1"/>
  <c r="Q160" i="7"/>
  <c r="AO160" i="7" s="1"/>
  <c r="R160" i="7"/>
  <c r="AP160" i="7" s="1"/>
  <c r="J163" i="2"/>
  <c r="AN163" i="8"/>
  <c r="AN163" i="7"/>
  <c r="P161" i="7"/>
  <c r="B204" i="6"/>
  <c r="B166" i="2"/>
  <c r="D165" i="2"/>
  <c r="F165" i="2" s="1"/>
  <c r="E166" i="2" s="1"/>
  <c r="P161" i="24"/>
  <c r="B103" i="3"/>
  <c r="P30" i="2"/>
  <c r="O31" i="2"/>
  <c r="V31" i="2" s="1"/>
  <c r="S131" i="2"/>
  <c r="N133" i="2"/>
  <c r="AB153" i="6" l="1"/>
  <c r="AN149" i="6"/>
  <c r="X149" i="2" s="1"/>
  <c r="AQ30" i="8"/>
  <c r="AS30" i="8" s="1"/>
  <c r="AR30" i="8"/>
  <c r="AT30" i="8" s="1"/>
  <c r="AR30" i="7"/>
  <c r="AT30" i="7" s="1"/>
  <c r="AQ30" i="7"/>
  <c r="AS30" i="7" s="1"/>
  <c r="AR30" i="24"/>
  <c r="AT30" i="24" s="1"/>
  <c r="AQ30" i="24"/>
  <c r="AS30" i="24" s="1"/>
  <c r="AQ30" i="6"/>
  <c r="AS30" i="6" s="1"/>
  <c r="AR30" i="6"/>
  <c r="AT30" i="6" s="1"/>
  <c r="AL149" i="6"/>
  <c r="L149" i="2" s="1"/>
  <c r="M149" i="2" s="1"/>
  <c r="AL150" i="6"/>
  <c r="U30" i="2"/>
  <c r="Y30" i="2" s="1"/>
  <c r="AQ30" i="3"/>
  <c r="AS30" i="3" s="1"/>
  <c r="AF152" i="6"/>
  <c r="AG151" i="6" s="1"/>
  <c r="AH151" i="6" s="1"/>
  <c r="AC153" i="6"/>
  <c r="AD153" i="6"/>
  <c r="AH150" i="6"/>
  <c r="AE152" i="6"/>
  <c r="W131" i="2"/>
  <c r="Z131" i="2" s="1"/>
  <c r="X156" i="3"/>
  <c r="Y156" i="3"/>
  <c r="AJ156" i="3"/>
  <c r="AN57" i="24"/>
  <c r="AY58" i="5"/>
  <c r="BF58" i="5" s="1"/>
  <c r="S57" i="3" s="1"/>
  <c r="T57" i="3" s="1"/>
  <c r="AZ58" i="5"/>
  <c r="BG58" i="5" s="1"/>
  <c r="S57" i="6" s="1"/>
  <c r="T57" i="6" s="1"/>
  <c r="AN158" i="24"/>
  <c r="AY159" i="5"/>
  <c r="BF159" i="5" s="1"/>
  <c r="S158" i="3" s="1"/>
  <c r="T158" i="3" s="1"/>
  <c r="AZ159" i="5"/>
  <c r="BG159" i="5" s="1"/>
  <c r="S158" i="6" s="1"/>
  <c r="T158" i="6" s="1"/>
  <c r="AY57" i="5"/>
  <c r="BF57" i="5" s="1"/>
  <c r="S56" i="3" s="1"/>
  <c r="T56" i="3" s="1"/>
  <c r="AZ57" i="5"/>
  <c r="BG57" i="5" s="1"/>
  <c r="S56" i="6" s="1"/>
  <c r="T56" i="6" s="1"/>
  <c r="AN157" i="24"/>
  <c r="AZ158" i="5"/>
  <c r="BG158" i="5" s="1"/>
  <c r="S157" i="6" s="1"/>
  <c r="T157" i="6" s="1"/>
  <c r="AY158" i="5"/>
  <c r="BF158" i="5" s="1"/>
  <c r="S157" i="3" s="1"/>
  <c r="T157" i="3" s="1"/>
  <c r="AM157" i="24"/>
  <c r="L48" i="2"/>
  <c r="M48" i="2" s="1"/>
  <c r="AM158" i="24"/>
  <c r="AM149" i="3"/>
  <c r="R149" i="2" s="1"/>
  <c r="AN48" i="6"/>
  <c r="X48" i="2" s="1"/>
  <c r="X155" i="6"/>
  <c r="Y155" i="6"/>
  <c r="AJ155" i="6"/>
  <c r="X156" i="6"/>
  <c r="Y156" i="6"/>
  <c r="AD204" i="6"/>
  <c r="AC204" i="6"/>
  <c r="AB204" i="6"/>
  <c r="AM57" i="24"/>
  <c r="R48" i="2"/>
  <c r="AM56" i="24"/>
  <c r="AN56" i="24"/>
  <c r="AL57" i="24"/>
  <c r="AL158" i="7"/>
  <c r="AK49" i="6"/>
  <c r="AM49" i="6" s="1"/>
  <c r="AK50" i="3"/>
  <c r="AN50" i="3" s="1"/>
  <c r="AK158" i="7"/>
  <c r="AM158" i="7" s="1"/>
  <c r="AL49" i="6"/>
  <c r="AL158" i="24"/>
  <c r="AL58" i="24"/>
  <c r="AL49" i="3"/>
  <c r="AR30" i="3"/>
  <c r="AT30" i="3" s="1"/>
  <c r="AK150" i="3"/>
  <c r="AM150" i="3" s="1"/>
  <c r="AM49" i="3"/>
  <c r="AL150" i="3"/>
  <c r="AI50" i="3"/>
  <c r="AC53" i="3"/>
  <c r="AB53" i="3"/>
  <c r="AF52" i="3"/>
  <c r="AG51" i="3" s="1"/>
  <c r="AH51" i="3" s="1"/>
  <c r="AD53" i="3"/>
  <c r="AE52" i="3"/>
  <c r="AI151" i="3"/>
  <c r="AH151" i="3"/>
  <c r="AE153" i="3"/>
  <c r="AC154" i="3"/>
  <c r="AB154" i="3"/>
  <c r="AF153" i="3"/>
  <c r="AG152" i="3" s="1"/>
  <c r="AD154" i="3"/>
  <c r="AD53" i="6"/>
  <c r="AC53" i="6"/>
  <c r="AA55" i="6"/>
  <c r="AI50" i="6"/>
  <c r="AH50" i="6"/>
  <c r="AE52" i="6"/>
  <c r="AB53" i="6"/>
  <c r="AF52" i="6"/>
  <c r="AG51" i="6" s="1"/>
  <c r="Z55" i="6"/>
  <c r="AJ156" i="6"/>
  <c r="Z155" i="3"/>
  <c r="AA155" i="3"/>
  <c r="AA55" i="3"/>
  <c r="Z55" i="3"/>
  <c r="K165" i="8"/>
  <c r="L165" i="8"/>
  <c r="M165" i="8"/>
  <c r="O164" i="8"/>
  <c r="P163" i="8" s="1"/>
  <c r="Q163" i="8" s="1"/>
  <c r="AO163" i="8" s="1"/>
  <c r="N164" i="8"/>
  <c r="Q162" i="8"/>
  <c r="AO162" i="8" s="1"/>
  <c r="K64" i="8"/>
  <c r="L64" i="8"/>
  <c r="O63" i="8"/>
  <c r="P62" i="8" s="1"/>
  <c r="M64" i="8"/>
  <c r="N63" i="8"/>
  <c r="L64" i="24"/>
  <c r="M64" i="24"/>
  <c r="K64" i="24"/>
  <c r="O63" i="24"/>
  <c r="P62" i="24" s="1"/>
  <c r="N63" i="24"/>
  <c r="L165" i="3"/>
  <c r="AC61" i="8"/>
  <c r="AD61" i="24"/>
  <c r="AF60" i="24"/>
  <c r="AG59" i="24" s="1"/>
  <c r="AI59" i="24" s="1"/>
  <c r="AB61" i="24"/>
  <c r="AC61" i="24"/>
  <c r="AH58" i="24"/>
  <c r="AD162" i="7"/>
  <c r="AE60" i="24"/>
  <c r="AC162" i="7"/>
  <c r="AB162" i="7"/>
  <c r="AE161" i="7"/>
  <c r="AF161" i="7"/>
  <c r="AG160" i="7" s="1"/>
  <c r="AI160" i="7" s="1"/>
  <c r="AH159" i="7"/>
  <c r="AI159" i="7"/>
  <c r="L165" i="24"/>
  <c r="L165" i="7"/>
  <c r="M64" i="6"/>
  <c r="L64" i="6"/>
  <c r="K64" i="6"/>
  <c r="N63" i="6"/>
  <c r="O63" i="6"/>
  <c r="P62" i="6" s="1"/>
  <c r="Q61" i="6"/>
  <c r="AO61" i="6" s="1"/>
  <c r="AC162" i="8"/>
  <c r="M64" i="3"/>
  <c r="L64" i="3"/>
  <c r="K64" i="3"/>
  <c r="N63" i="3"/>
  <c r="O63" i="3"/>
  <c r="P62" i="3" s="1"/>
  <c r="R61" i="3"/>
  <c r="AP61" i="3" s="1"/>
  <c r="Q162" i="6"/>
  <c r="AO162" i="6" s="1"/>
  <c r="L165" i="6"/>
  <c r="O164" i="6"/>
  <c r="P163" i="6" s="1"/>
  <c r="R163" i="6" s="1"/>
  <c r="AP163" i="6" s="1"/>
  <c r="K165" i="6"/>
  <c r="N164" i="6"/>
  <c r="M165" i="6"/>
  <c r="AD162" i="8"/>
  <c r="M165" i="3"/>
  <c r="AC162" i="24"/>
  <c r="AE161" i="24"/>
  <c r="AF161" i="24"/>
  <c r="AB162" i="24"/>
  <c r="M165" i="24"/>
  <c r="AI159" i="24"/>
  <c r="AH159" i="24"/>
  <c r="AD162" i="24"/>
  <c r="M165" i="7"/>
  <c r="AI60" i="7"/>
  <c r="AH60" i="7"/>
  <c r="AI61" i="7"/>
  <c r="AH61" i="7"/>
  <c r="G65" i="2"/>
  <c r="J65" i="2" s="1"/>
  <c r="AD61" i="8"/>
  <c r="AE63" i="7"/>
  <c r="AB64" i="7"/>
  <c r="AF63" i="7"/>
  <c r="AG62" i="7" s="1"/>
  <c r="G165" i="2"/>
  <c r="B167" i="2"/>
  <c r="D166" i="2"/>
  <c r="F166" i="2" s="1"/>
  <c r="E167" i="2" s="1"/>
  <c r="G166" i="2" s="1"/>
  <c r="AH159" i="8"/>
  <c r="AI159" i="8"/>
  <c r="R61" i="24"/>
  <c r="AP61" i="24" s="1"/>
  <c r="Q61" i="24"/>
  <c r="AO61" i="24" s="1"/>
  <c r="B205" i="6"/>
  <c r="Q161" i="3"/>
  <c r="AO161" i="3" s="1"/>
  <c r="R161" i="3"/>
  <c r="AP161" i="3" s="1"/>
  <c r="R63" i="7"/>
  <c r="AP63" i="7" s="1"/>
  <c r="Q63" i="7"/>
  <c r="AO63" i="7" s="1"/>
  <c r="B205" i="3"/>
  <c r="Q161" i="24"/>
  <c r="AO161" i="24" s="1"/>
  <c r="R161" i="24"/>
  <c r="AP161" i="24" s="1"/>
  <c r="Q162" i="7"/>
  <c r="AO162" i="7" s="1"/>
  <c r="R162" i="7"/>
  <c r="AP162" i="7" s="1"/>
  <c r="AF60" i="8"/>
  <c r="AE60" i="8"/>
  <c r="AB61" i="8"/>
  <c r="J164" i="2"/>
  <c r="AN164" i="8"/>
  <c r="AN164" i="7"/>
  <c r="J64" i="2"/>
  <c r="AN64" i="8"/>
  <c r="B69" i="2"/>
  <c r="D68" i="2"/>
  <c r="AH57" i="8"/>
  <c r="AI57" i="8"/>
  <c r="N164" i="3"/>
  <c r="O164" i="3"/>
  <c r="P163" i="3" s="1"/>
  <c r="K165" i="3"/>
  <c r="Q161" i="7"/>
  <c r="AO161" i="7" s="1"/>
  <c r="R161" i="7"/>
  <c r="AP161" i="7" s="1"/>
  <c r="L66" i="7"/>
  <c r="N65" i="7"/>
  <c r="O65" i="7"/>
  <c r="P64" i="7" s="1"/>
  <c r="R64" i="7" s="1"/>
  <c r="AP64" i="7" s="1"/>
  <c r="Q162" i="24"/>
  <c r="AO162" i="24" s="1"/>
  <c r="R162" i="24"/>
  <c r="AP162" i="24" s="1"/>
  <c r="O164" i="7"/>
  <c r="P163" i="7" s="1"/>
  <c r="N164" i="7"/>
  <c r="K165" i="7"/>
  <c r="B104" i="7"/>
  <c r="AC69" i="7"/>
  <c r="AH158" i="8"/>
  <c r="AI158" i="8"/>
  <c r="B104" i="8"/>
  <c r="B103" i="6"/>
  <c r="K68" i="7"/>
  <c r="M77" i="7"/>
  <c r="B205" i="8"/>
  <c r="R61" i="8"/>
  <c r="AP61" i="8" s="1"/>
  <c r="Q61" i="8"/>
  <c r="AO61" i="8" s="1"/>
  <c r="B104" i="3"/>
  <c r="K104" i="24"/>
  <c r="L104" i="24"/>
  <c r="AD104" i="24"/>
  <c r="AB104" i="24"/>
  <c r="M104" i="24"/>
  <c r="B105" i="24"/>
  <c r="AC104" i="24"/>
  <c r="AF161" i="8"/>
  <c r="AG160" i="8" s="1"/>
  <c r="AE161" i="8"/>
  <c r="AB162" i="8"/>
  <c r="N164" i="24"/>
  <c r="O164" i="24"/>
  <c r="P163" i="24" s="1"/>
  <c r="K165" i="24"/>
  <c r="E67" i="2"/>
  <c r="G66" i="2" s="1"/>
  <c r="B205" i="24"/>
  <c r="B205" i="7"/>
  <c r="AD75" i="7"/>
  <c r="P162" i="3"/>
  <c r="AG58" i="8"/>
  <c r="N32" i="2"/>
  <c r="S30" i="2"/>
  <c r="O133" i="2"/>
  <c r="V133" i="2" s="1"/>
  <c r="P132" i="2"/>
  <c r="AC154" i="6" l="1"/>
  <c r="L150" i="2"/>
  <c r="M150" i="2" s="1"/>
  <c r="AQ132" i="8"/>
  <c r="AS132" i="8" s="1"/>
  <c r="AR132" i="8"/>
  <c r="AT132" i="8" s="1"/>
  <c r="AQ132" i="7"/>
  <c r="AS132" i="7" s="1"/>
  <c r="AR132" i="7"/>
  <c r="AT132" i="7" s="1"/>
  <c r="AR132" i="24"/>
  <c r="AT132" i="24" s="1"/>
  <c r="AQ132" i="24"/>
  <c r="AS132" i="24" s="1"/>
  <c r="AK151" i="6"/>
  <c r="AM151" i="6" s="1"/>
  <c r="AQ132" i="6"/>
  <c r="AS132" i="6" s="1"/>
  <c r="AR132" i="6"/>
  <c r="AT132" i="6" s="1"/>
  <c r="AK150" i="6"/>
  <c r="AN150" i="6" s="1"/>
  <c r="X56" i="3"/>
  <c r="U132" i="2"/>
  <c r="Y132" i="2" s="1"/>
  <c r="AQ132" i="3"/>
  <c r="AS132" i="3" s="1"/>
  <c r="AF153" i="6"/>
  <c r="AG152" i="6" s="1"/>
  <c r="AB154" i="6"/>
  <c r="AD154" i="6"/>
  <c r="AE153" i="6"/>
  <c r="AI151" i="6"/>
  <c r="W30" i="2"/>
  <c r="Z30" i="2" s="1"/>
  <c r="Z156" i="3"/>
  <c r="AA156" i="3"/>
  <c r="Z155" i="6"/>
  <c r="AA155" i="6"/>
  <c r="Y56" i="6"/>
  <c r="X56" i="6"/>
  <c r="AJ56" i="6"/>
  <c r="Y157" i="6"/>
  <c r="X157" i="6"/>
  <c r="Y158" i="6"/>
  <c r="X158" i="6"/>
  <c r="AD205" i="6"/>
  <c r="AC205" i="6"/>
  <c r="AB205" i="6"/>
  <c r="AN150" i="3"/>
  <c r="AN49" i="6"/>
  <c r="X49" i="2" s="1"/>
  <c r="L49" i="2"/>
  <c r="M49" i="2" s="1"/>
  <c r="R49" i="2"/>
  <c r="AL57" i="8"/>
  <c r="AL159" i="8"/>
  <c r="AK159" i="24"/>
  <c r="AL159" i="7"/>
  <c r="AK58" i="24"/>
  <c r="AK50" i="6"/>
  <c r="AN50" i="6" s="1"/>
  <c r="X50" i="2" s="1"/>
  <c r="AK51" i="3"/>
  <c r="AN51" i="3" s="1"/>
  <c r="AK57" i="8"/>
  <c r="AM57" i="8" s="1"/>
  <c r="AK159" i="8"/>
  <c r="AM159" i="8" s="1"/>
  <c r="AL159" i="24"/>
  <c r="AK159" i="7"/>
  <c r="AM159" i="7" s="1"/>
  <c r="AL50" i="6"/>
  <c r="AK158" i="8"/>
  <c r="AM158" i="8" s="1"/>
  <c r="AK61" i="7"/>
  <c r="AM61" i="7" s="1"/>
  <c r="AL160" i="7"/>
  <c r="AL61" i="7"/>
  <c r="AL59" i="24"/>
  <c r="AK60" i="7"/>
  <c r="AM60" i="7" s="1"/>
  <c r="AK151" i="3"/>
  <c r="AM151" i="3" s="1"/>
  <c r="AL50" i="3"/>
  <c r="AL60" i="7"/>
  <c r="AL151" i="3"/>
  <c r="AM50" i="3"/>
  <c r="AR132" i="3"/>
  <c r="AT132" i="3" s="1"/>
  <c r="AL158" i="8"/>
  <c r="AC54" i="3"/>
  <c r="AF53" i="3"/>
  <c r="AG52" i="3" s="1"/>
  <c r="AH52" i="3" s="1"/>
  <c r="AB54" i="3"/>
  <c r="AE53" i="3"/>
  <c r="AI51" i="3"/>
  <c r="AD54" i="3"/>
  <c r="AB155" i="3"/>
  <c r="AE154" i="3"/>
  <c r="AF154" i="3"/>
  <c r="AG153" i="3" s="1"/>
  <c r="AH153" i="3" s="1"/>
  <c r="AC155" i="3"/>
  <c r="AD155" i="3"/>
  <c r="Z156" i="6"/>
  <c r="AC54" i="6"/>
  <c r="AD54" i="6"/>
  <c r="AA156" i="6"/>
  <c r="AB54" i="6"/>
  <c r="AF53" i="6"/>
  <c r="AG52" i="6" s="1"/>
  <c r="AE53" i="6"/>
  <c r="AI51" i="6"/>
  <c r="AH51" i="6"/>
  <c r="AJ158" i="6"/>
  <c r="X57" i="6"/>
  <c r="AJ57" i="6"/>
  <c r="Y57" i="6"/>
  <c r="AJ157" i="6"/>
  <c r="AJ157" i="3"/>
  <c r="X157" i="3"/>
  <c r="X57" i="3"/>
  <c r="AJ57" i="3"/>
  <c r="Y57" i="3"/>
  <c r="Y158" i="3"/>
  <c r="X158" i="3"/>
  <c r="AJ158" i="3"/>
  <c r="AJ56" i="3"/>
  <c r="Y56" i="3"/>
  <c r="Y157" i="3"/>
  <c r="L166" i="8"/>
  <c r="K166" i="8"/>
  <c r="M166" i="8"/>
  <c r="O165" i="8"/>
  <c r="P164" i="8" s="1"/>
  <c r="N165" i="8"/>
  <c r="R163" i="8"/>
  <c r="AP163" i="8" s="1"/>
  <c r="O64" i="8"/>
  <c r="P63" i="8" s="1"/>
  <c r="R63" i="8" s="1"/>
  <c r="AP63" i="8" s="1"/>
  <c r="L65" i="8"/>
  <c r="K65" i="8"/>
  <c r="N64" i="8"/>
  <c r="M65" i="8"/>
  <c r="Q62" i="8"/>
  <c r="AO62" i="8" s="1"/>
  <c r="R62" i="8"/>
  <c r="AP62" i="8" s="1"/>
  <c r="O64" i="24"/>
  <c r="P63" i="24" s="1"/>
  <c r="R63" i="24" s="1"/>
  <c r="AP63" i="24" s="1"/>
  <c r="L65" i="24"/>
  <c r="K65" i="24"/>
  <c r="M65" i="24"/>
  <c r="L166" i="3"/>
  <c r="N64" i="24"/>
  <c r="AC62" i="8"/>
  <c r="AH59" i="24"/>
  <c r="AF61" i="24"/>
  <c r="AG60" i="24" s="1"/>
  <c r="AH60" i="24" s="1"/>
  <c r="AC62" i="24"/>
  <c r="AB62" i="24"/>
  <c r="AE61" i="24"/>
  <c r="AD62" i="24"/>
  <c r="AH160" i="7"/>
  <c r="L166" i="7"/>
  <c r="AE162" i="7"/>
  <c r="AB163" i="7"/>
  <c r="AF162" i="7"/>
  <c r="AG161" i="7" s="1"/>
  <c r="AC163" i="7"/>
  <c r="AD163" i="7"/>
  <c r="L166" i="24"/>
  <c r="M65" i="6"/>
  <c r="L65" i="6"/>
  <c r="K65" i="6"/>
  <c r="N64" i="6"/>
  <c r="O64" i="6"/>
  <c r="P63" i="6" s="1"/>
  <c r="Q63" i="6" s="1"/>
  <c r="AO63" i="6" s="1"/>
  <c r="R62" i="6"/>
  <c r="AP62" i="6" s="1"/>
  <c r="Q62" i="6"/>
  <c r="AO62" i="6" s="1"/>
  <c r="AC163" i="8"/>
  <c r="R62" i="3"/>
  <c r="AP62" i="3" s="1"/>
  <c r="Q62" i="3"/>
  <c r="AO62" i="3" s="1"/>
  <c r="M65" i="3"/>
  <c r="O64" i="3"/>
  <c r="P63" i="3" s="1"/>
  <c r="R63" i="3" s="1"/>
  <c r="AP63" i="3" s="1"/>
  <c r="N64" i="3"/>
  <c r="L65" i="3"/>
  <c r="K65" i="3"/>
  <c r="Q163" i="6"/>
  <c r="AO163" i="6" s="1"/>
  <c r="M166" i="6"/>
  <c r="L166" i="6"/>
  <c r="K166" i="6"/>
  <c r="O165" i="6"/>
  <c r="P164" i="6" s="1"/>
  <c r="Q164" i="6" s="1"/>
  <c r="AO164" i="6" s="1"/>
  <c r="N165" i="6"/>
  <c r="AG160" i="24"/>
  <c r="M166" i="3"/>
  <c r="AD163" i="24"/>
  <c r="AH152" i="3"/>
  <c r="AI152" i="3"/>
  <c r="M166" i="24"/>
  <c r="M166" i="7"/>
  <c r="AC163" i="24"/>
  <c r="AF162" i="24"/>
  <c r="AG161" i="24" s="1"/>
  <c r="AB163" i="24"/>
  <c r="AE162" i="24"/>
  <c r="AD163" i="8"/>
  <c r="AN65" i="8"/>
  <c r="AD62" i="8"/>
  <c r="AH62" i="7"/>
  <c r="AI62" i="7"/>
  <c r="AF64" i="7"/>
  <c r="AG63" i="7" s="1"/>
  <c r="AB65" i="7"/>
  <c r="AE64" i="7"/>
  <c r="Q163" i="24"/>
  <c r="AO163" i="24" s="1"/>
  <c r="R163" i="24"/>
  <c r="AP163" i="24" s="1"/>
  <c r="Q163" i="7"/>
  <c r="AO163" i="7" s="1"/>
  <c r="R163" i="7"/>
  <c r="AP163" i="7" s="1"/>
  <c r="AH160" i="8"/>
  <c r="AI160" i="8"/>
  <c r="K205" i="8"/>
  <c r="AB205" i="8"/>
  <c r="M205" i="8"/>
  <c r="AC205" i="8"/>
  <c r="B206" i="8"/>
  <c r="L205" i="8"/>
  <c r="AD205" i="8"/>
  <c r="M78" i="7"/>
  <c r="Q64" i="7"/>
  <c r="AO64" i="7" s="1"/>
  <c r="AF104" i="24"/>
  <c r="AE104" i="24"/>
  <c r="AE61" i="8"/>
  <c r="AB62" i="8"/>
  <c r="AF61" i="8"/>
  <c r="AG60" i="8" s="1"/>
  <c r="R62" i="24"/>
  <c r="AP62" i="24" s="1"/>
  <c r="Q62" i="24"/>
  <c r="AO62" i="24" s="1"/>
  <c r="AC205" i="3"/>
  <c r="M205" i="3"/>
  <c r="AB205" i="3"/>
  <c r="AD205" i="3"/>
  <c r="B206" i="3"/>
  <c r="L205" i="3"/>
  <c r="K205" i="3"/>
  <c r="M205" i="7"/>
  <c r="AD205" i="7"/>
  <c r="AC205" i="7"/>
  <c r="L205" i="7"/>
  <c r="AB205" i="7"/>
  <c r="K205" i="7"/>
  <c r="B206" i="7"/>
  <c r="Q163" i="3"/>
  <c r="AO163" i="3" s="1"/>
  <c r="R163" i="3"/>
  <c r="AP163" i="3" s="1"/>
  <c r="AB104" i="7"/>
  <c r="M104" i="7"/>
  <c r="AC104" i="7"/>
  <c r="L104" i="7"/>
  <c r="K104" i="7"/>
  <c r="B105" i="7"/>
  <c r="AD104" i="7"/>
  <c r="N165" i="7"/>
  <c r="O165" i="7"/>
  <c r="K166" i="7"/>
  <c r="F67" i="2"/>
  <c r="E68" i="2" s="1"/>
  <c r="B70" i="2"/>
  <c r="D69" i="2"/>
  <c r="L104" i="8"/>
  <c r="AB104" i="8"/>
  <c r="AD104" i="8"/>
  <c r="M104" i="8"/>
  <c r="B105" i="8"/>
  <c r="AC104" i="8"/>
  <c r="K104" i="8"/>
  <c r="J166" i="2"/>
  <c r="AN166" i="7"/>
  <c r="AN166" i="8"/>
  <c r="K205" i="24"/>
  <c r="AD205" i="24"/>
  <c r="M205" i="24"/>
  <c r="AC205" i="24"/>
  <c r="AB205" i="24"/>
  <c r="L205" i="24"/>
  <c r="B206" i="24"/>
  <c r="B206" i="6"/>
  <c r="L205" i="6"/>
  <c r="K205" i="6"/>
  <c r="M205" i="6"/>
  <c r="L104" i="3"/>
  <c r="B105" i="3"/>
  <c r="M104" i="3"/>
  <c r="AB104" i="3"/>
  <c r="K104" i="3"/>
  <c r="AD104" i="3"/>
  <c r="AC104" i="3"/>
  <c r="AG59" i="8"/>
  <c r="Q162" i="3"/>
  <c r="AO162" i="3" s="1"/>
  <c r="R162" i="3"/>
  <c r="AP162" i="3" s="1"/>
  <c r="O165" i="24"/>
  <c r="N165" i="24"/>
  <c r="K166" i="24"/>
  <c r="AD105" i="24"/>
  <c r="AC105" i="24"/>
  <c r="L105" i="24"/>
  <c r="AB105" i="24"/>
  <c r="M105" i="24"/>
  <c r="K105" i="24"/>
  <c r="L67" i="7"/>
  <c r="N66" i="7"/>
  <c r="O66" i="7"/>
  <c r="P65" i="7" s="1"/>
  <c r="O165" i="3"/>
  <c r="P164" i="3" s="1"/>
  <c r="N165" i="3"/>
  <c r="K166" i="3"/>
  <c r="D167" i="2"/>
  <c r="F167" i="2" s="1"/>
  <c r="E168" i="2" s="1"/>
  <c r="G167" i="2" s="1"/>
  <c r="B168" i="2"/>
  <c r="J165" i="2"/>
  <c r="AN165" i="7"/>
  <c r="AN165" i="8"/>
  <c r="J66" i="2"/>
  <c r="AN66" i="8"/>
  <c r="AC70" i="7"/>
  <c r="AH58" i="8"/>
  <c r="AI58" i="8"/>
  <c r="N104" i="24"/>
  <c r="O104" i="24"/>
  <c r="AD76" i="7"/>
  <c r="AD77" i="7" s="1"/>
  <c r="AE162" i="8"/>
  <c r="AF162" i="8"/>
  <c r="AB163" i="8"/>
  <c r="K69" i="7"/>
  <c r="B104" i="6"/>
  <c r="O32" i="2"/>
  <c r="V32" i="2" s="1"/>
  <c r="P31" i="2"/>
  <c r="N134" i="2"/>
  <c r="P133" i="2" s="1"/>
  <c r="S132" i="2"/>
  <c r="AF154" i="6" l="1"/>
  <c r="AG153" i="6" s="1"/>
  <c r="AH153" i="6" s="1"/>
  <c r="Z56" i="3"/>
  <c r="AM150" i="6"/>
  <c r="R150" i="2" s="1"/>
  <c r="R151" i="2"/>
  <c r="AN151" i="6"/>
  <c r="X150" i="2"/>
  <c r="AR133" i="8"/>
  <c r="AT133" i="8" s="1"/>
  <c r="AQ133" i="8"/>
  <c r="AS133" i="8" s="1"/>
  <c r="AR31" i="8"/>
  <c r="AT31" i="8" s="1"/>
  <c r="AQ31" i="8"/>
  <c r="AS31" i="8" s="1"/>
  <c r="AQ133" i="7"/>
  <c r="AS133" i="7" s="1"/>
  <c r="AR133" i="7"/>
  <c r="AT133" i="7" s="1"/>
  <c r="AR31" i="7"/>
  <c r="AT31" i="7" s="1"/>
  <c r="AQ31" i="7"/>
  <c r="AS31" i="7" s="1"/>
  <c r="AR133" i="24"/>
  <c r="AT133" i="24" s="1"/>
  <c r="AQ133" i="24"/>
  <c r="AS133" i="24" s="1"/>
  <c r="AQ31" i="24"/>
  <c r="AS31" i="24" s="1"/>
  <c r="AR31" i="24"/>
  <c r="AT31" i="24" s="1"/>
  <c r="AQ133" i="6"/>
  <c r="AS133" i="6" s="1"/>
  <c r="AR133" i="6"/>
  <c r="AT133" i="6" s="1"/>
  <c r="AR31" i="6"/>
  <c r="AT31" i="6" s="1"/>
  <c r="AQ31" i="6"/>
  <c r="AS31" i="6" s="1"/>
  <c r="AL151" i="6"/>
  <c r="L151" i="2" s="1"/>
  <c r="M151" i="2" s="1"/>
  <c r="U133" i="2"/>
  <c r="Y133" i="2" s="1"/>
  <c r="AQ133" i="3"/>
  <c r="AS133" i="3" s="1"/>
  <c r="U31" i="2"/>
  <c r="Y31" i="2" s="1"/>
  <c r="AQ31" i="3"/>
  <c r="AS31" i="3" s="1"/>
  <c r="AI152" i="6"/>
  <c r="AH152" i="6"/>
  <c r="AB155" i="6"/>
  <c r="AC155" i="6"/>
  <c r="AD155" i="6"/>
  <c r="AE154" i="6"/>
  <c r="W132" i="2"/>
  <c r="Z132" i="2" s="1"/>
  <c r="AM51" i="3"/>
  <c r="AY160" i="5"/>
  <c r="BF160" i="5" s="1"/>
  <c r="S159" i="3" s="1"/>
  <c r="T159" i="3" s="1"/>
  <c r="AZ160" i="5"/>
  <c r="BG160" i="5" s="1"/>
  <c r="S159" i="6" s="1"/>
  <c r="T159" i="6" s="1"/>
  <c r="AM58" i="24"/>
  <c r="AY59" i="5"/>
  <c r="BF59" i="5" s="1"/>
  <c r="S58" i="3" s="1"/>
  <c r="T58" i="3" s="1"/>
  <c r="AZ59" i="5"/>
  <c r="BG59" i="5" s="1"/>
  <c r="S58" i="6" s="1"/>
  <c r="T58" i="6" s="1"/>
  <c r="Z56" i="6"/>
  <c r="AN58" i="24"/>
  <c r="AA56" i="6"/>
  <c r="AB206" i="6"/>
  <c r="AD206" i="6"/>
  <c r="AC206" i="6"/>
  <c r="AM159" i="24"/>
  <c r="AN159" i="24"/>
  <c r="AM50" i="6"/>
  <c r="R50" i="2" s="1"/>
  <c r="L50" i="2"/>
  <c r="M50" i="2" s="1"/>
  <c r="AN151" i="3"/>
  <c r="AK58" i="8"/>
  <c r="AM58" i="8" s="1"/>
  <c r="AL58" i="8"/>
  <c r="AL160" i="8"/>
  <c r="AK152" i="3"/>
  <c r="AN152" i="3" s="1"/>
  <c r="AL51" i="3"/>
  <c r="AK160" i="8"/>
  <c r="AM160" i="8" s="1"/>
  <c r="AL62" i="7"/>
  <c r="AK62" i="7"/>
  <c r="AM62" i="7" s="1"/>
  <c r="AK160" i="7"/>
  <c r="AM160" i="7" s="1"/>
  <c r="AK60" i="24"/>
  <c r="AK59" i="24"/>
  <c r="AK153" i="3"/>
  <c r="AN153" i="3" s="1"/>
  <c r="AK52" i="3"/>
  <c r="AM52" i="3" s="1"/>
  <c r="AR31" i="3"/>
  <c r="AT31" i="3" s="1"/>
  <c r="AK51" i="6"/>
  <c r="AN51" i="6" s="1"/>
  <c r="X51" i="2" s="1"/>
  <c r="AR133" i="3"/>
  <c r="AT133" i="3" s="1"/>
  <c r="AL152" i="3"/>
  <c r="AL51" i="6"/>
  <c r="AC55" i="3"/>
  <c r="AE54" i="3"/>
  <c r="AF54" i="3"/>
  <c r="AG53" i="3" s="1"/>
  <c r="AH53" i="3" s="1"/>
  <c r="AB55" i="3"/>
  <c r="AI52" i="3"/>
  <c r="AD55" i="3"/>
  <c r="AC156" i="3"/>
  <c r="AB156" i="3"/>
  <c r="AF155" i="3"/>
  <c r="AG154" i="3" s="1"/>
  <c r="AI154" i="3" s="1"/>
  <c r="AI153" i="3"/>
  <c r="AE155" i="3"/>
  <c r="AD156" i="3"/>
  <c r="AC55" i="6"/>
  <c r="AD55" i="6"/>
  <c r="Z57" i="6"/>
  <c r="AH52" i="6"/>
  <c r="AI52" i="6"/>
  <c r="AE54" i="6"/>
  <c r="AF54" i="6"/>
  <c r="AG53" i="6" s="1"/>
  <c r="AB55" i="6"/>
  <c r="AA157" i="6"/>
  <c r="Z158" i="6"/>
  <c r="AA158" i="3"/>
  <c r="Z157" i="6"/>
  <c r="AA158" i="6"/>
  <c r="AA57" i="6"/>
  <c r="Z157" i="3"/>
  <c r="Z57" i="3"/>
  <c r="AA157" i="3"/>
  <c r="AA56" i="3"/>
  <c r="AA57" i="3"/>
  <c r="Z158" i="3"/>
  <c r="L167" i="8"/>
  <c r="M167" i="8"/>
  <c r="O166" i="8"/>
  <c r="P165" i="8" s="1"/>
  <c r="Q165" i="8" s="1"/>
  <c r="AO165" i="8" s="1"/>
  <c r="K167" i="8"/>
  <c r="N166" i="8"/>
  <c r="R164" i="8"/>
  <c r="AP164" i="8" s="1"/>
  <c r="Q164" i="8"/>
  <c r="AO164" i="8" s="1"/>
  <c r="K66" i="8"/>
  <c r="M66" i="8"/>
  <c r="L66" i="8"/>
  <c r="O65" i="8"/>
  <c r="P64" i="8" s="1"/>
  <c r="R64" i="8" s="1"/>
  <c r="AP64" i="8" s="1"/>
  <c r="N65" i="8"/>
  <c r="Q63" i="8"/>
  <c r="AO63" i="8" s="1"/>
  <c r="O65" i="24"/>
  <c r="P64" i="24" s="1"/>
  <c r="L66" i="24"/>
  <c r="K66" i="24"/>
  <c r="M66" i="24"/>
  <c r="L167" i="3"/>
  <c r="AC63" i="8"/>
  <c r="N65" i="24"/>
  <c r="Q63" i="24"/>
  <c r="AO63" i="24" s="1"/>
  <c r="AI60" i="24"/>
  <c r="AB63" i="24"/>
  <c r="AD63" i="24"/>
  <c r="AE62" i="24"/>
  <c r="AF62" i="24"/>
  <c r="AG61" i="24" s="1"/>
  <c r="AH61" i="24" s="1"/>
  <c r="AC63" i="24"/>
  <c r="L167" i="7"/>
  <c r="AD164" i="7"/>
  <c r="AH161" i="7"/>
  <c r="AI161" i="7"/>
  <c r="AC164" i="7"/>
  <c r="AE163" i="7"/>
  <c r="AF163" i="7"/>
  <c r="AG162" i="7" s="1"/>
  <c r="AB164" i="7"/>
  <c r="L167" i="24"/>
  <c r="AC164" i="8"/>
  <c r="M66" i="6"/>
  <c r="L66" i="6"/>
  <c r="K66" i="6"/>
  <c r="O65" i="6"/>
  <c r="P64" i="6" s="1"/>
  <c r="N65" i="6"/>
  <c r="R63" i="6"/>
  <c r="AP63" i="6" s="1"/>
  <c r="Q63" i="3"/>
  <c r="AO63" i="3" s="1"/>
  <c r="K66" i="3"/>
  <c r="O65" i="3"/>
  <c r="P64" i="3" s="1"/>
  <c r="Q64" i="3" s="1"/>
  <c r="AO64" i="3" s="1"/>
  <c r="N65" i="3"/>
  <c r="L66" i="3"/>
  <c r="M66" i="3"/>
  <c r="L167" i="6"/>
  <c r="K167" i="6"/>
  <c r="N166" i="6"/>
  <c r="O166" i="6"/>
  <c r="P165" i="6" s="1"/>
  <c r="R165" i="6" s="1"/>
  <c r="AP165" i="6" s="1"/>
  <c r="R164" i="6"/>
  <c r="AP164" i="6" s="1"/>
  <c r="M167" i="6"/>
  <c r="AD164" i="8"/>
  <c r="M167" i="3"/>
  <c r="M167" i="24"/>
  <c r="AC164" i="24"/>
  <c r="AB164" i="24"/>
  <c r="AF163" i="24"/>
  <c r="AG162" i="24" s="1"/>
  <c r="AI162" i="24" s="1"/>
  <c r="AE163" i="24"/>
  <c r="AI161" i="24"/>
  <c r="AH161" i="24"/>
  <c r="AI160" i="24"/>
  <c r="AH160" i="24"/>
  <c r="AD164" i="24"/>
  <c r="M167" i="7"/>
  <c r="AE65" i="7"/>
  <c r="AF65" i="7"/>
  <c r="AG64" i="7" s="1"/>
  <c r="AB66" i="7"/>
  <c r="AD63" i="8"/>
  <c r="AI63" i="7"/>
  <c r="AH63" i="7"/>
  <c r="N104" i="7"/>
  <c r="R65" i="7"/>
  <c r="AP65" i="7" s="1"/>
  <c r="Q65" i="7"/>
  <c r="AO65" i="7" s="1"/>
  <c r="F68" i="2"/>
  <c r="E69" i="2" s="1"/>
  <c r="G67" i="2"/>
  <c r="J167" i="2"/>
  <c r="AN167" i="7"/>
  <c r="AN167" i="8"/>
  <c r="K70" i="7"/>
  <c r="AC71" i="7"/>
  <c r="AC72" i="7" s="1"/>
  <c r="AC73" i="7" s="1"/>
  <c r="N104" i="8"/>
  <c r="O104" i="8"/>
  <c r="O166" i="7"/>
  <c r="N166" i="7"/>
  <c r="K167" i="7"/>
  <c r="AF104" i="3"/>
  <c r="N205" i="6"/>
  <c r="AE205" i="7"/>
  <c r="AF205" i="7"/>
  <c r="P164" i="7"/>
  <c r="D168" i="2"/>
  <c r="F168" i="2" s="1"/>
  <c r="E169" i="2" s="1"/>
  <c r="G168" i="2" s="1"/>
  <c r="B169" i="2"/>
  <c r="O205" i="6"/>
  <c r="AF163" i="8"/>
  <c r="AG162" i="8" s="1"/>
  <c r="AE163" i="8"/>
  <c r="AB164" i="8"/>
  <c r="O166" i="3"/>
  <c r="N166" i="3"/>
  <c r="K167" i="3"/>
  <c r="L68" i="7"/>
  <c r="O67" i="7"/>
  <c r="P66" i="7" s="1"/>
  <c r="R66" i="7" s="1"/>
  <c r="AP66" i="7" s="1"/>
  <c r="N67" i="7"/>
  <c r="O104" i="3"/>
  <c r="N104" i="3"/>
  <c r="K206" i="24"/>
  <c r="AC206" i="24"/>
  <c r="AD206" i="24"/>
  <c r="M206" i="24"/>
  <c r="AB206" i="24"/>
  <c r="L206" i="24"/>
  <c r="K206" i="3"/>
  <c r="AB206" i="3"/>
  <c r="AD206" i="3"/>
  <c r="AC206" i="3"/>
  <c r="M206" i="3"/>
  <c r="L206" i="3"/>
  <c r="AH60" i="8"/>
  <c r="AI60" i="8"/>
  <c r="AH59" i="8"/>
  <c r="AI59" i="8"/>
  <c r="Q164" i="3"/>
  <c r="AO164" i="3" s="1"/>
  <c r="R164" i="3"/>
  <c r="AP164" i="3" s="1"/>
  <c r="AC104" i="6"/>
  <c r="K104" i="6"/>
  <c r="AD104" i="6"/>
  <c r="M104" i="6"/>
  <c r="AB104" i="6"/>
  <c r="L104" i="6"/>
  <c r="B105" i="6"/>
  <c r="AG161" i="8"/>
  <c r="O105" i="24"/>
  <c r="P104" i="24" s="1"/>
  <c r="AE104" i="3"/>
  <c r="M206" i="6"/>
  <c r="L206" i="6"/>
  <c r="K206" i="6"/>
  <c r="AE205" i="8"/>
  <c r="AF205" i="8"/>
  <c r="AB206" i="7"/>
  <c r="L206" i="7"/>
  <c r="M206" i="7"/>
  <c r="AC206" i="7"/>
  <c r="K206" i="7"/>
  <c r="AD206" i="7"/>
  <c r="O205" i="7"/>
  <c r="N205" i="7"/>
  <c r="O205" i="24"/>
  <c r="N205" i="24"/>
  <c r="B71" i="2"/>
  <c r="D70" i="2"/>
  <c r="AD206" i="8"/>
  <c r="K206" i="8"/>
  <c r="L206" i="8"/>
  <c r="AB206" i="8"/>
  <c r="AC206" i="8"/>
  <c r="M206" i="8"/>
  <c r="M79" i="7"/>
  <c r="M80" i="7" s="1"/>
  <c r="AD78" i="7"/>
  <c r="N105" i="24"/>
  <c r="AF205" i="24"/>
  <c r="AE205" i="24"/>
  <c r="AE104" i="8"/>
  <c r="AF104" i="8"/>
  <c r="M105" i="7"/>
  <c r="AB105" i="7"/>
  <c r="AD105" i="7"/>
  <c r="AC105" i="7"/>
  <c r="L105" i="7"/>
  <c r="K105" i="7"/>
  <c r="AE205" i="3"/>
  <c r="AF205" i="3"/>
  <c r="AE62" i="8"/>
  <c r="AF62" i="8"/>
  <c r="AG61" i="8" s="1"/>
  <c r="AB63" i="8"/>
  <c r="N205" i="8"/>
  <c r="O205" i="8"/>
  <c r="AF205" i="6"/>
  <c r="AE205" i="6"/>
  <c r="N205" i="3"/>
  <c r="O205" i="3"/>
  <c r="AB105" i="8"/>
  <c r="L105" i="8"/>
  <c r="M105" i="8"/>
  <c r="AC105" i="8"/>
  <c r="AD105" i="8"/>
  <c r="K105" i="8"/>
  <c r="AE104" i="7"/>
  <c r="AF104" i="7"/>
  <c r="P164" i="24"/>
  <c r="AF105" i="24"/>
  <c r="AG104" i="24" s="1"/>
  <c r="AH104" i="24" s="1"/>
  <c r="AE105" i="24"/>
  <c r="N166" i="24"/>
  <c r="O166" i="24"/>
  <c r="K167" i="24"/>
  <c r="L105" i="3"/>
  <c r="M105" i="3"/>
  <c r="AC105" i="3"/>
  <c r="K105" i="3"/>
  <c r="AB105" i="3"/>
  <c r="AD105" i="3"/>
  <c r="O104" i="7"/>
  <c r="S31" i="2"/>
  <c r="N33" i="2"/>
  <c r="O134" i="2"/>
  <c r="V134" i="2" s="1"/>
  <c r="S133" i="2"/>
  <c r="X151" i="2" l="1"/>
  <c r="AL152" i="6"/>
  <c r="L152" i="2" s="1"/>
  <c r="M152" i="2" s="1"/>
  <c r="AK153" i="6"/>
  <c r="AN153" i="6" s="1"/>
  <c r="X153" i="2" s="1"/>
  <c r="AK152" i="6"/>
  <c r="AN152" i="6" s="1"/>
  <c r="X152" i="2" s="1"/>
  <c r="AI153" i="6"/>
  <c r="AE155" i="6"/>
  <c r="AF155" i="6"/>
  <c r="AG154" i="6" s="1"/>
  <c r="AH154" i="6" s="1"/>
  <c r="AC156" i="6"/>
  <c r="AB156" i="6"/>
  <c r="AD156" i="6"/>
  <c r="W133" i="2"/>
  <c r="Z133" i="2" s="1"/>
  <c r="W31" i="2"/>
  <c r="Z31" i="2" s="1"/>
  <c r="Y159" i="3"/>
  <c r="X159" i="3"/>
  <c r="AJ159" i="3"/>
  <c r="AN59" i="24"/>
  <c r="AZ60" i="5"/>
  <c r="BG60" i="5" s="1"/>
  <c r="S59" i="6" s="1"/>
  <c r="T59" i="6" s="1"/>
  <c r="AY60" i="5"/>
  <c r="BF60" i="5" s="1"/>
  <c r="S59" i="3" s="1"/>
  <c r="T59" i="3" s="1"/>
  <c r="AY61" i="5"/>
  <c r="BF61" i="5" s="1"/>
  <c r="S60" i="3" s="1"/>
  <c r="T60" i="3" s="1"/>
  <c r="AZ61" i="5"/>
  <c r="BG61" i="5" s="1"/>
  <c r="S60" i="6" s="1"/>
  <c r="T60" i="6" s="1"/>
  <c r="AM60" i="24"/>
  <c r="AM153" i="3"/>
  <c r="AN60" i="24"/>
  <c r="AM59" i="24"/>
  <c r="AM152" i="3"/>
  <c r="Y159" i="6"/>
  <c r="X159" i="6"/>
  <c r="AN52" i="3"/>
  <c r="L51" i="2"/>
  <c r="M51" i="2" s="1"/>
  <c r="AM51" i="6"/>
  <c r="R51" i="2" s="1"/>
  <c r="AK161" i="7"/>
  <c r="AM161" i="7" s="1"/>
  <c r="AL60" i="24"/>
  <c r="AL52" i="3"/>
  <c r="AK160" i="24"/>
  <c r="AL59" i="8"/>
  <c r="AL160" i="24"/>
  <c r="AK53" i="3"/>
  <c r="AM53" i="3" s="1"/>
  <c r="AK59" i="8"/>
  <c r="AM59" i="8" s="1"/>
  <c r="AK161" i="24"/>
  <c r="AK61" i="24"/>
  <c r="AL52" i="6"/>
  <c r="AL153" i="3"/>
  <c r="AL60" i="8"/>
  <c r="AK63" i="7"/>
  <c r="AM63" i="7" s="1"/>
  <c r="AL161" i="24"/>
  <c r="AK52" i="6"/>
  <c r="AN52" i="6" s="1"/>
  <c r="AL154" i="3"/>
  <c r="AK60" i="8"/>
  <c r="AM60" i="8" s="1"/>
  <c r="AL63" i="7"/>
  <c r="AL162" i="24"/>
  <c r="AL161" i="7"/>
  <c r="AB56" i="3"/>
  <c r="AC56" i="3"/>
  <c r="AE55" i="3"/>
  <c r="AF55" i="3"/>
  <c r="AG54" i="3" s="1"/>
  <c r="AI54" i="3" s="1"/>
  <c r="AI53" i="3"/>
  <c r="AD56" i="3"/>
  <c r="AB157" i="3"/>
  <c r="AC157" i="3"/>
  <c r="AF156" i="3"/>
  <c r="AG155" i="3" s="1"/>
  <c r="AH154" i="3"/>
  <c r="AD157" i="3"/>
  <c r="AE156" i="3"/>
  <c r="AC56" i="6"/>
  <c r="AD56" i="6"/>
  <c r="AF55" i="6"/>
  <c r="AG54" i="6" s="1"/>
  <c r="AI54" i="6" s="1"/>
  <c r="AB56" i="6"/>
  <c r="AE55" i="6"/>
  <c r="AI53" i="6"/>
  <c r="AH53" i="6"/>
  <c r="AJ159" i="6"/>
  <c r="AJ58" i="6"/>
  <c r="Y58" i="6"/>
  <c r="X58" i="6"/>
  <c r="Y58" i="3"/>
  <c r="AJ58" i="3"/>
  <c r="X58" i="3"/>
  <c r="L168" i="8"/>
  <c r="M168" i="8"/>
  <c r="K168" i="8"/>
  <c r="N167" i="8"/>
  <c r="O167" i="8"/>
  <c r="P166" i="8" s="1"/>
  <c r="R165" i="8"/>
  <c r="AP165" i="8" s="1"/>
  <c r="K67" i="8"/>
  <c r="L67" i="8"/>
  <c r="N66" i="8"/>
  <c r="O66" i="8"/>
  <c r="P65" i="8" s="1"/>
  <c r="M67" i="8"/>
  <c r="Q64" i="8"/>
  <c r="AO64" i="8" s="1"/>
  <c r="K67" i="24"/>
  <c r="M67" i="24"/>
  <c r="O66" i="24"/>
  <c r="P65" i="24" s="1"/>
  <c r="R65" i="24" s="1"/>
  <c r="AP65" i="24" s="1"/>
  <c r="L67" i="24"/>
  <c r="AC64" i="8"/>
  <c r="L168" i="3"/>
  <c r="N66" i="24"/>
  <c r="AB64" i="24"/>
  <c r="AE63" i="24"/>
  <c r="AF63" i="24"/>
  <c r="AG62" i="24" s="1"/>
  <c r="AI62" i="24" s="1"/>
  <c r="AI61" i="24"/>
  <c r="AC64" i="24"/>
  <c r="AD64" i="24"/>
  <c r="L168" i="7"/>
  <c r="AD165" i="7"/>
  <c r="AC165" i="7"/>
  <c r="AE164" i="7"/>
  <c r="AF164" i="7"/>
  <c r="AG163" i="7" s="1"/>
  <c r="AB165" i="7"/>
  <c r="AI162" i="7"/>
  <c r="AH162" i="7"/>
  <c r="L168" i="24"/>
  <c r="AC165" i="8"/>
  <c r="M67" i="6"/>
  <c r="M67" i="3"/>
  <c r="Q64" i="6"/>
  <c r="AO64" i="6" s="1"/>
  <c r="R64" i="6"/>
  <c r="AP64" i="6" s="1"/>
  <c r="L67" i="6"/>
  <c r="O66" i="6"/>
  <c r="P65" i="6" s="1"/>
  <c r="N66" i="6"/>
  <c r="K67" i="6"/>
  <c r="R64" i="3"/>
  <c r="AP64" i="3" s="1"/>
  <c r="K67" i="3"/>
  <c r="N66" i="3"/>
  <c r="L67" i="3"/>
  <c r="O66" i="3"/>
  <c r="P65" i="3" s="1"/>
  <c r="AH162" i="24"/>
  <c r="Q165" i="6"/>
  <c r="AO165" i="6" s="1"/>
  <c r="L168" i="6"/>
  <c r="N167" i="6"/>
  <c r="K168" i="6"/>
  <c r="O167" i="6"/>
  <c r="M168" i="6"/>
  <c r="AD165" i="8"/>
  <c r="M168" i="3"/>
  <c r="AD165" i="24"/>
  <c r="AD64" i="8"/>
  <c r="AE164" i="24"/>
  <c r="AF164" i="24"/>
  <c r="AG163" i="24" s="1"/>
  <c r="AH163" i="24" s="1"/>
  <c r="AB165" i="24"/>
  <c r="AC165" i="24"/>
  <c r="M168" i="7"/>
  <c r="M168" i="24"/>
  <c r="AI64" i="7"/>
  <c r="AH64" i="7"/>
  <c r="AE66" i="7"/>
  <c r="AB67" i="7"/>
  <c r="AF66" i="7"/>
  <c r="AG65" i="7" s="1"/>
  <c r="Q66" i="7"/>
  <c r="AO66" i="7" s="1"/>
  <c r="AI162" i="8"/>
  <c r="AH162" i="8"/>
  <c r="R104" i="24"/>
  <c r="Q104" i="24"/>
  <c r="F69" i="2"/>
  <c r="E70" i="2" s="1"/>
  <c r="F70" i="2" s="1"/>
  <c r="G68" i="2"/>
  <c r="AF206" i="8"/>
  <c r="AG205" i="8" s="1"/>
  <c r="AE206" i="8"/>
  <c r="R164" i="24"/>
  <c r="AP164" i="24" s="1"/>
  <c r="Q164" i="24"/>
  <c r="AO164" i="24" s="1"/>
  <c r="J67" i="2"/>
  <c r="AN67" i="8"/>
  <c r="AF105" i="3"/>
  <c r="AG104" i="3" s="1"/>
  <c r="AE105" i="3"/>
  <c r="AE105" i="8"/>
  <c r="AF105" i="8"/>
  <c r="AG104" i="8" s="1"/>
  <c r="AH104" i="8" s="1"/>
  <c r="B72" i="2"/>
  <c r="D71" i="2"/>
  <c r="AF206" i="7"/>
  <c r="AG205" i="7" s="1"/>
  <c r="AI205" i="7" s="1"/>
  <c r="AE206" i="7"/>
  <c r="AF206" i="3"/>
  <c r="AG205" i="3" s="1"/>
  <c r="AE206" i="3"/>
  <c r="O167" i="7"/>
  <c r="P166" i="7" s="1"/>
  <c r="N167" i="7"/>
  <c r="K168" i="7"/>
  <c r="AH61" i="8"/>
  <c r="AI61" i="8"/>
  <c r="AC105" i="6"/>
  <c r="M105" i="6"/>
  <c r="L105" i="6"/>
  <c r="K105" i="6"/>
  <c r="AB105" i="6"/>
  <c r="AD105" i="6"/>
  <c r="J168" i="2"/>
  <c r="AN168" i="8"/>
  <c r="AN168" i="7"/>
  <c r="O105" i="3"/>
  <c r="P104" i="3" s="1"/>
  <c r="N105" i="3"/>
  <c r="AH161" i="8"/>
  <c r="AI161" i="8"/>
  <c r="N206" i="3"/>
  <c r="O206" i="3"/>
  <c r="B170" i="2"/>
  <c r="D169" i="2"/>
  <c r="F169" i="2" s="1"/>
  <c r="E170" i="2" s="1"/>
  <c r="AC74" i="7"/>
  <c r="O206" i="7"/>
  <c r="P205" i="7" s="1"/>
  <c r="Q205" i="7" s="1"/>
  <c r="N206" i="7"/>
  <c r="AF105" i="7"/>
  <c r="AG104" i="7" s="1"/>
  <c r="AE105" i="7"/>
  <c r="AF206" i="24"/>
  <c r="AG205" i="24" s="1"/>
  <c r="AH205" i="24" s="1"/>
  <c r="AE206" i="24"/>
  <c r="AI104" i="24"/>
  <c r="AF206" i="6"/>
  <c r="AG205" i="6" s="1"/>
  <c r="AH205" i="6" s="1"/>
  <c r="AE206" i="6"/>
  <c r="AE63" i="8"/>
  <c r="AF63" i="8"/>
  <c r="AG62" i="8" s="1"/>
  <c r="AB64" i="8"/>
  <c r="N105" i="7"/>
  <c r="P165" i="24"/>
  <c r="O206" i="6"/>
  <c r="P205" i="6" s="1"/>
  <c r="R205" i="6" s="1"/>
  <c r="N206" i="6"/>
  <c r="O104" i="6"/>
  <c r="N104" i="6"/>
  <c r="O206" i="24"/>
  <c r="P205" i="24" s="1"/>
  <c r="Q205" i="24" s="1"/>
  <c r="N206" i="24"/>
  <c r="R164" i="7"/>
  <c r="AP164" i="7" s="1"/>
  <c r="Q164" i="7"/>
  <c r="AO164" i="7" s="1"/>
  <c r="AD79" i="7"/>
  <c r="O167" i="3"/>
  <c r="P166" i="3" s="1"/>
  <c r="N167" i="3"/>
  <c r="K168" i="3"/>
  <c r="O206" i="8"/>
  <c r="P205" i="8" s="1"/>
  <c r="Q205" i="8" s="1"/>
  <c r="N206" i="8"/>
  <c r="O167" i="24"/>
  <c r="P166" i="24" s="1"/>
  <c r="K168" i="24"/>
  <c r="N167" i="24"/>
  <c r="AE104" i="6"/>
  <c r="AF104" i="6"/>
  <c r="O105" i="8"/>
  <c r="P104" i="8" s="1"/>
  <c r="Q104" i="8" s="1"/>
  <c r="N105" i="8"/>
  <c r="O105" i="7"/>
  <c r="P104" i="7" s="1"/>
  <c r="Q104" i="7" s="1"/>
  <c r="P165" i="3"/>
  <c r="M81" i="7"/>
  <c r="R64" i="24"/>
  <c r="AP64" i="24" s="1"/>
  <c r="Q64" i="24"/>
  <c r="AO64" i="24" s="1"/>
  <c r="L69" i="7"/>
  <c r="N68" i="7"/>
  <c r="O68" i="7"/>
  <c r="P67" i="7" s="1"/>
  <c r="AF164" i="8"/>
  <c r="AG163" i="8" s="1"/>
  <c r="AE164" i="8"/>
  <c r="AB165" i="8"/>
  <c r="P165" i="7"/>
  <c r="K71" i="7"/>
  <c r="P32" i="2"/>
  <c r="O33" i="2"/>
  <c r="V33" i="2" s="1"/>
  <c r="N135" i="2"/>
  <c r="AM153" i="6" l="1"/>
  <c r="R153" i="2" s="1"/>
  <c r="AM152" i="6"/>
  <c r="R152" i="2" s="1"/>
  <c r="AQ32" i="8"/>
  <c r="AS32" i="8" s="1"/>
  <c r="AR32" i="8"/>
  <c r="AT32" i="8" s="1"/>
  <c r="AR32" i="7"/>
  <c r="AT32" i="7" s="1"/>
  <c r="AQ32" i="7"/>
  <c r="AS32" i="7" s="1"/>
  <c r="AQ32" i="24"/>
  <c r="AS32" i="24" s="1"/>
  <c r="AR32" i="24"/>
  <c r="AT32" i="24" s="1"/>
  <c r="AL153" i="6"/>
  <c r="L153" i="2" s="1"/>
  <c r="M153" i="2" s="1"/>
  <c r="Y60" i="6"/>
  <c r="AQ32" i="6"/>
  <c r="AS32" i="6" s="1"/>
  <c r="AR32" i="6"/>
  <c r="AT32" i="6" s="1"/>
  <c r="U32" i="2"/>
  <c r="Y32" i="2" s="1"/>
  <c r="AQ32" i="3"/>
  <c r="AS32" i="3" s="1"/>
  <c r="X60" i="3"/>
  <c r="AI154" i="6"/>
  <c r="AC157" i="6"/>
  <c r="AE156" i="6"/>
  <c r="AB157" i="6"/>
  <c r="AD157" i="6"/>
  <c r="AF156" i="6"/>
  <c r="AG155" i="6" s="1"/>
  <c r="AI155" i="6" s="1"/>
  <c r="AA159" i="3"/>
  <c r="Z159" i="3"/>
  <c r="X60" i="6"/>
  <c r="AJ60" i="6"/>
  <c r="AZ62" i="5"/>
  <c r="BG62" i="5" s="1"/>
  <c r="S61" i="6" s="1"/>
  <c r="T61" i="6" s="1"/>
  <c r="AY62" i="5"/>
  <c r="BF62" i="5" s="1"/>
  <c r="S61" i="3" s="1"/>
  <c r="T61" i="3" s="1"/>
  <c r="AY162" i="5"/>
  <c r="BF162" i="5" s="1"/>
  <c r="S161" i="3" s="1"/>
  <c r="T161" i="3" s="1"/>
  <c r="AZ162" i="5"/>
  <c r="BG162" i="5" s="1"/>
  <c r="S161" i="6" s="1"/>
  <c r="T161" i="6" s="1"/>
  <c r="AY161" i="5"/>
  <c r="BF161" i="5" s="1"/>
  <c r="S160" i="3" s="1"/>
  <c r="T160" i="3" s="1"/>
  <c r="AZ161" i="5"/>
  <c r="BG161" i="5" s="1"/>
  <c r="S160" i="6" s="1"/>
  <c r="T160" i="6" s="1"/>
  <c r="L52" i="2"/>
  <c r="M52" i="2" s="1"/>
  <c r="AM61" i="24"/>
  <c r="AN61" i="24"/>
  <c r="X52" i="2"/>
  <c r="AM52" i="6"/>
  <c r="R52" i="2" s="1"/>
  <c r="AM161" i="24"/>
  <c r="AN161" i="24"/>
  <c r="AM160" i="24"/>
  <c r="AN160" i="24"/>
  <c r="AN53" i="3"/>
  <c r="AL53" i="6"/>
  <c r="AK154" i="3"/>
  <c r="AN154" i="3" s="1"/>
  <c r="AK104" i="24"/>
  <c r="AK64" i="7"/>
  <c r="AM64" i="7" s="1"/>
  <c r="AL61" i="8"/>
  <c r="AL64" i="7"/>
  <c r="AK163" i="24"/>
  <c r="AK162" i="7"/>
  <c r="AM162" i="7" s="1"/>
  <c r="AK61" i="8"/>
  <c r="AM61" i="8" s="1"/>
  <c r="AK162" i="8"/>
  <c r="AM162" i="8" s="1"/>
  <c r="AL162" i="7"/>
  <c r="AL54" i="6"/>
  <c r="AL162" i="8"/>
  <c r="AL61" i="24"/>
  <c r="AL161" i="8"/>
  <c r="AL62" i="24"/>
  <c r="AL53" i="3"/>
  <c r="AK161" i="8"/>
  <c r="AM161" i="8" s="1"/>
  <c r="AL54" i="3"/>
  <c r="AR32" i="3"/>
  <c r="AT32" i="3" s="1"/>
  <c r="AK154" i="6"/>
  <c r="AM154" i="6" s="1"/>
  <c r="AK162" i="24"/>
  <c r="AK53" i="6"/>
  <c r="AM53" i="6" s="1"/>
  <c r="R53" i="2" s="1"/>
  <c r="AE56" i="3"/>
  <c r="AF56" i="3"/>
  <c r="AG55" i="3" s="1"/>
  <c r="AH55" i="3" s="1"/>
  <c r="AB57" i="3"/>
  <c r="AC57" i="3"/>
  <c r="AH54" i="3"/>
  <c r="AD57" i="3"/>
  <c r="P205" i="3"/>
  <c r="Q205" i="3" s="1"/>
  <c r="P206" i="3"/>
  <c r="AC158" i="3"/>
  <c r="AD158" i="3"/>
  <c r="AB158" i="3"/>
  <c r="AF157" i="3"/>
  <c r="AG156" i="3" s="1"/>
  <c r="AI156" i="3" s="1"/>
  <c r="AE157" i="3"/>
  <c r="AH54" i="6"/>
  <c r="AC57" i="6"/>
  <c r="AD57" i="6"/>
  <c r="AB57" i="6"/>
  <c r="AF56" i="6"/>
  <c r="AG55" i="6" s="1"/>
  <c r="AH55" i="6" s="1"/>
  <c r="AE56" i="6"/>
  <c r="Z159" i="6"/>
  <c r="AA58" i="6"/>
  <c r="X59" i="6"/>
  <c r="Y59" i="6"/>
  <c r="AJ59" i="6"/>
  <c r="AA159" i="6"/>
  <c r="Z58" i="6"/>
  <c r="Z58" i="3"/>
  <c r="AA58" i="3"/>
  <c r="AJ59" i="3"/>
  <c r="Y59" i="3"/>
  <c r="X59" i="3"/>
  <c r="AJ60" i="3"/>
  <c r="Y60" i="3"/>
  <c r="K169" i="8"/>
  <c r="L169" i="8"/>
  <c r="O168" i="8"/>
  <c r="P167" i="8" s="1"/>
  <c r="Q167" i="8" s="1"/>
  <c r="AO167" i="8" s="1"/>
  <c r="M169" i="8"/>
  <c r="N168" i="8"/>
  <c r="K68" i="8"/>
  <c r="L68" i="8"/>
  <c r="M68" i="8"/>
  <c r="O67" i="8"/>
  <c r="P66" i="8" s="1"/>
  <c r="R66" i="8" s="1"/>
  <c r="AP66" i="8" s="1"/>
  <c r="N67" i="8"/>
  <c r="Q65" i="24"/>
  <c r="AO65" i="24" s="1"/>
  <c r="L68" i="24"/>
  <c r="M68" i="24"/>
  <c r="O67" i="24"/>
  <c r="P66" i="24" s="1"/>
  <c r="R66" i="24" s="1"/>
  <c r="AP66" i="24" s="1"/>
  <c r="K68" i="24"/>
  <c r="N67" i="24"/>
  <c r="AC65" i="8"/>
  <c r="L169" i="3"/>
  <c r="AC65" i="24"/>
  <c r="AD65" i="24"/>
  <c r="AH62" i="24"/>
  <c r="AF64" i="24"/>
  <c r="AG63" i="24" s="1"/>
  <c r="AH63" i="24" s="1"/>
  <c r="AB65" i="24"/>
  <c r="AE64" i="24"/>
  <c r="L169" i="7"/>
  <c r="AB166" i="7"/>
  <c r="AC166" i="7"/>
  <c r="AF165" i="7"/>
  <c r="AG164" i="7" s="1"/>
  <c r="AE165" i="7"/>
  <c r="AH163" i="7"/>
  <c r="AI163" i="7"/>
  <c r="AD166" i="7"/>
  <c r="L169" i="24"/>
  <c r="AC166" i="8"/>
  <c r="M68" i="6"/>
  <c r="L68" i="6"/>
  <c r="O67" i="6"/>
  <c r="P66" i="6" s="1"/>
  <c r="K68" i="6"/>
  <c r="N67" i="6"/>
  <c r="Q65" i="6"/>
  <c r="AO65" i="6" s="1"/>
  <c r="R65" i="6"/>
  <c r="AP65" i="6" s="1"/>
  <c r="Q65" i="3"/>
  <c r="AO65" i="3" s="1"/>
  <c r="R65" i="3"/>
  <c r="AP65" i="3" s="1"/>
  <c r="M68" i="3"/>
  <c r="L68" i="3"/>
  <c r="K68" i="3"/>
  <c r="N67" i="3"/>
  <c r="O67" i="3"/>
  <c r="P66" i="3" s="1"/>
  <c r="M169" i="6"/>
  <c r="L169" i="6"/>
  <c r="N168" i="6"/>
  <c r="K169" i="6"/>
  <c r="O168" i="6"/>
  <c r="P167" i="6" s="1"/>
  <c r="M169" i="3"/>
  <c r="P166" i="6"/>
  <c r="AD166" i="8"/>
  <c r="AD166" i="24"/>
  <c r="M169" i="24"/>
  <c r="AI163" i="24"/>
  <c r="AH155" i="3"/>
  <c r="AI155" i="3"/>
  <c r="M169" i="7"/>
  <c r="AC166" i="24"/>
  <c r="AF165" i="24"/>
  <c r="AG164" i="24" s="1"/>
  <c r="AI164" i="24" s="1"/>
  <c r="AE165" i="24"/>
  <c r="AB166" i="24"/>
  <c r="AF105" i="6"/>
  <c r="AG104" i="6" s="1"/>
  <c r="AH104" i="6" s="1"/>
  <c r="AD65" i="8"/>
  <c r="AI65" i="7"/>
  <c r="AH65" i="7"/>
  <c r="AF67" i="7"/>
  <c r="AE67" i="7"/>
  <c r="AB68" i="7"/>
  <c r="Q205" i="6"/>
  <c r="R205" i="8"/>
  <c r="N105" i="6"/>
  <c r="AK205" i="24"/>
  <c r="R67" i="7"/>
  <c r="AP67" i="7" s="1"/>
  <c r="Q67" i="7"/>
  <c r="AO67" i="7" s="1"/>
  <c r="AH104" i="7"/>
  <c r="AI104" i="7"/>
  <c r="Q166" i="24"/>
  <c r="AO166" i="24" s="1"/>
  <c r="R166" i="24"/>
  <c r="AP166" i="24" s="1"/>
  <c r="Q104" i="3"/>
  <c r="R104" i="3"/>
  <c r="AH205" i="3"/>
  <c r="AI205" i="3"/>
  <c r="AI205" i="8"/>
  <c r="AH205" i="8"/>
  <c r="AF165" i="8"/>
  <c r="AB166" i="8"/>
  <c r="AE165" i="8"/>
  <c r="AH62" i="8"/>
  <c r="AI62" i="8"/>
  <c r="AI104" i="3"/>
  <c r="AH104" i="3"/>
  <c r="O168" i="7"/>
  <c r="P167" i="7" s="1"/>
  <c r="N168" i="7"/>
  <c r="K169" i="7"/>
  <c r="R65" i="8"/>
  <c r="AP65" i="8" s="1"/>
  <c r="Q65" i="8"/>
  <c r="AO65" i="8" s="1"/>
  <c r="R205" i="24"/>
  <c r="Q166" i="3"/>
  <c r="AO166" i="3" s="1"/>
  <c r="R166" i="3"/>
  <c r="AP166" i="3" s="1"/>
  <c r="Q166" i="7"/>
  <c r="AO166" i="7" s="1"/>
  <c r="R166" i="7"/>
  <c r="AP166" i="7" s="1"/>
  <c r="AF64" i="8"/>
  <c r="AG63" i="8" s="1"/>
  <c r="AE64" i="8"/>
  <c r="AB65" i="8"/>
  <c r="L70" i="7"/>
  <c r="N69" i="7"/>
  <c r="O69" i="7"/>
  <c r="P68" i="7" s="1"/>
  <c r="R68" i="7" s="1"/>
  <c r="AP68" i="7" s="1"/>
  <c r="R205" i="7"/>
  <c r="O168" i="3"/>
  <c r="P167" i="3" s="1"/>
  <c r="N168" i="3"/>
  <c r="K169" i="3"/>
  <c r="G169" i="2"/>
  <c r="AI205" i="24"/>
  <c r="J68" i="2"/>
  <c r="AN68" i="8"/>
  <c r="AK104" i="8"/>
  <c r="AM104" i="8" s="1"/>
  <c r="AH163" i="8"/>
  <c r="AI163" i="8"/>
  <c r="R104" i="8"/>
  <c r="B73" i="2"/>
  <c r="D72" i="2"/>
  <c r="E71" i="2"/>
  <c r="F71" i="2" s="1"/>
  <c r="K72" i="7"/>
  <c r="Q165" i="7"/>
  <c r="AO165" i="7" s="1"/>
  <c r="R165" i="7"/>
  <c r="AP165" i="7" s="1"/>
  <c r="AI205" i="6"/>
  <c r="AD80" i="7"/>
  <c r="O105" i="6"/>
  <c r="P104" i="6" s="1"/>
  <c r="Q166" i="8"/>
  <c r="AO166" i="8" s="1"/>
  <c r="R166" i="8"/>
  <c r="AP166" i="8" s="1"/>
  <c r="Q165" i="3"/>
  <c r="AO165" i="3" s="1"/>
  <c r="R165" i="3"/>
  <c r="AP165" i="3" s="1"/>
  <c r="AI104" i="8"/>
  <c r="M82" i="7"/>
  <c r="O168" i="24"/>
  <c r="N168" i="24"/>
  <c r="K169" i="24"/>
  <c r="Q165" i="24"/>
  <c r="AO165" i="24" s="1"/>
  <c r="R165" i="24"/>
  <c r="AP165" i="24" s="1"/>
  <c r="AC75" i="7"/>
  <c r="B171" i="2"/>
  <c r="D170" i="2"/>
  <c r="F170" i="2" s="1"/>
  <c r="E171" i="2" s="1"/>
  <c r="G170" i="2" s="1"/>
  <c r="AE105" i="6"/>
  <c r="R104" i="7"/>
  <c r="AH205" i="7"/>
  <c r="G69" i="2"/>
  <c r="AL104" i="24"/>
  <c r="S32" i="2"/>
  <c r="N34" i="2"/>
  <c r="O135" i="2"/>
  <c r="V135" i="2" s="1"/>
  <c r="P134" i="2"/>
  <c r="AA60" i="6" l="1"/>
  <c r="AA60" i="3"/>
  <c r="AR134" i="8"/>
  <c r="AT134" i="8" s="1"/>
  <c r="AQ134" i="8"/>
  <c r="AS134" i="8" s="1"/>
  <c r="AQ134" i="7"/>
  <c r="AS134" i="7" s="1"/>
  <c r="AR134" i="7"/>
  <c r="AT134" i="7" s="1"/>
  <c r="AQ134" i="24"/>
  <c r="AS134" i="24" s="1"/>
  <c r="AR134" i="24"/>
  <c r="AT134" i="24" s="1"/>
  <c r="AQ134" i="6"/>
  <c r="AS134" i="6" s="1"/>
  <c r="AR134" i="6"/>
  <c r="AT134" i="6" s="1"/>
  <c r="AL154" i="6"/>
  <c r="L154" i="2" s="1"/>
  <c r="M154" i="2" s="1"/>
  <c r="Y61" i="6"/>
  <c r="AL155" i="6"/>
  <c r="AJ161" i="3"/>
  <c r="U134" i="2"/>
  <c r="Y134" i="2" s="1"/>
  <c r="AQ134" i="3"/>
  <c r="AS134" i="3" s="1"/>
  <c r="AF157" i="6"/>
  <c r="AG156" i="6" s="1"/>
  <c r="AI156" i="6" s="1"/>
  <c r="AB158" i="6"/>
  <c r="AC158" i="6"/>
  <c r="AE157" i="6"/>
  <c r="AD158" i="6"/>
  <c r="AH155" i="6"/>
  <c r="W32" i="2"/>
  <c r="Z32" i="2" s="1"/>
  <c r="Z60" i="6"/>
  <c r="AJ61" i="3"/>
  <c r="Y61" i="3"/>
  <c r="X61" i="3"/>
  <c r="AM104" i="24"/>
  <c r="AY105" i="5"/>
  <c r="BF105" i="5" s="1"/>
  <c r="S104" i="3" s="1"/>
  <c r="T104" i="3" s="1"/>
  <c r="AZ105" i="5"/>
  <c r="BG105" i="5" s="1"/>
  <c r="S104" i="6" s="1"/>
  <c r="T104" i="6" s="1"/>
  <c r="AM205" i="24"/>
  <c r="AZ206" i="5"/>
  <c r="BG206" i="5" s="1"/>
  <c r="S205" i="6" s="1"/>
  <c r="AY206" i="5"/>
  <c r="BF206" i="5" s="1"/>
  <c r="S205" i="3" s="1"/>
  <c r="AN162" i="24"/>
  <c r="AY163" i="5"/>
  <c r="BF163" i="5" s="1"/>
  <c r="S162" i="3" s="1"/>
  <c r="T162" i="3" s="1"/>
  <c r="AZ163" i="5"/>
  <c r="BG163" i="5" s="1"/>
  <c r="S162" i="6" s="1"/>
  <c r="T162" i="6" s="1"/>
  <c r="AN163" i="24"/>
  <c r="AZ164" i="5"/>
  <c r="BG164" i="5" s="1"/>
  <c r="S163" i="6" s="1"/>
  <c r="T163" i="6" s="1"/>
  <c r="AY164" i="5"/>
  <c r="BF164" i="5" s="1"/>
  <c r="S163" i="3" s="1"/>
  <c r="T163" i="3" s="1"/>
  <c r="L54" i="2"/>
  <c r="M54" i="2" s="1"/>
  <c r="Y160" i="6"/>
  <c r="X160" i="6"/>
  <c r="Y161" i="6"/>
  <c r="X161" i="6"/>
  <c r="AN154" i="6"/>
  <c r="X154" i="2" s="1"/>
  <c r="AM163" i="24"/>
  <c r="AM162" i="24"/>
  <c r="AN53" i="6"/>
  <c r="X53" i="2" s="1"/>
  <c r="AM154" i="3"/>
  <c r="R154" i="2" s="1"/>
  <c r="L53" i="2"/>
  <c r="M53" i="2" s="1"/>
  <c r="AK55" i="6"/>
  <c r="AN55" i="6" s="1"/>
  <c r="AL156" i="3"/>
  <c r="AL62" i="8"/>
  <c r="AK65" i="7"/>
  <c r="AM65" i="7" s="1"/>
  <c r="AL163" i="7"/>
  <c r="AK62" i="8"/>
  <c r="AM62" i="8" s="1"/>
  <c r="AL65" i="7"/>
  <c r="AL155" i="3"/>
  <c r="AK163" i="7"/>
  <c r="AM163" i="7" s="1"/>
  <c r="AK63" i="24"/>
  <c r="AM63" i="24" s="1"/>
  <c r="AK55" i="3"/>
  <c r="AN55" i="3" s="1"/>
  <c r="AL205" i="6"/>
  <c r="AL163" i="8"/>
  <c r="AK155" i="3"/>
  <c r="AN155" i="3" s="1"/>
  <c r="AK62" i="24"/>
  <c r="AK163" i="8"/>
  <c r="AM163" i="8" s="1"/>
  <c r="AL163" i="24"/>
  <c r="AK205" i="7"/>
  <c r="AM205" i="7" s="1"/>
  <c r="AK205" i="6"/>
  <c r="AM205" i="6" s="1"/>
  <c r="AR134" i="3"/>
  <c r="AT134" i="3" s="1"/>
  <c r="AL205" i="7"/>
  <c r="AK205" i="8"/>
  <c r="AM205" i="8" s="1"/>
  <c r="AK54" i="6"/>
  <c r="AM54" i="6" s="1"/>
  <c r="AK104" i="7"/>
  <c r="AM104" i="7" s="1"/>
  <c r="AL164" i="24"/>
  <c r="AK54" i="3"/>
  <c r="AM54" i="3" s="1"/>
  <c r="AC58" i="3"/>
  <c r="AF57" i="3"/>
  <c r="AG56" i="3" s="1"/>
  <c r="AI56" i="3" s="1"/>
  <c r="AB58" i="3"/>
  <c r="AD58" i="3"/>
  <c r="AI55" i="3"/>
  <c r="AE57" i="3"/>
  <c r="R205" i="3"/>
  <c r="Q206" i="3"/>
  <c r="R206" i="3"/>
  <c r="AB159" i="3"/>
  <c r="AD159" i="3"/>
  <c r="AC159" i="3"/>
  <c r="AF158" i="3"/>
  <c r="AG157" i="3" s="1"/>
  <c r="AE158" i="3"/>
  <c r="AH156" i="3"/>
  <c r="AC58" i="6"/>
  <c r="AI55" i="6"/>
  <c r="AA59" i="6"/>
  <c r="AD58" i="6"/>
  <c r="AB58" i="6"/>
  <c r="AE57" i="6"/>
  <c r="AF57" i="6"/>
  <c r="AG56" i="6" s="1"/>
  <c r="Z59" i="6"/>
  <c r="AJ160" i="6"/>
  <c r="AJ61" i="6"/>
  <c r="AJ161" i="6"/>
  <c r="X61" i="6"/>
  <c r="AA59" i="3"/>
  <c r="Z59" i="3"/>
  <c r="AJ160" i="3"/>
  <c r="X160" i="3"/>
  <c r="Y160" i="3"/>
  <c r="X161" i="3"/>
  <c r="Y161" i="3"/>
  <c r="Z60" i="3"/>
  <c r="K170" i="8"/>
  <c r="L170" i="8"/>
  <c r="O169" i="8"/>
  <c r="P168" i="8" s="1"/>
  <c r="N169" i="8"/>
  <c r="M170" i="8"/>
  <c r="R167" i="8"/>
  <c r="AP167" i="8" s="1"/>
  <c r="L69" i="8"/>
  <c r="O68" i="8"/>
  <c r="P67" i="8" s="1"/>
  <c r="M69" i="8"/>
  <c r="K69" i="8"/>
  <c r="N68" i="8"/>
  <c r="Q66" i="8"/>
  <c r="AO66" i="8" s="1"/>
  <c r="L69" i="24"/>
  <c r="K69" i="24"/>
  <c r="M69" i="24"/>
  <c r="N68" i="24"/>
  <c r="O68" i="24"/>
  <c r="P67" i="24" s="1"/>
  <c r="Q67" i="24" s="1"/>
  <c r="AO67" i="24" s="1"/>
  <c r="Q66" i="24"/>
  <c r="AO66" i="24" s="1"/>
  <c r="AC66" i="8"/>
  <c r="AC66" i="24"/>
  <c r="AI63" i="24"/>
  <c r="L170" i="7"/>
  <c r="AF65" i="24"/>
  <c r="AG64" i="24" s="1"/>
  <c r="AI64" i="24" s="1"/>
  <c r="AB66" i="24"/>
  <c r="AD66" i="24"/>
  <c r="AE65" i="24"/>
  <c r="AC167" i="8"/>
  <c r="AH164" i="7"/>
  <c r="AI164" i="7"/>
  <c r="AD167" i="7"/>
  <c r="AE166" i="7"/>
  <c r="AC167" i="7"/>
  <c r="AB167" i="7"/>
  <c r="AF166" i="7"/>
  <c r="AG165" i="7" s="1"/>
  <c r="AI165" i="7" s="1"/>
  <c r="L170" i="24"/>
  <c r="K69" i="3"/>
  <c r="M69" i="3"/>
  <c r="M69" i="6"/>
  <c r="L69" i="6"/>
  <c r="N68" i="6"/>
  <c r="O68" i="6"/>
  <c r="P67" i="6" s="1"/>
  <c r="Q67" i="6" s="1"/>
  <c r="AO67" i="6" s="1"/>
  <c r="K69" i="6"/>
  <c r="Q66" i="6"/>
  <c r="AO66" i="6" s="1"/>
  <c r="R66" i="6"/>
  <c r="AP66" i="6" s="1"/>
  <c r="L69" i="3"/>
  <c r="N68" i="3"/>
  <c r="O68" i="3"/>
  <c r="P67" i="3" s="1"/>
  <c r="Q66" i="3"/>
  <c r="AO66" i="3" s="1"/>
  <c r="R66" i="3"/>
  <c r="AP66" i="3" s="1"/>
  <c r="M170" i="3"/>
  <c r="R167" i="6"/>
  <c r="AP167" i="6" s="1"/>
  <c r="Q167" i="6"/>
  <c r="AO167" i="6" s="1"/>
  <c r="M170" i="6"/>
  <c r="L170" i="6"/>
  <c r="O169" i="6"/>
  <c r="P168" i="6" s="1"/>
  <c r="R168" i="6" s="1"/>
  <c r="AP168" i="6" s="1"/>
  <c r="K170" i="6"/>
  <c r="N169" i="6"/>
  <c r="AL205" i="8"/>
  <c r="Q166" i="6"/>
  <c r="AO166" i="6" s="1"/>
  <c r="R166" i="6"/>
  <c r="AP166" i="6" s="1"/>
  <c r="AI104" i="6"/>
  <c r="AD167" i="24"/>
  <c r="AH164" i="24"/>
  <c r="L170" i="3"/>
  <c r="AD167" i="8"/>
  <c r="AC167" i="24"/>
  <c r="AF166" i="24"/>
  <c r="AG165" i="24" s="1"/>
  <c r="AE166" i="24"/>
  <c r="AB167" i="24"/>
  <c r="M170" i="7"/>
  <c r="M170" i="24"/>
  <c r="G70" i="2"/>
  <c r="J70" i="2" s="1"/>
  <c r="AF68" i="7"/>
  <c r="AG67" i="7" s="1"/>
  <c r="AE68" i="7"/>
  <c r="AB69" i="7"/>
  <c r="AD66" i="8"/>
  <c r="AG66" i="7"/>
  <c r="AK104" i="3"/>
  <c r="AM104" i="3" s="1"/>
  <c r="AL104" i="7"/>
  <c r="AL104" i="3"/>
  <c r="AL104" i="8"/>
  <c r="J170" i="2"/>
  <c r="AN170" i="7"/>
  <c r="AN170" i="8"/>
  <c r="Q104" i="6"/>
  <c r="R104" i="6"/>
  <c r="AH63" i="8"/>
  <c r="AI63" i="8"/>
  <c r="O169" i="24"/>
  <c r="P168" i="24" s="1"/>
  <c r="N169" i="24"/>
  <c r="K170" i="24"/>
  <c r="D73" i="2"/>
  <c r="B74" i="2"/>
  <c r="N169" i="7"/>
  <c r="K170" i="7"/>
  <c r="O169" i="7"/>
  <c r="AC76" i="7"/>
  <c r="AD81" i="7"/>
  <c r="AG164" i="8"/>
  <c r="AF65" i="8"/>
  <c r="AG64" i="8" s="1"/>
  <c r="AE65" i="8"/>
  <c r="AB66" i="8"/>
  <c r="Q167" i="3"/>
  <c r="AO167" i="3" s="1"/>
  <c r="R167" i="3"/>
  <c r="AP167" i="3" s="1"/>
  <c r="J69" i="2"/>
  <c r="AN69" i="8"/>
  <c r="Q167" i="7"/>
  <c r="AO167" i="7" s="1"/>
  <c r="R167" i="7"/>
  <c r="AP167" i="7" s="1"/>
  <c r="B172" i="2"/>
  <c r="D171" i="2"/>
  <c r="F171" i="2" s="1"/>
  <c r="E172" i="2" s="1"/>
  <c r="P167" i="24"/>
  <c r="Q68" i="7"/>
  <c r="AO68" i="7" s="1"/>
  <c r="E72" i="2"/>
  <c r="G71" i="2" s="1"/>
  <c r="L71" i="7"/>
  <c r="N70" i="7"/>
  <c r="O70" i="7"/>
  <c r="P69" i="7" s="1"/>
  <c r="R69" i="7" s="1"/>
  <c r="AP69" i="7" s="1"/>
  <c r="AL205" i="24"/>
  <c r="K73" i="7"/>
  <c r="J169" i="2"/>
  <c r="AN169" i="7"/>
  <c r="AN169" i="8"/>
  <c r="AF166" i="8"/>
  <c r="AE166" i="8"/>
  <c r="AB167" i="8"/>
  <c r="M83" i="7"/>
  <c r="M84" i="7" s="1"/>
  <c r="M85" i="7" s="1"/>
  <c r="M86" i="7" s="1"/>
  <c r="M87" i="7" s="1"/>
  <c r="O169" i="3"/>
  <c r="P168" i="3" s="1"/>
  <c r="N169" i="3"/>
  <c r="K170" i="3"/>
  <c r="AK205" i="3"/>
  <c r="P33" i="2"/>
  <c r="O34" i="2"/>
  <c r="V34" i="2" s="1"/>
  <c r="N136" i="2"/>
  <c r="S134" i="2"/>
  <c r="L155" i="2" l="1"/>
  <c r="M155" i="2" s="1"/>
  <c r="Z61" i="6"/>
  <c r="AQ33" i="8"/>
  <c r="AS33" i="8" s="1"/>
  <c r="AR33" i="8"/>
  <c r="AT33" i="8" s="1"/>
  <c r="AQ33" i="7"/>
  <c r="AS33" i="7" s="1"/>
  <c r="AR33" i="7"/>
  <c r="AT33" i="7" s="1"/>
  <c r="AQ33" i="24"/>
  <c r="AS33" i="24" s="1"/>
  <c r="AR33" i="24"/>
  <c r="AT33" i="24" s="1"/>
  <c r="AR33" i="6"/>
  <c r="AT33" i="6" s="1"/>
  <c r="AQ33" i="6"/>
  <c r="AS33" i="6" s="1"/>
  <c r="AK155" i="6"/>
  <c r="AN155" i="6" s="1"/>
  <c r="X155" i="2" s="1"/>
  <c r="U33" i="2"/>
  <c r="Y33" i="2" s="1"/>
  <c r="AQ33" i="3"/>
  <c r="AS33" i="3" s="1"/>
  <c r="X162" i="3"/>
  <c r="AB159" i="6"/>
  <c r="AF158" i="6"/>
  <c r="AG157" i="6" s="1"/>
  <c r="AI157" i="6" s="1"/>
  <c r="AH156" i="6"/>
  <c r="AE158" i="6"/>
  <c r="AC159" i="6"/>
  <c r="AD159" i="6"/>
  <c r="W134" i="2"/>
  <c r="Z134" i="2" s="1"/>
  <c r="AA61" i="3"/>
  <c r="Z61" i="3"/>
  <c r="AY64" i="5"/>
  <c r="BF64" i="5" s="1"/>
  <c r="S63" i="3" s="1"/>
  <c r="T63" i="3" s="1"/>
  <c r="AZ64" i="5"/>
  <c r="BG64" i="5" s="1"/>
  <c r="S63" i="6" s="1"/>
  <c r="T63" i="6" s="1"/>
  <c r="AY63" i="5"/>
  <c r="BF63" i="5" s="1"/>
  <c r="S62" i="3" s="1"/>
  <c r="T62" i="3" s="1"/>
  <c r="AZ63" i="5"/>
  <c r="BG63" i="5" s="1"/>
  <c r="S62" i="6" s="1"/>
  <c r="T62" i="6" s="1"/>
  <c r="AN54" i="6"/>
  <c r="AM55" i="3"/>
  <c r="AN63" i="24"/>
  <c r="AM55" i="6"/>
  <c r="R54" i="2"/>
  <c r="Y162" i="6"/>
  <c r="X162" i="6"/>
  <c r="X163" i="6"/>
  <c r="Y163" i="6"/>
  <c r="AM155" i="3"/>
  <c r="AN62" i="24"/>
  <c r="AM62" i="24"/>
  <c r="AL165" i="7"/>
  <c r="AL205" i="3"/>
  <c r="L205" i="2" s="1"/>
  <c r="AL63" i="8"/>
  <c r="AK63" i="8"/>
  <c r="AM63" i="8" s="1"/>
  <c r="AN54" i="3"/>
  <c r="AR33" i="3"/>
  <c r="AT33" i="3" s="1"/>
  <c r="AK164" i="24"/>
  <c r="AL64" i="24"/>
  <c r="AL55" i="3"/>
  <c r="AK104" i="6"/>
  <c r="AM104" i="6" s="1"/>
  <c r="R104" i="2" s="1"/>
  <c r="AL55" i="6"/>
  <c r="AL156" i="6"/>
  <c r="L156" i="2" s="1"/>
  <c r="M156" i="2" s="1"/>
  <c r="AL164" i="7"/>
  <c r="AK164" i="7"/>
  <c r="AM164" i="7" s="1"/>
  <c r="AL63" i="24"/>
  <c r="AK156" i="3"/>
  <c r="AN156" i="3" s="1"/>
  <c r="AL206" i="3"/>
  <c r="L206" i="2" s="1"/>
  <c r="AL56" i="3"/>
  <c r="AK206" i="3"/>
  <c r="AM206" i="3" s="1"/>
  <c r="R206" i="2" s="1"/>
  <c r="AD59" i="3"/>
  <c r="AH56" i="3"/>
  <c r="AB59" i="3"/>
  <c r="AE58" i="3"/>
  <c r="AC59" i="3"/>
  <c r="AF58" i="3"/>
  <c r="AG57" i="3" s="1"/>
  <c r="AI57" i="3" s="1"/>
  <c r="AD160" i="3"/>
  <c r="AF159" i="3"/>
  <c r="AG158" i="3" s="1"/>
  <c r="AH158" i="3" s="1"/>
  <c r="AE159" i="3"/>
  <c r="AC160" i="3"/>
  <c r="AB160" i="3"/>
  <c r="AA160" i="6"/>
  <c r="Z161" i="6"/>
  <c r="AD59" i="6"/>
  <c r="AC59" i="6"/>
  <c r="AA161" i="6"/>
  <c r="AA61" i="6"/>
  <c r="AI56" i="6"/>
  <c r="AH56" i="6"/>
  <c r="Z160" i="6"/>
  <c r="AE58" i="6"/>
  <c r="AF58" i="6"/>
  <c r="AG57" i="6" s="1"/>
  <c r="AB59" i="6"/>
  <c r="Y104" i="6"/>
  <c r="AJ104" i="6"/>
  <c r="X104" i="6"/>
  <c r="AJ162" i="6"/>
  <c r="AJ163" i="6"/>
  <c r="T205" i="6"/>
  <c r="Z160" i="3"/>
  <c r="AA160" i="3"/>
  <c r="Z161" i="3"/>
  <c r="Y163" i="3"/>
  <c r="AJ163" i="3"/>
  <c r="X163" i="3"/>
  <c r="AJ162" i="3"/>
  <c r="AA161" i="3"/>
  <c r="Y162" i="3"/>
  <c r="X104" i="3"/>
  <c r="Y104" i="3"/>
  <c r="AJ104" i="3"/>
  <c r="T205" i="3"/>
  <c r="K171" i="8"/>
  <c r="O170" i="8"/>
  <c r="P169" i="8" s="1"/>
  <c r="L171" i="8"/>
  <c r="M171" i="8"/>
  <c r="R168" i="8"/>
  <c r="AP168" i="8" s="1"/>
  <c r="Q168" i="8"/>
  <c r="AO168" i="8" s="1"/>
  <c r="N170" i="8"/>
  <c r="K70" i="8"/>
  <c r="L70" i="8"/>
  <c r="M70" i="8"/>
  <c r="N69" i="8"/>
  <c r="O69" i="8"/>
  <c r="P68" i="8" s="1"/>
  <c r="Q68" i="8" s="1"/>
  <c r="AO68" i="8" s="1"/>
  <c r="L70" i="24"/>
  <c r="O69" i="24"/>
  <c r="P68" i="24" s="1"/>
  <c r="K70" i="24"/>
  <c r="M70" i="24"/>
  <c r="AC67" i="8"/>
  <c r="M88" i="7"/>
  <c r="N69" i="24"/>
  <c r="R67" i="24"/>
  <c r="AP67" i="24" s="1"/>
  <c r="AB67" i="24"/>
  <c r="AF66" i="24"/>
  <c r="AG65" i="24" s="1"/>
  <c r="AH65" i="24" s="1"/>
  <c r="AD67" i="24"/>
  <c r="AH64" i="24"/>
  <c r="L171" i="7"/>
  <c r="AC67" i="24"/>
  <c r="AC168" i="8"/>
  <c r="AE66" i="24"/>
  <c r="AH165" i="7"/>
  <c r="AD168" i="7"/>
  <c r="AE167" i="7"/>
  <c r="AC168" i="7"/>
  <c r="AF167" i="7"/>
  <c r="AG166" i="7" s="1"/>
  <c r="AI166" i="7" s="1"/>
  <c r="AB168" i="7"/>
  <c r="L171" i="24"/>
  <c r="L70" i="3"/>
  <c r="M70" i="6"/>
  <c r="M70" i="3"/>
  <c r="K70" i="3"/>
  <c r="L70" i="6"/>
  <c r="O69" i="6"/>
  <c r="P68" i="6" s="1"/>
  <c r="R68" i="6" s="1"/>
  <c r="AP68" i="6" s="1"/>
  <c r="K70" i="6"/>
  <c r="N69" i="6"/>
  <c r="R67" i="6"/>
  <c r="AP67" i="6" s="1"/>
  <c r="Q67" i="3"/>
  <c r="AO67" i="3" s="1"/>
  <c r="R67" i="3"/>
  <c r="AP67" i="3" s="1"/>
  <c r="O69" i="3"/>
  <c r="N69" i="3"/>
  <c r="L171" i="6"/>
  <c r="K171" i="6"/>
  <c r="N170" i="6"/>
  <c r="O170" i="6"/>
  <c r="P169" i="6" s="1"/>
  <c r="R169" i="6" s="1"/>
  <c r="AP169" i="6" s="1"/>
  <c r="M171" i="6"/>
  <c r="M171" i="24"/>
  <c r="Q168" i="6"/>
  <c r="AO168" i="6" s="1"/>
  <c r="AL104" i="6"/>
  <c r="L104" i="2" s="1"/>
  <c r="AI165" i="24"/>
  <c r="AH165" i="24"/>
  <c r="M171" i="7"/>
  <c r="X55" i="2"/>
  <c r="AD168" i="24"/>
  <c r="AC168" i="24"/>
  <c r="AE167" i="24"/>
  <c r="AF167" i="24"/>
  <c r="AG166" i="24" s="1"/>
  <c r="AI166" i="24" s="1"/>
  <c r="AB168" i="24"/>
  <c r="AD168" i="8"/>
  <c r="L171" i="3"/>
  <c r="M171" i="3"/>
  <c r="AH157" i="3"/>
  <c r="AI157" i="3"/>
  <c r="AB70" i="7"/>
  <c r="AE69" i="7"/>
  <c r="AF69" i="7"/>
  <c r="AG68" i="7" s="1"/>
  <c r="AN70" i="8"/>
  <c r="AI67" i="7"/>
  <c r="AH67" i="7"/>
  <c r="AI66" i="7"/>
  <c r="AH66" i="7"/>
  <c r="AD67" i="8"/>
  <c r="Q69" i="7"/>
  <c r="AO69" i="7" s="1"/>
  <c r="G171" i="2"/>
  <c r="Q168" i="3"/>
  <c r="AO168" i="3" s="1"/>
  <c r="R168" i="3"/>
  <c r="AP168" i="3" s="1"/>
  <c r="Q168" i="24"/>
  <c r="AO168" i="24" s="1"/>
  <c r="R168" i="24"/>
  <c r="AP168" i="24" s="1"/>
  <c r="K74" i="7"/>
  <c r="O170" i="7"/>
  <c r="P169" i="7" s="1"/>
  <c r="N170" i="7"/>
  <c r="K171" i="7"/>
  <c r="F72" i="2"/>
  <c r="E73" i="2" s="1"/>
  <c r="O170" i="3"/>
  <c r="P169" i="3" s="1"/>
  <c r="K171" i="3"/>
  <c r="N170" i="3"/>
  <c r="AC77" i="7"/>
  <c r="B173" i="2"/>
  <c r="D172" i="2"/>
  <c r="F172" i="2" s="1"/>
  <c r="E173" i="2" s="1"/>
  <c r="AF66" i="8"/>
  <c r="AE66" i="8"/>
  <c r="AB67" i="8"/>
  <c r="N170" i="24"/>
  <c r="K171" i="24"/>
  <c r="O170" i="24"/>
  <c r="AF167" i="8"/>
  <c r="AG166" i="8" s="1"/>
  <c r="AB168" i="8"/>
  <c r="AE167" i="8"/>
  <c r="L72" i="7"/>
  <c r="O71" i="7"/>
  <c r="P70" i="7" s="1"/>
  <c r="R70" i="7" s="1"/>
  <c r="AP70" i="7" s="1"/>
  <c r="N71" i="7"/>
  <c r="Q167" i="24"/>
  <c r="AO167" i="24" s="1"/>
  <c r="R167" i="24"/>
  <c r="AP167" i="24" s="1"/>
  <c r="AG165" i="8"/>
  <c r="AD82" i="7"/>
  <c r="R67" i="8"/>
  <c r="AP67" i="8" s="1"/>
  <c r="Q67" i="8"/>
  <c r="AO67" i="8" s="1"/>
  <c r="AI64" i="8"/>
  <c r="AH64" i="8"/>
  <c r="AM205" i="3"/>
  <c r="J71" i="2"/>
  <c r="AN71" i="8"/>
  <c r="B75" i="2"/>
  <c r="D74" i="2"/>
  <c r="P168" i="7"/>
  <c r="AH164" i="8"/>
  <c r="AI164" i="8"/>
  <c r="N35" i="2"/>
  <c r="S33" i="2"/>
  <c r="P135" i="2"/>
  <c r="O136" i="2"/>
  <c r="V136" i="2" s="1"/>
  <c r="AM155" i="6" l="1"/>
  <c r="R155" i="2" s="1"/>
  <c r="Z162" i="3"/>
  <c r="AQ135" i="8"/>
  <c r="AS135" i="8" s="1"/>
  <c r="AR135" i="8"/>
  <c r="AT135" i="8" s="1"/>
  <c r="AR135" i="7"/>
  <c r="AT135" i="7" s="1"/>
  <c r="AQ135" i="7"/>
  <c r="AS135" i="7" s="1"/>
  <c r="AR135" i="24"/>
  <c r="AT135" i="24" s="1"/>
  <c r="AQ135" i="24"/>
  <c r="AS135" i="24" s="1"/>
  <c r="AQ135" i="6"/>
  <c r="AS135" i="6" s="1"/>
  <c r="AR135" i="6"/>
  <c r="AT135" i="6" s="1"/>
  <c r="AK156" i="6"/>
  <c r="AN156" i="6" s="1"/>
  <c r="X156" i="2" s="1"/>
  <c r="U135" i="2"/>
  <c r="Y135" i="2" s="1"/>
  <c r="AQ135" i="3"/>
  <c r="AS135" i="3" s="1"/>
  <c r="X62" i="3"/>
  <c r="AB160" i="6"/>
  <c r="AH157" i="6"/>
  <c r="AF159" i="6"/>
  <c r="AG158" i="6" s="1"/>
  <c r="AI158" i="6" s="1"/>
  <c r="AD160" i="6"/>
  <c r="AC160" i="6"/>
  <c r="AE159" i="6"/>
  <c r="W33" i="2"/>
  <c r="Z33" i="2" s="1"/>
  <c r="AN164" i="24"/>
  <c r="AY165" i="5"/>
  <c r="BF165" i="5" s="1"/>
  <c r="S164" i="3" s="1"/>
  <c r="T164" i="3" s="1"/>
  <c r="AZ165" i="5"/>
  <c r="BG165" i="5" s="1"/>
  <c r="S164" i="6" s="1"/>
  <c r="T164" i="6" s="1"/>
  <c r="R55" i="2"/>
  <c r="X54" i="2"/>
  <c r="AM156" i="3"/>
  <c r="L55" i="2"/>
  <c r="M55" i="2" s="1"/>
  <c r="Y62" i="6"/>
  <c r="AJ62" i="6"/>
  <c r="X62" i="6"/>
  <c r="Y205" i="6"/>
  <c r="X205" i="6"/>
  <c r="AM164" i="24"/>
  <c r="AL157" i="6"/>
  <c r="AK165" i="7"/>
  <c r="AM165" i="7" s="1"/>
  <c r="AK66" i="7"/>
  <c r="AM66" i="7" s="1"/>
  <c r="AL157" i="3"/>
  <c r="AL164" i="8"/>
  <c r="AK164" i="8"/>
  <c r="AM164" i="8" s="1"/>
  <c r="AK64" i="8"/>
  <c r="AM64" i="8" s="1"/>
  <c r="AL66" i="7"/>
  <c r="AK157" i="3"/>
  <c r="AN157" i="3" s="1"/>
  <c r="AK165" i="24"/>
  <c r="AK56" i="3"/>
  <c r="AN56" i="3" s="1"/>
  <c r="AK67" i="7"/>
  <c r="AM67" i="7" s="1"/>
  <c r="AL166" i="24"/>
  <c r="AL165" i="24"/>
  <c r="AK158" i="3"/>
  <c r="AM158" i="3" s="1"/>
  <c r="AL67" i="7"/>
  <c r="AL166" i="7"/>
  <c r="AK64" i="24"/>
  <c r="AR135" i="3"/>
  <c r="AT135" i="3" s="1"/>
  <c r="AK56" i="6"/>
  <c r="AM56" i="6" s="1"/>
  <c r="AL57" i="3"/>
  <c r="AL64" i="8"/>
  <c r="AK65" i="24"/>
  <c r="AL56" i="6"/>
  <c r="L56" i="2" s="1"/>
  <c r="M56" i="2" s="1"/>
  <c r="AC60" i="3"/>
  <c r="AD60" i="3"/>
  <c r="AF59" i="3"/>
  <c r="AG58" i="3" s="1"/>
  <c r="AI58" i="3" s="1"/>
  <c r="AB60" i="3"/>
  <c r="AE59" i="3"/>
  <c r="AH57" i="3"/>
  <c r="AE160" i="3"/>
  <c r="AC60" i="6"/>
  <c r="AI158" i="3"/>
  <c r="AF160" i="3"/>
  <c r="AG159" i="3" s="1"/>
  <c r="AI159" i="3" s="1"/>
  <c r="Z104" i="6"/>
  <c r="AC161" i="3"/>
  <c r="AA104" i="6"/>
  <c r="AD161" i="3"/>
  <c r="AB161" i="3"/>
  <c r="AA163" i="6"/>
  <c r="AD60" i="6"/>
  <c r="AF59" i="6"/>
  <c r="AG58" i="6" s="1"/>
  <c r="AE59" i="6"/>
  <c r="AB60" i="6"/>
  <c r="AH57" i="6"/>
  <c r="AI57" i="6"/>
  <c r="AJ205" i="6"/>
  <c r="Z162" i="6"/>
  <c r="AA162" i="3"/>
  <c r="X63" i="6"/>
  <c r="Y63" i="6"/>
  <c r="AJ63" i="6"/>
  <c r="AA162" i="6"/>
  <c r="Z163" i="6"/>
  <c r="Z163" i="3"/>
  <c r="AA163" i="3"/>
  <c r="Z104" i="3"/>
  <c r="Y63" i="3"/>
  <c r="X63" i="3"/>
  <c r="AA104" i="3"/>
  <c r="AJ205" i="3"/>
  <c r="X205" i="3"/>
  <c r="Y205" i="3"/>
  <c r="AJ63" i="3"/>
  <c r="AJ62" i="3"/>
  <c r="Y62" i="3"/>
  <c r="O171" i="8"/>
  <c r="P170" i="8" s="1"/>
  <c r="R170" i="8" s="1"/>
  <c r="AP170" i="8" s="1"/>
  <c r="L172" i="8"/>
  <c r="K172" i="8"/>
  <c r="M172" i="8"/>
  <c r="N171" i="8"/>
  <c r="L71" i="8"/>
  <c r="O70" i="8"/>
  <c r="P69" i="8" s="1"/>
  <c r="R69" i="8" s="1"/>
  <c r="AP69" i="8" s="1"/>
  <c r="M71" i="8"/>
  <c r="K71" i="8"/>
  <c r="N70" i="8"/>
  <c r="R68" i="8"/>
  <c r="AP68" i="8" s="1"/>
  <c r="AB68" i="24"/>
  <c r="O70" i="24"/>
  <c r="P69" i="24" s="1"/>
  <c r="R69" i="24" s="1"/>
  <c r="AP69" i="24" s="1"/>
  <c r="L71" i="24"/>
  <c r="K71" i="24"/>
  <c r="N70" i="24"/>
  <c r="AC68" i="8"/>
  <c r="M71" i="24"/>
  <c r="M89" i="7"/>
  <c r="L172" i="7"/>
  <c r="AI65" i="24"/>
  <c r="AC169" i="8"/>
  <c r="AC68" i="24"/>
  <c r="AE67" i="24"/>
  <c r="AF67" i="24"/>
  <c r="AG66" i="24" s="1"/>
  <c r="AI66" i="24" s="1"/>
  <c r="AD68" i="24"/>
  <c r="L71" i="3"/>
  <c r="AD169" i="7"/>
  <c r="AF168" i="7"/>
  <c r="AG167" i="7" s="1"/>
  <c r="AB169" i="7"/>
  <c r="AC169" i="7"/>
  <c r="AE168" i="7"/>
  <c r="AH166" i="7"/>
  <c r="L172" i="24"/>
  <c r="N70" i="3"/>
  <c r="O70" i="3"/>
  <c r="P69" i="3" s="1"/>
  <c r="M71" i="6"/>
  <c r="K71" i="3"/>
  <c r="M71" i="3"/>
  <c r="L71" i="6"/>
  <c r="N70" i="6"/>
  <c r="K71" i="6"/>
  <c r="O70" i="6"/>
  <c r="P69" i="6" s="1"/>
  <c r="Q68" i="6"/>
  <c r="AO68" i="6" s="1"/>
  <c r="P68" i="3"/>
  <c r="Q169" i="6"/>
  <c r="AO169" i="6" s="1"/>
  <c r="L172" i="6"/>
  <c r="K172" i="6"/>
  <c r="N171" i="6"/>
  <c r="O171" i="6"/>
  <c r="P170" i="6" s="1"/>
  <c r="Q170" i="6" s="1"/>
  <c r="AO170" i="6" s="1"/>
  <c r="M172" i="6"/>
  <c r="AD68" i="8"/>
  <c r="M172" i="3"/>
  <c r="AC169" i="24"/>
  <c r="AE168" i="24"/>
  <c r="AF168" i="24"/>
  <c r="AG167" i="24" s="1"/>
  <c r="AB169" i="24"/>
  <c r="L172" i="3"/>
  <c r="AD169" i="8"/>
  <c r="AH166" i="24"/>
  <c r="M172" i="7"/>
  <c r="AD169" i="24"/>
  <c r="M172" i="24"/>
  <c r="AH68" i="7"/>
  <c r="AI68" i="7"/>
  <c r="AB71" i="7"/>
  <c r="AF70" i="7"/>
  <c r="AE70" i="7"/>
  <c r="Q70" i="7"/>
  <c r="AO70" i="7" s="1"/>
  <c r="G172" i="2"/>
  <c r="Q169" i="3"/>
  <c r="AO169" i="3" s="1"/>
  <c r="R169" i="3"/>
  <c r="AP169" i="3" s="1"/>
  <c r="AI166" i="8"/>
  <c r="AH166" i="8"/>
  <c r="F73" i="2"/>
  <c r="E74" i="2" s="1"/>
  <c r="G72" i="2"/>
  <c r="AG65" i="8"/>
  <c r="Q169" i="7"/>
  <c r="AO169" i="7" s="1"/>
  <c r="R169" i="7"/>
  <c r="AP169" i="7" s="1"/>
  <c r="AH165" i="8"/>
  <c r="AI165" i="8"/>
  <c r="R68" i="24"/>
  <c r="AP68" i="24" s="1"/>
  <c r="Q68" i="24"/>
  <c r="AO68" i="24" s="1"/>
  <c r="AC78" i="7"/>
  <c r="AC79" i="7" s="1"/>
  <c r="AC80" i="7" s="1"/>
  <c r="P169" i="24"/>
  <c r="J171" i="2"/>
  <c r="AN171" i="8"/>
  <c r="AN171" i="7"/>
  <c r="K75" i="7"/>
  <c r="AE67" i="8"/>
  <c r="AF67" i="8"/>
  <c r="AG66" i="8" s="1"/>
  <c r="AB68" i="8"/>
  <c r="N171" i="3"/>
  <c r="K172" i="3"/>
  <c r="O171" i="3"/>
  <c r="P170" i="3" s="1"/>
  <c r="N171" i="7"/>
  <c r="O171" i="7"/>
  <c r="K172" i="7"/>
  <c r="R168" i="7"/>
  <c r="AP168" i="7" s="1"/>
  <c r="Q168" i="7"/>
  <c r="AO168" i="7" s="1"/>
  <c r="AD83" i="7"/>
  <c r="AD84" i="7" s="1"/>
  <c r="AD85" i="7" s="1"/>
  <c r="Q169" i="8"/>
  <c r="AO169" i="8" s="1"/>
  <c r="R169" i="8"/>
  <c r="AP169" i="8" s="1"/>
  <c r="O171" i="24"/>
  <c r="N171" i="24"/>
  <c r="K172" i="24"/>
  <c r="AF168" i="8"/>
  <c r="AG167" i="8" s="1"/>
  <c r="AB169" i="8"/>
  <c r="AE168" i="8"/>
  <c r="R205" i="2"/>
  <c r="D173" i="2"/>
  <c r="F173" i="2" s="1"/>
  <c r="E174" i="2" s="1"/>
  <c r="B174" i="2"/>
  <c r="D75" i="2"/>
  <c r="B76" i="2"/>
  <c r="O72" i="7"/>
  <c r="P71" i="7" s="1"/>
  <c r="L73" i="7"/>
  <c r="N72" i="7"/>
  <c r="O35" i="2"/>
  <c r="V35" i="2" s="1"/>
  <c r="P34" i="2"/>
  <c r="N137" i="2"/>
  <c r="S135" i="2"/>
  <c r="AM156" i="6" l="1"/>
  <c r="R156" i="2" s="1"/>
  <c r="AA62" i="3"/>
  <c r="AQ34" i="8"/>
  <c r="AS34" i="8" s="1"/>
  <c r="AR34" i="8"/>
  <c r="AT34" i="8" s="1"/>
  <c r="AR34" i="7"/>
  <c r="AT34" i="7" s="1"/>
  <c r="AQ34" i="7"/>
  <c r="AS34" i="7" s="1"/>
  <c r="AR34" i="24"/>
  <c r="AT34" i="24" s="1"/>
  <c r="AQ34" i="24"/>
  <c r="AS34" i="24" s="1"/>
  <c r="AR34" i="6"/>
  <c r="AT34" i="6" s="1"/>
  <c r="AQ34" i="6"/>
  <c r="AK157" i="6"/>
  <c r="AN157" i="6" s="1"/>
  <c r="X157" i="2" s="1"/>
  <c r="U34" i="2"/>
  <c r="Y34" i="2" s="1"/>
  <c r="AQ34" i="3"/>
  <c r="AS34" i="3" s="1"/>
  <c r="Y164" i="3"/>
  <c r="AF160" i="6"/>
  <c r="AG159" i="6" s="1"/>
  <c r="AH159" i="6" s="1"/>
  <c r="AB161" i="6"/>
  <c r="AH158" i="6"/>
  <c r="AC161" i="6"/>
  <c r="AE160" i="6"/>
  <c r="AD161" i="6"/>
  <c r="W135" i="2"/>
  <c r="Z135" i="2" s="1"/>
  <c r="AN65" i="24"/>
  <c r="AY66" i="5"/>
  <c r="BF66" i="5" s="1"/>
  <c r="S65" i="3" s="1"/>
  <c r="T65" i="3" s="1"/>
  <c r="AZ66" i="5"/>
  <c r="BG66" i="5" s="1"/>
  <c r="S65" i="6" s="1"/>
  <c r="T65" i="6" s="1"/>
  <c r="AN64" i="24"/>
  <c r="AY65" i="5"/>
  <c r="BF65" i="5" s="1"/>
  <c r="S64" i="3" s="1"/>
  <c r="T64" i="3" s="1"/>
  <c r="AZ65" i="5"/>
  <c r="BG65" i="5" s="1"/>
  <c r="S64" i="6" s="1"/>
  <c r="T64" i="6" s="1"/>
  <c r="AM165" i="24"/>
  <c r="AZ166" i="5"/>
  <c r="BG166" i="5" s="1"/>
  <c r="S165" i="6" s="1"/>
  <c r="T165" i="6" s="1"/>
  <c r="AY166" i="5"/>
  <c r="BF166" i="5" s="1"/>
  <c r="S165" i="3" s="1"/>
  <c r="T165" i="3" s="1"/>
  <c r="AA62" i="6"/>
  <c r="AN56" i="6"/>
  <c r="X56" i="2" s="1"/>
  <c r="AN158" i="3"/>
  <c r="AM65" i="24"/>
  <c r="Z62" i="6"/>
  <c r="AN165" i="24"/>
  <c r="AM64" i="24"/>
  <c r="X164" i="6"/>
  <c r="Y164" i="6"/>
  <c r="L157" i="2"/>
  <c r="M157" i="2" s="1"/>
  <c r="AM157" i="3"/>
  <c r="AM56" i="3"/>
  <c r="R56" i="2" s="1"/>
  <c r="AK165" i="8"/>
  <c r="AM165" i="8" s="1"/>
  <c r="AK68" i="7"/>
  <c r="AM68" i="7" s="1"/>
  <c r="AK166" i="24"/>
  <c r="AL65" i="24"/>
  <c r="AK166" i="7"/>
  <c r="AM166" i="7" s="1"/>
  <c r="AL66" i="24"/>
  <c r="AL57" i="6"/>
  <c r="L57" i="2" s="1"/>
  <c r="M57" i="2" s="1"/>
  <c r="AK57" i="3"/>
  <c r="AM57" i="3" s="1"/>
  <c r="AL158" i="6"/>
  <c r="AK57" i="6"/>
  <c r="AN57" i="6" s="1"/>
  <c r="AL159" i="3"/>
  <c r="AK166" i="8"/>
  <c r="AM166" i="8" s="1"/>
  <c r="AL158" i="3"/>
  <c r="AR34" i="3"/>
  <c r="AT34" i="3" s="1"/>
  <c r="AL165" i="8"/>
  <c r="AL166" i="8"/>
  <c r="AL68" i="7"/>
  <c r="AL58" i="3"/>
  <c r="AE60" i="3"/>
  <c r="AB61" i="3"/>
  <c r="AF60" i="3"/>
  <c r="AG59" i="3" s="1"/>
  <c r="AH59" i="3" s="1"/>
  <c r="AC61" i="3"/>
  <c r="AD61" i="3"/>
  <c r="AH58" i="3"/>
  <c r="AC61" i="6"/>
  <c r="AH159" i="3"/>
  <c r="AC162" i="3"/>
  <c r="AD162" i="3"/>
  <c r="AE161" i="3"/>
  <c r="AF161" i="3"/>
  <c r="AG160" i="3" s="1"/>
  <c r="AB162" i="3"/>
  <c r="AA63" i="6"/>
  <c r="AD61" i="6"/>
  <c r="AE60" i="6"/>
  <c r="AB61" i="6"/>
  <c r="AF60" i="6"/>
  <c r="AG59" i="6" s="1"/>
  <c r="AI58" i="6"/>
  <c r="AH58" i="6"/>
  <c r="Z205" i="6"/>
  <c r="Z63" i="6"/>
  <c r="AA205" i="6"/>
  <c r="AJ164" i="6"/>
  <c r="AA63" i="3"/>
  <c r="Z205" i="3"/>
  <c r="Z63" i="3"/>
  <c r="AJ164" i="3"/>
  <c r="AA205" i="3"/>
  <c r="X164" i="3"/>
  <c r="Z62" i="3"/>
  <c r="M173" i="8"/>
  <c r="L173" i="8"/>
  <c r="O172" i="8"/>
  <c r="P171" i="8" s="1"/>
  <c r="Q171" i="8" s="1"/>
  <c r="AO171" i="8" s="1"/>
  <c r="K173" i="8"/>
  <c r="N172" i="8"/>
  <c r="Q170" i="8"/>
  <c r="AO170" i="8" s="1"/>
  <c r="O71" i="8"/>
  <c r="P70" i="8" s="1"/>
  <c r="M72" i="8"/>
  <c r="L72" i="8"/>
  <c r="K72" i="8"/>
  <c r="N71" i="8"/>
  <c r="Q69" i="8"/>
  <c r="AO69" i="8" s="1"/>
  <c r="AC69" i="24"/>
  <c r="L72" i="24"/>
  <c r="K72" i="24"/>
  <c r="Q69" i="24"/>
  <c r="AO69" i="24" s="1"/>
  <c r="O71" i="24"/>
  <c r="P70" i="24" s="1"/>
  <c r="N71" i="24"/>
  <c r="M72" i="24"/>
  <c r="AD86" i="7"/>
  <c r="M90" i="7"/>
  <c r="L173" i="7"/>
  <c r="AB69" i="24"/>
  <c r="AC170" i="8"/>
  <c r="AF68" i="24"/>
  <c r="AG67" i="24" s="1"/>
  <c r="AI67" i="24" s="1"/>
  <c r="AE68" i="24"/>
  <c r="AH66" i="24"/>
  <c r="AD69" i="24"/>
  <c r="AD170" i="7"/>
  <c r="AC170" i="7"/>
  <c r="AB170" i="7"/>
  <c r="AE169" i="7"/>
  <c r="AF169" i="7"/>
  <c r="AG168" i="7" s="1"/>
  <c r="AH168" i="7" s="1"/>
  <c r="AI167" i="7"/>
  <c r="AH167" i="7"/>
  <c r="L173" i="24"/>
  <c r="Q69" i="3"/>
  <c r="AO69" i="3" s="1"/>
  <c r="R69" i="3"/>
  <c r="AP69" i="3" s="1"/>
  <c r="O71" i="3"/>
  <c r="P70" i="3" s="1"/>
  <c r="Q70" i="3" s="1"/>
  <c r="AO70" i="3" s="1"/>
  <c r="N71" i="3"/>
  <c r="K72" i="3"/>
  <c r="M72" i="6"/>
  <c r="M72" i="3"/>
  <c r="L72" i="3"/>
  <c r="Q69" i="6"/>
  <c r="AO69" i="6" s="1"/>
  <c r="R69" i="6"/>
  <c r="AP69" i="6" s="1"/>
  <c r="L72" i="6"/>
  <c r="N71" i="6"/>
  <c r="O71" i="6"/>
  <c r="P70" i="6" s="1"/>
  <c r="K72" i="6"/>
  <c r="Q68" i="3"/>
  <c r="AO68" i="3" s="1"/>
  <c r="R68" i="3"/>
  <c r="AP68" i="3" s="1"/>
  <c r="AD69" i="8"/>
  <c r="L173" i="6"/>
  <c r="K173" i="6"/>
  <c r="O172" i="6"/>
  <c r="N172" i="6"/>
  <c r="M173" i="6"/>
  <c r="R170" i="6"/>
  <c r="AP170" i="6" s="1"/>
  <c r="M173" i="24"/>
  <c r="AD170" i="24"/>
  <c r="AI167" i="24"/>
  <c r="AH167" i="24"/>
  <c r="L173" i="3"/>
  <c r="M173" i="3"/>
  <c r="AC170" i="24"/>
  <c r="AF169" i="24"/>
  <c r="AG168" i="24" s="1"/>
  <c r="AI168" i="24" s="1"/>
  <c r="AE169" i="24"/>
  <c r="AB170" i="24"/>
  <c r="M173" i="7"/>
  <c r="AD170" i="8"/>
  <c r="AB72" i="7"/>
  <c r="AF71" i="7"/>
  <c r="AG70" i="7" s="1"/>
  <c r="AE71" i="7"/>
  <c r="AC69" i="8"/>
  <c r="AG69" i="7"/>
  <c r="G173" i="2"/>
  <c r="AH66" i="8"/>
  <c r="AI66" i="8"/>
  <c r="AH167" i="8"/>
  <c r="AI167" i="8"/>
  <c r="Q170" i="3"/>
  <c r="AO170" i="3" s="1"/>
  <c r="R170" i="3"/>
  <c r="AP170" i="3" s="1"/>
  <c r="AC81" i="7"/>
  <c r="P170" i="7"/>
  <c r="AF68" i="8"/>
  <c r="AG67" i="8" s="1"/>
  <c r="AE68" i="8"/>
  <c r="AB69" i="8"/>
  <c r="N172" i="3"/>
  <c r="O172" i="3"/>
  <c r="P171" i="3" s="1"/>
  <c r="K173" i="3"/>
  <c r="P170" i="24"/>
  <c r="AH65" i="8"/>
  <c r="AI65" i="8"/>
  <c r="J72" i="2"/>
  <c r="AN72" i="8"/>
  <c r="L74" i="7"/>
  <c r="O73" i="7"/>
  <c r="P72" i="7" s="1"/>
  <c r="R72" i="7" s="1"/>
  <c r="AP72" i="7" s="1"/>
  <c r="N73" i="7"/>
  <c r="R71" i="7"/>
  <c r="AP71" i="7" s="1"/>
  <c r="Q71" i="7"/>
  <c r="AO71" i="7" s="1"/>
  <c r="D174" i="2"/>
  <c r="F174" i="2" s="1"/>
  <c r="E175" i="2" s="1"/>
  <c r="B175" i="2"/>
  <c r="F74" i="2"/>
  <c r="E75" i="2" s="1"/>
  <c r="AE169" i="8"/>
  <c r="AB170" i="8"/>
  <c r="AF169" i="8"/>
  <c r="AG168" i="8" s="1"/>
  <c r="O172" i="24"/>
  <c r="P171" i="24" s="1"/>
  <c r="N172" i="24"/>
  <c r="K173" i="24"/>
  <c r="J172" i="2"/>
  <c r="AN172" i="7"/>
  <c r="AN172" i="8"/>
  <c r="B77" i="2"/>
  <c r="D76" i="2"/>
  <c r="N172" i="7"/>
  <c r="O172" i="7"/>
  <c r="P171" i="7" s="1"/>
  <c r="K173" i="7"/>
  <c r="K76" i="7"/>
  <c r="Q169" i="24"/>
  <c r="AO169" i="24" s="1"/>
  <c r="R169" i="24"/>
  <c r="AP169" i="24" s="1"/>
  <c r="G73" i="2"/>
  <c r="S34" i="2"/>
  <c r="N36" i="2"/>
  <c r="P136" i="2"/>
  <c r="O137" i="2"/>
  <c r="V137" i="2" s="1"/>
  <c r="AM157" i="6" l="1"/>
  <c r="R157" i="2" s="1"/>
  <c r="AA164" i="3"/>
  <c r="AQ136" i="8"/>
  <c r="AS136" i="8" s="1"/>
  <c r="AR136" i="8"/>
  <c r="AT136" i="8" s="1"/>
  <c r="AQ136" i="7"/>
  <c r="AS136" i="7" s="1"/>
  <c r="AR136" i="7"/>
  <c r="AT136" i="7" s="1"/>
  <c r="AR136" i="24"/>
  <c r="AT136" i="24" s="1"/>
  <c r="AQ136" i="24"/>
  <c r="AS136" i="24" s="1"/>
  <c r="AR136" i="6"/>
  <c r="AT136" i="6" s="1"/>
  <c r="AQ136" i="6"/>
  <c r="AS34" i="6"/>
  <c r="AK158" i="6"/>
  <c r="AN158" i="6" s="1"/>
  <c r="X158" i="2" s="1"/>
  <c r="U136" i="2"/>
  <c r="Y136" i="2" s="1"/>
  <c r="AQ136" i="3"/>
  <c r="AS136" i="3" s="1"/>
  <c r="AJ165" i="3"/>
  <c r="X64" i="3"/>
  <c r="AB162" i="6"/>
  <c r="AF161" i="6"/>
  <c r="AG160" i="6" s="1"/>
  <c r="AI160" i="6" s="1"/>
  <c r="AC162" i="6"/>
  <c r="AI159" i="6"/>
  <c r="AE161" i="6"/>
  <c r="AD162" i="6"/>
  <c r="W34" i="2"/>
  <c r="Z34" i="2" s="1"/>
  <c r="AM166" i="24"/>
  <c r="AY167" i="5"/>
  <c r="BF167" i="5" s="1"/>
  <c r="S166" i="3" s="1"/>
  <c r="T166" i="3" s="1"/>
  <c r="AZ167" i="5"/>
  <c r="BG167" i="5" s="1"/>
  <c r="S166" i="6" s="1"/>
  <c r="T166" i="6" s="1"/>
  <c r="AN166" i="24"/>
  <c r="Y165" i="6"/>
  <c r="X165" i="6"/>
  <c r="AM57" i="6"/>
  <c r="R57" i="2" s="1"/>
  <c r="AN57" i="3"/>
  <c r="X57" i="2" s="1"/>
  <c r="L158" i="2"/>
  <c r="M158" i="2" s="1"/>
  <c r="AK65" i="8"/>
  <c r="AM65" i="8" s="1"/>
  <c r="AK58" i="3"/>
  <c r="AM58" i="3" s="1"/>
  <c r="AK167" i="24"/>
  <c r="AL167" i="8"/>
  <c r="AL167" i="24"/>
  <c r="AK167" i="7"/>
  <c r="AM167" i="7" s="1"/>
  <c r="AK66" i="24"/>
  <c r="AK58" i="6"/>
  <c r="AM58" i="6" s="1"/>
  <c r="AK59" i="3"/>
  <c r="AM59" i="3" s="1"/>
  <c r="AK167" i="8"/>
  <c r="AM167" i="8" s="1"/>
  <c r="AK159" i="6"/>
  <c r="AM159" i="6" s="1"/>
  <c r="AL167" i="7"/>
  <c r="AL58" i="6"/>
  <c r="L58" i="2" s="1"/>
  <c r="M58" i="2" s="1"/>
  <c r="AK159" i="3"/>
  <c r="AN159" i="3" s="1"/>
  <c r="AR136" i="3"/>
  <c r="AT136" i="3" s="1"/>
  <c r="AL66" i="8"/>
  <c r="AK168" i="7"/>
  <c r="AM168" i="7" s="1"/>
  <c r="AL67" i="24"/>
  <c r="AL65" i="8"/>
  <c r="AK66" i="8"/>
  <c r="AM66" i="8" s="1"/>
  <c r="AL168" i="24"/>
  <c r="AF61" i="3"/>
  <c r="AG60" i="3" s="1"/>
  <c r="AH60" i="3" s="1"/>
  <c r="AD62" i="3"/>
  <c r="AB62" i="3"/>
  <c r="AC62" i="3"/>
  <c r="AI59" i="3"/>
  <c r="AE61" i="3"/>
  <c r="AC62" i="6"/>
  <c r="AF162" i="3"/>
  <c r="AG161" i="3" s="1"/>
  <c r="AI161" i="3" s="1"/>
  <c r="Z164" i="6"/>
  <c r="AD163" i="3"/>
  <c r="AE162" i="3"/>
  <c r="AB163" i="3"/>
  <c r="AC163" i="3"/>
  <c r="AD62" i="6"/>
  <c r="AI59" i="6"/>
  <c r="AH59" i="6"/>
  <c r="AB62" i="6"/>
  <c r="AF61" i="6"/>
  <c r="AG60" i="6" s="1"/>
  <c r="AE61" i="6"/>
  <c r="AA164" i="6"/>
  <c r="Y64" i="6"/>
  <c r="X64" i="6"/>
  <c r="AJ64" i="6"/>
  <c r="AJ165" i="6"/>
  <c r="X65" i="6"/>
  <c r="Y65" i="6"/>
  <c r="AJ65" i="6"/>
  <c r="Z164" i="3"/>
  <c r="Y65" i="3"/>
  <c r="X65" i="3"/>
  <c r="AJ65" i="3"/>
  <c r="Y165" i="3"/>
  <c r="Y64" i="3"/>
  <c r="X165" i="3"/>
  <c r="AJ64" i="3"/>
  <c r="R171" i="8"/>
  <c r="AP171" i="8" s="1"/>
  <c r="O173" i="8"/>
  <c r="P172" i="8" s="1"/>
  <c r="Q172" i="8" s="1"/>
  <c r="AO172" i="8" s="1"/>
  <c r="N173" i="8"/>
  <c r="M174" i="8"/>
  <c r="L174" i="8"/>
  <c r="K174" i="8"/>
  <c r="R70" i="8"/>
  <c r="AP70" i="8" s="1"/>
  <c r="Q70" i="8"/>
  <c r="AO70" i="8" s="1"/>
  <c r="M73" i="8"/>
  <c r="O72" i="8"/>
  <c r="P71" i="8" s="1"/>
  <c r="N72" i="8"/>
  <c r="L73" i="8"/>
  <c r="K73" i="8"/>
  <c r="K73" i="24"/>
  <c r="M73" i="24"/>
  <c r="AF69" i="24"/>
  <c r="AG68" i="24" s="1"/>
  <c r="AH68" i="24" s="1"/>
  <c r="L73" i="24"/>
  <c r="O72" i="24"/>
  <c r="P71" i="24" s="1"/>
  <c r="N72" i="24"/>
  <c r="L174" i="7"/>
  <c r="M91" i="7"/>
  <c r="AD87" i="7"/>
  <c r="AC171" i="8"/>
  <c r="AC70" i="24"/>
  <c r="AB70" i="24"/>
  <c r="AD70" i="24"/>
  <c r="AE69" i="24"/>
  <c r="AH67" i="24"/>
  <c r="AC171" i="7"/>
  <c r="AF170" i="7"/>
  <c r="AG169" i="7" s="1"/>
  <c r="AH169" i="7" s="1"/>
  <c r="AE170" i="7"/>
  <c r="AB171" i="7"/>
  <c r="AD171" i="7"/>
  <c r="AI168" i="7"/>
  <c r="L174" i="24"/>
  <c r="L73" i="3"/>
  <c r="O72" i="3"/>
  <c r="P71" i="3" s="1"/>
  <c r="Q71" i="3" s="1"/>
  <c r="AO71" i="3" s="1"/>
  <c r="K73" i="3"/>
  <c r="N72" i="3"/>
  <c r="M73" i="6"/>
  <c r="M73" i="3"/>
  <c r="R70" i="3"/>
  <c r="AP70" i="3" s="1"/>
  <c r="L73" i="6"/>
  <c r="N72" i="6"/>
  <c r="K73" i="6"/>
  <c r="O72" i="6"/>
  <c r="P71" i="6" s="1"/>
  <c r="R70" i="6"/>
  <c r="AP70" i="6" s="1"/>
  <c r="Q70" i="6"/>
  <c r="AO70" i="6" s="1"/>
  <c r="AD171" i="8"/>
  <c r="L174" i="6"/>
  <c r="O173" i="6"/>
  <c r="P172" i="6" s="1"/>
  <c r="N173" i="6"/>
  <c r="K174" i="6"/>
  <c r="P171" i="6"/>
  <c r="M174" i="6"/>
  <c r="L174" i="3"/>
  <c r="M174" i="24"/>
  <c r="AH160" i="3"/>
  <c r="AI160" i="3"/>
  <c r="AH168" i="24"/>
  <c r="M174" i="3"/>
  <c r="AD171" i="24"/>
  <c r="M174" i="7"/>
  <c r="AC171" i="24"/>
  <c r="AF170" i="24"/>
  <c r="AE170" i="24"/>
  <c r="AB171" i="24"/>
  <c r="AI69" i="7"/>
  <c r="AH69" i="7"/>
  <c r="AE72" i="7"/>
  <c r="AF72" i="7"/>
  <c r="AG71" i="7" s="1"/>
  <c r="AB73" i="7"/>
  <c r="AI70" i="7"/>
  <c r="AH70" i="7"/>
  <c r="AC70" i="8"/>
  <c r="AD70" i="8"/>
  <c r="Q171" i="24"/>
  <c r="AO171" i="24" s="1"/>
  <c r="R171" i="24"/>
  <c r="AP171" i="24" s="1"/>
  <c r="G74" i="2"/>
  <c r="F75" i="2"/>
  <c r="E76" i="2" s="1"/>
  <c r="Q171" i="7"/>
  <c r="AO171" i="7" s="1"/>
  <c r="R171" i="7"/>
  <c r="AP171" i="7" s="1"/>
  <c r="G174" i="2"/>
  <c r="D77" i="2"/>
  <c r="B78" i="2"/>
  <c r="D175" i="2"/>
  <c r="F175" i="2" s="1"/>
  <c r="E176" i="2" s="1"/>
  <c r="B176" i="2"/>
  <c r="AH67" i="8"/>
  <c r="AI67" i="8"/>
  <c r="L75" i="7"/>
  <c r="N74" i="7"/>
  <c r="O74" i="7"/>
  <c r="P73" i="7" s="1"/>
  <c r="Q72" i="7"/>
  <c r="AO72" i="7" s="1"/>
  <c r="Q171" i="3"/>
  <c r="AO171" i="3" s="1"/>
  <c r="R171" i="3"/>
  <c r="AP171" i="3" s="1"/>
  <c r="AH168" i="8"/>
  <c r="AI168" i="8"/>
  <c r="R70" i="24"/>
  <c r="AP70" i="24" s="1"/>
  <c r="Q70" i="24"/>
  <c r="AO70" i="24" s="1"/>
  <c r="J173" i="2"/>
  <c r="AN173" i="8"/>
  <c r="AN173" i="7"/>
  <c r="J73" i="2"/>
  <c r="AN73" i="8"/>
  <c r="N173" i="7"/>
  <c r="O173" i="7"/>
  <c r="K174" i="7"/>
  <c r="R170" i="24"/>
  <c r="AP170" i="24" s="1"/>
  <c r="Q170" i="24"/>
  <c r="AO170" i="24" s="1"/>
  <c r="O173" i="3"/>
  <c r="N173" i="3"/>
  <c r="K174" i="3"/>
  <c r="K77" i="7"/>
  <c r="AF69" i="8"/>
  <c r="AG68" i="8" s="1"/>
  <c r="AE69" i="8"/>
  <c r="AB70" i="8"/>
  <c r="N173" i="24"/>
  <c r="K174" i="24"/>
  <c r="O173" i="24"/>
  <c r="P172" i="24" s="1"/>
  <c r="AE170" i="8"/>
  <c r="AF170" i="8"/>
  <c r="AB171" i="8"/>
  <c r="Q170" i="7"/>
  <c r="AO170" i="7" s="1"/>
  <c r="R170" i="7"/>
  <c r="AP170" i="7" s="1"/>
  <c r="AC82" i="7"/>
  <c r="O36" i="2"/>
  <c r="V36" i="2" s="1"/>
  <c r="P35" i="2"/>
  <c r="N138" i="2"/>
  <c r="O138" i="2" s="1"/>
  <c r="V138" i="2" s="1"/>
  <c r="S136" i="2"/>
  <c r="AM158" i="6" l="1"/>
  <c r="R158" i="2" s="1"/>
  <c r="AA64" i="3"/>
  <c r="AQ35" i="8"/>
  <c r="AS35" i="8" s="1"/>
  <c r="AR35" i="8"/>
  <c r="AT35" i="8" s="1"/>
  <c r="AR35" i="7"/>
  <c r="AT35" i="7" s="1"/>
  <c r="AQ35" i="7"/>
  <c r="AS35" i="7" s="1"/>
  <c r="AQ35" i="24"/>
  <c r="AS35" i="24" s="1"/>
  <c r="AR35" i="24"/>
  <c r="AT35" i="24" s="1"/>
  <c r="AR35" i="6"/>
  <c r="AT35" i="6" s="1"/>
  <c r="AQ35" i="6"/>
  <c r="AL160" i="6"/>
  <c r="AS136" i="6"/>
  <c r="AL159" i="6"/>
  <c r="L159" i="2" s="1"/>
  <c r="M159" i="2" s="1"/>
  <c r="U35" i="2"/>
  <c r="Y35" i="2" s="1"/>
  <c r="AQ35" i="3"/>
  <c r="AS35" i="3" s="1"/>
  <c r="AC163" i="6"/>
  <c r="AH160" i="6"/>
  <c r="AB163" i="6"/>
  <c r="AF162" i="6"/>
  <c r="AG161" i="6" s="1"/>
  <c r="AI161" i="6" s="1"/>
  <c r="AE162" i="6"/>
  <c r="AD163" i="6"/>
  <c r="W136" i="2"/>
  <c r="Z136" i="2" s="1"/>
  <c r="AY67" i="5"/>
  <c r="BF67" i="5" s="1"/>
  <c r="S66" i="3" s="1"/>
  <c r="T66" i="3" s="1"/>
  <c r="AZ67" i="5"/>
  <c r="BG67" i="5" s="1"/>
  <c r="S66" i="6" s="1"/>
  <c r="T66" i="6" s="1"/>
  <c r="AM167" i="24"/>
  <c r="AY168" i="5"/>
  <c r="BF168" i="5" s="1"/>
  <c r="S167" i="3" s="1"/>
  <c r="T167" i="3" s="1"/>
  <c r="AZ168" i="5"/>
  <c r="BG168" i="5" s="1"/>
  <c r="S167" i="6" s="1"/>
  <c r="T167" i="6" s="1"/>
  <c r="AN159" i="6"/>
  <c r="X159" i="2" s="1"/>
  <c r="Y166" i="6"/>
  <c r="X166" i="6"/>
  <c r="AN58" i="3"/>
  <c r="AN167" i="24"/>
  <c r="AM66" i="24"/>
  <c r="AN66" i="24"/>
  <c r="R58" i="2"/>
  <c r="AN59" i="3"/>
  <c r="AN58" i="6"/>
  <c r="AM159" i="3"/>
  <c r="R159" i="2" s="1"/>
  <c r="AL69" i="7"/>
  <c r="AK168" i="24"/>
  <c r="AK67" i="24"/>
  <c r="AL161" i="3"/>
  <c r="AK70" i="7"/>
  <c r="AM70" i="7" s="1"/>
  <c r="AL59" i="3"/>
  <c r="AL168" i="8"/>
  <c r="AL67" i="8"/>
  <c r="AL70" i="7"/>
  <c r="AL160" i="3"/>
  <c r="AK169" i="7"/>
  <c r="AM169" i="7" s="1"/>
  <c r="AK67" i="8"/>
  <c r="AM67" i="8" s="1"/>
  <c r="AK160" i="3"/>
  <c r="AN160" i="3" s="1"/>
  <c r="AK68" i="24"/>
  <c r="AK168" i="8"/>
  <c r="AM168" i="8" s="1"/>
  <c r="AR35" i="3"/>
  <c r="AT35" i="3" s="1"/>
  <c r="AK59" i="6"/>
  <c r="AN59" i="6" s="1"/>
  <c r="AK69" i="7"/>
  <c r="AM69" i="7" s="1"/>
  <c r="AL168" i="7"/>
  <c r="AL59" i="6"/>
  <c r="AK60" i="3"/>
  <c r="AM60" i="3" s="1"/>
  <c r="AD63" i="3"/>
  <c r="AF62" i="3"/>
  <c r="AG61" i="3" s="1"/>
  <c r="AH61" i="3" s="1"/>
  <c r="AC63" i="3"/>
  <c r="AB63" i="3"/>
  <c r="AE62" i="3"/>
  <c r="AI60" i="3"/>
  <c r="AH161" i="3"/>
  <c r="AE163" i="3"/>
  <c r="AC164" i="3"/>
  <c r="AB164" i="3"/>
  <c r="AD164" i="3"/>
  <c r="AA165" i="6"/>
  <c r="AF163" i="3"/>
  <c r="AG162" i="3" s="1"/>
  <c r="AH162" i="3" s="1"/>
  <c r="Z64" i="6"/>
  <c r="AC63" i="6"/>
  <c r="AD63" i="6"/>
  <c r="AH60" i="6"/>
  <c r="AI60" i="6"/>
  <c r="AE62" i="6"/>
  <c r="AF62" i="6"/>
  <c r="AG61" i="6" s="1"/>
  <c r="AB63" i="6"/>
  <c r="Z65" i="6"/>
  <c r="AA64" i="6"/>
  <c r="AA65" i="6"/>
  <c r="AJ166" i="6"/>
  <c r="Z165" i="6"/>
  <c r="Z65" i="3"/>
  <c r="AA65" i="3"/>
  <c r="AJ166" i="3"/>
  <c r="Y166" i="3"/>
  <c r="Z165" i="3"/>
  <c r="AA165" i="3"/>
  <c r="Z64" i="3"/>
  <c r="X166" i="3"/>
  <c r="M175" i="8"/>
  <c r="K175" i="8"/>
  <c r="L175" i="8"/>
  <c r="R172" i="8"/>
  <c r="AP172" i="8" s="1"/>
  <c r="O174" i="8"/>
  <c r="P173" i="8" s="1"/>
  <c r="R173" i="8" s="1"/>
  <c r="AP173" i="8" s="1"/>
  <c r="N174" i="8"/>
  <c r="K74" i="8"/>
  <c r="L74" i="8"/>
  <c r="M74" i="8"/>
  <c r="O73" i="8"/>
  <c r="P72" i="8" s="1"/>
  <c r="R72" i="8" s="1"/>
  <c r="AP72" i="8" s="1"/>
  <c r="N73" i="8"/>
  <c r="K74" i="24"/>
  <c r="L74" i="24"/>
  <c r="M74" i="24"/>
  <c r="O73" i="24"/>
  <c r="P72" i="24" s="1"/>
  <c r="N73" i="24"/>
  <c r="L175" i="7"/>
  <c r="AD88" i="7"/>
  <c r="M92" i="7"/>
  <c r="AI68" i="24"/>
  <c r="AC71" i="24"/>
  <c r="AC172" i="8"/>
  <c r="AB71" i="24"/>
  <c r="AE70" i="24"/>
  <c r="AF70" i="24"/>
  <c r="AG69" i="24" s="1"/>
  <c r="AH69" i="24" s="1"/>
  <c r="AD71" i="24"/>
  <c r="AD172" i="7"/>
  <c r="AI169" i="7"/>
  <c r="AC172" i="7"/>
  <c r="AB172" i="7"/>
  <c r="AF171" i="7"/>
  <c r="AG170" i="7" s="1"/>
  <c r="AI170" i="7" s="1"/>
  <c r="AE171" i="7"/>
  <c r="L175" i="24"/>
  <c r="L74" i="3"/>
  <c r="K74" i="3"/>
  <c r="O73" i="3"/>
  <c r="P72" i="3" s="1"/>
  <c r="N73" i="3"/>
  <c r="M74" i="3"/>
  <c r="M74" i="6"/>
  <c r="R71" i="3"/>
  <c r="AP71" i="3" s="1"/>
  <c r="L74" i="6"/>
  <c r="K74" i="6"/>
  <c r="N73" i="6"/>
  <c r="O73" i="6"/>
  <c r="P72" i="6" s="1"/>
  <c r="R71" i="6"/>
  <c r="AP71" i="6" s="1"/>
  <c r="Q71" i="6"/>
  <c r="AO71" i="6" s="1"/>
  <c r="L175" i="3"/>
  <c r="Q172" i="6"/>
  <c r="AO172" i="6" s="1"/>
  <c r="R172" i="6"/>
  <c r="AP172" i="6" s="1"/>
  <c r="R171" i="6"/>
  <c r="AP171" i="6" s="1"/>
  <c r="Q171" i="6"/>
  <c r="AO171" i="6" s="1"/>
  <c r="L175" i="6"/>
  <c r="N174" i="6"/>
  <c r="O174" i="6"/>
  <c r="P173" i="6" s="1"/>
  <c r="K175" i="6"/>
  <c r="M175" i="6"/>
  <c r="M175" i="24"/>
  <c r="M175" i="7"/>
  <c r="AD172" i="8"/>
  <c r="AG169" i="24"/>
  <c r="M175" i="3"/>
  <c r="AC172" i="24"/>
  <c r="AB172" i="24"/>
  <c r="AF171" i="24"/>
  <c r="AG170" i="24" s="1"/>
  <c r="AI170" i="24" s="1"/>
  <c r="AE171" i="24"/>
  <c r="AD172" i="24"/>
  <c r="AE73" i="7"/>
  <c r="AF73" i="7"/>
  <c r="AG72" i="7" s="1"/>
  <c r="AB74" i="7"/>
  <c r="AH71" i="7"/>
  <c r="AI71" i="7"/>
  <c r="AC71" i="8"/>
  <c r="AD71" i="8"/>
  <c r="F76" i="2"/>
  <c r="E77" i="2" s="1"/>
  <c r="G75" i="2"/>
  <c r="R73" i="7"/>
  <c r="AP73" i="7" s="1"/>
  <c r="Q73" i="7"/>
  <c r="AO73" i="7" s="1"/>
  <c r="AH68" i="8"/>
  <c r="AI68" i="8"/>
  <c r="D176" i="2"/>
  <c r="F176" i="2" s="1"/>
  <c r="E177" i="2" s="1"/>
  <c r="G176" i="2" s="1"/>
  <c r="B177" i="2"/>
  <c r="B79" i="2"/>
  <c r="D78" i="2"/>
  <c r="G175" i="2"/>
  <c r="N174" i="24"/>
  <c r="O174" i="24"/>
  <c r="K175" i="24"/>
  <c r="AC83" i="7"/>
  <c r="AC84" i="7" s="1"/>
  <c r="AC85" i="7" s="1"/>
  <c r="AC86" i="7" s="1"/>
  <c r="P172" i="3"/>
  <c r="AF171" i="8"/>
  <c r="AG170" i="8" s="1"/>
  <c r="AE171" i="8"/>
  <c r="AB172" i="8"/>
  <c r="R71" i="8"/>
  <c r="AP71" i="8" s="1"/>
  <c r="Q71" i="8"/>
  <c r="AO71" i="8" s="1"/>
  <c r="AE70" i="8"/>
  <c r="AF70" i="8"/>
  <c r="AG69" i="8" s="1"/>
  <c r="AB71" i="8"/>
  <c r="K78" i="7"/>
  <c r="L76" i="7"/>
  <c r="O75" i="7"/>
  <c r="N75" i="7"/>
  <c r="J74" i="2"/>
  <c r="AN74" i="8"/>
  <c r="P172" i="7"/>
  <c r="R71" i="24"/>
  <c r="AP71" i="24" s="1"/>
  <c r="Q71" i="24"/>
  <c r="AO71" i="24" s="1"/>
  <c r="J174" i="2"/>
  <c r="AN174" i="7"/>
  <c r="AN174" i="8"/>
  <c r="Q172" i="24"/>
  <c r="AO172" i="24" s="1"/>
  <c r="R172" i="24"/>
  <c r="AP172" i="24" s="1"/>
  <c r="AG169" i="8"/>
  <c r="O174" i="3"/>
  <c r="N174" i="3"/>
  <c r="K175" i="3"/>
  <c r="N174" i="7"/>
  <c r="O174" i="7"/>
  <c r="P173" i="7" s="1"/>
  <c r="K175" i="7"/>
  <c r="S35" i="2"/>
  <c r="N37" i="2"/>
  <c r="P137" i="2"/>
  <c r="N139" i="2"/>
  <c r="L160" i="2" l="1"/>
  <c r="M160" i="2" s="1"/>
  <c r="AQ137" i="8"/>
  <c r="AS137" i="8" s="1"/>
  <c r="AR137" i="8"/>
  <c r="AT137" i="8" s="1"/>
  <c r="AQ137" i="7"/>
  <c r="AS137" i="7" s="1"/>
  <c r="AR137" i="7"/>
  <c r="AT137" i="7" s="1"/>
  <c r="AQ137" i="24"/>
  <c r="AS137" i="24" s="1"/>
  <c r="AR137" i="24"/>
  <c r="AT137" i="24" s="1"/>
  <c r="AR137" i="6"/>
  <c r="AT137" i="6" s="1"/>
  <c r="AQ137" i="6"/>
  <c r="AK160" i="6"/>
  <c r="AN160" i="6" s="1"/>
  <c r="X160" i="2" s="1"/>
  <c r="AS35" i="6"/>
  <c r="U137" i="2"/>
  <c r="Y137" i="2" s="1"/>
  <c r="AQ137" i="3"/>
  <c r="AS137" i="3" s="1"/>
  <c r="AC164" i="6"/>
  <c r="AB164" i="6"/>
  <c r="AF163" i="6"/>
  <c r="AG162" i="6" s="1"/>
  <c r="AH161" i="6"/>
  <c r="AE163" i="6"/>
  <c r="AD164" i="6"/>
  <c r="W35" i="2"/>
  <c r="Z35" i="2" s="1"/>
  <c r="AN68" i="24"/>
  <c r="AZ69" i="5"/>
  <c r="BG69" i="5" s="1"/>
  <c r="S68" i="6" s="1"/>
  <c r="T68" i="6" s="1"/>
  <c r="AY69" i="5"/>
  <c r="BF69" i="5" s="1"/>
  <c r="S68" i="3" s="1"/>
  <c r="T68" i="3" s="1"/>
  <c r="AZ68" i="5"/>
  <c r="BG68" i="5" s="1"/>
  <c r="S67" i="6" s="1"/>
  <c r="T67" i="6" s="1"/>
  <c r="AY68" i="5"/>
  <c r="BF68" i="5" s="1"/>
  <c r="S67" i="3" s="1"/>
  <c r="T67" i="3" s="1"/>
  <c r="AM168" i="24"/>
  <c r="AZ169" i="5"/>
  <c r="BG169" i="5" s="1"/>
  <c r="S168" i="6" s="1"/>
  <c r="T168" i="6" s="1"/>
  <c r="AY169" i="5"/>
  <c r="BF169" i="5" s="1"/>
  <c r="S168" i="3" s="1"/>
  <c r="T168" i="3" s="1"/>
  <c r="AN168" i="24"/>
  <c r="AM160" i="3"/>
  <c r="AN67" i="24"/>
  <c r="AM67" i="24"/>
  <c r="X58" i="2"/>
  <c r="AJ66" i="6"/>
  <c r="Y66" i="6"/>
  <c r="X66" i="6"/>
  <c r="Y167" i="6"/>
  <c r="X167" i="6"/>
  <c r="AM68" i="24"/>
  <c r="X59" i="2"/>
  <c r="AM59" i="6"/>
  <c r="R59" i="2" s="1"/>
  <c r="L59" i="2"/>
  <c r="M59" i="2" s="1"/>
  <c r="AN60" i="3"/>
  <c r="AK161" i="3"/>
  <c r="AM161" i="3" s="1"/>
  <c r="AR137" i="3"/>
  <c r="AT137" i="3" s="1"/>
  <c r="AK162" i="3"/>
  <c r="AN162" i="3" s="1"/>
  <c r="AL60" i="3"/>
  <c r="AL68" i="24"/>
  <c r="AL170" i="24"/>
  <c r="AL170" i="7"/>
  <c r="AL60" i="6"/>
  <c r="AL68" i="8"/>
  <c r="AL71" i="7"/>
  <c r="AL161" i="6"/>
  <c r="L161" i="2" s="1"/>
  <c r="M161" i="2" s="1"/>
  <c r="AK69" i="24"/>
  <c r="AK60" i="6"/>
  <c r="AN60" i="6" s="1"/>
  <c r="AK68" i="8"/>
  <c r="AM68" i="8" s="1"/>
  <c r="AK71" i="7"/>
  <c r="AM71" i="7" s="1"/>
  <c r="AK61" i="3"/>
  <c r="AM61" i="3" s="1"/>
  <c r="AL169" i="7"/>
  <c r="AC64" i="3"/>
  <c r="AI61" i="3"/>
  <c r="AB64" i="3"/>
  <c r="AD64" i="3"/>
  <c r="AF63" i="3"/>
  <c r="AG62" i="3" s="1"/>
  <c r="AH62" i="3" s="1"/>
  <c r="AE63" i="3"/>
  <c r="AB165" i="3"/>
  <c r="AC165" i="3"/>
  <c r="AD165" i="3"/>
  <c r="AF164" i="3"/>
  <c r="AG163" i="3" s="1"/>
  <c r="AE164" i="3"/>
  <c r="AI162" i="3"/>
  <c r="AC64" i="6"/>
  <c r="Z166" i="6"/>
  <c r="AD64" i="6"/>
  <c r="AI61" i="6"/>
  <c r="AH61" i="6"/>
  <c r="AF63" i="6"/>
  <c r="AG62" i="6" s="1"/>
  <c r="AH62" i="6" s="1"/>
  <c r="AE63" i="6"/>
  <c r="AB64" i="6"/>
  <c r="AJ167" i="6"/>
  <c r="AA166" i="6"/>
  <c r="AA166" i="3"/>
  <c r="Z166" i="3"/>
  <c r="X66" i="3"/>
  <c r="AJ66" i="3"/>
  <c r="Y66" i="3"/>
  <c r="X167" i="3"/>
  <c r="AJ167" i="3"/>
  <c r="Y167" i="3"/>
  <c r="K176" i="8"/>
  <c r="M176" i="8"/>
  <c r="L176" i="8"/>
  <c r="N175" i="8"/>
  <c r="O175" i="8"/>
  <c r="P174" i="8" s="1"/>
  <c r="Q173" i="8"/>
  <c r="AO173" i="8" s="1"/>
  <c r="K75" i="8"/>
  <c r="L75" i="8"/>
  <c r="M75" i="8"/>
  <c r="O74" i="8"/>
  <c r="P73" i="8" s="1"/>
  <c r="R73" i="8" s="1"/>
  <c r="AP73" i="8" s="1"/>
  <c r="N74" i="8"/>
  <c r="Q72" i="8"/>
  <c r="AO72" i="8" s="1"/>
  <c r="L75" i="24"/>
  <c r="K75" i="24"/>
  <c r="M75" i="24"/>
  <c r="O74" i="24"/>
  <c r="P73" i="24" s="1"/>
  <c r="Q73" i="24" s="1"/>
  <c r="AO73" i="24" s="1"/>
  <c r="L176" i="7"/>
  <c r="N74" i="24"/>
  <c r="Q72" i="24"/>
  <c r="AO72" i="24" s="1"/>
  <c r="R72" i="24"/>
  <c r="AP72" i="24" s="1"/>
  <c r="M93" i="7"/>
  <c r="AC87" i="7"/>
  <c r="AC88" i="7" s="1"/>
  <c r="AD89" i="7"/>
  <c r="AB72" i="24"/>
  <c r="AC173" i="8"/>
  <c r="AC72" i="24"/>
  <c r="AD72" i="24"/>
  <c r="AF71" i="24"/>
  <c r="AG70" i="24" s="1"/>
  <c r="AH70" i="24" s="1"/>
  <c r="AE71" i="24"/>
  <c r="AI69" i="24"/>
  <c r="AD173" i="7"/>
  <c r="L176" i="24"/>
  <c r="AH170" i="7"/>
  <c r="AC173" i="7"/>
  <c r="AB173" i="7"/>
  <c r="AE172" i="7"/>
  <c r="AF172" i="7"/>
  <c r="AG171" i="7" s="1"/>
  <c r="AI171" i="7" s="1"/>
  <c r="Q72" i="3"/>
  <c r="AO72" i="3" s="1"/>
  <c r="R72" i="3"/>
  <c r="AP72" i="3" s="1"/>
  <c r="L75" i="3"/>
  <c r="K75" i="3"/>
  <c r="N74" i="3"/>
  <c r="O74" i="3"/>
  <c r="P73" i="3" s="1"/>
  <c r="R73" i="3" s="1"/>
  <c r="AP73" i="3" s="1"/>
  <c r="M75" i="6"/>
  <c r="M75" i="3"/>
  <c r="L176" i="3"/>
  <c r="L75" i="6"/>
  <c r="N74" i="6"/>
  <c r="O74" i="6"/>
  <c r="P73" i="6" s="1"/>
  <c r="Q73" i="6" s="1"/>
  <c r="AO73" i="6" s="1"/>
  <c r="K75" i="6"/>
  <c r="R72" i="6"/>
  <c r="AP72" i="6" s="1"/>
  <c r="Q72" i="6"/>
  <c r="AO72" i="6" s="1"/>
  <c r="R173" i="6"/>
  <c r="AP173" i="6" s="1"/>
  <c r="Q173" i="6"/>
  <c r="AO173" i="6" s="1"/>
  <c r="L176" i="6"/>
  <c r="O175" i="6"/>
  <c r="P174" i="6" s="1"/>
  <c r="Q174" i="6" s="1"/>
  <c r="AO174" i="6" s="1"/>
  <c r="K176" i="6"/>
  <c r="N175" i="6"/>
  <c r="M176" i="24"/>
  <c r="M176" i="6"/>
  <c r="AD72" i="8"/>
  <c r="M176" i="3"/>
  <c r="AH170" i="24"/>
  <c r="AI169" i="24"/>
  <c r="AH169" i="24"/>
  <c r="AC173" i="24"/>
  <c r="AB173" i="24"/>
  <c r="AE172" i="24"/>
  <c r="AF172" i="24"/>
  <c r="M176" i="7"/>
  <c r="AD173" i="8"/>
  <c r="AD173" i="24"/>
  <c r="AI72" i="7"/>
  <c r="AH72" i="7"/>
  <c r="AC72" i="8"/>
  <c r="AF74" i="7"/>
  <c r="AG73" i="7" s="1"/>
  <c r="AB75" i="7"/>
  <c r="AE74" i="7"/>
  <c r="F77" i="2"/>
  <c r="E78" i="2" s="1"/>
  <c r="G76" i="2"/>
  <c r="J76" i="2" s="1"/>
  <c r="P173" i="24"/>
  <c r="B80" i="2"/>
  <c r="D79" i="2"/>
  <c r="J176" i="2"/>
  <c r="AN176" i="7"/>
  <c r="AN176" i="8"/>
  <c r="R172" i="7"/>
  <c r="AP172" i="7" s="1"/>
  <c r="Q172" i="7"/>
  <c r="AO172" i="7" s="1"/>
  <c r="AH69" i="8"/>
  <c r="AI69" i="8"/>
  <c r="AE71" i="8"/>
  <c r="AF71" i="8"/>
  <c r="AG70" i="8" s="1"/>
  <c r="AB72" i="8"/>
  <c r="J175" i="2"/>
  <c r="AN175" i="7"/>
  <c r="AN175" i="8"/>
  <c r="D177" i="2"/>
  <c r="F177" i="2" s="1"/>
  <c r="E178" i="2" s="1"/>
  <c r="B178" i="2"/>
  <c r="R173" i="7"/>
  <c r="AP173" i="7" s="1"/>
  <c r="Q173" i="7"/>
  <c r="AO173" i="7" s="1"/>
  <c r="N175" i="3"/>
  <c r="O175" i="3"/>
  <c r="K176" i="3"/>
  <c r="L77" i="7"/>
  <c r="N76" i="7"/>
  <c r="O76" i="7"/>
  <c r="P75" i="7" s="1"/>
  <c r="N175" i="7"/>
  <c r="O175" i="7"/>
  <c r="P174" i="7" s="1"/>
  <c r="K176" i="7"/>
  <c r="K79" i="7"/>
  <c r="AE172" i="8"/>
  <c r="AF172" i="8"/>
  <c r="AB173" i="8"/>
  <c r="J75" i="2"/>
  <c r="AN75" i="8"/>
  <c r="AH169" i="8"/>
  <c r="AI169" i="8"/>
  <c r="AH170" i="8"/>
  <c r="AI170" i="8"/>
  <c r="Q172" i="3"/>
  <c r="AO172" i="3" s="1"/>
  <c r="R172" i="3"/>
  <c r="AP172" i="3" s="1"/>
  <c r="P74" i="7"/>
  <c r="P173" i="3"/>
  <c r="O175" i="24"/>
  <c r="P174" i="24" s="1"/>
  <c r="N175" i="24"/>
  <c r="K176" i="24"/>
  <c r="P36" i="2"/>
  <c r="O37" i="2"/>
  <c r="V37" i="2" s="1"/>
  <c r="S137" i="2"/>
  <c r="O139" i="2"/>
  <c r="V139" i="2" s="1"/>
  <c r="P138" i="2"/>
  <c r="AM160" i="6" l="1"/>
  <c r="R160" i="2" s="1"/>
  <c r="AR138" i="8"/>
  <c r="AT138" i="8" s="1"/>
  <c r="AQ138" i="8"/>
  <c r="AS138" i="8" s="1"/>
  <c r="AR36" i="8"/>
  <c r="AT36" i="8" s="1"/>
  <c r="AQ36" i="8"/>
  <c r="AS36" i="8" s="1"/>
  <c r="AR138" i="7"/>
  <c r="AT138" i="7" s="1"/>
  <c r="AQ138" i="7"/>
  <c r="AS138" i="7" s="1"/>
  <c r="AR36" i="7"/>
  <c r="AT36" i="7" s="1"/>
  <c r="AQ36" i="7"/>
  <c r="AS36" i="7" s="1"/>
  <c r="AQ138" i="24"/>
  <c r="AS138" i="24" s="1"/>
  <c r="AR138" i="24"/>
  <c r="AT138" i="24" s="1"/>
  <c r="AR36" i="24"/>
  <c r="AT36" i="24" s="1"/>
  <c r="AQ36" i="24"/>
  <c r="AS36" i="24" s="1"/>
  <c r="AQ36" i="6"/>
  <c r="AR36" i="6"/>
  <c r="AT36" i="6" s="1"/>
  <c r="AK161" i="6"/>
  <c r="AM161" i="6" s="1"/>
  <c r="R161" i="2" s="1"/>
  <c r="AQ138" i="6"/>
  <c r="AS138" i="6" s="1"/>
  <c r="AR138" i="6"/>
  <c r="AT138" i="6" s="1"/>
  <c r="AS137" i="6"/>
  <c r="U36" i="2"/>
  <c r="Y36" i="2" s="1"/>
  <c r="AQ36" i="3"/>
  <c r="AS36" i="3" s="1"/>
  <c r="U138" i="2"/>
  <c r="Y138" i="2" s="1"/>
  <c r="AQ138" i="3"/>
  <c r="AS138" i="3" s="1"/>
  <c r="AF164" i="6"/>
  <c r="AG163" i="6" s="1"/>
  <c r="AI163" i="6" s="1"/>
  <c r="AE164" i="6"/>
  <c r="AB165" i="6"/>
  <c r="AC165" i="6"/>
  <c r="AD165" i="6"/>
  <c r="AH162" i="6"/>
  <c r="AI162" i="6"/>
  <c r="W137" i="2"/>
  <c r="Z137" i="2" s="1"/>
  <c r="X60" i="2"/>
  <c r="Y67" i="3"/>
  <c r="AJ67" i="3"/>
  <c r="X67" i="3"/>
  <c r="AN69" i="24"/>
  <c r="AY70" i="5"/>
  <c r="BF70" i="5" s="1"/>
  <c r="S69" i="3" s="1"/>
  <c r="T69" i="3" s="1"/>
  <c r="AZ70" i="5"/>
  <c r="BG70" i="5" s="1"/>
  <c r="S69" i="6" s="1"/>
  <c r="T69" i="6" s="1"/>
  <c r="AN161" i="3"/>
  <c r="AM162" i="3"/>
  <c r="AA66" i="6"/>
  <c r="AA167" i="6"/>
  <c r="Z66" i="6"/>
  <c r="Y168" i="6"/>
  <c r="X168" i="6"/>
  <c r="AM60" i="6"/>
  <c r="R60" i="2" s="1"/>
  <c r="AM69" i="24"/>
  <c r="AN61" i="3"/>
  <c r="L60" i="2"/>
  <c r="M60" i="2" s="1"/>
  <c r="AK170" i="24"/>
  <c r="AL69" i="8"/>
  <c r="AK72" i="7"/>
  <c r="AM72" i="7" s="1"/>
  <c r="AK170" i="7"/>
  <c r="AM170" i="7" s="1"/>
  <c r="AL162" i="3"/>
  <c r="AR36" i="3"/>
  <c r="AT36" i="3" s="1"/>
  <c r="AK69" i="8"/>
  <c r="AM69" i="8" s="1"/>
  <c r="AL72" i="7"/>
  <c r="AK62" i="6"/>
  <c r="AN62" i="6" s="1"/>
  <c r="AK62" i="3"/>
  <c r="AN62" i="3" s="1"/>
  <c r="AK170" i="8"/>
  <c r="AM170" i="8" s="1"/>
  <c r="AK61" i="6"/>
  <c r="AM61" i="6" s="1"/>
  <c r="R61" i="2" s="1"/>
  <c r="AL170" i="8"/>
  <c r="AK169" i="24"/>
  <c r="AL69" i="24"/>
  <c r="AL61" i="6"/>
  <c r="AL169" i="8"/>
  <c r="AK169" i="8"/>
  <c r="AM169" i="8" s="1"/>
  <c r="AL169" i="24"/>
  <c r="AL171" i="7"/>
  <c r="AL61" i="3"/>
  <c r="AR138" i="3"/>
  <c r="AT138" i="3" s="1"/>
  <c r="AK70" i="24"/>
  <c r="AB65" i="3"/>
  <c r="AC65" i="3"/>
  <c r="AD65" i="3"/>
  <c r="AF64" i="3"/>
  <c r="AG63" i="3" s="1"/>
  <c r="AI63" i="3" s="1"/>
  <c r="AI62" i="3"/>
  <c r="AE64" i="3"/>
  <c r="AF165" i="3"/>
  <c r="AG164" i="3" s="1"/>
  <c r="AH164" i="3" s="1"/>
  <c r="AB166" i="3"/>
  <c r="AC166" i="3"/>
  <c r="AE165" i="3"/>
  <c r="AD166" i="3"/>
  <c r="AH163" i="3"/>
  <c r="AI163" i="3"/>
  <c r="AC65" i="6"/>
  <c r="Z167" i="6"/>
  <c r="AI62" i="6"/>
  <c r="AD65" i="6"/>
  <c r="AE64" i="6"/>
  <c r="AF64" i="6"/>
  <c r="AG63" i="6" s="1"/>
  <c r="AB65" i="6"/>
  <c r="X67" i="6"/>
  <c r="Y67" i="6"/>
  <c r="AJ67" i="6"/>
  <c r="AJ168" i="6"/>
  <c r="AJ68" i="6"/>
  <c r="X68" i="6"/>
  <c r="Y68" i="6"/>
  <c r="AA66" i="3"/>
  <c r="Z66" i="3"/>
  <c r="Z167" i="3"/>
  <c r="X68" i="3"/>
  <c r="Y68" i="3"/>
  <c r="AJ68" i="3"/>
  <c r="X168" i="3"/>
  <c r="AJ168" i="3"/>
  <c r="Y168" i="3"/>
  <c r="AA167" i="3"/>
  <c r="K177" i="8"/>
  <c r="M177" i="8"/>
  <c r="L177" i="8"/>
  <c r="O176" i="8"/>
  <c r="P175" i="8" s="1"/>
  <c r="N176" i="8"/>
  <c r="K76" i="8"/>
  <c r="R174" i="8"/>
  <c r="AP174" i="8" s="1"/>
  <c r="Q174" i="8"/>
  <c r="AO174" i="8" s="1"/>
  <c r="L76" i="8"/>
  <c r="M76" i="8"/>
  <c r="O75" i="8"/>
  <c r="P74" i="8" s="1"/>
  <c r="N75" i="8"/>
  <c r="Q73" i="8"/>
  <c r="AO73" i="8" s="1"/>
  <c r="K76" i="24"/>
  <c r="L76" i="24"/>
  <c r="M76" i="24"/>
  <c r="O75" i="24"/>
  <c r="P74" i="24" s="1"/>
  <c r="Q74" i="24" s="1"/>
  <c r="AO74" i="24" s="1"/>
  <c r="N75" i="24"/>
  <c r="L177" i="7"/>
  <c r="R73" i="24"/>
  <c r="AP73" i="24" s="1"/>
  <c r="AD90" i="7"/>
  <c r="AC89" i="7"/>
  <c r="M94" i="7"/>
  <c r="AF72" i="24"/>
  <c r="AG71" i="24" s="1"/>
  <c r="AI71" i="24" s="1"/>
  <c r="AC174" i="8"/>
  <c r="AD73" i="24"/>
  <c r="AC73" i="24"/>
  <c r="AE72" i="24"/>
  <c r="AI70" i="24"/>
  <c r="AB73" i="24"/>
  <c r="AD174" i="7"/>
  <c r="L177" i="24"/>
  <c r="AC174" i="7"/>
  <c r="AE173" i="7"/>
  <c r="AB174" i="7"/>
  <c r="AF173" i="7"/>
  <c r="AG172" i="7" s="1"/>
  <c r="AH172" i="7" s="1"/>
  <c r="AH171" i="7"/>
  <c r="L177" i="3"/>
  <c r="R73" i="6"/>
  <c r="AP73" i="6" s="1"/>
  <c r="L76" i="3"/>
  <c r="N75" i="3"/>
  <c r="O75" i="3"/>
  <c r="P74" i="3" s="1"/>
  <c r="Q74" i="3" s="1"/>
  <c r="AO74" i="3" s="1"/>
  <c r="K76" i="3"/>
  <c r="M76" i="6"/>
  <c r="M76" i="3"/>
  <c r="Q73" i="3"/>
  <c r="AO73" i="3" s="1"/>
  <c r="L76" i="6"/>
  <c r="K76" i="6"/>
  <c r="O75" i="6"/>
  <c r="P74" i="6" s="1"/>
  <c r="N75" i="6"/>
  <c r="AD174" i="8"/>
  <c r="L177" i="6"/>
  <c r="O176" i="6"/>
  <c r="P175" i="6" s="1"/>
  <c r="Q175" i="6" s="1"/>
  <c r="AO175" i="6" s="1"/>
  <c r="N176" i="6"/>
  <c r="K177" i="6"/>
  <c r="M177" i="6"/>
  <c r="R174" i="6"/>
  <c r="AP174" i="6" s="1"/>
  <c r="M177" i="7"/>
  <c r="AG171" i="24"/>
  <c r="M177" i="24"/>
  <c r="AD174" i="24"/>
  <c r="AC174" i="24"/>
  <c r="AB174" i="24"/>
  <c r="AE173" i="24"/>
  <c r="AF173" i="24"/>
  <c r="M177" i="3"/>
  <c r="F78" i="2"/>
  <c r="E79" i="2" s="1"/>
  <c r="F79" i="2" s="1"/>
  <c r="G77" i="2"/>
  <c r="AN77" i="8" s="1"/>
  <c r="AH73" i="7"/>
  <c r="AI73" i="7"/>
  <c r="AN76" i="8"/>
  <c r="AC73" i="8"/>
  <c r="AD73" i="8"/>
  <c r="AE75" i="7"/>
  <c r="AF75" i="7"/>
  <c r="AB76" i="7"/>
  <c r="G177" i="2"/>
  <c r="R75" i="7"/>
  <c r="AP75" i="7" s="1"/>
  <c r="Q75" i="7"/>
  <c r="AO75" i="7" s="1"/>
  <c r="AF173" i="8"/>
  <c r="AG172" i="8" s="1"/>
  <c r="AE173" i="8"/>
  <c r="AB174" i="8"/>
  <c r="Q173" i="24"/>
  <c r="AO173" i="24" s="1"/>
  <c r="R173" i="24"/>
  <c r="AP173" i="24" s="1"/>
  <c r="R74" i="7"/>
  <c r="AP74" i="7" s="1"/>
  <c r="Q74" i="7"/>
  <c r="AO74" i="7" s="1"/>
  <c r="L78" i="7"/>
  <c r="N77" i="7"/>
  <c r="O77" i="7"/>
  <c r="B81" i="2"/>
  <c r="D80" i="2"/>
  <c r="K80" i="7"/>
  <c r="Q174" i="24"/>
  <c r="AO174" i="24" s="1"/>
  <c r="R174" i="24"/>
  <c r="AP174" i="24" s="1"/>
  <c r="N176" i="7"/>
  <c r="K177" i="7"/>
  <c r="O176" i="7"/>
  <c r="P175" i="7" s="1"/>
  <c r="Q174" i="7"/>
  <c r="AO174" i="7" s="1"/>
  <c r="R174" i="7"/>
  <c r="AP174" i="7" s="1"/>
  <c r="N176" i="3"/>
  <c r="O176" i="3"/>
  <c r="P175" i="3" s="1"/>
  <c r="K177" i="3"/>
  <c r="AE72" i="8"/>
  <c r="AF72" i="8"/>
  <c r="AG71" i="8" s="1"/>
  <c r="AB73" i="8"/>
  <c r="P174" i="3"/>
  <c r="B179" i="2"/>
  <c r="D178" i="2"/>
  <c r="F178" i="2" s="1"/>
  <c r="E179" i="2" s="1"/>
  <c r="N176" i="24"/>
  <c r="O176" i="24"/>
  <c r="K177" i="24"/>
  <c r="AG171" i="8"/>
  <c r="Q173" i="3"/>
  <c r="AO173" i="3" s="1"/>
  <c r="R173" i="3"/>
  <c r="AP173" i="3" s="1"/>
  <c r="AH70" i="8"/>
  <c r="AI70" i="8"/>
  <c r="N38" i="2"/>
  <c r="S36" i="2"/>
  <c r="N140" i="2"/>
  <c r="O140" i="2" s="1"/>
  <c r="V140" i="2" s="1"/>
  <c r="S138" i="2"/>
  <c r="AN161" i="6" l="1"/>
  <c r="X161" i="2" s="1"/>
  <c r="AK162" i="6"/>
  <c r="AM162" i="6" s="1"/>
  <c r="R162" i="2" s="1"/>
  <c r="AL163" i="6"/>
  <c r="AL162" i="6"/>
  <c r="L162" i="2" s="1"/>
  <c r="M162" i="2" s="1"/>
  <c r="AS36" i="6"/>
  <c r="AJ69" i="3"/>
  <c r="AC166" i="6"/>
  <c r="AH163" i="6"/>
  <c r="AF165" i="6"/>
  <c r="AG164" i="6" s="1"/>
  <c r="AI164" i="6" s="1"/>
  <c r="AE165" i="6"/>
  <c r="AB166" i="6"/>
  <c r="AD166" i="6"/>
  <c r="W138" i="2"/>
  <c r="Z138" i="2" s="1"/>
  <c r="W36" i="2"/>
  <c r="Z36" i="2" s="1"/>
  <c r="Z67" i="3"/>
  <c r="AA67" i="3"/>
  <c r="AM70" i="24"/>
  <c r="AZ71" i="5"/>
  <c r="BG71" i="5" s="1"/>
  <c r="S70" i="6" s="1"/>
  <c r="T70" i="6" s="1"/>
  <c r="AY71" i="5"/>
  <c r="BF71" i="5" s="1"/>
  <c r="S70" i="3" s="1"/>
  <c r="T70" i="3" s="1"/>
  <c r="AM170" i="24"/>
  <c r="AY171" i="5"/>
  <c r="BF171" i="5" s="1"/>
  <c r="S170" i="3" s="1"/>
  <c r="T170" i="3" s="1"/>
  <c r="AZ171" i="5"/>
  <c r="BG171" i="5" s="1"/>
  <c r="S170" i="6" s="1"/>
  <c r="T170" i="6" s="1"/>
  <c r="AN169" i="24"/>
  <c r="AY170" i="5"/>
  <c r="BF170" i="5" s="1"/>
  <c r="S169" i="3" s="1"/>
  <c r="T169" i="3" s="1"/>
  <c r="AZ170" i="5"/>
  <c r="BG170" i="5" s="1"/>
  <c r="S169" i="6" s="1"/>
  <c r="T169" i="6" s="1"/>
  <c r="AN170" i="24"/>
  <c r="AM169" i="24"/>
  <c r="X62" i="2"/>
  <c r="AM62" i="6"/>
  <c r="AN70" i="24"/>
  <c r="AN61" i="6"/>
  <c r="X61" i="2" s="1"/>
  <c r="L61" i="2"/>
  <c r="M61" i="2" s="1"/>
  <c r="AL70" i="8"/>
  <c r="AL73" i="7"/>
  <c r="AK164" i="3"/>
  <c r="AN164" i="3" s="1"/>
  <c r="AK70" i="8"/>
  <c r="AM70" i="8" s="1"/>
  <c r="AK73" i="7"/>
  <c r="AM73" i="7" s="1"/>
  <c r="AL71" i="24"/>
  <c r="AL163" i="3"/>
  <c r="AK163" i="3"/>
  <c r="AM163" i="3" s="1"/>
  <c r="AL62" i="3"/>
  <c r="AL63" i="3"/>
  <c r="AK171" i="7"/>
  <c r="AM171" i="7" s="1"/>
  <c r="AL70" i="24"/>
  <c r="AK172" i="7"/>
  <c r="AM172" i="7" s="1"/>
  <c r="AL62" i="6"/>
  <c r="AM62" i="3"/>
  <c r="AF65" i="3"/>
  <c r="AG64" i="3" s="1"/>
  <c r="AH64" i="3" s="1"/>
  <c r="AC66" i="3"/>
  <c r="AB66" i="3"/>
  <c r="AD66" i="3"/>
  <c r="AE65" i="3"/>
  <c r="AH63" i="3"/>
  <c r="AC167" i="3"/>
  <c r="AF166" i="3"/>
  <c r="AG165" i="3" s="1"/>
  <c r="AH165" i="3" s="1"/>
  <c r="AB167" i="3"/>
  <c r="AD167" i="3"/>
  <c r="AE166" i="3"/>
  <c r="AI164" i="3"/>
  <c r="AA67" i="6"/>
  <c r="AC66" i="6"/>
  <c r="AD66" i="6"/>
  <c r="Z68" i="6"/>
  <c r="AH63" i="6"/>
  <c r="AI63" i="6"/>
  <c r="Z67" i="6"/>
  <c r="AF65" i="6"/>
  <c r="AG64" i="6" s="1"/>
  <c r="AB66" i="6"/>
  <c r="AE65" i="6"/>
  <c r="AA168" i="6"/>
  <c r="Z68" i="3"/>
  <c r="AJ69" i="6"/>
  <c r="Y69" i="6"/>
  <c r="X69" i="6"/>
  <c r="Z168" i="6"/>
  <c r="AA68" i="6"/>
  <c r="AA68" i="3"/>
  <c r="Z168" i="3"/>
  <c r="Y69" i="3"/>
  <c r="AA168" i="3"/>
  <c r="X69" i="3"/>
  <c r="M178" i="8"/>
  <c r="K178" i="8"/>
  <c r="L178" i="8"/>
  <c r="N177" i="8"/>
  <c r="O177" i="8"/>
  <c r="P176" i="8" s="1"/>
  <c r="R176" i="8" s="1"/>
  <c r="AP176" i="8" s="1"/>
  <c r="L77" i="8"/>
  <c r="K77" i="8"/>
  <c r="M77" i="8"/>
  <c r="N76" i="8"/>
  <c r="O76" i="8"/>
  <c r="P75" i="8" s="1"/>
  <c r="Q75" i="8" s="1"/>
  <c r="AO75" i="8" s="1"/>
  <c r="K77" i="24"/>
  <c r="O76" i="24"/>
  <c r="P75" i="24" s="1"/>
  <c r="R75" i="24" s="1"/>
  <c r="AP75" i="24" s="1"/>
  <c r="M77" i="24"/>
  <c r="L77" i="24"/>
  <c r="N76" i="24"/>
  <c r="R74" i="24"/>
  <c r="AP74" i="24" s="1"/>
  <c r="L178" i="7"/>
  <c r="AC90" i="7"/>
  <c r="M95" i="7"/>
  <c r="AD91" i="7"/>
  <c r="AC175" i="8"/>
  <c r="AD74" i="24"/>
  <c r="AB74" i="24"/>
  <c r="AH71" i="24"/>
  <c r="AC74" i="24"/>
  <c r="AE73" i="24"/>
  <c r="AF73" i="24"/>
  <c r="AG72" i="24" s="1"/>
  <c r="AI72" i="24" s="1"/>
  <c r="AI172" i="7"/>
  <c r="AD175" i="7"/>
  <c r="L178" i="24"/>
  <c r="AC175" i="7"/>
  <c r="AF174" i="7"/>
  <c r="AG173" i="7" s="1"/>
  <c r="AI173" i="7" s="1"/>
  <c r="AE174" i="7"/>
  <c r="AB175" i="7"/>
  <c r="L178" i="3"/>
  <c r="L77" i="3"/>
  <c r="N76" i="3"/>
  <c r="O76" i="3"/>
  <c r="P75" i="3" s="1"/>
  <c r="K77" i="3"/>
  <c r="M77" i="6"/>
  <c r="M77" i="3"/>
  <c r="R74" i="3"/>
  <c r="AP74" i="3" s="1"/>
  <c r="G78" i="2"/>
  <c r="J78" i="2" s="1"/>
  <c r="R74" i="6"/>
  <c r="AP74" i="6" s="1"/>
  <c r="Q74" i="6"/>
  <c r="AO74" i="6" s="1"/>
  <c r="L77" i="6"/>
  <c r="N76" i="6"/>
  <c r="O76" i="6"/>
  <c r="P75" i="6" s="1"/>
  <c r="K77" i="6"/>
  <c r="R175" i="6"/>
  <c r="AP175" i="6" s="1"/>
  <c r="AD175" i="8"/>
  <c r="L178" i="6"/>
  <c r="O177" i="6"/>
  <c r="P176" i="6" s="1"/>
  <c r="Q176" i="6" s="1"/>
  <c r="AO176" i="6" s="1"/>
  <c r="K178" i="6"/>
  <c r="N177" i="6"/>
  <c r="M178" i="6"/>
  <c r="J77" i="2"/>
  <c r="M178" i="7"/>
  <c r="AD74" i="8"/>
  <c r="M178" i="24"/>
  <c r="AC175" i="24"/>
  <c r="AF174" i="24"/>
  <c r="AG173" i="24" s="1"/>
  <c r="AE174" i="24"/>
  <c r="AB175" i="24"/>
  <c r="AD175" i="24"/>
  <c r="AG172" i="24"/>
  <c r="M178" i="3"/>
  <c r="AH171" i="24"/>
  <c r="AI171" i="24"/>
  <c r="AG74" i="7"/>
  <c r="AB77" i="7"/>
  <c r="AF76" i="7"/>
  <c r="AE76" i="7"/>
  <c r="AC74" i="8"/>
  <c r="R175" i="7"/>
  <c r="AP175" i="7" s="1"/>
  <c r="Q175" i="7"/>
  <c r="AO175" i="7" s="1"/>
  <c r="G178" i="2"/>
  <c r="Q175" i="3"/>
  <c r="AO175" i="3" s="1"/>
  <c r="R175" i="3"/>
  <c r="AP175" i="3" s="1"/>
  <c r="AE73" i="8"/>
  <c r="AF73" i="8"/>
  <c r="AG72" i="8" s="1"/>
  <c r="AB74" i="8"/>
  <c r="AH171" i="8"/>
  <c r="AI171" i="8"/>
  <c r="K81" i="7"/>
  <c r="D81" i="2"/>
  <c r="B82" i="2"/>
  <c r="R175" i="8"/>
  <c r="AP175" i="8" s="1"/>
  <c r="Q175" i="8"/>
  <c r="AO175" i="8" s="1"/>
  <c r="N177" i="3"/>
  <c r="O177" i="3"/>
  <c r="P176" i="3" s="1"/>
  <c r="K178" i="3"/>
  <c r="O177" i="7"/>
  <c r="P176" i="7" s="1"/>
  <c r="K178" i="7"/>
  <c r="N177" i="7"/>
  <c r="P76" i="7"/>
  <c r="N177" i="24"/>
  <c r="K178" i="24"/>
  <c r="O177" i="24"/>
  <c r="R74" i="8"/>
  <c r="AP74" i="8" s="1"/>
  <c r="Q74" i="8"/>
  <c r="AO74" i="8" s="1"/>
  <c r="P175" i="24"/>
  <c r="AH71" i="8"/>
  <c r="AI71" i="8"/>
  <c r="AH172" i="8"/>
  <c r="AI172" i="8"/>
  <c r="AE174" i="8"/>
  <c r="AF174" i="8"/>
  <c r="AG173" i="8" s="1"/>
  <c r="AB175" i="8"/>
  <c r="D179" i="2"/>
  <c r="F179" i="2" s="1"/>
  <c r="E180" i="2" s="1"/>
  <c r="B180" i="2"/>
  <c r="Q174" i="3"/>
  <c r="AO174" i="3" s="1"/>
  <c r="R174" i="3"/>
  <c r="AP174" i="3" s="1"/>
  <c r="L79" i="7"/>
  <c r="N78" i="7"/>
  <c r="O78" i="7"/>
  <c r="P77" i="7" s="1"/>
  <c r="J177" i="2"/>
  <c r="AN177" i="8"/>
  <c r="AN177" i="7"/>
  <c r="E80" i="2"/>
  <c r="P139" i="2"/>
  <c r="O38" i="2"/>
  <c r="V38" i="2" s="1"/>
  <c r="P37" i="2"/>
  <c r="N141" i="2"/>
  <c r="L163" i="2" l="1"/>
  <c r="M163" i="2" s="1"/>
  <c r="AN162" i="6"/>
  <c r="X162" i="2" s="1"/>
  <c r="AQ139" i="8"/>
  <c r="AS139" i="8" s="1"/>
  <c r="AR139" i="8"/>
  <c r="AT139" i="8" s="1"/>
  <c r="AQ37" i="8"/>
  <c r="AS37" i="8" s="1"/>
  <c r="AR37" i="8"/>
  <c r="AT37" i="8" s="1"/>
  <c r="AR139" i="7"/>
  <c r="AT139" i="7" s="1"/>
  <c r="AQ139" i="7"/>
  <c r="AS139" i="7" s="1"/>
  <c r="AR37" i="7"/>
  <c r="AT37" i="7" s="1"/>
  <c r="AQ37" i="7"/>
  <c r="AS37" i="7" s="1"/>
  <c r="AQ139" i="24"/>
  <c r="AS139" i="24" s="1"/>
  <c r="AR139" i="24"/>
  <c r="AT139" i="24" s="1"/>
  <c r="AR37" i="24"/>
  <c r="AT37" i="24" s="1"/>
  <c r="AQ37" i="24"/>
  <c r="AS37" i="24" s="1"/>
  <c r="AL164" i="6"/>
  <c r="AQ37" i="6"/>
  <c r="AR37" i="6"/>
  <c r="AT37" i="6" s="1"/>
  <c r="AK163" i="6"/>
  <c r="AN163" i="6" s="1"/>
  <c r="AQ139" i="6"/>
  <c r="AR139" i="6"/>
  <c r="AT139" i="6" s="1"/>
  <c r="U139" i="2"/>
  <c r="Y139" i="2" s="1"/>
  <c r="AQ139" i="3"/>
  <c r="AS139" i="3" s="1"/>
  <c r="X169" i="3"/>
  <c r="U37" i="2"/>
  <c r="Y37" i="2" s="1"/>
  <c r="AQ37" i="3"/>
  <c r="AS37" i="3" s="1"/>
  <c r="AB167" i="6"/>
  <c r="AH164" i="6"/>
  <c r="AF166" i="6"/>
  <c r="AG165" i="6" s="1"/>
  <c r="AI165" i="6" s="1"/>
  <c r="AC167" i="6"/>
  <c r="AE166" i="6"/>
  <c r="AD167" i="6"/>
  <c r="AM164" i="3"/>
  <c r="Y170" i="6"/>
  <c r="X170" i="6"/>
  <c r="Y169" i="6"/>
  <c r="X169" i="6"/>
  <c r="R62" i="2"/>
  <c r="AN163" i="3"/>
  <c r="L62" i="2"/>
  <c r="M62" i="2" s="1"/>
  <c r="AK165" i="3"/>
  <c r="AM165" i="3" s="1"/>
  <c r="AK64" i="3"/>
  <c r="AN64" i="3" s="1"/>
  <c r="AL171" i="24"/>
  <c r="AL171" i="8"/>
  <c r="AK171" i="24"/>
  <c r="AL172" i="7"/>
  <c r="AL164" i="3"/>
  <c r="AK63" i="3"/>
  <c r="AM63" i="3" s="1"/>
  <c r="AR37" i="3"/>
  <c r="AT37" i="3" s="1"/>
  <c r="AK171" i="8"/>
  <c r="AM171" i="8" s="1"/>
  <c r="AL72" i="24"/>
  <c r="AL172" i="8"/>
  <c r="AL63" i="6"/>
  <c r="L63" i="2" s="1"/>
  <c r="M63" i="2" s="1"/>
  <c r="AR139" i="3"/>
  <c r="AT139" i="3" s="1"/>
  <c r="AK172" i="8"/>
  <c r="AM172" i="8" s="1"/>
  <c r="AK63" i="6"/>
  <c r="AN63" i="6" s="1"/>
  <c r="AL71" i="8"/>
  <c r="AL173" i="7"/>
  <c r="AK71" i="24"/>
  <c r="AK71" i="8"/>
  <c r="AM71" i="8" s="1"/>
  <c r="AC67" i="3"/>
  <c r="AB67" i="3"/>
  <c r="AF66" i="3"/>
  <c r="AG65" i="3" s="1"/>
  <c r="AH65" i="3" s="1"/>
  <c r="AD67" i="3"/>
  <c r="AE66" i="3"/>
  <c r="AI64" i="3"/>
  <c r="AI165" i="3"/>
  <c r="AB168" i="3"/>
  <c r="AF167" i="3"/>
  <c r="AG166" i="3" s="1"/>
  <c r="AC168" i="3"/>
  <c r="AD168" i="3"/>
  <c r="AE167" i="3"/>
  <c r="Z69" i="6"/>
  <c r="AC67" i="6"/>
  <c r="AD67" i="6"/>
  <c r="AA69" i="6"/>
  <c r="AE66" i="6"/>
  <c r="AB67" i="6"/>
  <c r="AF66" i="6"/>
  <c r="AG65" i="6" s="1"/>
  <c r="AI64" i="6"/>
  <c r="AH64" i="6"/>
  <c r="AJ169" i="6"/>
  <c r="X70" i="6"/>
  <c r="AJ70" i="6"/>
  <c r="Y70" i="6"/>
  <c r="AJ170" i="6"/>
  <c r="AA69" i="3"/>
  <c r="Z69" i="3"/>
  <c r="X170" i="3"/>
  <c r="Y170" i="3"/>
  <c r="Y169" i="3"/>
  <c r="AJ70" i="3"/>
  <c r="X70" i="3"/>
  <c r="Y70" i="3"/>
  <c r="AJ170" i="3"/>
  <c r="AJ169" i="3"/>
  <c r="L179" i="8"/>
  <c r="K179" i="8"/>
  <c r="M179" i="8"/>
  <c r="N178" i="8"/>
  <c r="O178" i="8"/>
  <c r="P177" i="8" s="1"/>
  <c r="Q176" i="8"/>
  <c r="AO176" i="8" s="1"/>
  <c r="K78" i="8"/>
  <c r="L78" i="8"/>
  <c r="O77" i="8"/>
  <c r="P76" i="8" s="1"/>
  <c r="R76" i="8" s="1"/>
  <c r="AP76" i="8" s="1"/>
  <c r="M78" i="8"/>
  <c r="N77" i="8"/>
  <c r="R75" i="8"/>
  <c r="AP75" i="8" s="1"/>
  <c r="O77" i="24"/>
  <c r="P76" i="24" s="1"/>
  <c r="R76" i="24" s="1"/>
  <c r="AP76" i="24" s="1"/>
  <c r="L78" i="24"/>
  <c r="K78" i="24"/>
  <c r="M78" i="24"/>
  <c r="N77" i="24"/>
  <c r="Q75" i="24"/>
  <c r="AO75" i="24" s="1"/>
  <c r="L179" i="7"/>
  <c r="AD92" i="7"/>
  <c r="M96" i="7"/>
  <c r="AC91" i="7"/>
  <c r="AB75" i="24"/>
  <c r="AC176" i="8"/>
  <c r="AC75" i="24"/>
  <c r="AF74" i="24"/>
  <c r="AG73" i="24" s="1"/>
  <c r="AH73" i="24" s="1"/>
  <c r="AD75" i="24"/>
  <c r="AE74" i="24"/>
  <c r="AH72" i="24"/>
  <c r="AD176" i="7"/>
  <c r="L179" i="24"/>
  <c r="AH173" i="7"/>
  <c r="AC176" i="7"/>
  <c r="AE175" i="7"/>
  <c r="AF175" i="7"/>
  <c r="AG174" i="7" s="1"/>
  <c r="AI174" i="7" s="1"/>
  <c r="AB176" i="7"/>
  <c r="L179" i="3"/>
  <c r="M78" i="6"/>
  <c r="L78" i="3"/>
  <c r="O77" i="3"/>
  <c r="P76" i="3" s="1"/>
  <c r="Q76" i="3" s="1"/>
  <c r="AO76" i="3" s="1"/>
  <c r="N77" i="3"/>
  <c r="K78" i="3"/>
  <c r="Q75" i="3"/>
  <c r="AO75" i="3" s="1"/>
  <c r="R75" i="3"/>
  <c r="AP75" i="3" s="1"/>
  <c r="AN78" i="8"/>
  <c r="M78" i="3"/>
  <c r="L78" i="6"/>
  <c r="N77" i="6"/>
  <c r="O77" i="6"/>
  <c r="P76" i="6" s="1"/>
  <c r="K78" i="6"/>
  <c r="Q75" i="6"/>
  <c r="AO75" i="6" s="1"/>
  <c r="R75" i="6"/>
  <c r="AP75" i="6" s="1"/>
  <c r="M179" i="6"/>
  <c r="R176" i="6"/>
  <c r="AP176" i="6" s="1"/>
  <c r="L179" i="6"/>
  <c r="K179" i="6"/>
  <c r="O178" i="6"/>
  <c r="N178" i="6"/>
  <c r="AD176" i="24"/>
  <c r="AD75" i="8"/>
  <c r="AD176" i="8"/>
  <c r="M179" i="3"/>
  <c r="AI172" i="24"/>
  <c r="AH172" i="24"/>
  <c r="AC176" i="24"/>
  <c r="AE175" i="24"/>
  <c r="AF175" i="24"/>
  <c r="AG174" i="24" s="1"/>
  <c r="AB176" i="24"/>
  <c r="AI173" i="24"/>
  <c r="AH173" i="24"/>
  <c r="M179" i="24"/>
  <c r="M179" i="7"/>
  <c r="AC75" i="8"/>
  <c r="AE77" i="7"/>
  <c r="AF77" i="7"/>
  <c r="AB78" i="7"/>
  <c r="AG75" i="7"/>
  <c r="AI74" i="7"/>
  <c r="AH74" i="7"/>
  <c r="G179" i="2"/>
  <c r="AH173" i="8"/>
  <c r="AI173" i="8"/>
  <c r="O178" i="7"/>
  <c r="N178" i="7"/>
  <c r="K179" i="7"/>
  <c r="R176" i="7"/>
  <c r="AP176" i="7" s="1"/>
  <c r="Q176" i="7"/>
  <c r="AO176" i="7" s="1"/>
  <c r="B83" i="2"/>
  <c r="D82" i="2"/>
  <c r="AE74" i="8"/>
  <c r="AF74" i="8"/>
  <c r="AG73" i="8" s="1"/>
  <c r="AB75" i="8"/>
  <c r="J178" i="2"/>
  <c r="AN178" i="8"/>
  <c r="AN178" i="7"/>
  <c r="B181" i="2"/>
  <c r="D180" i="2"/>
  <c r="F180" i="2" s="1"/>
  <c r="E181" i="2" s="1"/>
  <c r="Q77" i="7"/>
  <c r="AO77" i="7" s="1"/>
  <c r="R77" i="7"/>
  <c r="AP77" i="7" s="1"/>
  <c r="F80" i="2"/>
  <c r="E81" i="2" s="1"/>
  <c r="AH72" i="8"/>
  <c r="AI72" i="8"/>
  <c r="Q176" i="3"/>
  <c r="AO176" i="3" s="1"/>
  <c r="R176" i="3"/>
  <c r="AP176" i="3" s="1"/>
  <c r="G79" i="2"/>
  <c r="L80" i="7"/>
  <c r="N79" i="7"/>
  <c r="O79" i="7"/>
  <c r="P176" i="24"/>
  <c r="AE175" i="8"/>
  <c r="AF175" i="8"/>
  <c r="AG174" i="8" s="1"/>
  <c r="AB176" i="8"/>
  <c r="R175" i="24"/>
  <c r="AP175" i="24" s="1"/>
  <c r="Q175" i="24"/>
  <c r="AO175" i="24" s="1"/>
  <c r="Q76" i="7"/>
  <c r="AO76" i="7" s="1"/>
  <c r="R76" i="7"/>
  <c r="AP76" i="7" s="1"/>
  <c r="N178" i="3"/>
  <c r="K179" i="3"/>
  <c r="O178" i="3"/>
  <c r="P177" i="3" s="1"/>
  <c r="K82" i="7"/>
  <c r="N178" i="24"/>
  <c r="O178" i="24"/>
  <c r="P177" i="24" s="1"/>
  <c r="K179" i="24"/>
  <c r="S139" i="2"/>
  <c r="S37" i="2"/>
  <c r="N39" i="2"/>
  <c r="O141" i="2"/>
  <c r="V141" i="2" s="1"/>
  <c r="P140" i="2"/>
  <c r="Z169" i="3" l="1"/>
  <c r="L164" i="2"/>
  <c r="M164" i="2" s="1"/>
  <c r="AM163" i="6"/>
  <c r="R163" i="2" s="1"/>
  <c r="X163" i="2"/>
  <c r="AR140" i="8"/>
  <c r="AT140" i="8" s="1"/>
  <c r="AQ140" i="8"/>
  <c r="AS140" i="8" s="1"/>
  <c r="AQ140" i="7"/>
  <c r="AS140" i="7" s="1"/>
  <c r="AR140" i="7"/>
  <c r="AT140" i="7" s="1"/>
  <c r="AR140" i="24"/>
  <c r="AT140" i="24" s="1"/>
  <c r="AQ140" i="24"/>
  <c r="AS140" i="24" s="1"/>
  <c r="AS139" i="6"/>
  <c r="AS37" i="6"/>
  <c r="AQ140" i="6"/>
  <c r="AS140" i="6" s="1"/>
  <c r="AR140" i="6"/>
  <c r="AT140" i="6" s="1"/>
  <c r="AK164" i="6"/>
  <c r="AN164" i="6" s="1"/>
  <c r="X164" i="2" s="1"/>
  <c r="U140" i="2"/>
  <c r="Y140" i="2" s="1"/>
  <c r="AQ140" i="3"/>
  <c r="AS140" i="3" s="1"/>
  <c r="AH165" i="6"/>
  <c r="AB168" i="6"/>
  <c r="AE167" i="6"/>
  <c r="AF167" i="6"/>
  <c r="AG166" i="6" s="1"/>
  <c r="AI166" i="6" s="1"/>
  <c r="AC168" i="6"/>
  <c r="AD168" i="6"/>
  <c r="W139" i="2"/>
  <c r="Z139" i="2" s="1"/>
  <c r="W37" i="2"/>
  <c r="Z37" i="2" s="1"/>
  <c r="AZ172" i="5"/>
  <c r="BG172" i="5" s="1"/>
  <c r="S171" i="6" s="1"/>
  <c r="T171" i="6" s="1"/>
  <c r="AY172" i="5"/>
  <c r="BF172" i="5" s="1"/>
  <c r="S171" i="3" s="1"/>
  <c r="T171" i="3" s="1"/>
  <c r="AN71" i="24"/>
  <c r="AY72" i="5"/>
  <c r="BF72" i="5" s="1"/>
  <c r="S71" i="3" s="1"/>
  <c r="T71" i="3" s="1"/>
  <c r="AZ72" i="5"/>
  <c r="BG72" i="5" s="1"/>
  <c r="S71" i="6" s="1"/>
  <c r="T71" i="6" s="1"/>
  <c r="AN165" i="3"/>
  <c r="AN63" i="3"/>
  <c r="X63" i="2" s="1"/>
  <c r="AM64" i="3"/>
  <c r="AM63" i="6"/>
  <c r="R63" i="2" s="1"/>
  <c r="AM171" i="24"/>
  <c r="AN171" i="24"/>
  <c r="AM71" i="24"/>
  <c r="AK173" i="8"/>
  <c r="AM173" i="8" s="1"/>
  <c r="AL173" i="24"/>
  <c r="AK173" i="7"/>
  <c r="AM173" i="7" s="1"/>
  <c r="AK64" i="6"/>
  <c r="AM64" i="6" s="1"/>
  <c r="AK74" i="7"/>
  <c r="AM74" i="7" s="1"/>
  <c r="AL165" i="6"/>
  <c r="AK73" i="24"/>
  <c r="AL64" i="6"/>
  <c r="AL165" i="3"/>
  <c r="AK65" i="3"/>
  <c r="AN65" i="3" s="1"/>
  <c r="AL72" i="8"/>
  <c r="AL74" i="7"/>
  <c r="AK72" i="8"/>
  <c r="AM72" i="8" s="1"/>
  <c r="AK72" i="24"/>
  <c r="AK172" i="24"/>
  <c r="AR140" i="3"/>
  <c r="AT140" i="3" s="1"/>
  <c r="AL172" i="24"/>
  <c r="AL174" i="7"/>
  <c r="AL173" i="8"/>
  <c r="AK173" i="24"/>
  <c r="AL64" i="3"/>
  <c r="AF67" i="3"/>
  <c r="AG66" i="3" s="1"/>
  <c r="AI66" i="3" s="1"/>
  <c r="AI65" i="3"/>
  <c r="AC68" i="3"/>
  <c r="AD68" i="3"/>
  <c r="AB68" i="3"/>
  <c r="AE67" i="3"/>
  <c r="AB169" i="3"/>
  <c r="AD169" i="3"/>
  <c r="AE168" i="3"/>
  <c r="AF168" i="3"/>
  <c r="AG167" i="3" s="1"/>
  <c r="AI167" i="3" s="1"/>
  <c r="AC169" i="3"/>
  <c r="Z169" i="6"/>
  <c r="AD68" i="6"/>
  <c r="AC68" i="6"/>
  <c r="Z70" i="6"/>
  <c r="AE67" i="6"/>
  <c r="AF67" i="6"/>
  <c r="AG66" i="6" s="1"/>
  <c r="AB68" i="6"/>
  <c r="AI65" i="6"/>
  <c r="AH65" i="6"/>
  <c r="Z170" i="6"/>
  <c r="AA169" i="6"/>
  <c r="AA70" i="6"/>
  <c r="AA170" i="6"/>
  <c r="Z170" i="3"/>
  <c r="AA170" i="3"/>
  <c r="AA169" i="3"/>
  <c r="AA70" i="3"/>
  <c r="Z70" i="3"/>
  <c r="L180" i="8"/>
  <c r="K180" i="8"/>
  <c r="O179" i="8"/>
  <c r="P178" i="8" s="1"/>
  <c r="N179" i="8"/>
  <c r="M180" i="8"/>
  <c r="K79" i="8"/>
  <c r="M79" i="8"/>
  <c r="L79" i="8"/>
  <c r="O78" i="8"/>
  <c r="P77" i="8" s="1"/>
  <c r="N78" i="8"/>
  <c r="K79" i="24"/>
  <c r="Q76" i="8"/>
  <c r="AO76" i="8" s="1"/>
  <c r="M79" i="24"/>
  <c r="L79" i="24"/>
  <c r="N78" i="24"/>
  <c r="O78" i="24"/>
  <c r="P77" i="24" s="1"/>
  <c r="Q76" i="24"/>
  <c r="AO76" i="24" s="1"/>
  <c r="L180" i="7"/>
  <c r="AC92" i="7"/>
  <c r="M97" i="7"/>
  <c r="AD93" i="7"/>
  <c r="AF75" i="24"/>
  <c r="AG74" i="24" s="1"/>
  <c r="AI74" i="24" s="1"/>
  <c r="AB76" i="24"/>
  <c r="AC76" i="24"/>
  <c r="AE75" i="24"/>
  <c r="AD76" i="24"/>
  <c r="AI73" i="24"/>
  <c r="L180" i="24"/>
  <c r="AH174" i="7"/>
  <c r="AB177" i="7"/>
  <c r="AE176" i="7"/>
  <c r="AF176" i="7"/>
  <c r="AG175" i="7" s="1"/>
  <c r="AC177" i="7"/>
  <c r="AD177" i="7"/>
  <c r="L180" i="3"/>
  <c r="K180" i="6"/>
  <c r="M180" i="3"/>
  <c r="R76" i="3"/>
  <c r="AP76" i="3" s="1"/>
  <c r="M180" i="6"/>
  <c r="M180" i="24"/>
  <c r="L79" i="3"/>
  <c r="O78" i="3"/>
  <c r="P77" i="3" s="1"/>
  <c r="N78" i="3"/>
  <c r="K79" i="3"/>
  <c r="M79" i="6"/>
  <c r="M79" i="3"/>
  <c r="R76" i="6"/>
  <c r="AP76" i="6" s="1"/>
  <c r="Q76" i="6"/>
  <c r="AO76" i="6" s="1"/>
  <c r="L79" i="6"/>
  <c r="N78" i="6"/>
  <c r="K79" i="6"/>
  <c r="O78" i="6"/>
  <c r="P77" i="6" s="1"/>
  <c r="P177" i="6"/>
  <c r="L180" i="6"/>
  <c r="N179" i="6"/>
  <c r="O179" i="6"/>
  <c r="AC76" i="8"/>
  <c r="AD177" i="8"/>
  <c r="AC177" i="8"/>
  <c r="AC177" i="24"/>
  <c r="AF176" i="24"/>
  <c r="AG175" i="24" s="1"/>
  <c r="AE176" i="24"/>
  <c r="AB177" i="24"/>
  <c r="AI166" i="3"/>
  <c r="AH166" i="3"/>
  <c r="M180" i="7"/>
  <c r="AD177" i="24"/>
  <c r="AI174" i="24"/>
  <c r="AH174" i="24"/>
  <c r="AD76" i="8"/>
  <c r="AI75" i="7"/>
  <c r="AH75" i="7"/>
  <c r="AB79" i="7"/>
  <c r="AF78" i="7"/>
  <c r="AG77" i="7" s="1"/>
  <c r="AE78" i="7"/>
  <c r="AG76" i="7"/>
  <c r="F81" i="2"/>
  <c r="E82" i="2" s="1"/>
  <c r="F82" i="2" s="1"/>
  <c r="G80" i="2"/>
  <c r="AH73" i="8"/>
  <c r="AI73" i="8"/>
  <c r="B182" i="2"/>
  <c r="D181" i="2"/>
  <c r="F181" i="2" s="1"/>
  <c r="E182" i="2" s="1"/>
  <c r="G181" i="2" s="1"/>
  <c r="Q177" i="3"/>
  <c r="AO177" i="3" s="1"/>
  <c r="R177" i="3"/>
  <c r="AP177" i="3" s="1"/>
  <c r="Q177" i="24"/>
  <c r="AO177" i="24" s="1"/>
  <c r="R177" i="24"/>
  <c r="AP177" i="24" s="1"/>
  <c r="N179" i="3"/>
  <c r="O179" i="3"/>
  <c r="K180" i="3"/>
  <c r="AF176" i="8"/>
  <c r="AE176" i="8"/>
  <c r="AB177" i="8"/>
  <c r="O179" i="7"/>
  <c r="P178" i="7" s="1"/>
  <c r="N179" i="7"/>
  <c r="K180" i="7"/>
  <c r="K83" i="7"/>
  <c r="K84" i="7" s="1"/>
  <c r="Q177" i="8"/>
  <c r="AO177" i="8" s="1"/>
  <c r="R177" i="8"/>
  <c r="AP177" i="8" s="1"/>
  <c r="AI174" i="8"/>
  <c r="AH174" i="8"/>
  <c r="P177" i="7"/>
  <c r="O80" i="7"/>
  <c r="L81" i="7"/>
  <c r="N80" i="7"/>
  <c r="P78" i="7"/>
  <c r="B84" i="2"/>
  <c r="D83" i="2"/>
  <c r="J179" i="2"/>
  <c r="AN179" i="7"/>
  <c r="AN179" i="8"/>
  <c r="AE75" i="8"/>
  <c r="AF75" i="8"/>
  <c r="AG74" i="8" s="1"/>
  <c r="AB76" i="8"/>
  <c r="O179" i="24"/>
  <c r="P178" i="24" s="1"/>
  <c r="N179" i="24"/>
  <c r="K180" i="24"/>
  <c r="Q176" i="24"/>
  <c r="AO176" i="24" s="1"/>
  <c r="R176" i="24"/>
  <c r="AP176" i="24" s="1"/>
  <c r="J79" i="2"/>
  <c r="AN79" i="8"/>
  <c r="G180" i="2"/>
  <c r="O39" i="2"/>
  <c r="V39" i="2" s="1"/>
  <c r="P38" i="2"/>
  <c r="N142" i="2"/>
  <c r="O142" i="2" s="1"/>
  <c r="V142" i="2" s="1"/>
  <c r="S140" i="2"/>
  <c r="AM164" i="6" l="1"/>
  <c r="R164" i="2" s="1"/>
  <c r="AR38" i="8"/>
  <c r="AT38" i="8" s="1"/>
  <c r="AQ38" i="8"/>
  <c r="AS38" i="8" s="1"/>
  <c r="AR38" i="7"/>
  <c r="AT38" i="7" s="1"/>
  <c r="AQ38" i="7"/>
  <c r="AS38" i="7" s="1"/>
  <c r="AR38" i="24"/>
  <c r="AT38" i="24" s="1"/>
  <c r="AQ38" i="24"/>
  <c r="AS38" i="24" s="1"/>
  <c r="AR38" i="6"/>
  <c r="AT38" i="6" s="1"/>
  <c r="AQ38" i="6"/>
  <c r="AS38" i="6" s="1"/>
  <c r="AK165" i="6"/>
  <c r="AN165" i="6" s="1"/>
  <c r="X165" i="2" s="1"/>
  <c r="AL166" i="6"/>
  <c r="U38" i="2"/>
  <c r="Y38" i="2" s="1"/>
  <c r="AQ38" i="3"/>
  <c r="AS38" i="3" s="1"/>
  <c r="AC169" i="6"/>
  <c r="AH166" i="6"/>
  <c r="AE168" i="6"/>
  <c r="AF168" i="6"/>
  <c r="AG167" i="6" s="1"/>
  <c r="AH167" i="6" s="1"/>
  <c r="AB169" i="6"/>
  <c r="AD169" i="6"/>
  <c r="W140" i="2"/>
  <c r="Z140" i="2" s="1"/>
  <c r="AN173" i="24"/>
  <c r="AZ174" i="5"/>
  <c r="BG174" i="5" s="1"/>
  <c r="S173" i="6" s="1"/>
  <c r="T173" i="6" s="1"/>
  <c r="AY174" i="5"/>
  <c r="BF174" i="5" s="1"/>
  <c r="S173" i="3" s="1"/>
  <c r="T173" i="3" s="1"/>
  <c r="AM172" i="24"/>
  <c r="AY173" i="5"/>
  <c r="BF173" i="5" s="1"/>
  <c r="S172" i="3" s="1"/>
  <c r="T172" i="3" s="1"/>
  <c r="AZ173" i="5"/>
  <c r="BG173" i="5" s="1"/>
  <c r="S172" i="6" s="1"/>
  <c r="T172" i="6" s="1"/>
  <c r="AN73" i="24"/>
  <c r="AY74" i="5"/>
  <c r="BF74" i="5" s="1"/>
  <c r="S73" i="3" s="1"/>
  <c r="T73" i="3" s="1"/>
  <c r="AZ74" i="5"/>
  <c r="BG74" i="5" s="1"/>
  <c r="S73" i="6" s="1"/>
  <c r="T73" i="6" s="1"/>
  <c r="AM72" i="24"/>
  <c r="AZ73" i="5"/>
  <c r="BG73" i="5" s="1"/>
  <c r="S72" i="6" s="1"/>
  <c r="T72" i="6" s="1"/>
  <c r="AY73" i="5"/>
  <c r="BF73" i="5" s="1"/>
  <c r="S72" i="3" s="1"/>
  <c r="T72" i="3" s="1"/>
  <c r="R64" i="2"/>
  <c r="AM173" i="24"/>
  <c r="AM65" i="3"/>
  <c r="AN72" i="24"/>
  <c r="L165" i="2"/>
  <c r="M165" i="2" s="1"/>
  <c r="AN172" i="24"/>
  <c r="AM73" i="24"/>
  <c r="X171" i="6"/>
  <c r="Y171" i="6"/>
  <c r="L64" i="2"/>
  <c r="M64" i="2" s="1"/>
  <c r="AN64" i="6"/>
  <c r="X64" i="2" s="1"/>
  <c r="AR38" i="3"/>
  <c r="AT38" i="3" s="1"/>
  <c r="AL73" i="8"/>
  <c r="AK75" i="7"/>
  <c r="AM75" i="7" s="1"/>
  <c r="AK174" i="7"/>
  <c r="AM174" i="7" s="1"/>
  <c r="AK73" i="8"/>
  <c r="AM73" i="8" s="1"/>
  <c r="AL75" i="7"/>
  <c r="AK166" i="3"/>
  <c r="AN166" i="3" s="1"/>
  <c r="AL167" i="3"/>
  <c r="AK174" i="8"/>
  <c r="AM174" i="8" s="1"/>
  <c r="AL166" i="3"/>
  <c r="AL73" i="24"/>
  <c r="AL74" i="24"/>
  <c r="AL65" i="3"/>
  <c r="AL174" i="8"/>
  <c r="AK174" i="24"/>
  <c r="AL66" i="3"/>
  <c r="AL174" i="24"/>
  <c r="AK65" i="6"/>
  <c r="AM65" i="6" s="1"/>
  <c r="AL65" i="6"/>
  <c r="AB69" i="3"/>
  <c r="AC69" i="3"/>
  <c r="AD69" i="3"/>
  <c r="AF68" i="3"/>
  <c r="AG67" i="3" s="1"/>
  <c r="AI67" i="3" s="1"/>
  <c r="AE68" i="3"/>
  <c r="AH66" i="3"/>
  <c r="AF169" i="3"/>
  <c r="AG168" i="3" s="1"/>
  <c r="AE169" i="3"/>
  <c r="AH167" i="3"/>
  <c r="AC170" i="3"/>
  <c r="AB170" i="3"/>
  <c r="AC69" i="6"/>
  <c r="AD170" i="3"/>
  <c r="AD69" i="6"/>
  <c r="AI66" i="6"/>
  <c r="AH66" i="6"/>
  <c r="AE68" i="6"/>
  <c r="AF68" i="6"/>
  <c r="AG67" i="6" s="1"/>
  <c r="AB69" i="6"/>
  <c r="AJ171" i="6"/>
  <c r="Y71" i="6"/>
  <c r="AJ71" i="6"/>
  <c r="X71" i="6"/>
  <c r="Y171" i="3"/>
  <c r="AJ171" i="3"/>
  <c r="Y71" i="3"/>
  <c r="AJ71" i="3"/>
  <c r="X71" i="3"/>
  <c r="X171" i="3"/>
  <c r="L181" i="8"/>
  <c r="O180" i="8"/>
  <c r="P179" i="8" s="1"/>
  <c r="N180" i="8"/>
  <c r="K181" i="8"/>
  <c r="M181" i="8"/>
  <c r="L80" i="8"/>
  <c r="K80" i="8"/>
  <c r="M80" i="8"/>
  <c r="O79" i="8"/>
  <c r="P78" i="8" s="1"/>
  <c r="Q78" i="8" s="1"/>
  <c r="AO78" i="8" s="1"/>
  <c r="N79" i="8"/>
  <c r="K80" i="24"/>
  <c r="L80" i="24"/>
  <c r="M80" i="24"/>
  <c r="O79" i="24"/>
  <c r="P78" i="24" s="1"/>
  <c r="Q78" i="24" s="1"/>
  <c r="AO78" i="24" s="1"/>
  <c r="L181" i="7"/>
  <c r="N79" i="24"/>
  <c r="AD94" i="7"/>
  <c r="M98" i="7"/>
  <c r="K85" i="7"/>
  <c r="AC93" i="7"/>
  <c r="AC77" i="24"/>
  <c r="AB77" i="24"/>
  <c r="AE76" i="24"/>
  <c r="AF76" i="24"/>
  <c r="AG75" i="24" s="1"/>
  <c r="AI75" i="24" s="1"/>
  <c r="AH74" i="24"/>
  <c r="AD77" i="24"/>
  <c r="L181" i="24"/>
  <c r="AD178" i="7"/>
  <c r="AI175" i="7"/>
  <c r="AH175" i="7"/>
  <c r="AE177" i="7"/>
  <c r="AF177" i="7"/>
  <c r="AG176" i="7" s="1"/>
  <c r="AH176" i="7" s="1"/>
  <c r="AB178" i="7"/>
  <c r="AC178" i="7"/>
  <c r="L181" i="3"/>
  <c r="L181" i="6"/>
  <c r="K181" i="6"/>
  <c r="M181" i="3"/>
  <c r="M181" i="6"/>
  <c r="L80" i="3"/>
  <c r="K80" i="3"/>
  <c r="O79" i="3"/>
  <c r="P78" i="3" s="1"/>
  <c r="Q78" i="3" s="1"/>
  <c r="AO78" i="3" s="1"/>
  <c r="N79" i="3"/>
  <c r="M80" i="6"/>
  <c r="Q77" i="3"/>
  <c r="AO77" i="3" s="1"/>
  <c r="R77" i="3"/>
  <c r="AP77" i="3" s="1"/>
  <c r="M80" i="3"/>
  <c r="AD178" i="8"/>
  <c r="AC77" i="8"/>
  <c r="R77" i="6"/>
  <c r="AP77" i="6" s="1"/>
  <c r="Q77" i="6"/>
  <c r="AO77" i="6" s="1"/>
  <c r="L80" i="6"/>
  <c r="K80" i="6"/>
  <c r="N79" i="6"/>
  <c r="O79" i="6"/>
  <c r="P78" i="6" s="1"/>
  <c r="R78" i="6" s="1"/>
  <c r="AP78" i="6" s="1"/>
  <c r="P178" i="6"/>
  <c r="Q178" i="6" s="1"/>
  <c r="AO178" i="6" s="1"/>
  <c r="O180" i="6"/>
  <c r="N180" i="6"/>
  <c r="R177" i="6"/>
  <c r="AP177" i="6" s="1"/>
  <c r="Q177" i="6"/>
  <c r="AO177" i="6" s="1"/>
  <c r="AC178" i="8"/>
  <c r="AF177" i="24"/>
  <c r="AG176" i="24" s="1"/>
  <c r="AE177" i="24"/>
  <c r="AB178" i="24"/>
  <c r="M181" i="24"/>
  <c r="AI175" i="24"/>
  <c r="AH175" i="24"/>
  <c r="AC178" i="24"/>
  <c r="AD178" i="24"/>
  <c r="M181" i="7"/>
  <c r="AI77" i="7"/>
  <c r="AH77" i="7"/>
  <c r="AE79" i="7"/>
  <c r="AF79" i="7"/>
  <c r="AG78" i="7" s="1"/>
  <c r="AB80" i="7"/>
  <c r="AD77" i="8"/>
  <c r="AI76" i="7"/>
  <c r="AH76" i="7"/>
  <c r="J181" i="2"/>
  <c r="AN181" i="8"/>
  <c r="AN181" i="7"/>
  <c r="Q178" i="24"/>
  <c r="AO178" i="24" s="1"/>
  <c r="R178" i="24"/>
  <c r="AP178" i="24" s="1"/>
  <c r="L82" i="7"/>
  <c r="O81" i="7"/>
  <c r="P80" i="7" s="1"/>
  <c r="R80" i="7" s="1"/>
  <c r="AP80" i="7" s="1"/>
  <c r="N81" i="7"/>
  <c r="Q77" i="24"/>
  <c r="AO77" i="24" s="1"/>
  <c r="R77" i="24"/>
  <c r="AP77" i="24" s="1"/>
  <c r="N180" i="7"/>
  <c r="O180" i="7"/>
  <c r="P179" i="7" s="1"/>
  <c r="K181" i="7"/>
  <c r="P79" i="7"/>
  <c r="P178" i="3"/>
  <c r="AE177" i="8"/>
  <c r="AF177" i="8"/>
  <c r="AG176" i="8" s="1"/>
  <c r="AB178" i="8"/>
  <c r="R77" i="8"/>
  <c r="AP77" i="8" s="1"/>
  <c r="Q77" i="8"/>
  <c r="AO77" i="8" s="1"/>
  <c r="R78" i="7"/>
  <c r="AP78" i="7" s="1"/>
  <c r="Q78" i="7"/>
  <c r="AO78" i="7" s="1"/>
  <c r="Q177" i="7"/>
  <c r="AO177" i="7" s="1"/>
  <c r="R177" i="7"/>
  <c r="AP177" i="7" s="1"/>
  <c r="J80" i="2"/>
  <c r="AN80" i="8"/>
  <c r="B85" i="2"/>
  <c r="D84" i="2"/>
  <c r="AI74" i="8"/>
  <c r="AH74" i="8"/>
  <c r="E83" i="2"/>
  <c r="F83" i="2" s="1"/>
  <c r="AF76" i="8"/>
  <c r="AE76" i="8"/>
  <c r="AB77" i="8"/>
  <c r="N180" i="3"/>
  <c r="O180" i="3"/>
  <c r="P179" i="3" s="1"/>
  <c r="K181" i="3"/>
  <c r="O180" i="24"/>
  <c r="N180" i="24"/>
  <c r="K181" i="24"/>
  <c r="R178" i="8"/>
  <c r="AP178" i="8" s="1"/>
  <c r="Q178" i="8"/>
  <c r="AO178" i="8" s="1"/>
  <c r="J180" i="2"/>
  <c r="AN180" i="7"/>
  <c r="AN180" i="8"/>
  <c r="Q178" i="7"/>
  <c r="AO178" i="7" s="1"/>
  <c r="R178" i="7"/>
  <c r="AP178" i="7" s="1"/>
  <c r="AG175" i="8"/>
  <c r="B183" i="2"/>
  <c r="D182" i="2"/>
  <c r="F182" i="2" s="1"/>
  <c r="E183" i="2" s="1"/>
  <c r="G81" i="2"/>
  <c r="P141" i="2"/>
  <c r="S38" i="2"/>
  <c r="N40" i="2"/>
  <c r="N143" i="2"/>
  <c r="L166" i="2" l="1"/>
  <c r="M166" i="2" s="1"/>
  <c r="AM165" i="6"/>
  <c r="R165" i="2" s="1"/>
  <c r="AR141" i="8"/>
  <c r="AT141" i="8" s="1"/>
  <c r="AQ141" i="8"/>
  <c r="AS141" i="8" s="1"/>
  <c r="AQ141" i="7"/>
  <c r="AS141" i="7" s="1"/>
  <c r="AR141" i="7"/>
  <c r="AT141" i="7" s="1"/>
  <c r="AR141" i="24"/>
  <c r="AT141" i="24" s="1"/>
  <c r="AQ141" i="24"/>
  <c r="AS141" i="24" s="1"/>
  <c r="AK166" i="6"/>
  <c r="AN166" i="6" s="1"/>
  <c r="X166" i="2" s="1"/>
  <c r="AQ141" i="6"/>
  <c r="AS141" i="6" s="1"/>
  <c r="AR141" i="6"/>
  <c r="AT141" i="6" s="1"/>
  <c r="AK167" i="6"/>
  <c r="AN167" i="6" s="1"/>
  <c r="U141" i="2"/>
  <c r="Y141" i="2" s="1"/>
  <c r="AQ141" i="3"/>
  <c r="AS141" i="3" s="1"/>
  <c r="AI167" i="6"/>
  <c r="AD170" i="6"/>
  <c r="AC170" i="6"/>
  <c r="AB170" i="6"/>
  <c r="AE169" i="6"/>
  <c r="AF169" i="6"/>
  <c r="AG168" i="6" s="1"/>
  <c r="AI168" i="6" s="1"/>
  <c r="W38" i="2"/>
  <c r="Z38" i="2" s="1"/>
  <c r="AM174" i="24"/>
  <c r="AY175" i="5"/>
  <c r="BF175" i="5" s="1"/>
  <c r="S174" i="3" s="1"/>
  <c r="T174" i="3" s="1"/>
  <c r="AZ175" i="5"/>
  <c r="BG175" i="5" s="1"/>
  <c r="S174" i="6" s="1"/>
  <c r="T174" i="6" s="1"/>
  <c r="AN174" i="24"/>
  <c r="R65" i="2"/>
  <c r="AM166" i="3"/>
  <c r="X172" i="6"/>
  <c r="Y172" i="6"/>
  <c r="Y173" i="6"/>
  <c r="X173" i="6"/>
  <c r="AN65" i="6"/>
  <c r="X65" i="2" s="1"/>
  <c r="L65" i="2"/>
  <c r="M65" i="2" s="1"/>
  <c r="AK77" i="7"/>
  <c r="AM77" i="7" s="1"/>
  <c r="AK176" i="7"/>
  <c r="AM176" i="7" s="1"/>
  <c r="AL75" i="24"/>
  <c r="AL77" i="7"/>
  <c r="AK66" i="6"/>
  <c r="AN66" i="6" s="1"/>
  <c r="AK76" i="7"/>
  <c r="AM76" i="7" s="1"/>
  <c r="AK175" i="7"/>
  <c r="AM175" i="7" s="1"/>
  <c r="AL66" i="6"/>
  <c r="L66" i="2" s="1"/>
  <c r="M66" i="2" s="1"/>
  <c r="AK66" i="3"/>
  <c r="AN66" i="3" s="1"/>
  <c r="AL76" i="7"/>
  <c r="AL175" i="7"/>
  <c r="AK167" i="3"/>
  <c r="AN167" i="3" s="1"/>
  <c r="AK74" i="8"/>
  <c r="AM74" i="8" s="1"/>
  <c r="AL67" i="3"/>
  <c r="AL74" i="8"/>
  <c r="AK175" i="24"/>
  <c r="AL175" i="24"/>
  <c r="S141" i="2"/>
  <c r="AR141" i="3"/>
  <c r="AT141" i="3" s="1"/>
  <c r="AK74" i="24"/>
  <c r="AC70" i="3"/>
  <c r="AB70" i="3"/>
  <c r="AD70" i="3"/>
  <c r="AF69" i="3"/>
  <c r="AG68" i="3" s="1"/>
  <c r="AI68" i="3" s="1"/>
  <c r="AH67" i="3"/>
  <c r="AE69" i="3"/>
  <c r="AH168" i="3"/>
  <c r="AI168" i="3"/>
  <c r="AC171" i="3"/>
  <c r="AF170" i="3"/>
  <c r="AG169" i="3" s="1"/>
  <c r="AI169" i="3" s="1"/>
  <c r="AE170" i="3"/>
  <c r="AB171" i="3"/>
  <c r="AD171" i="3"/>
  <c r="AC70" i="6"/>
  <c r="Z171" i="6"/>
  <c r="AD70" i="6"/>
  <c r="AF69" i="6"/>
  <c r="AG68" i="6" s="1"/>
  <c r="AB70" i="6"/>
  <c r="AE69" i="6"/>
  <c r="AI67" i="6"/>
  <c r="AH67" i="6"/>
  <c r="AA171" i="6"/>
  <c r="AA71" i="6"/>
  <c r="AJ172" i="6"/>
  <c r="AJ73" i="6"/>
  <c r="Y73" i="6"/>
  <c r="X73" i="6"/>
  <c r="AJ173" i="6"/>
  <c r="Y72" i="6"/>
  <c r="X72" i="6"/>
  <c r="AJ72" i="6"/>
  <c r="Z71" i="6"/>
  <c r="Z171" i="3"/>
  <c r="AA71" i="3"/>
  <c r="AJ172" i="3"/>
  <c r="X172" i="3"/>
  <c r="AJ72" i="3"/>
  <c r="X72" i="3"/>
  <c r="Y72" i="3"/>
  <c r="AJ73" i="3"/>
  <c r="X73" i="3"/>
  <c r="Y73" i="3"/>
  <c r="AJ173" i="3"/>
  <c r="X173" i="3"/>
  <c r="Y173" i="3"/>
  <c r="AA171" i="3"/>
  <c r="Z71" i="3"/>
  <c r="Y172" i="3"/>
  <c r="O181" i="8"/>
  <c r="P180" i="8" s="1"/>
  <c r="Q180" i="8" s="1"/>
  <c r="AO180" i="8" s="1"/>
  <c r="L182" i="8"/>
  <c r="K182" i="8"/>
  <c r="N181" i="8"/>
  <c r="M182" i="8"/>
  <c r="L81" i="8"/>
  <c r="K81" i="8"/>
  <c r="M81" i="8"/>
  <c r="O80" i="8"/>
  <c r="P79" i="8" s="1"/>
  <c r="Q79" i="8" s="1"/>
  <c r="AO79" i="8" s="1"/>
  <c r="N80" i="8"/>
  <c r="K81" i="24"/>
  <c r="R78" i="8"/>
  <c r="AP78" i="8" s="1"/>
  <c r="M81" i="24"/>
  <c r="O80" i="24"/>
  <c r="P79" i="24" s="1"/>
  <c r="L81" i="24"/>
  <c r="N80" i="24"/>
  <c r="L182" i="7"/>
  <c r="R78" i="24"/>
  <c r="AP78" i="24" s="1"/>
  <c r="K86" i="7"/>
  <c r="M99" i="7"/>
  <c r="AC94" i="7"/>
  <c r="AD95" i="7"/>
  <c r="AF77" i="24"/>
  <c r="AG76" i="24" s="1"/>
  <c r="AH76" i="24" s="1"/>
  <c r="AB78" i="24"/>
  <c r="AC78" i="24"/>
  <c r="AD78" i="24"/>
  <c r="AE77" i="24"/>
  <c r="AH75" i="24"/>
  <c r="L182" i="24"/>
  <c r="AD179" i="7"/>
  <c r="AI176" i="7"/>
  <c r="AB179" i="7"/>
  <c r="AC179" i="7"/>
  <c r="AE178" i="7"/>
  <c r="AF178" i="7"/>
  <c r="AG177" i="7" s="1"/>
  <c r="AI177" i="7" s="1"/>
  <c r="L182" i="6"/>
  <c r="L182" i="3"/>
  <c r="M182" i="7"/>
  <c r="G82" i="2"/>
  <c r="J82" i="2" s="1"/>
  <c r="K182" i="6"/>
  <c r="O181" i="6"/>
  <c r="P180" i="6" s="1"/>
  <c r="R180" i="6" s="1"/>
  <c r="AP180" i="6" s="1"/>
  <c r="N181" i="6"/>
  <c r="AC78" i="8"/>
  <c r="Q78" i="6"/>
  <c r="AO78" i="6" s="1"/>
  <c r="R178" i="6"/>
  <c r="AP178" i="6" s="1"/>
  <c r="M182" i="24"/>
  <c r="AD179" i="8"/>
  <c r="M182" i="6"/>
  <c r="L81" i="3"/>
  <c r="O80" i="3"/>
  <c r="P79" i="3" s="1"/>
  <c r="K81" i="3"/>
  <c r="N80" i="3"/>
  <c r="L81" i="6"/>
  <c r="M81" i="6"/>
  <c r="M81" i="3"/>
  <c r="R78" i="3"/>
  <c r="AP78" i="3" s="1"/>
  <c r="K81" i="6"/>
  <c r="O80" i="6"/>
  <c r="P79" i="6" s="1"/>
  <c r="R79" i="6" s="1"/>
  <c r="AP79" i="6" s="1"/>
  <c r="N80" i="6"/>
  <c r="P179" i="6"/>
  <c r="AC179" i="8"/>
  <c r="M182" i="3"/>
  <c r="AC179" i="24"/>
  <c r="AE178" i="24"/>
  <c r="AF178" i="24"/>
  <c r="AG177" i="24" s="1"/>
  <c r="AB179" i="24"/>
  <c r="AD179" i="24"/>
  <c r="AI176" i="24"/>
  <c r="AH176" i="24"/>
  <c r="AH78" i="7"/>
  <c r="AI78" i="7"/>
  <c r="Q80" i="7"/>
  <c r="AO80" i="7" s="1"/>
  <c r="AD78" i="8"/>
  <c r="AE80" i="7"/>
  <c r="AB81" i="7"/>
  <c r="AF80" i="7"/>
  <c r="Q179" i="3"/>
  <c r="AO179" i="3" s="1"/>
  <c r="R179" i="3"/>
  <c r="AP179" i="3" s="1"/>
  <c r="G182" i="2"/>
  <c r="Q179" i="7"/>
  <c r="AO179" i="7" s="1"/>
  <c r="R179" i="7"/>
  <c r="AP179" i="7" s="1"/>
  <c r="AG75" i="8"/>
  <c r="AH176" i="8"/>
  <c r="AI176" i="8"/>
  <c r="P179" i="24"/>
  <c r="R179" i="8"/>
  <c r="AP179" i="8" s="1"/>
  <c r="Q179" i="8"/>
  <c r="AO179" i="8" s="1"/>
  <c r="Q178" i="3"/>
  <c r="AO178" i="3" s="1"/>
  <c r="R178" i="3"/>
  <c r="AP178" i="3" s="1"/>
  <c r="L83" i="7"/>
  <c r="L84" i="7" s="1"/>
  <c r="O82" i="7"/>
  <c r="P81" i="7" s="1"/>
  <c r="R81" i="7" s="1"/>
  <c r="AP81" i="7" s="1"/>
  <c r="N82" i="7"/>
  <c r="AH175" i="8"/>
  <c r="AI175" i="8"/>
  <c r="AF178" i="8"/>
  <c r="AG177" i="8" s="1"/>
  <c r="AE178" i="8"/>
  <c r="AB179" i="8"/>
  <c r="Q79" i="7"/>
  <c r="AO79" i="7" s="1"/>
  <c r="R79" i="7"/>
  <c r="AP79" i="7" s="1"/>
  <c r="O181" i="7"/>
  <c r="P180" i="7" s="1"/>
  <c r="N181" i="7"/>
  <c r="K182" i="7"/>
  <c r="O181" i="3"/>
  <c r="N181" i="3"/>
  <c r="K182" i="3"/>
  <c r="J81" i="2"/>
  <c r="AN81" i="8"/>
  <c r="N181" i="24"/>
  <c r="O181" i="24"/>
  <c r="P180" i="24" s="1"/>
  <c r="K182" i="24"/>
  <c r="D183" i="2"/>
  <c r="F183" i="2" s="1"/>
  <c r="E184" i="2" s="1"/>
  <c r="B184" i="2"/>
  <c r="AF77" i="8"/>
  <c r="AE77" i="8"/>
  <c r="AB78" i="8"/>
  <c r="E84" i="2"/>
  <c r="G83" i="2" s="1"/>
  <c r="B86" i="2"/>
  <c r="D85" i="2"/>
  <c r="O40" i="2"/>
  <c r="V40" i="2" s="1"/>
  <c r="P39" i="2"/>
  <c r="O143" i="2"/>
  <c r="V143" i="2" s="1"/>
  <c r="P142" i="2"/>
  <c r="AM166" i="6" l="1"/>
  <c r="R166" i="2" s="1"/>
  <c r="AR142" i="8"/>
  <c r="AT142" i="8" s="1"/>
  <c r="AQ142" i="8"/>
  <c r="AS142" i="8" s="1"/>
  <c r="AR39" i="8"/>
  <c r="AT39" i="8" s="1"/>
  <c r="AQ39" i="8"/>
  <c r="AS39" i="8" s="1"/>
  <c r="AR39" i="7"/>
  <c r="AT39" i="7" s="1"/>
  <c r="AQ39" i="7"/>
  <c r="AS39" i="7" s="1"/>
  <c r="AR142" i="7"/>
  <c r="AT142" i="7" s="1"/>
  <c r="AQ142" i="7"/>
  <c r="AS142" i="7" s="1"/>
  <c r="AR39" i="24"/>
  <c r="AT39" i="24" s="1"/>
  <c r="AQ39" i="24"/>
  <c r="AS39" i="24" s="1"/>
  <c r="AQ142" i="24"/>
  <c r="AS142" i="24" s="1"/>
  <c r="AR142" i="24"/>
  <c r="AT142" i="24" s="1"/>
  <c r="AR142" i="6"/>
  <c r="AT142" i="6" s="1"/>
  <c r="AQ142" i="6"/>
  <c r="AS142" i="6" s="1"/>
  <c r="AR39" i="6"/>
  <c r="AT39" i="6" s="1"/>
  <c r="AQ39" i="6"/>
  <c r="AS39" i="6" s="1"/>
  <c r="X167" i="2"/>
  <c r="AM167" i="6"/>
  <c r="AL168" i="6"/>
  <c r="AL167" i="6"/>
  <c r="L167" i="2" s="1"/>
  <c r="M167" i="2" s="1"/>
  <c r="U142" i="2"/>
  <c r="Y142" i="2" s="1"/>
  <c r="AQ142" i="3"/>
  <c r="AS142" i="3" s="1"/>
  <c r="U39" i="2"/>
  <c r="Y39" i="2" s="1"/>
  <c r="AQ39" i="3"/>
  <c r="AS39" i="3" s="1"/>
  <c r="AE170" i="6"/>
  <c r="AF170" i="6"/>
  <c r="AG169" i="6" s="1"/>
  <c r="AH168" i="6"/>
  <c r="AB171" i="6"/>
  <c r="AD171" i="6"/>
  <c r="AC171" i="6"/>
  <c r="W141" i="2"/>
  <c r="Z141" i="2" s="1"/>
  <c r="AY176" i="5"/>
  <c r="BF176" i="5" s="1"/>
  <c r="S175" i="3" s="1"/>
  <c r="T175" i="3" s="1"/>
  <c r="AZ176" i="5"/>
  <c r="BG176" i="5" s="1"/>
  <c r="S175" i="6" s="1"/>
  <c r="T175" i="6" s="1"/>
  <c r="AM74" i="24"/>
  <c r="AY75" i="5"/>
  <c r="BF75" i="5" s="1"/>
  <c r="S74" i="3" s="1"/>
  <c r="T74" i="3" s="1"/>
  <c r="AZ75" i="5"/>
  <c r="BG75" i="5" s="1"/>
  <c r="AM175" i="24"/>
  <c r="AM167" i="3"/>
  <c r="AN175" i="24"/>
  <c r="AM66" i="3"/>
  <c r="X66" i="2"/>
  <c r="Y174" i="6"/>
  <c r="X174" i="6"/>
  <c r="AM66" i="6"/>
  <c r="AN74" i="24"/>
  <c r="AK176" i="8"/>
  <c r="AM176" i="8" s="1"/>
  <c r="AL176" i="24"/>
  <c r="AL67" i="6"/>
  <c r="L67" i="2" s="1"/>
  <c r="M67" i="2" s="1"/>
  <c r="AK67" i="3"/>
  <c r="AN67" i="3" s="1"/>
  <c r="AL176" i="7"/>
  <c r="AL68" i="3"/>
  <c r="AL168" i="3"/>
  <c r="AR142" i="3"/>
  <c r="AT142" i="3" s="1"/>
  <c r="AR39" i="3"/>
  <c r="AT39" i="3" s="1"/>
  <c r="AK168" i="3"/>
  <c r="AN168" i="3" s="1"/>
  <c r="AK76" i="24"/>
  <c r="AL175" i="8"/>
  <c r="AL78" i="7"/>
  <c r="AL177" i="7"/>
  <c r="AK175" i="8"/>
  <c r="AM175" i="8" s="1"/>
  <c r="AK78" i="7"/>
  <c r="AM78" i="7" s="1"/>
  <c r="AL176" i="8"/>
  <c r="AK176" i="24"/>
  <c r="AK75" i="24"/>
  <c r="AK67" i="6"/>
  <c r="AN67" i="6" s="1"/>
  <c r="AL169" i="3"/>
  <c r="AB71" i="3"/>
  <c r="AF70" i="3"/>
  <c r="AG69" i="3" s="1"/>
  <c r="AI69" i="3" s="1"/>
  <c r="AC71" i="3"/>
  <c r="AE70" i="3"/>
  <c r="AD71" i="3"/>
  <c r="AH68" i="3"/>
  <c r="AH169" i="3"/>
  <c r="AE171" i="3"/>
  <c r="AF171" i="3"/>
  <c r="AG170" i="3" s="1"/>
  <c r="AH170" i="3" s="1"/>
  <c r="AC71" i="6"/>
  <c r="AB172" i="3"/>
  <c r="AD172" i="3"/>
  <c r="Z72" i="6"/>
  <c r="Z172" i="6"/>
  <c r="AC172" i="3"/>
  <c r="Z173" i="6"/>
  <c r="AA73" i="6"/>
  <c r="AD71" i="6"/>
  <c r="AE70" i="6"/>
  <c r="AF70" i="6"/>
  <c r="AG69" i="6" s="1"/>
  <c r="AB71" i="6"/>
  <c r="AI68" i="6"/>
  <c r="AH68" i="6"/>
  <c r="AA172" i="6"/>
  <c r="AA72" i="6"/>
  <c r="AJ174" i="6"/>
  <c r="Z73" i="6"/>
  <c r="AA173" i="6"/>
  <c r="Z72" i="3"/>
  <c r="AA172" i="3"/>
  <c r="Z73" i="3"/>
  <c r="AA73" i="3"/>
  <c r="Y174" i="3"/>
  <c r="AJ174" i="3"/>
  <c r="Z172" i="3"/>
  <c r="AA173" i="3"/>
  <c r="X174" i="3"/>
  <c r="Z173" i="3"/>
  <c r="AA72" i="3"/>
  <c r="L183" i="8"/>
  <c r="K183" i="8"/>
  <c r="M183" i="8"/>
  <c r="O182" i="8"/>
  <c r="P181" i="8" s="1"/>
  <c r="N182" i="8"/>
  <c r="R180" i="8"/>
  <c r="AP180" i="8" s="1"/>
  <c r="M82" i="8"/>
  <c r="K82" i="8"/>
  <c r="L82" i="8"/>
  <c r="O81" i="8"/>
  <c r="P80" i="8" s="1"/>
  <c r="N81" i="8"/>
  <c r="R79" i="8"/>
  <c r="AP79" i="8" s="1"/>
  <c r="K82" i="24"/>
  <c r="L82" i="24"/>
  <c r="M82" i="24"/>
  <c r="N81" i="24"/>
  <c r="L183" i="7"/>
  <c r="O81" i="24"/>
  <c r="P80" i="24" s="1"/>
  <c r="Q80" i="24" s="1"/>
  <c r="AO80" i="24" s="1"/>
  <c r="AC79" i="24"/>
  <c r="AD79" i="24"/>
  <c r="AB79" i="24"/>
  <c r="AC95" i="7"/>
  <c r="K87" i="7"/>
  <c r="L85" i="7"/>
  <c r="N84" i="7"/>
  <c r="O84" i="7"/>
  <c r="M100" i="7"/>
  <c r="AD96" i="7"/>
  <c r="AF78" i="24"/>
  <c r="AG77" i="24" s="1"/>
  <c r="AH77" i="24" s="1"/>
  <c r="AE78" i="24"/>
  <c r="AI76" i="24"/>
  <c r="L183" i="24"/>
  <c r="AC180" i="7"/>
  <c r="AB180" i="7"/>
  <c r="AD180" i="7"/>
  <c r="AH177" i="7"/>
  <c r="AE179" i="7"/>
  <c r="AF179" i="7"/>
  <c r="AG178" i="7" s="1"/>
  <c r="L183" i="3"/>
  <c r="L183" i="6"/>
  <c r="K183" i="6"/>
  <c r="O182" i="6"/>
  <c r="P181" i="6" s="1"/>
  <c r="Q181" i="6" s="1"/>
  <c r="AO181" i="6" s="1"/>
  <c r="AN82" i="8"/>
  <c r="M183" i="6"/>
  <c r="N182" i="6"/>
  <c r="AC180" i="8"/>
  <c r="M183" i="24"/>
  <c r="AD180" i="24"/>
  <c r="Q180" i="6"/>
  <c r="AO180" i="6" s="1"/>
  <c r="L82" i="3"/>
  <c r="K82" i="3"/>
  <c r="O81" i="3"/>
  <c r="P80" i="3" s="1"/>
  <c r="Q80" i="3" s="1"/>
  <c r="AO80" i="3" s="1"/>
  <c r="N81" i="3"/>
  <c r="R79" i="3"/>
  <c r="AP79" i="3" s="1"/>
  <c r="Q79" i="3"/>
  <c r="AO79" i="3" s="1"/>
  <c r="M82" i="6"/>
  <c r="M82" i="3"/>
  <c r="AD79" i="8"/>
  <c r="Q79" i="6"/>
  <c r="AO79" i="6" s="1"/>
  <c r="L82" i="6"/>
  <c r="N81" i="6"/>
  <c r="O81" i="6"/>
  <c r="P80" i="6" s="1"/>
  <c r="K82" i="6"/>
  <c r="R179" i="6"/>
  <c r="AP179" i="6" s="1"/>
  <c r="Q179" i="6"/>
  <c r="AO179" i="6" s="1"/>
  <c r="M183" i="7"/>
  <c r="M183" i="3"/>
  <c r="AD180" i="8"/>
  <c r="AC180" i="24"/>
  <c r="AE179" i="24"/>
  <c r="AF179" i="24"/>
  <c r="AB180" i="24"/>
  <c r="AI177" i="24"/>
  <c r="AH177" i="24"/>
  <c r="AG79" i="7"/>
  <c r="AF81" i="7"/>
  <c r="AB82" i="7"/>
  <c r="AE81" i="7"/>
  <c r="AC79" i="8"/>
  <c r="G183" i="2"/>
  <c r="AH177" i="8"/>
  <c r="AI177" i="8"/>
  <c r="AE179" i="8"/>
  <c r="AF179" i="8"/>
  <c r="AB180" i="8"/>
  <c r="AF78" i="8"/>
  <c r="AG77" i="8" s="1"/>
  <c r="AE78" i="8"/>
  <c r="AB79" i="8"/>
  <c r="Q180" i="24"/>
  <c r="AO180" i="24" s="1"/>
  <c r="R180" i="24"/>
  <c r="AP180" i="24" s="1"/>
  <c r="Q180" i="7"/>
  <c r="AO180" i="7" s="1"/>
  <c r="R180" i="7"/>
  <c r="AP180" i="7" s="1"/>
  <c r="O182" i="7"/>
  <c r="P181" i="7" s="1"/>
  <c r="N182" i="7"/>
  <c r="K183" i="7"/>
  <c r="Q179" i="24"/>
  <c r="AO179" i="24" s="1"/>
  <c r="R179" i="24"/>
  <c r="AP179" i="24" s="1"/>
  <c r="AH75" i="8"/>
  <c r="AI75" i="8"/>
  <c r="F84" i="2"/>
  <c r="E85" i="2" s="1"/>
  <c r="D184" i="2"/>
  <c r="F184" i="2" s="1"/>
  <c r="E185" i="2" s="1"/>
  <c r="G184" i="2" s="1"/>
  <c r="B185" i="2"/>
  <c r="O83" i="7"/>
  <c r="N83" i="7"/>
  <c r="AG76" i="8"/>
  <c r="N182" i="3"/>
  <c r="O182" i="3"/>
  <c r="P181" i="3" s="1"/>
  <c r="K183" i="3"/>
  <c r="J182" i="2"/>
  <c r="AN182" i="7"/>
  <c r="AN182" i="8"/>
  <c r="P180" i="3"/>
  <c r="Q79" i="24"/>
  <c r="AO79" i="24" s="1"/>
  <c r="R79" i="24"/>
  <c r="AP79" i="24" s="1"/>
  <c r="B87" i="2"/>
  <c r="D86" i="2"/>
  <c r="N182" i="24"/>
  <c r="O182" i="24"/>
  <c r="P181" i="24" s="1"/>
  <c r="K183" i="24"/>
  <c r="Q81" i="7"/>
  <c r="AO81" i="7" s="1"/>
  <c r="J83" i="2"/>
  <c r="AN83" i="8"/>
  <c r="S39" i="2"/>
  <c r="N41" i="2"/>
  <c r="S142" i="2"/>
  <c r="N144" i="2"/>
  <c r="R167" i="2" l="1"/>
  <c r="L168" i="2"/>
  <c r="M168" i="2" s="1"/>
  <c r="AK168" i="6"/>
  <c r="AN168" i="6" s="1"/>
  <c r="X168" i="2" s="1"/>
  <c r="AJ175" i="3"/>
  <c r="AB172" i="6"/>
  <c r="AC172" i="6"/>
  <c r="AF171" i="6"/>
  <c r="AG170" i="6" s="1"/>
  <c r="AI170" i="6" s="1"/>
  <c r="AD172" i="6"/>
  <c r="AI169" i="6"/>
  <c r="AH169" i="6"/>
  <c r="AE171" i="6"/>
  <c r="W142" i="2"/>
  <c r="Z142" i="2" s="1"/>
  <c r="W39" i="2"/>
  <c r="Z39" i="2" s="1"/>
  <c r="AY76" i="5"/>
  <c r="BF76" i="5" s="1"/>
  <c r="S75" i="3" s="1"/>
  <c r="T75" i="3" s="1"/>
  <c r="AZ76" i="5"/>
  <c r="BG76" i="5" s="1"/>
  <c r="S75" i="6" s="1"/>
  <c r="T75" i="6" s="1"/>
  <c r="AZ177" i="5"/>
  <c r="BG177" i="5" s="1"/>
  <c r="S176" i="6" s="1"/>
  <c r="T176" i="6" s="1"/>
  <c r="AY177" i="5"/>
  <c r="BF177" i="5" s="1"/>
  <c r="S176" i="3" s="1"/>
  <c r="T176" i="3" s="1"/>
  <c r="AN76" i="24"/>
  <c r="AY77" i="5"/>
  <c r="BF77" i="5" s="1"/>
  <c r="S76" i="3" s="1"/>
  <c r="T76" i="3" s="1"/>
  <c r="AZ77" i="5"/>
  <c r="BG77" i="5" s="1"/>
  <c r="R66" i="2"/>
  <c r="Y175" i="6"/>
  <c r="X175" i="6"/>
  <c r="AJ175" i="6"/>
  <c r="S74" i="6"/>
  <c r="T74" i="6" s="1"/>
  <c r="AM67" i="3"/>
  <c r="AM76" i="24"/>
  <c r="AN176" i="24"/>
  <c r="AM176" i="24"/>
  <c r="AN75" i="24"/>
  <c r="AM75" i="24"/>
  <c r="X67" i="2"/>
  <c r="AM67" i="6"/>
  <c r="AM168" i="3"/>
  <c r="AK177" i="8"/>
  <c r="AM177" i="8" s="1"/>
  <c r="AL177" i="24"/>
  <c r="AK68" i="6"/>
  <c r="AN68" i="6" s="1"/>
  <c r="AL69" i="3"/>
  <c r="AK77" i="24"/>
  <c r="AL68" i="6"/>
  <c r="L68" i="2" s="1"/>
  <c r="M68" i="2" s="1"/>
  <c r="AL76" i="24"/>
  <c r="AK170" i="3"/>
  <c r="AM170" i="3" s="1"/>
  <c r="AK68" i="3"/>
  <c r="AN68" i="3" s="1"/>
  <c r="AL75" i="8"/>
  <c r="AK75" i="8"/>
  <c r="AM75" i="8" s="1"/>
  <c r="AL177" i="8"/>
  <c r="AK177" i="24"/>
  <c r="AK177" i="7"/>
  <c r="AM177" i="7" s="1"/>
  <c r="AK169" i="3"/>
  <c r="AM169" i="3" s="1"/>
  <c r="AD72" i="3"/>
  <c r="AF71" i="3"/>
  <c r="AG70" i="3" s="1"/>
  <c r="AH70" i="3" s="1"/>
  <c r="AC72" i="3"/>
  <c r="AB72" i="3"/>
  <c r="AE71" i="3"/>
  <c r="AH69" i="3"/>
  <c r="AI170" i="3"/>
  <c r="AF172" i="3"/>
  <c r="AG171" i="3" s="1"/>
  <c r="AI171" i="3" s="1"/>
  <c r="AE172" i="3"/>
  <c r="AB173" i="3"/>
  <c r="AC173" i="3"/>
  <c r="AD173" i="3"/>
  <c r="Z174" i="6"/>
  <c r="AD72" i="6"/>
  <c r="AC72" i="6"/>
  <c r="AB72" i="6"/>
  <c r="AF71" i="6"/>
  <c r="AG70" i="6" s="1"/>
  <c r="AE71" i="6"/>
  <c r="AH69" i="6"/>
  <c r="AI69" i="6"/>
  <c r="AA174" i="6"/>
  <c r="AA174" i="3"/>
  <c r="Z174" i="3"/>
  <c r="X74" i="3"/>
  <c r="Y74" i="3"/>
  <c r="AJ74" i="3"/>
  <c r="Y175" i="3"/>
  <c r="X175" i="3"/>
  <c r="L184" i="8"/>
  <c r="K184" i="8"/>
  <c r="M184" i="8"/>
  <c r="O183" i="8"/>
  <c r="P182" i="8" s="1"/>
  <c r="N183" i="8"/>
  <c r="R181" i="8"/>
  <c r="AP181" i="8" s="1"/>
  <c r="Q181" i="8"/>
  <c r="AO181" i="8" s="1"/>
  <c r="M83" i="8"/>
  <c r="K83" i="8"/>
  <c r="K84" i="8" s="1"/>
  <c r="N82" i="8"/>
  <c r="L83" i="8"/>
  <c r="O82" i="8"/>
  <c r="P81" i="8" s="1"/>
  <c r="M83" i="24"/>
  <c r="K83" i="24"/>
  <c r="N82" i="24"/>
  <c r="L83" i="24"/>
  <c r="O82" i="24"/>
  <c r="P81" i="24" s="1"/>
  <c r="Q81" i="24" s="1"/>
  <c r="AO81" i="24" s="1"/>
  <c r="L184" i="7"/>
  <c r="R80" i="24"/>
  <c r="AP80" i="24" s="1"/>
  <c r="AF79" i="24"/>
  <c r="AG78" i="24" s="1"/>
  <c r="AI78" i="24" s="1"/>
  <c r="AB80" i="24"/>
  <c r="AC80" i="24"/>
  <c r="AD80" i="24"/>
  <c r="AE79" i="24"/>
  <c r="M84" i="8"/>
  <c r="L185" i="8"/>
  <c r="L84" i="24"/>
  <c r="M185" i="8"/>
  <c r="K185" i="8"/>
  <c r="K186" i="8" s="1"/>
  <c r="M84" i="24"/>
  <c r="K84" i="24"/>
  <c r="L84" i="8"/>
  <c r="L85" i="8" s="1"/>
  <c r="L86" i="7"/>
  <c r="O85" i="7"/>
  <c r="P84" i="7" s="1"/>
  <c r="N85" i="7"/>
  <c r="K88" i="7"/>
  <c r="M101" i="7"/>
  <c r="G84" i="2"/>
  <c r="AD97" i="7"/>
  <c r="AC96" i="7"/>
  <c r="AI77" i="24"/>
  <c r="L184" i="24"/>
  <c r="AE180" i="7"/>
  <c r="AB181" i="7"/>
  <c r="AD181" i="7"/>
  <c r="AF180" i="7"/>
  <c r="AG179" i="7" s="1"/>
  <c r="AC181" i="7"/>
  <c r="AI178" i="7"/>
  <c r="AH178" i="7"/>
  <c r="O183" i="6"/>
  <c r="P182" i="6" s="1"/>
  <c r="Q182" i="6" s="1"/>
  <c r="AO182" i="6" s="1"/>
  <c r="L184" i="3"/>
  <c r="M184" i="6"/>
  <c r="K184" i="6"/>
  <c r="L184" i="6"/>
  <c r="R181" i="6"/>
  <c r="AP181" i="6" s="1"/>
  <c r="M184" i="3"/>
  <c r="N183" i="6"/>
  <c r="AC181" i="8"/>
  <c r="AD181" i="24"/>
  <c r="AD181" i="8"/>
  <c r="M184" i="24"/>
  <c r="L83" i="3"/>
  <c r="K83" i="3"/>
  <c r="N82" i="3"/>
  <c r="O82" i="3"/>
  <c r="P81" i="3" s="1"/>
  <c r="M83" i="6"/>
  <c r="M83" i="3"/>
  <c r="AC80" i="8"/>
  <c r="R80" i="3"/>
  <c r="AP80" i="3" s="1"/>
  <c r="Q80" i="6"/>
  <c r="AO80" i="6" s="1"/>
  <c r="R80" i="6"/>
  <c r="AP80" i="6" s="1"/>
  <c r="L83" i="6"/>
  <c r="K83" i="6"/>
  <c r="N82" i="6"/>
  <c r="O82" i="6"/>
  <c r="P81" i="6" s="1"/>
  <c r="P82" i="7"/>
  <c r="R82" i="7" s="1"/>
  <c r="AP82" i="7" s="1"/>
  <c r="P83" i="7"/>
  <c r="M184" i="7"/>
  <c r="AC181" i="24"/>
  <c r="AF180" i="24"/>
  <c r="AG179" i="24" s="1"/>
  <c r="AB181" i="24"/>
  <c r="AE180" i="24"/>
  <c r="AG178" i="24"/>
  <c r="AD80" i="8"/>
  <c r="AH79" i="7"/>
  <c r="AI79" i="7"/>
  <c r="AG80" i="7"/>
  <c r="AF82" i="7"/>
  <c r="AG81" i="7" s="1"/>
  <c r="AB83" i="7"/>
  <c r="AB84" i="7" s="1"/>
  <c r="AE82" i="7"/>
  <c r="F85" i="2"/>
  <c r="E86" i="2" s="1"/>
  <c r="R181" i="24"/>
  <c r="AP181" i="24" s="1"/>
  <c r="Q181" i="24"/>
  <c r="AO181" i="24" s="1"/>
  <c r="AE180" i="8"/>
  <c r="AF180" i="8"/>
  <c r="AG179" i="8" s="1"/>
  <c r="AB181" i="8"/>
  <c r="J183" i="2"/>
  <c r="AN183" i="7"/>
  <c r="AN183" i="8"/>
  <c r="Q180" i="3"/>
  <c r="AO180" i="3" s="1"/>
  <c r="R180" i="3"/>
  <c r="AP180" i="3" s="1"/>
  <c r="N183" i="3"/>
  <c r="O183" i="3"/>
  <c r="K184" i="3"/>
  <c r="D185" i="2"/>
  <c r="F185" i="2" s="1"/>
  <c r="E186" i="2" s="1"/>
  <c r="G185" i="2" s="1"/>
  <c r="B186" i="2"/>
  <c r="O183" i="24"/>
  <c r="K184" i="24"/>
  <c r="K185" i="24" s="1"/>
  <c r="N183" i="24"/>
  <c r="AF79" i="8"/>
  <c r="AG78" i="8" s="1"/>
  <c r="AE79" i="8"/>
  <c r="AB80" i="8"/>
  <c r="Q181" i="3"/>
  <c r="AO181" i="3" s="1"/>
  <c r="R181" i="3"/>
  <c r="AP181" i="3" s="1"/>
  <c r="J184" i="2"/>
  <c r="AN184" i="7"/>
  <c r="AN184" i="8"/>
  <c r="N183" i="7"/>
  <c r="O183" i="7"/>
  <c r="P182" i="7" s="1"/>
  <c r="K184" i="7"/>
  <c r="K185" i="7" s="1"/>
  <c r="AH76" i="8"/>
  <c r="AI76" i="8"/>
  <c r="R80" i="8"/>
  <c r="AP80" i="8" s="1"/>
  <c r="Q80" i="8"/>
  <c r="AO80" i="8" s="1"/>
  <c r="AG178" i="8"/>
  <c r="R181" i="7"/>
  <c r="AP181" i="7" s="1"/>
  <c r="Q181" i="7"/>
  <c r="AO181" i="7" s="1"/>
  <c r="B88" i="2"/>
  <c r="D87" i="2"/>
  <c r="AH77" i="8"/>
  <c r="AI77" i="8"/>
  <c r="O41" i="2"/>
  <c r="V41" i="2" s="1"/>
  <c r="P40" i="2"/>
  <c r="P143" i="2"/>
  <c r="O144" i="2"/>
  <c r="V144" i="2" s="1"/>
  <c r="AQ143" i="8" l="1"/>
  <c r="AS143" i="8" s="1"/>
  <c r="AR143" i="8"/>
  <c r="AT143" i="8" s="1"/>
  <c r="AR40" i="8"/>
  <c r="AT40" i="8" s="1"/>
  <c r="AQ40" i="8"/>
  <c r="AS40" i="8" s="1"/>
  <c r="AQ143" i="7"/>
  <c r="AS143" i="7" s="1"/>
  <c r="AR143" i="7"/>
  <c r="AT143" i="7" s="1"/>
  <c r="AR40" i="7"/>
  <c r="AT40" i="7" s="1"/>
  <c r="AQ40" i="7"/>
  <c r="AS40" i="7" s="1"/>
  <c r="AR40" i="24"/>
  <c r="AT40" i="24" s="1"/>
  <c r="AQ40" i="24"/>
  <c r="AS40" i="24" s="1"/>
  <c r="AQ143" i="24"/>
  <c r="AS143" i="24" s="1"/>
  <c r="AR143" i="24"/>
  <c r="AT143" i="24" s="1"/>
  <c r="AL170" i="6"/>
  <c r="AK169" i="6"/>
  <c r="AM169" i="6" s="1"/>
  <c r="R169" i="2" s="1"/>
  <c r="AQ143" i="6"/>
  <c r="AS143" i="6" s="1"/>
  <c r="AR143" i="6"/>
  <c r="AT143" i="6" s="1"/>
  <c r="AL169" i="6"/>
  <c r="L169" i="2" s="1"/>
  <c r="M169" i="2" s="1"/>
  <c r="AQ40" i="6"/>
  <c r="AS40" i="6" s="1"/>
  <c r="AR40" i="6"/>
  <c r="AT40" i="6" s="1"/>
  <c r="AM168" i="6"/>
  <c r="R168" i="2" s="1"/>
  <c r="U143" i="2"/>
  <c r="Y143" i="2" s="1"/>
  <c r="AQ143" i="3"/>
  <c r="AS143" i="3" s="1"/>
  <c r="U40" i="2"/>
  <c r="Y40" i="2" s="1"/>
  <c r="AQ40" i="3"/>
  <c r="AS40" i="3" s="1"/>
  <c r="AF172" i="6"/>
  <c r="AG171" i="6" s="1"/>
  <c r="AB173" i="6"/>
  <c r="AH170" i="6"/>
  <c r="AE172" i="6"/>
  <c r="AD173" i="6"/>
  <c r="AC173" i="6"/>
  <c r="AJ75" i="3"/>
  <c r="X75" i="3"/>
  <c r="Y75" i="3"/>
  <c r="AY178" i="5"/>
  <c r="BF178" i="5" s="1"/>
  <c r="S177" i="3" s="1"/>
  <c r="T177" i="3" s="1"/>
  <c r="AZ178" i="5"/>
  <c r="BG178" i="5" s="1"/>
  <c r="S177" i="6" s="1"/>
  <c r="T177" i="6" s="1"/>
  <c r="AY78" i="5"/>
  <c r="BF78" i="5" s="1"/>
  <c r="S77" i="3" s="1"/>
  <c r="T77" i="3" s="1"/>
  <c r="AZ78" i="5"/>
  <c r="BG78" i="5" s="1"/>
  <c r="S77" i="6" s="1"/>
  <c r="T77" i="6" s="1"/>
  <c r="AN177" i="24"/>
  <c r="Z175" i="6"/>
  <c r="AA175" i="6"/>
  <c r="AM177" i="24"/>
  <c r="R67" i="2"/>
  <c r="AJ74" i="6"/>
  <c r="X74" i="6"/>
  <c r="Y74" i="6"/>
  <c r="X176" i="6"/>
  <c r="AJ176" i="6"/>
  <c r="Y176" i="6"/>
  <c r="S76" i="6"/>
  <c r="T76" i="6" s="1"/>
  <c r="AN170" i="3"/>
  <c r="X68" i="2"/>
  <c r="AM77" i="24"/>
  <c r="AN77" i="24"/>
  <c r="AM68" i="6"/>
  <c r="AM68" i="3"/>
  <c r="AR143" i="3"/>
  <c r="AT143" i="3" s="1"/>
  <c r="AL79" i="7"/>
  <c r="AK69" i="3"/>
  <c r="AN69" i="3" s="1"/>
  <c r="AK79" i="7"/>
  <c r="AM79" i="7" s="1"/>
  <c r="AL171" i="3"/>
  <c r="AL77" i="8"/>
  <c r="AL78" i="24"/>
  <c r="AR40" i="3"/>
  <c r="AT40" i="3" s="1"/>
  <c r="AK77" i="8"/>
  <c r="AM77" i="8" s="1"/>
  <c r="AL76" i="8"/>
  <c r="AL170" i="3"/>
  <c r="AK178" i="7"/>
  <c r="AM178" i="7" s="1"/>
  <c r="AL77" i="24"/>
  <c r="AL69" i="6"/>
  <c r="L69" i="2" s="1"/>
  <c r="M69" i="2" s="1"/>
  <c r="AN169" i="3"/>
  <c r="AK70" i="3"/>
  <c r="AM70" i="3" s="1"/>
  <c r="AK76" i="8"/>
  <c r="AM76" i="8" s="1"/>
  <c r="AL178" i="7"/>
  <c r="AK69" i="6"/>
  <c r="AM69" i="6" s="1"/>
  <c r="AC73" i="3"/>
  <c r="AB73" i="3"/>
  <c r="AD73" i="3"/>
  <c r="AI70" i="3"/>
  <c r="AE72" i="3"/>
  <c r="AF72" i="3"/>
  <c r="AG71" i="3" s="1"/>
  <c r="AH71" i="3" s="1"/>
  <c r="AH171" i="3"/>
  <c r="AC174" i="3"/>
  <c r="AD174" i="3"/>
  <c r="AB174" i="3"/>
  <c r="AF173" i="3"/>
  <c r="AG172" i="3" s="1"/>
  <c r="AH172" i="3" s="1"/>
  <c r="AC73" i="6"/>
  <c r="AE173" i="3"/>
  <c r="AD73" i="6"/>
  <c r="AH70" i="6"/>
  <c r="AI70" i="6"/>
  <c r="AB73" i="6"/>
  <c r="AE72" i="6"/>
  <c r="AF72" i="6"/>
  <c r="AG71" i="6" s="1"/>
  <c r="Y75" i="6"/>
  <c r="X75" i="6"/>
  <c r="AJ75" i="6"/>
  <c r="AA175" i="3"/>
  <c r="Z74" i="3"/>
  <c r="X76" i="3"/>
  <c r="AJ76" i="3"/>
  <c r="AA74" i="3"/>
  <c r="Z175" i="3"/>
  <c r="X176" i="3"/>
  <c r="AJ176" i="3"/>
  <c r="Y176" i="3"/>
  <c r="Y76" i="3"/>
  <c r="N184" i="8"/>
  <c r="O184" i="8"/>
  <c r="P183" i="8" s="1"/>
  <c r="O83" i="8"/>
  <c r="P82" i="8" s="1"/>
  <c r="N83" i="8"/>
  <c r="O83" i="24"/>
  <c r="P82" i="24" s="1"/>
  <c r="Q82" i="24" s="1"/>
  <c r="AO82" i="24" s="1"/>
  <c r="N83" i="24"/>
  <c r="R81" i="24"/>
  <c r="AP81" i="24" s="1"/>
  <c r="AB81" i="24"/>
  <c r="AC81" i="24"/>
  <c r="AD81" i="24"/>
  <c r="AF80" i="24"/>
  <c r="AG79" i="24" s="1"/>
  <c r="AI79" i="24" s="1"/>
  <c r="AE80" i="24"/>
  <c r="AH78" i="24"/>
  <c r="K84" i="6"/>
  <c r="K85" i="24"/>
  <c r="O185" i="8"/>
  <c r="L185" i="6"/>
  <c r="L186" i="8"/>
  <c r="O186" i="8" s="1"/>
  <c r="L84" i="3"/>
  <c r="M84" i="6"/>
  <c r="K185" i="3"/>
  <c r="K84" i="3"/>
  <c r="L85" i="24"/>
  <c r="K86" i="24" s="1"/>
  <c r="M185" i="24"/>
  <c r="O84" i="24"/>
  <c r="N84" i="24"/>
  <c r="M84" i="3"/>
  <c r="N185" i="8"/>
  <c r="M185" i="3"/>
  <c r="L185" i="24"/>
  <c r="O185" i="24" s="1"/>
  <c r="M185" i="7"/>
  <c r="K185" i="6"/>
  <c r="M185" i="6"/>
  <c r="M186" i="8"/>
  <c r="M187" i="8" s="1"/>
  <c r="L185" i="3"/>
  <c r="L185" i="7"/>
  <c r="L186" i="7" s="1"/>
  <c r="L84" i="6"/>
  <c r="N84" i="8"/>
  <c r="O84" i="8"/>
  <c r="M85" i="24"/>
  <c r="M86" i="24" s="1"/>
  <c r="K85" i="8"/>
  <c r="L86" i="8" s="1"/>
  <c r="M85" i="8"/>
  <c r="M102" i="7"/>
  <c r="K89" i="7"/>
  <c r="AC97" i="7"/>
  <c r="AC98" i="7" s="1"/>
  <c r="AD98" i="7"/>
  <c r="K187" i="8"/>
  <c r="R84" i="7"/>
  <c r="AP84" i="7" s="1"/>
  <c r="Q84" i="7"/>
  <c r="AO84" i="7" s="1"/>
  <c r="J84" i="2"/>
  <c r="AN84" i="8"/>
  <c r="L187" i="8"/>
  <c r="G85" i="2"/>
  <c r="AB85" i="7"/>
  <c r="AE84" i="7"/>
  <c r="AF84" i="7"/>
  <c r="L87" i="7"/>
  <c r="O86" i="7"/>
  <c r="P85" i="7" s="1"/>
  <c r="N86" i="7"/>
  <c r="AD182" i="7"/>
  <c r="AF181" i="7"/>
  <c r="AG180" i="7" s="1"/>
  <c r="AI180" i="7" s="1"/>
  <c r="AE181" i="7"/>
  <c r="AB182" i="7"/>
  <c r="AC182" i="7"/>
  <c r="AI179" i="7"/>
  <c r="AH179" i="7"/>
  <c r="O184" i="6"/>
  <c r="N184" i="6"/>
  <c r="R182" i="6"/>
  <c r="AP182" i="6" s="1"/>
  <c r="AD182" i="8"/>
  <c r="AC81" i="8"/>
  <c r="AD182" i="24"/>
  <c r="AC182" i="8"/>
  <c r="Q81" i="3"/>
  <c r="AO81" i="3" s="1"/>
  <c r="R81" i="3"/>
  <c r="AP81" i="3" s="1"/>
  <c r="AD81" i="8"/>
  <c r="N83" i="3"/>
  <c r="O83" i="3"/>
  <c r="N83" i="6"/>
  <c r="O83" i="6"/>
  <c r="Q81" i="6"/>
  <c r="AO81" i="6" s="1"/>
  <c r="R81" i="6"/>
  <c r="AP81" i="6" s="1"/>
  <c r="Q82" i="7"/>
  <c r="AO82" i="7" s="1"/>
  <c r="R83" i="7"/>
  <c r="AP83" i="7" s="1"/>
  <c r="Q83" i="7"/>
  <c r="AO83" i="7" s="1"/>
  <c r="AI179" i="24"/>
  <c r="AH179" i="24"/>
  <c r="AI178" i="24"/>
  <c r="AH178" i="24"/>
  <c r="AC182" i="24"/>
  <c r="AB182" i="24"/>
  <c r="AE181" i="24"/>
  <c r="AF181" i="24"/>
  <c r="AI81" i="7"/>
  <c r="AH81" i="7"/>
  <c r="AF83" i="7"/>
  <c r="AE83" i="7"/>
  <c r="AH80" i="7"/>
  <c r="AI80" i="7"/>
  <c r="AH78" i="8"/>
  <c r="AI78" i="8"/>
  <c r="AE80" i="8"/>
  <c r="AF80" i="8"/>
  <c r="AB81" i="8"/>
  <c r="AF181" i="8"/>
  <c r="AG180" i="8" s="1"/>
  <c r="AE181" i="8"/>
  <c r="AB182" i="8"/>
  <c r="Q81" i="8"/>
  <c r="AO81" i="8" s="1"/>
  <c r="R81" i="8"/>
  <c r="AP81" i="8" s="1"/>
  <c r="AH179" i="8"/>
  <c r="AI179" i="8"/>
  <c r="B187" i="2"/>
  <c r="D186" i="2"/>
  <c r="F186" i="2" s="1"/>
  <c r="E187" i="2" s="1"/>
  <c r="G186" i="2" s="1"/>
  <c r="O184" i="3"/>
  <c r="N184" i="3"/>
  <c r="Q182" i="7"/>
  <c r="AO182" i="7" s="1"/>
  <c r="R182" i="7"/>
  <c r="AP182" i="7" s="1"/>
  <c r="P182" i="24"/>
  <c r="AH178" i="8"/>
  <c r="AI178" i="8"/>
  <c r="P182" i="3"/>
  <c r="R182" i="8"/>
  <c r="AP182" i="8" s="1"/>
  <c r="Q182" i="8"/>
  <c r="AO182" i="8" s="1"/>
  <c r="J185" i="2"/>
  <c r="AN185" i="7"/>
  <c r="AN185" i="8"/>
  <c r="D88" i="2"/>
  <c r="B89" i="2"/>
  <c r="N184" i="7"/>
  <c r="O184" i="7"/>
  <c r="F86" i="2"/>
  <c r="E87" i="2" s="1"/>
  <c r="G86" i="2" s="1"/>
  <c r="N184" i="24"/>
  <c r="O184" i="24"/>
  <c r="S40" i="2"/>
  <c r="N42" i="2"/>
  <c r="N145" i="2"/>
  <c r="S143" i="2"/>
  <c r="W143" i="2" s="1"/>
  <c r="L170" i="2" l="1"/>
  <c r="M170" i="2" s="1"/>
  <c r="AN169" i="6"/>
  <c r="X169" i="2" s="1"/>
  <c r="AK170" i="6"/>
  <c r="AM170" i="6" s="1"/>
  <c r="R170" i="2" s="1"/>
  <c r="AI171" i="6"/>
  <c r="AH171" i="6"/>
  <c r="AD174" i="6"/>
  <c r="AF173" i="6"/>
  <c r="AG172" i="6" s="1"/>
  <c r="AI172" i="6" s="1"/>
  <c r="AC174" i="6"/>
  <c r="AB174" i="6"/>
  <c r="AE173" i="6"/>
  <c r="W40" i="2"/>
  <c r="Z40" i="2" s="1"/>
  <c r="Z75" i="3"/>
  <c r="AA75" i="3"/>
  <c r="Y77" i="3"/>
  <c r="X77" i="3"/>
  <c r="AJ77" i="3"/>
  <c r="Z176" i="6"/>
  <c r="AA176" i="6"/>
  <c r="AN69" i="6"/>
  <c r="X69" i="2" s="1"/>
  <c r="Z74" i="6"/>
  <c r="AA74" i="6"/>
  <c r="R68" i="2"/>
  <c r="AN70" i="3"/>
  <c r="AJ76" i="6"/>
  <c r="X76" i="6"/>
  <c r="Y76" i="6"/>
  <c r="Y177" i="6"/>
  <c r="X177" i="6"/>
  <c r="AM69" i="3"/>
  <c r="R69" i="2" s="1"/>
  <c r="AK81" i="7"/>
  <c r="AM81" i="7" s="1"/>
  <c r="AK179" i="24"/>
  <c r="AL81" i="7"/>
  <c r="AL179" i="24"/>
  <c r="AL78" i="8"/>
  <c r="AL180" i="7"/>
  <c r="AK78" i="24"/>
  <c r="AK78" i="8"/>
  <c r="AM78" i="8" s="1"/>
  <c r="AL80" i="7"/>
  <c r="AL79" i="24"/>
  <c r="AL178" i="8"/>
  <c r="AK80" i="7"/>
  <c r="AM80" i="7" s="1"/>
  <c r="AK179" i="7"/>
  <c r="AM179" i="7" s="1"/>
  <c r="AL70" i="6"/>
  <c r="AK172" i="3"/>
  <c r="AM172" i="3" s="1"/>
  <c r="AK71" i="3"/>
  <c r="AM71" i="3" s="1"/>
  <c r="AK178" i="8"/>
  <c r="AM178" i="8" s="1"/>
  <c r="AL179" i="8"/>
  <c r="AK178" i="24"/>
  <c r="AL179" i="7"/>
  <c r="AK70" i="6"/>
  <c r="AM70" i="6" s="1"/>
  <c r="R70" i="2" s="1"/>
  <c r="AK171" i="3"/>
  <c r="AM171" i="3" s="1"/>
  <c r="AK179" i="8"/>
  <c r="AM179" i="8" s="1"/>
  <c r="AL178" i="24"/>
  <c r="AL70" i="3"/>
  <c r="AB74" i="3"/>
  <c r="AE73" i="3"/>
  <c r="AF73" i="3"/>
  <c r="AG72" i="3" s="1"/>
  <c r="AI72" i="3" s="1"/>
  <c r="AD74" i="3"/>
  <c r="AC74" i="3"/>
  <c r="AI71" i="3"/>
  <c r="AF174" i="3"/>
  <c r="AG173" i="3" s="1"/>
  <c r="AH173" i="3" s="1"/>
  <c r="AC175" i="3"/>
  <c r="AB175" i="3"/>
  <c r="AD175" i="3"/>
  <c r="AE174" i="3"/>
  <c r="AI172" i="3"/>
  <c r="Z75" i="6"/>
  <c r="AC74" i="6"/>
  <c r="AD74" i="6"/>
  <c r="AB74" i="6"/>
  <c r="AF73" i="6"/>
  <c r="AG72" i="6" s="1"/>
  <c r="AE73" i="6"/>
  <c r="AH71" i="6"/>
  <c r="AI71" i="6"/>
  <c r="AJ177" i="6"/>
  <c r="Y77" i="6"/>
  <c r="X77" i="6"/>
  <c r="AJ77" i="6"/>
  <c r="AA75" i="6"/>
  <c r="AA176" i="3"/>
  <c r="AA76" i="3"/>
  <c r="Z76" i="3"/>
  <c r="Y177" i="3"/>
  <c r="X177" i="3"/>
  <c r="AJ177" i="3"/>
  <c r="Z176" i="3"/>
  <c r="P184" i="8"/>
  <c r="R184" i="8" s="1"/>
  <c r="AP184" i="8" s="1"/>
  <c r="P83" i="8"/>
  <c r="Q83" i="8" s="1"/>
  <c r="AO83" i="8" s="1"/>
  <c r="P83" i="24"/>
  <c r="R83" i="24" s="1"/>
  <c r="AP83" i="24" s="1"/>
  <c r="AB82" i="24"/>
  <c r="AD82" i="24"/>
  <c r="AC82" i="24"/>
  <c r="AF81" i="24"/>
  <c r="AG80" i="24" s="1"/>
  <c r="AI80" i="24" s="1"/>
  <c r="AE81" i="24"/>
  <c r="AH79" i="24"/>
  <c r="O84" i="6"/>
  <c r="P83" i="6" s="1"/>
  <c r="N186" i="8"/>
  <c r="L186" i="6"/>
  <c r="O84" i="3"/>
  <c r="P83" i="3" s="1"/>
  <c r="K85" i="3"/>
  <c r="M186" i="6"/>
  <c r="N84" i="6"/>
  <c r="K85" i="6"/>
  <c r="L85" i="3"/>
  <c r="M85" i="6"/>
  <c r="L85" i="6"/>
  <c r="K186" i="3"/>
  <c r="O85" i="24"/>
  <c r="P84" i="24" s="1"/>
  <c r="L86" i="24"/>
  <c r="M87" i="24" s="1"/>
  <c r="M85" i="3"/>
  <c r="L186" i="3"/>
  <c r="O185" i="7"/>
  <c r="P184" i="7" s="1"/>
  <c r="N185" i="7"/>
  <c r="N84" i="3"/>
  <c r="M188" i="8"/>
  <c r="K186" i="7"/>
  <c r="K187" i="7" s="1"/>
  <c r="N185" i="3"/>
  <c r="K186" i="6"/>
  <c r="L187" i="6" s="1"/>
  <c r="O185" i="3"/>
  <c r="P184" i="3" s="1"/>
  <c r="L186" i="24"/>
  <c r="N185" i="24"/>
  <c r="M186" i="7"/>
  <c r="K186" i="24"/>
  <c r="M186" i="3"/>
  <c r="M186" i="24"/>
  <c r="N185" i="6"/>
  <c r="O185" i="6"/>
  <c r="P184" i="6" s="1"/>
  <c r="R184" i="6" s="1"/>
  <c r="AP184" i="6" s="1"/>
  <c r="L188" i="8"/>
  <c r="K86" i="8"/>
  <c r="O86" i="8" s="1"/>
  <c r="O85" i="8"/>
  <c r="P84" i="8" s="1"/>
  <c r="R84" i="8" s="1"/>
  <c r="AP84" i="8" s="1"/>
  <c r="N85" i="24"/>
  <c r="N85" i="8"/>
  <c r="M86" i="8"/>
  <c r="AG83" i="7"/>
  <c r="AI83" i="7" s="1"/>
  <c r="L88" i="7"/>
  <c r="N87" i="7"/>
  <c r="O87" i="7"/>
  <c r="AN85" i="8"/>
  <c r="J85" i="2"/>
  <c r="P185" i="8"/>
  <c r="AD99" i="7"/>
  <c r="AC99" i="7"/>
  <c r="K90" i="7"/>
  <c r="R85" i="7"/>
  <c r="AP85" i="7" s="1"/>
  <c r="Q85" i="7"/>
  <c r="AO85" i="7" s="1"/>
  <c r="K188" i="8"/>
  <c r="N187" i="8"/>
  <c r="O187" i="8"/>
  <c r="P186" i="8" s="1"/>
  <c r="AN86" i="8"/>
  <c r="J86" i="2"/>
  <c r="AE85" i="7"/>
  <c r="AF85" i="7"/>
  <c r="AG84" i="7" s="1"/>
  <c r="AB86" i="7"/>
  <c r="M103" i="7"/>
  <c r="P183" i="6"/>
  <c r="R183" i="6" s="1"/>
  <c r="AP183" i="6" s="1"/>
  <c r="AD183" i="7"/>
  <c r="AC183" i="7"/>
  <c r="AF182" i="7"/>
  <c r="AG181" i="7" s="1"/>
  <c r="AI181" i="7" s="1"/>
  <c r="AB183" i="7"/>
  <c r="AE182" i="7"/>
  <c r="AH180" i="7"/>
  <c r="AC82" i="8"/>
  <c r="AC183" i="8"/>
  <c r="P82" i="3"/>
  <c r="R82" i="3" s="1"/>
  <c r="AP82" i="3" s="1"/>
  <c r="AD183" i="24"/>
  <c r="P82" i="6"/>
  <c r="R82" i="24"/>
  <c r="AP82" i="24" s="1"/>
  <c r="P183" i="3"/>
  <c r="R183" i="3" s="1"/>
  <c r="AP183" i="3" s="1"/>
  <c r="P183" i="7"/>
  <c r="Q183" i="7" s="1"/>
  <c r="AO183" i="7" s="1"/>
  <c r="P183" i="24"/>
  <c r="Q183" i="24" s="1"/>
  <c r="AO183" i="24" s="1"/>
  <c r="P184" i="24"/>
  <c r="AG180" i="24"/>
  <c r="AD183" i="8"/>
  <c r="AC183" i="24"/>
  <c r="AE182" i="24"/>
  <c r="AF182" i="24"/>
  <c r="AG181" i="24" s="1"/>
  <c r="AB183" i="24"/>
  <c r="AG82" i="7"/>
  <c r="AD82" i="8"/>
  <c r="F87" i="2"/>
  <c r="E88" i="2" s="1"/>
  <c r="AH180" i="8"/>
  <c r="AI180" i="8"/>
  <c r="B90" i="2"/>
  <c r="D89" i="2"/>
  <c r="AF182" i="8"/>
  <c r="AG181" i="8" s="1"/>
  <c r="AE182" i="8"/>
  <c r="AB183" i="8"/>
  <c r="Q182" i="3"/>
  <c r="AO182" i="3" s="1"/>
  <c r="R182" i="3"/>
  <c r="AP182" i="3" s="1"/>
  <c r="Q182" i="24"/>
  <c r="AO182" i="24" s="1"/>
  <c r="R182" i="24"/>
  <c r="AP182" i="24" s="1"/>
  <c r="R82" i="8"/>
  <c r="AP82" i="8" s="1"/>
  <c r="Q82" i="8"/>
  <c r="AO82" i="8" s="1"/>
  <c r="AF81" i="8"/>
  <c r="AE81" i="8"/>
  <c r="AB82" i="8"/>
  <c r="AG79" i="8"/>
  <c r="R183" i="8"/>
  <c r="AP183" i="8" s="1"/>
  <c r="Q183" i="8"/>
  <c r="AO183" i="8" s="1"/>
  <c r="J186" i="2"/>
  <c r="AN186" i="7"/>
  <c r="AN186" i="8"/>
  <c r="P144" i="2"/>
  <c r="D187" i="2"/>
  <c r="F187" i="2" s="1"/>
  <c r="E188" i="2" s="1"/>
  <c r="G187" i="2" s="1"/>
  <c r="B188" i="2"/>
  <c r="P41" i="2"/>
  <c r="O42" i="2"/>
  <c r="V42" i="2" s="1"/>
  <c r="O145" i="2"/>
  <c r="V145" i="2" s="1"/>
  <c r="Z143" i="2"/>
  <c r="AR41" i="8" l="1"/>
  <c r="AT41" i="8" s="1"/>
  <c r="AQ41" i="8"/>
  <c r="AS41" i="8" s="1"/>
  <c r="AR144" i="8"/>
  <c r="AT144" i="8" s="1"/>
  <c r="AQ144" i="8"/>
  <c r="AS144" i="8" s="1"/>
  <c r="AR144" i="7"/>
  <c r="AT144" i="7" s="1"/>
  <c r="AQ144" i="7"/>
  <c r="AS144" i="7" s="1"/>
  <c r="AR41" i="7"/>
  <c r="AT41" i="7" s="1"/>
  <c r="AQ41" i="7"/>
  <c r="AS41" i="7" s="1"/>
  <c r="AN170" i="6"/>
  <c r="X170" i="2" s="1"/>
  <c r="AR144" i="24"/>
  <c r="AT144" i="24" s="1"/>
  <c r="AQ144" i="24"/>
  <c r="AS144" i="24" s="1"/>
  <c r="AR41" i="24"/>
  <c r="AT41" i="24" s="1"/>
  <c r="AQ41" i="24"/>
  <c r="AS41" i="24" s="1"/>
  <c r="AL172" i="6"/>
  <c r="AR144" i="6"/>
  <c r="AT144" i="6" s="1"/>
  <c r="AQ144" i="6"/>
  <c r="AS144" i="6" s="1"/>
  <c r="AK171" i="6"/>
  <c r="AM171" i="6" s="1"/>
  <c r="R171" i="2" s="1"/>
  <c r="AR41" i="6"/>
  <c r="AT41" i="6" s="1"/>
  <c r="AQ41" i="6"/>
  <c r="AS41" i="6" s="1"/>
  <c r="AL171" i="6"/>
  <c r="L171" i="2" s="1"/>
  <c r="M171" i="2" s="1"/>
  <c r="U144" i="2"/>
  <c r="Y144" i="2" s="1"/>
  <c r="AQ144" i="3"/>
  <c r="AS144" i="3" s="1"/>
  <c r="U41" i="2"/>
  <c r="Y41" i="2" s="1"/>
  <c r="AQ41" i="3"/>
  <c r="AS41" i="3" s="1"/>
  <c r="AH172" i="6"/>
  <c r="AF174" i="6"/>
  <c r="AG173" i="6" s="1"/>
  <c r="AI173" i="6" s="1"/>
  <c r="AE174" i="6"/>
  <c r="AC175" i="6"/>
  <c r="AB175" i="6"/>
  <c r="AD175" i="6"/>
  <c r="Z77" i="3"/>
  <c r="AA77" i="3"/>
  <c r="AZ180" i="5"/>
  <c r="BG180" i="5" s="1"/>
  <c r="S179" i="6" s="1"/>
  <c r="T179" i="6" s="1"/>
  <c r="AY180" i="5"/>
  <c r="BF180" i="5" s="1"/>
  <c r="S179" i="3" s="1"/>
  <c r="T179" i="3" s="1"/>
  <c r="AN78" i="24"/>
  <c r="AZ79" i="5"/>
  <c r="BG79" i="5" s="1"/>
  <c r="S78" i="6" s="1"/>
  <c r="T78" i="6" s="1"/>
  <c r="AY79" i="5"/>
  <c r="BF79" i="5" s="1"/>
  <c r="S78" i="3" s="1"/>
  <c r="T78" i="3" s="1"/>
  <c r="AY179" i="5"/>
  <c r="BF179" i="5" s="1"/>
  <c r="S178" i="3" s="1"/>
  <c r="T178" i="3" s="1"/>
  <c r="AZ179" i="5"/>
  <c r="BG179" i="5" s="1"/>
  <c r="S178" i="6" s="1"/>
  <c r="T178" i="6" s="1"/>
  <c r="AN179" i="24"/>
  <c r="AN71" i="3"/>
  <c r="AM179" i="24"/>
  <c r="AA76" i="6"/>
  <c r="Z76" i="6"/>
  <c r="AN70" i="6"/>
  <c r="X70" i="2" s="1"/>
  <c r="AM78" i="24"/>
  <c r="AN172" i="3"/>
  <c r="AN178" i="24"/>
  <c r="AM178" i="24"/>
  <c r="AN171" i="3"/>
  <c r="L70" i="2"/>
  <c r="M70" i="2" s="1"/>
  <c r="AL181" i="7"/>
  <c r="AL83" i="7"/>
  <c r="AL180" i="8"/>
  <c r="AL71" i="3"/>
  <c r="AR144" i="3"/>
  <c r="AT144" i="3" s="1"/>
  <c r="AK180" i="8"/>
  <c r="AM180" i="8" s="1"/>
  <c r="AK79" i="24"/>
  <c r="AL80" i="24"/>
  <c r="AK180" i="7"/>
  <c r="AM180" i="7" s="1"/>
  <c r="AL72" i="3"/>
  <c r="AL71" i="6"/>
  <c r="AK173" i="3"/>
  <c r="AN173" i="3" s="1"/>
  <c r="AR41" i="3"/>
  <c r="AT41" i="3" s="1"/>
  <c r="AK71" i="6"/>
  <c r="AN71" i="6" s="1"/>
  <c r="AL172" i="3"/>
  <c r="AF74" i="3"/>
  <c r="AG73" i="3" s="1"/>
  <c r="AH73" i="3" s="1"/>
  <c r="AD75" i="3"/>
  <c r="AB75" i="3"/>
  <c r="AC75" i="3"/>
  <c r="AH72" i="3"/>
  <c r="AE74" i="3"/>
  <c r="AC176" i="3"/>
  <c r="AF175" i="3"/>
  <c r="AG174" i="3" s="1"/>
  <c r="AH174" i="3" s="1"/>
  <c r="AB176" i="3"/>
  <c r="AE175" i="3"/>
  <c r="AD176" i="3"/>
  <c r="AI173" i="3"/>
  <c r="AC75" i="6"/>
  <c r="Z177" i="6"/>
  <c r="AA177" i="6"/>
  <c r="AD75" i="6"/>
  <c r="AH72" i="6"/>
  <c r="AI72" i="6"/>
  <c r="AF74" i="6"/>
  <c r="AG73" i="6" s="1"/>
  <c r="AE74" i="6"/>
  <c r="AB75" i="6"/>
  <c r="AA77" i="6"/>
  <c r="Z77" i="6"/>
  <c r="AA177" i="3"/>
  <c r="Z177" i="3"/>
  <c r="Q184" i="8"/>
  <c r="AO184" i="8" s="1"/>
  <c r="R83" i="8"/>
  <c r="AP83" i="8" s="1"/>
  <c r="Q83" i="24"/>
  <c r="AO83" i="24" s="1"/>
  <c r="AC83" i="24"/>
  <c r="AB83" i="24"/>
  <c r="AD83" i="24"/>
  <c r="AE82" i="24"/>
  <c r="AF82" i="24"/>
  <c r="AG81" i="24" s="1"/>
  <c r="AH81" i="24" s="1"/>
  <c r="AH80" i="24"/>
  <c r="O85" i="3"/>
  <c r="P84" i="3" s="1"/>
  <c r="L87" i="24"/>
  <c r="L86" i="6"/>
  <c r="K86" i="6"/>
  <c r="L87" i="8"/>
  <c r="O85" i="6"/>
  <c r="P84" i="6" s="1"/>
  <c r="Q84" i="6" s="1"/>
  <c r="AO84" i="6" s="1"/>
  <c r="L86" i="3"/>
  <c r="M86" i="3"/>
  <c r="O186" i="3"/>
  <c r="P185" i="3" s="1"/>
  <c r="R185" i="3" s="1"/>
  <c r="AP185" i="3" s="1"/>
  <c r="N85" i="6"/>
  <c r="K86" i="3"/>
  <c r="M187" i="7"/>
  <c r="O86" i="24"/>
  <c r="P85" i="24" s="1"/>
  <c r="Q85" i="24" s="1"/>
  <c r="AO85" i="24" s="1"/>
  <c r="M86" i="6"/>
  <c r="K87" i="24"/>
  <c r="M88" i="24" s="1"/>
  <c r="N85" i="3"/>
  <c r="O186" i="7"/>
  <c r="P185" i="7" s="1"/>
  <c r="Q185" i="7" s="1"/>
  <c r="AO185" i="7" s="1"/>
  <c r="N86" i="24"/>
  <c r="K187" i="3"/>
  <c r="N186" i="3"/>
  <c r="M187" i="3"/>
  <c r="L187" i="3"/>
  <c r="L189" i="8"/>
  <c r="L187" i="7"/>
  <c r="K188" i="7" s="1"/>
  <c r="Q84" i="8"/>
  <c r="AO84" i="8" s="1"/>
  <c r="AH83" i="7"/>
  <c r="N86" i="8"/>
  <c r="M87" i="8"/>
  <c r="N186" i="7"/>
  <c r="K187" i="6"/>
  <c r="L188" i="6" s="1"/>
  <c r="N186" i="6"/>
  <c r="M187" i="6"/>
  <c r="AC84" i="24"/>
  <c r="O186" i="6"/>
  <c r="P185" i="6" s="1"/>
  <c r="M189" i="8"/>
  <c r="P85" i="8"/>
  <c r="R85" i="8" s="1"/>
  <c r="AP85" i="8" s="1"/>
  <c r="N186" i="24"/>
  <c r="Q184" i="6"/>
  <c r="AO184" i="6" s="1"/>
  <c r="K187" i="24"/>
  <c r="L187" i="24"/>
  <c r="O186" i="24"/>
  <c r="P185" i="24" s="1"/>
  <c r="R185" i="24" s="1"/>
  <c r="AP185" i="24" s="1"/>
  <c r="M187" i="24"/>
  <c r="AD84" i="24"/>
  <c r="K87" i="8"/>
  <c r="K88" i="8" s="1"/>
  <c r="L87" i="6"/>
  <c r="AB84" i="24"/>
  <c r="R186" i="8"/>
  <c r="AP186" i="8" s="1"/>
  <c r="Q186" i="8"/>
  <c r="AO186" i="8" s="1"/>
  <c r="AC100" i="7"/>
  <c r="R84" i="24"/>
  <c r="AP84" i="24" s="1"/>
  <c r="Q84" i="24"/>
  <c r="AO84" i="24" s="1"/>
  <c r="K87" i="6"/>
  <c r="AH84" i="7"/>
  <c r="AI84" i="7"/>
  <c r="AD100" i="7"/>
  <c r="P86" i="7"/>
  <c r="L89" i="7"/>
  <c r="N88" i="7"/>
  <c r="O88" i="7"/>
  <c r="P87" i="7" s="1"/>
  <c r="K189" i="8"/>
  <c r="O188" i="8"/>
  <c r="N188" i="8"/>
  <c r="G87" i="2"/>
  <c r="AF86" i="7"/>
  <c r="AB87" i="7"/>
  <c r="AE86" i="7"/>
  <c r="K91" i="7"/>
  <c r="R185" i="8"/>
  <c r="AP185" i="8" s="1"/>
  <c r="Q185" i="8"/>
  <c r="AO185" i="8" s="1"/>
  <c r="Q183" i="6"/>
  <c r="AO183" i="6" s="1"/>
  <c r="AH181" i="7"/>
  <c r="AC184" i="7"/>
  <c r="AE183" i="7"/>
  <c r="AF183" i="7"/>
  <c r="AG182" i="7" s="1"/>
  <c r="AB184" i="7"/>
  <c r="AD184" i="7"/>
  <c r="AC184" i="8"/>
  <c r="AC83" i="8"/>
  <c r="AD184" i="24"/>
  <c r="R83" i="3"/>
  <c r="AP83" i="3" s="1"/>
  <c r="Q83" i="3"/>
  <c r="AO83" i="3" s="1"/>
  <c r="Q82" i="3"/>
  <c r="AO82" i="3" s="1"/>
  <c r="R82" i="6"/>
  <c r="AP82" i="6" s="1"/>
  <c r="Q82" i="6"/>
  <c r="AO82" i="6" s="1"/>
  <c r="R83" i="6"/>
  <c r="AP83" i="6" s="1"/>
  <c r="Q83" i="6"/>
  <c r="AO83" i="6" s="1"/>
  <c r="R183" i="7"/>
  <c r="AP183" i="7" s="1"/>
  <c r="Q183" i="3"/>
  <c r="AO183" i="3" s="1"/>
  <c r="R183" i="24"/>
  <c r="AP183" i="24" s="1"/>
  <c r="Q184" i="24"/>
  <c r="AO184" i="24" s="1"/>
  <c r="R184" i="24"/>
  <c r="AP184" i="24" s="1"/>
  <c r="Q184" i="3"/>
  <c r="AO184" i="3" s="1"/>
  <c r="R184" i="3"/>
  <c r="AP184" i="3" s="1"/>
  <c r="Q184" i="7"/>
  <c r="AO184" i="7" s="1"/>
  <c r="R184" i="7"/>
  <c r="AP184" i="7" s="1"/>
  <c r="AI181" i="24"/>
  <c r="AH181" i="24"/>
  <c r="AC184" i="24"/>
  <c r="AF183" i="24"/>
  <c r="AG182" i="24" s="1"/>
  <c r="AE183" i="24"/>
  <c r="AB184" i="24"/>
  <c r="AH180" i="24"/>
  <c r="AI180" i="24"/>
  <c r="AD184" i="8"/>
  <c r="AI82" i="7"/>
  <c r="AH82" i="7"/>
  <c r="AD83" i="8"/>
  <c r="F88" i="2"/>
  <c r="E89" i="2" s="1"/>
  <c r="G88" i="2" s="1"/>
  <c r="AH181" i="8"/>
  <c r="AI181" i="8"/>
  <c r="B189" i="2"/>
  <c r="D188" i="2"/>
  <c r="F188" i="2" s="1"/>
  <c r="E189" i="2" s="1"/>
  <c r="G188" i="2" s="1"/>
  <c r="AF183" i="8"/>
  <c r="AG182" i="8" s="1"/>
  <c r="AE183" i="8"/>
  <c r="AB184" i="8"/>
  <c r="J187" i="2"/>
  <c r="AN187" i="7"/>
  <c r="AN187" i="8"/>
  <c r="AG80" i="8"/>
  <c r="AF82" i="8"/>
  <c r="AE82" i="8"/>
  <c r="AB83" i="8"/>
  <c r="D90" i="2"/>
  <c r="B91" i="2"/>
  <c r="S144" i="2"/>
  <c r="W144" i="2" s="1"/>
  <c r="AI79" i="8"/>
  <c r="AH79" i="8"/>
  <c r="N43" i="2"/>
  <c r="S41" i="2"/>
  <c r="N146" i="2"/>
  <c r="AN171" i="6" l="1"/>
  <c r="X171" i="2" s="1"/>
  <c r="AH173" i="6"/>
  <c r="AK173" i="6" s="1"/>
  <c r="AN173" i="6" s="1"/>
  <c r="X173" i="2" s="1"/>
  <c r="L172" i="2"/>
  <c r="M172" i="2" s="1"/>
  <c r="AK172" i="6"/>
  <c r="AM172" i="6" s="1"/>
  <c r="R172" i="2" s="1"/>
  <c r="AL173" i="6"/>
  <c r="AJ78" i="3"/>
  <c r="AF175" i="6"/>
  <c r="AG174" i="6" s="1"/>
  <c r="AH174" i="6" s="1"/>
  <c r="AE175" i="6"/>
  <c r="AD176" i="6"/>
  <c r="AC176" i="6"/>
  <c r="AB176" i="6"/>
  <c r="W41" i="2"/>
  <c r="Z41" i="2" s="1"/>
  <c r="AY80" i="5"/>
  <c r="BF80" i="5" s="1"/>
  <c r="S79" i="3" s="1"/>
  <c r="T79" i="3" s="1"/>
  <c r="AZ80" i="5"/>
  <c r="BG80" i="5" s="1"/>
  <c r="S79" i="6" s="1"/>
  <c r="T79" i="6" s="1"/>
  <c r="X71" i="2"/>
  <c r="X179" i="6"/>
  <c r="Y179" i="6"/>
  <c r="AJ179" i="6"/>
  <c r="Y178" i="6"/>
  <c r="X178" i="6"/>
  <c r="L71" i="2"/>
  <c r="M71" i="2" s="1"/>
  <c r="AM79" i="24"/>
  <c r="AM71" i="6"/>
  <c r="R71" i="2" s="1"/>
  <c r="AN79" i="24"/>
  <c r="AM173" i="3"/>
  <c r="AK72" i="6"/>
  <c r="AM72" i="6" s="1"/>
  <c r="AL173" i="3"/>
  <c r="AK72" i="3"/>
  <c r="AN72" i="3" s="1"/>
  <c r="AK82" i="7"/>
  <c r="AM82" i="7" s="1"/>
  <c r="AK83" i="7"/>
  <c r="AM83" i="7" s="1"/>
  <c r="AL82" i="7"/>
  <c r="AK181" i="24"/>
  <c r="AK79" i="8"/>
  <c r="AM79" i="8" s="1"/>
  <c r="AL181" i="24"/>
  <c r="AL79" i="8"/>
  <c r="AL180" i="24"/>
  <c r="AK181" i="7"/>
  <c r="AM181" i="7" s="1"/>
  <c r="AK174" i="3"/>
  <c r="AM174" i="3" s="1"/>
  <c r="AK73" i="3"/>
  <c r="AN73" i="3" s="1"/>
  <c r="AL181" i="8"/>
  <c r="AK180" i="24"/>
  <c r="AL84" i="7"/>
  <c r="AK80" i="24"/>
  <c r="AK181" i="8"/>
  <c r="AM181" i="8" s="1"/>
  <c r="AK84" i="7"/>
  <c r="AM84" i="7" s="1"/>
  <c r="AK81" i="24"/>
  <c r="AL72" i="6"/>
  <c r="L72" i="2" s="1"/>
  <c r="M72" i="2" s="1"/>
  <c r="AI73" i="3"/>
  <c r="AB76" i="3"/>
  <c r="AD76" i="3"/>
  <c r="AE75" i="3"/>
  <c r="AF75" i="3"/>
  <c r="AG74" i="3" s="1"/>
  <c r="AH74" i="3" s="1"/>
  <c r="AC76" i="3"/>
  <c r="AB177" i="3"/>
  <c r="AC177" i="3"/>
  <c r="AD177" i="3"/>
  <c r="AF176" i="3"/>
  <c r="AG175" i="3" s="1"/>
  <c r="AE176" i="3"/>
  <c r="AI174" i="3"/>
  <c r="AD76" i="6"/>
  <c r="AC76" i="6"/>
  <c r="AI73" i="6"/>
  <c r="AH73" i="6"/>
  <c r="AF75" i="6"/>
  <c r="AG74" i="6" s="1"/>
  <c r="AB76" i="6"/>
  <c r="AE75" i="6"/>
  <c r="X78" i="6"/>
  <c r="AJ78" i="6"/>
  <c r="Y78" i="6"/>
  <c r="AJ178" i="6"/>
  <c r="AJ178" i="3"/>
  <c r="Y178" i="3"/>
  <c r="X178" i="3"/>
  <c r="Y179" i="3"/>
  <c r="AJ179" i="3"/>
  <c r="X179" i="3"/>
  <c r="Y78" i="3"/>
  <c r="X78" i="3"/>
  <c r="AE83" i="24"/>
  <c r="AF83" i="24"/>
  <c r="AG82" i="24" s="1"/>
  <c r="AI81" i="24"/>
  <c r="R84" i="6"/>
  <c r="AP84" i="6" s="1"/>
  <c r="O86" i="6"/>
  <c r="P85" i="6" s="1"/>
  <c r="R85" i="6" s="1"/>
  <c r="AP85" i="6" s="1"/>
  <c r="N86" i="6"/>
  <c r="R85" i="24"/>
  <c r="AP85" i="24" s="1"/>
  <c r="K87" i="3"/>
  <c r="M87" i="6"/>
  <c r="N87" i="6" s="1"/>
  <c r="M87" i="3"/>
  <c r="N86" i="3"/>
  <c r="O86" i="3"/>
  <c r="P85" i="3" s="1"/>
  <c r="Q85" i="3" s="1"/>
  <c r="AO85" i="3" s="1"/>
  <c r="R185" i="7"/>
  <c r="AP185" i="7" s="1"/>
  <c r="Q185" i="3"/>
  <c r="AO185" i="3" s="1"/>
  <c r="O87" i="24"/>
  <c r="P86" i="24" s="1"/>
  <c r="R86" i="24" s="1"/>
  <c r="AP86" i="24" s="1"/>
  <c r="N87" i="24"/>
  <c r="L87" i="3"/>
  <c r="L88" i="3" s="1"/>
  <c r="M188" i="3"/>
  <c r="L88" i="24"/>
  <c r="K88" i="24"/>
  <c r="O187" i="7"/>
  <c r="P186" i="7" s="1"/>
  <c r="Q186" i="7" s="1"/>
  <c r="AO186" i="7" s="1"/>
  <c r="N187" i="7"/>
  <c r="O187" i="3"/>
  <c r="P186" i="3" s="1"/>
  <c r="M188" i="7"/>
  <c r="M190" i="8"/>
  <c r="L188" i="7"/>
  <c r="O188" i="7" s="1"/>
  <c r="AC185" i="7"/>
  <c r="L188" i="3"/>
  <c r="K188" i="3"/>
  <c r="N187" i="3"/>
  <c r="O187" i="6"/>
  <c r="P186" i="6" s="1"/>
  <c r="AB84" i="8"/>
  <c r="O87" i="8"/>
  <c r="P86" i="8" s="1"/>
  <c r="Q85" i="8"/>
  <c r="AO85" i="8" s="1"/>
  <c r="M88" i="6"/>
  <c r="R185" i="6"/>
  <c r="AP185" i="6" s="1"/>
  <c r="Q185" i="6"/>
  <c r="AO185" i="6" s="1"/>
  <c r="O187" i="24"/>
  <c r="P186" i="24" s="1"/>
  <c r="AB85" i="24"/>
  <c r="K188" i="24"/>
  <c r="L88" i="6"/>
  <c r="N187" i="24"/>
  <c r="N87" i="8"/>
  <c r="AB185" i="24"/>
  <c r="AC185" i="8"/>
  <c r="AD185" i="7"/>
  <c r="K188" i="6"/>
  <c r="AE84" i="24"/>
  <c r="N187" i="6"/>
  <c r="L190" i="8"/>
  <c r="AD84" i="8"/>
  <c r="AD185" i="8"/>
  <c r="AF84" i="24"/>
  <c r="M188" i="6"/>
  <c r="AB185" i="7"/>
  <c r="AC185" i="24"/>
  <c r="AD185" i="24"/>
  <c r="Q185" i="24"/>
  <c r="AO185" i="24" s="1"/>
  <c r="M188" i="24"/>
  <c r="L188" i="24"/>
  <c r="AB185" i="8"/>
  <c r="AC85" i="24"/>
  <c r="L88" i="8"/>
  <c r="O88" i="8" s="1"/>
  <c r="M88" i="8"/>
  <c r="AC84" i="8"/>
  <c r="AD85" i="24"/>
  <c r="R87" i="7"/>
  <c r="AP87" i="7" s="1"/>
  <c r="Q87" i="7"/>
  <c r="AO87" i="7" s="1"/>
  <c r="AG85" i="7"/>
  <c r="O87" i="6"/>
  <c r="K88" i="6"/>
  <c r="P187" i="8"/>
  <c r="AD101" i="7"/>
  <c r="AC101" i="7"/>
  <c r="J88" i="2"/>
  <c r="AN88" i="8"/>
  <c r="J87" i="2"/>
  <c r="AN87" i="8"/>
  <c r="R84" i="3"/>
  <c r="AP84" i="3" s="1"/>
  <c r="Q84" i="3"/>
  <c r="AO84" i="3" s="1"/>
  <c r="O189" i="8"/>
  <c r="P188" i="8" s="1"/>
  <c r="K190" i="8"/>
  <c r="N189" i="8"/>
  <c r="L90" i="7"/>
  <c r="N89" i="7"/>
  <c r="O89" i="7"/>
  <c r="P88" i="7" s="1"/>
  <c r="R88" i="7" s="1"/>
  <c r="AP88" i="7" s="1"/>
  <c r="K92" i="7"/>
  <c r="AE87" i="7"/>
  <c r="AF87" i="7"/>
  <c r="AG86" i="7" s="1"/>
  <c r="AB88" i="7"/>
  <c r="R86" i="7"/>
  <c r="AP86" i="7" s="1"/>
  <c r="Q86" i="7"/>
  <c r="AO86" i="7" s="1"/>
  <c r="K89" i="24"/>
  <c r="AE184" i="7"/>
  <c r="AF184" i="7"/>
  <c r="AH182" i="7"/>
  <c r="AI182" i="7"/>
  <c r="AE184" i="24"/>
  <c r="AF184" i="24"/>
  <c r="AI182" i="24"/>
  <c r="AH182" i="24"/>
  <c r="AH182" i="8"/>
  <c r="AI182" i="8"/>
  <c r="F89" i="2"/>
  <c r="E90" i="2" s="1"/>
  <c r="G89" i="2" s="1"/>
  <c r="D91" i="2"/>
  <c r="B92" i="2"/>
  <c r="AG81" i="8"/>
  <c r="Z144" i="2"/>
  <c r="B190" i="2"/>
  <c r="D189" i="2"/>
  <c r="F189" i="2" s="1"/>
  <c r="E190" i="2" s="1"/>
  <c r="G189" i="2" s="1"/>
  <c r="P145" i="2"/>
  <c r="J188" i="2"/>
  <c r="AN188" i="8"/>
  <c r="AN188" i="7"/>
  <c r="AI80" i="8"/>
  <c r="AH80" i="8"/>
  <c r="AE83" i="8"/>
  <c r="AF83" i="8"/>
  <c r="AF184" i="8"/>
  <c r="AE184" i="8"/>
  <c r="P42" i="2"/>
  <c r="O43" i="2"/>
  <c r="V43" i="2" s="1"/>
  <c r="O146" i="2"/>
  <c r="V146" i="2" s="1"/>
  <c r="AN172" i="6" l="1"/>
  <c r="X172" i="2" s="1"/>
  <c r="L173" i="2"/>
  <c r="M173" i="2" s="1"/>
  <c r="AQ145" i="8"/>
  <c r="AS145" i="8" s="1"/>
  <c r="AR145" i="8"/>
  <c r="AT145" i="8" s="1"/>
  <c r="AQ42" i="8"/>
  <c r="AS42" i="8" s="1"/>
  <c r="AR42" i="8"/>
  <c r="AT42" i="8" s="1"/>
  <c r="AR145" i="7"/>
  <c r="AT145" i="7" s="1"/>
  <c r="AQ145" i="7"/>
  <c r="AS145" i="7" s="1"/>
  <c r="AQ42" i="7"/>
  <c r="AS42" i="7" s="1"/>
  <c r="AR42" i="7"/>
  <c r="AT42" i="7" s="1"/>
  <c r="AQ42" i="24"/>
  <c r="AS42" i="24" s="1"/>
  <c r="AR42" i="24"/>
  <c r="AT42" i="24" s="1"/>
  <c r="AQ145" i="24"/>
  <c r="AS145" i="24" s="1"/>
  <c r="AR145" i="24"/>
  <c r="AT145" i="24" s="1"/>
  <c r="AQ145" i="6"/>
  <c r="AS145" i="6" s="1"/>
  <c r="AR145" i="6"/>
  <c r="AT145" i="6" s="1"/>
  <c r="AK174" i="6"/>
  <c r="AN174" i="6" s="1"/>
  <c r="AQ42" i="6"/>
  <c r="AS42" i="6" s="1"/>
  <c r="AR42" i="6"/>
  <c r="AT42" i="6" s="1"/>
  <c r="U145" i="2"/>
  <c r="Y145" i="2" s="1"/>
  <c r="AQ145" i="3"/>
  <c r="AS145" i="3" s="1"/>
  <c r="U42" i="2"/>
  <c r="Y42" i="2" s="1"/>
  <c r="AQ42" i="3"/>
  <c r="AS42" i="3" s="1"/>
  <c r="AI174" i="6"/>
  <c r="AL174" i="6" s="1"/>
  <c r="AB177" i="6"/>
  <c r="AF176" i="6"/>
  <c r="AG175" i="6" s="1"/>
  <c r="AH175" i="6" s="1"/>
  <c r="AD177" i="6"/>
  <c r="AE176" i="6"/>
  <c r="AC177" i="6"/>
  <c r="AJ79" i="3"/>
  <c r="X79" i="3"/>
  <c r="Y79" i="3"/>
  <c r="AM80" i="24"/>
  <c r="AZ81" i="5"/>
  <c r="BG81" i="5" s="1"/>
  <c r="S80" i="6" s="1"/>
  <c r="T80" i="6" s="1"/>
  <c r="AY81" i="5"/>
  <c r="BF81" i="5" s="1"/>
  <c r="S80" i="3" s="1"/>
  <c r="T80" i="3" s="1"/>
  <c r="AM180" i="24"/>
  <c r="AY181" i="5"/>
  <c r="BF181" i="5" s="1"/>
  <c r="S180" i="3" s="1"/>
  <c r="T180" i="3" s="1"/>
  <c r="AZ181" i="5"/>
  <c r="BG181" i="5" s="1"/>
  <c r="S180" i="6" s="1"/>
  <c r="T180" i="6" s="1"/>
  <c r="AY82" i="5"/>
  <c r="BF82" i="5" s="1"/>
  <c r="S81" i="3" s="1"/>
  <c r="T81" i="3" s="1"/>
  <c r="AZ82" i="5"/>
  <c r="BG82" i="5" s="1"/>
  <c r="S81" i="6" s="1"/>
  <c r="T81" i="6" s="1"/>
  <c r="AY182" i="5"/>
  <c r="BF182" i="5" s="1"/>
  <c r="S181" i="3" s="1"/>
  <c r="T181" i="3" s="1"/>
  <c r="AZ182" i="5"/>
  <c r="BG182" i="5" s="1"/>
  <c r="S181" i="6" s="1"/>
  <c r="T181" i="6" s="1"/>
  <c r="AN174" i="3"/>
  <c r="AA179" i="6"/>
  <c r="Z179" i="6"/>
  <c r="AN81" i="24"/>
  <c r="AN180" i="24"/>
  <c r="AM72" i="3"/>
  <c r="R72" i="2" s="1"/>
  <c r="AN72" i="6"/>
  <c r="X72" i="2" s="1"/>
  <c r="AM173" i="6"/>
  <c r="R173" i="2" s="1"/>
  <c r="AM81" i="24"/>
  <c r="AN80" i="24"/>
  <c r="AN181" i="24"/>
  <c r="AM181" i="24"/>
  <c r="AK182" i="7"/>
  <c r="AM182" i="7" s="1"/>
  <c r="AL81" i="24"/>
  <c r="AL174" i="3"/>
  <c r="AK73" i="6"/>
  <c r="AN73" i="6" s="1"/>
  <c r="X73" i="2" s="1"/>
  <c r="AL73" i="6"/>
  <c r="AR145" i="3"/>
  <c r="AT145" i="3" s="1"/>
  <c r="AL182" i="8"/>
  <c r="AM73" i="3"/>
  <c r="AK182" i="8"/>
  <c r="AM182" i="8" s="1"/>
  <c r="AL73" i="3"/>
  <c r="AR42" i="3"/>
  <c r="AT42" i="3" s="1"/>
  <c r="AK182" i="24"/>
  <c r="AL80" i="8"/>
  <c r="AK80" i="8"/>
  <c r="AM80" i="8" s="1"/>
  <c r="AL182" i="24"/>
  <c r="AL182" i="7"/>
  <c r="AK74" i="3"/>
  <c r="AN74" i="3" s="1"/>
  <c r="AF76" i="3"/>
  <c r="AG75" i="3" s="1"/>
  <c r="AI75" i="3" s="1"/>
  <c r="AI74" i="3"/>
  <c r="AD77" i="3"/>
  <c r="AB77" i="3"/>
  <c r="AE76" i="3"/>
  <c r="AC77" i="3"/>
  <c r="AD178" i="3"/>
  <c r="AC178" i="3"/>
  <c r="AF177" i="3"/>
  <c r="AG176" i="3" s="1"/>
  <c r="AI176" i="3" s="1"/>
  <c r="AB178" i="3"/>
  <c r="AE177" i="3"/>
  <c r="AH175" i="3"/>
  <c r="AI175" i="3"/>
  <c r="AA178" i="6"/>
  <c r="AC77" i="6"/>
  <c r="Z178" i="6"/>
  <c r="AD77" i="6"/>
  <c r="AI74" i="6"/>
  <c r="AH74" i="6"/>
  <c r="AA78" i="6"/>
  <c r="AF76" i="6"/>
  <c r="AG75" i="6" s="1"/>
  <c r="AE76" i="6"/>
  <c r="AB77" i="6"/>
  <c r="Z78" i="6"/>
  <c r="Y79" i="6"/>
  <c r="AJ79" i="6"/>
  <c r="X79" i="6"/>
  <c r="Z178" i="3"/>
  <c r="AA178" i="3"/>
  <c r="AA179" i="3"/>
  <c r="Z78" i="3"/>
  <c r="AA78" i="3"/>
  <c r="Z179" i="3"/>
  <c r="AG83" i="24"/>
  <c r="AH83" i="24" s="1"/>
  <c r="Q85" i="6"/>
  <c r="AO85" i="6" s="1"/>
  <c r="N88" i="24"/>
  <c r="R85" i="3"/>
  <c r="AP85" i="3" s="1"/>
  <c r="K88" i="3"/>
  <c r="O88" i="3" s="1"/>
  <c r="M89" i="24"/>
  <c r="M88" i="3"/>
  <c r="L89" i="24"/>
  <c r="L90" i="24" s="1"/>
  <c r="O87" i="3"/>
  <c r="P86" i="3" s="1"/>
  <c r="R86" i="3" s="1"/>
  <c r="AP86" i="3" s="1"/>
  <c r="R186" i="7"/>
  <c r="AP186" i="7" s="1"/>
  <c r="N87" i="3"/>
  <c r="Q86" i="24"/>
  <c r="AO86" i="24" s="1"/>
  <c r="N188" i="3"/>
  <c r="K189" i="7"/>
  <c r="L189" i="3"/>
  <c r="O88" i="24"/>
  <c r="P87" i="24" s="1"/>
  <c r="R87" i="24" s="1"/>
  <c r="AP87" i="24" s="1"/>
  <c r="P87" i="8"/>
  <c r="R87" i="8" s="1"/>
  <c r="AP87" i="8" s="1"/>
  <c r="AB86" i="24"/>
  <c r="P187" i="7"/>
  <c r="R187" i="7" s="1"/>
  <c r="AP187" i="7" s="1"/>
  <c r="M189" i="7"/>
  <c r="M89" i="6"/>
  <c r="L189" i="7"/>
  <c r="N188" i="7"/>
  <c r="K189" i="3"/>
  <c r="AF85" i="24"/>
  <c r="AG84" i="24" s="1"/>
  <c r="AI84" i="24" s="1"/>
  <c r="AF185" i="7"/>
  <c r="AG184" i="7" s="1"/>
  <c r="M189" i="6"/>
  <c r="AC86" i="24"/>
  <c r="AB186" i="24"/>
  <c r="O188" i="3"/>
  <c r="P187" i="3" s="1"/>
  <c r="Q187" i="3" s="1"/>
  <c r="AO187" i="3" s="1"/>
  <c r="AD186" i="8"/>
  <c r="M189" i="3"/>
  <c r="AD85" i="8"/>
  <c r="L191" i="8"/>
  <c r="L89" i="6"/>
  <c r="K189" i="24"/>
  <c r="AE85" i="24"/>
  <c r="L189" i="6"/>
  <c r="K189" i="6"/>
  <c r="O188" i="24"/>
  <c r="P187" i="24" s="1"/>
  <c r="Q187" i="24" s="1"/>
  <c r="AO187" i="24" s="1"/>
  <c r="N188" i="6"/>
  <c r="M89" i="3"/>
  <c r="O188" i="6"/>
  <c r="P187" i="6" s="1"/>
  <c r="Q187" i="6" s="1"/>
  <c r="AO187" i="6" s="1"/>
  <c r="AC186" i="7"/>
  <c r="AF84" i="8"/>
  <c r="AG83" i="8" s="1"/>
  <c r="AF185" i="8"/>
  <c r="AG184" i="8" s="1"/>
  <c r="AD86" i="24"/>
  <c r="AC186" i="24"/>
  <c r="AE185" i="24"/>
  <c r="AD186" i="24"/>
  <c r="AE185" i="8"/>
  <c r="AB186" i="7"/>
  <c r="AD186" i="7"/>
  <c r="AB186" i="8"/>
  <c r="AF185" i="24"/>
  <c r="AG184" i="24" s="1"/>
  <c r="AI184" i="24" s="1"/>
  <c r="AE185" i="7"/>
  <c r="AC186" i="8"/>
  <c r="M191" i="8"/>
  <c r="L189" i="24"/>
  <c r="M189" i="24"/>
  <c r="N188" i="24"/>
  <c r="AC85" i="8"/>
  <c r="M89" i="8"/>
  <c r="K89" i="8"/>
  <c r="AB85" i="8"/>
  <c r="N88" i="8"/>
  <c r="L89" i="8"/>
  <c r="AE84" i="8"/>
  <c r="Q188" i="8"/>
  <c r="AO188" i="8" s="1"/>
  <c r="R188" i="8"/>
  <c r="AP188" i="8" s="1"/>
  <c r="AI86" i="7"/>
  <c r="AH86" i="7"/>
  <c r="AF88" i="7"/>
  <c r="AG87" i="7" s="1"/>
  <c r="AE88" i="7"/>
  <c r="AB89" i="7"/>
  <c r="K191" i="8"/>
  <c r="O190" i="8"/>
  <c r="P189" i="8" s="1"/>
  <c r="N190" i="8"/>
  <c r="AD102" i="7"/>
  <c r="Q186" i="24"/>
  <c r="AO186" i="24" s="1"/>
  <c r="R186" i="24"/>
  <c r="AP186" i="24" s="1"/>
  <c r="AH85" i="7"/>
  <c r="AI85" i="7"/>
  <c r="AN89" i="8"/>
  <c r="J89" i="2"/>
  <c r="Q186" i="6"/>
  <c r="AO186" i="6" s="1"/>
  <c r="R186" i="6"/>
  <c r="AP186" i="6" s="1"/>
  <c r="K90" i="24"/>
  <c r="K93" i="7"/>
  <c r="L91" i="7"/>
  <c r="N90" i="7"/>
  <c r="O90" i="7"/>
  <c r="P89" i="7" s="1"/>
  <c r="AC102" i="7"/>
  <c r="K89" i="6"/>
  <c r="O88" i="6"/>
  <c r="P87" i="6" s="1"/>
  <c r="N88" i="6"/>
  <c r="P86" i="6"/>
  <c r="R186" i="3"/>
  <c r="AP186" i="3" s="1"/>
  <c r="Q186" i="3"/>
  <c r="AO186" i="3" s="1"/>
  <c r="K89" i="3"/>
  <c r="Q88" i="7"/>
  <c r="AO88" i="7" s="1"/>
  <c r="Q86" i="8"/>
  <c r="AO86" i="8" s="1"/>
  <c r="R86" i="8"/>
  <c r="AP86" i="8" s="1"/>
  <c r="Q187" i="8"/>
  <c r="AO187" i="8" s="1"/>
  <c r="R187" i="8"/>
  <c r="AP187" i="8" s="1"/>
  <c r="L89" i="3"/>
  <c r="AG183" i="7"/>
  <c r="AH82" i="24"/>
  <c r="AI82" i="24"/>
  <c r="AG183" i="8"/>
  <c r="AI183" i="8" s="1"/>
  <c r="AG82" i="8"/>
  <c r="AH82" i="8" s="1"/>
  <c r="AG183" i="24"/>
  <c r="B191" i="2"/>
  <c r="D190" i="2"/>
  <c r="F190" i="2" s="1"/>
  <c r="E191" i="2" s="1"/>
  <c r="G190" i="2" s="1"/>
  <c r="F90" i="2"/>
  <c r="E91" i="2" s="1"/>
  <c r="S145" i="2"/>
  <c r="W145" i="2" s="1"/>
  <c r="J189" i="2"/>
  <c r="AN189" i="8"/>
  <c r="AN189" i="7"/>
  <c r="AH81" i="8"/>
  <c r="AI81" i="8"/>
  <c r="D92" i="2"/>
  <c r="B93" i="2"/>
  <c r="N44" i="2"/>
  <c r="S42" i="2"/>
  <c r="W42" i="2" s="1"/>
  <c r="N147" i="2"/>
  <c r="AM174" i="6" l="1"/>
  <c r="R174" i="2" s="1"/>
  <c r="AI175" i="6"/>
  <c r="AL175" i="6" s="1"/>
  <c r="X174" i="2"/>
  <c r="AK175" i="6"/>
  <c r="AN175" i="6" s="1"/>
  <c r="AJ81" i="6"/>
  <c r="AE177" i="6"/>
  <c r="AD178" i="6"/>
  <c r="AF177" i="6"/>
  <c r="AG176" i="6" s="1"/>
  <c r="AH176" i="6" s="1"/>
  <c r="AB178" i="6"/>
  <c r="AC178" i="6"/>
  <c r="AA79" i="3"/>
  <c r="Z79" i="3"/>
  <c r="AZ183" i="5"/>
  <c r="BG183" i="5" s="1"/>
  <c r="S182" i="6" s="1"/>
  <c r="T182" i="6" s="1"/>
  <c r="AY183" i="5"/>
  <c r="BF183" i="5" s="1"/>
  <c r="S182" i="3" s="1"/>
  <c r="T182" i="3" s="1"/>
  <c r="AN182" i="24"/>
  <c r="AM182" i="24"/>
  <c r="L174" i="2"/>
  <c r="M174" i="2" s="1"/>
  <c r="X180" i="6"/>
  <c r="Y180" i="6"/>
  <c r="Y181" i="6"/>
  <c r="X181" i="6"/>
  <c r="AM73" i="6"/>
  <c r="R73" i="2" s="1"/>
  <c r="L73" i="2"/>
  <c r="M73" i="2" s="1"/>
  <c r="AM74" i="3"/>
  <c r="AK175" i="3"/>
  <c r="AM175" i="3" s="1"/>
  <c r="AL82" i="24"/>
  <c r="AK74" i="6"/>
  <c r="AN74" i="6" s="1"/>
  <c r="X74" i="2" s="1"/>
  <c r="AL81" i="8"/>
  <c r="AK81" i="8"/>
  <c r="AM81" i="8" s="1"/>
  <c r="AK82" i="24"/>
  <c r="AL74" i="6"/>
  <c r="AL85" i="7"/>
  <c r="AL74" i="3"/>
  <c r="AK82" i="8"/>
  <c r="AM82" i="8" s="1"/>
  <c r="AK85" i="7"/>
  <c r="AM85" i="7" s="1"/>
  <c r="AL176" i="3"/>
  <c r="AL183" i="8"/>
  <c r="AL84" i="24"/>
  <c r="AK83" i="24"/>
  <c r="AL75" i="3"/>
  <c r="AK86" i="7"/>
  <c r="AM86" i="7" s="1"/>
  <c r="AL86" i="7"/>
  <c r="AL184" i="24"/>
  <c r="AL175" i="3"/>
  <c r="AC78" i="3"/>
  <c r="AD78" i="3"/>
  <c r="AB78" i="3"/>
  <c r="AH75" i="3"/>
  <c r="AF77" i="3"/>
  <c r="AG76" i="3" s="1"/>
  <c r="AI76" i="3" s="1"/>
  <c r="AE77" i="3"/>
  <c r="AF178" i="3"/>
  <c r="AG177" i="3" s="1"/>
  <c r="AE178" i="3"/>
  <c r="AH176" i="3"/>
  <c r="AB179" i="3"/>
  <c r="AA79" i="6"/>
  <c r="Z79" i="6"/>
  <c r="AC179" i="3"/>
  <c r="AD179" i="3"/>
  <c r="AD78" i="6"/>
  <c r="AC78" i="6"/>
  <c r="AE77" i="6"/>
  <c r="AF77" i="6"/>
  <c r="AG76" i="6" s="1"/>
  <c r="AB78" i="6"/>
  <c r="AI75" i="6"/>
  <c r="AH75" i="6"/>
  <c r="AJ181" i="6"/>
  <c r="AJ180" i="6"/>
  <c r="Y80" i="6"/>
  <c r="X80" i="6"/>
  <c r="AJ80" i="6"/>
  <c r="X81" i="6"/>
  <c r="Y81" i="6"/>
  <c r="X81" i="3"/>
  <c r="Y81" i="3"/>
  <c r="AJ80" i="3"/>
  <c r="Y80" i="3"/>
  <c r="X80" i="3"/>
  <c r="X181" i="3"/>
  <c r="Y181" i="3"/>
  <c r="AJ181" i="3"/>
  <c r="AJ180" i="3"/>
  <c r="Y180" i="3"/>
  <c r="X180" i="3"/>
  <c r="AJ81" i="3"/>
  <c r="AI83" i="24"/>
  <c r="N88" i="3"/>
  <c r="O189" i="7"/>
  <c r="P188" i="7" s="1"/>
  <c r="Q188" i="7" s="1"/>
  <c r="AO188" i="7" s="1"/>
  <c r="AB87" i="24"/>
  <c r="Q187" i="7"/>
  <c r="AO187" i="7" s="1"/>
  <c r="M90" i="24"/>
  <c r="N90" i="24" s="1"/>
  <c r="O89" i="24"/>
  <c r="P88" i="24" s="1"/>
  <c r="R88" i="24" s="1"/>
  <c r="AP88" i="24" s="1"/>
  <c r="N89" i="24"/>
  <c r="L91" i="24"/>
  <c r="Q86" i="3"/>
  <c r="AO86" i="3" s="1"/>
  <c r="L190" i="3"/>
  <c r="L191" i="3" s="1"/>
  <c r="R187" i="6"/>
  <c r="AP187" i="6" s="1"/>
  <c r="Q87" i="8"/>
  <c r="AO87" i="8" s="1"/>
  <c r="K190" i="3"/>
  <c r="K190" i="7"/>
  <c r="N189" i="7"/>
  <c r="L90" i="6"/>
  <c r="AD87" i="24"/>
  <c r="Q87" i="24"/>
  <c r="AO87" i="24" s="1"/>
  <c r="L190" i="6"/>
  <c r="L190" i="7"/>
  <c r="O189" i="3"/>
  <c r="P188" i="3" s="1"/>
  <c r="R188" i="3" s="1"/>
  <c r="AP188" i="3" s="1"/>
  <c r="M190" i="7"/>
  <c r="AC187" i="24"/>
  <c r="N189" i="3"/>
  <c r="R187" i="3"/>
  <c r="AP187" i="3" s="1"/>
  <c r="AE86" i="24"/>
  <c r="AH84" i="24"/>
  <c r="M190" i="3"/>
  <c r="AF86" i="24"/>
  <c r="AG85" i="24" s="1"/>
  <c r="R187" i="24"/>
  <c r="AP187" i="24" s="1"/>
  <c r="AF85" i="8"/>
  <c r="AG84" i="8" s="1"/>
  <c r="AI84" i="8" s="1"/>
  <c r="AC87" i="24"/>
  <c r="L192" i="8"/>
  <c r="N189" i="24"/>
  <c r="AE186" i="8"/>
  <c r="AF186" i="24"/>
  <c r="AG185" i="24" s="1"/>
  <c r="AB187" i="24"/>
  <c r="K90" i="8"/>
  <c r="AB86" i="8"/>
  <c r="AB187" i="8"/>
  <c r="L90" i="3"/>
  <c r="AE186" i="24"/>
  <c r="AF186" i="8"/>
  <c r="AG185" i="8" s="1"/>
  <c r="O89" i="8"/>
  <c r="P88" i="8" s="1"/>
  <c r="K190" i="6"/>
  <c r="M190" i="24"/>
  <c r="AD187" i="7"/>
  <c r="M190" i="6"/>
  <c r="N89" i="8"/>
  <c r="O189" i="6"/>
  <c r="P188" i="6" s="1"/>
  <c r="R188" i="6" s="1"/>
  <c r="AP188" i="6" s="1"/>
  <c r="AC86" i="8"/>
  <c r="M192" i="8"/>
  <c r="N189" i="6"/>
  <c r="L90" i="8"/>
  <c r="AD187" i="8"/>
  <c r="AD187" i="24"/>
  <c r="AC187" i="7"/>
  <c r="AB187" i="7"/>
  <c r="AE186" i="7"/>
  <c r="L190" i="24"/>
  <c r="O189" i="24"/>
  <c r="P188" i="24" s="1"/>
  <c r="AF186" i="7"/>
  <c r="AG185" i="7" s="1"/>
  <c r="AI185" i="7" s="1"/>
  <c r="AC187" i="8"/>
  <c r="K190" i="24"/>
  <c r="M90" i="3"/>
  <c r="AE85" i="8"/>
  <c r="AD86" i="8"/>
  <c r="M90" i="6"/>
  <c r="M91" i="24"/>
  <c r="M90" i="8"/>
  <c r="P87" i="3"/>
  <c r="AD103" i="7"/>
  <c r="G90" i="2"/>
  <c r="O89" i="3"/>
  <c r="P88" i="3" s="1"/>
  <c r="R88" i="3" s="1"/>
  <c r="AP88" i="3" s="1"/>
  <c r="N89" i="3"/>
  <c r="K90" i="3"/>
  <c r="Q87" i="6"/>
  <c r="AO87" i="6" s="1"/>
  <c r="R87" i="6"/>
  <c r="AP87" i="6" s="1"/>
  <c r="K94" i="7"/>
  <c r="O90" i="24"/>
  <c r="K91" i="24"/>
  <c r="AE89" i="7"/>
  <c r="AB90" i="7"/>
  <c r="AF89" i="7"/>
  <c r="K192" i="8"/>
  <c r="O191" i="8"/>
  <c r="N191" i="8"/>
  <c r="AH184" i="24"/>
  <c r="Q89" i="7"/>
  <c r="AO89" i="7" s="1"/>
  <c r="R89" i="7"/>
  <c r="AP89" i="7" s="1"/>
  <c r="Q86" i="6"/>
  <c r="AO86" i="6" s="1"/>
  <c r="R86" i="6"/>
  <c r="AP86" i="6" s="1"/>
  <c r="N89" i="6"/>
  <c r="K90" i="6"/>
  <c r="O89" i="6"/>
  <c r="P88" i="6" s="1"/>
  <c r="AC103" i="7"/>
  <c r="L92" i="7"/>
  <c r="O91" i="7"/>
  <c r="P90" i="7" s="1"/>
  <c r="R90" i="7" s="1"/>
  <c r="N91" i="7"/>
  <c r="Q189" i="8"/>
  <c r="AO189" i="8" s="1"/>
  <c r="R189" i="8"/>
  <c r="AP189" i="8" s="1"/>
  <c r="AH87" i="7"/>
  <c r="AI87" i="7"/>
  <c r="AH183" i="7"/>
  <c r="AI183" i="7"/>
  <c r="AH184" i="7"/>
  <c r="AI184" i="7"/>
  <c r="AI82" i="8"/>
  <c r="AH183" i="8"/>
  <c r="AH83" i="8"/>
  <c r="AI83" i="8"/>
  <c r="AH184" i="8"/>
  <c r="AI184" i="8"/>
  <c r="AH183" i="24"/>
  <c r="AI183" i="24"/>
  <c r="B192" i="2"/>
  <c r="D191" i="2"/>
  <c r="F191" i="2" s="1"/>
  <c r="E192" i="2" s="1"/>
  <c r="G191" i="2" s="1"/>
  <c r="J190" i="2"/>
  <c r="AN190" i="8"/>
  <c r="AN190" i="7"/>
  <c r="P146" i="2"/>
  <c r="Z145" i="2"/>
  <c r="F91" i="2"/>
  <c r="E92" i="2" s="1"/>
  <c r="G91" i="2" s="1"/>
  <c r="P43" i="2"/>
  <c r="B94" i="2"/>
  <c r="D93" i="2"/>
  <c r="O44" i="2"/>
  <c r="V44" i="2" s="1"/>
  <c r="Z42" i="2"/>
  <c r="O147" i="2"/>
  <c r="V147" i="2" s="1"/>
  <c r="AP90" i="7" l="1"/>
  <c r="AR43" i="8"/>
  <c r="AT43" i="8" s="1"/>
  <c r="AQ43" i="8"/>
  <c r="AS43" i="8" s="1"/>
  <c r="AQ146" i="8"/>
  <c r="AS146" i="8" s="1"/>
  <c r="AR146" i="8"/>
  <c r="AT146" i="8" s="1"/>
  <c r="AR146" i="7"/>
  <c r="AT146" i="7" s="1"/>
  <c r="AQ146" i="7"/>
  <c r="AS146" i="7" s="1"/>
  <c r="AR43" i="7"/>
  <c r="AT43" i="7" s="1"/>
  <c r="AQ43" i="7"/>
  <c r="AS43" i="7" s="1"/>
  <c r="AM175" i="6"/>
  <c r="R175" i="2" s="1"/>
  <c r="AQ146" i="24"/>
  <c r="AS146" i="24" s="1"/>
  <c r="AR146" i="24"/>
  <c r="AT146" i="24" s="1"/>
  <c r="AQ43" i="24"/>
  <c r="AS43" i="24" s="1"/>
  <c r="AR43" i="24"/>
  <c r="AT43" i="24" s="1"/>
  <c r="AQ146" i="6"/>
  <c r="AS146" i="6" s="1"/>
  <c r="AR146" i="6"/>
  <c r="AT146" i="6" s="1"/>
  <c r="AQ43" i="6"/>
  <c r="AS43" i="6" s="1"/>
  <c r="AR43" i="6"/>
  <c r="AT43" i="6" s="1"/>
  <c r="U146" i="2"/>
  <c r="Y146" i="2" s="1"/>
  <c r="AQ146" i="3"/>
  <c r="AS146" i="3" s="1"/>
  <c r="U43" i="2"/>
  <c r="Y43" i="2" s="1"/>
  <c r="AQ43" i="3"/>
  <c r="AS43" i="3" s="1"/>
  <c r="AI176" i="6"/>
  <c r="AE178" i="6"/>
  <c r="AF178" i="6"/>
  <c r="AG177" i="6" s="1"/>
  <c r="AI177" i="6" s="1"/>
  <c r="AD179" i="6"/>
  <c r="AB179" i="6"/>
  <c r="AC179" i="6"/>
  <c r="X182" i="3"/>
  <c r="Y182" i="3"/>
  <c r="AJ182" i="3"/>
  <c r="AY84" i="5"/>
  <c r="BF84" i="5" s="1"/>
  <c r="S83" i="3" s="1"/>
  <c r="T83" i="3" s="1"/>
  <c r="AZ84" i="5"/>
  <c r="BG84" i="5" s="1"/>
  <c r="S83" i="6" s="1"/>
  <c r="T83" i="6" s="1"/>
  <c r="AM82" i="24"/>
  <c r="AY83" i="5"/>
  <c r="BF83" i="5" s="1"/>
  <c r="S82" i="3" s="1"/>
  <c r="T82" i="3" s="1"/>
  <c r="AZ83" i="5"/>
  <c r="BG83" i="5" s="1"/>
  <c r="S82" i="6" s="1"/>
  <c r="T82" i="6" s="1"/>
  <c r="AN83" i="24"/>
  <c r="AM83" i="24"/>
  <c r="AN175" i="3"/>
  <c r="X175" i="2" s="1"/>
  <c r="AN82" i="24"/>
  <c r="Y182" i="6"/>
  <c r="X182" i="6"/>
  <c r="L175" i="2"/>
  <c r="M175" i="2" s="1"/>
  <c r="AM74" i="6"/>
  <c r="R74" i="2" s="1"/>
  <c r="L74" i="2"/>
  <c r="M74" i="2" s="1"/>
  <c r="AK183" i="24"/>
  <c r="AR146" i="3"/>
  <c r="AT146" i="3" s="1"/>
  <c r="AL184" i="8"/>
  <c r="AL183" i="7"/>
  <c r="AL76" i="3"/>
  <c r="AK184" i="8"/>
  <c r="AM184" i="8" s="1"/>
  <c r="AK183" i="7"/>
  <c r="AM183" i="7" s="1"/>
  <c r="AK184" i="24"/>
  <c r="AL83" i="24"/>
  <c r="AK75" i="3"/>
  <c r="AN75" i="3" s="1"/>
  <c r="AL83" i="8"/>
  <c r="AL87" i="7"/>
  <c r="AL84" i="8"/>
  <c r="AK184" i="7"/>
  <c r="AM184" i="7" s="1"/>
  <c r="AK83" i="8"/>
  <c r="AM83" i="8" s="1"/>
  <c r="AK87" i="7"/>
  <c r="AM87" i="7" s="1"/>
  <c r="AL185" i="7"/>
  <c r="AK176" i="3"/>
  <c r="AM176" i="3" s="1"/>
  <c r="AK176" i="6"/>
  <c r="AM176" i="6" s="1"/>
  <c r="AK183" i="8"/>
  <c r="AM183" i="8" s="1"/>
  <c r="AL82" i="8"/>
  <c r="AK75" i="6"/>
  <c r="AM75" i="6" s="1"/>
  <c r="AR43" i="3"/>
  <c r="AT43" i="3" s="1"/>
  <c r="AL183" i="24"/>
  <c r="AL184" i="7"/>
  <c r="AK84" i="24"/>
  <c r="AL75" i="6"/>
  <c r="L75" i="2" s="1"/>
  <c r="M75" i="2" s="1"/>
  <c r="AC79" i="3"/>
  <c r="AD79" i="3"/>
  <c r="AF78" i="3"/>
  <c r="AG77" i="3" s="1"/>
  <c r="AH77" i="3" s="1"/>
  <c r="AB79" i="3"/>
  <c r="AE78" i="3"/>
  <c r="AH76" i="3"/>
  <c r="AI177" i="3"/>
  <c r="AH177" i="3"/>
  <c r="AF179" i="3"/>
  <c r="AG178" i="3" s="1"/>
  <c r="AI178" i="3" s="1"/>
  <c r="AB180" i="3"/>
  <c r="AD180" i="3"/>
  <c r="AC180" i="3"/>
  <c r="AE179" i="3"/>
  <c r="AC79" i="6"/>
  <c r="AA81" i="6"/>
  <c r="AD79" i="6"/>
  <c r="AA181" i="6"/>
  <c r="Z80" i="6"/>
  <c r="Z181" i="6"/>
  <c r="AF78" i="6"/>
  <c r="AG77" i="6" s="1"/>
  <c r="AB79" i="6"/>
  <c r="AE78" i="6"/>
  <c r="AI76" i="6"/>
  <c r="AH76" i="6"/>
  <c r="Z81" i="6"/>
  <c r="AA180" i="6"/>
  <c r="Z180" i="6"/>
  <c r="Z181" i="3"/>
  <c r="AA81" i="3"/>
  <c r="AA181" i="3"/>
  <c r="Z81" i="3"/>
  <c r="AJ182" i="6"/>
  <c r="AA80" i="6"/>
  <c r="AA180" i="3"/>
  <c r="AA80" i="3"/>
  <c r="Z80" i="3"/>
  <c r="Z180" i="3"/>
  <c r="R188" i="7"/>
  <c r="AP188" i="7" s="1"/>
  <c r="P89" i="24"/>
  <c r="Q89" i="24" s="1"/>
  <c r="AO89" i="24" s="1"/>
  <c r="Q88" i="24"/>
  <c r="AO88" i="24" s="1"/>
  <c r="AE87" i="24"/>
  <c r="O190" i="3"/>
  <c r="P189" i="3" s="1"/>
  <c r="Q189" i="3" s="1"/>
  <c r="AO189" i="3" s="1"/>
  <c r="N190" i="3"/>
  <c r="K191" i="3"/>
  <c r="O191" i="3" s="1"/>
  <c r="L92" i="24"/>
  <c r="Q188" i="3"/>
  <c r="AO188" i="3" s="1"/>
  <c r="L191" i="7"/>
  <c r="L91" i="6"/>
  <c r="K191" i="7"/>
  <c r="L191" i="6"/>
  <c r="M191" i="7"/>
  <c r="O190" i="7"/>
  <c r="P189" i="7" s="1"/>
  <c r="R189" i="7" s="1"/>
  <c r="AP189" i="7" s="1"/>
  <c r="N190" i="7"/>
  <c r="AC188" i="24"/>
  <c r="AE187" i="8"/>
  <c r="M191" i="3"/>
  <c r="M192" i="3" s="1"/>
  <c r="AF87" i="24"/>
  <c r="AG86" i="24" s="1"/>
  <c r="AC88" i="24"/>
  <c r="AH185" i="7"/>
  <c r="M191" i="24"/>
  <c r="AD88" i="24"/>
  <c r="AB88" i="24"/>
  <c r="AB89" i="24" s="1"/>
  <c r="AH84" i="8"/>
  <c r="AF187" i="7"/>
  <c r="AG186" i="7" s="1"/>
  <c r="L193" i="8"/>
  <c r="M91" i="3"/>
  <c r="M91" i="8"/>
  <c r="AB188" i="7"/>
  <c r="AB87" i="8"/>
  <c r="AF187" i="24"/>
  <c r="AG186" i="24" s="1"/>
  <c r="AI186" i="24" s="1"/>
  <c r="AD188" i="24"/>
  <c r="N190" i="6"/>
  <c r="AE187" i="24"/>
  <c r="AB188" i="24"/>
  <c r="AC189" i="24" s="1"/>
  <c r="L91" i="3"/>
  <c r="L91" i="8"/>
  <c r="AB188" i="8"/>
  <c r="O190" i="24"/>
  <c r="P189" i="24" s="1"/>
  <c r="AC188" i="7"/>
  <c r="AE187" i="7"/>
  <c r="AF187" i="8"/>
  <c r="AG186" i="8" s="1"/>
  <c r="AI186" i="8" s="1"/>
  <c r="M191" i="6"/>
  <c r="AD87" i="8"/>
  <c r="AE86" i="8"/>
  <c r="K191" i="6"/>
  <c r="K192" i="6" s="1"/>
  <c r="Q188" i="6"/>
  <c r="AO188" i="6" s="1"/>
  <c r="AF86" i="8"/>
  <c r="AG85" i="8" s="1"/>
  <c r="N90" i="8"/>
  <c r="O190" i="6"/>
  <c r="P189" i="6" s="1"/>
  <c r="O90" i="8"/>
  <c r="P89" i="8" s="1"/>
  <c r="K91" i="8"/>
  <c r="AC87" i="8"/>
  <c r="M92" i="24"/>
  <c r="N190" i="24"/>
  <c r="L192" i="3"/>
  <c r="L191" i="24"/>
  <c r="AC188" i="8"/>
  <c r="AD188" i="8"/>
  <c r="AD188" i="7"/>
  <c r="K191" i="24"/>
  <c r="M193" i="8"/>
  <c r="M91" i="6"/>
  <c r="Q88" i="6"/>
  <c r="AO88" i="6" s="1"/>
  <c r="R88" i="6"/>
  <c r="AP88" i="6" s="1"/>
  <c r="AF90" i="7"/>
  <c r="AG89" i="7" s="1"/>
  <c r="AE90" i="7"/>
  <c r="AB91" i="7"/>
  <c r="AH185" i="8"/>
  <c r="AI185" i="8"/>
  <c r="Q88" i="3"/>
  <c r="AO88" i="3" s="1"/>
  <c r="O90" i="6"/>
  <c r="N90" i="6"/>
  <c r="K91" i="6"/>
  <c r="AI85" i="24"/>
  <c r="AH85" i="24"/>
  <c r="O91" i="24"/>
  <c r="N91" i="24"/>
  <c r="K92" i="24"/>
  <c r="Q88" i="8"/>
  <c r="AO88" i="8" s="1"/>
  <c r="R88" i="8"/>
  <c r="AP88" i="8" s="1"/>
  <c r="K95" i="7"/>
  <c r="Q188" i="24"/>
  <c r="AO188" i="24" s="1"/>
  <c r="R188" i="24"/>
  <c r="AP188" i="24" s="1"/>
  <c r="Q90" i="7"/>
  <c r="AO90" i="7" s="1"/>
  <c r="AG88" i="7"/>
  <c r="N90" i="3"/>
  <c r="O90" i="3"/>
  <c r="P89" i="3" s="1"/>
  <c r="K91" i="3"/>
  <c r="AN90" i="8"/>
  <c r="J90" i="2"/>
  <c r="J91" i="2"/>
  <c r="AN91" i="8"/>
  <c r="K192" i="3"/>
  <c r="P190" i="8"/>
  <c r="K193" i="8"/>
  <c r="O192" i="8"/>
  <c r="P191" i="8" s="1"/>
  <c r="N192" i="8"/>
  <c r="Q87" i="3"/>
  <c r="AO87" i="3" s="1"/>
  <c r="R87" i="3"/>
  <c r="AP87" i="3" s="1"/>
  <c r="L93" i="7"/>
  <c r="O92" i="7"/>
  <c r="P91" i="7" s="1"/>
  <c r="N92" i="7"/>
  <c r="AH185" i="24"/>
  <c r="AI185" i="24"/>
  <c r="F92" i="2"/>
  <c r="E93" i="2" s="1"/>
  <c r="G92" i="2" s="1"/>
  <c r="B193" i="2"/>
  <c r="D192" i="2"/>
  <c r="F192" i="2" s="1"/>
  <c r="E193" i="2" s="1"/>
  <c r="G192" i="2" s="1"/>
  <c r="S43" i="2"/>
  <c r="W43" i="2" s="1"/>
  <c r="J191" i="2"/>
  <c r="AN191" i="7"/>
  <c r="AN191" i="8"/>
  <c r="B95" i="2"/>
  <c r="D94" i="2"/>
  <c r="S146" i="2"/>
  <c r="W146" i="2" s="1"/>
  <c r="N45" i="2"/>
  <c r="N148" i="2"/>
  <c r="AL176" i="6" l="1"/>
  <c r="L176" i="2" s="1"/>
  <c r="M176" i="2" s="1"/>
  <c r="AL177" i="6"/>
  <c r="AH177" i="6"/>
  <c r="AD180" i="6"/>
  <c r="AC180" i="6"/>
  <c r="AB180" i="6"/>
  <c r="AF179" i="6"/>
  <c r="AG178" i="6" s="1"/>
  <c r="AI178" i="6" s="1"/>
  <c r="AE179" i="6"/>
  <c r="AA182" i="3"/>
  <c r="Z182" i="3"/>
  <c r="AY85" i="5"/>
  <c r="BF85" i="5" s="1"/>
  <c r="S84" i="3" s="1"/>
  <c r="T84" i="3" s="1"/>
  <c r="AZ85" i="5"/>
  <c r="BG85" i="5" s="1"/>
  <c r="S84" i="6" s="1"/>
  <c r="T84" i="6" s="1"/>
  <c r="AZ185" i="5"/>
  <c r="BG185" i="5" s="1"/>
  <c r="S184" i="6" s="1"/>
  <c r="T184" i="6" s="1"/>
  <c r="AY185" i="5"/>
  <c r="BF185" i="5" s="1"/>
  <c r="S184" i="3" s="1"/>
  <c r="T184" i="3" s="1"/>
  <c r="AY184" i="5"/>
  <c r="BF184" i="5" s="1"/>
  <c r="S183" i="3" s="1"/>
  <c r="T183" i="3" s="1"/>
  <c r="AZ184" i="5"/>
  <c r="BG184" i="5" s="1"/>
  <c r="S183" i="6" s="1"/>
  <c r="T183" i="6" s="1"/>
  <c r="AN176" i="3"/>
  <c r="AM75" i="3"/>
  <c r="R75" i="2" s="1"/>
  <c r="AM84" i="24"/>
  <c r="R176" i="2"/>
  <c r="AN184" i="24"/>
  <c r="AM183" i="24"/>
  <c r="AN183" i="24"/>
  <c r="AM184" i="24"/>
  <c r="AN84" i="24"/>
  <c r="AN176" i="6"/>
  <c r="AN75" i="6"/>
  <c r="X75" i="2" s="1"/>
  <c r="AK185" i="24"/>
  <c r="AL186" i="8"/>
  <c r="AL76" i="6"/>
  <c r="L76" i="2" s="1"/>
  <c r="M76" i="2" s="1"/>
  <c r="AL178" i="3"/>
  <c r="AK177" i="3"/>
  <c r="AM177" i="3" s="1"/>
  <c r="AK77" i="3"/>
  <c r="AM77" i="3" s="1"/>
  <c r="AL177" i="3"/>
  <c r="AL185" i="8"/>
  <c r="AK84" i="8"/>
  <c r="AM84" i="8" s="1"/>
  <c r="AK85" i="24"/>
  <c r="AK185" i="8"/>
  <c r="AM185" i="8" s="1"/>
  <c r="AL186" i="24"/>
  <c r="AK76" i="3"/>
  <c r="AM76" i="3" s="1"/>
  <c r="AL85" i="24"/>
  <c r="AL185" i="24"/>
  <c r="AK185" i="7"/>
  <c r="AM185" i="7" s="1"/>
  <c r="AK76" i="6"/>
  <c r="AN76" i="6" s="1"/>
  <c r="AF79" i="3"/>
  <c r="AG78" i="3" s="1"/>
  <c r="AH78" i="3" s="1"/>
  <c r="AC80" i="3"/>
  <c r="AB80" i="3"/>
  <c r="AD80" i="3"/>
  <c r="AE79" i="3"/>
  <c r="AI77" i="3"/>
  <c r="AH178" i="3"/>
  <c r="AF180" i="3"/>
  <c r="AG179" i="3" s="1"/>
  <c r="AH179" i="3" s="1"/>
  <c r="AD181" i="3"/>
  <c r="AE180" i="3"/>
  <c r="AC80" i="6"/>
  <c r="AA182" i="6"/>
  <c r="AC181" i="3"/>
  <c r="AB181" i="3"/>
  <c r="AD80" i="6"/>
  <c r="AF79" i="6"/>
  <c r="AG78" i="6" s="1"/>
  <c r="AB80" i="6"/>
  <c r="AE79" i="6"/>
  <c r="AI77" i="6"/>
  <c r="AH77" i="6"/>
  <c r="Z182" i="6"/>
  <c r="X82" i="6"/>
  <c r="Y82" i="6"/>
  <c r="AJ82" i="6"/>
  <c r="Y83" i="6"/>
  <c r="AJ83" i="6"/>
  <c r="X83" i="6"/>
  <c r="AJ83" i="3"/>
  <c r="X83" i="3"/>
  <c r="Y83" i="3"/>
  <c r="X82" i="3"/>
  <c r="AJ82" i="3"/>
  <c r="Y82" i="3"/>
  <c r="R89" i="24"/>
  <c r="AP89" i="24" s="1"/>
  <c r="R189" i="3"/>
  <c r="AP189" i="3" s="1"/>
  <c r="O191" i="7"/>
  <c r="P190" i="7" s="1"/>
  <c r="Q190" i="7" s="1"/>
  <c r="AO190" i="7" s="1"/>
  <c r="Q189" i="7"/>
  <c r="AO189" i="7" s="1"/>
  <c r="P190" i="3"/>
  <c r="Q190" i="3" s="1"/>
  <c r="AO190" i="3" s="1"/>
  <c r="N191" i="7"/>
  <c r="L93" i="24"/>
  <c r="M192" i="7"/>
  <c r="L92" i="6"/>
  <c r="L192" i="7"/>
  <c r="L192" i="6"/>
  <c r="L193" i="6" s="1"/>
  <c r="K192" i="7"/>
  <c r="AD89" i="24"/>
  <c r="L193" i="3"/>
  <c r="N191" i="3"/>
  <c r="AC189" i="7"/>
  <c r="L92" i="3"/>
  <c r="AC89" i="24"/>
  <c r="AF89" i="24" s="1"/>
  <c r="AE88" i="24"/>
  <c r="L194" i="8"/>
  <c r="AF88" i="24"/>
  <c r="AG87" i="24" s="1"/>
  <c r="AI87" i="24" s="1"/>
  <c r="AB189" i="24"/>
  <c r="AB190" i="24" s="1"/>
  <c r="AH186" i="8"/>
  <c r="AB189" i="7"/>
  <c r="AE188" i="24"/>
  <c r="AF188" i="24"/>
  <c r="AG187" i="24" s="1"/>
  <c r="AH187" i="24" s="1"/>
  <c r="M192" i="6"/>
  <c r="L92" i="8"/>
  <c r="O191" i="6"/>
  <c r="P190" i="6" s="1"/>
  <c r="N191" i="6"/>
  <c r="O91" i="8"/>
  <c r="P90" i="8" s="1"/>
  <c r="Q90" i="8" s="1"/>
  <c r="AO90" i="8" s="1"/>
  <c r="AH186" i="24"/>
  <c r="AD88" i="8"/>
  <c r="Q189" i="24"/>
  <c r="AO189" i="24" s="1"/>
  <c r="R189" i="24"/>
  <c r="AP189" i="24" s="1"/>
  <c r="AD189" i="7"/>
  <c r="AF188" i="7"/>
  <c r="AG187" i="7" s="1"/>
  <c r="AB189" i="8"/>
  <c r="AD189" i="24"/>
  <c r="AE188" i="8"/>
  <c r="M192" i="24"/>
  <c r="AE87" i="8"/>
  <c r="AC88" i="8"/>
  <c r="AF87" i="8"/>
  <c r="AG86" i="8" s="1"/>
  <c r="AI86" i="8" s="1"/>
  <c r="AB88" i="8"/>
  <c r="AD189" i="8"/>
  <c r="AF188" i="8"/>
  <c r="AG187" i="8" s="1"/>
  <c r="AH187" i="8" s="1"/>
  <c r="M193" i="3"/>
  <c r="Q89" i="8"/>
  <c r="AO89" i="8" s="1"/>
  <c r="R89" i="8"/>
  <c r="AP89" i="8" s="1"/>
  <c r="M194" i="8"/>
  <c r="O191" i="24"/>
  <c r="P190" i="24" s="1"/>
  <c r="Q190" i="24" s="1"/>
  <c r="AO190" i="24" s="1"/>
  <c r="N91" i="8"/>
  <c r="M92" i="8"/>
  <c r="M92" i="6"/>
  <c r="K92" i="8"/>
  <c r="K192" i="24"/>
  <c r="L192" i="24"/>
  <c r="AC189" i="8"/>
  <c r="N191" i="24"/>
  <c r="AE188" i="7"/>
  <c r="M93" i="24"/>
  <c r="M92" i="3"/>
  <c r="P90" i="24"/>
  <c r="P89" i="6"/>
  <c r="O91" i="3"/>
  <c r="P90" i="3" s="1"/>
  <c r="N91" i="3"/>
  <c r="K92" i="3"/>
  <c r="R189" i="6"/>
  <c r="AP189" i="6" s="1"/>
  <c r="Q189" i="6"/>
  <c r="AO189" i="6" s="1"/>
  <c r="R91" i="7"/>
  <c r="AP91" i="7" s="1"/>
  <c r="Q91" i="7"/>
  <c r="AO91" i="7" s="1"/>
  <c r="AH186" i="7"/>
  <c r="AI186" i="7"/>
  <c r="Q89" i="3"/>
  <c r="AO89" i="3" s="1"/>
  <c r="R89" i="3"/>
  <c r="AP89" i="3" s="1"/>
  <c r="AI86" i="24"/>
  <c r="AH86" i="24"/>
  <c r="K194" i="8"/>
  <c r="O193" i="8"/>
  <c r="P192" i="8" s="1"/>
  <c r="N193" i="8"/>
  <c r="K96" i="7"/>
  <c r="L94" i="7"/>
  <c r="N93" i="7"/>
  <c r="O93" i="7"/>
  <c r="P92" i="7" s="1"/>
  <c r="Q191" i="8"/>
  <c r="AO191" i="8" s="1"/>
  <c r="R191" i="8"/>
  <c r="AP191" i="8" s="1"/>
  <c r="AI89" i="7"/>
  <c r="AH89" i="7"/>
  <c r="AF91" i="7"/>
  <c r="AG90" i="7" s="1"/>
  <c r="AB92" i="7"/>
  <c r="AE91" i="7"/>
  <c r="Q190" i="8"/>
  <c r="AO190" i="8" s="1"/>
  <c r="R190" i="8"/>
  <c r="AP190" i="8" s="1"/>
  <c r="K93" i="24"/>
  <c r="L94" i="24" s="1"/>
  <c r="O92" i="24"/>
  <c r="P91" i="24" s="1"/>
  <c r="N92" i="24"/>
  <c r="AN92" i="8"/>
  <c r="J92" i="2"/>
  <c r="AI88" i="7"/>
  <c r="AH88" i="7"/>
  <c r="AI85" i="8"/>
  <c r="AH85" i="8"/>
  <c r="N192" i="3"/>
  <c r="K193" i="3"/>
  <c r="O192" i="3"/>
  <c r="P191" i="3" s="1"/>
  <c r="K92" i="6"/>
  <c r="L93" i="6" s="1"/>
  <c r="O91" i="6"/>
  <c r="N91" i="6"/>
  <c r="F93" i="2"/>
  <c r="E94" i="2" s="1"/>
  <c r="G93" i="2" s="1"/>
  <c r="P44" i="2"/>
  <c r="J192" i="2"/>
  <c r="AN192" i="7"/>
  <c r="AN192" i="8"/>
  <c r="Z43" i="2"/>
  <c r="B96" i="2"/>
  <c r="D95" i="2"/>
  <c r="P147" i="2"/>
  <c r="B194" i="2"/>
  <c r="D193" i="2"/>
  <c r="F193" i="2" s="1"/>
  <c r="E194" i="2" s="1"/>
  <c r="G193" i="2" s="1"/>
  <c r="Z146" i="2"/>
  <c r="O45" i="2"/>
  <c r="V45" i="2" s="1"/>
  <c r="O148" i="2"/>
  <c r="V148" i="2" s="1"/>
  <c r="L177" i="2" l="1"/>
  <c r="M177" i="2" s="1"/>
  <c r="AQ44" i="8"/>
  <c r="AS44" i="8" s="1"/>
  <c r="AR44" i="8"/>
  <c r="AT44" i="8" s="1"/>
  <c r="AR147" i="8"/>
  <c r="AT147" i="8" s="1"/>
  <c r="AQ147" i="8"/>
  <c r="AS147" i="8" s="1"/>
  <c r="AQ44" i="7"/>
  <c r="AS44" i="7" s="1"/>
  <c r="AR44" i="7"/>
  <c r="AT44" i="7" s="1"/>
  <c r="AQ147" i="7"/>
  <c r="AS147" i="7" s="1"/>
  <c r="AR147" i="7"/>
  <c r="AT147" i="7" s="1"/>
  <c r="AR44" i="24"/>
  <c r="AT44" i="24" s="1"/>
  <c r="AQ44" i="24"/>
  <c r="AS44" i="24" s="1"/>
  <c r="AR147" i="24"/>
  <c r="AT147" i="24" s="1"/>
  <c r="AQ147" i="24"/>
  <c r="AS147" i="24" s="1"/>
  <c r="AQ44" i="6"/>
  <c r="AS44" i="6" s="1"/>
  <c r="AR44" i="6"/>
  <c r="AT44" i="6" s="1"/>
  <c r="AK177" i="6"/>
  <c r="AM177" i="6" s="1"/>
  <c r="R177" i="2" s="1"/>
  <c r="AQ147" i="6"/>
  <c r="AS147" i="6" s="1"/>
  <c r="AR147" i="6"/>
  <c r="AT147" i="6" s="1"/>
  <c r="U44" i="2"/>
  <c r="Y44" i="2" s="1"/>
  <c r="AQ44" i="3"/>
  <c r="AS44" i="3" s="1"/>
  <c r="U147" i="2"/>
  <c r="Y147" i="2" s="1"/>
  <c r="AQ147" i="3"/>
  <c r="AS147" i="3" s="1"/>
  <c r="AD181" i="6"/>
  <c r="AB181" i="6"/>
  <c r="AH178" i="6"/>
  <c r="AF180" i="6"/>
  <c r="AG179" i="6" s="1"/>
  <c r="AH179" i="6" s="1"/>
  <c r="AE180" i="6"/>
  <c r="AC181" i="6"/>
  <c r="X184" i="3"/>
  <c r="AJ184" i="3"/>
  <c r="Y184" i="3"/>
  <c r="AY86" i="5"/>
  <c r="BF86" i="5" s="1"/>
  <c r="S85" i="3" s="1"/>
  <c r="T85" i="3" s="1"/>
  <c r="AZ86" i="5"/>
  <c r="BG86" i="5" s="1"/>
  <c r="S85" i="6" s="1"/>
  <c r="T85" i="6" s="1"/>
  <c r="AM185" i="24"/>
  <c r="AZ186" i="5"/>
  <c r="BG186" i="5" s="1"/>
  <c r="S185" i="6" s="1"/>
  <c r="T185" i="6" s="1"/>
  <c r="AY186" i="5"/>
  <c r="BF186" i="5" s="1"/>
  <c r="S185" i="3" s="1"/>
  <c r="T185" i="3" s="1"/>
  <c r="AN185" i="24"/>
  <c r="AN85" i="24"/>
  <c r="AM85" i="24"/>
  <c r="X176" i="2"/>
  <c r="AJ84" i="6"/>
  <c r="X84" i="6"/>
  <c r="Y84" i="6"/>
  <c r="Y184" i="6"/>
  <c r="X184" i="6"/>
  <c r="Y183" i="6"/>
  <c r="X183" i="6"/>
  <c r="AM76" i="6"/>
  <c r="R76" i="2" s="1"/>
  <c r="AN177" i="3"/>
  <c r="AN77" i="3"/>
  <c r="AL186" i="7"/>
  <c r="AK187" i="24"/>
  <c r="AK186" i="7"/>
  <c r="AM186" i="7" s="1"/>
  <c r="AK179" i="3"/>
  <c r="AN179" i="3" s="1"/>
  <c r="AK78" i="3"/>
  <c r="AM78" i="3" s="1"/>
  <c r="AR44" i="3"/>
  <c r="AT44" i="3" s="1"/>
  <c r="AL178" i="6"/>
  <c r="L178" i="2" s="1"/>
  <c r="M178" i="2" s="1"/>
  <c r="AK186" i="24"/>
  <c r="AL77" i="3"/>
  <c r="AK85" i="8"/>
  <c r="AM85" i="8" s="1"/>
  <c r="AK187" i="8"/>
  <c r="AM187" i="8" s="1"/>
  <c r="AK186" i="8"/>
  <c r="AM186" i="8" s="1"/>
  <c r="AK77" i="6"/>
  <c r="AM77" i="6" s="1"/>
  <c r="R77" i="2" s="1"/>
  <c r="AK178" i="3"/>
  <c r="AM178" i="3" s="1"/>
  <c r="AR147" i="3"/>
  <c r="AT147" i="3" s="1"/>
  <c r="AL85" i="8"/>
  <c r="AK86" i="24"/>
  <c r="AL77" i="6"/>
  <c r="AK88" i="7"/>
  <c r="AM88" i="7" s="1"/>
  <c r="AK89" i="7"/>
  <c r="AM89" i="7" s="1"/>
  <c r="AL86" i="24"/>
  <c r="AL87" i="24"/>
  <c r="AN76" i="3"/>
  <c r="X76" i="2" s="1"/>
  <c r="AL88" i="7"/>
  <c r="AL89" i="7"/>
  <c r="AL86" i="8"/>
  <c r="AF80" i="3"/>
  <c r="AG79" i="3" s="1"/>
  <c r="AI79" i="3" s="1"/>
  <c r="AB81" i="3"/>
  <c r="AC81" i="3"/>
  <c r="AE80" i="3"/>
  <c r="AD81" i="3"/>
  <c r="AI78" i="3"/>
  <c r="AI179" i="3"/>
  <c r="AB182" i="3"/>
  <c r="AC182" i="3"/>
  <c r="AD182" i="3"/>
  <c r="AF181" i="3"/>
  <c r="AG180" i="3" s="1"/>
  <c r="AH180" i="3" s="1"/>
  <c r="AE181" i="3"/>
  <c r="AC81" i="6"/>
  <c r="AD81" i="6"/>
  <c r="Z82" i="6"/>
  <c r="AE80" i="6"/>
  <c r="AF80" i="6"/>
  <c r="AG79" i="6" s="1"/>
  <c r="AI79" i="6" s="1"/>
  <c r="AB81" i="6"/>
  <c r="Z83" i="6"/>
  <c r="AI78" i="6"/>
  <c r="AH78" i="6"/>
  <c r="AA82" i="6"/>
  <c r="AJ183" i="6"/>
  <c r="AJ184" i="6"/>
  <c r="AA83" i="6"/>
  <c r="AA82" i="3"/>
  <c r="AA83" i="3"/>
  <c r="Z82" i="3"/>
  <c r="AJ183" i="3"/>
  <c r="X183" i="3"/>
  <c r="Y183" i="3"/>
  <c r="X84" i="3"/>
  <c r="AJ84" i="3"/>
  <c r="Y84" i="3"/>
  <c r="Z83" i="3"/>
  <c r="R190" i="7"/>
  <c r="AP190" i="7" s="1"/>
  <c r="R190" i="3"/>
  <c r="AP190" i="3" s="1"/>
  <c r="N192" i="7"/>
  <c r="M193" i="6"/>
  <c r="L193" i="7"/>
  <c r="K193" i="6"/>
  <c r="O193" i="6" s="1"/>
  <c r="O192" i="6"/>
  <c r="P191" i="6" s="1"/>
  <c r="K193" i="7"/>
  <c r="L194" i="7" s="1"/>
  <c r="O192" i="7"/>
  <c r="P191" i="7" s="1"/>
  <c r="Q191" i="7" s="1"/>
  <c r="AO191" i="7" s="1"/>
  <c r="M193" i="7"/>
  <c r="L93" i="8"/>
  <c r="L194" i="3"/>
  <c r="AB90" i="24"/>
  <c r="AB91" i="24" s="1"/>
  <c r="AE89" i="24"/>
  <c r="AD90" i="24"/>
  <c r="AC90" i="24"/>
  <c r="L195" i="8"/>
  <c r="L93" i="3"/>
  <c r="AF189" i="24"/>
  <c r="AG188" i="24" s="1"/>
  <c r="AH188" i="24" s="1"/>
  <c r="AE189" i="7"/>
  <c r="AI187" i="8"/>
  <c r="AC190" i="24"/>
  <c r="AC191" i="24" s="1"/>
  <c r="AD190" i="24"/>
  <c r="AB190" i="7"/>
  <c r="AG88" i="24"/>
  <c r="AH88" i="24" s="1"/>
  <c r="AD190" i="7"/>
  <c r="AC190" i="7"/>
  <c r="AH87" i="24"/>
  <c r="AF189" i="7"/>
  <c r="AG188" i="7" s="1"/>
  <c r="AI188" i="7" s="1"/>
  <c r="N192" i="6"/>
  <c r="AE88" i="8"/>
  <c r="AE189" i="24"/>
  <c r="R190" i="6"/>
  <c r="AP190" i="6" s="1"/>
  <c r="Q190" i="6"/>
  <c r="AO190" i="6" s="1"/>
  <c r="R190" i="24"/>
  <c r="AP190" i="24" s="1"/>
  <c r="AB89" i="8"/>
  <c r="AC89" i="8"/>
  <c r="AI187" i="24"/>
  <c r="AH86" i="8"/>
  <c r="K193" i="24"/>
  <c r="AD190" i="8"/>
  <c r="R90" i="8"/>
  <c r="AP90" i="8" s="1"/>
  <c r="AD89" i="8"/>
  <c r="AF88" i="8"/>
  <c r="AG87" i="8" s="1"/>
  <c r="M194" i="7"/>
  <c r="N192" i="24"/>
  <c r="M93" i="8"/>
  <c r="M94" i="8" s="1"/>
  <c r="K93" i="8"/>
  <c r="L94" i="8" s="1"/>
  <c r="M194" i="6"/>
  <c r="O92" i="8"/>
  <c r="P91" i="8" s="1"/>
  <c r="Q91" i="8" s="1"/>
  <c r="AO91" i="8" s="1"/>
  <c r="M94" i="24"/>
  <c r="N92" i="8"/>
  <c r="M193" i="24"/>
  <c r="M195" i="8"/>
  <c r="L194" i="6"/>
  <c r="AB190" i="8"/>
  <c r="AC190" i="8"/>
  <c r="AF189" i="8"/>
  <c r="AG188" i="8" s="1"/>
  <c r="AH188" i="8" s="1"/>
  <c r="AE189" i="8"/>
  <c r="L193" i="24"/>
  <c r="M194" i="3"/>
  <c r="O192" i="24"/>
  <c r="P191" i="24" s="1"/>
  <c r="R191" i="24" s="1"/>
  <c r="AP191" i="24" s="1"/>
  <c r="M93" i="6"/>
  <c r="M93" i="3"/>
  <c r="Q192" i="8"/>
  <c r="AO192" i="8" s="1"/>
  <c r="R192" i="8"/>
  <c r="AP192" i="8" s="1"/>
  <c r="AN93" i="8"/>
  <c r="J93" i="2"/>
  <c r="Q92" i="7"/>
  <c r="AO92" i="7" s="1"/>
  <c r="R92" i="7"/>
  <c r="AP92" i="7" s="1"/>
  <c r="Q90" i="24"/>
  <c r="AO90" i="24" s="1"/>
  <c r="R90" i="24"/>
  <c r="AP90" i="24" s="1"/>
  <c r="K194" i="3"/>
  <c r="L195" i="3" s="1"/>
  <c r="O193" i="3"/>
  <c r="N193" i="3"/>
  <c r="N194" i="8"/>
  <c r="O194" i="8"/>
  <c r="K195" i="8"/>
  <c r="K97" i="7"/>
  <c r="Q191" i="3"/>
  <c r="AO191" i="3" s="1"/>
  <c r="R191" i="3"/>
  <c r="AP191" i="3" s="1"/>
  <c r="AE92" i="7"/>
  <c r="AB93" i="7"/>
  <c r="AF92" i="7"/>
  <c r="K194" i="7"/>
  <c r="L195" i="7" s="1"/>
  <c r="L95" i="7"/>
  <c r="O94" i="7"/>
  <c r="N94" i="7"/>
  <c r="K194" i="6"/>
  <c r="Q89" i="6"/>
  <c r="AO89" i="6" s="1"/>
  <c r="R89" i="6"/>
  <c r="AP89" i="6" s="1"/>
  <c r="K93" i="6"/>
  <c r="L94" i="6" s="1"/>
  <c r="N92" i="6"/>
  <c r="O92" i="6"/>
  <c r="P91" i="6" s="1"/>
  <c r="AH90" i="7"/>
  <c r="AI90" i="7"/>
  <c r="AI187" i="7"/>
  <c r="AH187" i="7"/>
  <c r="Q90" i="3"/>
  <c r="AO90" i="3" s="1"/>
  <c r="R90" i="3"/>
  <c r="AP90" i="3" s="1"/>
  <c r="Q91" i="24"/>
  <c r="AO91" i="24" s="1"/>
  <c r="R91" i="24"/>
  <c r="AP91" i="24" s="1"/>
  <c r="K94" i="24"/>
  <c r="L95" i="24" s="1"/>
  <c r="O93" i="24"/>
  <c r="P92" i="24" s="1"/>
  <c r="N93" i="24"/>
  <c r="N92" i="3"/>
  <c r="O92" i="3"/>
  <c r="K93" i="3"/>
  <c r="P90" i="6"/>
  <c r="F94" i="2"/>
  <c r="E95" i="2" s="1"/>
  <c r="S44" i="2"/>
  <c r="W44" i="2" s="1"/>
  <c r="S147" i="2"/>
  <c r="W147" i="2" s="1"/>
  <c r="D96" i="2"/>
  <c r="B97" i="2"/>
  <c r="D194" i="2"/>
  <c r="F194" i="2" s="1"/>
  <c r="E195" i="2" s="1"/>
  <c r="G194" i="2" s="1"/>
  <c r="B195" i="2"/>
  <c r="J193" i="2"/>
  <c r="AN193" i="8"/>
  <c r="AN193" i="7"/>
  <c r="N46" i="2"/>
  <c r="N149" i="2"/>
  <c r="AN177" i="6" l="1"/>
  <c r="X177" i="2" s="1"/>
  <c r="AC182" i="6"/>
  <c r="AK179" i="6"/>
  <c r="AN179" i="6" s="1"/>
  <c r="X179" i="2" s="1"/>
  <c r="AK178" i="6"/>
  <c r="AM178" i="6" s="1"/>
  <c r="R178" i="2" s="1"/>
  <c r="AE181" i="6"/>
  <c r="AF181" i="6"/>
  <c r="AG180" i="6" s="1"/>
  <c r="AH180" i="6" s="1"/>
  <c r="AI179" i="6"/>
  <c r="AB182" i="6"/>
  <c r="AD182" i="6"/>
  <c r="AA184" i="3"/>
  <c r="Z184" i="3"/>
  <c r="AM86" i="24"/>
  <c r="AY87" i="5"/>
  <c r="BF87" i="5" s="1"/>
  <c r="S86" i="3" s="1"/>
  <c r="T86" i="3" s="1"/>
  <c r="AZ87" i="5"/>
  <c r="BG87" i="5" s="1"/>
  <c r="S86" i="6" s="1"/>
  <c r="T86" i="6" s="1"/>
  <c r="AM187" i="24"/>
  <c r="AY188" i="5"/>
  <c r="BF188" i="5" s="1"/>
  <c r="S187" i="3" s="1"/>
  <c r="T187" i="3" s="1"/>
  <c r="AZ188" i="5"/>
  <c r="BG188" i="5" s="1"/>
  <c r="S187" i="6" s="1"/>
  <c r="T187" i="6" s="1"/>
  <c r="AY187" i="5"/>
  <c r="BF187" i="5" s="1"/>
  <c r="S186" i="3" s="1"/>
  <c r="T186" i="3" s="1"/>
  <c r="AZ187" i="5"/>
  <c r="BG187" i="5" s="1"/>
  <c r="S186" i="6" s="1"/>
  <c r="T186" i="6" s="1"/>
  <c r="AA84" i="6"/>
  <c r="AM186" i="24"/>
  <c r="Z84" i="6"/>
  <c r="AN186" i="24"/>
  <c r="AN187" i="24"/>
  <c r="AN178" i="3"/>
  <c r="AN78" i="3"/>
  <c r="Y185" i="6"/>
  <c r="X185" i="6"/>
  <c r="AM179" i="3"/>
  <c r="AN86" i="24"/>
  <c r="L77" i="2"/>
  <c r="M77" i="2" s="1"/>
  <c r="AN77" i="6"/>
  <c r="X77" i="2" s="1"/>
  <c r="AL90" i="7"/>
  <c r="AK78" i="6"/>
  <c r="AN78" i="6" s="1"/>
  <c r="AK90" i="7"/>
  <c r="AM90" i="7" s="1"/>
  <c r="AK87" i="24"/>
  <c r="AL78" i="6"/>
  <c r="AK188" i="8"/>
  <c r="AM188" i="8" s="1"/>
  <c r="AL187" i="8"/>
  <c r="AK188" i="24"/>
  <c r="AL79" i="6"/>
  <c r="AL79" i="3"/>
  <c r="AK86" i="8"/>
  <c r="AM86" i="8" s="1"/>
  <c r="AL78" i="3"/>
  <c r="AK187" i="7"/>
  <c r="AM187" i="7" s="1"/>
  <c r="AL187" i="24"/>
  <c r="AK88" i="24"/>
  <c r="AK180" i="3"/>
  <c r="AM180" i="3" s="1"/>
  <c r="AL179" i="3"/>
  <c r="AL187" i="7"/>
  <c r="AL188" i="7"/>
  <c r="AH79" i="3"/>
  <c r="AF81" i="3"/>
  <c r="AG80" i="3" s="1"/>
  <c r="AH80" i="3" s="1"/>
  <c r="AB82" i="3"/>
  <c r="AD82" i="3"/>
  <c r="AC82" i="3"/>
  <c r="AE81" i="3"/>
  <c r="AC82" i="6"/>
  <c r="AB183" i="3"/>
  <c r="AD183" i="3"/>
  <c r="AF182" i="3"/>
  <c r="AG181" i="3" s="1"/>
  <c r="AC183" i="3"/>
  <c r="AE182" i="3"/>
  <c r="AI180" i="3"/>
  <c r="Z183" i="6"/>
  <c r="AA183" i="6"/>
  <c r="AH79" i="6"/>
  <c r="AA184" i="6"/>
  <c r="AD82" i="6"/>
  <c r="AB82" i="6"/>
  <c r="AF81" i="6"/>
  <c r="AG80" i="6" s="1"/>
  <c r="AE81" i="6"/>
  <c r="Z184" i="6"/>
  <c r="AJ85" i="6"/>
  <c r="X85" i="6"/>
  <c r="Y85" i="6"/>
  <c r="AJ185" i="6"/>
  <c r="AA84" i="3"/>
  <c r="AA183" i="3"/>
  <c r="Z183" i="3"/>
  <c r="X185" i="3"/>
  <c r="Y185" i="3"/>
  <c r="AJ185" i="3"/>
  <c r="AJ85" i="3"/>
  <c r="Y85" i="3"/>
  <c r="X85" i="3"/>
  <c r="Z84" i="3"/>
  <c r="N193" i="6"/>
  <c r="AI88" i="24"/>
  <c r="P192" i="6"/>
  <c r="Q192" i="6" s="1"/>
  <c r="AO192" i="6" s="1"/>
  <c r="O193" i="7"/>
  <c r="P192" i="7" s="1"/>
  <c r="N193" i="7"/>
  <c r="AB191" i="24"/>
  <c r="AF191" i="24" s="1"/>
  <c r="R191" i="7"/>
  <c r="AP191" i="7" s="1"/>
  <c r="AD91" i="24"/>
  <c r="M194" i="24"/>
  <c r="L196" i="8"/>
  <c r="AE190" i="24"/>
  <c r="L94" i="3"/>
  <c r="AB90" i="8"/>
  <c r="AC91" i="8" s="1"/>
  <c r="AE90" i="24"/>
  <c r="AC91" i="24"/>
  <c r="AC92" i="24" s="1"/>
  <c r="AF90" i="24"/>
  <c r="AG89" i="24" s="1"/>
  <c r="AF190" i="24"/>
  <c r="AG189" i="24" s="1"/>
  <c r="AD191" i="7"/>
  <c r="AB191" i="7"/>
  <c r="AC90" i="8"/>
  <c r="AE190" i="7"/>
  <c r="M95" i="24"/>
  <c r="AD191" i="24"/>
  <c r="M196" i="8"/>
  <c r="AC191" i="7"/>
  <c r="AD192" i="7" s="1"/>
  <c r="AI188" i="24"/>
  <c r="AF190" i="7"/>
  <c r="AG189" i="7" s="1"/>
  <c r="AH189" i="7" s="1"/>
  <c r="K94" i="8"/>
  <c r="L95" i="8" s="1"/>
  <c r="AH188" i="7"/>
  <c r="N93" i="8"/>
  <c r="AF89" i="8"/>
  <c r="AG88" i="8" s="1"/>
  <c r="AI88" i="8" s="1"/>
  <c r="AD90" i="8"/>
  <c r="AD191" i="8"/>
  <c r="O93" i="8"/>
  <c r="P92" i="8" s="1"/>
  <c r="Q92" i="8" s="1"/>
  <c r="AO92" i="8" s="1"/>
  <c r="AI87" i="8"/>
  <c r="AH87" i="8"/>
  <c r="AE89" i="8"/>
  <c r="R91" i="8"/>
  <c r="AP91" i="8" s="1"/>
  <c r="AE190" i="8"/>
  <c r="Q191" i="24"/>
  <c r="AO191" i="24" s="1"/>
  <c r="M195" i="6"/>
  <c r="AB191" i="8"/>
  <c r="AI188" i="8"/>
  <c r="O193" i="24"/>
  <c r="P192" i="24" s="1"/>
  <c r="R192" i="24" s="1"/>
  <c r="AP192" i="24" s="1"/>
  <c r="AC192" i="24"/>
  <c r="N193" i="24"/>
  <c r="K194" i="24"/>
  <c r="M94" i="6"/>
  <c r="AD84" i="6"/>
  <c r="L194" i="24"/>
  <c r="AC84" i="3"/>
  <c r="AF190" i="8"/>
  <c r="AG189" i="8" s="1"/>
  <c r="M195" i="7"/>
  <c r="AC191" i="8"/>
  <c r="M195" i="3"/>
  <c r="L195" i="6"/>
  <c r="AD84" i="3"/>
  <c r="M94" i="3"/>
  <c r="AB84" i="3"/>
  <c r="AC84" i="6"/>
  <c r="Q91" i="6"/>
  <c r="AO91" i="6" s="1"/>
  <c r="R91" i="6"/>
  <c r="AP91" i="6" s="1"/>
  <c r="Q92" i="24"/>
  <c r="AO92" i="24" s="1"/>
  <c r="R92" i="24"/>
  <c r="AP92" i="24" s="1"/>
  <c r="P193" i="8"/>
  <c r="O93" i="3"/>
  <c r="P92" i="3" s="1"/>
  <c r="N93" i="3"/>
  <c r="K94" i="3"/>
  <c r="L95" i="3" s="1"/>
  <c r="P192" i="3"/>
  <c r="Q90" i="6"/>
  <c r="AO90" i="6" s="1"/>
  <c r="R90" i="6"/>
  <c r="AP90" i="6" s="1"/>
  <c r="P91" i="3"/>
  <c r="P93" i="7"/>
  <c r="O194" i="7"/>
  <c r="N194" i="7"/>
  <c r="K195" i="7"/>
  <c r="L196" i="7" s="1"/>
  <c r="K195" i="3"/>
  <c r="O194" i="3"/>
  <c r="P193" i="3" s="1"/>
  <c r="N194" i="3"/>
  <c r="R191" i="6"/>
  <c r="AP191" i="6" s="1"/>
  <c r="Q191" i="6"/>
  <c r="AO191" i="6" s="1"/>
  <c r="O94" i="24"/>
  <c r="P93" i="24" s="1"/>
  <c r="N94" i="24"/>
  <c r="K95" i="24"/>
  <c r="L96" i="24" s="1"/>
  <c r="L96" i="7"/>
  <c r="O95" i="7"/>
  <c r="P94" i="7" s="1"/>
  <c r="N95" i="7"/>
  <c r="AB94" i="7"/>
  <c r="AE93" i="7"/>
  <c r="AF93" i="7"/>
  <c r="AG92" i="7" s="1"/>
  <c r="K98" i="7"/>
  <c r="AG91" i="7"/>
  <c r="AB192" i="24"/>
  <c r="G94" i="2"/>
  <c r="O194" i="6"/>
  <c r="K195" i="6"/>
  <c r="N194" i="6"/>
  <c r="K94" i="6"/>
  <c r="L95" i="6" s="1"/>
  <c r="O93" i="6"/>
  <c r="P92" i="6" s="1"/>
  <c r="N93" i="6"/>
  <c r="O195" i="8"/>
  <c r="N195" i="8"/>
  <c r="K196" i="8"/>
  <c r="L197" i="8" s="1"/>
  <c r="F95" i="2"/>
  <c r="E96" i="2" s="1"/>
  <c r="G95" i="2" s="1"/>
  <c r="P148" i="2"/>
  <c r="D195" i="2"/>
  <c r="F195" i="2" s="1"/>
  <c r="E196" i="2" s="1"/>
  <c r="G195" i="2" s="1"/>
  <c r="B196" i="2"/>
  <c r="Z44" i="2"/>
  <c r="B98" i="2"/>
  <c r="D97" i="2"/>
  <c r="P45" i="2"/>
  <c r="J194" i="2"/>
  <c r="AN194" i="7"/>
  <c r="AN194" i="8"/>
  <c r="Z147" i="2"/>
  <c r="O46" i="2"/>
  <c r="V46" i="2" s="1"/>
  <c r="O149" i="2"/>
  <c r="V149" i="2" s="1"/>
  <c r="AM179" i="6" l="1"/>
  <c r="R179" i="2" s="1"/>
  <c r="AF182" i="6"/>
  <c r="AG181" i="6" s="1"/>
  <c r="AI181" i="6" s="1"/>
  <c r="AN178" i="6"/>
  <c r="X178" i="2" s="1"/>
  <c r="AK180" i="6"/>
  <c r="AN180" i="6" s="1"/>
  <c r="AQ45" i="8"/>
  <c r="AS45" i="8" s="1"/>
  <c r="AR45" i="8"/>
  <c r="AT45" i="8" s="1"/>
  <c r="AR148" i="8"/>
  <c r="AT148" i="8" s="1"/>
  <c r="AQ148" i="8"/>
  <c r="AS148" i="8" s="1"/>
  <c r="AR45" i="7"/>
  <c r="AT45" i="7" s="1"/>
  <c r="AQ45" i="7"/>
  <c r="AS45" i="7" s="1"/>
  <c r="AR148" i="7"/>
  <c r="AT148" i="7" s="1"/>
  <c r="AQ148" i="7"/>
  <c r="AS148" i="7" s="1"/>
  <c r="AR45" i="24"/>
  <c r="AT45" i="24" s="1"/>
  <c r="AQ45" i="24"/>
  <c r="AS45" i="24" s="1"/>
  <c r="AQ148" i="24"/>
  <c r="AS148" i="24" s="1"/>
  <c r="AR148" i="24"/>
  <c r="AT148" i="24" s="1"/>
  <c r="AQ148" i="6"/>
  <c r="AS148" i="6" s="1"/>
  <c r="AR148" i="6"/>
  <c r="AT148" i="6" s="1"/>
  <c r="AR45" i="6"/>
  <c r="AT45" i="6" s="1"/>
  <c r="AQ45" i="6"/>
  <c r="AS45" i="6" s="1"/>
  <c r="AL179" i="6"/>
  <c r="L179" i="2" s="1"/>
  <c r="M179" i="2" s="1"/>
  <c r="U45" i="2"/>
  <c r="Y45" i="2" s="1"/>
  <c r="AQ45" i="3"/>
  <c r="AS45" i="3" s="1"/>
  <c r="U148" i="2"/>
  <c r="Y148" i="2" s="1"/>
  <c r="AQ148" i="3"/>
  <c r="AS148" i="3" s="1"/>
  <c r="AI180" i="6"/>
  <c r="AC183" i="6"/>
  <c r="AB183" i="6"/>
  <c r="AE182" i="6"/>
  <c r="AD183" i="6"/>
  <c r="Y186" i="3"/>
  <c r="X186" i="3"/>
  <c r="AJ186" i="3"/>
  <c r="AM87" i="24"/>
  <c r="AY88" i="5"/>
  <c r="BF88" i="5" s="1"/>
  <c r="S87" i="3" s="1"/>
  <c r="T87" i="3" s="1"/>
  <c r="AZ88" i="5"/>
  <c r="BG88" i="5" s="1"/>
  <c r="AZ189" i="5"/>
  <c r="BG189" i="5" s="1"/>
  <c r="S188" i="6" s="1"/>
  <c r="T188" i="6" s="1"/>
  <c r="AY189" i="5"/>
  <c r="BF189" i="5" s="1"/>
  <c r="S188" i="3" s="1"/>
  <c r="T188" i="3" s="1"/>
  <c r="AZ89" i="5"/>
  <c r="BG89" i="5" s="1"/>
  <c r="S88" i="6" s="1"/>
  <c r="T88" i="6" s="1"/>
  <c r="AY89" i="5"/>
  <c r="BF89" i="5" s="1"/>
  <c r="S88" i="3" s="1"/>
  <c r="T88" i="3" s="1"/>
  <c r="AM88" i="24"/>
  <c r="AN88" i="24"/>
  <c r="X78" i="2"/>
  <c r="AN188" i="24"/>
  <c r="AM188" i="24"/>
  <c r="Y186" i="6"/>
  <c r="X186" i="6"/>
  <c r="X187" i="6"/>
  <c r="Y187" i="6"/>
  <c r="L79" i="2"/>
  <c r="M79" i="2" s="1"/>
  <c r="AN87" i="24"/>
  <c r="AN180" i="3"/>
  <c r="AM78" i="6"/>
  <c r="R78" i="2" s="1"/>
  <c r="L78" i="2"/>
  <c r="M78" i="2" s="1"/>
  <c r="AL180" i="3"/>
  <c r="AK79" i="3"/>
  <c r="AM79" i="3" s="1"/>
  <c r="AK189" i="7"/>
  <c r="AM189" i="7" s="1"/>
  <c r="AR45" i="3"/>
  <c r="AT45" i="3" s="1"/>
  <c r="AL88" i="8"/>
  <c r="AL188" i="24"/>
  <c r="AL88" i="24"/>
  <c r="AR148" i="3"/>
  <c r="AT148" i="3" s="1"/>
  <c r="AK188" i="7"/>
  <c r="AM188" i="7" s="1"/>
  <c r="AK79" i="6"/>
  <c r="AN79" i="6" s="1"/>
  <c r="AK87" i="8"/>
  <c r="AM87" i="8" s="1"/>
  <c r="AL188" i="8"/>
  <c r="AL87" i="8"/>
  <c r="AK80" i="3"/>
  <c r="AN80" i="3" s="1"/>
  <c r="AC83" i="3"/>
  <c r="AI80" i="3"/>
  <c r="AE82" i="3"/>
  <c r="AF82" i="3"/>
  <c r="AG81" i="3" s="1"/>
  <c r="AH81" i="3" s="1"/>
  <c r="AB83" i="3"/>
  <c r="AD83" i="3"/>
  <c r="AE183" i="3"/>
  <c r="AF183" i="3"/>
  <c r="AG182" i="3" s="1"/>
  <c r="AD83" i="6"/>
  <c r="AD184" i="3"/>
  <c r="Z185" i="6"/>
  <c r="AB184" i="3"/>
  <c r="AC184" i="3"/>
  <c r="AC83" i="6"/>
  <c r="AA185" i="6"/>
  <c r="AH80" i="6"/>
  <c r="AI80" i="6"/>
  <c r="AE82" i="6"/>
  <c r="AF82" i="6"/>
  <c r="AG81" i="6" s="1"/>
  <c r="AB83" i="6"/>
  <c r="Z85" i="6"/>
  <c r="X86" i="6"/>
  <c r="AJ86" i="6"/>
  <c r="Y86" i="6"/>
  <c r="AA85" i="6"/>
  <c r="AA185" i="3"/>
  <c r="AJ186" i="6"/>
  <c r="AJ187" i="6"/>
  <c r="Z185" i="3"/>
  <c r="X86" i="3"/>
  <c r="Y86" i="3"/>
  <c r="Z85" i="3"/>
  <c r="AJ187" i="3"/>
  <c r="Y187" i="3"/>
  <c r="X187" i="3"/>
  <c r="AJ86" i="3"/>
  <c r="AA85" i="3"/>
  <c r="R192" i="6"/>
  <c r="AP192" i="6" s="1"/>
  <c r="P193" i="7"/>
  <c r="R193" i="7" s="1"/>
  <c r="AP193" i="7" s="1"/>
  <c r="Q192" i="7"/>
  <c r="AO192" i="7" s="1"/>
  <c r="R192" i="7"/>
  <c r="AP192" i="7" s="1"/>
  <c r="AE90" i="8"/>
  <c r="AE191" i="7"/>
  <c r="AE191" i="24"/>
  <c r="AF191" i="7"/>
  <c r="AG190" i="7" s="1"/>
  <c r="AI190" i="7" s="1"/>
  <c r="AB192" i="7"/>
  <c r="AD192" i="24"/>
  <c r="AE192" i="24" s="1"/>
  <c r="AG190" i="24"/>
  <c r="AH190" i="24" s="1"/>
  <c r="AB91" i="8"/>
  <c r="AF91" i="8" s="1"/>
  <c r="AC192" i="7"/>
  <c r="AD193" i="7" s="1"/>
  <c r="AF90" i="8"/>
  <c r="AG89" i="8" s="1"/>
  <c r="AI89" i="8" s="1"/>
  <c r="AE91" i="24"/>
  <c r="AD92" i="24"/>
  <c r="AB92" i="24"/>
  <c r="AF91" i="24"/>
  <c r="AG90" i="24" s="1"/>
  <c r="AH90" i="24" s="1"/>
  <c r="O94" i="8"/>
  <c r="P93" i="8" s="1"/>
  <c r="R93" i="8" s="1"/>
  <c r="AP93" i="8" s="1"/>
  <c r="K95" i="8"/>
  <c r="L96" i="8" s="1"/>
  <c r="N94" i="8"/>
  <c r="M95" i="8"/>
  <c r="M195" i="24"/>
  <c r="M196" i="6"/>
  <c r="AI189" i="7"/>
  <c r="AF191" i="8"/>
  <c r="AG190" i="8" s="1"/>
  <c r="Q192" i="24"/>
  <c r="AO192" i="24" s="1"/>
  <c r="AH88" i="8"/>
  <c r="AD91" i="8"/>
  <c r="R92" i="8"/>
  <c r="AP92" i="8" s="1"/>
  <c r="AD193" i="24"/>
  <c r="AD92" i="8"/>
  <c r="AC193" i="24"/>
  <c r="O194" i="24"/>
  <c r="P193" i="24" s="1"/>
  <c r="Q193" i="24" s="1"/>
  <c r="AO193" i="24" s="1"/>
  <c r="AB85" i="6"/>
  <c r="K195" i="24"/>
  <c r="AC85" i="6"/>
  <c r="N194" i="24"/>
  <c r="L195" i="24"/>
  <c r="AC85" i="3"/>
  <c r="AD85" i="6"/>
  <c r="AB185" i="3"/>
  <c r="AB85" i="3"/>
  <c r="AF84" i="3"/>
  <c r="AD185" i="3"/>
  <c r="L196" i="6"/>
  <c r="L196" i="3"/>
  <c r="M196" i="3"/>
  <c r="AC192" i="8"/>
  <c r="AD192" i="8"/>
  <c r="AD85" i="3"/>
  <c r="M197" i="8"/>
  <c r="M196" i="7"/>
  <c r="AC185" i="3"/>
  <c r="AB192" i="8"/>
  <c r="AE191" i="8"/>
  <c r="M96" i="8"/>
  <c r="M95" i="6"/>
  <c r="M95" i="3"/>
  <c r="AE84" i="3"/>
  <c r="M96" i="24"/>
  <c r="AI92" i="7"/>
  <c r="AH92" i="7"/>
  <c r="Q92" i="3"/>
  <c r="AO92" i="3" s="1"/>
  <c r="R92" i="3"/>
  <c r="AP92" i="3" s="1"/>
  <c r="AN95" i="8"/>
  <c r="J95" i="2"/>
  <c r="R94" i="7"/>
  <c r="AP94" i="7" s="1"/>
  <c r="Q94" i="7"/>
  <c r="AO94" i="7" s="1"/>
  <c r="K96" i="8"/>
  <c r="L97" i="8" s="1"/>
  <c r="O195" i="6"/>
  <c r="P194" i="6" s="1"/>
  <c r="N195" i="6"/>
  <c r="K196" i="6"/>
  <c r="P193" i="6"/>
  <c r="AB92" i="8"/>
  <c r="AE94" i="7"/>
  <c r="AB95" i="7"/>
  <c r="AF94" i="7"/>
  <c r="AH189" i="24"/>
  <c r="AI189" i="24"/>
  <c r="AH189" i="8"/>
  <c r="AI189" i="8"/>
  <c r="AB193" i="7"/>
  <c r="K95" i="3"/>
  <c r="L96" i="3" s="1"/>
  <c r="N94" i="3"/>
  <c r="O94" i="3"/>
  <c r="P93" i="3" s="1"/>
  <c r="Q93" i="24"/>
  <c r="AO93" i="24" s="1"/>
  <c r="R93" i="24"/>
  <c r="AP93" i="24" s="1"/>
  <c r="O195" i="7"/>
  <c r="P194" i="7" s="1"/>
  <c r="N195" i="7"/>
  <c r="K196" i="7"/>
  <c r="L197" i="7" s="1"/>
  <c r="Q193" i="3"/>
  <c r="AO193" i="3" s="1"/>
  <c r="R193" i="3"/>
  <c r="AP193" i="3" s="1"/>
  <c r="AH89" i="24"/>
  <c r="AI89" i="24"/>
  <c r="R192" i="3"/>
  <c r="AP192" i="3" s="1"/>
  <c r="Q192" i="3"/>
  <c r="AO192" i="3" s="1"/>
  <c r="K196" i="3"/>
  <c r="O195" i="3"/>
  <c r="P194" i="3" s="1"/>
  <c r="N195" i="3"/>
  <c r="P194" i="8"/>
  <c r="O94" i="6"/>
  <c r="P93" i="6" s="1"/>
  <c r="K95" i="6"/>
  <c r="N94" i="6"/>
  <c r="AB193" i="24"/>
  <c r="AF192" i="24"/>
  <c r="AG191" i="24" s="1"/>
  <c r="AC92" i="8"/>
  <c r="O196" i="8"/>
  <c r="P195" i="8" s="1"/>
  <c r="K197" i="8"/>
  <c r="L198" i="8" s="1"/>
  <c r="N196" i="8"/>
  <c r="J94" i="2"/>
  <c r="AN94" i="8"/>
  <c r="L97" i="7"/>
  <c r="N96" i="7"/>
  <c r="O96" i="7"/>
  <c r="N95" i="24"/>
  <c r="O95" i="24"/>
  <c r="P94" i="24" s="1"/>
  <c r="K96" i="24"/>
  <c r="L97" i="24" s="1"/>
  <c r="Q193" i="8"/>
  <c r="AO193" i="8" s="1"/>
  <c r="R193" i="8"/>
  <c r="AP193" i="8" s="1"/>
  <c r="Q91" i="3"/>
  <c r="AO91" i="3" s="1"/>
  <c r="R91" i="3"/>
  <c r="AP91" i="3" s="1"/>
  <c r="R92" i="6"/>
  <c r="AP92" i="6" s="1"/>
  <c r="Q92" i="6"/>
  <c r="AO92" i="6" s="1"/>
  <c r="AH91" i="7"/>
  <c r="AI91" i="7"/>
  <c r="K99" i="7"/>
  <c r="R93" i="7"/>
  <c r="AP93" i="7" s="1"/>
  <c r="Q93" i="7"/>
  <c r="AO93" i="7" s="1"/>
  <c r="AH181" i="3"/>
  <c r="AI181" i="3"/>
  <c r="F96" i="2"/>
  <c r="E97" i="2" s="1"/>
  <c r="G96" i="2" s="1"/>
  <c r="D98" i="2"/>
  <c r="B99" i="2"/>
  <c r="J195" i="2"/>
  <c r="AN195" i="7"/>
  <c r="AN195" i="8"/>
  <c r="S45" i="2"/>
  <c r="W45" i="2" s="1"/>
  <c r="S148" i="2"/>
  <c r="W148" i="2" s="1"/>
  <c r="D196" i="2"/>
  <c r="F196" i="2" s="1"/>
  <c r="E197" i="2" s="1"/>
  <c r="G196" i="2" s="1"/>
  <c r="B197" i="2"/>
  <c r="N47" i="2"/>
  <c r="N150" i="2"/>
  <c r="X180" i="2" l="1"/>
  <c r="AM180" i="6"/>
  <c r="R180" i="2" s="1"/>
  <c r="AL181" i="6"/>
  <c r="AL180" i="6"/>
  <c r="L180" i="2" s="1"/>
  <c r="M180" i="2" s="1"/>
  <c r="X88" i="3"/>
  <c r="AC184" i="6"/>
  <c r="AH181" i="6"/>
  <c r="AK181" i="6" s="1"/>
  <c r="AM181" i="6" s="1"/>
  <c r="AD184" i="6"/>
  <c r="AB184" i="6"/>
  <c r="AE183" i="6"/>
  <c r="AF183" i="6"/>
  <c r="AG182" i="6" s="1"/>
  <c r="AI182" i="6" s="1"/>
  <c r="AA186" i="3"/>
  <c r="Z186" i="3"/>
  <c r="AN79" i="3"/>
  <c r="X79" i="2" s="1"/>
  <c r="S87" i="6"/>
  <c r="T87" i="6" s="1"/>
  <c r="X188" i="6"/>
  <c r="Y188" i="6"/>
  <c r="AM79" i="6"/>
  <c r="R79" i="2" s="1"/>
  <c r="AM80" i="3"/>
  <c r="AK80" i="6"/>
  <c r="AN80" i="6" s="1"/>
  <c r="X80" i="2" s="1"/>
  <c r="AL181" i="3"/>
  <c r="AL89" i="8"/>
  <c r="AK181" i="3"/>
  <c r="AN181" i="3" s="1"/>
  <c r="AL189" i="8"/>
  <c r="AK189" i="8"/>
  <c r="AM189" i="8" s="1"/>
  <c r="AK88" i="8"/>
  <c r="AM88" i="8" s="1"/>
  <c r="AL189" i="24"/>
  <c r="AK190" i="24"/>
  <c r="AK81" i="3"/>
  <c r="AN81" i="3" s="1"/>
  <c r="AL89" i="24"/>
  <c r="AK189" i="24"/>
  <c r="AK92" i="7"/>
  <c r="AM92" i="7" s="1"/>
  <c r="AK90" i="24"/>
  <c r="AL91" i="7"/>
  <c r="AK89" i="24"/>
  <c r="AL92" i="7"/>
  <c r="AL189" i="7"/>
  <c r="AL80" i="3"/>
  <c r="AK91" i="7"/>
  <c r="AM91" i="7" s="1"/>
  <c r="AL190" i="7"/>
  <c r="AL80" i="6"/>
  <c r="AF83" i="3"/>
  <c r="AG82" i="3" s="1"/>
  <c r="AE83" i="3"/>
  <c r="AI81" i="3"/>
  <c r="AE184" i="3"/>
  <c r="AF184" i="3"/>
  <c r="AG183" i="3" s="1"/>
  <c r="AH183" i="3" s="1"/>
  <c r="AI81" i="6"/>
  <c r="AH81" i="6"/>
  <c r="AA86" i="6"/>
  <c r="AB84" i="6"/>
  <c r="AE83" i="6"/>
  <c r="AF83" i="6"/>
  <c r="Z186" i="6"/>
  <c r="Z187" i="6"/>
  <c r="Z86" i="6"/>
  <c r="AA186" i="6"/>
  <c r="AA187" i="6"/>
  <c r="AA187" i="3"/>
  <c r="Y88" i="6"/>
  <c r="X88" i="6"/>
  <c r="AJ88" i="6"/>
  <c r="AJ188" i="6"/>
  <c r="AA86" i="3"/>
  <c r="Z86" i="3"/>
  <c r="Z187" i="3"/>
  <c r="AJ87" i="3"/>
  <c r="Y87" i="3"/>
  <c r="X87" i="3"/>
  <c r="Y188" i="3"/>
  <c r="AJ188" i="3"/>
  <c r="X188" i="3"/>
  <c r="AJ88" i="3"/>
  <c r="Y88" i="3"/>
  <c r="Q193" i="7"/>
  <c r="AO193" i="7" s="1"/>
  <c r="AE92" i="24"/>
  <c r="AE91" i="8"/>
  <c r="Q93" i="8"/>
  <c r="AO93" i="8" s="1"/>
  <c r="AE192" i="7"/>
  <c r="AI190" i="24"/>
  <c r="N95" i="8"/>
  <c r="AF192" i="7"/>
  <c r="AG191" i="7" s="1"/>
  <c r="AG90" i="8"/>
  <c r="AH90" i="8" s="1"/>
  <c r="AC193" i="7"/>
  <c r="AE193" i="7" s="1"/>
  <c r="AC93" i="24"/>
  <c r="AD93" i="24"/>
  <c r="AF92" i="24"/>
  <c r="AG91" i="24" s="1"/>
  <c r="AI91" i="24" s="1"/>
  <c r="AB93" i="24"/>
  <c r="O95" i="8"/>
  <c r="P94" i="8" s="1"/>
  <c r="AI90" i="24"/>
  <c r="AB193" i="8"/>
  <c r="AH89" i="8"/>
  <c r="AC94" i="24"/>
  <c r="AD194" i="24"/>
  <c r="K196" i="24"/>
  <c r="AH190" i="7"/>
  <c r="AI190" i="8"/>
  <c r="AH190" i="8"/>
  <c r="L196" i="24"/>
  <c r="AB86" i="6"/>
  <c r="AD194" i="7"/>
  <c r="AF192" i="8"/>
  <c r="AG191" i="8" s="1"/>
  <c r="AH191" i="8" s="1"/>
  <c r="AF85" i="6"/>
  <c r="AE192" i="8"/>
  <c r="AD86" i="6"/>
  <c r="R193" i="24"/>
  <c r="AP193" i="24" s="1"/>
  <c r="AF185" i="6"/>
  <c r="O195" i="24"/>
  <c r="P194" i="24" s="1"/>
  <c r="Q194" i="24" s="1"/>
  <c r="AO194" i="24" s="1"/>
  <c r="AC86" i="6"/>
  <c r="N195" i="24"/>
  <c r="AC186" i="3"/>
  <c r="M197" i="7"/>
  <c r="M196" i="24"/>
  <c r="M96" i="3"/>
  <c r="AE85" i="6"/>
  <c r="L197" i="6"/>
  <c r="AF85" i="3"/>
  <c r="AG84" i="3" s="1"/>
  <c r="AC194" i="7"/>
  <c r="AB86" i="3"/>
  <c r="AD93" i="8"/>
  <c r="M97" i="8"/>
  <c r="AC86" i="3"/>
  <c r="AD86" i="3"/>
  <c r="AF185" i="3"/>
  <c r="AE185" i="3"/>
  <c r="AB186" i="3"/>
  <c r="AE85" i="3"/>
  <c r="AD186" i="3"/>
  <c r="AC194" i="24"/>
  <c r="M198" i="8"/>
  <c r="L197" i="3"/>
  <c r="M197" i="3"/>
  <c r="AE185" i="6"/>
  <c r="AC193" i="8"/>
  <c r="AD193" i="8"/>
  <c r="M197" i="6"/>
  <c r="L96" i="6"/>
  <c r="M96" i="6"/>
  <c r="AD94" i="24"/>
  <c r="M97" i="24"/>
  <c r="R194" i="6"/>
  <c r="AP194" i="6" s="1"/>
  <c r="Q194" i="6"/>
  <c r="AO194" i="6" s="1"/>
  <c r="Q195" i="8"/>
  <c r="AO195" i="8" s="1"/>
  <c r="R195" i="8"/>
  <c r="AP195" i="8" s="1"/>
  <c r="K100" i="7"/>
  <c r="P95" i="7"/>
  <c r="AF193" i="24"/>
  <c r="AB194" i="24"/>
  <c r="AE193" i="24"/>
  <c r="N96" i="8"/>
  <c r="O96" i="8"/>
  <c r="K97" i="8"/>
  <c r="L98" i="8" s="1"/>
  <c r="Q194" i="7"/>
  <c r="AO194" i="7" s="1"/>
  <c r="R194" i="7"/>
  <c r="AP194" i="7" s="1"/>
  <c r="R194" i="3"/>
  <c r="AP194" i="3" s="1"/>
  <c r="Q194" i="3"/>
  <c r="AO194" i="3" s="1"/>
  <c r="O95" i="3"/>
  <c r="K96" i="3"/>
  <c r="N95" i="3"/>
  <c r="AF92" i="8"/>
  <c r="AG91" i="8" s="1"/>
  <c r="AB93" i="8"/>
  <c r="AE92" i="8"/>
  <c r="O96" i="24"/>
  <c r="K97" i="24"/>
  <c r="L98" i="24" s="1"/>
  <c r="N96" i="24"/>
  <c r="AC93" i="8"/>
  <c r="Q93" i="6"/>
  <c r="AO93" i="6" s="1"/>
  <c r="R93" i="6"/>
  <c r="AP93" i="6" s="1"/>
  <c r="AG93" i="7"/>
  <c r="AB94" i="24"/>
  <c r="AC95" i="24" s="1"/>
  <c r="K197" i="6"/>
  <c r="O196" i="6"/>
  <c r="P195" i="6" s="1"/>
  <c r="N196" i="6"/>
  <c r="AN96" i="8"/>
  <c r="J96" i="2"/>
  <c r="AH191" i="24"/>
  <c r="AI191" i="24"/>
  <c r="O196" i="7"/>
  <c r="K197" i="7"/>
  <c r="L198" i="7" s="1"/>
  <c r="N196" i="7"/>
  <c r="N95" i="6"/>
  <c r="O95" i="6"/>
  <c r="P94" i="6" s="1"/>
  <c r="K96" i="6"/>
  <c r="Q94" i="24"/>
  <c r="AO94" i="24" s="1"/>
  <c r="R94" i="24"/>
  <c r="AP94" i="24" s="1"/>
  <c r="Q194" i="8"/>
  <c r="AO194" i="8" s="1"/>
  <c r="R194" i="8"/>
  <c r="AP194" i="8" s="1"/>
  <c r="N196" i="3"/>
  <c r="O196" i="3"/>
  <c r="P195" i="3" s="1"/>
  <c r="K197" i="3"/>
  <c r="Q93" i="3"/>
  <c r="AO93" i="3" s="1"/>
  <c r="R93" i="3"/>
  <c r="AP93" i="3" s="1"/>
  <c r="AB194" i="7"/>
  <c r="AE95" i="7"/>
  <c r="AF95" i="7"/>
  <c r="AG94" i="7" s="1"/>
  <c r="AB96" i="7"/>
  <c r="L98" i="7"/>
  <c r="N97" i="7"/>
  <c r="O97" i="7"/>
  <c r="P96" i="7" s="1"/>
  <c r="K198" i="8"/>
  <c r="L199" i="8" s="1"/>
  <c r="N197" i="8"/>
  <c r="O197" i="8"/>
  <c r="R193" i="6"/>
  <c r="AP193" i="6" s="1"/>
  <c r="Q193" i="6"/>
  <c r="AO193" i="6" s="1"/>
  <c r="AI182" i="3"/>
  <c r="AH182" i="3"/>
  <c r="F97" i="2"/>
  <c r="E98" i="2" s="1"/>
  <c r="G97" i="2" s="1"/>
  <c r="O47" i="2"/>
  <c r="V47" i="2" s="1"/>
  <c r="P46" i="2"/>
  <c r="Z45" i="2"/>
  <c r="P149" i="2"/>
  <c r="J196" i="2"/>
  <c r="AN196" i="7"/>
  <c r="AN196" i="8"/>
  <c r="B100" i="2"/>
  <c r="D99" i="2"/>
  <c r="Z148" i="2"/>
  <c r="B198" i="2"/>
  <c r="D197" i="2"/>
  <c r="F197" i="2" s="1"/>
  <c r="E198" i="2" s="1"/>
  <c r="G197" i="2" s="1"/>
  <c r="O150" i="2"/>
  <c r="V150" i="2" s="1"/>
  <c r="AH182" i="6" l="1"/>
  <c r="AK182" i="6" s="1"/>
  <c r="AN182" i="6" s="1"/>
  <c r="L181" i="2"/>
  <c r="M181" i="2" s="1"/>
  <c r="Z88" i="3"/>
  <c r="AL182" i="6"/>
  <c r="AR46" i="8"/>
  <c r="AT46" i="8" s="1"/>
  <c r="AQ46" i="8"/>
  <c r="AS46" i="8" s="1"/>
  <c r="AR149" i="8"/>
  <c r="AT149" i="8" s="1"/>
  <c r="AQ149" i="8"/>
  <c r="AS149" i="8" s="1"/>
  <c r="AQ46" i="7"/>
  <c r="AS46" i="7" s="1"/>
  <c r="AR46" i="7"/>
  <c r="AT46" i="7" s="1"/>
  <c r="AQ149" i="7"/>
  <c r="AS149" i="7" s="1"/>
  <c r="AR149" i="7"/>
  <c r="AT149" i="7" s="1"/>
  <c r="AQ149" i="24"/>
  <c r="AS149" i="24" s="1"/>
  <c r="AR149" i="24"/>
  <c r="AT149" i="24" s="1"/>
  <c r="AQ46" i="24"/>
  <c r="AS46" i="24" s="1"/>
  <c r="AR46" i="24"/>
  <c r="AT46" i="24" s="1"/>
  <c r="AR46" i="6"/>
  <c r="AT46" i="6" s="1"/>
  <c r="AQ46" i="6"/>
  <c r="AS46" i="6" s="1"/>
  <c r="AQ149" i="6"/>
  <c r="AS149" i="6" s="1"/>
  <c r="AR149" i="6"/>
  <c r="AT149" i="6" s="1"/>
  <c r="U46" i="2"/>
  <c r="Y46" i="2" s="1"/>
  <c r="AQ46" i="3"/>
  <c r="AS46" i="3" s="1"/>
  <c r="U149" i="2"/>
  <c r="Y149" i="2" s="1"/>
  <c r="AQ149" i="3"/>
  <c r="AS149" i="3" s="1"/>
  <c r="AF184" i="6"/>
  <c r="AG183" i="6" s="1"/>
  <c r="AE184" i="6"/>
  <c r="AY91" i="5"/>
  <c r="BF91" i="5" s="1"/>
  <c r="S90" i="3" s="1"/>
  <c r="T90" i="3" s="1"/>
  <c r="AZ91" i="5"/>
  <c r="BG91" i="5" s="1"/>
  <c r="S90" i="6" s="1"/>
  <c r="T90" i="6" s="1"/>
  <c r="AM189" i="24"/>
  <c r="AY190" i="5"/>
  <c r="BF190" i="5" s="1"/>
  <c r="S189" i="3" s="1"/>
  <c r="T189" i="3" s="1"/>
  <c r="AZ190" i="5"/>
  <c r="BG190" i="5" s="1"/>
  <c r="S189" i="6" s="1"/>
  <c r="T189" i="6" s="1"/>
  <c r="AM89" i="24"/>
  <c r="AY90" i="5"/>
  <c r="BF90" i="5" s="1"/>
  <c r="S89" i="3" s="1"/>
  <c r="T89" i="3" s="1"/>
  <c r="AZ90" i="5"/>
  <c r="BG90" i="5" s="1"/>
  <c r="S89" i="6" s="1"/>
  <c r="T89" i="6" s="1"/>
  <c r="AY191" i="5"/>
  <c r="BF191" i="5" s="1"/>
  <c r="S190" i="3" s="1"/>
  <c r="T190" i="3" s="1"/>
  <c r="AZ191" i="5"/>
  <c r="BG191" i="5" s="1"/>
  <c r="S190" i="6" s="1"/>
  <c r="T190" i="6" s="1"/>
  <c r="AM181" i="3"/>
  <c r="R181" i="2" s="1"/>
  <c r="AN89" i="24"/>
  <c r="AN190" i="24"/>
  <c r="AM190" i="24"/>
  <c r="AN189" i="24"/>
  <c r="Y87" i="6"/>
  <c r="X87" i="6"/>
  <c r="AJ87" i="6"/>
  <c r="AN90" i="24"/>
  <c r="AM80" i="6"/>
  <c r="R80" i="2" s="1"/>
  <c r="L80" i="2"/>
  <c r="M80" i="2" s="1"/>
  <c r="AM90" i="24"/>
  <c r="AM81" i="3"/>
  <c r="AK191" i="24"/>
  <c r="AK90" i="8"/>
  <c r="AM90" i="8" s="1"/>
  <c r="AK190" i="8"/>
  <c r="AM190" i="8" s="1"/>
  <c r="AL90" i="24"/>
  <c r="AK81" i="6"/>
  <c r="AM81" i="6" s="1"/>
  <c r="AL81" i="3"/>
  <c r="AK182" i="3"/>
  <c r="AM182" i="3" s="1"/>
  <c r="AL190" i="8"/>
  <c r="AL81" i="6"/>
  <c r="AR149" i="3"/>
  <c r="AT149" i="3" s="1"/>
  <c r="AL182" i="3"/>
  <c r="AK190" i="7"/>
  <c r="AM190" i="7" s="1"/>
  <c r="AL190" i="24"/>
  <c r="AK183" i="3"/>
  <c r="AN183" i="3" s="1"/>
  <c r="AK191" i="8"/>
  <c r="AM191" i="8" s="1"/>
  <c r="AL91" i="24"/>
  <c r="AR46" i="3"/>
  <c r="AT46" i="3" s="1"/>
  <c r="AL191" i="24"/>
  <c r="AK89" i="8"/>
  <c r="AM89" i="8" s="1"/>
  <c r="AN181" i="6"/>
  <c r="X181" i="2" s="1"/>
  <c r="AG83" i="3"/>
  <c r="AI83" i="3" s="1"/>
  <c r="AI82" i="3"/>
  <c r="AH82" i="3"/>
  <c r="AG184" i="3"/>
  <c r="AH184" i="3" s="1"/>
  <c r="AA188" i="6"/>
  <c r="Z88" i="6"/>
  <c r="AG82" i="6"/>
  <c r="AF84" i="6"/>
  <c r="AG84" i="6" s="1"/>
  <c r="AE84" i="6"/>
  <c r="AA88" i="6"/>
  <c r="Z188" i="6"/>
  <c r="AA87" i="3"/>
  <c r="Z87" i="3"/>
  <c r="AA88" i="3"/>
  <c r="Z188" i="3"/>
  <c r="AA188" i="3"/>
  <c r="AF193" i="8"/>
  <c r="AG192" i="8" s="1"/>
  <c r="AH192" i="8" s="1"/>
  <c r="AH91" i="24"/>
  <c r="AF93" i="24"/>
  <c r="AG92" i="24" s="1"/>
  <c r="AI92" i="24" s="1"/>
  <c r="AI90" i="8"/>
  <c r="AE93" i="24"/>
  <c r="AF193" i="7"/>
  <c r="AG192" i="7" s="1"/>
  <c r="AH192" i="7" s="1"/>
  <c r="P95" i="8"/>
  <c r="Q95" i="8" s="1"/>
  <c r="AO95" i="8" s="1"/>
  <c r="O196" i="24"/>
  <c r="P195" i="24" s="1"/>
  <c r="Q195" i="24" s="1"/>
  <c r="AO195" i="24" s="1"/>
  <c r="L198" i="3"/>
  <c r="K197" i="24"/>
  <c r="L197" i="24"/>
  <c r="M197" i="24"/>
  <c r="AC195" i="24"/>
  <c r="L97" i="6"/>
  <c r="AB87" i="6"/>
  <c r="AI191" i="8"/>
  <c r="AD195" i="7"/>
  <c r="R194" i="24"/>
  <c r="AP194" i="24" s="1"/>
  <c r="AF86" i="6"/>
  <c r="AG85" i="6" s="1"/>
  <c r="AI85" i="6" s="1"/>
  <c r="N196" i="24"/>
  <c r="AC87" i="6"/>
  <c r="AC187" i="3"/>
  <c r="AD87" i="6"/>
  <c r="AC87" i="3"/>
  <c r="AE86" i="6"/>
  <c r="AB187" i="3"/>
  <c r="AD87" i="3"/>
  <c r="AF86" i="3"/>
  <c r="AG85" i="3" s="1"/>
  <c r="AH85" i="3" s="1"/>
  <c r="AD195" i="24"/>
  <c r="L198" i="24"/>
  <c r="AD194" i="8"/>
  <c r="M198" i="6"/>
  <c r="AB87" i="3"/>
  <c r="AD94" i="8"/>
  <c r="AE193" i="8"/>
  <c r="AE86" i="3"/>
  <c r="AC195" i="7"/>
  <c r="AC194" i="8"/>
  <c r="AE186" i="6"/>
  <c r="AB194" i="8"/>
  <c r="M199" i="8"/>
  <c r="AD187" i="3"/>
  <c r="AF186" i="3"/>
  <c r="AG185" i="3" s="1"/>
  <c r="AH185" i="3" s="1"/>
  <c r="AE186" i="3"/>
  <c r="AF186" i="6"/>
  <c r="AG185" i="6" s="1"/>
  <c r="AH185" i="6" s="1"/>
  <c r="M198" i="24"/>
  <c r="L198" i="6"/>
  <c r="M198" i="7"/>
  <c r="M198" i="3"/>
  <c r="M98" i="24"/>
  <c r="M97" i="6"/>
  <c r="L97" i="3"/>
  <c r="M97" i="3"/>
  <c r="M98" i="8"/>
  <c r="M99" i="8" s="1"/>
  <c r="AD95" i="24"/>
  <c r="R96" i="7"/>
  <c r="AP96" i="7" s="1"/>
  <c r="Q96" i="7"/>
  <c r="AO96" i="7" s="1"/>
  <c r="Q94" i="6"/>
  <c r="AO94" i="6" s="1"/>
  <c r="R94" i="6"/>
  <c r="AP94" i="6" s="1"/>
  <c r="AH191" i="7"/>
  <c r="AI191" i="7"/>
  <c r="AN97" i="8"/>
  <c r="J97" i="2"/>
  <c r="AB95" i="24"/>
  <c r="AF94" i="24"/>
  <c r="AE94" i="24"/>
  <c r="AC94" i="8"/>
  <c r="AE93" i="8"/>
  <c r="AB94" i="8"/>
  <c r="AF93" i="8"/>
  <c r="AG92" i="8" s="1"/>
  <c r="P196" i="8"/>
  <c r="AH84" i="3"/>
  <c r="AI84" i="3"/>
  <c r="N97" i="24"/>
  <c r="O97" i="24"/>
  <c r="P96" i="24" s="1"/>
  <c r="K98" i="24"/>
  <c r="L99" i="24" s="1"/>
  <c r="AI91" i="8"/>
  <c r="AH91" i="8"/>
  <c r="AB195" i="24"/>
  <c r="AF194" i="24"/>
  <c r="AG193" i="24" s="1"/>
  <c r="AE194" i="24"/>
  <c r="K198" i="24"/>
  <c r="L199" i="24" s="1"/>
  <c r="Q195" i="3"/>
  <c r="AO195" i="3" s="1"/>
  <c r="R195" i="3"/>
  <c r="AP195" i="3" s="1"/>
  <c r="N198" i="8"/>
  <c r="K199" i="8"/>
  <c r="M200" i="8" s="1"/>
  <c r="O198" i="8"/>
  <c r="P197" i="8" s="1"/>
  <c r="L99" i="7"/>
  <c r="N98" i="7"/>
  <c r="O98" i="7"/>
  <c r="P97" i="7" s="1"/>
  <c r="O197" i="3"/>
  <c r="P196" i="3" s="1"/>
  <c r="N197" i="3"/>
  <c r="K198" i="3"/>
  <c r="L199" i="3" s="1"/>
  <c r="P195" i="7"/>
  <c r="R195" i="6"/>
  <c r="AP195" i="6" s="1"/>
  <c r="Q195" i="6"/>
  <c r="AO195" i="6" s="1"/>
  <c r="AI93" i="7"/>
  <c r="AH93" i="7"/>
  <c r="K97" i="3"/>
  <c r="N96" i="3"/>
  <c r="O96" i="3"/>
  <c r="P95" i="3" s="1"/>
  <c r="R95" i="7"/>
  <c r="AP95" i="7" s="1"/>
  <c r="Q95" i="7"/>
  <c r="AO95" i="7" s="1"/>
  <c r="Q94" i="8"/>
  <c r="AO94" i="8" s="1"/>
  <c r="R94" i="8"/>
  <c r="AP94" i="8" s="1"/>
  <c r="AF96" i="7"/>
  <c r="AG95" i="7" s="1"/>
  <c r="AE96" i="7"/>
  <c r="AB97" i="7"/>
  <c r="N197" i="7"/>
  <c r="K198" i="7"/>
  <c r="L199" i="7" s="1"/>
  <c r="O197" i="7"/>
  <c r="P196" i="7" s="1"/>
  <c r="AH94" i="7"/>
  <c r="AI94" i="7"/>
  <c r="P95" i="24"/>
  <c r="AG192" i="24"/>
  <c r="O197" i="6"/>
  <c r="K198" i="6"/>
  <c r="N197" i="6"/>
  <c r="K98" i="8"/>
  <c r="L99" i="8" s="1"/>
  <c r="N97" i="8"/>
  <c r="O97" i="8"/>
  <c r="P96" i="8" s="1"/>
  <c r="K101" i="7"/>
  <c r="P94" i="3"/>
  <c r="AB195" i="7"/>
  <c r="AF194" i="7"/>
  <c r="AE194" i="7"/>
  <c r="N96" i="6"/>
  <c r="K97" i="6"/>
  <c r="O96" i="6"/>
  <c r="P95" i="6" s="1"/>
  <c r="AI183" i="3"/>
  <c r="N48" i="2"/>
  <c r="O48" i="2" s="1"/>
  <c r="V48" i="2" s="1"/>
  <c r="F98" i="2"/>
  <c r="E99" i="2" s="1"/>
  <c r="G98" i="2" s="1"/>
  <c r="B199" i="2"/>
  <c r="D198" i="2"/>
  <c r="F198" i="2" s="1"/>
  <c r="E199" i="2" s="1"/>
  <c r="G198" i="2" s="1"/>
  <c r="J197" i="2"/>
  <c r="AN197" i="7"/>
  <c r="AN197" i="8"/>
  <c r="S46" i="2"/>
  <c r="W46" i="2" s="1"/>
  <c r="D100" i="2"/>
  <c r="B101" i="2"/>
  <c r="S149" i="2"/>
  <c r="W149" i="2" s="1"/>
  <c r="N151" i="2"/>
  <c r="L182" i="2" l="1"/>
  <c r="M182" i="2" s="1"/>
  <c r="AG184" i="6"/>
  <c r="AI184" i="6" s="1"/>
  <c r="AH183" i="6"/>
  <c r="AI183" i="6"/>
  <c r="AN182" i="3"/>
  <c r="X182" i="2" s="1"/>
  <c r="AN191" i="24"/>
  <c r="AY192" i="5"/>
  <c r="BF192" i="5" s="1"/>
  <c r="S191" i="3" s="1"/>
  <c r="T191" i="3" s="1"/>
  <c r="AZ192" i="5"/>
  <c r="BG192" i="5" s="1"/>
  <c r="S191" i="6" s="1"/>
  <c r="T191" i="6" s="1"/>
  <c r="AM191" i="24"/>
  <c r="AM183" i="3"/>
  <c r="AA87" i="6"/>
  <c r="L81" i="2"/>
  <c r="M81" i="2" s="1"/>
  <c r="Z87" i="6"/>
  <c r="Y189" i="6"/>
  <c r="X189" i="6"/>
  <c r="Y190" i="6"/>
  <c r="X190" i="6"/>
  <c r="AN81" i="6"/>
  <c r="X81" i="2" s="1"/>
  <c r="AM182" i="6"/>
  <c r="R182" i="2" s="1"/>
  <c r="R81" i="2"/>
  <c r="AK85" i="3"/>
  <c r="AM85" i="3" s="1"/>
  <c r="AK192" i="7"/>
  <c r="AM192" i="7" s="1"/>
  <c r="AK93" i="7"/>
  <c r="AM93" i="7" s="1"/>
  <c r="AK185" i="3"/>
  <c r="AM185" i="3" s="1"/>
  <c r="AL94" i="7"/>
  <c r="AL93" i="7"/>
  <c r="AL84" i="3"/>
  <c r="AL85" i="6"/>
  <c r="AL90" i="8"/>
  <c r="AK94" i="7"/>
  <c r="AM94" i="7" s="1"/>
  <c r="AK84" i="3"/>
  <c r="AM84" i="3" s="1"/>
  <c r="AL92" i="24"/>
  <c r="AK91" i="24"/>
  <c r="AL183" i="3"/>
  <c r="AK91" i="8"/>
  <c r="AM91" i="8" s="1"/>
  <c r="AL191" i="8"/>
  <c r="AK192" i="8"/>
  <c r="AM192" i="8" s="1"/>
  <c r="AK82" i="3"/>
  <c r="AM82" i="3" s="1"/>
  <c r="AL91" i="8"/>
  <c r="AL191" i="7"/>
  <c r="AK184" i="3"/>
  <c r="AN184" i="3" s="1"/>
  <c r="AL82" i="3"/>
  <c r="AK191" i="7"/>
  <c r="AM191" i="7" s="1"/>
  <c r="AK185" i="6"/>
  <c r="AM185" i="6" s="1"/>
  <c r="AL83" i="3"/>
  <c r="AH83" i="3"/>
  <c r="AI184" i="3"/>
  <c r="AG83" i="6"/>
  <c r="AH82" i="6"/>
  <c r="AI82" i="6"/>
  <c r="AI84" i="6"/>
  <c r="AH84" i="6"/>
  <c r="AJ190" i="6"/>
  <c r="AJ189" i="6"/>
  <c r="X90" i="6"/>
  <c r="Y90" i="6"/>
  <c r="AJ90" i="6"/>
  <c r="Y89" i="6"/>
  <c r="AJ89" i="6"/>
  <c r="X89" i="6"/>
  <c r="Y89" i="3"/>
  <c r="X89" i="3"/>
  <c r="X90" i="3"/>
  <c r="Y90" i="3"/>
  <c r="AJ90" i="3"/>
  <c r="Y189" i="3"/>
  <c r="X189" i="3"/>
  <c r="AJ189" i="3"/>
  <c r="X190" i="3"/>
  <c r="Y190" i="3"/>
  <c r="AJ190" i="3"/>
  <c r="AJ89" i="3"/>
  <c r="R95" i="8"/>
  <c r="AP95" i="8" s="1"/>
  <c r="O197" i="24"/>
  <c r="P196" i="24" s="1"/>
  <c r="R196" i="24" s="1"/>
  <c r="AP196" i="24" s="1"/>
  <c r="AH92" i="24"/>
  <c r="AG93" i="24"/>
  <c r="AI93" i="24" s="1"/>
  <c r="AI192" i="7"/>
  <c r="AF87" i="6"/>
  <c r="AG86" i="6" s="1"/>
  <c r="AH86" i="6" s="1"/>
  <c r="N197" i="24"/>
  <c r="AI192" i="8"/>
  <c r="AD196" i="24"/>
  <c r="AB195" i="8"/>
  <c r="AC196" i="24"/>
  <c r="AH85" i="6"/>
  <c r="AC196" i="7"/>
  <c r="AD95" i="8"/>
  <c r="R195" i="24"/>
  <c r="AP195" i="24" s="1"/>
  <c r="AC88" i="6"/>
  <c r="AD88" i="6"/>
  <c r="AE187" i="3"/>
  <c r="AB188" i="3"/>
  <c r="AF187" i="3"/>
  <c r="AG186" i="3" s="1"/>
  <c r="AE87" i="6"/>
  <c r="AC188" i="3"/>
  <c r="AC88" i="3"/>
  <c r="AB88" i="6"/>
  <c r="AF87" i="3"/>
  <c r="AG86" i="3" s="1"/>
  <c r="AH86" i="3" s="1"/>
  <c r="AF187" i="6"/>
  <c r="AG186" i="6" s="1"/>
  <c r="AI85" i="3"/>
  <c r="AE187" i="6"/>
  <c r="AC195" i="8"/>
  <c r="AC196" i="8" s="1"/>
  <c r="AI185" i="3"/>
  <c r="AD88" i="3"/>
  <c r="AB88" i="3"/>
  <c r="AE87" i="3"/>
  <c r="L199" i="6"/>
  <c r="AD188" i="3"/>
  <c r="L98" i="3"/>
  <c r="AD195" i="8"/>
  <c r="AI185" i="6"/>
  <c r="AD196" i="7"/>
  <c r="AE194" i="8"/>
  <c r="AF194" i="8"/>
  <c r="M199" i="7"/>
  <c r="M199" i="6"/>
  <c r="L200" i="8"/>
  <c r="M199" i="24"/>
  <c r="M200" i="24" s="1"/>
  <c r="M199" i="3"/>
  <c r="M99" i="24"/>
  <c r="AC96" i="24"/>
  <c r="AD96" i="24"/>
  <c r="M98" i="3"/>
  <c r="L98" i="6"/>
  <c r="M98" i="6"/>
  <c r="Q196" i="7"/>
  <c r="AO196" i="7" s="1"/>
  <c r="R196" i="7"/>
  <c r="AP196" i="7" s="1"/>
  <c r="AI95" i="7"/>
  <c r="AH95" i="7"/>
  <c r="AH193" i="24"/>
  <c r="AI193" i="24"/>
  <c r="Q196" i="3"/>
  <c r="AO196" i="3" s="1"/>
  <c r="R196" i="3"/>
  <c r="AP196" i="3" s="1"/>
  <c r="L100" i="7"/>
  <c r="N99" i="7"/>
  <c r="O99" i="7"/>
  <c r="P98" i="7" s="1"/>
  <c r="N98" i="24"/>
  <c r="K99" i="24"/>
  <c r="L100" i="24" s="1"/>
  <c r="O98" i="24"/>
  <c r="P97" i="24" s="1"/>
  <c r="O98" i="8"/>
  <c r="K99" i="8"/>
  <c r="L100" i="8" s="1"/>
  <c r="N98" i="8"/>
  <c r="AH192" i="24"/>
  <c r="AI192" i="24"/>
  <c r="AC95" i="8"/>
  <c r="M201" i="8"/>
  <c r="O97" i="6"/>
  <c r="P96" i="6" s="1"/>
  <c r="K98" i="6"/>
  <c r="N97" i="6"/>
  <c r="Q96" i="8"/>
  <c r="AO96" i="8" s="1"/>
  <c r="R96" i="8"/>
  <c r="AP96" i="8" s="1"/>
  <c r="K199" i="6"/>
  <c r="M200" i="6" s="1"/>
  <c r="N198" i="6"/>
  <c r="O198" i="6"/>
  <c r="P197" i="6" s="1"/>
  <c r="K199" i="24"/>
  <c r="L200" i="24" s="1"/>
  <c r="N198" i="24"/>
  <c r="O198" i="24"/>
  <c r="AF195" i="7"/>
  <c r="AG194" i="7" s="1"/>
  <c r="AB196" i="7"/>
  <c r="AC197" i="7" s="1"/>
  <c r="AE195" i="7"/>
  <c r="P196" i="6"/>
  <c r="K102" i="7"/>
  <c r="Q196" i="8"/>
  <c r="AO196" i="8" s="1"/>
  <c r="R196" i="8"/>
  <c r="AP196" i="8" s="1"/>
  <c r="AI92" i="8"/>
  <c r="AH92" i="8"/>
  <c r="R94" i="3"/>
  <c r="AP94" i="3" s="1"/>
  <c r="Q94" i="3"/>
  <c r="AO94" i="3" s="1"/>
  <c r="R95" i="24"/>
  <c r="AP95" i="24" s="1"/>
  <c r="Q95" i="24"/>
  <c r="AO95" i="24" s="1"/>
  <c r="N198" i="7"/>
  <c r="K199" i="7"/>
  <c r="L200" i="7" s="1"/>
  <c r="O198" i="7"/>
  <c r="P197" i="7" s="1"/>
  <c r="AF97" i="7"/>
  <c r="AG96" i="7" s="1"/>
  <c r="AB98" i="7"/>
  <c r="AE97" i="7"/>
  <c r="Q195" i="7"/>
  <c r="AO195" i="7" s="1"/>
  <c r="R195" i="7"/>
  <c r="AP195" i="7" s="1"/>
  <c r="Q97" i="7"/>
  <c r="AO97" i="7" s="1"/>
  <c r="R97" i="7"/>
  <c r="AP97" i="7" s="1"/>
  <c r="AF195" i="24"/>
  <c r="AG194" i="24" s="1"/>
  <c r="AE195" i="24"/>
  <c r="AB196" i="24"/>
  <c r="AC197" i="24" s="1"/>
  <c r="AB95" i="8"/>
  <c r="AE94" i="8"/>
  <c r="AF94" i="8"/>
  <c r="AG93" i="8" s="1"/>
  <c r="J98" i="2"/>
  <c r="AN98" i="8"/>
  <c r="AG193" i="7"/>
  <c r="K200" i="8"/>
  <c r="O199" i="8"/>
  <c r="P198" i="8" s="1"/>
  <c r="N199" i="8"/>
  <c r="M100" i="8"/>
  <c r="Q197" i="8"/>
  <c r="AO197" i="8" s="1"/>
  <c r="R197" i="8"/>
  <c r="AP197" i="8" s="1"/>
  <c r="Q95" i="6"/>
  <c r="AO95" i="6" s="1"/>
  <c r="R95" i="6"/>
  <c r="AP95" i="6" s="1"/>
  <c r="Q95" i="3"/>
  <c r="AO95" i="3" s="1"/>
  <c r="R95" i="3"/>
  <c r="AP95" i="3" s="1"/>
  <c r="Q96" i="24"/>
  <c r="AO96" i="24" s="1"/>
  <c r="R96" i="24"/>
  <c r="AP96" i="24" s="1"/>
  <c r="K98" i="3"/>
  <c r="N97" i="3"/>
  <c r="O97" i="3"/>
  <c r="P96" i="3" s="1"/>
  <c r="K199" i="3"/>
  <c r="L200" i="3" s="1"/>
  <c r="O198" i="3"/>
  <c r="N198" i="3"/>
  <c r="AF95" i="24"/>
  <c r="AG94" i="24" s="1"/>
  <c r="AE95" i="24"/>
  <c r="AB96" i="24"/>
  <c r="P47" i="2"/>
  <c r="F99" i="2"/>
  <c r="E100" i="2" s="1"/>
  <c r="P150" i="2"/>
  <c r="Z149" i="2"/>
  <c r="B200" i="2"/>
  <c r="D199" i="2"/>
  <c r="F199" i="2" s="1"/>
  <c r="E200" i="2" s="1"/>
  <c r="G199" i="2" s="1"/>
  <c r="Z46" i="2"/>
  <c r="J198" i="2"/>
  <c r="AN198" i="8"/>
  <c r="AN198" i="7"/>
  <c r="B102" i="2"/>
  <c r="D101" i="2"/>
  <c r="N49" i="2"/>
  <c r="O151" i="2"/>
  <c r="V151" i="2" s="1"/>
  <c r="AH184" i="6" l="1"/>
  <c r="AK184" i="6" s="1"/>
  <c r="AM184" i="6" s="1"/>
  <c r="AL183" i="6"/>
  <c r="L183" i="2" s="1"/>
  <c r="M183" i="2" s="1"/>
  <c r="AK183" i="6"/>
  <c r="AM183" i="6" s="1"/>
  <c r="R183" i="2" s="1"/>
  <c r="AL184" i="6"/>
  <c r="AR150" i="8"/>
  <c r="AT150" i="8" s="1"/>
  <c r="AQ150" i="8"/>
  <c r="AS150" i="8" s="1"/>
  <c r="AQ47" i="8"/>
  <c r="AS47" i="8" s="1"/>
  <c r="AR47" i="8"/>
  <c r="AT47" i="8" s="1"/>
  <c r="AQ150" i="7"/>
  <c r="AS150" i="7" s="1"/>
  <c r="AR150" i="7"/>
  <c r="AT150" i="7" s="1"/>
  <c r="AR47" i="7"/>
  <c r="AT47" i="7" s="1"/>
  <c r="AQ47" i="7"/>
  <c r="AS47" i="7" s="1"/>
  <c r="AR150" i="24"/>
  <c r="AT150" i="24" s="1"/>
  <c r="AQ150" i="24"/>
  <c r="AS150" i="24" s="1"/>
  <c r="AQ47" i="24"/>
  <c r="AS47" i="24" s="1"/>
  <c r="AR47" i="24"/>
  <c r="AT47" i="24" s="1"/>
  <c r="AR150" i="6"/>
  <c r="AT150" i="6" s="1"/>
  <c r="AQ150" i="6"/>
  <c r="AS150" i="6" s="1"/>
  <c r="AR47" i="6"/>
  <c r="AT47" i="6" s="1"/>
  <c r="AQ47" i="6"/>
  <c r="AS47" i="6" s="1"/>
  <c r="U150" i="2"/>
  <c r="Y150" i="2" s="1"/>
  <c r="AQ150" i="3"/>
  <c r="AS150" i="3" s="1"/>
  <c r="U47" i="2"/>
  <c r="Y47" i="2" s="1"/>
  <c r="AQ47" i="3"/>
  <c r="AS47" i="3" s="1"/>
  <c r="AY92" i="5"/>
  <c r="BF92" i="5" s="1"/>
  <c r="S91" i="3" s="1"/>
  <c r="T91" i="3" s="1"/>
  <c r="AZ92" i="5"/>
  <c r="BG92" i="5" s="1"/>
  <c r="S91" i="6" s="1"/>
  <c r="T91" i="6" s="1"/>
  <c r="AN85" i="3"/>
  <c r="AN185" i="3"/>
  <c r="AM91" i="24"/>
  <c r="AN91" i="24"/>
  <c r="Y191" i="6"/>
  <c r="X191" i="6"/>
  <c r="AN185" i="6"/>
  <c r="AN84" i="3"/>
  <c r="AN82" i="3"/>
  <c r="AL192" i="24"/>
  <c r="AL95" i="7"/>
  <c r="AK84" i="6"/>
  <c r="AN84" i="6" s="1"/>
  <c r="AK192" i="24"/>
  <c r="AK92" i="24"/>
  <c r="AL84" i="6"/>
  <c r="L84" i="2" s="1"/>
  <c r="M84" i="2" s="1"/>
  <c r="AL185" i="6"/>
  <c r="AL185" i="3"/>
  <c r="AL192" i="8"/>
  <c r="AL82" i="6"/>
  <c r="L82" i="2" s="1"/>
  <c r="M82" i="2" s="1"/>
  <c r="AK82" i="6"/>
  <c r="AM82" i="6" s="1"/>
  <c r="R82" i="2" s="1"/>
  <c r="AK83" i="3"/>
  <c r="AN83" i="3" s="1"/>
  <c r="AK86" i="6"/>
  <c r="AN86" i="6" s="1"/>
  <c r="AR150" i="3"/>
  <c r="AT150" i="3" s="1"/>
  <c r="AR47" i="3"/>
  <c r="AT47" i="3" s="1"/>
  <c r="AL193" i="24"/>
  <c r="AL85" i="3"/>
  <c r="L85" i="2" s="1"/>
  <c r="M85" i="2" s="1"/>
  <c r="AK85" i="6"/>
  <c r="AN85" i="6" s="1"/>
  <c r="AL192" i="7"/>
  <c r="AM184" i="3"/>
  <c r="AK92" i="8"/>
  <c r="AM92" i="8" s="1"/>
  <c r="AK193" i="24"/>
  <c r="AL93" i="24"/>
  <c r="AL184" i="3"/>
  <c r="AL92" i="8"/>
  <c r="AK95" i="7"/>
  <c r="AM95" i="7" s="1"/>
  <c r="AK86" i="3"/>
  <c r="AM86" i="3" s="1"/>
  <c r="Z190" i="6"/>
  <c r="AA190" i="6"/>
  <c r="AH83" i="6"/>
  <c r="AI83" i="6"/>
  <c r="Z90" i="6"/>
  <c r="Z89" i="6"/>
  <c r="AA189" i="6"/>
  <c r="AA189" i="3"/>
  <c r="AA89" i="3"/>
  <c r="AJ191" i="6"/>
  <c r="AA90" i="6"/>
  <c r="AA89" i="6"/>
  <c r="Z189" i="6"/>
  <c r="Z89" i="3"/>
  <c r="Z189" i="3"/>
  <c r="Z90" i="3"/>
  <c r="AA190" i="3"/>
  <c r="Y191" i="3"/>
  <c r="AJ191" i="3"/>
  <c r="X191" i="3"/>
  <c r="AA90" i="3"/>
  <c r="Z190" i="3"/>
  <c r="P197" i="24"/>
  <c r="R197" i="24" s="1"/>
  <c r="AP197" i="24" s="1"/>
  <c r="Q196" i="24"/>
  <c r="AO196" i="24" s="1"/>
  <c r="AH93" i="24"/>
  <c r="AI86" i="6"/>
  <c r="AF188" i="6"/>
  <c r="AG187" i="6" s="1"/>
  <c r="AB196" i="8"/>
  <c r="AD196" i="8"/>
  <c r="L200" i="6"/>
  <c r="L201" i="8"/>
  <c r="AF88" i="6"/>
  <c r="AG87" i="6" s="1"/>
  <c r="AH87" i="6" s="1"/>
  <c r="AC189" i="3"/>
  <c r="AD189" i="3"/>
  <c r="AE188" i="3"/>
  <c r="AB189" i="3"/>
  <c r="AE195" i="8"/>
  <c r="AF188" i="3"/>
  <c r="AG187" i="3" s="1"/>
  <c r="AI187" i="3" s="1"/>
  <c r="AC89" i="6"/>
  <c r="AB89" i="3"/>
  <c r="AB89" i="6"/>
  <c r="AE88" i="6"/>
  <c r="AD89" i="6"/>
  <c r="AG193" i="8"/>
  <c r="AI193" i="8" s="1"/>
  <c r="AI86" i="3"/>
  <c r="AF195" i="8"/>
  <c r="AG194" i="8" s="1"/>
  <c r="AF88" i="3"/>
  <c r="AG87" i="3" s="1"/>
  <c r="AH87" i="3" s="1"/>
  <c r="AD89" i="3"/>
  <c r="AC89" i="3"/>
  <c r="AE88" i="3"/>
  <c r="AD197" i="8"/>
  <c r="AC197" i="8"/>
  <c r="AC97" i="24"/>
  <c r="AI186" i="3"/>
  <c r="AH186" i="3"/>
  <c r="R185" i="2"/>
  <c r="AE188" i="6"/>
  <c r="AD197" i="24"/>
  <c r="M200" i="3"/>
  <c r="AD197" i="7"/>
  <c r="M200" i="7"/>
  <c r="L99" i="6"/>
  <c r="M99" i="6"/>
  <c r="M99" i="3"/>
  <c r="L99" i="3"/>
  <c r="AC96" i="8"/>
  <c r="M100" i="24"/>
  <c r="M101" i="24" s="1"/>
  <c r="AD97" i="24"/>
  <c r="AD96" i="8"/>
  <c r="R96" i="3"/>
  <c r="AP96" i="3" s="1"/>
  <c r="Q96" i="3"/>
  <c r="AO96" i="3" s="1"/>
  <c r="AF96" i="24"/>
  <c r="AE96" i="24"/>
  <c r="AB97" i="24"/>
  <c r="AH194" i="7"/>
  <c r="AI194" i="7"/>
  <c r="N199" i="6"/>
  <c r="O199" i="6"/>
  <c r="P198" i="6" s="1"/>
  <c r="K200" i="6"/>
  <c r="M201" i="6" s="1"/>
  <c r="Q96" i="6"/>
  <c r="AO96" i="6" s="1"/>
  <c r="R96" i="6"/>
  <c r="AP96" i="6" s="1"/>
  <c r="AH94" i="24"/>
  <c r="AI94" i="24"/>
  <c r="AH193" i="7"/>
  <c r="AI193" i="7"/>
  <c r="AI93" i="8"/>
  <c r="AH93" i="8"/>
  <c r="L201" i="6"/>
  <c r="AH96" i="7"/>
  <c r="AI96" i="7"/>
  <c r="Q196" i="6"/>
  <c r="AO196" i="6" s="1"/>
  <c r="R196" i="6"/>
  <c r="AP196" i="6" s="1"/>
  <c r="N98" i="3"/>
  <c r="K99" i="3"/>
  <c r="O98" i="3"/>
  <c r="Q97" i="24"/>
  <c r="AO97" i="24" s="1"/>
  <c r="R97" i="24"/>
  <c r="AP97" i="24" s="1"/>
  <c r="P197" i="3"/>
  <c r="N200" i="8"/>
  <c r="O200" i="8"/>
  <c r="P199" i="8" s="1"/>
  <c r="K201" i="8"/>
  <c r="L202" i="8" s="1"/>
  <c r="AE196" i="24"/>
  <c r="AF196" i="24"/>
  <c r="AB197" i="24"/>
  <c r="AC198" i="24" s="1"/>
  <c r="R197" i="7"/>
  <c r="AP197" i="7" s="1"/>
  <c r="Q197" i="7"/>
  <c r="AO197" i="7" s="1"/>
  <c r="N199" i="24"/>
  <c r="O199" i="24"/>
  <c r="K200" i="24"/>
  <c r="L201" i="24" s="1"/>
  <c r="O99" i="8"/>
  <c r="P98" i="8" s="1"/>
  <c r="N99" i="8"/>
  <c r="K100" i="8"/>
  <c r="L101" i="8" s="1"/>
  <c r="R98" i="7"/>
  <c r="AP98" i="7" s="1"/>
  <c r="Q98" i="7"/>
  <c r="AO98" i="7" s="1"/>
  <c r="AH186" i="6"/>
  <c r="AI186" i="6"/>
  <c r="N98" i="6"/>
  <c r="K99" i="6"/>
  <c r="O98" i="6"/>
  <c r="P97" i="6" s="1"/>
  <c r="O99" i="24"/>
  <c r="K100" i="24"/>
  <c r="L101" i="24" s="1"/>
  <c r="N99" i="24"/>
  <c r="AF95" i="8"/>
  <c r="AG94" i="8" s="1"/>
  <c r="AE95" i="8"/>
  <c r="AB96" i="8"/>
  <c r="AE196" i="7"/>
  <c r="AF196" i="7"/>
  <c r="AG195" i="7" s="1"/>
  <c r="AB197" i="7"/>
  <c r="AC198" i="7" s="1"/>
  <c r="O199" i="3"/>
  <c r="P198" i="3" s="1"/>
  <c r="K200" i="3"/>
  <c r="L201" i="3" s="1"/>
  <c r="N199" i="3"/>
  <c r="N199" i="7"/>
  <c r="O199" i="7"/>
  <c r="K200" i="7"/>
  <c r="P97" i="8"/>
  <c r="M202" i="8"/>
  <c r="K103" i="7"/>
  <c r="Q198" i="8"/>
  <c r="AO198" i="8" s="1"/>
  <c r="R198" i="8"/>
  <c r="AP198" i="8" s="1"/>
  <c r="G99" i="2"/>
  <c r="AH194" i="24"/>
  <c r="AI194" i="24"/>
  <c r="AE98" i="7"/>
  <c r="AB99" i="7"/>
  <c r="AF98" i="7"/>
  <c r="AG97" i="7" s="1"/>
  <c r="AB197" i="8"/>
  <c r="R197" i="6"/>
  <c r="AP197" i="6" s="1"/>
  <c r="Q197" i="6"/>
  <c r="AO197" i="6" s="1"/>
  <c r="L101" i="7"/>
  <c r="N100" i="7"/>
  <c r="O100" i="7"/>
  <c r="P99" i="7" s="1"/>
  <c r="S47" i="2"/>
  <c r="F100" i="2"/>
  <c r="E101" i="2" s="1"/>
  <c r="D102" i="2"/>
  <c r="B103" i="2"/>
  <c r="J199" i="2"/>
  <c r="AN199" i="7"/>
  <c r="AN199" i="8"/>
  <c r="D200" i="2"/>
  <c r="F200" i="2" s="1"/>
  <c r="E201" i="2" s="1"/>
  <c r="G200" i="2" s="1"/>
  <c r="B201" i="2"/>
  <c r="P48" i="2"/>
  <c r="S150" i="2"/>
  <c r="W150" i="2" s="1"/>
  <c r="O49" i="2"/>
  <c r="V49" i="2" s="1"/>
  <c r="N152" i="2"/>
  <c r="AN183" i="6" l="1"/>
  <c r="X183" i="2" s="1"/>
  <c r="L184" i="2"/>
  <c r="M184" i="2" s="1"/>
  <c r="AR48" i="8"/>
  <c r="AT48" i="8" s="1"/>
  <c r="AQ48" i="8"/>
  <c r="AS48" i="8" s="1"/>
  <c r="AQ48" i="7"/>
  <c r="AS48" i="7" s="1"/>
  <c r="AR48" i="7"/>
  <c r="AT48" i="7" s="1"/>
  <c r="AR48" i="24"/>
  <c r="AT48" i="24" s="1"/>
  <c r="AQ48" i="24"/>
  <c r="AS48" i="24" s="1"/>
  <c r="AQ48" i="6"/>
  <c r="AS48" i="6" s="1"/>
  <c r="AR48" i="6"/>
  <c r="AT48" i="6" s="1"/>
  <c r="U48" i="2"/>
  <c r="Y48" i="2" s="1"/>
  <c r="AQ48" i="3"/>
  <c r="AS48" i="3" s="1"/>
  <c r="W47" i="2"/>
  <c r="Z47" i="2" s="1"/>
  <c r="AY194" i="5"/>
  <c r="BF194" i="5" s="1"/>
  <c r="S193" i="3" s="1"/>
  <c r="T193" i="3" s="1"/>
  <c r="AZ194" i="5"/>
  <c r="BG194" i="5" s="1"/>
  <c r="S193" i="6" s="1"/>
  <c r="T193" i="6" s="1"/>
  <c r="AM92" i="24"/>
  <c r="AZ93" i="5"/>
  <c r="BG93" i="5" s="1"/>
  <c r="AY93" i="5"/>
  <c r="BF93" i="5" s="1"/>
  <c r="S92" i="3" s="1"/>
  <c r="T92" i="3" s="1"/>
  <c r="AZ193" i="5"/>
  <c r="BG193" i="5" s="1"/>
  <c r="S192" i="6" s="1"/>
  <c r="T192" i="6" s="1"/>
  <c r="AY193" i="5"/>
  <c r="BF193" i="5" s="1"/>
  <c r="S192" i="3" s="1"/>
  <c r="T192" i="3" s="1"/>
  <c r="X85" i="2"/>
  <c r="L185" i="2"/>
  <c r="M185" i="2" s="1"/>
  <c r="X185" i="2"/>
  <c r="AM193" i="24"/>
  <c r="AN193" i="24"/>
  <c r="AN86" i="3"/>
  <c r="X86" i="2" s="1"/>
  <c r="X91" i="6"/>
  <c r="AJ91" i="6"/>
  <c r="Y91" i="6"/>
  <c r="X84" i="2"/>
  <c r="AM84" i="6"/>
  <c r="R84" i="2" s="1"/>
  <c r="AN82" i="6"/>
  <c r="X82" i="2" s="1"/>
  <c r="AN192" i="24"/>
  <c r="AM192" i="24"/>
  <c r="AN92" i="24"/>
  <c r="AM86" i="6"/>
  <c r="R86" i="2" s="1"/>
  <c r="AM85" i="6"/>
  <c r="R85" i="2" s="1"/>
  <c r="AN184" i="6"/>
  <c r="X184" i="2" s="1"/>
  <c r="R184" i="2"/>
  <c r="AM83" i="3"/>
  <c r="AL93" i="8"/>
  <c r="AL186" i="3"/>
  <c r="AK87" i="3"/>
  <c r="AN87" i="3" s="1"/>
  <c r="AK87" i="6"/>
  <c r="AN87" i="6" s="1"/>
  <c r="AL193" i="7"/>
  <c r="AL187" i="3"/>
  <c r="AK194" i="24"/>
  <c r="AR48" i="3"/>
  <c r="AT48" i="3" s="1"/>
  <c r="AK193" i="7"/>
  <c r="AM193" i="7" s="1"/>
  <c r="AL194" i="7"/>
  <c r="AL86" i="3"/>
  <c r="AL96" i="7"/>
  <c r="AL94" i="24"/>
  <c r="AK194" i="7"/>
  <c r="AM194" i="7" s="1"/>
  <c r="AL193" i="8"/>
  <c r="AL83" i="6"/>
  <c r="L83" i="2" s="1"/>
  <c r="M83" i="2" s="1"/>
  <c r="AK96" i="7"/>
  <c r="AM96" i="7" s="1"/>
  <c r="AK94" i="24"/>
  <c r="AL86" i="6"/>
  <c r="AK83" i="6"/>
  <c r="AM83" i="6" s="1"/>
  <c r="AL186" i="6"/>
  <c r="AK93" i="24"/>
  <c r="AK186" i="6"/>
  <c r="AM186" i="6" s="1"/>
  <c r="AL194" i="24"/>
  <c r="AK93" i="8"/>
  <c r="AM93" i="8" s="1"/>
  <c r="AK186" i="3"/>
  <c r="AM186" i="3" s="1"/>
  <c r="AA191" i="6"/>
  <c r="Z191" i="6"/>
  <c r="Z191" i="3"/>
  <c r="AJ91" i="3"/>
  <c r="Y91" i="3"/>
  <c r="X91" i="3"/>
  <c r="AA191" i="3"/>
  <c r="Q197" i="24"/>
  <c r="AO197" i="24" s="1"/>
  <c r="AE196" i="8"/>
  <c r="AF189" i="6"/>
  <c r="AG188" i="6" s="1"/>
  <c r="AF196" i="8"/>
  <c r="AG195" i="8" s="1"/>
  <c r="AH195" i="8" s="1"/>
  <c r="AE189" i="6"/>
  <c r="AF190" i="6"/>
  <c r="AC198" i="8"/>
  <c r="AF189" i="3"/>
  <c r="AG188" i="3" s="1"/>
  <c r="AI188" i="3" s="1"/>
  <c r="M201" i="3"/>
  <c r="AD198" i="24"/>
  <c r="AC90" i="6"/>
  <c r="L100" i="6"/>
  <c r="AC98" i="24"/>
  <c r="AI87" i="6"/>
  <c r="AC190" i="3"/>
  <c r="AD90" i="6"/>
  <c r="L100" i="3"/>
  <c r="AB190" i="3"/>
  <c r="AI194" i="8"/>
  <c r="AH194" i="8"/>
  <c r="AH193" i="8"/>
  <c r="AD190" i="3"/>
  <c r="AE189" i="3"/>
  <c r="AF89" i="3"/>
  <c r="AG88" i="3" s="1"/>
  <c r="AH187" i="3"/>
  <c r="AB90" i="6"/>
  <c r="AE89" i="6"/>
  <c r="AF89" i="6"/>
  <c r="AG88" i="6" s="1"/>
  <c r="AI87" i="3"/>
  <c r="AD90" i="3"/>
  <c r="AB90" i="3"/>
  <c r="AE89" i="3"/>
  <c r="AC90" i="3"/>
  <c r="AD98" i="24"/>
  <c r="AC97" i="8"/>
  <c r="L201" i="7"/>
  <c r="M201" i="7"/>
  <c r="AD198" i="8"/>
  <c r="M201" i="24"/>
  <c r="AD198" i="7"/>
  <c r="AD97" i="8"/>
  <c r="L102" i="24"/>
  <c r="M100" i="3"/>
  <c r="M100" i="6"/>
  <c r="M101" i="8"/>
  <c r="K101" i="24"/>
  <c r="M102" i="24" s="1"/>
  <c r="N100" i="24"/>
  <c r="O100" i="24"/>
  <c r="P99" i="24" s="1"/>
  <c r="N200" i="24"/>
  <c r="O200" i="24"/>
  <c r="P199" i="24" s="1"/>
  <c r="K201" i="24"/>
  <c r="L202" i="24" s="1"/>
  <c r="N201" i="8"/>
  <c r="O201" i="8"/>
  <c r="P200" i="8" s="1"/>
  <c r="K202" i="8"/>
  <c r="L203" i="8" s="1"/>
  <c r="P97" i="3"/>
  <c r="L102" i="7"/>
  <c r="N101" i="7"/>
  <c r="O101" i="7"/>
  <c r="AE96" i="8"/>
  <c r="AB97" i="8"/>
  <c r="AF96" i="8"/>
  <c r="AG95" i="8" s="1"/>
  <c r="P98" i="24"/>
  <c r="P198" i="24"/>
  <c r="Q199" i="8"/>
  <c r="AO199" i="8" s="1"/>
  <c r="R199" i="8"/>
  <c r="AP199" i="8" s="1"/>
  <c r="K100" i="3"/>
  <c r="L101" i="3" s="1"/>
  <c r="N99" i="3"/>
  <c r="O99" i="3"/>
  <c r="P98" i="3" s="1"/>
  <c r="J99" i="2"/>
  <c r="AN99" i="8"/>
  <c r="AH195" i="7"/>
  <c r="AI195" i="7"/>
  <c r="Q198" i="3"/>
  <c r="AO198" i="3" s="1"/>
  <c r="R198" i="3"/>
  <c r="AP198" i="3" s="1"/>
  <c r="AH97" i="7"/>
  <c r="AI97" i="7"/>
  <c r="K101" i="8"/>
  <c r="L102" i="8" s="1"/>
  <c r="O100" i="8"/>
  <c r="P99" i="8" s="1"/>
  <c r="N100" i="8"/>
  <c r="Q197" i="3"/>
  <c r="AO197" i="3" s="1"/>
  <c r="R197" i="3"/>
  <c r="AP197" i="3" s="1"/>
  <c r="AG95" i="24"/>
  <c r="Q98" i="8"/>
  <c r="AO98" i="8" s="1"/>
  <c r="R98" i="8"/>
  <c r="AP98" i="8" s="1"/>
  <c r="AE97" i="24"/>
  <c r="AB98" i="24"/>
  <c r="AC99" i="24" s="1"/>
  <c r="AF97" i="24"/>
  <c r="AH187" i="6"/>
  <c r="AI187" i="6"/>
  <c r="M203" i="8"/>
  <c r="N99" i="6"/>
  <c r="K100" i="6"/>
  <c r="O99" i="6"/>
  <c r="K201" i="6"/>
  <c r="M202" i="6" s="1"/>
  <c r="O200" i="6"/>
  <c r="P199" i="6" s="1"/>
  <c r="N200" i="6"/>
  <c r="AE197" i="8"/>
  <c r="AF197" i="8"/>
  <c r="AB198" i="8"/>
  <c r="AC199" i="8" s="1"/>
  <c r="AF99" i="7"/>
  <c r="AG98" i="7" s="1"/>
  <c r="AB100" i="7"/>
  <c r="AE99" i="7"/>
  <c r="N200" i="7"/>
  <c r="O200" i="7"/>
  <c r="P199" i="7" s="1"/>
  <c r="K201" i="7"/>
  <c r="K201" i="3"/>
  <c r="L202" i="3" s="1"/>
  <c r="N200" i="3"/>
  <c r="O200" i="3"/>
  <c r="P199" i="3" s="1"/>
  <c r="AF197" i="24"/>
  <c r="AG196" i="24" s="1"/>
  <c r="AE197" i="24"/>
  <c r="AB198" i="24"/>
  <c r="AC199" i="24" s="1"/>
  <c r="R198" i="6"/>
  <c r="AP198" i="6" s="1"/>
  <c r="Q198" i="6"/>
  <c r="AO198" i="6" s="1"/>
  <c r="AF197" i="7"/>
  <c r="AE197" i="7"/>
  <c r="AB198" i="7"/>
  <c r="AC199" i="7" s="1"/>
  <c r="Q97" i="6"/>
  <c r="AO97" i="6" s="1"/>
  <c r="R97" i="6"/>
  <c r="AP97" i="6" s="1"/>
  <c r="Q97" i="8"/>
  <c r="AO97" i="8" s="1"/>
  <c r="R97" i="8"/>
  <c r="AP97" i="8" s="1"/>
  <c r="AI94" i="8"/>
  <c r="AH94" i="8"/>
  <c r="Q99" i="7"/>
  <c r="AO99" i="7" s="1"/>
  <c r="R99" i="7"/>
  <c r="AP99" i="7" s="1"/>
  <c r="P198" i="7"/>
  <c r="G100" i="2"/>
  <c r="AG195" i="24"/>
  <c r="M103" i="2"/>
  <c r="B104" i="2"/>
  <c r="D103" i="2"/>
  <c r="D201" i="2"/>
  <c r="F201" i="2" s="1"/>
  <c r="E202" i="2" s="1"/>
  <c r="G201" i="2" s="1"/>
  <c r="B202" i="2"/>
  <c r="F101" i="2"/>
  <c r="E102" i="2" s="1"/>
  <c r="G101" i="2" s="1"/>
  <c r="O152" i="2"/>
  <c r="V152" i="2" s="1"/>
  <c r="P151" i="2"/>
  <c r="S48" i="2"/>
  <c r="W48" i="2" s="1"/>
  <c r="Z150" i="2"/>
  <c r="J200" i="2"/>
  <c r="AN200" i="8"/>
  <c r="AN200" i="7"/>
  <c r="N50" i="2"/>
  <c r="AR151" i="8" l="1"/>
  <c r="AT151" i="8" s="1"/>
  <c r="AQ151" i="8"/>
  <c r="AS151" i="8" s="1"/>
  <c r="AQ151" i="7"/>
  <c r="AS151" i="7" s="1"/>
  <c r="AR151" i="7"/>
  <c r="AT151" i="7" s="1"/>
  <c r="AQ151" i="24"/>
  <c r="AS151" i="24" s="1"/>
  <c r="AR151" i="24"/>
  <c r="AT151" i="24" s="1"/>
  <c r="AQ151" i="6"/>
  <c r="AS151" i="6" s="1"/>
  <c r="AR151" i="6"/>
  <c r="AT151" i="6" s="1"/>
  <c r="U151" i="2"/>
  <c r="Y151" i="2" s="1"/>
  <c r="AQ151" i="3"/>
  <c r="AS151" i="3" s="1"/>
  <c r="Y192" i="3"/>
  <c r="L86" i="2"/>
  <c r="M86" i="2" s="1"/>
  <c r="AZ195" i="5"/>
  <c r="BG195" i="5" s="1"/>
  <c r="S194" i="6" s="1"/>
  <c r="T194" i="6" s="1"/>
  <c r="AY195" i="5"/>
  <c r="BF195" i="5" s="1"/>
  <c r="S194" i="3" s="1"/>
  <c r="T194" i="3" s="1"/>
  <c r="AY94" i="5"/>
  <c r="BF94" i="5" s="1"/>
  <c r="S93" i="3" s="1"/>
  <c r="T93" i="3" s="1"/>
  <c r="AZ94" i="5"/>
  <c r="BG94" i="5" s="1"/>
  <c r="S93" i="6" s="1"/>
  <c r="T93" i="6" s="1"/>
  <c r="AY95" i="5"/>
  <c r="BF95" i="5" s="1"/>
  <c r="S94" i="3" s="1"/>
  <c r="T94" i="3" s="1"/>
  <c r="AZ95" i="5"/>
  <c r="BG95" i="5" s="1"/>
  <c r="S94" i="6" s="1"/>
  <c r="T94" i="6" s="1"/>
  <c r="AN83" i="6"/>
  <c r="X83" i="2" s="1"/>
  <c r="AM87" i="6"/>
  <c r="AA91" i="6"/>
  <c r="Z91" i="6"/>
  <c r="L186" i="2"/>
  <c r="M186" i="2" s="1"/>
  <c r="AN194" i="24"/>
  <c r="S92" i="6"/>
  <c r="T92" i="6" s="1"/>
  <c r="AM194" i="24"/>
  <c r="Y192" i="6"/>
  <c r="X192" i="6"/>
  <c r="Y193" i="6"/>
  <c r="X193" i="6"/>
  <c r="AN186" i="6"/>
  <c r="AM87" i="3"/>
  <c r="R83" i="2"/>
  <c r="AN93" i="24"/>
  <c r="AM94" i="24"/>
  <c r="AN186" i="3"/>
  <c r="X87" i="2"/>
  <c r="AN94" i="24"/>
  <c r="AM93" i="24"/>
  <c r="AR151" i="3"/>
  <c r="AT151" i="3" s="1"/>
  <c r="AK97" i="7"/>
  <c r="AM97" i="7" s="1"/>
  <c r="AK187" i="3"/>
  <c r="AM187" i="3" s="1"/>
  <c r="AK94" i="8"/>
  <c r="AM94" i="8" s="1"/>
  <c r="AL188" i="3"/>
  <c r="AL94" i="8"/>
  <c r="AL187" i="6"/>
  <c r="L187" i="2" s="1"/>
  <c r="M187" i="2" s="1"/>
  <c r="AK187" i="6"/>
  <c r="AM187" i="6" s="1"/>
  <c r="AL195" i="7"/>
  <c r="AL87" i="6"/>
  <c r="AK195" i="7"/>
  <c r="AM195" i="7" s="1"/>
  <c r="AL87" i="3"/>
  <c r="AK193" i="8"/>
  <c r="AM193" i="8" s="1"/>
  <c r="AK194" i="8"/>
  <c r="AM194" i="8" s="1"/>
  <c r="AK195" i="8"/>
  <c r="AM195" i="8" s="1"/>
  <c r="AL194" i="8"/>
  <c r="AL97" i="7"/>
  <c r="AJ192" i="6"/>
  <c r="AJ193" i="6"/>
  <c r="Z91" i="3"/>
  <c r="AA91" i="3"/>
  <c r="X192" i="3"/>
  <c r="X193" i="3"/>
  <c r="AJ193" i="3"/>
  <c r="Y193" i="3"/>
  <c r="X92" i="3"/>
  <c r="AJ92" i="3"/>
  <c r="Y92" i="3"/>
  <c r="AJ192" i="3"/>
  <c r="AG189" i="6"/>
  <c r="AH189" i="6" s="1"/>
  <c r="AE191" i="6"/>
  <c r="AE190" i="6"/>
  <c r="AC191" i="3"/>
  <c r="AD191" i="3"/>
  <c r="AD192" i="3" s="1"/>
  <c r="AB191" i="3"/>
  <c r="M101" i="6"/>
  <c r="M101" i="3"/>
  <c r="L202" i="7"/>
  <c r="AE190" i="3"/>
  <c r="AF190" i="3"/>
  <c r="AG189" i="3" s="1"/>
  <c r="AH189" i="3" s="1"/>
  <c r="AI195" i="8"/>
  <c r="AB91" i="3"/>
  <c r="AH88" i="3"/>
  <c r="AI88" i="3"/>
  <c r="AE90" i="3"/>
  <c r="AH88" i="6"/>
  <c r="AI88" i="6"/>
  <c r="AH188" i="3"/>
  <c r="AD91" i="6"/>
  <c r="AF90" i="6"/>
  <c r="AC91" i="6"/>
  <c r="AB91" i="6"/>
  <c r="AE90" i="6"/>
  <c r="AD91" i="3"/>
  <c r="AF90" i="3"/>
  <c r="AG89" i="3" s="1"/>
  <c r="AI89" i="3" s="1"/>
  <c r="AC91" i="3"/>
  <c r="AC98" i="8"/>
  <c r="R186" i="2"/>
  <c r="M202" i="24"/>
  <c r="AD199" i="24"/>
  <c r="AD199" i="8"/>
  <c r="AD200" i="8" s="1"/>
  <c r="M202" i="7"/>
  <c r="M202" i="3"/>
  <c r="L202" i="6"/>
  <c r="L203" i="6" s="1"/>
  <c r="AD199" i="7"/>
  <c r="AD99" i="24"/>
  <c r="AD100" i="24" s="1"/>
  <c r="AD98" i="8"/>
  <c r="M102" i="8"/>
  <c r="L101" i="6"/>
  <c r="Q99" i="24"/>
  <c r="AO99" i="24" s="1"/>
  <c r="R99" i="24"/>
  <c r="AP99" i="24" s="1"/>
  <c r="R199" i="6"/>
  <c r="AP199" i="6" s="1"/>
  <c r="Q199" i="6"/>
  <c r="AO199" i="6" s="1"/>
  <c r="AN101" i="8"/>
  <c r="J101" i="2"/>
  <c r="Q199" i="7"/>
  <c r="AO199" i="7" s="1"/>
  <c r="R199" i="7"/>
  <c r="AP199" i="7" s="1"/>
  <c r="Q98" i="3"/>
  <c r="AO98" i="3" s="1"/>
  <c r="R98" i="3"/>
  <c r="AP98" i="3" s="1"/>
  <c r="Q98" i="24"/>
  <c r="AO98" i="24" s="1"/>
  <c r="R98" i="24"/>
  <c r="AP98" i="24" s="1"/>
  <c r="AF98" i="24"/>
  <c r="AG97" i="24" s="1"/>
  <c r="AE98" i="24"/>
  <c r="AB99" i="24"/>
  <c r="AC100" i="24" s="1"/>
  <c r="AH95" i="8"/>
  <c r="AI95" i="8"/>
  <c r="AE97" i="8"/>
  <c r="AB98" i="8"/>
  <c r="AD99" i="8" s="1"/>
  <c r="AF97" i="8"/>
  <c r="L103" i="7"/>
  <c r="O102" i="7"/>
  <c r="P101" i="7" s="1"/>
  <c r="N102" i="7"/>
  <c r="Q200" i="8"/>
  <c r="AO200" i="8" s="1"/>
  <c r="R200" i="8"/>
  <c r="AP200" i="8" s="1"/>
  <c r="O201" i="7"/>
  <c r="N201" i="7"/>
  <c r="K202" i="7"/>
  <c r="AF100" i="7"/>
  <c r="AB101" i="7"/>
  <c r="AE100" i="7"/>
  <c r="K202" i="6"/>
  <c r="O201" i="6"/>
  <c r="N201" i="6"/>
  <c r="N101" i="24"/>
  <c r="O101" i="24"/>
  <c r="P100" i="24" s="1"/>
  <c r="K102" i="24"/>
  <c r="M103" i="24" s="1"/>
  <c r="Q199" i="3"/>
  <c r="AO199" i="3" s="1"/>
  <c r="R199" i="3"/>
  <c r="AP199" i="3" s="1"/>
  <c r="AI95" i="24"/>
  <c r="AH95" i="24"/>
  <c r="AN100" i="8"/>
  <c r="J100" i="2"/>
  <c r="K202" i="3"/>
  <c r="L203" i="3" s="1"/>
  <c r="O201" i="3"/>
  <c r="N201" i="3"/>
  <c r="Q198" i="7"/>
  <c r="AO198" i="7" s="1"/>
  <c r="R198" i="7"/>
  <c r="AP198" i="7" s="1"/>
  <c r="AH98" i="7"/>
  <c r="AI98" i="7"/>
  <c r="Q97" i="3"/>
  <c r="AO97" i="3" s="1"/>
  <c r="R97" i="3"/>
  <c r="AP97" i="3" s="1"/>
  <c r="AH196" i="24"/>
  <c r="AI196" i="24"/>
  <c r="AF198" i="24"/>
  <c r="AG197" i="24" s="1"/>
  <c r="AB199" i="24"/>
  <c r="AC200" i="24" s="1"/>
  <c r="AE198" i="24"/>
  <c r="AB199" i="8"/>
  <c r="AC200" i="8" s="1"/>
  <c r="AF198" i="8"/>
  <c r="AG197" i="8" s="1"/>
  <c r="AE198" i="8"/>
  <c r="Q199" i="24"/>
  <c r="AO199" i="24" s="1"/>
  <c r="R199" i="24"/>
  <c r="AP199" i="24" s="1"/>
  <c r="AG196" i="7"/>
  <c r="K202" i="24"/>
  <c r="L203" i="24" s="1"/>
  <c r="O201" i="24"/>
  <c r="N201" i="24"/>
  <c r="AG196" i="8"/>
  <c r="P98" i="6"/>
  <c r="AH188" i="6"/>
  <c r="AI188" i="6"/>
  <c r="Q198" i="24"/>
  <c r="AO198" i="24" s="1"/>
  <c r="R198" i="24"/>
  <c r="AP198" i="24" s="1"/>
  <c r="AE198" i="7"/>
  <c r="AF198" i="7"/>
  <c r="AG197" i="7" s="1"/>
  <c r="AB199" i="7"/>
  <c r="AC200" i="7" s="1"/>
  <c r="AG96" i="24"/>
  <c r="N202" i="8"/>
  <c r="K203" i="8"/>
  <c r="L204" i="8" s="1"/>
  <c r="O202" i="8"/>
  <c r="P201" i="8" s="1"/>
  <c r="K102" i="8"/>
  <c r="L103" i="8" s="1"/>
  <c r="O101" i="8"/>
  <c r="N101" i="8"/>
  <c r="AH195" i="24"/>
  <c r="AI195" i="24"/>
  <c r="F102" i="2"/>
  <c r="E103" i="2" s="1"/>
  <c r="Q99" i="8"/>
  <c r="AO99" i="8" s="1"/>
  <c r="R99" i="8"/>
  <c r="AP99" i="8" s="1"/>
  <c r="K101" i="6"/>
  <c r="O100" i="6"/>
  <c r="P99" i="6" s="1"/>
  <c r="N100" i="6"/>
  <c r="O100" i="3"/>
  <c r="P99" i="3" s="1"/>
  <c r="K101" i="3"/>
  <c r="N100" i="3"/>
  <c r="P100" i="7"/>
  <c r="N153" i="2"/>
  <c r="O153" i="2" s="1"/>
  <c r="V153" i="2" s="1"/>
  <c r="J201" i="2"/>
  <c r="AN201" i="8"/>
  <c r="AN201" i="7"/>
  <c r="M104" i="2"/>
  <c r="B105" i="2"/>
  <c r="G104" i="2"/>
  <c r="D104" i="2"/>
  <c r="P104" i="2"/>
  <c r="P49" i="2"/>
  <c r="S151" i="2"/>
  <c r="W151" i="2" s="1"/>
  <c r="Z48" i="2"/>
  <c r="D202" i="2"/>
  <c r="F202" i="2" s="1"/>
  <c r="E203" i="2" s="1"/>
  <c r="B203" i="2"/>
  <c r="G202" i="2"/>
  <c r="O50" i="2"/>
  <c r="V50" i="2" s="1"/>
  <c r="Z192" i="3" l="1"/>
  <c r="AQ104" i="24"/>
  <c r="AR104" i="24"/>
  <c r="AQ104" i="8"/>
  <c r="AQ104" i="7"/>
  <c r="AR104" i="8"/>
  <c r="AR104" i="7"/>
  <c r="AQ104" i="6"/>
  <c r="AQ104" i="3"/>
  <c r="AR104" i="6"/>
  <c r="AO104" i="24"/>
  <c r="AO104" i="8"/>
  <c r="AO104" i="7"/>
  <c r="AP104" i="24"/>
  <c r="AP104" i="8"/>
  <c r="AP104" i="7"/>
  <c r="AO104" i="3"/>
  <c r="AP104" i="6"/>
  <c r="AO104" i="6"/>
  <c r="AR49" i="8"/>
  <c r="AT49" i="8" s="1"/>
  <c r="AQ49" i="8"/>
  <c r="AS49" i="8" s="1"/>
  <c r="AR49" i="7"/>
  <c r="AT49" i="7" s="1"/>
  <c r="AQ49" i="7"/>
  <c r="AS49" i="7" s="1"/>
  <c r="AQ49" i="24"/>
  <c r="AS49" i="24" s="1"/>
  <c r="AR49" i="24"/>
  <c r="AT49" i="24" s="1"/>
  <c r="AQ49" i="6"/>
  <c r="AS49" i="6" s="1"/>
  <c r="AR49" i="6"/>
  <c r="AT49" i="6" s="1"/>
  <c r="U49" i="2"/>
  <c r="Y49" i="2" s="1"/>
  <c r="AQ49" i="3"/>
  <c r="AS49" i="3" s="1"/>
  <c r="U104" i="2"/>
  <c r="Y104" i="2" s="1"/>
  <c r="X93" i="3"/>
  <c r="AJ93" i="3"/>
  <c r="Y93" i="3"/>
  <c r="R87" i="2"/>
  <c r="X186" i="2"/>
  <c r="X92" i="6"/>
  <c r="Y92" i="6"/>
  <c r="AJ92" i="6"/>
  <c r="R187" i="2"/>
  <c r="AN187" i="3"/>
  <c r="Y194" i="6"/>
  <c r="X194" i="6"/>
  <c r="AN187" i="6"/>
  <c r="L87" i="2"/>
  <c r="M87" i="2" s="1"/>
  <c r="AL195" i="24"/>
  <c r="AK195" i="24"/>
  <c r="AR49" i="3"/>
  <c r="AT49" i="3" s="1"/>
  <c r="AL98" i="7"/>
  <c r="AL88" i="3"/>
  <c r="AK189" i="6"/>
  <c r="AM189" i="6" s="1"/>
  <c r="AR104" i="3"/>
  <c r="AK98" i="7"/>
  <c r="AM98" i="7" s="1"/>
  <c r="AK95" i="24"/>
  <c r="AK88" i="3"/>
  <c r="AM88" i="3" s="1"/>
  <c r="AL95" i="24"/>
  <c r="AL95" i="8"/>
  <c r="AK188" i="3"/>
  <c r="AN188" i="3" s="1"/>
  <c r="AK95" i="8"/>
  <c r="AM95" i="8" s="1"/>
  <c r="AL89" i="3"/>
  <c r="AL88" i="6"/>
  <c r="AL188" i="6"/>
  <c r="L188" i="2" s="1"/>
  <c r="M188" i="2" s="1"/>
  <c r="AL196" i="24"/>
  <c r="AK88" i="6"/>
  <c r="AN88" i="6" s="1"/>
  <c r="AL195" i="8"/>
  <c r="AP104" i="3"/>
  <c r="AK188" i="6"/>
  <c r="AM188" i="6" s="1"/>
  <c r="AK196" i="24"/>
  <c r="AK189" i="3"/>
  <c r="AM189" i="3" s="1"/>
  <c r="AA193" i="6"/>
  <c r="Z192" i="6"/>
  <c r="AA192" i="6"/>
  <c r="Z193" i="6"/>
  <c r="X94" i="6"/>
  <c r="Y94" i="6"/>
  <c r="AJ94" i="6"/>
  <c r="AJ93" i="6"/>
  <c r="Y93" i="6"/>
  <c r="X93" i="6"/>
  <c r="AJ194" i="6"/>
  <c r="AA192" i="3"/>
  <c r="AA193" i="3"/>
  <c r="AA92" i="3"/>
  <c r="Y94" i="3"/>
  <c r="X94" i="3"/>
  <c r="Z193" i="3"/>
  <c r="X194" i="3"/>
  <c r="Y194" i="3"/>
  <c r="AJ194" i="3"/>
  <c r="AJ94" i="3"/>
  <c r="Z92" i="3"/>
  <c r="AI189" i="6"/>
  <c r="AF191" i="6"/>
  <c r="AG190" i="6" s="1"/>
  <c r="AH190" i="6" s="1"/>
  <c r="AE191" i="3"/>
  <c r="AF191" i="3"/>
  <c r="AG190" i="3" s="1"/>
  <c r="AI190" i="3" s="1"/>
  <c r="AC192" i="3"/>
  <c r="AB192" i="3"/>
  <c r="AB92" i="3"/>
  <c r="AI189" i="3"/>
  <c r="AD200" i="24"/>
  <c r="L203" i="7"/>
  <c r="M203" i="3"/>
  <c r="M103" i="8"/>
  <c r="L102" i="6"/>
  <c r="AE91" i="3"/>
  <c r="AD92" i="3"/>
  <c r="AF91" i="6"/>
  <c r="AG90" i="6" s="1"/>
  <c r="AD92" i="6"/>
  <c r="AH89" i="3"/>
  <c r="AG89" i="6"/>
  <c r="AB92" i="6"/>
  <c r="AC92" i="6"/>
  <c r="AE91" i="6"/>
  <c r="AC92" i="3"/>
  <c r="AF91" i="3"/>
  <c r="AG90" i="3" s="1"/>
  <c r="AI90" i="3" s="1"/>
  <c r="AD200" i="7"/>
  <c r="AD201" i="7" s="1"/>
  <c r="M203" i="7"/>
  <c r="M203" i="24"/>
  <c r="M204" i="8"/>
  <c r="M203" i="6"/>
  <c r="M102" i="3"/>
  <c r="L102" i="3"/>
  <c r="AC99" i="8"/>
  <c r="M102" i="6"/>
  <c r="L103" i="24"/>
  <c r="R99" i="3"/>
  <c r="AP99" i="3" s="1"/>
  <c r="Q99" i="3"/>
  <c r="AO99" i="3" s="1"/>
  <c r="Q99" i="6"/>
  <c r="AO99" i="6" s="1"/>
  <c r="R99" i="6"/>
  <c r="AP99" i="6" s="1"/>
  <c r="G103" i="2"/>
  <c r="G102" i="2"/>
  <c r="P100" i="8"/>
  <c r="P200" i="24"/>
  <c r="R100" i="24"/>
  <c r="AP100" i="24" s="1"/>
  <c r="Q100" i="24"/>
  <c r="AO100" i="24" s="1"/>
  <c r="P200" i="7"/>
  <c r="R100" i="7"/>
  <c r="AP100" i="7" s="1"/>
  <c r="Q100" i="7"/>
  <c r="AO100" i="7" s="1"/>
  <c r="N101" i="6"/>
  <c r="K102" i="6"/>
  <c r="M103" i="6" s="1"/>
  <c r="O101" i="6"/>
  <c r="P100" i="6" s="1"/>
  <c r="AF199" i="7"/>
  <c r="AG198" i="7" s="1"/>
  <c r="AB200" i="7"/>
  <c r="AC201" i="7" s="1"/>
  <c r="AE199" i="7"/>
  <c r="P200" i="3"/>
  <c r="P200" i="6"/>
  <c r="AH197" i="7"/>
  <c r="AI197" i="7"/>
  <c r="O202" i="24"/>
  <c r="P201" i="24" s="1"/>
  <c r="K203" i="24"/>
  <c r="L204" i="24" s="1"/>
  <c r="N202" i="24"/>
  <c r="K103" i="24"/>
  <c r="O102" i="24"/>
  <c r="P101" i="24" s="1"/>
  <c r="N102" i="24"/>
  <c r="Q201" i="8"/>
  <c r="AO201" i="8" s="1"/>
  <c r="R201" i="8"/>
  <c r="AP201" i="8" s="1"/>
  <c r="AE199" i="8"/>
  <c r="AB200" i="8"/>
  <c r="AC201" i="8" s="1"/>
  <c r="AF199" i="8"/>
  <c r="AG198" i="8" s="1"/>
  <c r="AE192" i="6"/>
  <c r="AF192" i="6"/>
  <c r="AF99" i="24"/>
  <c r="AG98" i="24" s="1"/>
  <c r="AE99" i="24"/>
  <c r="AB100" i="24"/>
  <c r="AC101" i="24" s="1"/>
  <c r="AH197" i="8"/>
  <c r="AI197" i="8"/>
  <c r="AE98" i="8"/>
  <c r="AF98" i="8"/>
  <c r="AG97" i="8" s="1"/>
  <c r="AB99" i="8"/>
  <c r="O102" i="8"/>
  <c r="P101" i="8" s="1"/>
  <c r="K103" i="8"/>
  <c r="N102" i="8"/>
  <c r="AH196" i="7"/>
  <c r="AI196" i="7"/>
  <c r="R101" i="7"/>
  <c r="AP101" i="7" s="1"/>
  <c r="Q101" i="7"/>
  <c r="AO101" i="7" s="1"/>
  <c r="AH96" i="24"/>
  <c r="AI96" i="24"/>
  <c r="N202" i="3"/>
  <c r="O202" i="3"/>
  <c r="P201" i="3" s="1"/>
  <c r="K203" i="3"/>
  <c r="M204" i="3" s="1"/>
  <c r="O202" i="6"/>
  <c r="P201" i="6" s="1"/>
  <c r="N202" i="6"/>
  <c r="K203" i="6"/>
  <c r="M204" i="6" s="1"/>
  <c r="O203" i="8"/>
  <c r="N203" i="8"/>
  <c r="K204" i="8"/>
  <c r="AB102" i="7"/>
  <c r="AF101" i="7"/>
  <c r="AG100" i="7" s="1"/>
  <c r="AE101" i="7"/>
  <c r="N103" i="7"/>
  <c r="O103" i="7"/>
  <c r="AH197" i="24"/>
  <c r="AI197" i="24"/>
  <c r="O202" i="7"/>
  <c r="P201" i="7" s="1"/>
  <c r="N202" i="7"/>
  <c r="K203" i="7"/>
  <c r="L204" i="7" s="1"/>
  <c r="AH196" i="8"/>
  <c r="AI196" i="8"/>
  <c r="N101" i="3"/>
  <c r="O101" i="3"/>
  <c r="P100" i="3" s="1"/>
  <c r="K102" i="3"/>
  <c r="Q98" i="6"/>
  <c r="AO98" i="6" s="1"/>
  <c r="R98" i="6"/>
  <c r="AP98" i="6" s="1"/>
  <c r="AH97" i="24"/>
  <c r="AI97" i="24"/>
  <c r="AF199" i="24"/>
  <c r="AG198" i="24" s="1"/>
  <c r="AE199" i="24"/>
  <c r="AB200" i="24"/>
  <c r="AC201" i="24" s="1"/>
  <c r="AG99" i="7"/>
  <c r="AG96" i="8"/>
  <c r="P152" i="2"/>
  <c r="B204" i="2"/>
  <c r="D203" i="2"/>
  <c r="F203" i="2" s="1"/>
  <c r="E204" i="2" s="1"/>
  <c r="G203" i="2" s="1"/>
  <c r="S104" i="2"/>
  <c r="S49" i="2"/>
  <c r="W49" i="2" s="1"/>
  <c r="G105" i="2"/>
  <c r="D105" i="2"/>
  <c r="M105" i="2"/>
  <c r="P105" i="2"/>
  <c r="Z151" i="2"/>
  <c r="J104" i="2"/>
  <c r="AN104" i="8"/>
  <c r="AN104" i="24"/>
  <c r="AN104" i="3"/>
  <c r="AN104" i="6"/>
  <c r="J202" i="2"/>
  <c r="AN202" i="7"/>
  <c r="AN202" i="8"/>
  <c r="F103" i="2"/>
  <c r="E104" i="2" s="1"/>
  <c r="N51" i="2"/>
  <c r="N154" i="2"/>
  <c r="H5" i="2" l="1"/>
  <c r="AT104" i="7"/>
  <c r="AT104" i="24"/>
  <c r="AT104" i="6"/>
  <c r="AT104" i="8"/>
  <c r="AS104" i="24"/>
  <c r="AS104" i="7"/>
  <c r="AO105" i="8"/>
  <c r="AP105" i="8"/>
  <c r="AO105" i="7"/>
  <c r="AP105" i="7"/>
  <c r="AO105" i="24"/>
  <c r="AP105" i="24"/>
  <c r="AO105" i="6"/>
  <c r="AP105" i="6"/>
  <c r="AO105" i="3"/>
  <c r="AS104" i="6"/>
  <c r="AS104" i="8"/>
  <c r="AR105" i="8"/>
  <c r="AR105" i="7"/>
  <c r="AQ105" i="7"/>
  <c r="AR105" i="24"/>
  <c r="AR105" i="6"/>
  <c r="AQ105" i="24"/>
  <c r="AQ105" i="8"/>
  <c r="AQ105" i="3"/>
  <c r="AQ105" i="6"/>
  <c r="AR152" i="8"/>
  <c r="AT152" i="8" s="1"/>
  <c r="AQ152" i="8"/>
  <c r="AS152" i="8" s="1"/>
  <c r="AR152" i="7"/>
  <c r="AT152" i="7" s="1"/>
  <c r="AQ152" i="7"/>
  <c r="AS152" i="7" s="1"/>
  <c r="AQ152" i="24"/>
  <c r="AS152" i="24" s="1"/>
  <c r="AR152" i="24"/>
  <c r="AT152" i="24" s="1"/>
  <c r="AQ152" i="6"/>
  <c r="AS152" i="6" s="1"/>
  <c r="AR152" i="6"/>
  <c r="AT152" i="6" s="1"/>
  <c r="U152" i="2"/>
  <c r="Y152" i="2" s="1"/>
  <c r="AQ152" i="3"/>
  <c r="AS152" i="3" s="1"/>
  <c r="AS104" i="3"/>
  <c r="AT104" i="3"/>
  <c r="U105" i="2"/>
  <c r="Y105" i="2" s="1"/>
  <c r="W104" i="2"/>
  <c r="Z104" i="2" s="1"/>
  <c r="AN188" i="6"/>
  <c r="X188" i="2" s="1"/>
  <c r="AA93" i="3"/>
  <c r="Z93" i="3"/>
  <c r="AY197" i="5"/>
  <c r="BF197" i="5" s="1"/>
  <c r="S196" i="3" s="1"/>
  <c r="T196" i="3" s="1"/>
  <c r="AZ197" i="5"/>
  <c r="BG197" i="5" s="1"/>
  <c r="S196" i="6" s="1"/>
  <c r="T196" i="6" s="1"/>
  <c r="AM195" i="24"/>
  <c r="AY196" i="5"/>
  <c r="BF196" i="5" s="1"/>
  <c r="S195" i="3" s="1"/>
  <c r="T195" i="3" s="1"/>
  <c r="AZ196" i="5"/>
  <c r="BG196" i="5" s="1"/>
  <c r="S195" i="6" s="1"/>
  <c r="T195" i="6" s="1"/>
  <c r="AN95" i="24"/>
  <c r="AZ96" i="5"/>
  <c r="BG96" i="5" s="1"/>
  <c r="S95" i="6" s="1"/>
  <c r="T95" i="6" s="1"/>
  <c r="AY96" i="5"/>
  <c r="BF96" i="5" s="1"/>
  <c r="S95" i="3" s="1"/>
  <c r="T95" i="3" s="1"/>
  <c r="AN196" i="24"/>
  <c r="AM196" i="24"/>
  <c r="AN195" i="24"/>
  <c r="AM95" i="24"/>
  <c r="AA92" i="6"/>
  <c r="L88" i="2"/>
  <c r="M88" i="2" s="1"/>
  <c r="AN88" i="3"/>
  <c r="X88" i="2" s="1"/>
  <c r="Z92" i="6"/>
  <c r="R189" i="2"/>
  <c r="X187" i="2"/>
  <c r="AN189" i="6"/>
  <c r="AN189" i="3"/>
  <c r="AM88" i="6"/>
  <c r="R88" i="2" s="1"/>
  <c r="AM188" i="3"/>
  <c r="R188" i="2" s="1"/>
  <c r="AK196" i="8"/>
  <c r="AM196" i="8" s="1"/>
  <c r="AL197" i="24"/>
  <c r="AL96" i="24"/>
  <c r="AL197" i="7"/>
  <c r="AR105" i="3"/>
  <c r="AL97" i="24"/>
  <c r="AK97" i="24"/>
  <c r="AK197" i="24"/>
  <c r="AK96" i="24"/>
  <c r="AK197" i="7"/>
  <c r="AM197" i="7" s="1"/>
  <c r="AL190" i="3"/>
  <c r="S152" i="2"/>
  <c r="AR152" i="3"/>
  <c r="AT152" i="3" s="1"/>
  <c r="AP105" i="3"/>
  <c r="AL196" i="7"/>
  <c r="AL197" i="8"/>
  <c r="AK190" i="6"/>
  <c r="AN190" i="6" s="1"/>
  <c r="AK196" i="7"/>
  <c r="AM196" i="7" s="1"/>
  <c r="AK197" i="8"/>
  <c r="AM197" i="8" s="1"/>
  <c r="AL90" i="3"/>
  <c r="AK89" i="3"/>
  <c r="AM89" i="3" s="1"/>
  <c r="AL189" i="6"/>
  <c r="AL189" i="3"/>
  <c r="AL196" i="8"/>
  <c r="AA93" i="6"/>
  <c r="Z94" i="6"/>
  <c r="AA94" i="6"/>
  <c r="Z93" i="6"/>
  <c r="AA194" i="6"/>
  <c r="Z194" i="6"/>
  <c r="Z94" i="3"/>
  <c r="AA94" i="3"/>
  <c r="AA194" i="3"/>
  <c r="Z194" i="3"/>
  <c r="AG191" i="6"/>
  <c r="AI191" i="6" s="1"/>
  <c r="AI190" i="6"/>
  <c r="AF192" i="3"/>
  <c r="AG191" i="3" s="1"/>
  <c r="AH191" i="3" s="1"/>
  <c r="AD193" i="3"/>
  <c r="AB193" i="3"/>
  <c r="AE192" i="3"/>
  <c r="AC193" i="3"/>
  <c r="AD194" i="3" s="1"/>
  <c r="AC93" i="3"/>
  <c r="AH190" i="3"/>
  <c r="M204" i="24"/>
  <c r="AD201" i="8"/>
  <c r="AD93" i="6"/>
  <c r="L103" i="3"/>
  <c r="AI90" i="6"/>
  <c r="AH90" i="6"/>
  <c r="AH89" i="6"/>
  <c r="AI89" i="6"/>
  <c r="AB93" i="3"/>
  <c r="AB94" i="3" s="1"/>
  <c r="AE92" i="3"/>
  <c r="AE92" i="6"/>
  <c r="AC93" i="6"/>
  <c r="AF92" i="6"/>
  <c r="AG91" i="6" s="1"/>
  <c r="AH91" i="6" s="1"/>
  <c r="AB93" i="6"/>
  <c r="AH90" i="3"/>
  <c r="AF92" i="3"/>
  <c r="AG91" i="3" s="1"/>
  <c r="AH91" i="3" s="1"/>
  <c r="AD93" i="3"/>
  <c r="AD94" i="3" s="1"/>
  <c r="AE193" i="6"/>
  <c r="P102" i="7"/>
  <c r="R102" i="7" s="1"/>
  <c r="AP102" i="7" s="1"/>
  <c r="P103" i="7"/>
  <c r="AC94" i="3"/>
  <c r="AD201" i="24"/>
  <c r="L204" i="6"/>
  <c r="M204" i="7"/>
  <c r="AF193" i="6"/>
  <c r="AG192" i="6" s="1"/>
  <c r="L204" i="3"/>
  <c r="AC100" i="8"/>
  <c r="AD100" i="8"/>
  <c r="M103" i="3"/>
  <c r="AD101" i="24"/>
  <c r="L103" i="6"/>
  <c r="AH100" i="7"/>
  <c r="AI100" i="7"/>
  <c r="Q201" i="24"/>
  <c r="AO201" i="24" s="1"/>
  <c r="R201" i="24"/>
  <c r="AP201" i="24" s="1"/>
  <c r="Q201" i="3"/>
  <c r="AO201" i="3" s="1"/>
  <c r="R201" i="3"/>
  <c r="AP201" i="3" s="1"/>
  <c r="Q101" i="8"/>
  <c r="AO101" i="8" s="1"/>
  <c r="R101" i="8"/>
  <c r="AP101" i="8" s="1"/>
  <c r="R201" i="6"/>
  <c r="AP201" i="6" s="1"/>
  <c r="Q201" i="6"/>
  <c r="AO201" i="6" s="1"/>
  <c r="Q201" i="7"/>
  <c r="AO201" i="7" s="1"/>
  <c r="R201" i="7"/>
  <c r="AP201" i="7" s="1"/>
  <c r="AH198" i="7"/>
  <c r="AI198" i="7"/>
  <c r="R200" i="6"/>
  <c r="AP200" i="6" s="1"/>
  <c r="Q200" i="6"/>
  <c r="AO200" i="6" s="1"/>
  <c r="AF99" i="8"/>
  <c r="AG98" i="8" s="1"/>
  <c r="AE99" i="8"/>
  <c r="AB100" i="8"/>
  <c r="H102" i="2"/>
  <c r="AI96" i="8"/>
  <c r="AH96" i="8"/>
  <c r="AE102" i="7"/>
  <c r="AB103" i="7"/>
  <c r="AF102" i="7"/>
  <c r="Q100" i="3"/>
  <c r="AO100" i="3" s="1"/>
  <c r="R100" i="3"/>
  <c r="AP100" i="3" s="1"/>
  <c r="AN103" i="8"/>
  <c r="J103" i="2"/>
  <c r="K204" i="24"/>
  <c r="N203" i="24"/>
  <c r="O203" i="24"/>
  <c r="P202" i="24" s="1"/>
  <c r="AI97" i="8"/>
  <c r="AH97" i="8"/>
  <c r="AF200" i="24"/>
  <c r="AE200" i="24"/>
  <c r="AB201" i="24"/>
  <c r="AC202" i="24" s="1"/>
  <c r="O204" i="8"/>
  <c r="P204" i="8" s="1"/>
  <c r="N204" i="8"/>
  <c r="Q100" i="6"/>
  <c r="AO100" i="6" s="1"/>
  <c r="R100" i="6"/>
  <c r="AP100" i="6" s="1"/>
  <c r="AF100" i="24"/>
  <c r="AE100" i="24"/>
  <c r="AB101" i="24"/>
  <c r="AC102" i="24" s="1"/>
  <c r="AF200" i="8"/>
  <c r="AG199" i="8" s="1"/>
  <c r="AE200" i="8"/>
  <c r="AB201" i="8"/>
  <c r="AC202" i="8" s="1"/>
  <c r="O102" i="6"/>
  <c r="P101" i="6" s="1"/>
  <c r="K103" i="6"/>
  <c r="N102" i="6"/>
  <c r="N203" i="7"/>
  <c r="K204" i="7"/>
  <c r="O203" i="7"/>
  <c r="P202" i="7" s="1"/>
  <c r="AH198" i="8"/>
  <c r="AI198" i="8"/>
  <c r="Q200" i="24"/>
  <c r="AO200" i="24" s="1"/>
  <c r="R200" i="24"/>
  <c r="AP200" i="24" s="1"/>
  <c r="AH99" i="7"/>
  <c r="AI99" i="7"/>
  <c r="AI198" i="24"/>
  <c r="AH198" i="24"/>
  <c r="P202" i="8"/>
  <c r="O203" i="6"/>
  <c r="P202" i="6" s="1"/>
  <c r="N203" i="6"/>
  <c r="K204" i="6"/>
  <c r="Q101" i="24"/>
  <c r="AO101" i="24" s="1"/>
  <c r="R101" i="24"/>
  <c r="AP101" i="24" s="1"/>
  <c r="R200" i="7"/>
  <c r="AP200" i="7" s="1"/>
  <c r="Q200" i="7"/>
  <c r="AO200" i="7" s="1"/>
  <c r="Q100" i="8"/>
  <c r="AO100" i="8" s="1"/>
  <c r="R100" i="8"/>
  <c r="AP100" i="8" s="1"/>
  <c r="N203" i="3"/>
  <c r="K204" i="3"/>
  <c r="O203" i="3"/>
  <c r="P202" i="3" s="1"/>
  <c r="O103" i="8"/>
  <c r="N103" i="8"/>
  <c r="N102" i="3"/>
  <c r="K103" i="3"/>
  <c r="O102" i="3"/>
  <c r="P101" i="3" s="1"/>
  <c r="AH98" i="24"/>
  <c r="AI98" i="24"/>
  <c r="AD202" i="7"/>
  <c r="N103" i="24"/>
  <c r="O103" i="24"/>
  <c r="Q200" i="3"/>
  <c r="AO200" i="3" s="1"/>
  <c r="R200" i="3"/>
  <c r="AP200" i="3" s="1"/>
  <c r="AF200" i="7"/>
  <c r="AG199" i="7" s="1"/>
  <c r="AE200" i="7"/>
  <c r="AB201" i="7"/>
  <c r="AC202" i="7" s="1"/>
  <c r="AN102" i="8"/>
  <c r="J102" i="2"/>
  <c r="H78" i="2"/>
  <c r="H79" i="2"/>
  <c r="H81" i="2"/>
  <c r="H80" i="2"/>
  <c r="H83" i="2"/>
  <c r="H82" i="2"/>
  <c r="X104" i="2"/>
  <c r="H104" i="2"/>
  <c r="F104" i="2"/>
  <c r="E105" i="2" s="1"/>
  <c r="O154" i="2"/>
  <c r="P153" i="2"/>
  <c r="J105" i="2"/>
  <c r="AN105" i="6"/>
  <c r="AN105" i="3"/>
  <c r="AN105" i="24"/>
  <c r="AN105" i="8"/>
  <c r="H7" i="2"/>
  <c r="H6" i="2"/>
  <c r="H8" i="2"/>
  <c r="H9" i="2"/>
  <c r="H11" i="2"/>
  <c r="H10" i="2"/>
  <c r="H12" i="2"/>
  <c r="H13" i="2"/>
  <c r="H16" i="2"/>
  <c r="H14" i="2"/>
  <c r="H15" i="2"/>
  <c r="H17" i="2"/>
  <c r="H18" i="2"/>
  <c r="H20" i="2"/>
  <c r="H19" i="2"/>
  <c r="H22" i="2"/>
  <c r="H21" i="2"/>
  <c r="H23" i="2"/>
  <c r="H26" i="2"/>
  <c r="H24" i="2"/>
  <c r="H28" i="2"/>
  <c r="H25" i="2"/>
  <c r="H27" i="2"/>
  <c r="H29" i="2"/>
  <c r="H31" i="2"/>
  <c r="H32" i="2"/>
  <c r="H33" i="2"/>
  <c r="H30" i="2"/>
  <c r="H35" i="2"/>
  <c r="H37" i="2"/>
  <c r="H34" i="2"/>
  <c r="H36" i="2"/>
  <c r="H38" i="2"/>
  <c r="H41" i="2"/>
  <c r="H39" i="2"/>
  <c r="H40" i="2"/>
  <c r="H42" i="2"/>
  <c r="H43" i="2"/>
  <c r="H46" i="2"/>
  <c r="H44" i="2"/>
  <c r="H45" i="2"/>
  <c r="H47" i="2"/>
  <c r="H50" i="2"/>
  <c r="H48" i="2"/>
  <c r="H53" i="2"/>
  <c r="H49" i="2"/>
  <c r="H54" i="2"/>
  <c r="H51" i="2"/>
  <c r="H52" i="2"/>
  <c r="H55" i="2"/>
  <c r="H57" i="2"/>
  <c r="H56" i="2"/>
  <c r="H59" i="2"/>
  <c r="H58" i="2"/>
  <c r="H60" i="2"/>
  <c r="H64" i="2"/>
  <c r="H62" i="2"/>
  <c r="H63" i="2"/>
  <c r="H61" i="2"/>
  <c r="H65" i="2"/>
  <c r="H68" i="2"/>
  <c r="H66" i="2"/>
  <c r="H70" i="2"/>
  <c r="H67" i="2"/>
  <c r="H71" i="2"/>
  <c r="H69" i="2"/>
  <c r="H72" i="2"/>
  <c r="H76" i="2"/>
  <c r="H75" i="2"/>
  <c r="H74" i="2"/>
  <c r="H73" i="2"/>
  <c r="H77" i="2"/>
  <c r="H84" i="2"/>
  <c r="H86" i="2"/>
  <c r="H85" i="2"/>
  <c r="H87" i="2"/>
  <c r="H89" i="2"/>
  <c r="H88" i="2"/>
  <c r="H93" i="2"/>
  <c r="H92" i="2"/>
  <c r="H91" i="2"/>
  <c r="H90" i="2"/>
  <c r="H94" i="2"/>
  <c r="H95" i="2"/>
  <c r="H97" i="2"/>
  <c r="H99" i="2"/>
  <c r="H96" i="2"/>
  <c r="H100" i="2"/>
  <c r="H98" i="2"/>
  <c r="Z49" i="2"/>
  <c r="O51" i="2"/>
  <c r="V51" i="2" s="1"/>
  <c r="P50" i="2"/>
  <c r="H103" i="2"/>
  <c r="S105" i="2"/>
  <c r="J203" i="2"/>
  <c r="AN203" i="8"/>
  <c r="AN203" i="7"/>
  <c r="M204" i="2"/>
  <c r="G204" i="2"/>
  <c r="B205" i="2"/>
  <c r="D204" i="2"/>
  <c r="F204" i="2" s="1"/>
  <c r="E205" i="2" s="1"/>
  <c r="H101" i="2"/>
  <c r="AT105" i="6" l="1"/>
  <c r="AS105" i="24"/>
  <c r="AT105" i="7"/>
  <c r="AT105" i="8"/>
  <c r="AT105" i="24"/>
  <c r="AS105" i="8"/>
  <c r="AS105" i="7"/>
  <c r="AS105" i="6"/>
  <c r="AQ153" i="8"/>
  <c r="AS153" i="8" s="1"/>
  <c r="AR153" i="8"/>
  <c r="AT153" i="8" s="1"/>
  <c r="AQ50" i="8"/>
  <c r="AS50" i="8" s="1"/>
  <c r="AR50" i="8"/>
  <c r="AT50" i="8" s="1"/>
  <c r="AQ50" i="7"/>
  <c r="AS50" i="7" s="1"/>
  <c r="AR50" i="7"/>
  <c r="AT50" i="7" s="1"/>
  <c r="AQ153" i="7"/>
  <c r="AS153" i="7" s="1"/>
  <c r="AR153" i="7"/>
  <c r="AT153" i="7" s="1"/>
  <c r="AR153" i="24"/>
  <c r="AT153" i="24" s="1"/>
  <c r="AQ153" i="24"/>
  <c r="AS153" i="24" s="1"/>
  <c r="AQ50" i="24"/>
  <c r="AS50" i="24" s="1"/>
  <c r="AR50" i="24"/>
  <c r="AT50" i="24" s="1"/>
  <c r="AQ50" i="6"/>
  <c r="AS50" i="6" s="1"/>
  <c r="AR50" i="6"/>
  <c r="AT50" i="6" s="1"/>
  <c r="AQ153" i="6"/>
  <c r="AS153" i="6" s="1"/>
  <c r="AR153" i="6"/>
  <c r="AT153" i="6" s="1"/>
  <c r="U153" i="2"/>
  <c r="Y153" i="2" s="1"/>
  <c r="AQ153" i="3"/>
  <c r="AS153" i="3" s="1"/>
  <c r="U50" i="2"/>
  <c r="Y50" i="2" s="1"/>
  <c r="AQ50" i="3"/>
  <c r="AS50" i="3" s="1"/>
  <c r="W105" i="2"/>
  <c r="Z105" i="2" s="1"/>
  <c r="AT105" i="3"/>
  <c r="AS105" i="3"/>
  <c r="W152" i="2"/>
  <c r="Z152" i="2" s="1"/>
  <c r="N155" i="2"/>
  <c r="P154" i="2" s="1"/>
  <c r="V154" i="2"/>
  <c r="AY97" i="5"/>
  <c r="BF97" i="5" s="1"/>
  <c r="S96" i="3" s="1"/>
  <c r="T96" i="3" s="1"/>
  <c r="AZ97" i="5"/>
  <c r="BG97" i="5" s="1"/>
  <c r="S96" i="6" s="1"/>
  <c r="T96" i="6" s="1"/>
  <c r="AY198" i="5"/>
  <c r="BF198" i="5" s="1"/>
  <c r="S197" i="3" s="1"/>
  <c r="T197" i="3" s="1"/>
  <c r="AZ198" i="5"/>
  <c r="BG198" i="5" s="1"/>
  <c r="S197" i="6" s="1"/>
  <c r="T197" i="6" s="1"/>
  <c r="AM97" i="24"/>
  <c r="AZ98" i="5"/>
  <c r="BG98" i="5" s="1"/>
  <c r="S97" i="6" s="1"/>
  <c r="T97" i="6" s="1"/>
  <c r="AY98" i="5"/>
  <c r="BF98" i="5" s="1"/>
  <c r="S97" i="3" s="1"/>
  <c r="T97" i="3" s="1"/>
  <c r="AM96" i="24"/>
  <c r="AN96" i="24"/>
  <c r="AM190" i="6"/>
  <c r="X189" i="2"/>
  <c r="X195" i="6"/>
  <c r="Y195" i="6"/>
  <c r="X196" i="6"/>
  <c r="Y196" i="6"/>
  <c r="AN197" i="24"/>
  <c r="AM197" i="24"/>
  <c r="L189" i="2"/>
  <c r="M189" i="2" s="1"/>
  <c r="AN97" i="24"/>
  <c r="AN89" i="3"/>
  <c r="AL100" i="7"/>
  <c r="AK190" i="3"/>
  <c r="AM190" i="3" s="1"/>
  <c r="AL190" i="6"/>
  <c r="L190" i="2" s="1"/>
  <c r="M190" i="2" s="1"/>
  <c r="AL198" i="8"/>
  <c r="AK100" i="7"/>
  <c r="AM100" i="7" s="1"/>
  <c r="AL191" i="6"/>
  <c r="AR50" i="3"/>
  <c r="AT50" i="3" s="1"/>
  <c r="AK198" i="8"/>
  <c r="AM198" i="8" s="1"/>
  <c r="AK96" i="8"/>
  <c r="AM96" i="8" s="1"/>
  <c r="AL198" i="7"/>
  <c r="AL98" i="24"/>
  <c r="AK198" i="24"/>
  <c r="AL96" i="8"/>
  <c r="AK198" i="7"/>
  <c r="AM198" i="7" s="1"/>
  <c r="AK91" i="3"/>
  <c r="AM91" i="3" s="1"/>
  <c r="AL89" i="6"/>
  <c r="L89" i="2" s="1"/>
  <c r="M89" i="2" s="1"/>
  <c r="AR153" i="3"/>
  <c r="AT153" i="3" s="1"/>
  <c r="AK98" i="24"/>
  <c r="AL198" i="24"/>
  <c r="AK90" i="3"/>
  <c r="AN90" i="3" s="1"/>
  <c r="AK89" i="6"/>
  <c r="AM89" i="6" s="1"/>
  <c r="R89" i="2" s="1"/>
  <c r="AL99" i="7"/>
  <c r="AK90" i="6"/>
  <c r="AN90" i="6" s="1"/>
  <c r="AK99" i="7"/>
  <c r="AM99" i="7" s="1"/>
  <c r="AK97" i="8"/>
  <c r="AM97" i="8" s="1"/>
  <c r="AK91" i="6"/>
  <c r="AN91" i="6" s="1"/>
  <c r="AL90" i="6"/>
  <c r="L90" i="2" s="1"/>
  <c r="M90" i="2" s="1"/>
  <c r="AL97" i="8"/>
  <c r="AK191" i="3"/>
  <c r="AN191" i="3" s="1"/>
  <c r="AJ195" i="6"/>
  <c r="X95" i="6"/>
  <c r="Y95" i="6"/>
  <c r="AJ95" i="6"/>
  <c r="AJ196" i="6"/>
  <c r="Y95" i="3"/>
  <c r="X95" i="3"/>
  <c r="AJ95" i="3"/>
  <c r="AJ195" i="3"/>
  <c r="X195" i="3"/>
  <c r="Y195" i="3"/>
  <c r="X196" i="3"/>
  <c r="Y196" i="3"/>
  <c r="AJ196" i="3"/>
  <c r="AI191" i="3"/>
  <c r="AH191" i="6"/>
  <c r="AF193" i="3"/>
  <c r="AG192" i="3" s="1"/>
  <c r="AI192" i="3" s="1"/>
  <c r="AE193" i="3"/>
  <c r="AC194" i="3"/>
  <c r="AB194" i="3"/>
  <c r="AC94" i="6"/>
  <c r="AD94" i="6"/>
  <c r="AB94" i="6"/>
  <c r="AB95" i="6" s="1"/>
  <c r="AI91" i="6"/>
  <c r="AE93" i="3"/>
  <c r="AI91" i="3"/>
  <c r="AF93" i="6"/>
  <c r="AE93" i="6"/>
  <c r="AF93" i="3"/>
  <c r="AG92" i="3" s="1"/>
  <c r="AH92" i="3" s="1"/>
  <c r="Q102" i="7"/>
  <c r="AO102" i="7" s="1"/>
  <c r="P203" i="8"/>
  <c r="Q203" i="8" s="1"/>
  <c r="AO203" i="8" s="1"/>
  <c r="AF194" i="6"/>
  <c r="AG193" i="6" s="1"/>
  <c r="P102" i="8"/>
  <c r="Q102" i="8" s="1"/>
  <c r="AO102" i="8" s="1"/>
  <c r="P103" i="8"/>
  <c r="R103" i="7"/>
  <c r="AP103" i="7" s="1"/>
  <c r="AP207" i="7" s="1"/>
  <c r="Q103" i="7"/>
  <c r="AO103" i="7" s="1"/>
  <c r="P102" i="24"/>
  <c r="Q102" i="24" s="1"/>
  <c r="AO102" i="24" s="1"/>
  <c r="P103" i="24"/>
  <c r="Q204" i="8"/>
  <c r="AO204" i="8" s="1"/>
  <c r="R204" i="8"/>
  <c r="AP204" i="8" s="1"/>
  <c r="AB95" i="3"/>
  <c r="AB195" i="3"/>
  <c r="AD95" i="3"/>
  <c r="AD195" i="3"/>
  <c r="AE194" i="6"/>
  <c r="AD202" i="24"/>
  <c r="AC195" i="3"/>
  <c r="AD202" i="8"/>
  <c r="AE94" i="3"/>
  <c r="AF94" i="3"/>
  <c r="AC95" i="3"/>
  <c r="AC101" i="8"/>
  <c r="AD101" i="8"/>
  <c r="AD102" i="24"/>
  <c r="AB202" i="8"/>
  <c r="AD203" i="8" s="1"/>
  <c r="AE201" i="8"/>
  <c r="AF201" i="8"/>
  <c r="AG200" i="8" s="1"/>
  <c r="AH192" i="6"/>
  <c r="AI192" i="6"/>
  <c r="AF103" i="7"/>
  <c r="AE103" i="7"/>
  <c r="Q202" i="3"/>
  <c r="AO202" i="3" s="1"/>
  <c r="R202" i="3"/>
  <c r="AP202" i="3" s="1"/>
  <c r="O204" i="6"/>
  <c r="N204" i="6"/>
  <c r="AG101" i="7"/>
  <c r="AF201" i="7"/>
  <c r="AG200" i="7" s="1"/>
  <c r="AB202" i="7"/>
  <c r="AC203" i="7" s="1"/>
  <c r="AE201" i="7"/>
  <c r="AF201" i="24"/>
  <c r="AG200" i="24" s="1"/>
  <c r="AB202" i="24"/>
  <c r="AC203" i="24" s="1"/>
  <c r="AE201" i="24"/>
  <c r="Q202" i="6"/>
  <c r="AO202" i="6" s="1"/>
  <c r="R202" i="6"/>
  <c r="AP202" i="6" s="1"/>
  <c r="AF101" i="24"/>
  <c r="AG100" i="24" s="1"/>
  <c r="AE101" i="24"/>
  <c r="AB102" i="24"/>
  <c r="AC103" i="24" s="1"/>
  <c r="Q202" i="24"/>
  <c r="AO202" i="24" s="1"/>
  <c r="R202" i="24"/>
  <c r="AP202" i="24" s="1"/>
  <c r="AB101" i="8"/>
  <c r="AF100" i="8"/>
  <c r="AG99" i="8" s="1"/>
  <c r="AE100" i="8"/>
  <c r="AH199" i="7"/>
  <c r="AI199" i="7"/>
  <c r="AH199" i="8"/>
  <c r="AI199" i="8"/>
  <c r="Q101" i="3"/>
  <c r="AO101" i="3" s="1"/>
  <c r="R101" i="3"/>
  <c r="AP101" i="3" s="1"/>
  <c r="Q202" i="7"/>
  <c r="AO202" i="7" s="1"/>
  <c r="R202" i="7"/>
  <c r="AP202" i="7" s="1"/>
  <c r="N103" i="6"/>
  <c r="O103" i="6"/>
  <c r="AG199" i="24"/>
  <c r="AI98" i="8"/>
  <c r="AH98" i="8"/>
  <c r="O204" i="3"/>
  <c r="N204" i="3"/>
  <c r="N103" i="3"/>
  <c r="O103" i="3"/>
  <c r="Q202" i="8"/>
  <c r="AO202" i="8" s="1"/>
  <c r="R202" i="8"/>
  <c r="AP202" i="8" s="1"/>
  <c r="N204" i="7"/>
  <c r="O204" i="7"/>
  <c r="Q101" i="6"/>
  <c r="AO101" i="6" s="1"/>
  <c r="R101" i="6"/>
  <c r="AP101" i="6" s="1"/>
  <c r="AG99" i="24"/>
  <c r="O204" i="24"/>
  <c r="N204" i="24"/>
  <c r="N52" i="2"/>
  <c r="P51" i="2" s="1"/>
  <c r="K104" i="2"/>
  <c r="K83" i="2"/>
  <c r="K75" i="2"/>
  <c r="K82" i="2"/>
  <c r="K81" i="2"/>
  <c r="K80" i="2"/>
  <c r="K79" i="2"/>
  <c r="K78" i="2"/>
  <c r="K102" i="2"/>
  <c r="K101" i="2"/>
  <c r="K105" i="2"/>
  <c r="H105" i="2"/>
  <c r="F105" i="2"/>
  <c r="B206" i="2"/>
  <c r="G205" i="2"/>
  <c r="M205" i="2"/>
  <c r="D205" i="2"/>
  <c r="F205" i="2" s="1"/>
  <c r="E206" i="2" s="1"/>
  <c r="P205" i="2"/>
  <c r="S153" i="2"/>
  <c r="W153" i="2" s="1"/>
  <c r="S50" i="2"/>
  <c r="W50" i="2" s="1"/>
  <c r="J204" i="2"/>
  <c r="AN204" i="8"/>
  <c r="AN204" i="7"/>
  <c r="X105" i="2"/>
  <c r="AN207" i="8"/>
  <c r="K5" i="2"/>
  <c r="K8" i="2"/>
  <c r="K6" i="2"/>
  <c r="K7" i="2"/>
  <c r="K10" i="2"/>
  <c r="K9" i="2"/>
  <c r="K12" i="2"/>
  <c r="K11" i="2"/>
  <c r="K13" i="2"/>
  <c r="K16" i="2"/>
  <c r="K15" i="2"/>
  <c r="K14" i="2"/>
  <c r="K17" i="2"/>
  <c r="K18" i="2"/>
  <c r="K21" i="2"/>
  <c r="K20" i="2"/>
  <c r="K19" i="2"/>
  <c r="K22" i="2"/>
  <c r="K23" i="2"/>
  <c r="K26" i="2"/>
  <c r="K24" i="2"/>
  <c r="K29" i="2"/>
  <c r="K25" i="2"/>
  <c r="K27" i="2"/>
  <c r="K31" i="2"/>
  <c r="K28" i="2"/>
  <c r="K33" i="2"/>
  <c r="K30" i="2"/>
  <c r="K32" i="2"/>
  <c r="K37" i="2"/>
  <c r="K35" i="2"/>
  <c r="K36" i="2"/>
  <c r="K34" i="2"/>
  <c r="K38" i="2"/>
  <c r="K40" i="2"/>
  <c r="K43" i="2"/>
  <c r="K42" i="2"/>
  <c r="K39" i="2"/>
  <c r="K41" i="2"/>
  <c r="K44" i="2"/>
  <c r="K46" i="2"/>
  <c r="K45" i="2"/>
  <c r="K48" i="2"/>
  <c r="K50" i="2"/>
  <c r="K47" i="2"/>
  <c r="K49" i="2"/>
  <c r="K51" i="2"/>
  <c r="K52" i="2"/>
  <c r="K54" i="2"/>
  <c r="K53" i="2"/>
  <c r="K56" i="2"/>
  <c r="K55" i="2"/>
  <c r="K59" i="2"/>
  <c r="K57" i="2"/>
  <c r="K58" i="2"/>
  <c r="K60" i="2"/>
  <c r="K62" i="2"/>
  <c r="K61" i="2"/>
  <c r="K63" i="2"/>
  <c r="K65" i="2"/>
  <c r="K64" i="2"/>
  <c r="K66" i="2"/>
  <c r="K68" i="2"/>
  <c r="K69" i="2"/>
  <c r="K67" i="2"/>
  <c r="K70" i="2"/>
  <c r="K71" i="2"/>
  <c r="K73" i="2"/>
  <c r="K72" i="2"/>
  <c r="K76" i="2"/>
  <c r="K74" i="2"/>
  <c r="K77" i="2"/>
  <c r="K84" i="2"/>
  <c r="K85" i="2"/>
  <c r="K86" i="2"/>
  <c r="K87" i="2"/>
  <c r="K88" i="2"/>
  <c r="K91" i="2"/>
  <c r="K89" i="2"/>
  <c r="K90" i="2"/>
  <c r="K92" i="2"/>
  <c r="K93" i="2"/>
  <c r="K96" i="2"/>
  <c r="K95" i="2"/>
  <c r="K94" i="2"/>
  <c r="K97" i="2"/>
  <c r="K99" i="2"/>
  <c r="K98" i="2"/>
  <c r="K100" i="2"/>
  <c r="K103" i="2"/>
  <c r="AO207" i="7" l="1"/>
  <c r="AQ205" i="24"/>
  <c r="AR205" i="7"/>
  <c r="AR205" i="6"/>
  <c r="AR205" i="24"/>
  <c r="AR205" i="8"/>
  <c r="AQ205" i="7"/>
  <c r="AQ205" i="8"/>
  <c r="AQ205" i="3"/>
  <c r="AQ205" i="6"/>
  <c r="AO205" i="24"/>
  <c r="AO205" i="7"/>
  <c r="AP205" i="6"/>
  <c r="AO205" i="8"/>
  <c r="AP205" i="8"/>
  <c r="AP205" i="24"/>
  <c r="AP205" i="7"/>
  <c r="AO205" i="6"/>
  <c r="AO205" i="3"/>
  <c r="AR154" i="8"/>
  <c r="AT154" i="8" s="1"/>
  <c r="AQ154" i="8"/>
  <c r="AS154" i="8" s="1"/>
  <c r="AR51" i="8"/>
  <c r="AT51" i="8" s="1"/>
  <c r="AQ51" i="8"/>
  <c r="AS51" i="8" s="1"/>
  <c r="AR51" i="7"/>
  <c r="AT51" i="7" s="1"/>
  <c r="AQ51" i="7"/>
  <c r="AS51" i="7" s="1"/>
  <c r="AR154" i="7"/>
  <c r="AT154" i="7" s="1"/>
  <c r="AQ154" i="7"/>
  <c r="AS154" i="7" s="1"/>
  <c r="AR154" i="24"/>
  <c r="AT154" i="24" s="1"/>
  <c r="AQ154" i="24"/>
  <c r="AS154" i="24" s="1"/>
  <c r="AR51" i="24"/>
  <c r="AT51" i="24" s="1"/>
  <c r="AQ51" i="24"/>
  <c r="AS51" i="24" s="1"/>
  <c r="AR51" i="6"/>
  <c r="AT51" i="6" s="1"/>
  <c r="AQ51" i="6"/>
  <c r="AS51" i="6" s="1"/>
  <c r="AQ154" i="6"/>
  <c r="AS154" i="6" s="1"/>
  <c r="AR154" i="6"/>
  <c r="AT154" i="6" s="1"/>
  <c r="U154" i="2"/>
  <c r="Y154" i="2" s="1"/>
  <c r="AQ154" i="3"/>
  <c r="AS154" i="3" s="1"/>
  <c r="U51" i="2"/>
  <c r="Y51" i="2" s="1"/>
  <c r="AQ51" i="3"/>
  <c r="AS51" i="3" s="1"/>
  <c r="O155" i="2"/>
  <c r="V155" i="2" s="1"/>
  <c r="U205" i="2"/>
  <c r="Y205" i="2" s="1"/>
  <c r="S154" i="2"/>
  <c r="W154" i="2" s="1"/>
  <c r="Z154" i="2" s="1"/>
  <c r="AR154" i="3"/>
  <c r="AT154" i="3" s="1"/>
  <c r="AY99" i="5"/>
  <c r="BF99" i="5" s="1"/>
  <c r="S98" i="3" s="1"/>
  <c r="T98" i="3" s="1"/>
  <c r="AZ99" i="5"/>
  <c r="BG99" i="5" s="1"/>
  <c r="S98" i="6" s="1"/>
  <c r="T98" i="6" s="1"/>
  <c r="AM198" i="24"/>
  <c r="AZ199" i="5"/>
  <c r="BG199" i="5" s="1"/>
  <c r="S198" i="6" s="1"/>
  <c r="T198" i="6" s="1"/>
  <c r="AY199" i="5"/>
  <c r="BF199" i="5" s="1"/>
  <c r="S198" i="3" s="1"/>
  <c r="T198" i="3" s="1"/>
  <c r="R190" i="2"/>
  <c r="AM98" i="24"/>
  <c r="AN198" i="24"/>
  <c r="AN190" i="3"/>
  <c r="X190" i="2" s="1"/>
  <c r="AM90" i="6"/>
  <c r="AN98" i="24"/>
  <c r="AM191" i="3"/>
  <c r="Y197" i="6"/>
  <c r="X197" i="6"/>
  <c r="AM91" i="6"/>
  <c r="R91" i="2" s="1"/>
  <c r="AM90" i="3"/>
  <c r="X90" i="2"/>
  <c r="AN89" i="6"/>
  <c r="X89" i="2" s="1"/>
  <c r="AN91" i="3"/>
  <c r="X91" i="2" s="1"/>
  <c r="AL192" i="6"/>
  <c r="AK191" i="6"/>
  <c r="AN191" i="6" s="1"/>
  <c r="X191" i="2" s="1"/>
  <c r="AR205" i="3"/>
  <c r="AL199" i="8"/>
  <c r="AK192" i="6"/>
  <c r="AN192" i="6" s="1"/>
  <c r="AK199" i="8"/>
  <c r="AM199" i="8" s="1"/>
  <c r="AL191" i="3"/>
  <c r="L191" i="2" s="1"/>
  <c r="M191" i="2" s="1"/>
  <c r="AL199" i="7"/>
  <c r="AK92" i="3"/>
  <c r="AN92" i="3" s="1"/>
  <c r="AL91" i="3"/>
  <c r="AP205" i="3"/>
  <c r="AK98" i="8"/>
  <c r="AM98" i="8" s="1"/>
  <c r="AK199" i="7"/>
  <c r="AM199" i="7" s="1"/>
  <c r="AR51" i="3"/>
  <c r="AT51" i="3" s="1"/>
  <c r="AL98" i="8"/>
  <c r="AL91" i="6"/>
  <c r="AL192" i="3"/>
  <c r="Z195" i="6"/>
  <c r="AA195" i="6"/>
  <c r="AA95" i="6"/>
  <c r="AA196" i="6"/>
  <c r="Z95" i="6"/>
  <c r="X97" i="6"/>
  <c r="AJ97" i="6"/>
  <c r="Z196" i="6"/>
  <c r="Z95" i="3"/>
  <c r="AJ197" i="6"/>
  <c r="X96" i="6"/>
  <c r="AJ96" i="6"/>
  <c r="Y96" i="6"/>
  <c r="Y97" i="6"/>
  <c r="Z196" i="3"/>
  <c r="Z195" i="3"/>
  <c r="AA195" i="3"/>
  <c r="AA95" i="3"/>
  <c r="AA196" i="3"/>
  <c r="Y96" i="3"/>
  <c r="X96" i="3"/>
  <c r="AJ96" i="3"/>
  <c r="AJ197" i="3"/>
  <c r="X197" i="3"/>
  <c r="Y197" i="3"/>
  <c r="Y97" i="3"/>
  <c r="X97" i="3"/>
  <c r="AJ97" i="3"/>
  <c r="AH192" i="3"/>
  <c r="AE194" i="3"/>
  <c r="AF194" i="3"/>
  <c r="AG193" i="3" s="1"/>
  <c r="AH193" i="3" s="1"/>
  <c r="AE94" i="6"/>
  <c r="AF94" i="6"/>
  <c r="AG93" i="6" s="1"/>
  <c r="AC203" i="8"/>
  <c r="R203" i="8"/>
  <c r="AP203" i="8" s="1"/>
  <c r="R102" i="24"/>
  <c r="AP102" i="24" s="1"/>
  <c r="AC95" i="6"/>
  <c r="AC96" i="6" s="1"/>
  <c r="AD95" i="6"/>
  <c r="AG93" i="3"/>
  <c r="AI93" i="3" s="1"/>
  <c r="AG92" i="6"/>
  <c r="AH92" i="6" s="1"/>
  <c r="AI92" i="3"/>
  <c r="AF95" i="3"/>
  <c r="AG94" i="3" s="1"/>
  <c r="AI193" i="6"/>
  <c r="AH193" i="6"/>
  <c r="AE195" i="6"/>
  <c r="AC196" i="3"/>
  <c r="R102" i="8"/>
  <c r="AP102" i="8" s="1"/>
  <c r="P203" i="24"/>
  <c r="Q203" i="24" s="1"/>
  <c r="AO203" i="24" s="1"/>
  <c r="P204" i="24"/>
  <c r="AF195" i="6"/>
  <c r="AG194" i="6" s="1"/>
  <c r="AH194" i="6" s="1"/>
  <c r="AB96" i="3"/>
  <c r="P102" i="6"/>
  <c r="Q102" i="6" s="1"/>
  <c r="AO102" i="6" s="1"/>
  <c r="P103" i="6"/>
  <c r="P203" i="6"/>
  <c r="R203" i="6" s="1"/>
  <c r="AP203" i="6" s="1"/>
  <c r="P204" i="6"/>
  <c r="AG102" i="7"/>
  <c r="AI102" i="7" s="1"/>
  <c r="AG103" i="7"/>
  <c r="R103" i="24"/>
  <c r="AP103" i="24" s="1"/>
  <c r="Q103" i="24"/>
  <c r="AO103" i="24" s="1"/>
  <c r="AO207" i="24" s="1"/>
  <c r="Q103" i="8"/>
  <c r="AO103" i="8" s="1"/>
  <c r="AO207" i="8" s="1"/>
  <c r="R103" i="8"/>
  <c r="AP103" i="8" s="1"/>
  <c r="P203" i="7"/>
  <c r="R203" i="7" s="1"/>
  <c r="AP203" i="7" s="1"/>
  <c r="P204" i="7"/>
  <c r="P102" i="3"/>
  <c r="Q102" i="3" s="1"/>
  <c r="AO102" i="3" s="1"/>
  <c r="P103" i="3"/>
  <c r="P203" i="3"/>
  <c r="Q203" i="3" s="1"/>
  <c r="AO203" i="3" s="1"/>
  <c r="P204" i="3"/>
  <c r="AB196" i="3"/>
  <c r="AD203" i="7"/>
  <c r="AD196" i="3"/>
  <c r="AF195" i="3"/>
  <c r="AC96" i="3"/>
  <c r="AE95" i="3"/>
  <c r="AE195" i="3"/>
  <c r="AD203" i="24"/>
  <c r="AD96" i="3"/>
  <c r="AD102" i="8"/>
  <c r="AC102" i="8"/>
  <c r="AD103" i="24"/>
  <c r="AB102" i="8"/>
  <c r="AE101" i="8"/>
  <c r="AF101" i="8"/>
  <c r="AE202" i="7"/>
  <c r="AB203" i="7"/>
  <c r="AC204" i="7" s="1"/>
  <c r="AF202" i="7"/>
  <c r="AG201" i="7" s="1"/>
  <c r="AH200" i="7"/>
  <c r="AI200" i="7"/>
  <c r="AI99" i="24"/>
  <c r="AH99" i="24"/>
  <c r="AH199" i="24"/>
  <c r="AI199" i="24"/>
  <c r="AH200" i="24"/>
  <c r="AI200" i="24"/>
  <c r="AH101" i="7"/>
  <c r="AI101" i="7"/>
  <c r="AE202" i="8"/>
  <c r="AF202" i="8"/>
  <c r="AG201" i="8" s="1"/>
  <c r="AB203" i="8"/>
  <c r="AC204" i="8" s="1"/>
  <c r="AI100" i="24"/>
  <c r="AH100" i="24"/>
  <c r="AE102" i="24"/>
  <c r="AB103" i="24"/>
  <c r="AF102" i="24"/>
  <c r="AB203" i="24"/>
  <c r="AC204" i="24" s="1"/>
  <c r="AE202" i="24"/>
  <c r="AF202" i="24"/>
  <c r="AI200" i="8"/>
  <c r="AH200" i="8"/>
  <c r="AH99" i="8"/>
  <c r="AI99" i="8"/>
  <c r="O52" i="2"/>
  <c r="V52" i="2" s="1"/>
  <c r="S51" i="2"/>
  <c r="W51" i="2" s="1"/>
  <c r="Z153" i="2"/>
  <c r="S205" i="2"/>
  <c r="Z50" i="2"/>
  <c r="J205" i="2"/>
  <c r="AN205" i="7"/>
  <c r="AN205" i="8"/>
  <c r="AN205" i="24"/>
  <c r="AN205" i="6"/>
  <c r="AN205" i="3"/>
  <c r="G206" i="2"/>
  <c r="P206" i="2"/>
  <c r="M206" i="2"/>
  <c r="D206" i="2"/>
  <c r="F206" i="2" s="1"/>
  <c r="AP207" i="24" l="1"/>
  <c r="AP207" i="8"/>
  <c r="AT205" i="6"/>
  <c r="AT205" i="8"/>
  <c r="AS205" i="24"/>
  <c r="AR206" i="8"/>
  <c r="AR206" i="24"/>
  <c r="AR206" i="7"/>
  <c r="AR206" i="6"/>
  <c r="AQ206" i="7"/>
  <c r="AQ206" i="8"/>
  <c r="AQ206" i="24"/>
  <c r="AQ206" i="3"/>
  <c r="AQ206" i="6"/>
  <c r="AT205" i="24"/>
  <c r="AP206" i="8"/>
  <c r="AP208" i="8" s="1"/>
  <c r="AO206" i="8"/>
  <c r="AO208" i="8" s="1"/>
  <c r="AO209" i="8" s="1"/>
  <c r="AP206" i="7"/>
  <c r="AO206" i="7"/>
  <c r="AO206" i="24"/>
  <c r="AP206" i="24"/>
  <c r="AP206" i="6"/>
  <c r="AO206" i="6"/>
  <c r="AO206" i="3"/>
  <c r="AS205" i="8"/>
  <c r="AS205" i="7"/>
  <c r="AT205" i="7"/>
  <c r="AS205" i="6"/>
  <c r="N156" i="2"/>
  <c r="P155" i="2" s="1"/>
  <c r="W205" i="2"/>
  <c r="Z205" i="2" s="1"/>
  <c r="U206" i="2"/>
  <c r="Y206" i="2" s="1"/>
  <c r="AT205" i="3"/>
  <c r="AS205" i="3"/>
  <c r="R90" i="2"/>
  <c r="AM92" i="3"/>
  <c r="AM192" i="6"/>
  <c r="Y198" i="6"/>
  <c r="X198" i="6"/>
  <c r="L91" i="2"/>
  <c r="M91" i="2" s="1"/>
  <c r="AM191" i="6"/>
  <c r="R191" i="2" s="1"/>
  <c r="L192" i="2"/>
  <c r="M192" i="2" s="1"/>
  <c r="AL200" i="8"/>
  <c r="AL100" i="24"/>
  <c r="AL199" i="24"/>
  <c r="AL193" i="6"/>
  <c r="AK199" i="24"/>
  <c r="AK194" i="6"/>
  <c r="AN194" i="6" s="1"/>
  <c r="AK192" i="3"/>
  <c r="AM192" i="3" s="1"/>
  <c r="AL102" i="7"/>
  <c r="AL92" i="3"/>
  <c r="AL101" i="7"/>
  <c r="AK99" i="24"/>
  <c r="AK92" i="6"/>
  <c r="AN92" i="6" s="1"/>
  <c r="X92" i="2" s="1"/>
  <c r="AR206" i="3"/>
  <c r="AL99" i="8"/>
  <c r="AK101" i="7"/>
  <c r="AM101" i="7" s="1"/>
  <c r="AL99" i="24"/>
  <c r="AP206" i="3"/>
  <c r="AK99" i="8"/>
  <c r="AM99" i="8" s="1"/>
  <c r="AL200" i="24"/>
  <c r="AL200" i="7"/>
  <c r="AL93" i="3"/>
  <c r="AK200" i="8"/>
  <c r="AM200" i="8" s="1"/>
  <c r="AK100" i="24"/>
  <c r="AK200" i="24"/>
  <c r="AK200" i="7"/>
  <c r="AM200" i="7" s="1"/>
  <c r="AK193" i="6"/>
  <c r="AM193" i="6" s="1"/>
  <c r="AK193" i="3"/>
  <c r="AM193" i="3" s="1"/>
  <c r="AA197" i="6"/>
  <c r="Z96" i="6"/>
  <c r="AA97" i="6"/>
  <c r="Z197" i="6"/>
  <c r="AA96" i="6"/>
  <c r="X98" i="6"/>
  <c r="AJ98" i="6"/>
  <c r="Y98" i="6"/>
  <c r="AJ198" i="6"/>
  <c r="Z97" i="6"/>
  <c r="Z96" i="3"/>
  <c r="AA96" i="3"/>
  <c r="AA197" i="3"/>
  <c r="Z197" i="3"/>
  <c r="AA97" i="3"/>
  <c r="Y98" i="3"/>
  <c r="X98" i="3"/>
  <c r="AJ98" i="3"/>
  <c r="AJ198" i="3"/>
  <c r="X198" i="3"/>
  <c r="Y198" i="3"/>
  <c r="Z97" i="3"/>
  <c r="AG194" i="3"/>
  <c r="AI194" i="3" s="1"/>
  <c r="AI193" i="3"/>
  <c r="AD96" i="6"/>
  <c r="AB96" i="6"/>
  <c r="AF96" i="6" s="1"/>
  <c r="AH93" i="3"/>
  <c r="AI92" i="6"/>
  <c r="AE95" i="6"/>
  <c r="AF95" i="6"/>
  <c r="AG94" i="6" s="1"/>
  <c r="AH93" i="6"/>
  <c r="AI93" i="6"/>
  <c r="Q203" i="7"/>
  <c r="AO203" i="7" s="1"/>
  <c r="AF196" i="6"/>
  <c r="AG195" i="6" s="1"/>
  <c r="AH102" i="7"/>
  <c r="R203" i="24"/>
  <c r="AP203" i="24" s="1"/>
  <c r="AI194" i="6"/>
  <c r="Q203" i="6"/>
  <c r="AO203" i="6" s="1"/>
  <c r="AE196" i="3"/>
  <c r="R102" i="3"/>
  <c r="AP102" i="3" s="1"/>
  <c r="AB97" i="6"/>
  <c r="AF96" i="3"/>
  <c r="AG95" i="3" s="1"/>
  <c r="AH95" i="3" s="1"/>
  <c r="R102" i="6"/>
  <c r="AP102" i="6" s="1"/>
  <c r="Q103" i="3"/>
  <c r="AO103" i="3" s="1"/>
  <c r="AO207" i="3" s="1"/>
  <c r="R103" i="3"/>
  <c r="AP103" i="3" s="1"/>
  <c r="AC97" i="6"/>
  <c r="R203" i="3"/>
  <c r="AP203" i="3" s="1"/>
  <c r="R204" i="6"/>
  <c r="AP204" i="6" s="1"/>
  <c r="Q204" i="6"/>
  <c r="AO204" i="6" s="1"/>
  <c r="Q204" i="7"/>
  <c r="AO204" i="7" s="1"/>
  <c r="R204" i="7"/>
  <c r="AP204" i="7" s="1"/>
  <c r="AD97" i="6"/>
  <c r="R204" i="24"/>
  <c r="AP204" i="24" s="1"/>
  <c r="Q204" i="24"/>
  <c r="AO204" i="24" s="1"/>
  <c r="AH103" i="7"/>
  <c r="AI103" i="7"/>
  <c r="AE196" i="6"/>
  <c r="R204" i="3"/>
  <c r="AP204" i="3" s="1"/>
  <c r="Q204" i="3"/>
  <c r="AO204" i="3" s="1"/>
  <c r="R103" i="6"/>
  <c r="AP103" i="6" s="1"/>
  <c r="Q103" i="6"/>
  <c r="AO103" i="6" s="1"/>
  <c r="AO207" i="6" s="1"/>
  <c r="AE96" i="3"/>
  <c r="AI94" i="3"/>
  <c r="AH94" i="3"/>
  <c r="AC197" i="3"/>
  <c r="AB197" i="3"/>
  <c r="AD197" i="3"/>
  <c r="AF196" i="3"/>
  <c r="AG195" i="3" s="1"/>
  <c r="AI195" i="3" s="1"/>
  <c r="AB97" i="3"/>
  <c r="AD204" i="7"/>
  <c r="AD204" i="8"/>
  <c r="AD204" i="24"/>
  <c r="AD97" i="3"/>
  <c r="AC103" i="8"/>
  <c r="AD103" i="8"/>
  <c r="AC97" i="3"/>
  <c r="AI201" i="7"/>
  <c r="AH201" i="7"/>
  <c r="AE203" i="24"/>
  <c r="AB204" i="24"/>
  <c r="AF203" i="24"/>
  <c r="AG202" i="24" s="1"/>
  <c r="AB204" i="8"/>
  <c r="AE203" i="8"/>
  <c r="AF203" i="8"/>
  <c r="AG202" i="8" s="1"/>
  <c r="AB204" i="7"/>
  <c r="AE203" i="7"/>
  <c r="AF203" i="7"/>
  <c r="AG202" i="7" s="1"/>
  <c r="AG201" i="24"/>
  <c r="AE102" i="8"/>
  <c r="AB103" i="8"/>
  <c r="AF102" i="8"/>
  <c r="AG101" i="8" s="1"/>
  <c r="AF103" i="24"/>
  <c r="AE103" i="24"/>
  <c r="AG101" i="24"/>
  <c r="AH201" i="8"/>
  <c r="AI201" i="8"/>
  <c r="AG100" i="8"/>
  <c r="N53" i="2"/>
  <c r="H180" i="2"/>
  <c r="H181" i="2"/>
  <c r="H178" i="2"/>
  <c r="H183" i="2"/>
  <c r="H177" i="2"/>
  <c r="H184" i="2"/>
  <c r="H182" i="2"/>
  <c r="H179" i="2"/>
  <c r="S206" i="2"/>
  <c r="Z51" i="2"/>
  <c r="AN206" i="24"/>
  <c r="AN206" i="6"/>
  <c r="J206" i="2"/>
  <c r="K203" i="2" s="1"/>
  <c r="AN206" i="3"/>
  <c r="AN206" i="7"/>
  <c r="AN208" i="7" s="1"/>
  <c r="AN209" i="7" s="1"/>
  <c r="AN206" i="8"/>
  <c r="AN208" i="8" s="1"/>
  <c r="AN209" i="8" s="1"/>
  <c r="H107" i="2"/>
  <c r="H108" i="2"/>
  <c r="H106" i="2"/>
  <c r="H110" i="2"/>
  <c r="H109" i="2"/>
  <c r="H112" i="2"/>
  <c r="H111" i="2"/>
  <c r="H113" i="2"/>
  <c r="H115" i="2"/>
  <c r="H114" i="2"/>
  <c r="H116" i="2"/>
  <c r="H117" i="2"/>
  <c r="H119" i="2"/>
  <c r="H118" i="2"/>
  <c r="H121" i="2"/>
  <c r="H120" i="2"/>
  <c r="H122" i="2"/>
  <c r="H123" i="2"/>
  <c r="H124" i="2"/>
  <c r="H125" i="2"/>
  <c r="H127" i="2"/>
  <c r="H126" i="2"/>
  <c r="H128" i="2"/>
  <c r="H129" i="2"/>
  <c r="H130" i="2"/>
  <c r="H131" i="2"/>
  <c r="H132" i="2"/>
  <c r="H133" i="2"/>
  <c r="H134" i="2"/>
  <c r="H135" i="2"/>
  <c r="H137" i="2"/>
  <c r="H136" i="2"/>
  <c r="H139" i="2"/>
  <c r="H138" i="2"/>
  <c r="H140" i="2"/>
  <c r="H142" i="2"/>
  <c r="H141" i="2"/>
  <c r="H143" i="2"/>
  <c r="H144" i="2"/>
  <c r="H145" i="2"/>
  <c r="H146" i="2"/>
  <c r="H147" i="2"/>
  <c r="H149" i="2"/>
  <c r="H150" i="2"/>
  <c r="H148" i="2"/>
  <c r="H152" i="2"/>
  <c r="H153" i="2"/>
  <c r="H151" i="2"/>
  <c r="H154" i="2"/>
  <c r="H155" i="2"/>
  <c r="H156" i="2"/>
  <c r="H157" i="2"/>
  <c r="H159" i="2"/>
  <c r="H161" i="2"/>
  <c r="H160" i="2"/>
  <c r="H158" i="2"/>
  <c r="H162" i="2"/>
  <c r="H163" i="2"/>
  <c r="H164" i="2"/>
  <c r="H167" i="2"/>
  <c r="H165" i="2"/>
  <c r="H166" i="2"/>
  <c r="H169" i="2"/>
  <c r="H168" i="2"/>
  <c r="H171" i="2"/>
  <c r="H170" i="2"/>
  <c r="H172" i="2"/>
  <c r="H173" i="2"/>
  <c r="H175" i="2"/>
  <c r="H174" i="2"/>
  <c r="H176" i="2"/>
  <c r="H185" i="2"/>
  <c r="H188" i="2"/>
  <c r="H186" i="2"/>
  <c r="H187" i="2"/>
  <c r="H191" i="2"/>
  <c r="H189" i="2"/>
  <c r="H192" i="2"/>
  <c r="H190" i="2"/>
  <c r="H194" i="2"/>
  <c r="H193" i="2"/>
  <c r="H195" i="2"/>
  <c r="H196" i="2"/>
  <c r="H199" i="2"/>
  <c r="H198" i="2"/>
  <c r="H197" i="2"/>
  <c r="H204" i="2"/>
  <c r="H202" i="2"/>
  <c r="H201" i="2"/>
  <c r="H203" i="2"/>
  <c r="H200" i="2"/>
  <c r="H205" i="2"/>
  <c r="H206" i="2"/>
  <c r="X205" i="2"/>
  <c r="AP209" i="8" l="1"/>
  <c r="AP207" i="6"/>
  <c r="AP208" i="6"/>
  <c r="AP208" i="7"/>
  <c r="AP209" i="7" s="1"/>
  <c r="AP208" i="3"/>
  <c r="AP208" i="24"/>
  <c r="AP209" i="24" s="1"/>
  <c r="AO208" i="3"/>
  <c r="AO209" i="3" s="1"/>
  <c r="AO208" i="24"/>
  <c r="AO209" i="24" s="1"/>
  <c r="AO208" i="6"/>
  <c r="AO209" i="6" s="1"/>
  <c r="AO208" i="7"/>
  <c r="AO209" i="7" s="1"/>
  <c r="AP207" i="3"/>
  <c r="AS206" i="8"/>
  <c r="AS206" i="24"/>
  <c r="AT206" i="7"/>
  <c r="AT206" i="24"/>
  <c r="AS206" i="6"/>
  <c r="AS206" i="7"/>
  <c r="AT206" i="8"/>
  <c r="AT206" i="6"/>
  <c r="AQ155" i="8"/>
  <c r="AS155" i="8" s="1"/>
  <c r="AR155" i="8"/>
  <c r="AT155" i="8" s="1"/>
  <c r="AQ155" i="7"/>
  <c r="AS155" i="7" s="1"/>
  <c r="AR155" i="7"/>
  <c r="AT155" i="7" s="1"/>
  <c r="AR155" i="24"/>
  <c r="AT155" i="24" s="1"/>
  <c r="AQ155" i="24"/>
  <c r="AS155" i="24" s="1"/>
  <c r="AR155" i="6"/>
  <c r="AT155" i="6" s="1"/>
  <c r="AQ155" i="6"/>
  <c r="AS155" i="6" s="1"/>
  <c r="U155" i="2"/>
  <c r="Y155" i="2" s="1"/>
  <c r="AQ155" i="3"/>
  <c r="AS155" i="3" s="1"/>
  <c r="O156" i="2"/>
  <c r="V156" i="2" s="1"/>
  <c r="AT206" i="3"/>
  <c r="AS206" i="3"/>
  <c r="W206" i="2"/>
  <c r="Z206" i="2" s="1"/>
  <c r="AY100" i="5"/>
  <c r="BF100" i="5" s="1"/>
  <c r="S99" i="3" s="1"/>
  <c r="T99" i="3" s="1"/>
  <c r="AZ100" i="5"/>
  <c r="BG100" i="5" s="1"/>
  <c r="S99" i="6" s="1"/>
  <c r="T99" i="6" s="1"/>
  <c r="AZ200" i="5"/>
  <c r="BG200" i="5" s="1"/>
  <c r="S199" i="6" s="1"/>
  <c r="T199" i="6" s="1"/>
  <c r="AY200" i="5"/>
  <c r="BF200" i="5" s="1"/>
  <c r="S199" i="3" s="1"/>
  <c r="T199" i="3" s="1"/>
  <c r="AY201" i="5"/>
  <c r="BF201" i="5" s="1"/>
  <c r="S200" i="3" s="1"/>
  <c r="T200" i="3" s="1"/>
  <c r="AZ201" i="5"/>
  <c r="BG201" i="5" s="1"/>
  <c r="AN100" i="24"/>
  <c r="AY101" i="5"/>
  <c r="BF101" i="5" s="1"/>
  <c r="S100" i="3" s="1"/>
  <c r="T100" i="3" s="1"/>
  <c r="AZ101" i="5"/>
  <c r="BG101" i="5" s="1"/>
  <c r="S100" i="6" s="1"/>
  <c r="T100" i="6" s="1"/>
  <c r="R192" i="2"/>
  <c r="AN192" i="3"/>
  <c r="X192" i="2" s="1"/>
  <c r="AN199" i="24"/>
  <c r="AM199" i="24"/>
  <c r="R193" i="2"/>
  <c r="AM194" i="6"/>
  <c r="AM99" i="24"/>
  <c r="AM100" i="24"/>
  <c r="AN99" i="24"/>
  <c r="AN200" i="24"/>
  <c r="AM200" i="24"/>
  <c r="AM92" i="6"/>
  <c r="R92" i="2" s="1"/>
  <c r="AN193" i="6"/>
  <c r="AN193" i="3"/>
  <c r="AR155" i="3"/>
  <c r="AT155" i="3" s="1"/>
  <c r="AK201" i="7"/>
  <c r="AM201" i="7" s="1"/>
  <c r="AL201" i="7"/>
  <c r="AK95" i="3"/>
  <c r="AM95" i="3" s="1"/>
  <c r="AK102" i="7"/>
  <c r="AM102" i="7" s="1"/>
  <c r="AL194" i="3"/>
  <c r="AK94" i="3"/>
  <c r="AN94" i="3" s="1"/>
  <c r="AL103" i="7"/>
  <c r="AL94" i="3"/>
  <c r="AK103" i="7"/>
  <c r="AM103" i="7" s="1"/>
  <c r="AL92" i="6"/>
  <c r="L92" i="2" s="1"/>
  <c r="M92" i="2" s="1"/>
  <c r="AK93" i="3"/>
  <c r="AM93" i="3" s="1"/>
  <c r="AL201" i="8"/>
  <c r="AL195" i="3"/>
  <c r="AL194" i="6"/>
  <c r="AL93" i="6"/>
  <c r="L93" i="2" s="1"/>
  <c r="M93" i="2" s="1"/>
  <c r="AK201" i="8"/>
  <c r="AM201" i="8" s="1"/>
  <c r="AK93" i="6"/>
  <c r="AM93" i="6" s="1"/>
  <c r="AL193" i="3"/>
  <c r="L193" i="2" s="1"/>
  <c r="M193" i="2" s="1"/>
  <c r="AA198" i="6"/>
  <c r="AA98" i="6"/>
  <c r="Z198" i="6"/>
  <c r="Z98" i="6"/>
  <c r="Z98" i="3"/>
  <c r="AA98" i="3"/>
  <c r="AA198" i="3"/>
  <c r="Z198" i="3"/>
  <c r="AH194" i="3"/>
  <c r="AE96" i="6"/>
  <c r="AB98" i="6"/>
  <c r="AG95" i="6"/>
  <c r="AH95" i="6" s="1"/>
  <c r="AC98" i="6"/>
  <c r="AC99" i="6" s="1"/>
  <c r="AD98" i="6"/>
  <c r="AI94" i="6"/>
  <c r="AH94" i="6"/>
  <c r="AB99" i="6"/>
  <c r="AD99" i="6"/>
  <c r="AF97" i="6"/>
  <c r="AG96" i="6" s="1"/>
  <c r="AH96" i="6" s="1"/>
  <c r="AI95" i="3"/>
  <c r="AB198" i="3"/>
  <c r="AE197" i="6"/>
  <c r="AE97" i="6"/>
  <c r="AG102" i="24"/>
  <c r="AI102" i="24" s="1"/>
  <c r="AG103" i="24"/>
  <c r="AF197" i="6"/>
  <c r="AG196" i="6" s="1"/>
  <c r="AH196" i="6" s="1"/>
  <c r="AC98" i="3"/>
  <c r="AD198" i="3"/>
  <c r="AH195" i="3"/>
  <c r="AF197" i="3"/>
  <c r="AG196" i="3" s="1"/>
  <c r="AE197" i="3"/>
  <c r="AC198" i="3"/>
  <c r="AB98" i="3"/>
  <c r="AC99" i="3" s="1"/>
  <c r="AF97" i="3"/>
  <c r="AG96" i="3" s="1"/>
  <c r="AI96" i="3" s="1"/>
  <c r="AD98" i="3"/>
  <c r="AE97" i="3"/>
  <c r="AI101" i="8"/>
  <c r="AH101" i="8"/>
  <c r="AH202" i="7"/>
  <c r="AI202" i="7"/>
  <c r="AE103" i="8"/>
  <c r="AF103" i="8"/>
  <c r="AF204" i="7"/>
  <c r="AE204" i="7"/>
  <c r="AH100" i="8"/>
  <c r="AI100" i="8"/>
  <c r="AI101" i="24"/>
  <c r="AH101" i="24"/>
  <c r="AH202" i="24"/>
  <c r="AI202" i="24"/>
  <c r="AE204" i="24"/>
  <c r="AF204" i="24"/>
  <c r="AH201" i="24"/>
  <c r="AI201" i="24"/>
  <c r="AH202" i="8"/>
  <c r="AI202" i="8"/>
  <c r="AE204" i="8"/>
  <c r="AF204" i="8"/>
  <c r="AI195" i="6"/>
  <c r="AH195" i="6"/>
  <c r="P52" i="2"/>
  <c r="O53" i="2"/>
  <c r="V53" i="2" s="1"/>
  <c r="K201" i="2"/>
  <c r="K184" i="2"/>
  <c r="K181" i="2"/>
  <c r="K183" i="2"/>
  <c r="K182" i="2"/>
  <c r="K180" i="2"/>
  <c r="K202" i="2"/>
  <c r="K205" i="2"/>
  <c r="K107" i="2"/>
  <c r="K106" i="2"/>
  <c r="K108" i="2"/>
  <c r="K112" i="2"/>
  <c r="K109" i="2"/>
  <c r="K111" i="2"/>
  <c r="K110" i="2"/>
  <c r="K114" i="2"/>
  <c r="K115" i="2"/>
  <c r="K113" i="2"/>
  <c r="K117" i="2"/>
  <c r="K116" i="2"/>
  <c r="K119" i="2"/>
  <c r="K118" i="2"/>
  <c r="K120" i="2"/>
  <c r="K121" i="2"/>
  <c r="K122" i="2"/>
  <c r="K125" i="2"/>
  <c r="K124" i="2"/>
  <c r="K123" i="2"/>
  <c r="K126" i="2"/>
  <c r="K130" i="2"/>
  <c r="K127" i="2"/>
  <c r="K128" i="2"/>
  <c r="K129" i="2"/>
  <c r="K132" i="2"/>
  <c r="K131" i="2"/>
  <c r="K136" i="2"/>
  <c r="K135" i="2"/>
  <c r="K134" i="2"/>
  <c r="K133" i="2"/>
  <c r="K139" i="2"/>
  <c r="K137" i="2"/>
  <c r="K140" i="2"/>
  <c r="K138" i="2"/>
  <c r="K141" i="2"/>
  <c r="K143" i="2"/>
  <c r="K142" i="2"/>
  <c r="K144" i="2"/>
  <c r="K145" i="2"/>
  <c r="K146" i="2"/>
  <c r="K149" i="2"/>
  <c r="K151" i="2"/>
  <c r="K147" i="2"/>
  <c r="K150" i="2"/>
  <c r="K148" i="2"/>
  <c r="K152" i="2"/>
  <c r="K153" i="2"/>
  <c r="K155" i="2"/>
  <c r="K154" i="2"/>
  <c r="K159" i="2"/>
  <c r="K156" i="2"/>
  <c r="K158" i="2"/>
  <c r="K157" i="2"/>
  <c r="K161" i="2"/>
  <c r="K160" i="2"/>
  <c r="K163" i="2"/>
  <c r="K162" i="2"/>
  <c r="K164" i="2"/>
  <c r="K166" i="2"/>
  <c r="K165" i="2"/>
  <c r="K167" i="2"/>
  <c r="K168" i="2"/>
  <c r="K170" i="2"/>
  <c r="K169" i="2"/>
  <c r="K173" i="2"/>
  <c r="K172" i="2"/>
  <c r="K171" i="2"/>
  <c r="K175" i="2"/>
  <c r="K176" i="2"/>
  <c r="K174" i="2"/>
  <c r="K178" i="2"/>
  <c r="K179" i="2"/>
  <c r="K177" i="2"/>
  <c r="K185" i="2"/>
  <c r="K186" i="2"/>
  <c r="K188" i="2"/>
  <c r="K187" i="2"/>
  <c r="K190" i="2"/>
  <c r="K189" i="2"/>
  <c r="K191" i="2"/>
  <c r="K192" i="2"/>
  <c r="K193" i="2"/>
  <c r="K195" i="2"/>
  <c r="K194" i="2"/>
  <c r="K196" i="2"/>
  <c r="K199" i="2"/>
  <c r="K197" i="2"/>
  <c r="K198" i="2"/>
  <c r="K200" i="2"/>
  <c r="K206" i="2"/>
  <c r="S155" i="2"/>
  <c r="W155" i="2" s="1"/>
  <c r="X206" i="2"/>
  <c r="K204" i="2"/>
  <c r="AP209" i="6" l="1"/>
  <c r="AQ52" i="8"/>
  <c r="AS52" i="8" s="1"/>
  <c r="AR52" i="8"/>
  <c r="AT52" i="8" s="1"/>
  <c r="AQ52" i="7"/>
  <c r="AS52" i="7" s="1"/>
  <c r="AR52" i="7"/>
  <c r="AT52" i="7" s="1"/>
  <c r="AR52" i="24"/>
  <c r="AT52" i="24" s="1"/>
  <c r="AQ52" i="24"/>
  <c r="AS52" i="24" s="1"/>
  <c r="AR52" i="6"/>
  <c r="AT52" i="6" s="1"/>
  <c r="AQ52" i="6"/>
  <c r="AS52" i="6" s="1"/>
  <c r="U52" i="2"/>
  <c r="Y52" i="2" s="1"/>
  <c r="AQ52" i="3"/>
  <c r="AS52" i="3" s="1"/>
  <c r="N157" i="2"/>
  <c r="O157" i="2" s="1"/>
  <c r="V157" i="2" s="1"/>
  <c r="AN95" i="3"/>
  <c r="L194" i="2"/>
  <c r="M194" i="2" s="1"/>
  <c r="S200" i="6"/>
  <c r="T200" i="6" s="1"/>
  <c r="Y199" i="6"/>
  <c r="X199" i="6"/>
  <c r="AM94" i="3"/>
  <c r="X193" i="2"/>
  <c r="AP209" i="3"/>
  <c r="R93" i="2"/>
  <c r="AN93" i="3"/>
  <c r="AL202" i="8"/>
  <c r="AK101" i="24"/>
  <c r="AL202" i="7"/>
  <c r="AL95" i="3"/>
  <c r="AK94" i="6"/>
  <c r="AM94" i="6" s="1"/>
  <c r="AK202" i="8"/>
  <c r="AM202" i="8" s="1"/>
  <c r="AL101" i="24"/>
  <c r="AK202" i="7"/>
  <c r="AM202" i="7" s="1"/>
  <c r="AK196" i="6"/>
  <c r="AM196" i="6" s="1"/>
  <c r="AK96" i="6"/>
  <c r="AN96" i="6" s="1"/>
  <c r="AL94" i="6"/>
  <c r="L94" i="2" s="1"/>
  <c r="M94" i="2" s="1"/>
  <c r="AK194" i="3"/>
  <c r="AM194" i="3" s="1"/>
  <c r="R194" i="2" s="1"/>
  <c r="AL201" i="24"/>
  <c r="AL100" i="8"/>
  <c r="AK101" i="8"/>
  <c r="AM101" i="8" s="1"/>
  <c r="AR52" i="3"/>
  <c r="AT52" i="3" s="1"/>
  <c r="AK201" i="24"/>
  <c r="AK100" i="8"/>
  <c r="AM100" i="8" s="1"/>
  <c r="AL101" i="8"/>
  <c r="AK195" i="6"/>
  <c r="AM195" i="6" s="1"/>
  <c r="AL102" i="24"/>
  <c r="AN93" i="6"/>
  <c r="AK95" i="6"/>
  <c r="AM95" i="6" s="1"/>
  <c r="R95" i="2" s="1"/>
  <c r="AL195" i="6"/>
  <c r="L195" i="2" s="1"/>
  <c r="M195" i="2" s="1"/>
  <c r="AL202" i="24"/>
  <c r="AL96" i="3"/>
  <c r="AK195" i="3"/>
  <c r="AN195" i="3" s="1"/>
  <c r="AK202" i="24"/>
  <c r="AJ199" i="6"/>
  <c r="AJ99" i="6"/>
  <c r="Y99" i="6"/>
  <c r="X99" i="6"/>
  <c r="Y100" i="6"/>
  <c r="AJ100" i="6"/>
  <c r="X100" i="6"/>
  <c r="X99" i="3"/>
  <c r="Y99" i="3"/>
  <c r="AJ99" i="3"/>
  <c r="Y199" i="3"/>
  <c r="AJ199" i="3"/>
  <c r="X199" i="3"/>
  <c r="AJ200" i="3"/>
  <c r="Y200" i="3"/>
  <c r="X200" i="3"/>
  <c r="Y100" i="3"/>
  <c r="AJ100" i="3"/>
  <c r="X100" i="3"/>
  <c r="AI95" i="6"/>
  <c r="AE98" i="6"/>
  <c r="AF98" i="6"/>
  <c r="AG97" i="6" s="1"/>
  <c r="AI97" i="6" s="1"/>
  <c r="AF99" i="6"/>
  <c r="AB199" i="3"/>
  <c r="AE99" i="6"/>
  <c r="AB99" i="3"/>
  <c r="AF99" i="3" s="1"/>
  <c r="AI96" i="6"/>
  <c r="AH102" i="24"/>
  <c r="AF98" i="3"/>
  <c r="AG97" i="3" s="1"/>
  <c r="AI97" i="3" s="1"/>
  <c r="AI196" i="6"/>
  <c r="AG203" i="24"/>
  <c r="AH203" i="24" s="1"/>
  <c r="AG204" i="24"/>
  <c r="AG203" i="7"/>
  <c r="AH203" i="7" s="1"/>
  <c r="AG204" i="7"/>
  <c r="AH103" i="24"/>
  <c r="AI103" i="24"/>
  <c r="AG102" i="8"/>
  <c r="AH102" i="8" s="1"/>
  <c r="AG103" i="8"/>
  <c r="AG203" i="8"/>
  <c r="AH203" i="8" s="1"/>
  <c r="AG204" i="8"/>
  <c r="AH96" i="3"/>
  <c r="AF198" i="3"/>
  <c r="AG197" i="3" s="1"/>
  <c r="AH197" i="3" s="1"/>
  <c r="AI196" i="3"/>
  <c r="AH196" i="3"/>
  <c r="AE98" i="3"/>
  <c r="AC199" i="3"/>
  <c r="AD199" i="3"/>
  <c r="AE198" i="3"/>
  <c r="AD99" i="3"/>
  <c r="AF198" i="6"/>
  <c r="AG197" i="6" s="1"/>
  <c r="AH197" i="6" s="1"/>
  <c r="AE198" i="6"/>
  <c r="N54" i="2"/>
  <c r="S52" i="2"/>
  <c r="Z155" i="2"/>
  <c r="P156" i="2" l="1"/>
  <c r="N158" i="2"/>
  <c r="P157" i="2" s="1"/>
  <c r="X93" i="2"/>
  <c r="W52" i="2"/>
  <c r="Z52" i="2" s="1"/>
  <c r="AM202" i="24"/>
  <c r="AZ203" i="5"/>
  <c r="BG203" i="5" s="1"/>
  <c r="AY203" i="5"/>
  <c r="BF203" i="5" s="1"/>
  <c r="S202" i="3" s="1"/>
  <c r="T202" i="3" s="1"/>
  <c r="AY202" i="5"/>
  <c r="BF202" i="5" s="1"/>
  <c r="S201" i="3" s="1"/>
  <c r="T201" i="3" s="1"/>
  <c r="AZ202" i="5"/>
  <c r="BG202" i="5" s="1"/>
  <c r="S201" i="6" s="1"/>
  <c r="T201" i="6" s="1"/>
  <c r="AN101" i="24"/>
  <c r="AY102" i="5"/>
  <c r="BF102" i="5" s="1"/>
  <c r="S101" i="3" s="1"/>
  <c r="T101" i="3" s="1"/>
  <c r="AZ102" i="5"/>
  <c r="BG102" i="5" s="1"/>
  <c r="S101" i="6" s="1"/>
  <c r="T101" i="6" s="1"/>
  <c r="AN95" i="6"/>
  <c r="X95" i="2" s="1"/>
  <c r="AN202" i="24"/>
  <c r="AM195" i="3"/>
  <c r="R195" i="2" s="1"/>
  <c r="AJ200" i="6"/>
  <c r="Y200" i="6"/>
  <c r="X200" i="6"/>
  <c r="R94" i="2"/>
  <c r="AN196" i="6"/>
  <c r="AN201" i="24"/>
  <c r="AM101" i="24"/>
  <c r="AM96" i="6"/>
  <c r="AN195" i="6"/>
  <c r="X195" i="2" s="1"/>
  <c r="AN194" i="3"/>
  <c r="X194" i="2" s="1"/>
  <c r="AN94" i="6"/>
  <c r="X94" i="2" s="1"/>
  <c r="AM201" i="24"/>
  <c r="AK197" i="6"/>
  <c r="AM197" i="6" s="1"/>
  <c r="AK197" i="3"/>
  <c r="AN197" i="3" s="1"/>
  <c r="AK96" i="3"/>
  <c r="AN96" i="3" s="1"/>
  <c r="X96" i="2" s="1"/>
  <c r="AK203" i="7"/>
  <c r="AM203" i="7" s="1"/>
  <c r="AL96" i="6"/>
  <c r="L96" i="2" s="1"/>
  <c r="M96" i="2" s="1"/>
  <c r="AL97" i="6"/>
  <c r="AK203" i="8"/>
  <c r="AM203" i="8" s="1"/>
  <c r="AK203" i="24"/>
  <c r="AL196" i="6"/>
  <c r="AL95" i="6"/>
  <c r="L95" i="2" s="1"/>
  <c r="M95" i="2" s="1"/>
  <c r="AK102" i="8"/>
  <c r="AM102" i="8" s="1"/>
  <c r="AL97" i="3"/>
  <c r="AK196" i="3"/>
  <c r="AM196" i="3" s="1"/>
  <c r="R196" i="2" s="1"/>
  <c r="AL103" i="24"/>
  <c r="AL196" i="3"/>
  <c r="AK103" i="24"/>
  <c r="AK102" i="24"/>
  <c r="AA199" i="6"/>
  <c r="Z199" i="6"/>
  <c r="Z99" i="6"/>
  <c r="AC100" i="6" s="1"/>
  <c r="Z100" i="6"/>
  <c r="AA99" i="3"/>
  <c r="Z99" i="3"/>
  <c r="AA99" i="6"/>
  <c r="AA100" i="6"/>
  <c r="Z199" i="3"/>
  <c r="AA200" i="3"/>
  <c r="AA199" i="3"/>
  <c r="Z200" i="3"/>
  <c r="AA100" i="3"/>
  <c r="Z100" i="3"/>
  <c r="AI203" i="8"/>
  <c r="AG98" i="6"/>
  <c r="AH98" i="6" s="1"/>
  <c r="AI203" i="7"/>
  <c r="AD100" i="6"/>
  <c r="AB100" i="6"/>
  <c r="AB101" i="6" s="1"/>
  <c r="AE99" i="3"/>
  <c r="AH97" i="6"/>
  <c r="AG98" i="3"/>
  <c r="AH98" i="3" s="1"/>
  <c r="AI203" i="24"/>
  <c r="AH97" i="3"/>
  <c r="AI197" i="6"/>
  <c r="AH103" i="8"/>
  <c r="AI103" i="8"/>
  <c r="AI102" i="8"/>
  <c r="AH204" i="7"/>
  <c r="AI204" i="7"/>
  <c r="AH204" i="8"/>
  <c r="AI204" i="8"/>
  <c r="AH204" i="24"/>
  <c r="AI204" i="24"/>
  <c r="AE199" i="3"/>
  <c r="AC200" i="3"/>
  <c r="AI197" i="3"/>
  <c r="AB100" i="3"/>
  <c r="AB200" i="3"/>
  <c r="AD200" i="3"/>
  <c r="AF199" i="3"/>
  <c r="AG198" i="3" s="1"/>
  <c r="AD100" i="3"/>
  <c r="AF199" i="6"/>
  <c r="AG198" i="6" s="1"/>
  <c r="AH198" i="6" s="1"/>
  <c r="AE199" i="6"/>
  <c r="AC100" i="3"/>
  <c r="P53" i="2"/>
  <c r="O54" i="2"/>
  <c r="V54" i="2" s="1"/>
  <c r="AQ53" i="8" l="1"/>
  <c r="AS53" i="8" s="1"/>
  <c r="AR53" i="8"/>
  <c r="AT53" i="8" s="1"/>
  <c r="AQ157" i="8"/>
  <c r="AS157" i="8" s="1"/>
  <c r="AR157" i="8"/>
  <c r="AT157" i="8" s="1"/>
  <c r="AR156" i="8"/>
  <c r="AT156" i="8" s="1"/>
  <c r="AQ156" i="8"/>
  <c r="AS156" i="8" s="1"/>
  <c r="AR53" i="7"/>
  <c r="AT53" i="7" s="1"/>
  <c r="AQ53" i="7"/>
  <c r="AS53" i="7" s="1"/>
  <c r="AR157" i="7"/>
  <c r="AT157" i="7" s="1"/>
  <c r="AQ157" i="7"/>
  <c r="AS157" i="7" s="1"/>
  <c r="AR156" i="7"/>
  <c r="AT156" i="7" s="1"/>
  <c r="AQ156" i="7"/>
  <c r="AS156" i="7" s="1"/>
  <c r="AQ53" i="24"/>
  <c r="AS53" i="24" s="1"/>
  <c r="AR53" i="24"/>
  <c r="AT53" i="24" s="1"/>
  <c r="AR157" i="24"/>
  <c r="AT157" i="24" s="1"/>
  <c r="AQ157" i="24"/>
  <c r="AS157" i="24" s="1"/>
  <c r="AR156" i="24"/>
  <c r="AT156" i="24" s="1"/>
  <c r="AQ156" i="24"/>
  <c r="AS156" i="24" s="1"/>
  <c r="AR53" i="6"/>
  <c r="AT53" i="6" s="1"/>
  <c r="AQ53" i="6"/>
  <c r="AS53" i="6" s="1"/>
  <c r="AR157" i="6"/>
  <c r="AT157" i="6" s="1"/>
  <c r="AQ157" i="6"/>
  <c r="AS157" i="6" s="1"/>
  <c r="AR156" i="6"/>
  <c r="AT156" i="6" s="1"/>
  <c r="AQ156" i="6"/>
  <c r="AS156" i="6" s="1"/>
  <c r="U53" i="2"/>
  <c r="Y53" i="2" s="1"/>
  <c r="AQ53" i="3"/>
  <c r="AS53" i="3" s="1"/>
  <c r="U157" i="2"/>
  <c r="Y157" i="2" s="1"/>
  <c r="AQ157" i="3"/>
  <c r="AS157" i="3" s="1"/>
  <c r="U156" i="2"/>
  <c r="Y156" i="2" s="1"/>
  <c r="AQ156" i="3"/>
  <c r="AS156" i="3" s="1"/>
  <c r="S156" i="2"/>
  <c r="W156" i="2" s="1"/>
  <c r="Z156" i="2" s="1"/>
  <c r="AR156" i="3"/>
  <c r="AT156" i="3" s="1"/>
  <c r="S157" i="2"/>
  <c r="W157" i="2" s="1"/>
  <c r="Z157" i="2" s="1"/>
  <c r="AR157" i="3"/>
  <c r="AT157" i="3" s="1"/>
  <c r="O158" i="2"/>
  <c r="V158" i="2" s="1"/>
  <c r="AZ104" i="5"/>
  <c r="BG104" i="5" s="1"/>
  <c r="S103" i="6" s="1"/>
  <c r="T103" i="6" s="1"/>
  <c r="AY104" i="5"/>
  <c r="BF104" i="5" s="1"/>
  <c r="S103" i="3" s="1"/>
  <c r="T103" i="3" s="1"/>
  <c r="AM203" i="24"/>
  <c r="AY204" i="5"/>
  <c r="BF204" i="5" s="1"/>
  <c r="S203" i="3" s="1"/>
  <c r="T203" i="3" s="1"/>
  <c r="AZ204" i="5"/>
  <c r="BG204" i="5" s="1"/>
  <c r="S203" i="6" s="1"/>
  <c r="T203" i="6" s="1"/>
  <c r="AY103" i="5"/>
  <c r="BF103" i="5" s="1"/>
  <c r="S102" i="3" s="1"/>
  <c r="T102" i="3" s="1"/>
  <c r="AZ103" i="5"/>
  <c r="BG103" i="5" s="1"/>
  <c r="S102" i="6" s="1"/>
  <c r="T102" i="6" s="1"/>
  <c r="L97" i="2"/>
  <c r="M97" i="2" s="1"/>
  <c r="Z200" i="6"/>
  <c r="AA200" i="6"/>
  <c r="AN203" i="24"/>
  <c r="AM102" i="24"/>
  <c r="S202" i="6"/>
  <c r="T202" i="6" s="1"/>
  <c r="Y201" i="6"/>
  <c r="X201" i="6"/>
  <c r="AM96" i="3"/>
  <c r="R96" i="2" s="1"/>
  <c r="AM197" i="3"/>
  <c r="R197" i="2" s="1"/>
  <c r="AN103" i="24"/>
  <c r="L196" i="2"/>
  <c r="M196" i="2" s="1"/>
  <c r="AM103" i="24"/>
  <c r="AN196" i="3"/>
  <c r="X196" i="2" s="1"/>
  <c r="AN197" i="6"/>
  <c r="X197" i="2" s="1"/>
  <c r="AR53" i="3"/>
  <c r="AT53" i="3" s="1"/>
  <c r="AK204" i="24"/>
  <c r="AL204" i="8"/>
  <c r="AL102" i="8"/>
  <c r="AL203" i="24"/>
  <c r="AK204" i="8"/>
  <c r="AM204" i="8" s="1"/>
  <c r="AL103" i="8"/>
  <c r="AK98" i="3"/>
  <c r="AN98" i="3" s="1"/>
  <c r="AL197" i="3"/>
  <c r="AL204" i="7"/>
  <c r="AK103" i="8"/>
  <c r="AM103" i="8" s="1"/>
  <c r="AK198" i="6"/>
  <c r="AN198" i="6" s="1"/>
  <c r="AK204" i="7"/>
  <c r="AM204" i="7" s="1"/>
  <c r="AM207" i="7" s="1"/>
  <c r="AL203" i="7"/>
  <c r="AK98" i="6"/>
  <c r="AM98" i="6" s="1"/>
  <c r="AL197" i="6"/>
  <c r="AN102" i="24"/>
  <c r="AL203" i="8"/>
  <c r="AL204" i="24"/>
  <c r="AK97" i="3"/>
  <c r="AM97" i="3" s="1"/>
  <c r="AK97" i="6"/>
  <c r="AM97" i="6" s="1"/>
  <c r="AJ201" i="6"/>
  <c r="X101" i="6"/>
  <c r="AJ101" i="6"/>
  <c r="Y101" i="6"/>
  <c r="Y101" i="3"/>
  <c r="AJ101" i="3"/>
  <c r="X101" i="3"/>
  <c r="Y201" i="3"/>
  <c r="X201" i="3"/>
  <c r="AJ201" i="3"/>
  <c r="X202" i="3"/>
  <c r="Y202" i="3"/>
  <c r="AJ202" i="3"/>
  <c r="AI98" i="6"/>
  <c r="AE100" i="6"/>
  <c r="AD101" i="6"/>
  <c r="AF100" i="6"/>
  <c r="AG99" i="6" s="1"/>
  <c r="AC101" i="6"/>
  <c r="AF101" i="6" s="1"/>
  <c r="AI98" i="3"/>
  <c r="AE200" i="3"/>
  <c r="AE200" i="6"/>
  <c r="AB201" i="3"/>
  <c r="AF200" i="3"/>
  <c r="AG199" i="3" s="1"/>
  <c r="AI199" i="3" s="1"/>
  <c r="AF100" i="3"/>
  <c r="AG99" i="3" s="1"/>
  <c r="AH99" i="3" s="1"/>
  <c r="AD201" i="3"/>
  <c r="AC201" i="3"/>
  <c r="AB101" i="3"/>
  <c r="AC101" i="3"/>
  <c r="AD101" i="3"/>
  <c r="AH198" i="3"/>
  <c r="AI198" i="3"/>
  <c r="AE100" i="3"/>
  <c r="AI198" i="6"/>
  <c r="AF200" i="6"/>
  <c r="AG199" i="6" s="1"/>
  <c r="N55" i="2"/>
  <c r="S53" i="2"/>
  <c r="N159" i="2" l="1"/>
  <c r="O159" i="2" s="1"/>
  <c r="V159" i="2" s="1"/>
  <c r="W53" i="2"/>
  <c r="Z53" i="2" s="1"/>
  <c r="AY205" i="5"/>
  <c r="BF205" i="5" s="1"/>
  <c r="S204" i="3" s="1"/>
  <c r="T204" i="3" s="1"/>
  <c r="AZ205" i="5"/>
  <c r="BG205" i="5" s="1"/>
  <c r="S204" i="6" s="1"/>
  <c r="T204" i="6" s="1"/>
  <c r="AL207" i="7"/>
  <c r="AN204" i="24"/>
  <c r="AN208" i="24" s="1"/>
  <c r="AM207" i="8"/>
  <c r="L197" i="2"/>
  <c r="M197" i="2" s="1"/>
  <c r="AM98" i="3"/>
  <c r="R98" i="2" s="1"/>
  <c r="AL207" i="24"/>
  <c r="AN207" i="24"/>
  <c r="AJ202" i="6"/>
  <c r="X202" i="6"/>
  <c r="Y202" i="6"/>
  <c r="AJ102" i="6"/>
  <c r="X102" i="6"/>
  <c r="Y102" i="6"/>
  <c r="AM198" i="6"/>
  <c r="X203" i="6"/>
  <c r="Y203" i="6"/>
  <c r="R97" i="2"/>
  <c r="AL207" i="8"/>
  <c r="AM204" i="24"/>
  <c r="AM207" i="24" s="1"/>
  <c r="AN97" i="3"/>
  <c r="AN98" i="6"/>
  <c r="X98" i="2" s="1"/>
  <c r="AN97" i="6"/>
  <c r="AL98" i="6"/>
  <c r="AK99" i="3"/>
  <c r="AN99" i="3" s="1"/>
  <c r="AL98" i="3"/>
  <c r="AL198" i="3"/>
  <c r="AL199" i="3"/>
  <c r="AL198" i="6"/>
  <c r="AK198" i="3"/>
  <c r="AM198" i="3" s="1"/>
  <c r="AA201" i="6"/>
  <c r="Z201" i="6"/>
  <c r="Z101" i="6"/>
  <c r="AA101" i="6"/>
  <c r="AC102" i="6" s="1"/>
  <c r="Z101" i="3"/>
  <c r="AA101" i="3"/>
  <c r="AJ203" i="6"/>
  <c r="Y103" i="6"/>
  <c r="AJ103" i="6"/>
  <c r="X103" i="6"/>
  <c r="AA201" i="3"/>
  <c r="Z201" i="3"/>
  <c r="AA202" i="3"/>
  <c r="AJ103" i="3"/>
  <c r="X103" i="3"/>
  <c r="Y103" i="3"/>
  <c r="AJ102" i="3"/>
  <c r="X102" i="3"/>
  <c r="Y102" i="3"/>
  <c r="AJ203" i="3"/>
  <c r="Y203" i="3"/>
  <c r="X203" i="3"/>
  <c r="Z202" i="3"/>
  <c r="AG100" i="6"/>
  <c r="AH100" i="6" s="1"/>
  <c r="AC202" i="3"/>
  <c r="AD102" i="6"/>
  <c r="AB102" i="6"/>
  <c r="AB103" i="6" s="1"/>
  <c r="AE101" i="6"/>
  <c r="AF201" i="3"/>
  <c r="AG200" i="3" s="1"/>
  <c r="AF101" i="3"/>
  <c r="AG100" i="3" s="1"/>
  <c r="AH100" i="3" s="1"/>
  <c r="AE201" i="3"/>
  <c r="AI99" i="3"/>
  <c r="AD102" i="3"/>
  <c r="AH199" i="3"/>
  <c r="AE101" i="3"/>
  <c r="AB202" i="3"/>
  <c r="AB203" i="3" s="1"/>
  <c r="AC102" i="3"/>
  <c r="AD202" i="3"/>
  <c r="AD203" i="3" s="1"/>
  <c r="AF201" i="6"/>
  <c r="AG200" i="6" s="1"/>
  <c r="AH200" i="6" s="1"/>
  <c r="AE201" i="6"/>
  <c r="AB102" i="3"/>
  <c r="AC103" i="6"/>
  <c r="AH199" i="6"/>
  <c r="AI199" i="6"/>
  <c r="AH99" i="6"/>
  <c r="AI99" i="6"/>
  <c r="AC203" i="3"/>
  <c r="P54" i="2"/>
  <c r="O55" i="2"/>
  <c r="V55" i="2" s="1"/>
  <c r="AR54" i="8" l="1"/>
  <c r="AT54" i="8" s="1"/>
  <c r="AQ54" i="8"/>
  <c r="AS54" i="8" s="1"/>
  <c r="AQ54" i="7"/>
  <c r="AS54" i="7" s="1"/>
  <c r="AR54" i="7"/>
  <c r="AT54" i="7" s="1"/>
  <c r="AQ54" i="24"/>
  <c r="AS54" i="24" s="1"/>
  <c r="AR54" i="24"/>
  <c r="AT54" i="24" s="1"/>
  <c r="AR54" i="6"/>
  <c r="AT54" i="6" s="1"/>
  <c r="AQ54" i="6"/>
  <c r="U54" i="2"/>
  <c r="Y54" i="2" s="1"/>
  <c r="AQ54" i="3"/>
  <c r="AS54" i="3" s="1"/>
  <c r="P158" i="2"/>
  <c r="R198" i="2"/>
  <c r="AN209" i="24"/>
  <c r="Z202" i="6"/>
  <c r="AA202" i="6"/>
  <c r="Z102" i="6"/>
  <c r="X97" i="2"/>
  <c r="AA102" i="6"/>
  <c r="X204" i="6"/>
  <c r="Y204" i="6"/>
  <c r="L198" i="2"/>
  <c r="M198" i="2" s="1"/>
  <c r="AN198" i="3"/>
  <c r="X198" i="2" s="1"/>
  <c r="L98" i="2"/>
  <c r="M98" i="2" s="1"/>
  <c r="AM99" i="3"/>
  <c r="AK100" i="3"/>
  <c r="AM100" i="3" s="1"/>
  <c r="AK100" i="6"/>
  <c r="AM100" i="6" s="1"/>
  <c r="AR54" i="3"/>
  <c r="AT54" i="3" s="1"/>
  <c r="AL99" i="6"/>
  <c r="AK199" i="3"/>
  <c r="AM199" i="3" s="1"/>
  <c r="AK200" i="6"/>
  <c r="AM200" i="6" s="1"/>
  <c r="AK99" i="6"/>
  <c r="AN99" i="6" s="1"/>
  <c r="X99" i="2" s="1"/>
  <c r="AL99" i="3"/>
  <c r="AL199" i="6"/>
  <c r="L199" i="2" s="1"/>
  <c r="M199" i="2" s="1"/>
  <c r="AK199" i="6"/>
  <c r="AN199" i="6" s="1"/>
  <c r="Z103" i="6"/>
  <c r="Z203" i="6"/>
  <c r="AA203" i="6"/>
  <c r="AA103" i="6"/>
  <c r="AA103" i="3"/>
  <c r="AJ204" i="6"/>
  <c r="Z103" i="3"/>
  <c r="Z102" i="3"/>
  <c r="Z203" i="3"/>
  <c r="Y204" i="3"/>
  <c r="AJ204" i="3"/>
  <c r="X204" i="3"/>
  <c r="AA203" i="3"/>
  <c r="AA102" i="3"/>
  <c r="AF103" i="6"/>
  <c r="AG103" i="6" s="1"/>
  <c r="AH103" i="6" s="1"/>
  <c r="AI100" i="6"/>
  <c r="AF102" i="6"/>
  <c r="AG101" i="6" s="1"/>
  <c r="AH101" i="6" s="1"/>
  <c r="AE102" i="6"/>
  <c r="AD103" i="6"/>
  <c r="AB103" i="3"/>
  <c r="AF202" i="3"/>
  <c r="AG201" i="3" s="1"/>
  <c r="AI201" i="3" s="1"/>
  <c r="AI100" i="3"/>
  <c r="AF202" i="6"/>
  <c r="AG201" i="6" s="1"/>
  <c r="AH201" i="6" s="1"/>
  <c r="AE202" i="6"/>
  <c r="AC204" i="3"/>
  <c r="AE202" i="3"/>
  <c r="AF102" i="3"/>
  <c r="AG101" i="3" s="1"/>
  <c r="AH101" i="3" s="1"/>
  <c r="AB204" i="3"/>
  <c r="AE203" i="3"/>
  <c r="AE102" i="3"/>
  <c r="AI200" i="6"/>
  <c r="AD103" i="3"/>
  <c r="AD204" i="3"/>
  <c r="AC103" i="3"/>
  <c r="AF203" i="3"/>
  <c r="AH200" i="3"/>
  <c r="AI200" i="3"/>
  <c r="N56" i="2"/>
  <c r="S54" i="2"/>
  <c r="N160" i="2"/>
  <c r="AR158" i="8" l="1"/>
  <c r="AT158" i="8" s="1"/>
  <c r="AQ158" i="8"/>
  <c r="AS158" i="8" s="1"/>
  <c r="AR158" i="7"/>
  <c r="AT158" i="7" s="1"/>
  <c r="AQ158" i="7"/>
  <c r="AS158" i="7" s="1"/>
  <c r="AQ158" i="24"/>
  <c r="AS158" i="24" s="1"/>
  <c r="AR158" i="24"/>
  <c r="AT158" i="24" s="1"/>
  <c r="AR158" i="6"/>
  <c r="AT158" i="6" s="1"/>
  <c r="AQ158" i="6"/>
  <c r="AS54" i="6"/>
  <c r="U158" i="2"/>
  <c r="Y158" i="2" s="1"/>
  <c r="AQ158" i="3"/>
  <c r="AS158" i="3" s="1"/>
  <c r="S158" i="2"/>
  <c r="W158" i="2" s="1"/>
  <c r="Z158" i="2" s="1"/>
  <c r="AR158" i="3"/>
  <c r="AT158" i="3" s="1"/>
  <c r="AN100" i="3"/>
  <c r="W54" i="2"/>
  <c r="Z54" i="2" s="1"/>
  <c r="AN199" i="3"/>
  <c r="X199" i="2" s="1"/>
  <c r="AM99" i="6"/>
  <c r="R99" i="2" s="1"/>
  <c r="AN200" i="6"/>
  <c r="AN100" i="6"/>
  <c r="L99" i="2"/>
  <c r="M99" i="2" s="1"/>
  <c r="AM199" i="6"/>
  <c r="R199" i="2" s="1"/>
  <c r="AL100" i="3"/>
  <c r="AL100" i="6"/>
  <c r="AL201" i="3"/>
  <c r="AK103" i="6"/>
  <c r="AN103" i="6" s="1"/>
  <c r="AK101" i="3"/>
  <c r="AM101" i="3" s="1"/>
  <c r="AL200" i="3"/>
  <c r="AK200" i="3"/>
  <c r="AM200" i="3" s="1"/>
  <c r="R200" i="2" s="1"/>
  <c r="AL200" i="6"/>
  <c r="AK201" i="6"/>
  <c r="AM201" i="6" s="1"/>
  <c r="AK101" i="6"/>
  <c r="AN101" i="6" s="1"/>
  <c r="AA204" i="6"/>
  <c r="Z204" i="6"/>
  <c r="Z204" i="3"/>
  <c r="AA204" i="3"/>
  <c r="AI103" i="6"/>
  <c r="AI101" i="6"/>
  <c r="AG102" i="6"/>
  <c r="AH102" i="6" s="1"/>
  <c r="AE103" i="6"/>
  <c r="AH201" i="3"/>
  <c r="AG202" i="3"/>
  <c r="AI202" i="3" s="1"/>
  <c r="AE204" i="3"/>
  <c r="AI101" i="3"/>
  <c r="AI201" i="6"/>
  <c r="AF204" i="3"/>
  <c r="AE203" i="6"/>
  <c r="AF203" i="6"/>
  <c r="AG202" i="6" s="1"/>
  <c r="AF103" i="3"/>
  <c r="AE103" i="3"/>
  <c r="R100" i="2"/>
  <c r="O56" i="2"/>
  <c r="V56" i="2" s="1"/>
  <c r="P55" i="2"/>
  <c r="P159" i="2"/>
  <c r="O160" i="2"/>
  <c r="V160" i="2" s="1"/>
  <c r="AR159" i="8" l="1"/>
  <c r="AT159" i="8" s="1"/>
  <c r="AQ159" i="8"/>
  <c r="AS159" i="8" s="1"/>
  <c r="AR55" i="8"/>
  <c r="AT55" i="8" s="1"/>
  <c r="AQ55" i="8"/>
  <c r="AS55" i="8" s="1"/>
  <c r="AR159" i="7"/>
  <c r="AT159" i="7" s="1"/>
  <c r="AQ159" i="7"/>
  <c r="AS159" i="7" s="1"/>
  <c r="AR55" i="7"/>
  <c r="AT55" i="7" s="1"/>
  <c r="AQ55" i="7"/>
  <c r="AS55" i="7" s="1"/>
  <c r="AQ55" i="24"/>
  <c r="AS55" i="24" s="1"/>
  <c r="AR55" i="24"/>
  <c r="AT55" i="24" s="1"/>
  <c r="AR159" i="24"/>
  <c r="AT159" i="24" s="1"/>
  <c r="AQ159" i="24"/>
  <c r="AS159" i="24" s="1"/>
  <c r="AQ159" i="6"/>
  <c r="AS159" i="6" s="1"/>
  <c r="AR159" i="6"/>
  <c r="AT159" i="6" s="1"/>
  <c r="AS158" i="6"/>
  <c r="AQ55" i="6"/>
  <c r="AR55" i="6"/>
  <c r="AT55" i="6" s="1"/>
  <c r="U55" i="2"/>
  <c r="Y55" i="2" s="1"/>
  <c r="AQ55" i="3"/>
  <c r="AS55" i="3" s="1"/>
  <c r="U159" i="2"/>
  <c r="Y159" i="2" s="1"/>
  <c r="AQ159" i="3"/>
  <c r="AS159" i="3" s="1"/>
  <c r="X100" i="2"/>
  <c r="L100" i="2"/>
  <c r="M100" i="2" s="1"/>
  <c r="AN201" i="6"/>
  <c r="L200" i="2"/>
  <c r="M200" i="2" s="1"/>
  <c r="AM101" i="6"/>
  <c r="R101" i="2" s="1"/>
  <c r="AM103" i="6"/>
  <c r="AN200" i="3"/>
  <c r="X200" i="2" s="1"/>
  <c r="AN101" i="3"/>
  <c r="X101" i="2" s="1"/>
  <c r="AL103" i="6"/>
  <c r="AR159" i="3"/>
  <c r="AT159" i="3" s="1"/>
  <c r="AL202" i="3"/>
  <c r="AL101" i="6"/>
  <c r="AL201" i="6"/>
  <c r="L201" i="2" s="1"/>
  <c r="M201" i="2" s="1"/>
  <c r="AK201" i="3"/>
  <c r="AN201" i="3" s="1"/>
  <c r="AR55" i="3"/>
  <c r="AT55" i="3" s="1"/>
  <c r="AL101" i="3"/>
  <c r="AK102" i="6"/>
  <c r="AN102" i="6" s="1"/>
  <c r="AN207" i="6" s="1"/>
  <c r="AH202" i="3"/>
  <c r="AI102" i="6"/>
  <c r="AG102" i="3"/>
  <c r="AI102" i="3" s="1"/>
  <c r="AG103" i="3"/>
  <c r="AG203" i="3"/>
  <c r="AI203" i="3" s="1"/>
  <c r="AG204" i="3"/>
  <c r="AI202" i="6"/>
  <c r="AH202" i="6"/>
  <c r="AE204" i="6"/>
  <c r="AF204" i="6"/>
  <c r="S55" i="2"/>
  <c r="N57" i="2"/>
  <c r="S159" i="2"/>
  <c r="W159" i="2" s="1"/>
  <c r="N161" i="2"/>
  <c r="AS55" i="6" l="1"/>
  <c r="W55" i="2"/>
  <c r="Z55" i="2" s="1"/>
  <c r="X201" i="2"/>
  <c r="AM201" i="3"/>
  <c r="R201" i="2" s="1"/>
  <c r="AM102" i="6"/>
  <c r="L101" i="2"/>
  <c r="M101" i="2" s="1"/>
  <c r="AL102" i="6"/>
  <c r="AK202" i="6"/>
  <c r="AM202" i="6" s="1"/>
  <c r="AL202" i="6"/>
  <c r="L202" i="2" s="1"/>
  <c r="M202" i="2" s="1"/>
  <c r="AK202" i="3"/>
  <c r="AM202" i="3" s="1"/>
  <c r="AL102" i="3"/>
  <c r="AL203" i="3"/>
  <c r="AH102" i="3"/>
  <c r="AH203" i="3"/>
  <c r="AI204" i="3"/>
  <c r="AH204" i="3"/>
  <c r="AH103" i="3"/>
  <c r="AI103" i="3"/>
  <c r="AG203" i="6"/>
  <c r="AH203" i="6" s="1"/>
  <c r="AG204" i="6"/>
  <c r="P56" i="2"/>
  <c r="O57" i="2"/>
  <c r="V57" i="2" s="1"/>
  <c r="P160" i="2"/>
  <c r="Z159" i="2"/>
  <c r="O161" i="2"/>
  <c r="V161" i="2" s="1"/>
  <c r="AQ56" i="8" l="1"/>
  <c r="AS56" i="8" s="1"/>
  <c r="AR56" i="8"/>
  <c r="AT56" i="8" s="1"/>
  <c r="AR160" i="8"/>
  <c r="AT160" i="8" s="1"/>
  <c r="AQ160" i="8"/>
  <c r="AS160" i="8" s="1"/>
  <c r="AQ56" i="7"/>
  <c r="AS56" i="7" s="1"/>
  <c r="AR56" i="7"/>
  <c r="AT56" i="7" s="1"/>
  <c r="AR160" i="7"/>
  <c r="AT160" i="7" s="1"/>
  <c r="AQ160" i="7"/>
  <c r="AS160" i="7" s="1"/>
  <c r="AR56" i="24"/>
  <c r="AT56" i="24" s="1"/>
  <c r="AQ56" i="24"/>
  <c r="AS56" i="24" s="1"/>
  <c r="AR160" i="24"/>
  <c r="AT160" i="24" s="1"/>
  <c r="AQ160" i="24"/>
  <c r="AS160" i="24" s="1"/>
  <c r="AR56" i="6"/>
  <c r="AT56" i="6" s="1"/>
  <c r="AQ56" i="6"/>
  <c r="AR160" i="6"/>
  <c r="AT160" i="6" s="1"/>
  <c r="AQ160" i="6"/>
  <c r="U56" i="2"/>
  <c r="Y56" i="2" s="1"/>
  <c r="AQ56" i="3"/>
  <c r="AS56" i="3" s="1"/>
  <c r="U160" i="2"/>
  <c r="Y160" i="2" s="1"/>
  <c r="AQ160" i="3"/>
  <c r="AS160" i="3" s="1"/>
  <c r="L102" i="2"/>
  <c r="M102" i="2" s="1"/>
  <c r="R202" i="2"/>
  <c r="AN202" i="6"/>
  <c r="AN202" i="3"/>
  <c r="AK203" i="6"/>
  <c r="AM203" i="6" s="1"/>
  <c r="AL103" i="3"/>
  <c r="L103" i="2" s="1"/>
  <c r="AR160" i="3"/>
  <c r="AT160" i="3" s="1"/>
  <c r="AK103" i="3"/>
  <c r="AM103" i="3" s="1"/>
  <c r="AK204" i="3"/>
  <c r="AN204" i="3" s="1"/>
  <c r="AR56" i="3"/>
  <c r="AT56" i="3" s="1"/>
  <c r="AL204" i="3"/>
  <c r="AK203" i="3"/>
  <c r="AM203" i="3" s="1"/>
  <c r="AK102" i="3"/>
  <c r="AM102" i="3" s="1"/>
  <c r="R102" i="2" s="1"/>
  <c r="AI203" i="6"/>
  <c r="AH204" i="6"/>
  <c r="AI204" i="6"/>
  <c r="N58" i="2"/>
  <c r="P57" i="2" s="1"/>
  <c r="S56" i="2"/>
  <c r="S160" i="2"/>
  <c r="W160" i="2" s="1"/>
  <c r="N162" i="2"/>
  <c r="AR57" i="8" l="1"/>
  <c r="AT57" i="8" s="1"/>
  <c r="AQ57" i="8"/>
  <c r="AS57" i="8" s="1"/>
  <c r="AR57" i="7"/>
  <c r="AT57" i="7" s="1"/>
  <c r="AQ57" i="7"/>
  <c r="AS57" i="7" s="1"/>
  <c r="AQ57" i="24"/>
  <c r="AS57" i="24" s="1"/>
  <c r="AR57" i="24"/>
  <c r="AT57" i="24" s="1"/>
  <c r="AR57" i="6"/>
  <c r="AT57" i="6" s="1"/>
  <c r="AQ57" i="6"/>
  <c r="AS57" i="6" s="1"/>
  <c r="AS160" i="6"/>
  <c r="AS56" i="6"/>
  <c r="U57" i="2"/>
  <c r="Y57" i="2" s="1"/>
  <c r="AQ57" i="3"/>
  <c r="AS57" i="3" s="1"/>
  <c r="W56" i="2"/>
  <c r="Z56" i="2" s="1"/>
  <c r="AM204" i="3"/>
  <c r="R203" i="2"/>
  <c r="X202" i="2"/>
  <c r="AN203" i="6"/>
  <c r="AN102" i="3"/>
  <c r="X102" i="2" s="1"/>
  <c r="AN103" i="3"/>
  <c r="X103" i="2" s="1"/>
  <c r="AR57" i="3"/>
  <c r="AT57" i="3" s="1"/>
  <c r="AL204" i="6"/>
  <c r="L204" i="2" s="1"/>
  <c r="AK204" i="6"/>
  <c r="AM204" i="6" s="1"/>
  <c r="AM207" i="6" s="1"/>
  <c r="AL203" i="6"/>
  <c r="L203" i="2" s="1"/>
  <c r="M203" i="2" s="1"/>
  <c r="AN203" i="3"/>
  <c r="R103" i="2"/>
  <c r="O58" i="2"/>
  <c r="V58" i="2" s="1"/>
  <c r="S57" i="2"/>
  <c r="P161" i="2"/>
  <c r="Z160" i="2"/>
  <c r="O162" i="2"/>
  <c r="V162" i="2" s="1"/>
  <c r="AQ161" i="8" l="1"/>
  <c r="AS161" i="8" s="1"/>
  <c r="AR161" i="8"/>
  <c r="AT161" i="8" s="1"/>
  <c r="AR161" i="7"/>
  <c r="AT161" i="7" s="1"/>
  <c r="AQ161" i="7"/>
  <c r="AS161" i="7" s="1"/>
  <c r="AQ161" i="24"/>
  <c r="AS161" i="24" s="1"/>
  <c r="AR161" i="24"/>
  <c r="AT161" i="24" s="1"/>
  <c r="AR161" i="6"/>
  <c r="AT161" i="6" s="1"/>
  <c r="AQ161" i="6"/>
  <c r="U161" i="2"/>
  <c r="Y161" i="2" s="1"/>
  <c r="AQ161" i="3"/>
  <c r="AS161" i="3" s="1"/>
  <c r="W57" i="2"/>
  <c r="Z57" i="2" s="1"/>
  <c r="AL207" i="6"/>
  <c r="AN207" i="3"/>
  <c r="X207" i="2"/>
  <c r="C5" i="37" s="1"/>
  <c r="X203" i="2"/>
  <c r="AN208" i="3"/>
  <c r="AR161" i="3"/>
  <c r="AT161" i="3" s="1"/>
  <c r="AN204" i="6"/>
  <c r="AN208" i="6" s="1"/>
  <c r="R204" i="2"/>
  <c r="N59" i="2"/>
  <c r="P58" i="2" s="1"/>
  <c r="S161" i="2"/>
  <c r="W161" i="2" s="1"/>
  <c r="N163" i="2"/>
  <c r="AR58" i="8" l="1"/>
  <c r="AT58" i="8" s="1"/>
  <c r="AQ58" i="8"/>
  <c r="AS58" i="8" s="1"/>
  <c r="AQ58" i="7"/>
  <c r="AS58" i="7" s="1"/>
  <c r="AR58" i="7"/>
  <c r="AT58" i="7" s="1"/>
  <c r="AR58" i="24"/>
  <c r="AT58" i="24" s="1"/>
  <c r="AQ58" i="24"/>
  <c r="AS58" i="24" s="1"/>
  <c r="AQ58" i="6"/>
  <c r="AR58" i="6"/>
  <c r="AT58" i="6" s="1"/>
  <c r="AS161" i="6"/>
  <c r="U58" i="2"/>
  <c r="Y58" i="2" s="1"/>
  <c r="AQ58" i="3"/>
  <c r="AS58" i="3" s="1"/>
  <c r="AN209" i="3"/>
  <c r="X204" i="2"/>
  <c r="X208" i="2" s="1"/>
  <c r="X209" i="2" s="1"/>
  <c r="S58" i="2"/>
  <c r="AR58" i="3"/>
  <c r="AT58" i="3" s="1"/>
  <c r="AN209" i="6"/>
  <c r="O59" i="2"/>
  <c r="V59" i="2" s="1"/>
  <c r="O163" i="2"/>
  <c r="V163" i="2" s="1"/>
  <c r="P162" i="2"/>
  <c r="Z161" i="2"/>
  <c r="AQ162" i="8" l="1"/>
  <c r="AS162" i="8" s="1"/>
  <c r="AR162" i="8"/>
  <c r="AT162" i="8" s="1"/>
  <c r="AQ162" i="7"/>
  <c r="AS162" i="7" s="1"/>
  <c r="AR162" i="7"/>
  <c r="AT162" i="7" s="1"/>
  <c r="AR162" i="24"/>
  <c r="AT162" i="24" s="1"/>
  <c r="AQ162" i="24"/>
  <c r="AS162" i="24" s="1"/>
  <c r="AR162" i="6"/>
  <c r="AT162" i="6" s="1"/>
  <c r="AQ162" i="6"/>
  <c r="AS58" i="6"/>
  <c r="U162" i="2"/>
  <c r="Y162" i="2" s="1"/>
  <c r="AQ162" i="3"/>
  <c r="AS162" i="3" s="1"/>
  <c r="W58" i="2"/>
  <c r="Z58" i="2" s="1"/>
  <c r="F5" i="37"/>
  <c r="I5" i="37"/>
  <c r="AR162" i="3"/>
  <c r="AT162" i="3" s="1"/>
  <c r="N60" i="2"/>
  <c r="P59" i="2" s="1"/>
  <c r="N164" i="2"/>
  <c r="P163" i="2" s="1"/>
  <c r="S162" i="2"/>
  <c r="W162" i="2" s="1"/>
  <c r="AQ163" i="8" l="1"/>
  <c r="AS163" i="8" s="1"/>
  <c r="AR163" i="8"/>
  <c r="AT163" i="8" s="1"/>
  <c r="AR59" i="8"/>
  <c r="AT59" i="8" s="1"/>
  <c r="AQ59" i="8"/>
  <c r="AS59" i="8" s="1"/>
  <c r="AR59" i="7"/>
  <c r="AT59" i="7" s="1"/>
  <c r="AQ59" i="7"/>
  <c r="AS59" i="7" s="1"/>
  <c r="AQ163" i="7"/>
  <c r="AS163" i="7" s="1"/>
  <c r="AR163" i="7"/>
  <c r="AT163" i="7" s="1"/>
  <c r="AQ163" i="24"/>
  <c r="AS163" i="24" s="1"/>
  <c r="AR163" i="24"/>
  <c r="AT163" i="24" s="1"/>
  <c r="AR59" i="24"/>
  <c r="AT59" i="24" s="1"/>
  <c r="AQ59" i="24"/>
  <c r="AS59" i="24" s="1"/>
  <c r="AR59" i="6"/>
  <c r="AT59" i="6" s="1"/>
  <c r="AQ59" i="6"/>
  <c r="AS59" i="6" s="1"/>
  <c r="AR163" i="6"/>
  <c r="AT163" i="6" s="1"/>
  <c r="AQ163" i="6"/>
  <c r="AS163" i="6" s="1"/>
  <c r="AS162" i="6"/>
  <c r="U59" i="2"/>
  <c r="Y59" i="2" s="1"/>
  <c r="AQ59" i="3"/>
  <c r="AS59" i="3" s="1"/>
  <c r="U163" i="2"/>
  <c r="Y163" i="2" s="1"/>
  <c r="AQ163" i="3"/>
  <c r="AS163" i="3" s="1"/>
  <c r="AR59" i="3"/>
  <c r="AT59" i="3" s="1"/>
  <c r="AR163" i="3"/>
  <c r="AT163" i="3" s="1"/>
  <c r="O60" i="2"/>
  <c r="V60" i="2" s="1"/>
  <c r="S59" i="2"/>
  <c r="S163" i="2"/>
  <c r="O164" i="2"/>
  <c r="V164" i="2" s="1"/>
  <c r="Z162" i="2"/>
  <c r="W59" i="2" l="1"/>
  <c r="Z59" i="2" s="1"/>
  <c r="W163" i="2"/>
  <c r="Z163" i="2" s="1"/>
  <c r="N61" i="2"/>
  <c r="P60" i="2" s="1"/>
  <c r="N165" i="2"/>
  <c r="AR60" i="8" l="1"/>
  <c r="AT60" i="8" s="1"/>
  <c r="AQ60" i="8"/>
  <c r="AS60" i="8" s="1"/>
  <c r="AQ60" i="7"/>
  <c r="AS60" i="7" s="1"/>
  <c r="AR60" i="7"/>
  <c r="AT60" i="7" s="1"/>
  <c r="AQ60" i="24"/>
  <c r="AS60" i="24" s="1"/>
  <c r="AR60" i="24"/>
  <c r="AT60" i="24" s="1"/>
  <c r="AQ60" i="6"/>
  <c r="AS60" i="6" s="1"/>
  <c r="AR60" i="6"/>
  <c r="AT60" i="6" s="1"/>
  <c r="U60" i="2"/>
  <c r="Y60" i="2" s="1"/>
  <c r="AQ60" i="3"/>
  <c r="AS60" i="3" s="1"/>
  <c r="AR60" i="3"/>
  <c r="AT60" i="3" s="1"/>
  <c r="O61" i="2"/>
  <c r="V61" i="2" s="1"/>
  <c r="S60" i="2"/>
  <c r="O165" i="2"/>
  <c r="V165" i="2" s="1"/>
  <c r="P164" i="2"/>
  <c r="AQ164" i="8" l="1"/>
  <c r="AS164" i="8" s="1"/>
  <c r="AR164" i="8"/>
  <c r="AT164" i="8" s="1"/>
  <c r="AQ164" i="7"/>
  <c r="AS164" i="7" s="1"/>
  <c r="AR164" i="7"/>
  <c r="AT164" i="7" s="1"/>
  <c r="AR164" i="24"/>
  <c r="AT164" i="24" s="1"/>
  <c r="AQ164" i="24"/>
  <c r="AS164" i="24" s="1"/>
  <c r="AR164" i="6"/>
  <c r="AT164" i="6" s="1"/>
  <c r="AQ164" i="6"/>
  <c r="AS164" i="6" s="1"/>
  <c r="U164" i="2"/>
  <c r="Y164" i="2" s="1"/>
  <c r="AQ164" i="3"/>
  <c r="AS164" i="3" s="1"/>
  <c r="W60" i="2"/>
  <c r="Z60" i="2" s="1"/>
  <c r="AR164" i="3"/>
  <c r="AT164" i="3" s="1"/>
  <c r="N62" i="2"/>
  <c r="P61" i="2" s="1"/>
  <c r="N166" i="2"/>
  <c r="O166" i="2" s="1"/>
  <c r="S164" i="2"/>
  <c r="AQ61" i="8" l="1"/>
  <c r="AS61" i="8" s="1"/>
  <c r="AR61" i="8"/>
  <c r="AT61" i="8" s="1"/>
  <c r="AR61" i="7"/>
  <c r="AT61" i="7" s="1"/>
  <c r="AQ61" i="7"/>
  <c r="AS61" i="7" s="1"/>
  <c r="AQ61" i="24"/>
  <c r="AS61" i="24" s="1"/>
  <c r="AR61" i="24"/>
  <c r="AT61" i="24" s="1"/>
  <c r="AR61" i="6"/>
  <c r="AT61" i="6" s="1"/>
  <c r="AQ61" i="6"/>
  <c r="AS61" i="6" s="1"/>
  <c r="U61" i="2"/>
  <c r="Y61" i="2" s="1"/>
  <c r="AQ61" i="3"/>
  <c r="AS61" i="3" s="1"/>
  <c r="W164" i="2"/>
  <c r="Z164" i="2" s="1"/>
  <c r="N167" i="2"/>
  <c r="P166" i="2" s="1"/>
  <c r="V166" i="2"/>
  <c r="AR61" i="3"/>
  <c r="AT61" i="3" s="1"/>
  <c r="O62" i="2"/>
  <c r="V62" i="2" s="1"/>
  <c r="S61" i="2"/>
  <c r="P165" i="2"/>
  <c r="AR166" i="8" l="1"/>
  <c r="AT166" i="8" s="1"/>
  <c r="AQ166" i="8"/>
  <c r="AS166" i="8" s="1"/>
  <c r="AQ165" i="8"/>
  <c r="AS165" i="8" s="1"/>
  <c r="AR165" i="8"/>
  <c r="AT165" i="8" s="1"/>
  <c r="AR166" i="7"/>
  <c r="AT166" i="7" s="1"/>
  <c r="AQ166" i="7"/>
  <c r="AS166" i="7" s="1"/>
  <c r="AR165" i="7"/>
  <c r="AT165" i="7" s="1"/>
  <c r="AQ165" i="7"/>
  <c r="AS165" i="7" s="1"/>
  <c r="AQ165" i="24"/>
  <c r="AS165" i="24" s="1"/>
  <c r="AR165" i="24"/>
  <c r="AT165" i="24" s="1"/>
  <c r="AR166" i="24"/>
  <c r="AT166" i="24" s="1"/>
  <c r="AQ166" i="24"/>
  <c r="AS166" i="24" s="1"/>
  <c r="AR165" i="6"/>
  <c r="AT165" i="6" s="1"/>
  <c r="AQ165" i="6"/>
  <c r="AS165" i="6" s="1"/>
  <c r="AR166" i="6"/>
  <c r="AT166" i="6" s="1"/>
  <c r="AQ166" i="6"/>
  <c r="AS166" i="6" s="1"/>
  <c r="U166" i="2"/>
  <c r="Y166" i="2" s="1"/>
  <c r="AQ166" i="3"/>
  <c r="AS166" i="3" s="1"/>
  <c r="U165" i="2"/>
  <c r="Y165" i="2" s="1"/>
  <c r="AQ165" i="3"/>
  <c r="AS165" i="3" s="1"/>
  <c r="O167" i="2"/>
  <c r="V167" i="2" s="1"/>
  <c r="S166" i="2"/>
  <c r="W166" i="2" s="1"/>
  <c r="Z166" i="2" s="1"/>
  <c r="AR166" i="3"/>
  <c r="AT166" i="3" s="1"/>
  <c r="W61" i="2"/>
  <c r="Z61" i="2" s="1"/>
  <c r="AR165" i="3"/>
  <c r="AT165" i="3" s="1"/>
  <c r="N63" i="2"/>
  <c r="P62" i="2" s="1"/>
  <c r="S165" i="2"/>
  <c r="AR62" i="8" l="1"/>
  <c r="AT62" i="8" s="1"/>
  <c r="AQ62" i="8"/>
  <c r="AS62" i="8" s="1"/>
  <c r="AQ62" i="7"/>
  <c r="AS62" i="7" s="1"/>
  <c r="AR62" i="7"/>
  <c r="AT62" i="7" s="1"/>
  <c r="AR62" i="24"/>
  <c r="AT62" i="24" s="1"/>
  <c r="AQ62" i="24"/>
  <c r="AS62" i="24" s="1"/>
  <c r="AQ62" i="6"/>
  <c r="AS62" i="6" s="1"/>
  <c r="AR62" i="6"/>
  <c r="AT62" i="6" s="1"/>
  <c r="U62" i="2"/>
  <c r="Y62" i="2" s="1"/>
  <c r="AQ62" i="3"/>
  <c r="AS62" i="3" s="1"/>
  <c r="N168" i="2"/>
  <c r="O168" i="2" s="1"/>
  <c r="V168" i="2" s="1"/>
  <c r="W165" i="2"/>
  <c r="Z165" i="2" s="1"/>
  <c r="AR62" i="3"/>
  <c r="AT62" i="3" s="1"/>
  <c r="O63" i="2"/>
  <c r="V63" i="2" s="1"/>
  <c r="S62" i="2"/>
  <c r="P167" i="2" l="1"/>
  <c r="N169" i="2"/>
  <c r="P168" i="2" s="1"/>
  <c r="W62" i="2"/>
  <c r="Z62" i="2" s="1"/>
  <c r="N64" i="2"/>
  <c r="O64" i="2" s="1"/>
  <c r="V64" i="2" s="1"/>
  <c r="AR168" i="8" l="1"/>
  <c r="AT168" i="8" s="1"/>
  <c r="AQ168" i="8"/>
  <c r="AS168" i="8" s="1"/>
  <c r="AR167" i="8"/>
  <c r="AT167" i="8" s="1"/>
  <c r="AQ167" i="8"/>
  <c r="AS167" i="8" s="1"/>
  <c r="AQ168" i="7"/>
  <c r="AS168" i="7" s="1"/>
  <c r="AR168" i="7"/>
  <c r="AT168" i="7" s="1"/>
  <c r="AQ167" i="7"/>
  <c r="AS167" i="7" s="1"/>
  <c r="AR167" i="7"/>
  <c r="AT167" i="7" s="1"/>
  <c r="AQ167" i="24"/>
  <c r="AS167" i="24" s="1"/>
  <c r="AR167" i="24"/>
  <c r="AT167" i="24" s="1"/>
  <c r="AR168" i="24"/>
  <c r="AT168" i="24" s="1"/>
  <c r="AQ168" i="24"/>
  <c r="AS168" i="24" s="1"/>
  <c r="AR168" i="6"/>
  <c r="AT168" i="6" s="1"/>
  <c r="AQ168" i="6"/>
  <c r="AS168" i="6" s="1"/>
  <c r="AQ167" i="6"/>
  <c r="AS167" i="6" s="1"/>
  <c r="AR167" i="6"/>
  <c r="AT167" i="6" s="1"/>
  <c r="U168" i="2"/>
  <c r="Y168" i="2" s="1"/>
  <c r="AQ168" i="3"/>
  <c r="AS168" i="3" s="1"/>
  <c r="U167" i="2"/>
  <c r="Y167" i="2" s="1"/>
  <c r="AQ167" i="3"/>
  <c r="AS167" i="3" s="1"/>
  <c r="O169" i="2"/>
  <c r="V169" i="2" s="1"/>
  <c r="S167" i="2"/>
  <c r="W167" i="2" s="1"/>
  <c r="Z167" i="2" s="1"/>
  <c r="AR167" i="3"/>
  <c r="AT167" i="3" s="1"/>
  <c r="AR168" i="3"/>
  <c r="AT168" i="3" s="1"/>
  <c r="P63" i="2"/>
  <c r="N65" i="2"/>
  <c r="S168" i="2"/>
  <c r="W168" i="2" s="1"/>
  <c r="AR63" i="8" l="1"/>
  <c r="AT63" i="8" s="1"/>
  <c r="AQ63" i="8"/>
  <c r="AS63" i="8" s="1"/>
  <c r="AR63" i="7"/>
  <c r="AT63" i="7" s="1"/>
  <c r="AQ63" i="7"/>
  <c r="AS63" i="7" s="1"/>
  <c r="AQ63" i="24"/>
  <c r="AS63" i="24" s="1"/>
  <c r="AR63" i="24"/>
  <c r="AT63" i="24" s="1"/>
  <c r="AR63" i="6"/>
  <c r="AT63" i="6" s="1"/>
  <c r="AQ63" i="6"/>
  <c r="AS63" i="6" s="1"/>
  <c r="U63" i="2"/>
  <c r="Y63" i="2" s="1"/>
  <c r="AQ63" i="3"/>
  <c r="AS63" i="3" s="1"/>
  <c r="N170" i="2"/>
  <c r="O170" i="2" s="1"/>
  <c r="V170" i="2" s="1"/>
  <c r="AR63" i="3"/>
  <c r="AT63" i="3" s="1"/>
  <c r="S63" i="2"/>
  <c r="O65" i="2"/>
  <c r="V65" i="2" s="1"/>
  <c r="P64" i="2"/>
  <c r="Z168" i="2"/>
  <c r="AR64" i="8" l="1"/>
  <c r="AT64" i="8" s="1"/>
  <c r="AQ64" i="8"/>
  <c r="AS64" i="8" s="1"/>
  <c r="AQ64" i="7"/>
  <c r="AS64" i="7" s="1"/>
  <c r="AR64" i="7"/>
  <c r="AT64" i="7" s="1"/>
  <c r="AR64" i="24"/>
  <c r="AT64" i="24" s="1"/>
  <c r="AQ64" i="24"/>
  <c r="AS64" i="24" s="1"/>
  <c r="P169" i="2"/>
  <c r="AQ64" i="6"/>
  <c r="AS64" i="6" s="1"/>
  <c r="AR64" i="6"/>
  <c r="AT64" i="6" s="1"/>
  <c r="U64" i="2"/>
  <c r="Y64" i="2" s="1"/>
  <c r="AQ64" i="3"/>
  <c r="AS64" i="3" s="1"/>
  <c r="W63" i="2"/>
  <c r="Z63" i="2" s="1"/>
  <c r="AR64" i="3"/>
  <c r="AT64" i="3" s="1"/>
  <c r="N66" i="2"/>
  <c r="O66" i="2" s="1"/>
  <c r="V66" i="2" s="1"/>
  <c r="S64" i="2"/>
  <c r="N171" i="2"/>
  <c r="AR169" i="6" l="1"/>
  <c r="AT169" i="6" s="1"/>
  <c r="AR169" i="8"/>
  <c r="AT169" i="8" s="1"/>
  <c r="AQ169" i="8"/>
  <c r="AS169" i="8" s="1"/>
  <c r="AQ169" i="3"/>
  <c r="AS169" i="3" s="1"/>
  <c r="U169" i="2"/>
  <c r="Y169" i="2" s="1"/>
  <c r="AQ169" i="7"/>
  <c r="AS169" i="7" s="1"/>
  <c r="AR169" i="7"/>
  <c r="AT169" i="7" s="1"/>
  <c r="S169" i="2"/>
  <c r="W169" i="2" s="1"/>
  <c r="Z169" i="2" s="1"/>
  <c r="AQ169" i="24"/>
  <c r="AS169" i="24" s="1"/>
  <c r="AR169" i="24"/>
  <c r="AT169" i="24" s="1"/>
  <c r="AR169" i="3"/>
  <c r="AT169" i="3" s="1"/>
  <c r="AQ169" i="6"/>
  <c r="AS169" i="6" s="1"/>
  <c r="W64" i="2"/>
  <c r="Z64" i="2" s="1"/>
  <c r="P65" i="2"/>
  <c r="N67" i="2"/>
  <c r="P170" i="2"/>
  <c r="O171" i="2"/>
  <c r="V171" i="2" s="1"/>
  <c r="AR170" i="8" l="1"/>
  <c r="AT170" i="8" s="1"/>
  <c r="AQ170" i="8"/>
  <c r="AS170" i="8" s="1"/>
  <c r="AR65" i="8"/>
  <c r="AT65" i="8" s="1"/>
  <c r="AQ65" i="8"/>
  <c r="AS65" i="8" s="1"/>
  <c r="AR170" i="7"/>
  <c r="AT170" i="7" s="1"/>
  <c r="AQ170" i="7"/>
  <c r="AS170" i="7" s="1"/>
  <c r="AR65" i="7"/>
  <c r="AT65" i="7" s="1"/>
  <c r="AQ65" i="7"/>
  <c r="AS65" i="7" s="1"/>
  <c r="AQ65" i="24"/>
  <c r="AS65" i="24" s="1"/>
  <c r="AR65" i="24"/>
  <c r="AT65" i="24" s="1"/>
  <c r="AR170" i="24"/>
  <c r="AT170" i="24" s="1"/>
  <c r="AQ170" i="24"/>
  <c r="AS170" i="24" s="1"/>
  <c r="AR170" i="6"/>
  <c r="AT170" i="6" s="1"/>
  <c r="AQ170" i="6"/>
  <c r="AS170" i="6" s="1"/>
  <c r="AQ65" i="6"/>
  <c r="AS65" i="6" s="1"/>
  <c r="AR65" i="6"/>
  <c r="AT65" i="6" s="1"/>
  <c r="U65" i="2"/>
  <c r="Y65" i="2" s="1"/>
  <c r="AQ65" i="3"/>
  <c r="AS65" i="3" s="1"/>
  <c r="U170" i="2"/>
  <c r="Y170" i="2" s="1"/>
  <c r="AQ170" i="3"/>
  <c r="AS170" i="3" s="1"/>
  <c r="AR170" i="3"/>
  <c r="AT170" i="3" s="1"/>
  <c r="S65" i="2"/>
  <c r="AR65" i="3"/>
  <c r="AT65" i="3" s="1"/>
  <c r="O67" i="2"/>
  <c r="V67" i="2" s="1"/>
  <c r="P66" i="2"/>
  <c r="S170" i="2"/>
  <c r="W170" i="2" s="1"/>
  <c r="N172" i="2"/>
  <c r="AR66" i="8" l="1"/>
  <c r="AT66" i="8" s="1"/>
  <c r="AQ66" i="8"/>
  <c r="AS66" i="8" s="1"/>
  <c r="AQ66" i="7"/>
  <c r="AS66" i="7" s="1"/>
  <c r="AR66" i="7"/>
  <c r="AT66" i="7" s="1"/>
  <c r="AR66" i="24"/>
  <c r="AT66" i="24" s="1"/>
  <c r="AQ66" i="24"/>
  <c r="AS66" i="24" s="1"/>
  <c r="AQ66" i="6"/>
  <c r="AS66" i="6" s="1"/>
  <c r="AR66" i="6"/>
  <c r="AT66" i="6" s="1"/>
  <c r="U66" i="2"/>
  <c r="Y66" i="2" s="1"/>
  <c r="AQ66" i="3"/>
  <c r="AS66" i="3" s="1"/>
  <c r="W65" i="2"/>
  <c r="Z65" i="2" s="1"/>
  <c r="AR66" i="3"/>
  <c r="AT66" i="3" s="1"/>
  <c r="N68" i="2"/>
  <c r="P67" i="2" s="1"/>
  <c r="S66" i="2"/>
  <c r="P171" i="2"/>
  <c r="Z170" i="2"/>
  <c r="O172" i="2"/>
  <c r="V172" i="2" s="1"/>
  <c r="AR171" i="8" l="1"/>
  <c r="AT171" i="8" s="1"/>
  <c r="AQ171" i="8"/>
  <c r="AS171" i="8" s="1"/>
  <c r="AR67" i="8"/>
  <c r="AT67" i="8" s="1"/>
  <c r="AQ67" i="8"/>
  <c r="AS67" i="8" s="1"/>
  <c r="AR171" i="7"/>
  <c r="AT171" i="7" s="1"/>
  <c r="AQ171" i="7"/>
  <c r="AS171" i="7" s="1"/>
  <c r="AR67" i="7"/>
  <c r="AT67" i="7" s="1"/>
  <c r="AQ67" i="7"/>
  <c r="AS67" i="7" s="1"/>
  <c r="AR67" i="24"/>
  <c r="AT67" i="24" s="1"/>
  <c r="AQ67" i="24"/>
  <c r="AS67" i="24" s="1"/>
  <c r="AR171" i="24"/>
  <c r="AT171" i="24" s="1"/>
  <c r="AQ171" i="24"/>
  <c r="AS171" i="24" s="1"/>
  <c r="AQ171" i="6"/>
  <c r="AS171" i="6" s="1"/>
  <c r="AR171" i="6"/>
  <c r="AT171" i="6" s="1"/>
  <c r="AQ67" i="6"/>
  <c r="AS67" i="6" s="1"/>
  <c r="AR67" i="6"/>
  <c r="AT67" i="6" s="1"/>
  <c r="U67" i="2"/>
  <c r="Y67" i="2" s="1"/>
  <c r="AQ67" i="3"/>
  <c r="AS67" i="3" s="1"/>
  <c r="U171" i="2"/>
  <c r="Y171" i="2" s="1"/>
  <c r="AQ171" i="3"/>
  <c r="AS171" i="3" s="1"/>
  <c r="W66" i="2"/>
  <c r="Z66" i="2" s="1"/>
  <c r="AR171" i="3"/>
  <c r="AT171" i="3" s="1"/>
  <c r="AR67" i="3"/>
  <c r="AT67" i="3" s="1"/>
  <c r="O68" i="2"/>
  <c r="V68" i="2" s="1"/>
  <c r="S67" i="2"/>
  <c r="S171" i="2"/>
  <c r="W171" i="2" s="1"/>
  <c r="N173" i="2"/>
  <c r="W67" i="2" l="1"/>
  <c r="Z67" i="2" s="1"/>
  <c r="N69" i="2"/>
  <c r="O69" i="2" s="1"/>
  <c r="V69" i="2" s="1"/>
  <c r="O173" i="2"/>
  <c r="V173" i="2" s="1"/>
  <c r="P172" i="2"/>
  <c r="Z171" i="2"/>
  <c r="AR172" i="8" l="1"/>
  <c r="AT172" i="8" s="1"/>
  <c r="AQ172" i="8"/>
  <c r="AS172" i="8" s="1"/>
  <c r="AQ172" i="7"/>
  <c r="AS172" i="7" s="1"/>
  <c r="AR172" i="7"/>
  <c r="AT172" i="7" s="1"/>
  <c r="AQ172" i="24"/>
  <c r="AS172" i="24" s="1"/>
  <c r="AR172" i="24"/>
  <c r="AT172" i="24" s="1"/>
  <c r="AR172" i="6"/>
  <c r="AT172" i="6" s="1"/>
  <c r="AQ172" i="6"/>
  <c r="AS172" i="6" s="1"/>
  <c r="U172" i="2"/>
  <c r="Y172" i="2" s="1"/>
  <c r="AQ172" i="3"/>
  <c r="AS172" i="3" s="1"/>
  <c r="AR172" i="3"/>
  <c r="AT172" i="3" s="1"/>
  <c r="P68" i="2"/>
  <c r="N70" i="2"/>
  <c r="N174" i="2"/>
  <c r="O174" i="2" s="1"/>
  <c r="V174" i="2" s="1"/>
  <c r="S172" i="2"/>
  <c r="W172" i="2" s="1"/>
  <c r="AQ68" i="8" l="1"/>
  <c r="AS68" i="8" s="1"/>
  <c r="AR68" i="8"/>
  <c r="AT68" i="8" s="1"/>
  <c r="AQ68" i="7"/>
  <c r="AS68" i="7" s="1"/>
  <c r="AR68" i="7"/>
  <c r="AT68" i="7" s="1"/>
  <c r="AQ68" i="24"/>
  <c r="AS68" i="24" s="1"/>
  <c r="AR68" i="24"/>
  <c r="AT68" i="24" s="1"/>
  <c r="AQ68" i="6"/>
  <c r="AS68" i="6" s="1"/>
  <c r="AR68" i="6"/>
  <c r="AT68" i="6" s="1"/>
  <c r="U68" i="2"/>
  <c r="Y68" i="2" s="1"/>
  <c r="AQ68" i="3"/>
  <c r="AS68" i="3" s="1"/>
  <c r="S68" i="2"/>
  <c r="AR68" i="3"/>
  <c r="AT68" i="3" s="1"/>
  <c r="O70" i="2"/>
  <c r="V70" i="2" s="1"/>
  <c r="P69" i="2"/>
  <c r="P173" i="2"/>
  <c r="Z172" i="2"/>
  <c r="N175" i="2"/>
  <c r="AR173" i="8" l="1"/>
  <c r="AT173" i="8" s="1"/>
  <c r="AQ173" i="8"/>
  <c r="AS173" i="8" s="1"/>
  <c r="AQ69" i="8"/>
  <c r="AS69" i="8" s="1"/>
  <c r="AR69" i="8"/>
  <c r="AT69" i="8" s="1"/>
  <c r="AR173" i="7"/>
  <c r="AT173" i="7" s="1"/>
  <c r="AQ173" i="7"/>
  <c r="AS173" i="7" s="1"/>
  <c r="AR69" i="7"/>
  <c r="AT69" i="7" s="1"/>
  <c r="AQ69" i="7"/>
  <c r="AS69" i="7" s="1"/>
  <c r="AQ173" i="24"/>
  <c r="AS173" i="24" s="1"/>
  <c r="AR173" i="24"/>
  <c r="AT173" i="24" s="1"/>
  <c r="AQ69" i="24"/>
  <c r="AS69" i="24" s="1"/>
  <c r="AR69" i="24"/>
  <c r="AT69" i="24" s="1"/>
  <c r="AR69" i="6"/>
  <c r="AT69" i="6" s="1"/>
  <c r="AQ69" i="6"/>
  <c r="AS69" i="6" s="1"/>
  <c r="AR173" i="6"/>
  <c r="AT173" i="6" s="1"/>
  <c r="AQ173" i="6"/>
  <c r="AS173" i="6" s="1"/>
  <c r="U69" i="2"/>
  <c r="Y69" i="2" s="1"/>
  <c r="AQ69" i="3"/>
  <c r="AS69" i="3" s="1"/>
  <c r="U173" i="2"/>
  <c r="Y173" i="2" s="1"/>
  <c r="AQ173" i="3"/>
  <c r="AS173" i="3" s="1"/>
  <c r="W68" i="2"/>
  <c r="Z68" i="2" s="1"/>
  <c r="S173" i="2"/>
  <c r="AR173" i="3"/>
  <c r="AT173" i="3" s="1"/>
  <c r="AR69" i="3"/>
  <c r="AT69" i="3" s="1"/>
  <c r="N71" i="2"/>
  <c r="O71" i="2" s="1"/>
  <c r="V71" i="2" s="1"/>
  <c r="S69" i="2"/>
  <c r="P174" i="2"/>
  <c r="O175" i="2"/>
  <c r="V175" i="2" s="1"/>
  <c r="AQ174" i="8" l="1"/>
  <c r="AS174" i="8" s="1"/>
  <c r="AR174" i="8"/>
  <c r="AT174" i="8" s="1"/>
  <c r="AR174" i="7"/>
  <c r="AT174" i="7" s="1"/>
  <c r="AQ174" i="7"/>
  <c r="AS174" i="7" s="1"/>
  <c r="AQ174" i="24"/>
  <c r="AS174" i="24" s="1"/>
  <c r="AR174" i="24"/>
  <c r="AT174" i="24" s="1"/>
  <c r="AQ174" i="6"/>
  <c r="AS174" i="6" s="1"/>
  <c r="AR174" i="6"/>
  <c r="AT174" i="6" s="1"/>
  <c r="U174" i="2"/>
  <c r="Y174" i="2" s="1"/>
  <c r="AQ174" i="3"/>
  <c r="AS174" i="3" s="1"/>
  <c r="W69" i="2"/>
  <c r="Z69" i="2" s="1"/>
  <c r="W173" i="2"/>
  <c r="Z173" i="2" s="1"/>
  <c r="AR174" i="3"/>
  <c r="AT174" i="3" s="1"/>
  <c r="P70" i="2"/>
  <c r="N72" i="2"/>
  <c r="S174" i="2"/>
  <c r="W174" i="2" s="1"/>
  <c r="N176" i="2"/>
  <c r="AQ70" i="8" l="1"/>
  <c r="AS70" i="8" s="1"/>
  <c r="AR70" i="8"/>
  <c r="AT70" i="8" s="1"/>
  <c r="AQ70" i="7"/>
  <c r="AS70" i="7" s="1"/>
  <c r="AR70" i="7"/>
  <c r="AT70" i="7" s="1"/>
  <c r="AQ70" i="24"/>
  <c r="AS70" i="24" s="1"/>
  <c r="AR70" i="24"/>
  <c r="AT70" i="24" s="1"/>
  <c r="AQ70" i="6"/>
  <c r="AS70" i="6" s="1"/>
  <c r="AR70" i="6"/>
  <c r="AT70" i="6" s="1"/>
  <c r="U70" i="2"/>
  <c r="Y70" i="2" s="1"/>
  <c r="AQ70" i="3"/>
  <c r="AS70" i="3" s="1"/>
  <c r="S70" i="2"/>
  <c r="AR70" i="3"/>
  <c r="AT70" i="3" s="1"/>
  <c r="P71" i="2"/>
  <c r="O72" i="2"/>
  <c r="V72" i="2" s="1"/>
  <c r="P175" i="2"/>
  <c r="Z174" i="2"/>
  <c r="O176" i="2"/>
  <c r="V176" i="2" s="1"/>
  <c r="AQ175" i="8" l="1"/>
  <c r="AS175" i="8" s="1"/>
  <c r="AR175" i="8"/>
  <c r="AT175" i="8" s="1"/>
  <c r="AQ71" i="8"/>
  <c r="AS71" i="8" s="1"/>
  <c r="AR71" i="8"/>
  <c r="AT71" i="8" s="1"/>
  <c r="AQ175" i="7"/>
  <c r="AS175" i="7" s="1"/>
  <c r="AR175" i="7"/>
  <c r="AT175" i="7" s="1"/>
  <c r="AR71" i="7"/>
  <c r="AT71" i="7" s="1"/>
  <c r="AQ71" i="7"/>
  <c r="AS71" i="7" s="1"/>
  <c r="AQ175" i="24"/>
  <c r="AS175" i="24" s="1"/>
  <c r="AR175" i="24"/>
  <c r="AT175" i="24" s="1"/>
  <c r="AR71" i="24"/>
  <c r="AT71" i="24" s="1"/>
  <c r="AQ71" i="24"/>
  <c r="AS71" i="24" s="1"/>
  <c r="AQ71" i="6"/>
  <c r="AS71" i="6" s="1"/>
  <c r="AR71" i="6"/>
  <c r="AT71" i="6" s="1"/>
  <c r="AR175" i="6"/>
  <c r="AT175" i="6" s="1"/>
  <c r="AQ175" i="6"/>
  <c r="AS175" i="6" s="1"/>
  <c r="U71" i="2"/>
  <c r="Y71" i="2" s="1"/>
  <c r="AQ71" i="3"/>
  <c r="AS71" i="3" s="1"/>
  <c r="U175" i="2"/>
  <c r="Y175" i="2" s="1"/>
  <c r="AQ175" i="3"/>
  <c r="AS175" i="3" s="1"/>
  <c r="W70" i="2"/>
  <c r="Z70" i="2" s="1"/>
  <c r="AR175" i="3"/>
  <c r="AT175" i="3" s="1"/>
  <c r="AR71" i="3"/>
  <c r="AT71" i="3" s="1"/>
  <c r="N73" i="2"/>
  <c r="S71" i="2"/>
  <c r="S175" i="2"/>
  <c r="W175" i="2" s="1"/>
  <c r="N177" i="2"/>
  <c r="W71" i="2" l="1"/>
  <c r="Z71" i="2" s="1"/>
  <c r="O73" i="2"/>
  <c r="V73" i="2" s="1"/>
  <c r="P72" i="2"/>
  <c r="O177" i="2"/>
  <c r="V177" i="2" s="1"/>
  <c r="P176" i="2"/>
  <c r="Z175" i="2"/>
  <c r="AQ72" i="8" l="1"/>
  <c r="AS72" i="8" s="1"/>
  <c r="AR72" i="8"/>
  <c r="AT72" i="8" s="1"/>
  <c r="AR176" i="8"/>
  <c r="AT176" i="8" s="1"/>
  <c r="AQ176" i="8"/>
  <c r="AS176" i="8" s="1"/>
  <c r="AQ72" i="7"/>
  <c r="AS72" i="7" s="1"/>
  <c r="AR72" i="7"/>
  <c r="AT72" i="7" s="1"/>
  <c r="AQ176" i="7"/>
  <c r="AS176" i="7" s="1"/>
  <c r="AR176" i="7"/>
  <c r="AT176" i="7" s="1"/>
  <c r="AR72" i="24"/>
  <c r="AT72" i="24" s="1"/>
  <c r="AQ72" i="24"/>
  <c r="AS72" i="24" s="1"/>
  <c r="AR176" i="24"/>
  <c r="AT176" i="24" s="1"/>
  <c r="AQ176" i="24"/>
  <c r="AS176" i="24" s="1"/>
  <c r="AR72" i="6"/>
  <c r="AT72" i="6" s="1"/>
  <c r="AQ72" i="6"/>
  <c r="AS72" i="6" s="1"/>
  <c r="AQ176" i="6"/>
  <c r="AS176" i="6" s="1"/>
  <c r="AR176" i="6"/>
  <c r="AT176" i="6" s="1"/>
  <c r="U72" i="2"/>
  <c r="Y72" i="2" s="1"/>
  <c r="AQ72" i="3"/>
  <c r="AS72" i="3" s="1"/>
  <c r="U176" i="2"/>
  <c r="Y176" i="2" s="1"/>
  <c r="AQ176" i="3"/>
  <c r="AS176" i="3" s="1"/>
  <c r="AR72" i="3"/>
  <c r="AT72" i="3" s="1"/>
  <c r="AR176" i="3"/>
  <c r="AT176" i="3" s="1"/>
  <c r="N74" i="2"/>
  <c r="O74" i="2" s="1"/>
  <c r="V74" i="2" s="1"/>
  <c r="S72" i="2"/>
  <c r="N178" i="2"/>
  <c r="P177" i="2" s="1"/>
  <c r="S176" i="2"/>
  <c r="W176" i="2" s="1"/>
  <c r="AR177" i="8" l="1"/>
  <c r="AT177" i="8" s="1"/>
  <c r="AQ177" i="8"/>
  <c r="AS177" i="8" s="1"/>
  <c r="AR177" i="7"/>
  <c r="AT177" i="7" s="1"/>
  <c r="AQ177" i="7"/>
  <c r="AS177" i="7" s="1"/>
  <c r="AQ177" i="24"/>
  <c r="AS177" i="24" s="1"/>
  <c r="AR177" i="24"/>
  <c r="AT177" i="24" s="1"/>
  <c r="AR177" i="6"/>
  <c r="AT177" i="6" s="1"/>
  <c r="AQ177" i="6"/>
  <c r="AS177" i="6" s="1"/>
  <c r="U177" i="2"/>
  <c r="Y177" i="2" s="1"/>
  <c r="AQ177" i="3"/>
  <c r="AS177" i="3" s="1"/>
  <c r="W72" i="2"/>
  <c r="Z72" i="2" s="1"/>
  <c r="AR177" i="3"/>
  <c r="AT177" i="3" s="1"/>
  <c r="P73" i="2"/>
  <c r="N75" i="2"/>
  <c r="O178" i="2"/>
  <c r="V178" i="2" s="1"/>
  <c r="S177" i="2"/>
  <c r="Z176" i="2"/>
  <c r="AR73" i="8" l="1"/>
  <c r="AT73" i="8" s="1"/>
  <c r="AQ73" i="8"/>
  <c r="AS73" i="8" s="1"/>
  <c r="AR73" i="7"/>
  <c r="AT73" i="7" s="1"/>
  <c r="AQ73" i="7"/>
  <c r="AS73" i="7" s="1"/>
  <c r="AQ73" i="24"/>
  <c r="AS73" i="24" s="1"/>
  <c r="AR73" i="24"/>
  <c r="AT73" i="24" s="1"/>
  <c r="AQ73" i="6"/>
  <c r="AS73" i="6" s="1"/>
  <c r="AR73" i="6"/>
  <c r="AT73" i="6" s="1"/>
  <c r="U73" i="2"/>
  <c r="Y73" i="2" s="1"/>
  <c r="AQ73" i="3"/>
  <c r="AS73" i="3" s="1"/>
  <c r="W177" i="2"/>
  <c r="Z177" i="2" s="1"/>
  <c r="S73" i="2"/>
  <c r="AR73" i="3"/>
  <c r="AT73" i="3" s="1"/>
  <c r="P74" i="2"/>
  <c r="O75" i="2"/>
  <c r="V75" i="2" s="1"/>
  <c r="N179" i="2"/>
  <c r="P178" i="2" s="1"/>
  <c r="AQ74" i="8" l="1"/>
  <c r="AS74" i="8" s="1"/>
  <c r="AR74" i="8"/>
  <c r="AT74" i="8" s="1"/>
  <c r="AR178" i="8"/>
  <c r="AT178" i="8" s="1"/>
  <c r="AQ178" i="8"/>
  <c r="AS178" i="8" s="1"/>
  <c r="AQ74" i="7"/>
  <c r="AS74" i="7" s="1"/>
  <c r="AR74" i="7"/>
  <c r="AT74" i="7" s="1"/>
  <c r="AR178" i="7"/>
  <c r="AT178" i="7" s="1"/>
  <c r="AQ178" i="7"/>
  <c r="AS178" i="7" s="1"/>
  <c r="AQ178" i="24"/>
  <c r="AS178" i="24" s="1"/>
  <c r="AR178" i="24"/>
  <c r="AT178" i="24" s="1"/>
  <c r="AR74" i="24"/>
  <c r="AT74" i="24" s="1"/>
  <c r="AQ74" i="24"/>
  <c r="AS74" i="24" s="1"/>
  <c r="AR74" i="6"/>
  <c r="AT74" i="6" s="1"/>
  <c r="AQ74" i="6"/>
  <c r="AS74" i="6" s="1"/>
  <c r="AR178" i="6"/>
  <c r="AT178" i="6" s="1"/>
  <c r="AQ178" i="6"/>
  <c r="AS178" i="6" s="1"/>
  <c r="U74" i="2"/>
  <c r="Y74" i="2" s="1"/>
  <c r="AQ74" i="3"/>
  <c r="AS74" i="3" s="1"/>
  <c r="U178" i="2"/>
  <c r="Y178" i="2" s="1"/>
  <c r="AQ178" i="3"/>
  <c r="AS178" i="3" s="1"/>
  <c r="W73" i="2"/>
  <c r="Z73" i="2" s="1"/>
  <c r="S178" i="2"/>
  <c r="AR178" i="3"/>
  <c r="AT178" i="3" s="1"/>
  <c r="AR74" i="3"/>
  <c r="AT74" i="3" s="1"/>
  <c r="O179" i="2"/>
  <c r="V179" i="2" s="1"/>
  <c r="N76" i="2"/>
  <c r="S74" i="2"/>
  <c r="W74" i="2" l="1"/>
  <c r="Z74" i="2" s="1"/>
  <c r="W178" i="2"/>
  <c r="Z178" i="2" s="1"/>
  <c r="N180" i="2"/>
  <c r="O180" i="2" s="1"/>
  <c r="V180" i="2" s="1"/>
  <c r="P75" i="2"/>
  <c r="O76" i="2"/>
  <c r="V76" i="2" s="1"/>
  <c r="AQ75" i="8" l="1"/>
  <c r="AS75" i="8" s="1"/>
  <c r="AR75" i="8"/>
  <c r="AT75" i="8" s="1"/>
  <c r="AR75" i="7"/>
  <c r="AT75" i="7" s="1"/>
  <c r="AQ75" i="7"/>
  <c r="AS75" i="7" s="1"/>
  <c r="AR75" i="24"/>
  <c r="AT75" i="24" s="1"/>
  <c r="AQ75" i="24"/>
  <c r="AS75" i="24" s="1"/>
  <c r="AR75" i="6"/>
  <c r="AT75" i="6" s="1"/>
  <c r="AQ75" i="6"/>
  <c r="AS75" i="6" s="1"/>
  <c r="U75" i="2"/>
  <c r="Y75" i="2" s="1"/>
  <c r="AQ75" i="3"/>
  <c r="AS75" i="3" s="1"/>
  <c r="AR75" i="3"/>
  <c r="AT75" i="3" s="1"/>
  <c r="P179" i="2"/>
  <c r="N181" i="2"/>
  <c r="O181" i="2" s="1"/>
  <c r="N77" i="2"/>
  <c r="S75" i="2"/>
  <c r="AQ179" i="8" l="1"/>
  <c r="AR179" i="8"/>
  <c r="AR179" i="7"/>
  <c r="AQ179" i="7"/>
  <c r="AR179" i="24"/>
  <c r="AQ179" i="24"/>
  <c r="AQ179" i="6"/>
  <c r="AR179" i="6"/>
  <c r="U179" i="2"/>
  <c r="Y179" i="2" s="1"/>
  <c r="AQ179" i="3"/>
  <c r="AS179" i="3" s="1"/>
  <c r="N182" i="2"/>
  <c r="P181" i="2" s="1"/>
  <c r="V181" i="2"/>
  <c r="W75" i="2"/>
  <c r="Z75" i="2" s="1"/>
  <c r="AR179" i="3"/>
  <c r="P180" i="2"/>
  <c r="S179" i="2"/>
  <c r="O77" i="2"/>
  <c r="V77" i="2" s="1"/>
  <c r="P76" i="2"/>
  <c r="U180" i="2" l="1"/>
  <c r="Y180" i="2" s="1"/>
  <c r="AR180" i="7"/>
  <c r="AT180" i="7" s="1"/>
  <c r="AR180" i="8"/>
  <c r="AT180" i="8" s="1"/>
  <c r="AQ180" i="7"/>
  <c r="AS180" i="7" s="1"/>
  <c r="AQ180" i="8"/>
  <c r="AS180" i="8" s="1"/>
  <c r="AQ180" i="24"/>
  <c r="AS180" i="24" s="1"/>
  <c r="AR180" i="24"/>
  <c r="AT180" i="24" s="1"/>
  <c r="AQ180" i="3"/>
  <c r="AS180" i="3" s="1"/>
  <c r="AQ180" i="6"/>
  <c r="AS180" i="6" s="1"/>
  <c r="AR180" i="6"/>
  <c r="AT180" i="6" s="1"/>
  <c r="U181" i="2"/>
  <c r="Y181" i="2" s="1"/>
  <c r="AR181" i="7"/>
  <c r="AT181" i="7" s="1"/>
  <c r="AQ181" i="24"/>
  <c r="AS181" i="24" s="1"/>
  <c r="AR181" i="8"/>
  <c r="AT181" i="8" s="1"/>
  <c r="AR181" i="24"/>
  <c r="AT181" i="24" s="1"/>
  <c r="AQ181" i="7"/>
  <c r="AS181" i="7" s="1"/>
  <c r="AQ181" i="8"/>
  <c r="AS181" i="8" s="1"/>
  <c r="AR181" i="6"/>
  <c r="AT181" i="6" s="1"/>
  <c r="AQ181" i="3"/>
  <c r="AS181" i="3" s="1"/>
  <c r="AQ181" i="6"/>
  <c r="AS181" i="6" s="1"/>
  <c r="AQ76" i="8"/>
  <c r="AS76" i="8" s="1"/>
  <c r="AR76" i="8"/>
  <c r="AT76" i="8" s="1"/>
  <c r="AT179" i="8"/>
  <c r="AS179" i="8"/>
  <c r="AQ76" i="7"/>
  <c r="AS76" i="7" s="1"/>
  <c r="AR76" i="7"/>
  <c r="AT76" i="7" s="1"/>
  <c r="AS179" i="7"/>
  <c r="AT179" i="7"/>
  <c r="AQ76" i="24"/>
  <c r="AS76" i="24" s="1"/>
  <c r="AR76" i="24"/>
  <c r="AT76" i="24" s="1"/>
  <c r="AS179" i="24"/>
  <c r="AT179" i="24"/>
  <c r="AQ76" i="6"/>
  <c r="AS76" i="6" s="1"/>
  <c r="AR76" i="6"/>
  <c r="AT76" i="6" s="1"/>
  <c r="AT179" i="6"/>
  <c r="AS179" i="6"/>
  <c r="AT179" i="3"/>
  <c r="U76" i="2"/>
  <c r="Y76" i="2" s="1"/>
  <c r="AQ76" i="3"/>
  <c r="AS76" i="3" s="1"/>
  <c r="S181" i="2"/>
  <c r="W181" i="2" s="1"/>
  <c r="Z181" i="2" s="1"/>
  <c r="O182" i="2"/>
  <c r="V182" i="2" s="1"/>
  <c r="AR181" i="3"/>
  <c r="AT181" i="3" s="1"/>
  <c r="W179" i="2"/>
  <c r="Z179" i="2" s="1"/>
  <c r="AR180" i="3"/>
  <c r="AT180" i="3" s="1"/>
  <c r="AR76" i="3"/>
  <c r="AT76" i="3" s="1"/>
  <c r="S180" i="2"/>
  <c r="S76" i="2"/>
  <c r="N78" i="2"/>
  <c r="N183" i="2" l="1"/>
  <c r="O183" i="2" s="1"/>
  <c r="V183" i="2" s="1"/>
  <c r="W76" i="2"/>
  <c r="Z76" i="2" s="1"/>
  <c r="W180" i="2"/>
  <c r="Z180" i="2" s="1"/>
  <c r="P77" i="2"/>
  <c r="O78" i="2"/>
  <c r="V78" i="2" s="1"/>
  <c r="AQ77" i="8" l="1"/>
  <c r="AS77" i="8" s="1"/>
  <c r="AR77" i="8"/>
  <c r="AT77" i="8" s="1"/>
  <c r="AR77" i="7"/>
  <c r="AT77" i="7" s="1"/>
  <c r="AQ77" i="7"/>
  <c r="AS77" i="7" s="1"/>
  <c r="AQ77" i="24"/>
  <c r="AS77" i="24" s="1"/>
  <c r="AR77" i="24"/>
  <c r="AT77" i="24" s="1"/>
  <c r="AQ77" i="6"/>
  <c r="AS77" i="6" s="1"/>
  <c r="AR77" i="6"/>
  <c r="AT77" i="6" s="1"/>
  <c r="U77" i="2"/>
  <c r="Y77" i="2" s="1"/>
  <c r="AQ77" i="3"/>
  <c r="AS77" i="3" s="1"/>
  <c r="P182" i="2"/>
  <c r="AR77" i="3"/>
  <c r="AT77" i="3" s="1"/>
  <c r="N79" i="2"/>
  <c r="S77" i="2"/>
  <c r="N184" i="2"/>
  <c r="U182" i="2" l="1"/>
  <c r="Y182" i="2" s="1"/>
  <c r="AQ182" i="24"/>
  <c r="AR182" i="8"/>
  <c r="AR182" i="7"/>
  <c r="AR182" i="24"/>
  <c r="AQ182" i="8"/>
  <c r="AQ182" i="7"/>
  <c r="AQ182" i="3"/>
  <c r="AS182" i="3" s="1"/>
  <c r="AR182" i="6"/>
  <c r="AQ182" i="6"/>
  <c r="AR182" i="3"/>
  <c r="S182" i="2"/>
  <c r="W182" i="2" s="1"/>
  <c r="Z182" i="2" s="1"/>
  <c r="W77" i="2"/>
  <c r="Z77" i="2" s="1"/>
  <c r="O79" i="2"/>
  <c r="V79" i="2" s="1"/>
  <c r="P78" i="2"/>
  <c r="P183" i="2"/>
  <c r="O184" i="2"/>
  <c r="V184" i="2" s="1"/>
  <c r="U183" i="2" l="1"/>
  <c r="Y183" i="2" s="1"/>
  <c r="AR183" i="8"/>
  <c r="AT183" i="8" s="1"/>
  <c r="AQ183" i="7"/>
  <c r="AS183" i="7" s="1"/>
  <c r="AR183" i="24"/>
  <c r="AT183" i="24" s="1"/>
  <c r="AQ183" i="8"/>
  <c r="AS183" i="8" s="1"/>
  <c r="AQ183" i="24"/>
  <c r="AS183" i="24" s="1"/>
  <c r="AR183" i="7"/>
  <c r="AT183" i="7" s="1"/>
  <c r="AQ183" i="3"/>
  <c r="AS183" i="3" s="1"/>
  <c r="AR183" i="6"/>
  <c r="AT183" i="6" s="1"/>
  <c r="AQ183" i="6"/>
  <c r="AS183" i="6" s="1"/>
  <c r="AT182" i="7"/>
  <c r="AT182" i="3"/>
  <c r="AS182" i="7"/>
  <c r="AT182" i="8"/>
  <c r="AS182" i="6"/>
  <c r="AS182" i="8"/>
  <c r="AS182" i="24"/>
  <c r="AT182" i="6"/>
  <c r="AT182" i="24"/>
  <c r="AR78" i="8"/>
  <c r="AQ78" i="8"/>
  <c r="AQ78" i="7"/>
  <c r="AR78" i="7"/>
  <c r="AR78" i="24"/>
  <c r="AQ78" i="24"/>
  <c r="AR78" i="6"/>
  <c r="AQ78" i="6"/>
  <c r="U78" i="2"/>
  <c r="Y78" i="2" s="1"/>
  <c r="AQ78" i="3"/>
  <c r="AR183" i="3"/>
  <c r="AT183" i="3" s="1"/>
  <c r="AR78" i="3"/>
  <c r="S78" i="2"/>
  <c r="N80" i="2"/>
  <c r="S183" i="2"/>
  <c r="W183" i="2" s="1"/>
  <c r="N185" i="2"/>
  <c r="AS78" i="8" l="1"/>
  <c r="AS78" i="3"/>
  <c r="AT78" i="8"/>
  <c r="AT78" i="7"/>
  <c r="AS78" i="7"/>
  <c r="AT78" i="24"/>
  <c r="AS78" i="24"/>
  <c r="AS78" i="6"/>
  <c r="AT78" i="6"/>
  <c r="AT78" i="3"/>
  <c r="W78" i="2"/>
  <c r="Z78" i="2" s="1"/>
  <c r="O185" i="2"/>
  <c r="V185" i="2" s="1"/>
  <c r="P184" i="2"/>
  <c r="P79" i="2"/>
  <c r="O80" i="2"/>
  <c r="V80" i="2" s="1"/>
  <c r="Z183" i="2"/>
  <c r="U79" i="2" l="1"/>
  <c r="Y79" i="2" s="1"/>
  <c r="AQ79" i="7"/>
  <c r="AR79" i="7"/>
  <c r="AR79" i="24"/>
  <c r="AQ79" i="24"/>
  <c r="AQ79" i="8"/>
  <c r="AR79" i="8"/>
  <c r="AR79" i="6"/>
  <c r="AQ79" i="3"/>
  <c r="AS79" i="3" s="1"/>
  <c r="AQ79" i="6"/>
  <c r="U184" i="2"/>
  <c r="Y184" i="2" s="1"/>
  <c r="AR184" i="24"/>
  <c r="AQ184" i="7"/>
  <c r="AR184" i="8"/>
  <c r="AQ184" i="8"/>
  <c r="AQ184" i="24"/>
  <c r="AR184" i="7"/>
  <c r="AQ184" i="3"/>
  <c r="AS184" i="3" s="1"/>
  <c r="AQ184" i="6"/>
  <c r="AR184" i="6"/>
  <c r="AR79" i="3"/>
  <c r="AR184" i="3"/>
  <c r="N186" i="2"/>
  <c r="P185" i="2" s="1"/>
  <c r="S184" i="2"/>
  <c r="W184" i="2" s="1"/>
  <c r="N81" i="2"/>
  <c r="S79" i="2"/>
  <c r="AS184" i="8" l="1"/>
  <c r="U185" i="2"/>
  <c r="Y185" i="2" s="1"/>
  <c r="AR185" i="7"/>
  <c r="AT185" i="7" s="1"/>
  <c r="AR185" i="24"/>
  <c r="AT185" i="24" s="1"/>
  <c r="AR185" i="8"/>
  <c r="AT185" i="8" s="1"/>
  <c r="AQ185" i="8"/>
  <c r="AS185" i="8" s="1"/>
  <c r="AQ185" i="7"/>
  <c r="AS185" i="7" s="1"/>
  <c r="AQ185" i="24"/>
  <c r="AS185" i="24" s="1"/>
  <c r="AQ185" i="3"/>
  <c r="AS185" i="3" s="1"/>
  <c r="AQ185" i="6"/>
  <c r="AS185" i="6" s="1"/>
  <c r="AR185" i="6"/>
  <c r="AT185" i="6" s="1"/>
  <c r="AT184" i="3"/>
  <c r="AT184" i="6"/>
  <c r="AS184" i="24"/>
  <c r="AT184" i="24"/>
  <c r="AT79" i="6"/>
  <c r="AT79" i="24"/>
  <c r="AT79" i="8"/>
  <c r="AT79" i="7"/>
  <c r="AT184" i="8"/>
  <c r="AS79" i="6"/>
  <c r="AS79" i="8"/>
  <c r="AS79" i="7"/>
  <c r="AS184" i="6"/>
  <c r="AT79" i="3"/>
  <c r="AT184" i="7"/>
  <c r="AS184" i="7"/>
  <c r="AS79" i="24"/>
  <c r="W79" i="2"/>
  <c r="Z79" i="2" s="1"/>
  <c r="S185" i="2"/>
  <c r="AR185" i="3"/>
  <c r="AT185" i="3" s="1"/>
  <c r="O186" i="2"/>
  <c r="V186" i="2" s="1"/>
  <c r="Z184" i="2"/>
  <c r="P80" i="2"/>
  <c r="O81" i="2"/>
  <c r="V81" i="2" s="1"/>
  <c r="U80" i="2" l="1"/>
  <c r="Y80" i="2" s="1"/>
  <c r="AQ80" i="7"/>
  <c r="AR80" i="7"/>
  <c r="AR80" i="24"/>
  <c r="AQ80" i="24"/>
  <c r="AQ80" i="8"/>
  <c r="AR80" i="8"/>
  <c r="AQ80" i="3"/>
  <c r="AS80" i="3" s="1"/>
  <c r="AQ80" i="6"/>
  <c r="AR80" i="6"/>
  <c r="W185" i="2"/>
  <c r="Z185" i="2" s="1"/>
  <c r="AR80" i="3"/>
  <c r="N187" i="2"/>
  <c r="O187" i="2" s="1"/>
  <c r="V187" i="2" s="1"/>
  <c r="P186" i="2"/>
  <c r="S80" i="2"/>
  <c r="N82" i="2"/>
  <c r="P81" i="2" s="1"/>
  <c r="U186" i="2" l="1"/>
  <c r="Y186" i="2" s="1"/>
  <c r="AR186" i="8"/>
  <c r="AR186" i="24"/>
  <c r="AQ186" i="7"/>
  <c r="AQ186" i="24"/>
  <c r="AR186" i="7"/>
  <c r="AQ186" i="8"/>
  <c r="AR186" i="6"/>
  <c r="AQ186" i="3"/>
  <c r="AS186" i="3" s="1"/>
  <c r="AQ186" i="6"/>
  <c r="AT80" i="8"/>
  <c r="AT80" i="7"/>
  <c r="AT80" i="24"/>
  <c r="U81" i="2"/>
  <c r="Y81" i="2" s="1"/>
  <c r="AR81" i="7"/>
  <c r="AT81" i="7" s="1"/>
  <c r="AQ81" i="7"/>
  <c r="AS81" i="7" s="1"/>
  <c r="AQ81" i="24"/>
  <c r="AS81" i="24" s="1"/>
  <c r="AR81" i="24"/>
  <c r="AT81" i="24" s="1"/>
  <c r="AQ81" i="8"/>
  <c r="AS81" i="8" s="1"/>
  <c r="AR81" i="8"/>
  <c r="AT81" i="8" s="1"/>
  <c r="AQ81" i="3"/>
  <c r="AS81" i="3" s="1"/>
  <c r="AR81" i="6"/>
  <c r="AT81" i="6" s="1"/>
  <c r="AQ81" i="6"/>
  <c r="AS81" i="6" s="1"/>
  <c r="AT80" i="6"/>
  <c r="AS80" i="8"/>
  <c r="AS80" i="7"/>
  <c r="AT80" i="3"/>
  <c r="AS80" i="6"/>
  <c r="AS80" i="24"/>
  <c r="W80" i="2"/>
  <c r="Z80" i="2" s="1"/>
  <c r="AR81" i="3"/>
  <c r="AT81" i="3" s="1"/>
  <c r="AR186" i="3"/>
  <c r="S186" i="2"/>
  <c r="W186" i="2" s="1"/>
  <c r="S81" i="2"/>
  <c r="O82" i="2"/>
  <c r="V82" i="2" s="1"/>
  <c r="N188" i="2"/>
  <c r="AT186" i="6" l="1"/>
  <c r="AS186" i="7"/>
  <c r="AS186" i="8"/>
  <c r="AT186" i="24"/>
  <c r="AT186" i="3"/>
  <c r="AS186" i="6"/>
  <c r="AT186" i="7"/>
  <c r="AT186" i="8"/>
  <c r="AS186" i="24"/>
  <c r="W81" i="2"/>
  <c r="Z81" i="2" s="1"/>
  <c r="P187" i="2"/>
  <c r="Z186" i="2"/>
  <c r="N83" i="2"/>
  <c r="P82" i="2" s="1"/>
  <c r="O188" i="2"/>
  <c r="V188" i="2" s="1"/>
  <c r="U82" i="2" l="1"/>
  <c r="Y82" i="2" s="1"/>
  <c r="AR82" i="7"/>
  <c r="AQ82" i="7"/>
  <c r="AR82" i="24"/>
  <c r="AQ82" i="24"/>
  <c r="AQ82" i="8"/>
  <c r="AR82" i="8"/>
  <c r="AQ82" i="3"/>
  <c r="AS82" i="3" s="1"/>
  <c r="AQ82" i="6"/>
  <c r="AR82" i="6"/>
  <c r="U187" i="2"/>
  <c r="Y187" i="2" s="1"/>
  <c r="AQ187" i="24"/>
  <c r="AQ187" i="8"/>
  <c r="AR187" i="24"/>
  <c r="AR187" i="8"/>
  <c r="AR187" i="7"/>
  <c r="AQ187" i="7"/>
  <c r="AR187" i="6"/>
  <c r="AQ187" i="3"/>
  <c r="AS187" i="3" s="1"/>
  <c r="AQ187" i="6"/>
  <c r="AR82" i="3"/>
  <c r="AR187" i="3"/>
  <c r="S187" i="2"/>
  <c r="W187" i="2" s="1"/>
  <c r="O83" i="2"/>
  <c r="S82" i="2"/>
  <c r="N189" i="2"/>
  <c r="AS187" i="7" l="1"/>
  <c r="AS187" i="8"/>
  <c r="AS187" i="6"/>
  <c r="AT187" i="7"/>
  <c r="AS187" i="24"/>
  <c r="AT187" i="8"/>
  <c r="AT187" i="3"/>
  <c r="AT187" i="6"/>
  <c r="AT187" i="24"/>
  <c r="AT82" i="24"/>
  <c r="AT82" i="8"/>
  <c r="AS82" i="7"/>
  <c r="AT82" i="3"/>
  <c r="AT82" i="6"/>
  <c r="AS82" i="8"/>
  <c r="AT82" i="7"/>
  <c r="AS82" i="6"/>
  <c r="AS82" i="24"/>
  <c r="W82" i="2"/>
  <c r="Z82" i="2" s="1"/>
  <c r="N84" i="2"/>
  <c r="P83" i="2" s="1"/>
  <c r="V83" i="2"/>
  <c r="O189" i="2"/>
  <c r="V189" i="2" s="1"/>
  <c r="P188" i="2"/>
  <c r="Z187" i="2"/>
  <c r="U83" i="2" l="1"/>
  <c r="Y83" i="2" s="1"/>
  <c r="AR83" i="7"/>
  <c r="AQ83" i="7"/>
  <c r="AQ83" i="24"/>
  <c r="AQ83" i="8"/>
  <c r="AR83" i="8"/>
  <c r="AR83" i="24"/>
  <c r="AQ83" i="3"/>
  <c r="AS83" i="3" s="1"/>
  <c r="AQ83" i="6"/>
  <c r="AR83" i="6"/>
  <c r="U188" i="2"/>
  <c r="Y188" i="2" s="1"/>
  <c r="AQ188" i="24"/>
  <c r="AR188" i="7"/>
  <c r="AQ188" i="8"/>
  <c r="AR188" i="8"/>
  <c r="AR188" i="24"/>
  <c r="AQ188" i="7"/>
  <c r="AQ188" i="3"/>
  <c r="AS188" i="3" s="1"/>
  <c r="AR188" i="6"/>
  <c r="AQ188" i="6"/>
  <c r="O84" i="2"/>
  <c r="V84" i="2" s="1"/>
  <c r="AR83" i="3"/>
  <c r="S83" i="2"/>
  <c r="W83" i="2" s="1"/>
  <c r="Z83" i="2" s="1"/>
  <c r="AR188" i="3"/>
  <c r="N190" i="2"/>
  <c r="O190" i="2" s="1"/>
  <c r="V190" i="2" s="1"/>
  <c r="S188" i="2"/>
  <c r="W188" i="2" s="1"/>
  <c r="P189" i="2"/>
  <c r="AT188" i="7" l="1"/>
  <c r="AT188" i="3"/>
  <c r="AS188" i="6"/>
  <c r="AT188" i="24"/>
  <c r="AS188" i="24"/>
  <c r="AT188" i="8"/>
  <c r="AT188" i="6"/>
  <c r="AS188" i="8"/>
  <c r="AS188" i="7"/>
  <c r="AS83" i="24"/>
  <c r="AT83" i="3"/>
  <c r="AT83" i="24"/>
  <c r="AS83" i="7"/>
  <c r="U189" i="2"/>
  <c r="Y189" i="2" s="1"/>
  <c r="AQ189" i="7"/>
  <c r="AS189" i="7" s="1"/>
  <c r="AQ189" i="8"/>
  <c r="AS189" i="8" s="1"/>
  <c r="AQ189" i="24"/>
  <c r="AS189" i="24" s="1"/>
  <c r="AR189" i="7"/>
  <c r="AT189" i="7" s="1"/>
  <c r="AR189" i="8"/>
  <c r="AT189" i="8" s="1"/>
  <c r="AR189" i="24"/>
  <c r="AT189" i="24" s="1"/>
  <c r="AQ189" i="3"/>
  <c r="AS189" i="3" s="1"/>
  <c r="AQ189" i="6"/>
  <c r="AS189" i="6" s="1"/>
  <c r="AR189" i="6"/>
  <c r="AT189" i="6" s="1"/>
  <c r="AT83" i="6"/>
  <c r="AT83" i="8"/>
  <c r="AT83" i="7"/>
  <c r="AS83" i="6"/>
  <c r="AS83" i="8"/>
  <c r="N85" i="2"/>
  <c r="O85" i="2" s="1"/>
  <c r="V85" i="2" s="1"/>
  <c r="AR189" i="3"/>
  <c r="AT189" i="3" s="1"/>
  <c r="N191" i="2"/>
  <c r="P190" i="2" s="1"/>
  <c r="S189" i="2"/>
  <c r="W189" i="2" s="1"/>
  <c r="P84" i="2"/>
  <c r="Z188" i="2"/>
  <c r="U84" i="2" l="1"/>
  <c r="Y84" i="2" s="1"/>
  <c r="AR84" i="7"/>
  <c r="AQ84" i="7"/>
  <c r="AR84" i="24"/>
  <c r="AR84" i="8"/>
  <c r="AQ84" i="24"/>
  <c r="AQ84" i="8"/>
  <c r="AQ84" i="3"/>
  <c r="AS84" i="3" s="1"/>
  <c r="AQ84" i="6"/>
  <c r="AR84" i="6"/>
  <c r="U190" i="2"/>
  <c r="Y190" i="2" s="1"/>
  <c r="AR190" i="7"/>
  <c r="AT190" i="7" s="1"/>
  <c r="AQ190" i="24"/>
  <c r="AS190" i="24" s="1"/>
  <c r="AR190" i="8"/>
  <c r="AT190" i="8" s="1"/>
  <c r="AQ190" i="7"/>
  <c r="AS190" i="7" s="1"/>
  <c r="AQ190" i="8"/>
  <c r="AR190" i="24"/>
  <c r="AT190" i="24" s="1"/>
  <c r="AQ190" i="6"/>
  <c r="AS190" i="6" s="1"/>
  <c r="AR190" i="6"/>
  <c r="AT190" i="6" s="1"/>
  <c r="AQ190" i="3"/>
  <c r="AS190" i="3" s="1"/>
  <c r="AR84" i="3"/>
  <c r="S190" i="2"/>
  <c r="AR190" i="3"/>
  <c r="AT190" i="3" s="1"/>
  <c r="O191" i="2"/>
  <c r="P191" i="2"/>
  <c r="Z189" i="2"/>
  <c r="S84" i="2"/>
  <c r="W84" i="2" s="1"/>
  <c r="N86" i="2"/>
  <c r="AS190" i="8" l="1"/>
  <c r="AT84" i="24"/>
  <c r="AS84" i="8"/>
  <c r="AS84" i="7"/>
  <c r="AT84" i="6"/>
  <c r="AS84" i="24"/>
  <c r="AT84" i="7"/>
  <c r="AT84" i="3"/>
  <c r="AS84" i="6"/>
  <c r="AT84" i="8"/>
  <c r="U191" i="2"/>
  <c r="Y191" i="2" s="1"/>
  <c r="AR191" i="24"/>
  <c r="AT191" i="24" s="1"/>
  <c r="AQ191" i="24"/>
  <c r="AS191" i="24" s="1"/>
  <c r="AQ191" i="8"/>
  <c r="AS191" i="8" s="1"/>
  <c r="AR191" i="8"/>
  <c r="AR191" i="7"/>
  <c r="AT191" i="7" s="1"/>
  <c r="AQ191" i="7"/>
  <c r="AS191" i="7" s="1"/>
  <c r="AQ191" i="3"/>
  <c r="AS191" i="3" s="1"/>
  <c r="AR191" i="6"/>
  <c r="AT191" i="6" s="1"/>
  <c r="AQ191" i="6"/>
  <c r="W190" i="2"/>
  <c r="Z190" i="2" s="1"/>
  <c r="N192" i="2"/>
  <c r="O192" i="2" s="1"/>
  <c r="V192" i="2" s="1"/>
  <c r="V191" i="2"/>
  <c r="AR191" i="3"/>
  <c r="AT191" i="3" s="1"/>
  <c r="P85" i="2"/>
  <c r="S191" i="2"/>
  <c r="W191" i="2" s="1"/>
  <c r="Z84" i="2"/>
  <c r="O86" i="2"/>
  <c r="V86" i="2" s="1"/>
  <c r="AT191" i="8" l="1"/>
  <c r="AS191" i="6"/>
  <c r="U85" i="2"/>
  <c r="Y85" i="2" s="1"/>
  <c r="AR85" i="7"/>
  <c r="AQ85" i="7"/>
  <c r="AR85" i="24"/>
  <c r="AQ85" i="24"/>
  <c r="AQ85" i="8"/>
  <c r="AR85" i="8"/>
  <c r="AR85" i="6"/>
  <c r="AQ85" i="3"/>
  <c r="AS85" i="3" s="1"/>
  <c r="AQ85" i="6"/>
  <c r="N193" i="2"/>
  <c r="O193" i="2" s="1"/>
  <c r="V193" i="2" s="1"/>
  <c r="AR85" i="3"/>
  <c r="P192" i="2"/>
  <c r="Z191" i="2"/>
  <c r="S85" i="2"/>
  <c r="W85" i="2" s="1"/>
  <c r="N87" i="2"/>
  <c r="AS85" i="24" l="1"/>
  <c r="AT85" i="3"/>
  <c r="AT85" i="6"/>
  <c r="AT85" i="24"/>
  <c r="AT85" i="8"/>
  <c r="AS85" i="7"/>
  <c r="AS85" i="6"/>
  <c r="AS85" i="8"/>
  <c r="AT85" i="7"/>
  <c r="U192" i="2"/>
  <c r="Y192" i="2" s="1"/>
  <c r="AQ192" i="7"/>
  <c r="AS192" i="7" s="1"/>
  <c r="AQ192" i="8"/>
  <c r="AR192" i="24"/>
  <c r="AT192" i="24" s="1"/>
  <c r="AQ192" i="24"/>
  <c r="AS192" i="24" s="1"/>
  <c r="AR192" i="7"/>
  <c r="AT192" i="7" s="1"/>
  <c r="AR192" i="8"/>
  <c r="AT192" i="8" s="1"/>
  <c r="AQ192" i="6"/>
  <c r="AS192" i="6" s="1"/>
  <c r="AR192" i="6"/>
  <c r="AT192" i="6" s="1"/>
  <c r="AQ192" i="3"/>
  <c r="AS192" i="3" s="1"/>
  <c r="AR192" i="3"/>
  <c r="AT192" i="3" s="1"/>
  <c r="Z85" i="2"/>
  <c r="P86" i="2"/>
  <c r="S192" i="2"/>
  <c r="W192" i="2" s="1"/>
  <c r="O87" i="2"/>
  <c r="V87" i="2" s="1"/>
  <c r="N194" i="2"/>
  <c r="AS192" i="8" l="1"/>
  <c r="U86" i="2"/>
  <c r="Y86" i="2" s="1"/>
  <c r="AR86" i="7"/>
  <c r="AQ86" i="7"/>
  <c r="AR86" i="24"/>
  <c r="AQ86" i="24"/>
  <c r="AR86" i="8"/>
  <c r="AQ86" i="8"/>
  <c r="AQ86" i="6"/>
  <c r="AQ86" i="3"/>
  <c r="AS86" i="3" s="1"/>
  <c r="AR86" i="6"/>
  <c r="AR86" i="3"/>
  <c r="Z192" i="2"/>
  <c r="P193" i="2"/>
  <c r="S86" i="2"/>
  <c r="W86" i="2" s="1"/>
  <c r="N88" i="2"/>
  <c r="O194" i="2"/>
  <c r="V194" i="2" s="1"/>
  <c r="AS86" i="24" l="1"/>
  <c r="AT86" i="3"/>
  <c r="AS86" i="6"/>
  <c r="AT86" i="24"/>
  <c r="AS86" i="8"/>
  <c r="AS86" i="7"/>
  <c r="AT86" i="6"/>
  <c r="AT86" i="8"/>
  <c r="AT86" i="7"/>
  <c r="U193" i="2"/>
  <c r="Y193" i="2" s="1"/>
  <c r="AR193" i="24"/>
  <c r="AT193" i="24" s="1"/>
  <c r="AQ193" i="24"/>
  <c r="AS193" i="24" s="1"/>
  <c r="AR193" i="8"/>
  <c r="AT193" i="8" s="1"/>
  <c r="AQ193" i="7"/>
  <c r="AS193" i="7" s="1"/>
  <c r="AR193" i="7"/>
  <c r="AT193" i="7" s="1"/>
  <c r="AQ193" i="8"/>
  <c r="AS193" i="8" s="1"/>
  <c r="AQ193" i="3"/>
  <c r="AS193" i="3" s="1"/>
  <c r="AQ193" i="6"/>
  <c r="AS193" i="6" s="1"/>
  <c r="AR193" i="6"/>
  <c r="AT193" i="6" s="1"/>
  <c r="AR193" i="3"/>
  <c r="AT193" i="3" s="1"/>
  <c r="Z86" i="2"/>
  <c r="P87" i="2"/>
  <c r="S193" i="2"/>
  <c r="W193" i="2" s="1"/>
  <c r="O88" i="2"/>
  <c r="V88" i="2" s="1"/>
  <c r="N195" i="2"/>
  <c r="U87" i="2" l="1"/>
  <c r="Y87" i="2" s="1"/>
  <c r="AR87" i="7"/>
  <c r="AQ87" i="7"/>
  <c r="AR87" i="24"/>
  <c r="AQ87" i="24"/>
  <c r="AQ87" i="8"/>
  <c r="AR87" i="8"/>
  <c r="AQ87" i="6"/>
  <c r="AQ87" i="3"/>
  <c r="AS87" i="3" s="1"/>
  <c r="AR87" i="6"/>
  <c r="AR87" i="3"/>
  <c r="P194" i="2"/>
  <c r="S87" i="2"/>
  <c r="W87" i="2" s="1"/>
  <c r="Z193" i="2"/>
  <c r="N89" i="2"/>
  <c r="O195" i="2"/>
  <c r="V195" i="2" s="1"/>
  <c r="AS87" i="24" l="1"/>
  <c r="AS87" i="6"/>
  <c r="AT87" i="24"/>
  <c r="AT87" i="8"/>
  <c r="AT87" i="3"/>
  <c r="AS87" i="7"/>
  <c r="AT87" i="6"/>
  <c r="AS87" i="8"/>
  <c r="AT87" i="7"/>
  <c r="U194" i="2"/>
  <c r="Y194" i="2" s="1"/>
  <c r="AQ194" i="24"/>
  <c r="AS194" i="24" s="1"/>
  <c r="AQ194" i="7"/>
  <c r="AS194" i="7" s="1"/>
  <c r="AR194" i="7"/>
  <c r="AT194" i="7" s="1"/>
  <c r="AR194" i="24"/>
  <c r="AT194" i="24" s="1"/>
  <c r="AQ194" i="8"/>
  <c r="AS194" i="8" s="1"/>
  <c r="AR194" i="8"/>
  <c r="AT194" i="8" s="1"/>
  <c r="AQ194" i="6"/>
  <c r="AS194" i="6" s="1"/>
  <c r="AR194" i="6"/>
  <c r="AT194" i="6" s="1"/>
  <c r="AQ194" i="3"/>
  <c r="AS194" i="3" s="1"/>
  <c r="AR194" i="3"/>
  <c r="AT194" i="3" s="1"/>
  <c r="Z87" i="2"/>
  <c r="S194" i="2"/>
  <c r="W194" i="2" s="1"/>
  <c r="P88" i="2"/>
  <c r="O89" i="2"/>
  <c r="V89" i="2" s="1"/>
  <c r="N196" i="2"/>
  <c r="U88" i="2" l="1"/>
  <c r="Y88" i="2" s="1"/>
  <c r="AR88" i="7"/>
  <c r="AQ88" i="7"/>
  <c r="AQ88" i="24"/>
  <c r="AR88" i="8"/>
  <c r="AR88" i="24"/>
  <c r="AQ88" i="8"/>
  <c r="AQ88" i="3"/>
  <c r="AS88" i="3" s="1"/>
  <c r="AQ88" i="6"/>
  <c r="AR88" i="6"/>
  <c r="AR88" i="3"/>
  <c r="O196" i="2"/>
  <c r="V196" i="2" s="1"/>
  <c r="P195" i="2"/>
  <c r="Z194" i="2"/>
  <c r="S88" i="2"/>
  <c r="W88" i="2" s="1"/>
  <c r="N90" i="2"/>
  <c r="AS88" i="6" l="1"/>
  <c r="AT88" i="3"/>
  <c r="AS88" i="24"/>
  <c r="AT88" i="8"/>
  <c r="AS88" i="8"/>
  <c r="AS88" i="7"/>
  <c r="AT88" i="6"/>
  <c r="AT88" i="24"/>
  <c r="AT88" i="7"/>
  <c r="U195" i="2"/>
  <c r="Y195" i="2" s="1"/>
  <c r="AR195" i="7"/>
  <c r="AT195" i="7" s="1"/>
  <c r="AQ195" i="8"/>
  <c r="AS195" i="8" s="1"/>
  <c r="AQ195" i="7"/>
  <c r="AS195" i="7" s="1"/>
  <c r="AR195" i="24"/>
  <c r="AT195" i="24" s="1"/>
  <c r="AR195" i="8"/>
  <c r="AT195" i="8" s="1"/>
  <c r="AQ195" i="24"/>
  <c r="AS195" i="24" s="1"/>
  <c r="AQ195" i="3"/>
  <c r="AS195" i="3" s="1"/>
  <c r="AQ195" i="6"/>
  <c r="AS195" i="6" s="1"/>
  <c r="AR195" i="6"/>
  <c r="AT195" i="6" s="1"/>
  <c r="AR195" i="3"/>
  <c r="AT195" i="3" s="1"/>
  <c r="N197" i="2"/>
  <c r="P196" i="2" s="1"/>
  <c r="S195" i="2"/>
  <c r="W195" i="2" s="1"/>
  <c r="Z88" i="2"/>
  <c r="P89" i="2"/>
  <c r="O90" i="2"/>
  <c r="V90" i="2" s="1"/>
  <c r="U89" i="2" l="1"/>
  <c r="Y89" i="2" s="1"/>
  <c r="AR89" i="7"/>
  <c r="AT89" i="7" s="1"/>
  <c r="AQ89" i="7"/>
  <c r="AS89" i="7" s="1"/>
  <c r="AR89" i="24"/>
  <c r="AT89" i="24" s="1"/>
  <c r="AQ89" i="24"/>
  <c r="AS89" i="24" s="1"/>
  <c r="AR89" i="8"/>
  <c r="AT89" i="8" s="1"/>
  <c r="AQ89" i="8"/>
  <c r="AS89" i="8" s="1"/>
  <c r="AQ89" i="3"/>
  <c r="AS89" i="3" s="1"/>
  <c r="AQ89" i="6"/>
  <c r="AS89" i="6" s="1"/>
  <c r="AR89" i="6"/>
  <c r="AT89" i="6" s="1"/>
  <c r="U196" i="2"/>
  <c r="Y196" i="2" s="1"/>
  <c r="AQ196" i="24"/>
  <c r="AS196" i="24" s="1"/>
  <c r="AR196" i="24"/>
  <c r="AT196" i="24" s="1"/>
  <c r="AQ196" i="8"/>
  <c r="AS196" i="8" s="1"/>
  <c r="AQ196" i="7"/>
  <c r="AS196" i="7" s="1"/>
  <c r="AR196" i="8"/>
  <c r="AT196" i="8" s="1"/>
  <c r="AR196" i="7"/>
  <c r="AT196" i="7" s="1"/>
  <c r="AQ196" i="6"/>
  <c r="AS196" i="6" s="1"/>
  <c r="AQ196" i="3"/>
  <c r="AS196" i="3" s="1"/>
  <c r="AR196" i="6"/>
  <c r="AT196" i="6" s="1"/>
  <c r="AR89" i="3"/>
  <c r="AT89" i="3" s="1"/>
  <c r="S196" i="2"/>
  <c r="AR196" i="3"/>
  <c r="AT196" i="3" s="1"/>
  <c r="O197" i="2"/>
  <c r="V197" i="2" s="1"/>
  <c r="S89" i="2"/>
  <c r="W89" i="2" s="1"/>
  <c r="Z195" i="2"/>
  <c r="N91" i="2"/>
  <c r="W196" i="2" l="1"/>
  <c r="Z196" i="2" s="1"/>
  <c r="N198" i="2"/>
  <c r="O198" i="2" s="1"/>
  <c r="V198" i="2" s="1"/>
  <c r="P90" i="2"/>
  <c r="P197" i="2"/>
  <c r="Z89" i="2"/>
  <c r="O91" i="2"/>
  <c r="V91" i="2" s="1"/>
  <c r="U197" i="2" l="1"/>
  <c r="Y197" i="2" s="1"/>
  <c r="AR197" i="8"/>
  <c r="AT197" i="8" s="1"/>
  <c r="AQ197" i="24"/>
  <c r="AS197" i="24" s="1"/>
  <c r="AR197" i="24"/>
  <c r="AT197" i="24" s="1"/>
  <c r="AR197" i="7"/>
  <c r="AT197" i="7" s="1"/>
  <c r="AQ197" i="8"/>
  <c r="AS197" i="8" s="1"/>
  <c r="AQ197" i="7"/>
  <c r="AS197" i="7" s="1"/>
  <c r="AQ197" i="6"/>
  <c r="AS197" i="6" s="1"/>
  <c r="AQ197" i="3"/>
  <c r="AS197" i="3" s="1"/>
  <c r="AR197" i="6"/>
  <c r="AT197" i="6" s="1"/>
  <c r="U90" i="2"/>
  <c r="Y90" i="2" s="1"/>
  <c r="AR90" i="7"/>
  <c r="AT90" i="7" s="1"/>
  <c r="AQ90" i="7"/>
  <c r="AS90" i="7" s="1"/>
  <c r="AQ90" i="24"/>
  <c r="AS90" i="24" s="1"/>
  <c r="AQ90" i="8"/>
  <c r="AS90" i="8" s="1"/>
  <c r="AR90" i="24"/>
  <c r="AT90" i="24" s="1"/>
  <c r="AR90" i="8"/>
  <c r="AT90" i="8" s="1"/>
  <c r="AQ90" i="6"/>
  <c r="AS90" i="6" s="1"/>
  <c r="AR90" i="6"/>
  <c r="AT90" i="6" s="1"/>
  <c r="AQ90" i="3"/>
  <c r="AS90" i="3" s="1"/>
  <c r="AR197" i="3"/>
  <c r="AT197" i="3" s="1"/>
  <c r="AR90" i="3"/>
  <c r="AT90" i="3" s="1"/>
  <c r="S90" i="2"/>
  <c r="W90" i="2" s="1"/>
  <c r="S197" i="2"/>
  <c r="W197" i="2" s="1"/>
  <c r="N92" i="2"/>
  <c r="N199" i="2"/>
  <c r="O92" i="2" l="1"/>
  <c r="V92" i="2" s="1"/>
  <c r="P91" i="2"/>
  <c r="P198" i="2"/>
  <c r="Z90" i="2"/>
  <c r="Z197" i="2"/>
  <c r="O199" i="2"/>
  <c r="V199" i="2" s="1"/>
  <c r="U198" i="2" l="1"/>
  <c r="Y198" i="2" s="1"/>
  <c r="AR198" i="7"/>
  <c r="AT198" i="7" s="1"/>
  <c r="AR198" i="8"/>
  <c r="AT198" i="8" s="1"/>
  <c r="AQ198" i="8"/>
  <c r="AS198" i="8" s="1"/>
  <c r="AQ198" i="7"/>
  <c r="AS198" i="7" s="1"/>
  <c r="AR198" i="24"/>
  <c r="AT198" i="24" s="1"/>
  <c r="AQ198" i="24"/>
  <c r="AS198" i="24" s="1"/>
  <c r="AQ198" i="6"/>
  <c r="AS198" i="6" s="1"/>
  <c r="AQ198" i="3"/>
  <c r="AS198" i="3" s="1"/>
  <c r="AR198" i="6"/>
  <c r="AT198" i="6" s="1"/>
  <c r="U91" i="2"/>
  <c r="Y91" i="2" s="1"/>
  <c r="AQ91" i="7"/>
  <c r="AS91" i="7" s="1"/>
  <c r="AR91" i="7"/>
  <c r="AT91" i="7" s="1"/>
  <c r="AR91" i="24"/>
  <c r="AT91" i="24" s="1"/>
  <c r="AR91" i="8"/>
  <c r="AT91" i="8" s="1"/>
  <c r="AQ91" i="8"/>
  <c r="AS91" i="8" s="1"/>
  <c r="AQ91" i="24"/>
  <c r="AS91" i="24" s="1"/>
  <c r="AQ91" i="3"/>
  <c r="AS91" i="3" s="1"/>
  <c r="AQ91" i="6"/>
  <c r="AS91" i="6" s="1"/>
  <c r="AR91" i="6"/>
  <c r="AT91" i="6" s="1"/>
  <c r="AR198" i="3"/>
  <c r="AT198" i="3" s="1"/>
  <c r="AR91" i="3"/>
  <c r="AT91" i="3" s="1"/>
  <c r="N93" i="2"/>
  <c r="O93" i="2" s="1"/>
  <c r="V93" i="2" s="1"/>
  <c r="S198" i="2"/>
  <c r="W198" i="2" s="1"/>
  <c r="S91" i="2"/>
  <c r="W91" i="2" s="1"/>
  <c r="N200" i="2"/>
  <c r="P92" i="2" l="1"/>
  <c r="Z91" i="2"/>
  <c r="Z198" i="2"/>
  <c r="P199" i="2"/>
  <c r="N94" i="2"/>
  <c r="O200" i="2"/>
  <c r="V200" i="2" s="1"/>
  <c r="U199" i="2" l="1"/>
  <c r="Y199" i="2" s="1"/>
  <c r="AQ199" i="7"/>
  <c r="AS199" i="7" s="1"/>
  <c r="AQ199" i="8"/>
  <c r="AS199" i="8" s="1"/>
  <c r="AR199" i="7"/>
  <c r="AT199" i="7" s="1"/>
  <c r="AR199" i="8"/>
  <c r="AT199" i="8" s="1"/>
  <c r="AQ199" i="24"/>
  <c r="AS199" i="24" s="1"/>
  <c r="AR199" i="24"/>
  <c r="AT199" i="24" s="1"/>
  <c r="AR199" i="6"/>
  <c r="AT199" i="6" s="1"/>
  <c r="AQ199" i="3"/>
  <c r="AS199" i="3" s="1"/>
  <c r="AQ199" i="6"/>
  <c r="AS199" i="6" s="1"/>
  <c r="U92" i="2"/>
  <c r="Y92" i="2" s="1"/>
  <c r="AQ92" i="7"/>
  <c r="AS92" i="7" s="1"/>
  <c r="AR92" i="7"/>
  <c r="AT92" i="7" s="1"/>
  <c r="AR92" i="24"/>
  <c r="AT92" i="24" s="1"/>
  <c r="AQ92" i="8"/>
  <c r="AS92" i="8" s="1"/>
  <c r="AR92" i="8"/>
  <c r="AT92" i="8" s="1"/>
  <c r="AQ92" i="24"/>
  <c r="AS92" i="24" s="1"/>
  <c r="AQ92" i="3"/>
  <c r="AS92" i="3" s="1"/>
  <c r="AQ92" i="6"/>
  <c r="AS92" i="6" s="1"/>
  <c r="AR92" i="6"/>
  <c r="AT92" i="6" s="1"/>
  <c r="AR199" i="3"/>
  <c r="AT199" i="3" s="1"/>
  <c r="S92" i="2"/>
  <c r="AR92" i="3"/>
  <c r="AT92" i="3" s="1"/>
  <c r="S199" i="2"/>
  <c r="W199" i="2" s="1"/>
  <c r="P93" i="2"/>
  <c r="O94" i="2"/>
  <c r="V94" i="2" s="1"/>
  <c r="N201" i="2"/>
  <c r="U93" i="2" l="1"/>
  <c r="Y93" i="2" s="1"/>
  <c r="AQ93" i="7"/>
  <c r="AS93" i="7" s="1"/>
  <c r="AR93" i="7"/>
  <c r="AT93" i="7" s="1"/>
  <c r="AR93" i="24"/>
  <c r="AT93" i="24" s="1"/>
  <c r="AR93" i="8"/>
  <c r="AT93" i="8" s="1"/>
  <c r="AQ93" i="8"/>
  <c r="AS93" i="8" s="1"/>
  <c r="AQ93" i="24"/>
  <c r="AS93" i="24" s="1"/>
  <c r="AQ93" i="3"/>
  <c r="AS93" i="3" s="1"/>
  <c r="AR93" i="6"/>
  <c r="AT93" i="6" s="1"/>
  <c r="AQ93" i="6"/>
  <c r="AS93" i="6" s="1"/>
  <c r="W92" i="2"/>
  <c r="Z92" i="2" s="1"/>
  <c r="AR93" i="3"/>
  <c r="AT93" i="3" s="1"/>
  <c r="S93" i="2"/>
  <c r="W93" i="2" s="1"/>
  <c r="Z199" i="2"/>
  <c r="P200" i="2"/>
  <c r="N95" i="2"/>
  <c r="O201" i="2"/>
  <c r="V201" i="2" s="1"/>
  <c r="U200" i="2" l="1"/>
  <c r="Y200" i="2" s="1"/>
  <c r="AR200" i="24"/>
  <c r="AT200" i="24" s="1"/>
  <c r="AQ200" i="24"/>
  <c r="AS200" i="24" s="1"/>
  <c r="AR200" i="7"/>
  <c r="AT200" i="7" s="1"/>
  <c r="AQ200" i="7"/>
  <c r="AS200" i="7" s="1"/>
  <c r="AQ200" i="8"/>
  <c r="AS200" i="8" s="1"/>
  <c r="AR200" i="8"/>
  <c r="AT200" i="8" s="1"/>
  <c r="AQ200" i="6"/>
  <c r="AS200" i="6" s="1"/>
  <c r="AR200" i="6"/>
  <c r="AT200" i="6" s="1"/>
  <c r="AQ200" i="3"/>
  <c r="AS200" i="3" s="1"/>
  <c r="AR200" i="3"/>
  <c r="AT200" i="3" s="1"/>
  <c r="Z93" i="2"/>
  <c r="P94" i="2"/>
  <c r="S200" i="2"/>
  <c r="W200" i="2" s="1"/>
  <c r="O95" i="2"/>
  <c r="V95" i="2" s="1"/>
  <c r="N202" i="2"/>
  <c r="U94" i="2" l="1"/>
  <c r="Y94" i="2" s="1"/>
  <c r="AQ94" i="7"/>
  <c r="AS94" i="7" s="1"/>
  <c r="AR94" i="7"/>
  <c r="AT94" i="7" s="1"/>
  <c r="AR94" i="24"/>
  <c r="AT94" i="24" s="1"/>
  <c r="AQ94" i="24"/>
  <c r="AS94" i="24" s="1"/>
  <c r="AR94" i="8"/>
  <c r="AT94" i="8" s="1"/>
  <c r="AQ94" i="8"/>
  <c r="AS94" i="8" s="1"/>
  <c r="AQ94" i="3"/>
  <c r="AS94" i="3" s="1"/>
  <c r="AQ94" i="6"/>
  <c r="AS94" i="6" s="1"/>
  <c r="AR94" i="6"/>
  <c r="AT94" i="6" s="1"/>
  <c r="AR94" i="3"/>
  <c r="AT94" i="3" s="1"/>
  <c r="Z200" i="2"/>
  <c r="P201" i="2"/>
  <c r="S94" i="2"/>
  <c r="W94" i="2" s="1"/>
  <c r="N96" i="2"/>
  <c r="O202" i="2"/>
  <c r="V202" i="2" s="1"/>
  <c r="U201" i="2" l="1"/>
  <c r="Y201" i="2" s="1"/>
  <c r="AQ201" i="8"/>
  <c r="AS201" i="8" s="1"/>
  <c r="AR201" i="7"/>
  <c r="AT201" i="7" s="1"/>
  <c r="AQ201" i="7"/>
  <c r="AS201" i="7" s="1"/>
  <c r="AR201" i="8"/>
  <c r="AT201" i="8" s="1"/>
  <c r="AQ201" i="24"/>
  <c r="AS201" i="24" s="1"/>
  <c r="AR201" i="24"/>
  <c r="AT201" i="24" s="1"/>
  <c r="AQ201" i="6"/>
  <c r="AS201" i="6" s="1"/>
  <c r="AR201" i="6"/>
  <c r="AT201" i="6" s="1"/>
  <c r="AQ201" i="3"/>
  <c r="AS201" i="3" s="1"/>
  <c r="AR201" i="3"/>
  <c r="AT201" i="3" s="1"/>
  <c r="P95" i="2"/>
  <c r="S201" i="2"/>
  <c r="W201" i="2" s="1"/>
  <c r="Z94" i="2"/>
  <c r="O96" i="2"/>
  <c r="V96" i="2" s="1"/>
  <c r="N203" i="2"/>
  <c r="U95" i="2" l="1"/>
  <c r="Y95" i="2" s="1"/>
  <c r="AR95" i="7"/>
  <c r="AT95" i="7" s="1"/>
  <c r="AQ95" i="7"/>
  <c r="AS95" i="7" s="1"/>
  <c r="AR95" i="24"/>
  <c r="AT95" i="24" s="1"/>
  <c r="AQ95" i="8"/>
  <c r="AS95" i="8" s="1"/>
  <c r="AQ95" i="24"/>
  <c r="AS95" i="24" s="1"/>
  <c r="AR95" i="8"/>
  <c r="AT95" i="8" s="1"/>
  <c r="AQ95" i="3"/>
  <c r="AS95" i="3" s="1"/>
  <c r="AQ95" i="6"/>
  <c r="AS95" i="6" s="1"/>
  <c r="AR95" i="6"/>
  <c r="AT95" i="6" s="1"/>
  <c r="AR95" i="3"/>
  <c r="AT95" i="3" s="1"/>
  <c r="O203" i="2"/>
  <c r="V203" i="2" s="1"/>
  <c r="P202" i="2"/>
  <c r="S95" i="2"/>
  <c r="W95" i="2" s="1"/>
  <c r="Z201" i="2"/>
  <c r="N97" i="2"/>
  <c r="U202" i="2" l="1"/>
  <c r="Y202" i="2" s="1"/>
  <c r="AR202" i="7"/>
  <c r="AT202" i="7" s="1"/>
  <c r="AQ202" i="24"/>
  <c r="AS202" i="24" s="1"/>
  <c r="AQ202" i="7"/>
  <c r="AS202" i="7" s="1"/>
  <c r="AR202" i="8"/>
  <c r="AT202" i="8" s="1"/>
  <c r="AR202" i="24"/>
  <c r="AT202" i="24" s="1"/>
  <c r="AQ202" i="8"/>
  <c r="AS202" i="8" s="1"/>
  <c r="AQ202" i="6"/>
  <c r="AS202" i="6" s="1"/>
  <c r="AQ202" i="3"/>
  <c r="AS202" i="3" s="1"/>
  <c r="AR202" i="6"/>
  <c r="AT202" i="6" s="1"/>
  <c r="AR202" i="3"/>
  <c r="AT202" i="3" s="1"/>
  <c r="N204" i="2"/>
  <c r="O204" i="2" s="1"/>
  <c r="V204" i="2" s="1"/>
  <c r="Z95" i="2"/>
  <c r="S202" i="2"/>
  <c r="W202" i="2" s="1"/>
  <c r="P204" i="2"/>
  <c r="P96" i="2"/>
  <c r="P203" i="2"/>
  <c r="O97" i="2"/>
  <c r="V97" i="2" s="1"/>
  <c r="U203" i="2" l="1"/>
  <c r="Y203" i="2" s="1"/>
  <c r="AQ203" i="8"/>
  <c r="AS203" i="8" s="1"/>
  <c r="AQ203" i="24"/>
  <c r="AS203" i="24" s="1"/>
  <c r="AQ203" i="7"/>
  <c r="AS203" i="7" s="1"/>
  <c r="AR203" i="7"/>
  <c r="AT203" i="7" s="1"/>
  <c r="AR203" i="8"/>
  <c r="AT203" i="8" s="1"/>
  <c r="AR203" i="24"/>
  <c r="AT203" i="24" s="1"/>
  <c r="AQ203" i="3"/>
  <c r="AS203" i="3" s="1"/>
  <c r="AQ203" i="6"/>
  <c r="AS203" i="6" s="1"/>
  <c r="AR203" i="6"/>
  <c r="AT203" i="6" s="1"/>
  <c r="U96" i="2"/>
  <c r="Y96" i="2" s="1"/>
  <c r="AR96" i="7"/>
  <c r="AT96" i="7" s="1"/>
  <c r="AQ96" i="7"/>
  <c r="AS96" i="7" s="1"/>
  <c r="AQ96" i="24"/>
  <c r="AS96" i="24" s="1"/>
  <c r="AR96" i="24"/>
  <c r="AT96" i="24" s="1"/>
  <c r="AR96" i="8"/>
  <c r="AT96" i="8" s="1"/>
  <c r="AQ96" i="8"/>
  <c r="AS96" i="8" s="1"/>
  <c r="AQ96" i="6"/>
  <c r="AS96" i="6" s="1"/>
  <c r="AQ96" i="3"/>
  <c r="AS96" i="3" s="1"/>
  <c r="AR96" i="6"/>
  <c r="AT96" i="6" s="1"/>
  <c r="U204" i="2"/>
  <c r="Y204" i="2" s="1"/>
  <c r="AR204" i="24"/>
  <c r="AQ204" i="24"/>
  <c r="AR204" i="7"/>
  <c r="AQ204" i="7"/>
  <c r="AQ204" i="8"/>
  <c r="AR204" i="8"/>
  <c r="AQ204" i="3"/>
  <c r="AR204" i="6"/>
  <c r="AQ204" i="6"/>
  <c r="AR96" i="3"/>
  <c r="AT96" i="3" s="1"/>
  <c r="AR204" i="3"/>
  <c r="AR203" i="3"/>
  <c r="AT203" i="3" s="1"/>
  <c r="Q204" i="2"/>
  <c r="N205" i="2"/>
  <c r="Q205" i="2" s="1"/>
  <c r="S203" i="2"/>
  <c r="W203" i="2" s="1"/>
  <c r="Q203" i="2"/>
  <c r="Z202" i="2"/>
  <c r="Q201" i="2"/>
  <c r="Q198" i="2"/>
  <c r="Q200" i="2"/>
  <c r="Q199" i="2"/>
  <c r="S204" i="2"/>
  <c r="W204" i="2" s="1"/>
  <c r="Q143" i="2"/>
  <c r="Q165" i="2"/>
  <c r="Q122" i="2"/>
  <c r="Q109" i="2"/>
  <c r="Q156" i="2"/>
  <c r="Q177" i="2"/>
  <c r="Q150" i="2"/>
  <c r="Q173" i="2"/>
  <c r="Q176" i="2"/>
  <c r="Q138" i="2"/>
  <c r="Q174" i="2"/>
  <c r="Q117" i="2"/>
  <c r="Q126" i="2"/>
  <c r="Q119" i="2"/>
  <c r="Q178" i="2"/>
  <c r="Q144" i="2"/>
  <c r="Q153" i="2"/>
  <c r="Q106" i="2"/>
  <c r="Q155" i="2"/>
  <c r="Q168" i="2"/>
  <c r="Q164" i="2"/>
  <c r="Q185" i="2"/>
  <c r="Q147" i="2"/>
  <c r="Q127" i="2"/>
  <c r="Q169" i="2"/>
  <c r="Q134" i="2"/>
  <c r="Q114" i="2"/>
  <c r="Q132" i="2"/>
  <c r="Q162" i="2"/>
  <c r="Q148" i="2"/>
  <c r="Q180" i="2"/>
  <c r="Q123" i="2"/>
  <c r="Q128" i="2"/>
  <c r="Q133" i="2"/>
  <c r="Q140" i="2"/>
  <c r="Q160" i="2"/>
  <c r="Q120" i="2"/>
  <c r="Q158" i="2"/>
  <c r="Q136" i="2"/>
  <c r="Q157" i="2"/>
  <c r="Q135" i="2"/>
  <c r="Q151" i="2"/>
  <c r="Q179" i="2"/>
  <c r="Q131" i="2"/>
  <c r="Q159" i="2"/>
  <c r="Q166" i="2"/>
  <c r="Q107" i="2"/>
  <c r="Q171" i="2"/>
  <c r="Q111" i="2"/>
  <c r="Q108" i="2"/>
  <c r="Q175" i="2"/>
  <c r="Q154" i="2"/>
  <c r="Q183" i="2"/>
  <c r="Q181" i="2"/>
  <c r="Q130" i="2"/>
  <c r="Q170" i="2"/>
  <c r="Q141" i="2"/>
  <c r="Q152" i="2"/>
  <c r="Q182" i="2"/>
  <c r="Q124" i="2"/>
  <c r="Q113" i="2"/>
  <c r="Q125" i="2"/>
  <c r="Q167" i="2"/>
  <c r="Q110" i="2"/>
  <c r="Q137" i="2"/>
  <c r="Q172" i="2"/>
  <c r="Q163" i="2"/>
  <c r="Q116" i="2"/>
  <c r="Q161" i="2"/>
  <c r="Q149" i="2"/>
  <c r="Q121" i="2"/>
  <c r="Q146" i="2"/>
  <c r="Q145" i="2"/>
  <c r="Q142" i="2"/>
  <c r="Q118" i="2"/>
  <c r="Q139" i="2"/>
  <c r="Q129" i="2"/>
  <c r="Q115" i="2"/>
  <c r="Q112" i="2"/>
  <c r="Q184" i="2"/>
  <c r="Q186" i="2"/>
  <c r="Q187" i="2"/>
  <c r="Q188" i="2"/>
  <c r="Q190" i="2"/>
  <c r="Q189" i="2"/>
  <c r="Q191" i="2"/>
  <c r="Q192" i="2"/>
  <c r="Q193" i="2"/>
  <c r="Q194" i="2"/>
  <c r="Q196" i="2"/>
  <c r="Q195" i="2"/>
  <c r="Q197" i="2"/>
  <c r="Q202" i="2"/>
  <c r="S96" i="2"/>
  <c r="W96" i="2" s="1"/>
  <c r="N98" i="2"/>
  <c r="W208" i="2" l="1"/>
  <c r="U208" i="2"/>
  <c r="AS204" i="3"/>
  <c r="AS208" i="3" s="1"/>
  <c r="AQ208" i="3"/>
  <c r="AT204" i="7"/>
  <c r="AT208" i="7" s="1"/>
  <c r="AR208" i="7"/>
  <c r="AT204" i="8"/>
  <c r="AT208" i="8" s="1"/>
  <c r="AR208" i="8"/>
  <c r="AS204" i="24"/>
  <c r="AS208" i="24" s="1"/>
  <c r="AQ208" i="24"/>
  <c r="AT204" i="3"/>
  <c r="AT208" i="3" s="1"/>
  <c r="AR208" i="3"/>
  <c r="AS204" i="6"/>
  <c r="AS208" i="6" s="1"/>
  <c r="AQ208" i="6"/>
  <c r="AS204" i="8"/>
  <c r="AS208" i="8" s="1"/>
  <c r="AQ208" i="8"/>
  <c r="AT204" i="24"/>
  <c r="AT208" i="24" s="1"/>
  <c r="AR208" i="24"/>
  <c r="AT204" i="6"/>
  <c r="AT208" i="6" s="1"/>
  <c r="AR208" i="6"/>
  <c r="AS204" i="7"/>
  <c r="AS208" i="7" s="1"/>
  <c r="AQ208" i="7"/>
  <c r="Y208" i="2"/>
  <c r="T202" i="2"/>
  <c r="O205" i="2"/>
  <c r="T205" i="2"/>
  <c r="T198" i="2"/>
  <c r="T199" i="2"/>
  <c r="Z204" i="2"/>
  <c r="T156" i="2"/>
  <c r="T137" i="2"/>
  <c r="T130" i="2"/>
  <c r="T139" i="2"/>
  <c r="T126" i="2"/>
  <c r="T144" i="2"/>
  <c r="T184" i="2"/>
  <c r="T138" i="2"/>
  <c r="T177" i="2"/>
  <c r="T135" i="2"/>
  <c r="T129" i="2"/>
  <c r="T106" i="2"/>
  <c r="T119" i="2"/>
  <c r="T170" i="2"/>
  <c r="T122" i="2"/>
  <c r="T131" i="2"/>
  <c r="T132" i="2"/>
  <c r="T178" i="2"/>
  <c r="T125" i="2"/>
  <c r="T169" i="2"/>
  <c r="T140" i="2"/>
  <c r="T124" i="2"/>
  <c r="T150" i="2"/>
  <c r="T179" i="2"/>
  <c r="T113" i="2"/>
  <c r="T168" i="2"/>
  <c r="T134" i="2"/>
  <c r="T157" i="2"/>
  <c r="T152" i="2"/>
  <c r="T161" i="2"/>
  <c r="T120" i="2"/>
  <c r="T114" i="2"/>
  <c r="T153" i="2"/>
  <c r="T182" i="2"/>
  <c r="T163" i="2"/>
  <c r="T165" i="2"/>
  <c r="T160" i="2"/>
  <c r="T115" i="2"/>
  <c r="T162" i="2"/>
  <c r="T123" i="2"/>
  <c r="T146" i="2"/>
  <c r="T174" i="2"/>
  <c r="T166" i="2"/>
  <c r="T109" i="2"/>
  <c r="T159" i="2"/>
  <c r="T181" i="2"/>
  <c r="T141" i="2"/>
  <c r="T143" i="2"/>
  <c r="T154" i="2"/>
  <c r="T121" i="2"/>
  <c r="T167" i="2"/>
  <c r="T133" i="2"/>
  <c r="T180" i="2"/>
  <c r="T164" i="2"/>
  <c r="T151" i="2"/>
  <c r="T111" i="2"/>
  <c r="T147" i="2"/>
  <c r="T112" i="2"/>
  <c r="T155" i="2"/>
  <c r="T107" i="2"/>
  <c r="T172" i="2"/>
  <c r="T118" i="2"/>
  <c r="T149" i="2"/>
  <c r="T176" i="2"/>
  <c r="T136" i="2"/>
  <c r="T116" i="2"/>
  <c r="T142" i="2"/>
  <c r="T175" i="2"/>
  <c r="T183" i="2"/>
  <c r="T117" i="2"/>
  <c r="T128" i="2"/>
  <c r="T127" i="2"/>
  <c r="T108" i="2"/>
  <c r="T173" i="2"/>
  <c r="T185" i="2"/>
  <c r="T145" i="2"/>
  <c r="T110" i="2"/>
  <c r="T171" i="2"/>
  <c r="T148" i="2"/>
  <c r="T158" i="2"/>
  <c r="T186" i="2"/>
  <c r="T187" i="2"/>
  <c r="T188" i="2"/>
  <c r="T189" i="2"/>
  <c r="T190" i="2"/>
  <c r="T191" i="2"/>
  <c r="T192" i="2"/>
  <c r="T193" i="2"/>
  <c r="T194" i="2"/>
  <c r="T196" i="2"/>
  <c r="T195" i="2"/>
  <c r="T197" i="2"/>
  <c r="T204" i="2"/>
  <c r="Z203" i="2"/>
  <c r="T203" i="2"/>
  <c r="P97" i="2"/>
  <c r="T200" i="2"/>
  <c r="Z96" i="2"/>
  <c r="T201" i="2"/>
  <c r="O98" i="2"/>
  <c r="V98" i="2" s="1"/>
  <c r="U97" i="2" l="1"/>
  <c r="Y97" i="2" s="1"/>
  <c r="AQ97" i="7"/>
  <c r="AS97" i="7" s="1"/>
  <c r="AR97" i="7"/>
  <c r="AT97" i="7" s="1"/>
  <c r="AQ97" i="24"/>
  <c r="AS97" i="24" s="1"/>
  <c r="AR97" i="24"/>
  <c r="AT97" i="24" s="1"/>
  <c r="AR97" i="8"/>
  <c r="AT97" i="8" s="1"/>
  <c r="AQ97" i="8"/>
  <c r="AS97" i="8" s="1"/>
  <c r="AR97" i="6"/>
  <c r="AT97" i="6" s="1"/>
  <c r="AQ97" i="3"/>
  <c r="AS97" i="3" s="1"/>
  <c r="AQ97" i="6"/>
  <c r="AS97" i="6" s="1"/>
  <c r="N206" i="2"/>
  <c r="T206" i="2" s="1"/>
  <c r="V205" i="2"/>
  <c r="AR97" i="3"/>
  <c r="AT97" i="3" s="1"/>
  <c r="Z208" i="2"/>
  <c r="S97" i="2"/>
  <c r="W97" i="2" s="1"/>
  <c r="G5" i="37"/>
  <c r="N99" i="2"/>
  <c r="O206" i="2" l="1"/>
  <c r="V206" i="2" s="1"/>
  <c r="V208" i="2" s="1"/>
  <c r="Q206" i="2"/>
  <c r="E5" i="37"/>
  <c r="P98" i="2"/>
  <c r="Z97" i="2"/>
  <c r="O99" i="2"/>
  <c r="V99" i="2" s="1"/>
  <c r="U98" i="2" l="1"/>
  <c r="Y98" i="2" s="1"/>
  <c r="AQ98" i="7"/>
  <c r="AS98" i="7" s="1"/>
  <c r="AR98" i="7"/>
  <c r="AT98" i="7" s="1"/>
  <c r="AQ98" i="24"/>
  <c r="AS98" i="24" s="1"/>
  <c r="AR98" i="24"/>
  <c r="AT98" i="24" s="1"/>
  <c r="AQ98" i="8"/>
  <c r="AS98" i="8" s="1"/>
  <c r="AR98" i="8"/>
  <c r="AT98" i="8" s="1"/>
  <c r="AQ98" i="6"/>
  <c r="AS98" i="6" s="1"/>
  <c r="AQ98" i="3"/>
  <c r="AS98" i="3" s="1"/>
  <c r="AR98" i="6"/>
  <c r="AT98" i="6" s="1"/>
  <c r="AR98" i="3"/>
  <c r="AT98" i="3" s="1"/>
  <c r="S98" i="2"/>
  <c r="W98" i="2" s="1"/>
  <c r="N100" i="2"/>
  <c r="Z98" i="2" l="1"/>
  <c r="P99" i="2"/>
  <c r="O100" i="2"/>
  <c r="V100" i="2" s="1"/>
  <c r="U99" i="2" l="1"/>
  <c r="Y99" i="2" s="1"/>
  <c r="AQ99" i="7"/>
  <c r="AS99" i="7" s="1"/>
  <c r="AR99" i="7"/>
  <c r="AT99" i="7" s="1"/>
  <c r="AR99" i="24"/>
  <c r="AT99" i="24" s="1"/>
  <c r="AQ99" i="8"/>
  <c r="AS99" i="8" s="1"/>
  <c r="AR99" i="8"/>
  <c r="AT99" i="8" s="1"/>
  <c r="AQ99" i="24"/>
  <c r="AS99" i="24" s="1"/>
  <c r="AQ99" i="3"/>
  <c r="AS99" i="3" s="1"/>
  <c r="AQ99" i="6"/>
  <c r="AS99" i="6" s="1"/>
  <c r="AR99" i="6"/>
  <c r="AT99" i="6" s="1"/>
  <c r="AR99" i="3"/>
  <c r="AT99" i="3" s="1"/>
  <c r="S99" i="2"/>
  <c r="W99" i="2" s="1"/>
  <c r="N101" i="2"/>
  <c r="Z99" i="2" l="1"/>
  <c r="P100" i="2"/>
  <c r="O101" i="2"/>
  <c r="V101" i="2" s="1"/>
  <c r="U100" i="2" l="1"/>
  <c r="Y100" i="2" s="1"/>
  <c r="AR100" i="7"/>
  <c r="AT100" i="7" s="1"/>
  <c r="AQ100" i="7"/>
  <c r="AS100" i="7" s="1"/>
  <c r="AR100" i="24"/>
  <c r="AT100" i="24" s="1"/>
  <c r="AQ100" i="24"/>
  <c r="AS100" i="24" s="1"/>
  <c r="AQ100" i="8"/>
  <c r="AS100" i="8" s="1"/>
  <c r="AR100" i="8"/>
  <c r="AT100" i="8" s="1"/>
  <c r="AQ100" i="3"/>
  <c r="AS100" i="3" s="1"/>
  <c r="AQ100" i="6"/>
  <c r="AS100" i="6" s="1"/>
  <c r="AR100" i="6"/>
  <c r="AT100" i="6" s="1"/>
  <c r="AR100" i="3"/>
  <c r="AT100" i="3" s="1"/>
  <c r="S100" i="2"/>
  <c r="W100" i="2" s="1"/>
  <c r="N102" i="2"/>
  <c r="Z100" i="2" l="1"/>
  <c r="P101" i="2"/>
  <c r="O102" i="2"/>
  <c r="V102" i="2" s="1"/>
  <c r="U101" i="2" l="1"/>
  <c r="Y101" i="2" s="1"/>
  <c r="AR101" i="7"/>
  <c r="AT101" i="7" s="1"/>
  <c r="AQ101" i="7"/>
  <c r="AS101" i="7" s="1"/>
  <c r="AR101" i="24"/>
  <c r="AT101" i="24" s="1"/>
  <c r="AQ101" i="8"/>
  <c r="AS101" i="8" s="1"/>
  <c r="AR101" i="8"/>
  <c r="AT101" i="8" s="1"/>
  <c r="AQ101" i="24"/>
  <c r="AS101" i="24" s="1"/>
  <c r="AQ101" i="3"/>
  <c r="AS101" i="3" s="1"/>
  <c r="AQ101" i="6"/>
  <c r="AS101" i="6" s="1"/>
  <c r="AR101" i="6"/>
  <c r="AT101" i="6" s="1"/>
  <c r="AR101" i="3"/>
  <c r="AT101" i="3" s="1"/>
  <c r="S101" i="2"/>
  <c r="W101" i="2" s="1"/>
  <c r="N103" i="2"/>
  <c r="P103" i="2" l="1"/>
  <c r="P102" i="2"/>
  <c r="Z101" i="2"/>
  <c r="O103" i="2"/>
  <c r="V103" i="2" s="1"/>
  <c r="Q5" i="2" l="1"/>
  <c r="U102" i="2"/>
  <c r="Y102" i="2" s="1"/>
  <c r="AR102" i="7"/>
  <c r="AT102" i="7" s="1"/>
  <c r="AQ102" i="7"/>
  <c r="AS102" i="7" s="1"/>
  <c r="AR102" i="24"/>
  <c r="AT102" i="24" s="1"/>
  <c r="AQ102" i="8"/>
  <c r="AS102" i="8" s="1"/>
  <c r="AQ102" i="24"/>
  <c r="AS102" i="24" s="1"/>
  <c r="AR102" i="8"/>
  <c r="AT102" i="8" s="1"/>
  <c r="AQ102" i="6"/>
  <c r="AS102" i="6" s="1"/>
  <c r="AR102" i="6"/>
  <c r="AT102" i="6" s="1"/>
  <c r="AQ102" i="3"/>
  <c r="AS102" i="3" s="1"/>
  <c r="U103" i="2"/>
  <c r="Y103" i="2" s="1"/>
  <c r="AQ103" i="7"/>
  <c r="AR103" i="7"/>
  <c r="AQ103" i="24"/>
  <c r="AR103" i="24"/>
  <c r="AQ103" i="8"/>
  <c r="AR103" i="8"/>
  <c r="AQ103" i="6"/>
  <c r="AR103" i="6"/>
  <c r="AQ103" i="3"/>
  <c r="AR102" i="3"/>
  <c r="AT102" i="3" s="1"/>
  <c r="AR103" i="3"/>
  <c r="Q103" i="2"/>
  <c r="Q6" i="2"/>
  <c r="S103" i="2"/>
  <c r="W103" i="2" s="1"/>
  <c r="Q83" i="2"/>
  <c r="Q31" i="2"/>
  <c r="Q30" i="2"/>
  <c r="Q58" i="2"/>
  <c r="Q78" i="2"/>
  <c r="Q11" i="2"/>
  <c r="Q61" i="2"/>
  <c r="Q50" i="2"/>
  <c r="Q80" i="2"/>
  <c r="Q7" i="2"/>
  <c r="Q73" i="2"/>
  <c r="Q49" i="2"/>
  <c r="Q56" i="2"/>
  <c r="Q26" i="2"/>
  <c r="Q63" i="2"/>
  <c r="Q71" i="2"/>
  <c r="Q74" i="2"/>
  <c r="Q17" i="2"/>
  <c r="Q57" i="2"/>
  <c r="Q65" i="2"/>
  <c r="Q60" i="2"/>
  <c r="Q13" i="2"/>
  <c r="Q76" i="2"/>
  <c r="Q53" i="2"/>
  <c r="Q72" i="2"/>
  <c r="Q54" i="2"/>
  <c r="Q24" i="2"/>
  <c r="Q69" i="2"/>
  <c r="Q44" i="2"/>
  <c r="Q68" i="2"/>
  <c r="Q32" i="2"/>
  <c r="Q39" i="2"/>
  <c r="Q48" i="2"/>
  <c r="Q77" i="2"/>
  <c r="Q25" i="2"/>
  <c r="Q35" i="2"/>
  <c r="Q28" i="2"/>
  <c r="Q8" i="2"/>
  <c r="Q34" i="2"/>
  <c r="Q33" i="2"/>
  <c r="Q47" i="2"/>
  <c r="Q37" i="2"/>
  <c r="Q38" i="2"/>
  <c r="Q20" i="2"/>
  <c r="Q52" i="2"/>
  <c r="Q79" i="2"/>
  <c r="Q23" i="2"/>
  <c r="Q27" i="2"/>
  <c r="Q14" i="2"/>
  <c r="Q82" i="2"/>
  <c r="Q45" i="2"/>
  <c r="Q75" i="2"/>
  <c r="Q55" i="2"/>
  <c r="Q84" i="2"/>
  <c r="Q51" i="2"/>
  <c r="Q41" i="2"/>
  <c r="Q46" i="2"/>
  <c r="Q43" i="2"/>
  <c r="Q70" i="2"/>
  <c r="Q22" i="2"/>
  <c r="Q36" i="2"/>
  <c r="Q15" i="2"/>
  <c r="Q40" i="2"/>
  <c r="Q12" i="2"/>
  <c r="Q59" i="2"/>
  <c r="Q62" i="2"/>
  <c r="Q81" i="2"/>
  <c r="Q66" i="2"/>
  <c r="Q10" i="2"/>
  <c r="Q42" i="2"/>
  <c r="Q64" i="2"/>
  <c r="Q18" i="2"/>
  <c r="Q29" i="2"/>
  <c r="Q67" i="2"/>
  <c r="Q21" i="2"/>
  <c r="Q19" i="2"/>
  <c r="Q16" i="2"/>
  <c r="Q9" i="2"/>
  <c r="Q85" i="2"/>
  <c r="Q86" i="2"/>
  <c r="Q87" i="2"/>
  <c r="Q88" i="2"/>
  <c r="Q91" i="2"/>
  <c r="Q89" i="2"/>
  <c r="Q90" i="2"/>
  <c r="Q92" i="2"/>
  <c r="Q93" i="2"/>
  <c r="Q94" i="2"/>
  <c r="Q95" i="2"/>
  <c r="Q96" i="2"/>
  <c r="Q97" i="2"/>
  <c r="S102" i="2"/>
  <c r="W102" i="2" s="1"/>
  <c r="Q102" i="2"/>
  <c r="Q101" i="2"/>
  <c r="Q99" i="2"/>
  <c r="Q98" i="2"/>
  <c r="Q100" i="2"/>
  <c r="N104" i="2"/>
  <c r="U207" i="2" l="1"/>
  <c r="AQ207" i="3"/>
  <c r="AS103" i="3"/>
  <c r="AS207" i="3" s="1"/>
  <c r="AT103" i="3"/>
  <c r="AT207" i="3" s="1"/>
  <c r="AR207" i="3"/>
  <c r="AS103" i="8"/>
  <c r="AS207" i="8" s="1"/>
  <c r="AS209" i="8" s="1"/>
  <c r="AQ207" i="8"/>
  <c r="AQ209" i="8" s="1"/>
  <c r="AS103" i="7"/>
  <c r="AS207" i="7" s="1"/>
  <c r="AS209" i="7" s="1"/>
  <c r="AQ207" i="7"/>
  <c r="AQ209" i="7" s="1"/>
  <c r="AT103" i="6"/>
  <c r="AT207" i="6" s="1"/>
  <c r="AT209" i="6" s="1"/>
  <c r="AR207" i="6"/>
  <c r="AR209" i="6" s="1"/>
  <c r="AT103" i="24"/>
  <c r="AT207" i="24" s="1"/>
  <c r="AT209" i="24" s="1"/>
  <c r="AR207" i="24"/>
  <c r="AR209" i="24" s="1"/>
  <c r="AS103" i="6"/>
  <c r="AS207" i="6" s="1"/>
  <c r="AS209" i="6" s="1"/>
  <c r="AQ207" i="6"/>
  <c r="AQ209" i="6" s="1"/>
  <c r="AS103" i="24"/>
  <c r="AS207" i="24" s="1"/>
  <c r="AS209" i="24" s="1"/>
  <c r="AQ207" i="24"/>
  <c r="AQ209" i="24" s="1"/>
  <c r="AT103" i="8"/>
  <c r="AT207" i="8" s="1"/>
  <c r="AT209" i="8" s="1"/>
  <c r="AR207" i="8"/>
  <c r="AR209" i="8" s="1"/>
  <c r="AT103" i="7"/>
  <c r="AT207" i="7" s="1"/>
  <c r="AT209" i="7" s="1"/>
  <c r="AR207" i="7"/>
  <c r="AR209" i="7" s="1"/>
  <c r="W207" i="2"/>
  <c r="W209" i="2" s="1"/>
  <c r="Y207" i="2"/>
  <c r="Z103" i="2"/>
  <c r="T30" i="2"/>
  <c r="T18" i="2"/>
  <c r="T63" i="2"/>
  <c r="T50" i="2"/>
  <c r="T26" i="2"/>
  <c r="T49" i="2"/>
  <c r="T81" i="2"/>
  <c r="T57" i="2"/>
  <c r="T11" i="2"/>
  <c r="T71" i="2"/>
  <c r="T76" i="2"/>
  <c r="T25" i="2"/>
  <c r="T42" i="2"/>
  <c r="T66" i="2"/>
  <c r="T75" i="2"/>
  <c r="T84" i="2"/>
  <c r="T68" i="2"/>
  <c r="T41" i="2"/>
  <c r="T73" i="2"/>
  <c r="T54" i="2"/>
  <c r="T19" i="2"/>
  <c r="T9" i="2"/>
  <c r="T12" i="2"/>
  <c r="T60" i="2"/>
  <c r="T35" i="2"/>
  <c r="T62" i="2"/>
  <c r="T38" i="2"/>
  <c r="T64" i="2"/>
  <c r="T72" i="2"/>
  <c r="T7" i="2"/>
  <c r="T5" i="2"/>
  <c r="T36" i="2"/>
  <c r="T55" i="2"/>
  <c r="T48" i="2"/>
  <c r="T46" i="2"/>
  <c r="T74" i="2"/>
  <c r="T78" i="2"/>
  <c r="T13" i="2"/>
  <c r="T22" i="2"/>
  <c r="T83" i="2"/>
  <c r="T58" i="2"/>
  <c r="T29" i="2"/>
  <c r="T44" i="2"/>
  <c r="T21" i="2"/>
  <c r="T82" i="2"/>
  <c r="T67" i="2"/>
  <c r="T31" i="2"/>
  <c r="T24" i="2"/>
  <c r="T20" i="2"/>
  <c r="T53" i="2"/>
  <c r="T40" i="2"/>
  <c r="T51" i="2"/>
  <c r="T56" i="2"/>
  <c r="T32" i="2"/>
  <c r="T8" i="2"/>
  <c r="T47" i="2"/>
  <c r="T23" i="2"/>
  <c r="T28" i="2"/>
  <c r="T69" i="2"/>
  <c r="T59" i="2"/>
  <c r="T6" i="2"/>
  <c r="T80" i="2"/>
  <c r="T45" i="2"/>
  <c r="T65" i="2"/>
  <c r="T15" i="2"/>
  <c r="T14" i="2"/>
  <c r="T43" i="2"/>
  <c r="T52" i="2"/>
  <c r="T17" i="2"/>
  <c r="T34" i="2"/>
  <c r="T33" i="2"/>
  <c r="T37" i="2"/>
  <c r="T39" i="2"/>
  <c r="T61" i="2"/>
  <c r="T79" i="2"/>
  <c r="T70" i="2"/>
  <c r="T16" i="2"/>
  <c r="T27" i="2"/>
  <c r="T77" i="2"/>
  <c r="T10" i="2"/>
  <c r="T85" i="2"/>
  <c r="T86" i="2"/>
  <c r="T87" i="2"/>
  <c r="T88" i="2"/>
  <c r="T89" i="2"/>
  <c r="T90" i="2"/>
  <c r="T92" i="2"/>
  <c r="T91" i="2"/>
  <c r="T93" i="2"/>
  <c r="T94" i="2"/>
  <c r="T95" i="2"/>
  <c r="T96" i="2"/>
  <c r="T97" i="2"/>
  <c r="T103" i="2"/>
  <c r="Z102" i="2"/>
  <c r="T102" i="2"/>
  <c r="T101" i="2"/>
  <c r="T99" i="2"/>
  <c r="T100" i="2"/>
  <c r="T98" i="2"/>
  <c r="O104" i="2"/>
  <c r="V104" i="2" s="1"/>
  <c r="Q104" i="2"/>
  <c r="T104" i="2"/>
  <c r="AR209" i="3" l="1"/>
  <c r="AQ209" i="3"/>
  <c r="Z207" i="2"/>
  <c r="U209" i="2"/>
  <c r="Y209" i="2"/>
  <c r="N105" i="2"/>
  <c r="O105" i="2" s="1"/>
  <c r="V105" i="2" s="1"/>
  <c r="V207" i="2" s="1"/>
  <c r="V209" i="2" s="1"/>
  <c r="AT209" i="3" l="1"/>
  <c r="AS209" i="3"/>
  <c r="D5" i="37"/>
  <c r="H5" i="37"/>
  <c r="Z209" i="2"/>
  <c r="K5" i="37" s="1"/>
  <c r="B5" i="37"/>
  <c r="J5" i="37"/>
  <c r="Q105" i="2"/>
  <c r="T105" i="2"/>
  <c r="AB286" i="1" l="1"/>
  <c r="AB287" i="1" l="1"/>
  <c r="AB387" i="1"/>
  <c r="AB288" i="1" l="1"/>
  <c r="AB388" i="1"/>
  <c r="AB289" i="1" l="1"/>
  <c r="AB389" i="1"/>
  <c r="AB290" i="1" l="1"/>
  <c r="AB390" i="1"/>
  <c r="AB291" i="1" l="1"/>
  <c r="AB391" i="1"/>
  <c r="AB292" i="1" l="1"/>
  <c r="AB392" i="1"/>
  <c r="AB293" i="1" l="1"/>
  <c r="AB393" i="1"/>
  <c r="AB294" i="1" l="1"/>
  <c r="AB395" i="1" s="1"/>
  <c r="AB394" i="1"/>
</calcChain>
</file>

<file path=xl/comments1.xml><?xml version="1.0" encoding="utf-8"?>
<comments xmlns="http://schemas.openxmlformats.org/spreadsheetml/2006/main">
  <authors>
    <author>Bele</author>
  </authors>
  <commentList>
    <comment ref="G4" authorId="0" shapeId="0">
      <text>
        <r>
          <rPr>
            <b/>
            <sz val="9"/>
            <color indexed="81"/>
            <rFont val="Tahoma"/>
            <family val="2"/>
          </rPr>
          <t>Bele:</t>
        </r>
        <r>
          <rPr>
            <sz val="9"/>
            <color indexed="81"/>
            <rFont val="Tahoma"/>
            <family val="2"/>
          </rPr>
          <t xml:space="preserve">
Not included in total economic value and reporting of results. </t>
        </r>
      </text>
    </comment>
  </commentList>
</comments>
</file>

<file path=xl/comments2.xml><?xml version="1.0" encoding="utf-8"?>
<comments xmlns="http://schemas.openxmlformats.org/spreadsheetml/2006/main">
  <authors>
    <author>Claire</author>
    <author>Belen Zapata Diomedi</author>
    <author>Belen Zapata-Diomedi</author>
  </authors>
  <commentList>
    <comment ref="D2" authorId="0" shapeId="0">
      <text>
        <r>
          <rPr>
            <b/>
            <sz val="9"/>
            <color indexed="81"/>
            <rFont val="Tahoma"/>
            <family val="2"/>
          </rPr>
          <t>Claire:</t>
        </r>
        <r>
          <rPr>
            <sz val="9"/>
            <color indexed="81"/>
            <rFont val="Tahoma"/>
            <family val="2"/>
          </rPr>
          <t xml:space="preserve">
"base scenario" which I calculated with the PSP provided by VPA (so that is what happen when you put in the New development as proposed by VPA)</t>
        </r>
      </text>
    </comment>
    <comment ref="F2" authorId="0" shapeId="0">
      <text>
        <r>
          <rPr>
            <b/>
            <sz val="9"/>
            <color indexed="81"/>
            <rFont val="Tahoma"/>
            <family val="2"/>
          </rPr>
          <t>Claire:</t>
        </r>
        <r>
          <rPr>
            <sz val="9"/>
            <color indexed="81"/>
            <rFont val="Tahoma"/>
            <family val="2"/>
          </rPr>
          <t xml:space="preserve">
Calculated with spatial data available</t>
        </r>
      </text>
    </comment>
    <comment ref="D3" authorId="1" shapeId="0">
      <text>
        <r>
          <rPr>
            <b/>
            <sz val="9"/>
            <color indexed="81"/>
            <rFont val="Tahoma"/>
            <family val="2"/>
          </rPr>
          <t>Belen Zapata Diomedi:</t>
        </r>
        <r>
          <rPr>
            <sz val="9"/>
            <color indexed="81"/>
            <rFont val="Tahoma"/>
            <family val="2"/>
          </rPr>
          <t xml:space="preserve">
See map, larger area to the development</t>
        </r>
      </text>
    </comment>
    <comment ref="B11" authorId="2" shapeId="0">
      <text>
        <r>
          <rPr>
            <b/>
            <sz val="9"/>
            <color indexed="81"/>
            <rFont val="Tahoma"/>
            <family val="2"/>
          </rPr>
          <t>Belen Zapata-Diomedi:</t>
        </r>
        <r>
          <rPr>
            <sz val="9"/>
            <color indexed="81"/>
            <rFont val="Tahoma"/>
            <family val="2"/>
          </rPr>
          <t xml:space="preserve">
Calculated
</t>
        </r>
      </text>
    </comment>
  </commentList>
</comments>
</file>

<file path=xl/comments3.xml><?xml version="1.0" encoding="utf-8"?>
<comments xmlns="http://schemas.openxmlformats.org/spreadsheetml/2006/main">
  <authors>
    <author>Claire</author>
    <author>Belen Zapata Diomedi</author>
    <author>Belen Zapata-Diomedi</author>
  </authors>
  <commentList>
    <comment ref="D2" authorId="0" shapeId="0">
      <text>
        <r>
          <rPr>
            <b/>
            <sz val="9"/>
            <color indexed="81"/>
            <rFont val="Tahoma"/>
            <family val="2"/>
          </rPr>
          <t>Claire:</t>
        </r>
        <r>
          <rPr>
            <sz val="9"/>
            <color indexed="81"/>
            <rFont val="Tahoma"/>
            <family val="2"/>
          </rPr>
          <t xml:space="preserve">
"base scenario" which I calculated with the PSP provided by VPA (so that is what happen when you put in the New development as proposed by VPA)</t>
        </r>
      </text>
    </comment>
    <comment ref="E2" authorId="0" shapeId="0">
      <text>
        <r>
          <rPr>
            <b/>
            <sz val="9"/>
            <color indexed="81"/>
            <rFont val="Tahoma"/>
            <family val="2"/>
          </rPr>
          <t>Claire:</t>
        </r>
        <r>
          <rPr>
            <sz val="9"/>
            <color indexed="81"/>
            <rFont val="Tahoma"/>
            <family val="2"/>
          </rPr>
          <t xml:space="preserve">
Calculated with spatial data available</t>
        </r>
      </text>
    </comment>
    <comment ref="D3" authorId="1" shapeId="0">
      <text>
        <r>
          <rPr>
            <b/>
            <sz val="9"/>
            <color indexed="81"/>
            <rFont val="Tahoma"/>
            <family val="2"/>
          </rPr>
          <t>Belen Zapata Diomedi:</t>
        </r>
        <r>
          <rPr>
            <sz val="9"/>
            <color indexed="81"/>
            <rFont val="Tahoma"/>
            <family val="2"/>
          </rPr>
          <t xml:space="preserve">
See map, larger area to the development</t>
        </r>
      </text>
    </comment>
    <comment ref="B11" authorId="2" shapeId="0">
      <text>
        <r>
          <rPr>
            <b/>
            <sz val="9"/>
            <color indexed="81"/>
            <rFont val="Tahoma"/>
            <family val="2"/>
          </rPr>
          <t>Belen Zapata-Diomedi:</t>
        </r>
        <r>
          <rPr>
            <sz val="9"/>
            <color indexed="81"/>
            <rFont val="Tahoma"/>
            <family val="2"/>
          </rPr>
          <t xml:space="preserve">
Calculated
</t>
        </r>
      </text>
    </comment>
  </commentList>
</comments>
</file>

<file path=xl/comments4.xml><?xml version="1.0" encoding="utf-8"?>
<comments xmlns="http://schemas.openxmlformats.org/spreadsheetml/2006/main">
  <authors>
    <author>Bele</author>
  </authors>
  <commentList>
    <comment ref="D29" authorId="0" shapeId="0">
      <text>
        <r>
          <rPr>
            <b/>
            <sz val="9"/>
            <color indexed="81"/>
            <rFont val="Tahoma"/>
            <family val="2"/>
          </rPr>
          <t>Bele:</t>
        </r>
        <r>
          <rPr>
            <sz val="9"/>
            <color indexed="81"/>
            <rFont val="Tahoma"/>
            <family val="2"/>
          </rPr>
          <t xml:space="preserve">
Not included</t>
        </r>
      </text>
    </comment>
  </commentList>
</comments>
</file>

<file path=xl/comments5.xml><?xml version="1.0" encoding="utf-8"?>
<comments xmlns="http://schemas.openxmlformats.org/spreadsheetml/2006/main">
  <authors>
    <author>LJC</author>
    <author>Lennert Veerman</author>
    <author xml:space="preserve"> Belen Zapata Diomedi</author>
  </authors>
  <commentList>
    <comment ref="AO3" authorId="0" shapeId="0">
      <text>
        <r>
          <rPr>
            <b/>
            <sz val="10"/>
            <color indexed="81"/>
            <rFont val="Tahoma"/>
            <family val="2"/>
          </rPr>
          <t>LJC:</t>
        </r>
        <r>
          <rPr>
            <sz val="10"/>
            <color indexed="81"/>
            <rFont val="Tahoma"/>
            <family val="2"/>
          </rPr>
          <t xml:space="preserve">
Total health system expenditure per person (excluding modelled diseases)</t>
        </r>
      </text>
    </comment>
    <comment ref="AO213" authorId="0" shapeId="0">
      <text>
        <r>
          <rPr>
            <b/>
            <sz val="10"/>
            <color indexed="81"/>
            <rFont val="Tahoma"/>
            <family val="2"/>
          </rPr>
          <t>LJC:</t>
        </r>
        <r>
          <rPr>
            <sz val="10"/>
            <color indexed="81"/>
            <rFont val="Tahoma"/>
            <family val="2"/>
          </rPr>
          <t xml:space="preserve">
Total health system expenditure per person (excluding modelled diseases)</t>
        </r>
      </text>
    </comment>
    <comment ref="BA213" authorId="1" shapeId="0">
      <text>
        <r>
          <rPr>
            <b/>
            <sz val="10"/>
            <color indexed="81"/>
            <rFont val="Tahoma"/>
            <family val="2"/>
          </rPr>
          <t>Lennert Veerman:</t>
        </r>
        <r>
          <rPr>
            <sz val="10"/>
            <color indexed="81"/>
            <rFont val="Tahoma"/>
            <family val="2"/>
          </rPr>
          <t xml:space="preserve">
Woodward M., Zhang X., Barzi F., Pan W., Ueshima H., Rodgers A. et al. The effects of diabetes on the risks of major cardiovascular diseases and death in the Asia-Pacific region. Diabetes Care 2003; 26: 360-366</t>
        </r>
      </text>
    </comment>
    <comment ref="S316" authorId="2" shapeId="0">
      <text>
        <r>
          <rPr>
            <b/>
            <sz val="9"/>
            <color indexed="81"/>
            <rFont val="Tahoma"/>
            <family val="2"/>
          </rPr>
          <t xml:space="preserve"> Belen Zapata Diomedi:</t>
        </r>
        <r>
          <rPr>
            <sz val="9"/>
            <color indexed="81"/>
            <rFont val="Tahoma"/>
            <family val="2"/>
          </rPr>
          <t xml:space="preserve">
Updated</t>
        </r>
      </text>
    </comment>
  </commentList>
</comments>
</file>

<file path=xl/comments6.xml><?xml version="1.0" encoding="utf-8"?>
<comments xmlns="http://schemas.openxmlformats.org/spreadsheetml/2006/main">
  <authors>
    <author>Belen Zapata Diomedi</author>
    <author>LJC</author>
  </authors>
  <commentList>
    <comment ref="AG2" authorId="0" shapeId="0">
      <text>
        <r>
          <rPr>
            <b/>
            <sz val="9"/>
            <color indexed="81"/>
            <rFont val="Tahoma"/>
            <family val="2"/>
          </rPr>
          <t>Belen Zapata Diomedi:</t>
        </r>
        <r>
          <rPr>
            <sz val="9"/>
            <color indexed="81"/>
            <rFont val="Tahoma"/>
            <family val="2"/>
          </rPr>
          <t xml:space="preserve">
Used to calculated baseline RR
</t>
        </r>
      </text>
    </comment>
    <comment ref="C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G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K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O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S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W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AE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AI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AM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AQ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AU5" authorId="1" shapeId="0">
      <text>
        <r>
          <rPr>
            <b/>
            <sz val="8"/>
            <color indexed="81"/>
            <rFont val="Tahoma"/>
            <family val="2"/>
          </rPr>
          <t>LJC:</t>
        </r>
        <r>
          <rPr>
            <sz val="8"/>
            <color indexed="81"/>
            <rFont val="Tahoma"/>
            <family val="2"/>
          </rPr>
          <t xml:space="preserve">
</t>
        </r>
        <r>
          <rPr>
            <sz val="10"/>
            <color indexed="81"/>
            <rFont val="Tahoma"/>
            <family val="2"/>
          </rPr>
          <t>I have used IF statement in this column to prevent #DIV0 problems due to 0% prevalence in all categories</t>
        </r>
      </text>
    </comment>
    <comment ref="BA5" authorId="0" shapeId="0">
      <text>
        <r>
          <rPr>
            <b/>
            <sz val="9"/>
            <color indexed="81"/>
            <rFont val="Tahoma"/>
            <family val="2"/>
          </rPr>
          <t>Belen Zapata Diomedi:</t>
        </r>
        <r>
          <rPr>
            <sz val="9"/>
            <color indexed="81"/>
            <rFont val="Tahoma"/>
            <family val="2"/>
          </rPr>
          <t xml:space="preserve">
I added iferror function to avoid having #VALUE! For over 100
</t>
        </r>
      </text>
    </comment>
  </commentList>
</comments>
</file>

<file path=xl/comments7.xml><?xml version="1.0" encoding="utf-8"?>
<comments xmlns="http://schemas.openxmlformats.org/spreadsheetml/2006/main">
  <authors>
    <author>Belen Zapata Diomedi</author>
  </authors>
  <commentList>
    <comment ref="W1" authorId="0" shapeId="0">
      <text>
        <r>
          <rPr>
            <b/>
            <sz val="9"/>
            <color indexed="81"/>
            <rFont val="Tahoma"/>
            <family val="2"/>
          </rPr>
          <t>Belen Zapata Diomedi:</t>
        </r>
        <r>
          <rPr>
            <sz val="9"/>
            <color indexed="81"/>
            <rFont val="Tahoma"/>
            <family val="2"/>
          </rPr>
          <t xml:space="preserve">
HALYs are undiscounted, we discount $HALYs, otherwise double </t>
        </r>
      </text>
    </comment>
  </commentList>
</comments>
</file>

<file path=xl/comments8.xml><?xml version="1.0" encoding="utf-8"?>
<comments xmlns="http://schemas.openxmlformats.org/spreadsheetml/2006/main">
  <authors>
    <author>LJC</author>
  </authors>
  <commentList>
    <comment ref="H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 ref="Y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List>
</comments>
</file>

<file path=xl/comments9.xml><?xml version="1.0" encoding="utf-8"?>
<comments xmlns="http://schemas.openxmlformats.org/spreadsheetml/2006/main">
  <authors>
    <author>LJC</author>
  </authors>
  <commentList>
    <comment ref="H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 ref="Y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List>
</comments>
</file>

<file path=xl/comments10.xml><?xml version="1.0" encoding="utf-8"?>
<comments xmlns="http://schemas.openxmlformats.org/spreadsheetml/2006/main">
  <authors>
    <author>LJC</author>
  </authors>
  <commentList>
    <comment ref="H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 ref="Y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List>
</comments>
</file>

<file path=xl/comments11.xml><?xml version="1.0" encoding="utf-8"?>
<comments xmlns="http://schemas.openxmlformats.org/spreadsheetml/2006/main">
  <authors>
    <author>LJC</author>
  </authors>
  <commentList>
    <comment ref="H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 ref="Y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List>
</comments>
</file>

<file path=xl/comments12.xml><?xml version="1.0" encoding="utf-8"?>
<comments xmlns="http://schemas.openxmlformats.org/spreadsheetml/2006/main">
  <authors>
    <author>LJC</author>
  </authors>
  <commentList>
    <comment ref="H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 ref="Y3" authorId="0" shapeId="0">
      <text>
        <r>
          <rPr>
            <b/>
            <sz val="8"/>
            <color indexed="81"/>
            <rFont val="Tahoma"/>
            <family val="2"/>
          </rPr>
          <t>LJC:</t>
        </r>
        <r>
          <rPr>
            <sz val="8"/>
            <color indexed="81"/>
            <rFont val="Tahoma"/>
            <family val="2"/>
          </rPr>
          <t xml:space="preserve">
</t>
        </r>
        <r>
          <rPr>
            <sz val="10"/>
            <color indexed="81"/>
            <rFont val="Tahoma"/>
            <family val="2"/>
          </rPr>
          <t>I have altered this equation to cope with floating point errors, etc.  When remission is zero. If remission is not zero then equation needs to be changed back to original version in Barendregt et al (2003).</t>
        </r>
      </text>
    </comment>
  </commentList>
</comments>
</file>

<file path=xl/sharedStrings.xml><?xml version="1.0" encoding="utf-8"?>
<sst xmlns="http://schemas.openxmlformats.org/spreadsheetml/2006/main" count="4304" uniqueCount="627">
  <si>
    <t>sex</t>
  </si>
  <si>
    <t>Incidence</t>
  </si>
  <si>
    <t>Case Fatality</t>
  </si>
  <si>
    <t>Incidence trend</t>
  </si>
  <si>
    <t>Case Fatality trend</t>
  </si>
  <si>
    <t>age</t>
  </si>
  <si>
    <t>mortality
rate</t>
  </si>
  <si>
    <t>IHD</t>
  </si>
  <si>
    <t>Istroke</t>
  </si>
  <si>
    <t>BreastCancer</t>
  </si>
  <si>
    <t>Year</t>
  </si>
  <si>
    <t>pYLD rate</t>
  </si>
  <si>
    <t>Discount rate</t>
  </si>
  <si>
    <t>male</t>
  </si>
  <si>
    <t>female</t>
  </si>
  <si>
    <t>Cost offsets</t>
  </si>
  <si>
    <t>Cohort
start age</t>
  </si>
  <si>
    <t>Life table cohort</t>
  </si>
  <si>
    <t>Deaths in cohort</t>
  </si>
  <si>
    <t>discounted</t>
  </si>
  <si>
    <t>average mortality rate at age x</t>
  </si>
  <si>
    <t>probability of dying between age x and x+1</t>
  </si>
  <si>
    <t>no. of survivors at age x out of those in year 1</t>
  </si>
  <si>
    <t>no. who die between age x and x+1</t>
  </si>
  <si>
    <t>no. of person-years lived by cohort to age x+½</t>
  </si>
  <si>
    <t>life expectancy</t>
  </si>
  <si>
    <t>prevYLD rate from all causes</t>
  </si>
  <si>
    <t>disability adjusted person-years</t>
  </si>
  <si>
    <t>disability adjusted life expectancy</t>
  </si>
  <si>
    <t>new average mortality rate at age x</t>
  </si>
  <si>
    <t>new disability adjustment</t>
  </si>
  <si>
    <t>Difference in years lived</t>
  </si>
  <si>
    <t>x</t>
  </si>
  <si>
    <t>mortality data</t>
  </si>
  <si>
    <t>from BOD data</t>
  </si>
  <si>
    <t>Intermediate variables from Barendregt et al (2003)</t>
  </si>
  <si>
    <t>incidence</t>
  </si>
  <si>
    <t>remission</t>
  </si>
  <si>
    <t>case fatality</t>
  </si>
  <si>
    <t>mortality(other)</t>
  </si>
  <si>
    <t>Healthy</t>
  </si>
  <si>
    <t>Diseased</t>
  </si>
  <si>
    <t>Dead</t>
  </si>
  <si>
    <t>(total)</t>
  </si>
  <si>
    <t>(No. alive)</t>
  </si>
  <si>
    <t>Person-years lived at risk (between x and x+1)</t>
  </si>
  <si>
    <t>prevalence rate</t>
  </si>
  <si>
    <t>mortality rate</t>
  </si>
  <si>
    <t>Prevalence</t>
  </si>
  <si>
    <t>Mortality</t>
  </si>
  <si>
    <t>new
incidence</t>
  </si>
  <si>
    <r>
      <t>D</t>
    </r>
    <r>
      <rPr>
        <sz val="10"/>
        <rFont val="Arial"/>
        <family val="2"/>
      </rPr>
      <t>$</t>
    </r>
  </si>
  <si>
    <t>data</t>
  </si>
  <si>
    <t>exp func</t>
  </si>
  <si>
    <t>Males</t>
  </si>
  <si>
    <t>Females</t>
  </si>
  <si>
    <r>
      <t>m</t>
    </r>
    <r>
      <rPr>
        <b/>
        <vertAlign val="subscript"/>
        <sz val="10"/>
        <rFont val="Times New Roman"/>
        <family val="1"/>
      </rPr>
      <t>x</t>
    </r>
  </si>
  <si>
    <r>
      <t>q</t>
    </r>
    <r>
      <rPr>
        <b/>
        <vertAlign val="subscript"/>
        <sz val="10"/>
        <rFont val="Times New Roman"/>
        <family val="1"/>
      </rPr>
      <t>x</t>
    </r>
  </si>
  <si>
    <r>
      <t>l</t>
    </r>
    <r>
      <rPr>
        <b/>
        <vertAlign val="subscript"/>
        <sz val="10"/>
        <rFont val="Times New Roman"/>
        <family val="1"/>
      </rPr>
      <t>x</t>
    </r>
  </si>
  <si>
    <r>
      <t>d</t>
    </r>
    <r>
      <rPr>
        <b/>
        <vertAlign val="subscript"/>
        <sz val="10"/>
        <rFont val="Times New Roman"/>
        <family val="1"/>
      </rPr>
      <t>x</t>
    </r>
  </si>
  <si>
    <r>
      <t>L</t>
    </r>
    <r>
      <rPr>
        <b/>
        <vertAlign val="subscript"/>
        <sz val="10"/>
        <rFont val="Times New Roman"/>
        <family val="1"/>
      </rPr>
      <t>x</t>
    </r>
  </si>
  <si>
    <r>
      <t>e</t>
    </r>
    <r>
      <rPr>
        <b/>
        <vertAlign val="subscript"/>
        <sz val="10"/>
        <rFont val="Times New Roman"/>
        <family val="1"/>
      </rPr>
      <t>x</t>
    </r>
  </si>
  <si>
    <r>
      <t>w</t>
    </r>
    <r>
      <rPr>
        <b/>
        <vertAlign val="subscript"/>
        <sz val="10"/>
        <rFont val="Times New Roman"/>
        <family val="1"/>
      </rPr>
      <t>x</t>
    </r>
  </si>
  <si>
    <r>
      <t>Lw</t>
    </r>
    <r>
      <rPr>
        <b/>
        <vertAlign val="subscript"/>
        <sz val="10"/>
        <rFont val="Times New Roman"/>
        <family val="1"/>
      </rPr>
      <t>x</t>
    </r>
  </si>
  <si>
    <r>
      <t>ew</t>
    </r>
    <r>
      <rPr>
        <b/>
        <vertAlign val="subscript"/>
        <sz val="10"/>
        <rFont val="Times New Roman"/>
        <family val="1"/>
      </rPr>
      <t>x</t>
    </r>
  </si>
  <si>
    <r>
      <t>m'</t>
    </r>
    <r>
      <rPr>
        <b/>
        <vertAlign val="subscript"/>
        <sz val="10"/>
        <rFont val="Times New Roman"/>
        <family val="1"/>
      </rPr>
      <t>x</t>
    </r>
  </si>
  <si>
    <r>
      <t>q'</t>
    </r>
    <r>
      <rPr>
        <b/>
        <vertAlign val="subscript"/>
        <sz val="10"/>
        <rFont val="Times New Roman"/>
        <family val="1"/>
      </rPr>
      <t>x</t>
    </r>
  </si>
  <si>
    <r>
      <t>l</t>
    </r>
    <r>
      <rPr>
        <b/>
        <vertAlign val="subscript"/>
        <sz val="10"/>
        <rFont val="Times New Roman"/>
        <family val="1"/>
      </rPr>
      <t>x'</t>
    </r>
  </si>
  <si>
    <r>
      <t>d'</t>
    </r>
    <r>
      <rPr>
        <b/>
        <vertAlign val="subscript"/>
        <sz val="10"/>
        <rFont val="Times New Roman"/>
        <family val="1"/>
      </rPr>
      <t>x</t>
    </r>
  </si>
  <si>
    <r>
      <t>L'</t>
    </r>
    <r>
      <rPr>
        <b/>
        <vertAlign val="subscript"/>
        <sz val="10"/>
        <rFont val="Times New Roman"/>
        <family val="1"/>
      </rPr>
      <t>x</t>
    </r>
  </si>
  <si>
    <r>
      <t>e'</t>
    </r>
    <r>
      <rPr>
        <b/>
        <vertAlign val="subscript"/>
        <sz val="10"/>
        <rFont val="Times New Roman"/>
        <family val="1"/>
      </rPr>
      <t>x</t>
    </r>
  </si>
  <si>
    <r>
      <t>w'</t>
    </r>
    <r>
      <rPr>
        <b/>
        <vertAlign val="subscript"/>
        <sz val="10"/>
        <rFont val="Times New Roman"/>
        <family val="1"/>
      </rPr>
      <t>x</t>
    </r>
  </si>
  <si>
    <r>
      <t>Lw'</t>
    </r>
    <r>
      <rPr>
        <b/>
        <vertAlign val="subscript"/>
        <sz val="10"/>
        <rFont val="Times New Roman"/>
        <family val="1"/>
      </rPr>
      <t>x</t>
    </r>
  </si>
  <si>
    <r>
      <t>q</t>
    </r>
    <r>
      <rPr>
        <vertAlign val="subscript"/>
        <sz val="10"/>
        <rFont val="Times New Roman"/>
        <family val="1"/>
      </rPr>
      <t>x</t>
    </r>
    <r>
      <rPr>
        <sz val="10"/>
        <rFont val="Times New Roman"/>
        <family val="1"/>
      </rPr>
      <t xml:space="preserve"> = 1 - EXP(-m</t>
    </r>
    <r>
      <rPr>
        <vertAlign val="subscript"/>
        <sz val="10"/>
        <rFont val="Times New Roman"/>
        <family val="1"/>
      </rPr>
      <t>x</t>
    </r>
    <r>
      <rPr>
        <sz val="10"/>
        <rFont val="Times New Roman"/>
        <family val="1"/>
      </rPr>
      <t>)</t>
    </r>
  </si>
  <si>
    <r>
      <t>l</t>
    </r>
    <r>
      <rPr>
        <vertAlign val="subscript"/>
        <sz val="10"/>
        <rFont val="Times New Roman"/>
        <family val="1"/>
      </rPr>
      <t>0</t>
    </r>
    <r>
      <rPr>
        <sz val="10"/>
        <rFont val="Times New Roman"/>
        <family val="1"/>
      </rPr>
      <t xml:space="preserve"> = population
l</t>
    </r>
    <r>
      <rPr>
        <vertAlign val="subscript"/>
        <sz val="10"/>
        <rFont val="Times New Roman"/>
        <family val="1"/>
      </rPr>
      <t>x</t>
    </r>
    <r>
      <rPr>
        <sz val="10"/>
        <rFont val="Times New Roman"/>
        <family val="1"/>
      </rPr>
      <t xml:space="preserve"> = l</t>
    </r>
    <r>
      <rPr>
        <vertAlign val="subscript"/>
        <sz val="10"/>
        <rFont val="Times New Roman"/>
        <family val="1"/>
      </rPr>
      <t>x-1</t>
    </r>
    <r>
      <rPr>
        <sz val="10"/>
        <rFont val="Times New Roman"/>
        <family val="1"/>
      </rPr>
      <t xml:space="preserve"> - d</t>
    </r>
    <r>
      <rPr>
        <vertAlign val="subscript"/>
        <sz val="10"/>
        <rFont val="Times New Roman"/>
        <family val="1"/>
      </rPr>
      <t>x-1</t>
    </r>
  </si>
  <si>
    <r>
      <t>d</t>
    </r>
    <r>
      <rPr>
        <vertAlign val="subscript"/>
        <sz val="10"/>
        <rFont val="Times New Roman"/>
        <family val="1"/>
      </rPr>
      <t>x</t>
    </r>
    <r>
      <rPr>
        <sz val="10"/>
        <rFont val="Times New Roman"/>
        <family val="1"/>
      </rPr>
      <t xml:space="preserve"> = q</t>
    </r>
    <r>
      <rPr>
        <vertAlign val="subscript"/>
        <sz val="10"/>
        <rFont val="Times New Roman"/>
        <family val="1"/>
      </rPr>
      <t>x</t>
    </r>
    <r>
      <rPr>
        <sz val="10"/>
        <rFont val="Times New Roman"/>
        <family val="1"/>
      </rPr>
      <t xml:space="preserve"> </t>
    </r>
    <r>
      <rPr>
        <sz val="10"/>
        <rFont val="Symbol"/>
        <family val="1"/>
        <charset val="2"/>
      </rPr>
      <t>´</t>
    </r>
    <r>
      <rPr>
        <sz val="10"/>
        <rFont val="Times New Roman"/>
        <family val="1"/>
      </rPr>
      <t xml:space="preserve"> l</t>
    </r>
    <r>
      <rPr>
        <vertAlign val="subscript"/>
        <sz val="10"/>
        <rFont val="Times New Roman"/>
        <family val="1"/>
      </rPr>
      <t>x</t>
    </r>
  </si>
  <si>
    <r>
      <t>L</t>
    </r>
    <r>
      <rPr>
        <vertAlign val="subscript"/>
        <sz val="10"/>
        <rFont val="Times New Roman"/>
        <family val="1"/>
      </rPr>
      <t>x</t>
    </r>
    <r>
      <rPr>
        <sz val="10"/>
        <rFont val="Times New Roman"/>
        <family val="1"/>
      </rPr>
      <t xml:space="preserve"> = (l</t>
    </r>
    <r>
      <rPr>
        <vertAlign val="subscript"/>
        <sz val="10"/>
        <rFont val="Times New Roman"/>
        <family val="1"/>
      </rPr>
      <t>x</t>
    </r>
    <r>
      <rPr>
        <sz val="10"/>
        <rFont val="Times New Roman"/>
        <family val="1"/>
      </rPr>
      <t xml:space="preserve"> + l</t>
    </r>
    <r>
      <rPr>
        <vertAlign val="subscript"/>
        <sz val="10"/>
        <rFont val="Times New Roman"/>
        <family val="1"/>
      </rPr>
      <t>x+1</t>
    </r>
    <r>
      <rPr>
        <sz val="10"/>
        <rFont val="Times New Roman"/>
        <family val="1"/>
      </rPr>
      <t>)/2
L</t>
    </r>
    <r>
      <rPr>
        <vertAlign val="subscript"/>
        <sz val="10"/>
        <rFont val="Times New Roman"/>
        <family val="1"/>
      </rPr>
      <t>100+</t>
    </r>
    <r>
      <rPr>
        <sz val="10"/>
        <rFont val="Times New Roman"/>
        <family val="1"/>
      </rPr>
      <t xml:space="preserve"> = l</t>
    </r>
    <r>
      <rPr>
        <vertAlign val="subscript"/>
        <sz val="10"/>
        <rFont val="Times New Roman"/>
        <family val="1"/>
      </rPr>
      <t>100+</t>
    </r>
    <r>
      <rPr>
        <sz val="10"/>
        <rFont val="Times New Roman"/>
        <family val="1"/>
      </rPr>
      <t>/m</t>
    </r>
    <r>
      <rPr>
        <vertAlign val="subscript"/>
        <sz val="10"/>
        <rFont val="Times New Roman"/>
        <family val="1"/>
      </rPr>
      <t>100+</t>
    </r>
  </si>
  <si>
    <r>
      <t>e</t>
    </r>
    <r>
      <rPr>
        <vertAlign val="subscript"/>
        <sz val="10"/>
        <rFont val="Times New Roman"/>
        <family val="1"/>
      </rPr>
      <t>x</t>
    </r>
    <r>
      <rPr>
        <sz val="10"/>
        <rFont val="Times New Roman"/>
        <family val="1"/>
      </rPr>
      <t xml:space="preserve"> = </t>
    </r>
    <r>
      <rPr>
        <sz val="10"/>
        <rFont val="Arial"/>
        <family val="2"/>
      </rPr>
      <t>Σ</t>
    </r>
    <r>
      <rPr>
        <sz val="10"/>
        <rFont val="Times New Roman"/>
        <family val="1"/>
      </rPr>
      <t>L</t>
    </r>
    <r>
      <rPr>
        <vertAlign val="subscript"/>
        <sz val="10"/>
        <rFont val="Times New Roman"/>
        <family val="1"/>
      </rPr>
      <t>x</t>
    </r>
    <r>
      <rPr>
        <sz val="10"/>
        <rFont val="Times New Roman"/>
        <family val="1"/>
      </rPr>
      <t xml:space="preserve"> / l</t>
    </r>
    <r>
      <rPr>
        <vertAlign val="subscript"/>
        <sz val="10"/>
        <rFont val="Times New Roman"/>
        <family val="1"/>
      </rPr>
      <t>x</t>
    </r>
  </si>
  <si>
    <r>
      <t>Lw</t>
    </r>
    <r>
      <rPr>
        <vertAlign val="subscript"/>
        <sz val="10"/>
        <rFont val="Times New Roman"/>
        <family val="1"/>
      </rPr>
      <t>x</t>
    </r>
    <r>
      <rPr>
        <sz val="10"/>
        <rFont val="Times New Roman"/>
        <family val="1"/>
      </rPr>
      <t xml:space="preserve"> = L</t>
    </r>
    <r>
      <rPr>
        <vertAlign val="subscript"/>
        <sz val="10"/>
        <rFont val="Times New Roman"/>
        <family val="1"/>
      </rPr>
      <t>x</t>
    </r>
    <r>
      <rPr>
        <sz val="10"/>
        <rFont val="Times New Roman"/>
        <family val="1"/>
      </rPr>
      <t>(1-w</t>
    </r>
    <r>
      <rPr>
        <vertAlign val="subscript"/>
        <sz val="10"/>
        <rFont val="Times New Roman"/>
        <family val="1"/>
      </rPr>
      <t>x</t>
    </r>
    <r>
      <rPr>
        <sz val="10"/>
        <rFont val="Times New Roman"/>
        <family val="1"/>
      </rPr>
      <t>)</t>
    </r>
  </si>
  <si>
    <r>
      <t>e</t>
    </r>
    <r>
      <rPr>
        <vertAlign val="subscript"/>
        <sz val="10"/>
        <rFont val="Times New Roman"/>
        <family val="1"/>
      </rPr>
      <t>x</t>
    </r>
    <r>
      <rPr>
        <sz val="10"/>
        <rFont val="Times New Roman"/>
        <family val="1"/>
      </rPr>
      <t xml:space="preserve"> = </t>
    </r>
    <r>
      <rPr>
        <sz val="10"/>
        <rFont val="Arial"/>
        <family val="2"/>
      </rPr>
      <t>Σ</t>
    </r>
    <r>
      <rPr>
        <sz val="10"/>
        <rFont val="Times New Roman"/>
        <family val="1"/>
      </rPr>
      <t>Lw</t>
    </r>
    <r>
      <rPr>
        <vertAlign val="subscript"/>
        <sz val="10"/>
        <rFont val="Times New Roman"/>
        <family val="1"/>
      </rPr>
      <t>x</t>
    </r>
    <r>
      <rPr>
        <sz val="10"/>
        <rFont val="Times New Roman"/>
        <family val="1"/>
      </rPr>
      <t xml:space="preserve"> / l</t>
    </r>
    <r>
      <rPr>
        <vertAlign val="subscript"/>
        <sz val="10"/>
        <rFont val="Times New Roman"/>
        <family val="1"/>
      </rPr>
      <t>x</t>
    </r>
  </si>
  <si>
    <r>
      <t>L'</t>
    </r>
    <r>
      <rPr>
        <vertAlign val="subscript"/>
        <sz val="10"/>
        <rFont val="Times New Roman"/>
        <family val="1"/>
      </rPr>
      <t>x</t>
    </r>
    <r>
      <rPr>
        <sz val="10"/>
        <rFont val="Times New Roman"/>
        <family val="1"/>
      </rPr>
      <t>-L</t>
    </r>
    <r>
      <rPr>
        <vertAlign val="subscript"/>
        <sz val="10"/>
        <rFont val="Times New Roman"/>
        <family val="1"/>
      </rPr>
      <t>x</t>
    </r>
  </si>
  <si>
    <r>
      <t>Lw'</t>
    </r>
    <r>
      <rPr>
        <vertAlign val="subscript"/>
        <sz val="10"/>
        <rFont val="Times New Roman"/>
        <family val="1"/>
      </rPr>
      <t>x</t>
    </r>
    <r>
      <rPr>
        <sz val="10"/>
        <rFont val="Times New Roman"/>
        <family val="1"/>
      </rPr>
      <t>-Lw</t>
    </r>
    <r>
      <rPr>
        <vertAlign val="subscript"/>
        <sz val="10"/>
        <rFont val="Times New Roman"/>
        <family val="1"/>
      </rPr>
      <t>x</t>
    </r>
  </si>
  <si>
    <r>
      <t>i</t>
    </r>
    <r>
      <rPr>
        <b/>
        <vertAlign val="subscript"/>
        <sz val="10"/>
        <rFont val="Times New Roman"/>
        <family val="1"/>
      </rPr>
      <t>x</t>
    </r>
  </si>
  <si>
    <r>
      <t>r</t>
    </r>
    <r>
      <rPr>
        <b/>
        <vertAlign val="subscript"/>
        <sz val="10"/>
        <rFont val="Times New Roman"/>
        <family val="1"/>
      </rPr>
      <t>x</t>
    </r>
  </si>
  <si>
    <r>
      <t>f</t>
    </r>
    <r>
      <rPr>
        <b/>
        <vertAlign val="subscript"/>
        <sz val="10"/>
        <rFont val="Times New Roman"/>
        <family val="1"/>
      </rPr>
      <t>x</t>
    </r>
  </si>
  <si>
    <r>
      <t>v</t>
    </r>
    <r>
      <rPr>
        <b/>
        <vertAlign val="subscript"/>
        <sz val="10"/>
        <rFont val="Times New Roman"/>
        <family val="1"/>
      </rPr>
      <t>x</t>
    </r>
  </si>
  <si>
    <r>
      <t>S</t>
    </r>
    <r>
      <rPr>
        <b/>
        <vertAlign val="subscript"/>
        <sz val="10"/>
        <rFont val="Times New Roman"/>
        <family val="1"/>
      </rPr>
      <t>x</t>
    </r>
  </si>
  <si>
    <r>
      <t>C</t>
    </r>
    <r>
      <rPr>
        <b/>
        <vertAlign val="subscript"/>
        <sz val="10"/>
        <rFont val="Times New Roman"/>
        <family val="1"/>
      </rPr>
      <t>x</t>
    </r>
  </si>
  <si>
    <r>
      <t>D</t>
    </r>
    <r>
      <rPr>
        <b/>
        <vertAlign val="subscript"/>
        <sz val="10"/>
        <rFont val="Times New Roman"/>
        <family val="1"/>
      </rPr>
      <t>x</t>
    </r>
  </si>
  <si>
    <r>
      <t>PY</t>
    </r>
    <r>
      <rPr>
        <b/>
        <vertAlign val="subscript"/>
        <sz val="10"/>
        <rFont val="Times New Roman"/>
        <family val="1"/>
      </rPr>
      <t>x</t>
    </r>
  </si>
  <si>
    <r>
      <t>c</t>
    </r>
    <r>
      <rPr>
        <b/>
        <vertAlign val="subscript"/>
        <sz val="10"/>
        <rFont val="Times New Roman"/>
        <family val="1"/>
      </rPr>
      <t>x</t>
    </r>
  </si>
  <si>
    <r>
      <t>b</t>
    </r>
    <r>
      <rPr>
        <b/>
        <vertAlign val="subscript"/>
        <sz val="10"/>
        <rFont val="Times New Roman"/>
        <family val="1"/>
      </rPr>
      <t>x</t>
    </r>
  </si>
  <si>
    <r>
      <t>i'</t>
    </r>
    <r>
      <rPr>
        <b/>
        <vertAlign val="subscript"/>
        <sz val="10"/>
        <rFont val="Times New Roman"/>
        <family val="1"/>
      </rPr>
      <t>x</t>
    </r>
  </si>
  <si>
    <r>
      <t>r'</t>
    </r>
    <r>
      <rPr>
        <b/>
        <vertAlign val="subscript"/>
        <sz val="10"/>
        <rFont val="Times New Roman"/>
        <family val="1"/>
      </rPr>
      <t>x</t>
    </r>
  </si>
  <si>
    <r>
      <t>f'</t>
    </r>
    <r>
      <rPr>
        <b/>
        <vertAlign val="subscript"/>
        <sz val="10"/>
        <rFont val="Times New Roman"/>
        <family val="1"/>
      </rPr>
      <t>x</t>
    </r>
  </si>
  <si>
    <r>
      <t>l'</t>
    </r>
    <r>
      <rPr>
        <b/>
        <vertAlign val="subscript"/>
        <sz val="10"/>
        <rFont val="Times New Roman"/>
        <family val="1"/>
      </rPr>
      <t>x</t>
    </r>
  </si>
  <si>
    <r>
      <t>v'</t>
    </r>
    <r>
      <rPr>
        <b/>
        <vertAlign val="subscript"/>
        <sz val="10"/>
        <rFont val="Times New Roman"/>
        <family val="1"/>
      </rPr>
      <t>x</t>
    </r>
  </si>
  <si>
    <r>
      <t>S'</t>
    </r>
    <r>
      <rPr>
        <b/>
        <vertAlign val="subscript"/>
        <sz val="10"/>
        <rFont val="Times New Roman"/>
        <family val="1"/>
      </rPr>
      <t>x</t>
    </r>
  </si>
  <si>
    <r>
      <t>C'</t>
    </r>
    <r>
      <rPr>
        <b/>
        <vertAlign val="subscript"/>
        <sz val="10"/>
        <rFont val="Times New Roman"/>
        <family val="1"/>
      </rPr>
      <t>x</t>
    </r>
  </si>
  <si>
    <r>
      <t>D'</t>
    </r>
    <r>
      <rPr>
        <b/>
        <vertAlign val="subscript"/>
        <sz val="10"/>
        <rFont val="Times New Roman"/>
        <family val="1"/>
      </rPr>
      <t>x</t>
    </r>
  </si>
  <si>
    <r>
      <t>PY'</t>
    </r>
    <r>
      <rPr>
        <b/>
        <vertAlign val="subscript"/>
        <sz val="10"/>
        <rFont val="Times New Roman"/>
        <family val="1"/>
      </rPr>
      <t>x</t>
    </r>
  </si>
  <si>
    <r>
      <t>c'</t>
    </r>
    <r>
      <rPr>
        <b/>
        <vertAlign val="subscript"/>
        <sz val="10"/>
        <rFont val="Times New Roman"/>
        <family val="1"/>
      </rPr>
      <t>x</t>
    </r>
  </si>
  <si>
    <r>
      <t>b'</t>
    </r>
    <r>
      <rPr>
        <b/>
        <vertAlign val="subscript"/>
        <sz val="10"/>
        <rFont val="Times New Roman"/>
        <family val="1"/>
      </rPr>
      <t>x</t>
    </r>
  </si>
  <si>
    <r>
      <t>=S</t>
    </r>
    <r>
      <rPr>
        <vertAlign val="subscript"/>
        <sz val="10"/>
        <rFont val="Times New Roman"/>
        <family val="1"/>
      </rPr>
      <t>x</t>
    </r>
    <r>
      <rPr>
        <sz val="10"/>
        <rFont val="Times New Roman"/>
        <family val="1"/>
      </rPr>
      <t>+C</t>
    </r>
    <r>
      <rPr>
        <vertAlign val="subscript"/>
        <sz val="10"/>
        <rFont val="Times New Roman"/>
        <family val="1"/>
      </rPr>
      <t>x</t>
    </r>
    <r>
      <rPr>
        <sz val="10"/>
        <rFont val="Times New Roman"/>
        <family val="1"/>
      </rPr>
      <t>+D</t>
    </r>
    <r>
      <rPr>
        <vertAlign val="subscript"/>
        <sz val="10"/>
        <rFont val="Times New Roman"/>
        <family val="1"/>
      </rPr>
      <t>x</t>
    </r>
  </si>
  <si>
    <r>
      <t>=S</t>
    </r>
    <r>
      <rPr>
        <vertAlign val="subscript"/>
        <sz val="10"/>
        <rFont val="Times New Roman"/>
        <family val="1"/>
      </rPr>
      <t>x</t>
    </r>
    <r>
      <rPr>
        <sz val="10"/>
        <rFont val="Times New Roman"/>
        <family val="1"/>
      </rPr>
      <t>+C</t>
    </r>
    <r>
      <rPr>
        <vertAlign val="subscript"/>
        <sz val="10"/>
        <rFont val="Times New Roman"/>
        <family val="1"/>
      </rPr>
      <t>x</t>
    </r>
    <r>
      <rPr>
        <sz val="10"/>
        <rFont val="Times New Roman"/>
        <family val="1"/>
      </rPr>
      <t/>
    </r>
  </si>
  <si>
    <r>
      <t>c</t>
    </r>
    <r>
      <rPr>
        <vertAlign val="subscript"/>
        <sz val="10"/>
        <rFont val="Times New Roman"/>
        <family val="1"/>
      </rPr>
      <t>x</t>
    </r>
    <r>
      <rPr>
        <sz val="10"/>
        <rFont val="Times New Roman"/>
        <family val="1"/>
      </rPr>
      <t>=0.5 (C</t>
    </r>
    <r>
      <rPr>
        <vertAlign val="subscript"/>
        <sz val="10"/>
        <rFont val="Times New Roman"/>
        <family val="1"/>
      </rPr>
      <t>x</t>
    </r>
    <r>
      <rPr>
        <sz val="10"/>
        <rFont val="Times New Roman"/>
        <family val="1"/>
      </rPr>
      <t>+C</t>
    </r>
    <r>
      <rPr>
        <vertAlign val="subscript"/>
        <sz val="10"/>
        <rFont val="Times New Roman"/>
        <family val="1"/>
      </rPr>
      <t>x+1</t>
    </r>
    <r>
      <rPr>
        <sz val="10"/>
        <rFont val="Times New Roman"/>
        <family val="1"/>
      </rPr>
      <t>)/PY</t>
    </r>
    <r>
      <rPr>
        <vertAlign val="subscript"/>
        <sz val="10"/>
        <rFont val="Times New Roman"/>
        <family val="1"/>
      </rPr>
      <t>x</t>
    </r>
  </si>
  <si>
    <r>
      <t>b</t>
    </r>
    <r>
      <rPr>
        <vertAlign val="subscript"/>
        <sz val="10"/>
        <rFont val="Times New Roman"/>
        <family val="1"/>
      </rPr>
      <t>x</t>
    </r>
    <r>
      <rPr>
        <sz val="10"/>
        <rFont val="Times New Roman"/>
        <family val="1"/>
      </rPr>
      <t>=(D</t>
    </r>
    <r>
      <rPr>
        <vertAlign val="subscript"/>
        <sz val="10"/>
        <rFont val="Times New Roman"/>
        <family val="1"/>
      </rPr>
      <t>x</t>
    </r>
    <r>
      <rPr>
        <sz val="10"/>
        <rFont val="Times New Roman"/>
        <family val="1"/>
      </rPr>
      <t>-D</t>
    </r>
    <r>
      <rPr>
        <vertAlign val="subscript"/>
        <sz val="10"/>
        <rFont val="Times New Roman"/>
        <family val="1"/>
      </rPr>
      <t>x+1</t>
    </r>
    <r>
      <rPr>
        <sz val="10"/>
        <rFont val="Times New Roman"/>
        <family val="1"/>
      </rPr>
      <t>)/PY</t>
    </r>
    <r>
      <rPr>
        <vertAlign val="subscript"/>
        <sz val="10"/>
        <rFont val="Times New Roman"/>
        <family val="1"/>
      </rPr>
      <t>x</t>
    </r>
  </si>
  <si>
    <r>
      <t>=S'</t>
    </r>
    <r>
      <rPr>
        <vertAlign val="subscript"/>
        <sz val="10"/>
        <rFont val="Times New Roman"/>
        <family val="1"/>
      </rPr>
      <t>x</t>
    </r>
    <r>
      <rPr>
        <sz val="10"/>
        <rFont val="Times New Roman"/>
        <family val="1"/>
      </rPr>
      <t>+C'</t>
    </r>
    <r>
      <rPr>
        <vertAlign val="subscript"/>
        <sz val="10"/>
        <rFont val="Times New Roman"/>
        <family val="1"/>
      </rPr>
      <t>x</t>
    </r>
    <r>
      <rPr>
        <sz val="10"/>
        <rFont val="Times New Roman"/>
        <family val="1"/>
      </rPr>
      <t>+D'</t>
    </r>
    <r>
      <rPr>
        <vertAlign val="subscript"/>
        <sz val="10"/>
        <rFont val="Times New Roman"/>
        <family val="1"/>
      </rPr>
      <t>x</t>
    </r>
  </si>
  <si>
    <r>
      <t>=S'</t>
    </r>
    <r>
      <rPr>
        <vertAlign val="subscript"/>
        <sz val="10"/>
        <rFont val="Times New Roman"/>
        <family val="1"/>
      </rPr>
      <t>x</t>
    </r>
    <r>
      <rPr>
        <sz val="10"/>
        <rFont val="Times New Roman"/>
        <family val="1"/>
      </rPr>
      <t>+C'</t>
    </r>
    <r>
      <rPr>
        <vertAlign val="subscript"/>
        <sz val="10"/>
        <rFont val="Times New Roman"/>
        <family val="1"/>
      </rPr>
      <t>x</t>
    </r>
    <r>
      <rPr>
        <sz val="10"/>
        <rFont val="Times New Roman"/>
        <family val="1"/>
      </rPr>
      <t/>
    </r>
  </si>
  <si>
    <r>
      <t>c'</t>
    </r>
    <r>
      <rPr>
        <vertAlign val="subscript"/>
        <sz val="10"/>
        <rFont val="Times New Roman"/>
        <family val="1"/>
      </rPr>
      <t>x</t>
    </r>
    <r>
      <rPr>
        <sz val="10"/>
        <rFont val="Times New Roman"/>
        <family val="1"/>
      </rPr>
      <t>=0.5 (C'</t>
    </r>
    <r>
      <rPr>
        <vertAlign val="subscript"/>
        <sz val="10"/>
        <rFont val="Times New Roman"/>
        <family val="1"/>
      </rPr>
      <t>x</t>
    </r>
    <r>
      <rPr>
        <sz val="10"/>
        <rFont val="Times New Roman"/>
        <family val="1"/>
      </rPr>
      <t>+C'</t>
    </r>
    <r>
      <rPr>
        <vertAlign val="subscript"/>
        <sz val="10"/>
        <rFont val="Times New Roman"/>
        <family val="1"/>
      </rPr>
      <t>x+1</t>
    </r>
    <r>
      <rPr>
        <sz val="10"/>
        <rFont val="Times New Roman"/>
        <family val="1"/>
      </rPr>
      <t>)/PY'</t>
    </r>
    <r>
      <rPr>
        <vertAlign val="subscript"/>
        <sz val="10"/>
        <rFont val="Times New Roman"/>
        <family val="1"/>
      </rPr>
      <t>x</t>
    </r>
  </si>
  <si>
    <r>
      <t>b'</t>
    </r>
    <r>
      <rPr>
        <vertAlign val="subscript"/>
        <sz val="10"/>
        <rFont val="Times New Roman"/>
        <family val="1"/>
      </rPr>
      <t>x</t>
    </r>
    <r>
      <rPr>
        <sz val="10"/>
        <rFont val="Times New Roman"/>
        <family val="1"/>
      </rPr>
      <t>=(D'</t>
    </r>
    <r>
      <rPr>
        <vertAlign val="subscript"/>
        <sz val="10"/>
        <rFont val="Times New Roman"/>
        <family val="1"/>
      </rPr>
      <t>x</t>
    </r>
    <r>
      <rPr>
        <sz val="10"/>
        <rFont val="Times New Roman"/>
        <family val="1"/>
      </rPr>
      <t>-D'</t>
    </r>
    <r>
      <rPr>
        <vertAlign val="subscript"/>
        <sz val="10"/>
        <rFont val="Times New Roman"/>
        <family val="1"/>
      </rPr>
      <t>x+1</t>
    </r>
    <r>
      <rPr>
        <sz val="10"/>
        <rFont val="Times New Roman"/>
        <family val="1"/>
      </rPr>
      <t>)/PY'</t>
    </r>
    <r>
      <rPr>
        <vertAlign val="subscript"/>
        <sz val="10"/>
        <rFont val="Times New Roman"/>
        <family val="1"/>
      </rPr>
      <t>x</t>
    </r>
  </si>
  <si>
    <t>Population</t>
  </si>
  <si>
    <t>DW</t>
  </si>
  <si>
    <t>1-year</t>
  </si>
  <si>
    <t>5-year</t>
  </si>
  <si>
    <t>$/prev</t>
  </si>
  <si>
    <t>Intervention decay</t>
  </si>
  <si>
    <t>Intervention effect</t>
  </si>
  <si>
    <t>Stroke</t>
  </si>
  <si>
    <t>RR IHD</t>
  </si>
  <si>
    <t>RR Istroke</t>
  </si>
  <si>
    <t>RR BreastCancer</t>
  </si>
  <si>
    <r>
      <t>D</t>
    </r>
    <r>
      <rPr>
        <sz val="10"/>
        <rFont val="Arial"/>
        <family val="2"/>
      </rPr>
      <t>prev</t>
    </r>
  </si>
  <si>
    <r>
      <t>D</t>
    </r>
    <r>
      <rPr>
        <sz val="10"/>
        <rFont val="Arial"/>
        <family val="2"/>
      </rPr>
      <t>mort</t>
    </r>
  </si>
  <si>
    <r>
      <t>D</t>
    </r>
    <r>
      <rPr>
        <sz val="10"/>
        <rFont val="Arial"/>
        <family val="2"/>
      </rPr>
      <t>pYLD</t>
    </r>
  </si>
  <si>
    <t>Cost Offsets</t>
  </si>
  <si>
    <t>Total</t>
  </si>
  <si>
    <t>data transfer</t>
  </si>
  <si>
    <t>20-24</t>
  </si>
  <si>
    <t>25-29</t>
  </si>
  <si>
    <t>30-34</t>
  </si>
  <si>
    <t>35-39</t>
  </si>
  <si>
    <t>40-44</t>
  </si>
  <si>
    <t>45-49</t>
  </si>
  <si>
    <t>50-54</t>
  </si>
  <si>
    <t>55-59</t>
  </si>
  <si>
    <t>60-64</t>
  </si>
  <si>
    <t>65-69</t>
  </si>
  <si>
    <t>70-74</t>
  </si>
  <si>
    <t>75-79</t>
  </si>
  <si>
    <t>80-84</t>
  </si>
  <si>
    <t>85-89</t>
  </si>
  <si>
    <t>90-94</t>
  </si>
  <si>
    <t>95+</t>
  </si>
  <si>
    <t>Results by cohort starting age</t>
  </si>
  <si>
    <r>
      <t>D</t>
    </r>
    <r>
      <rPr>
        <sz val="10"/>
        <rFont val="Arial"/>
        <family val="2"/>
      </rPr>
      <t>incid</t>
    </r>
  </si>
  <si>
    <t>$/incid</t>
  </si>
  <si>
    <t>UNCERTAINTY DATA</t>
  </si>
  <si>
    <t>mean</t>
  </si>
  <si>
    <t>%decay</t>
  </si>
  <si>
    <t>Go to Inputs</t>
  </si>
  <si>
    <t>ColonCancer</t>
  </si>
  <si>
    <t>Diabetes</t>
  </si>
  <si>
    <t>Colon
Cancer</t>
  </si>
  <si>
    <t>Breast
Cancer</t>
  </si>
  <si>
    <t>RR ColonCancer</t>
  </si>
  <si>
    <t>RR Diabetes</t>
  </si>
  <si>
    <t xml:space="preserve"> 70-79</t>
  </si>
  <si>
    <t>80+</t>
  </si>
  <si>
    <t>Breast cancer</t>
  </si>
  <si>
    <t>Colon cancer</t>
  </si>
  <si>
    <t>RR_IHD</t>
  </si>
  <si>
    <t>RR_Istroke</t>
  </si>
  <si>
    <t>RR-BreastCancer</t>
  </si>
  <si>
    <t>RR_ColonCancer</t>
  </si>
  <si>
    <t>RR_Diabetes</t>
  </si>
  <si>
    <t>Energy expenditure</t>
  </si>
  <si>
    <t>Average energy expenditure</t>
  </si>
  <si>
    <t>Relative risk due to PA</t>
  </si>
  <si>
    <t>Relative risk due to diabetes</t>
  </si>
  <si>
    <t>Intercept</t>
  </si>
  <si>
    <t>Slope</t>
  </si>
  <si>
    <t>Base case</t>
  </si>
  <si>
    <t>Intervention</t>
  </si>
  <si>
    <t>1-PIF</t>
  </si>
  <si>
    <t>Combined effect</t>
  </si>
  <si>
    <t>PIF_PA</t>
  </si>
  <si>
    <t>PIF_Diab</t>
  </si>
  <si>
    <t>Diab</t>
  </si>
  <si>
    <t>PA</t>
  </si>
  <si>
    <t>PA Prevalence</t>
  </si>
  <si>
    <t>PA prevalence</t>
  </si>
  <si>
    <t>PHYSICAL ACTIVITY</t>
  </si>
  <si>
    <t>Mean energy expenditure</t>
  </si>
  <si>
    <t>15-69</t>
  </si>
  <si>
    <t>15-44</t>
  </si>
  <si>
    <t>45-69</t>
  </si>
  <si>
    <t>lower</t>
  </si>
  <si>
    <t>upper</t>
  </si>
  <si>
    <t>Target group</t>
  </si>
  <si>
    <t>Age</t>
  </si>
  <si>
    <t>$</t>
  </si>
  <si>
    <t>Start</t>
  </si>
  <si>
    <t>End</t>
  </si>
  <si>
    <t>Intervention cost-effectiveness</t>
  </si>
  <si>
    <t>intercept</t>
  </si>
  <si>
    <t>slope</t>
  </si>
  <si>
    <t>r^2</t>
  </si>
  <si>
    <t>male/female</t>
  </si>
  <si>
    <t xml:space="preserve"> 15-29</t>
  </si>
  <si>
    <t xml:space="preserve"> 30-44</t>
  </si>
  <si>
    <t xml:space="preserve"> 45-59</t>
  </si>
  <si>
    <t xml:space="preserve"> 60-69</t>
  </si>
  <si>
    <t>Inactive</t>
  </si>
  <si>
    <r>
      <t xml:space="preserve">PA
</t>
    </r>
    <r>
      <rPr>
        <sz val="10"/>
        <color indexed="62"/>
        <rFont val="Symbol"/>
        <family val="1"/>
        <charset val="2"/>
      </rPr>
      <t>D</t>
    </r>
    <r>
      <rPr>
        <sz val="10"/>
        <color indexed="62"/>
        <rFont val="Arial"/>
        <family val="2"/>
      </rPr>
      <t>METmins/week</t>
    </r>
  </si>
  <si>
    <t>TO RUN THE MODEL</t>
  </si>
  <si>
    <t>1. Enter the following input parameters</t>
  </si>
  <si>
    <t>2a. Deterministic (best-guess values only)</t>
  </si>
  <si>
    <t>3a. Inspect results in sheet 'OutputData'.</t>
  </si>
  <si>
    <t>Start up 'Ersatz' add-in. (See www.epigear.com)</t>
  </si>
  <si>
    <t>Select number of iterations (e.g. 2,000).</t>
  </si>
  <si>
    <t>Via the 'Options'-menu, select 'Macros'.</t>
  </si>
  <si>
    <t>Press 'calculate'.</t>
  </si>
  <si>
    <t xml:space="preserve">       3b. Inspect results in 'Ersatz'.</t>
  </si>
  <si>
    <t>Participation rates</t>
  </si>
  <si>
    <t>0 = no, 1 = yes</t>
  </si>
  <si>
    <t>I have the Ersatz add-in to Excel (see www.epigear.com)</t>
  </si>
  <si>
    <t>Press Ctrl+r. (This runs a macro.)</t>
  </si>
  <si>
    <t>Target population (number)</t>
  </si>
  <si>
    <t xml:space="preserve"> = </t>
  </si>
  <si>
    <t>MET value of activity</t>
  </si>
  <si>
    <t>Discounting</t>
  </si>
  <si>
    <t>Costs</t>
  </si>
  <si>
    <t>Health effects</t>
  </si>
  <si>
    <t>See col CE</t>
  </si>
  <si>
    <t>Effect over time (%)</t>
  </si>
  <si>
    <t>Make sure cell F4 of this sheet is set to '1'.</t>
  </si>
  <si>
    <t>Costs_other</t>
  </si>
  <si>
    <t>Other health care costs</t>
  </si>
  <si>
    <t>Include other health care costs</t>
  </si>
  <si>
    <t>Cost per person</t>
  </si>
  <si>
    <t>Health system expenditure on all other diseases</t>
  </si>
  <si>
    <t>Tick box 'Execute Excel macro after each iteration' and fill in name of macro 'RunScenarios', then close pop-up window.</t>
  </si>
  <si>
    <t>total population aged 18+</t>
  </si>
  <si>
    <t>01</t>
  </si>
  <si>
    <t>02</t>
  </si>
  <si>
    <t>03</t>
  </si>
  <si>
    <t>Difference death discounted</t>
  </si>
  <si>
    <t>d'x-dx</t>
  </si>
  <si>
    <t xml:space="preserve">Re-link to sensitivy </t>
  </si>
  <si>
    <t>Relative Risks with uncertainty</t>
  </si>
  <si>
    <t>Insufficiently Active</t>
  </si>
  <si>
    <t>Recommended Level Active</t>
  </si>
  <si>
    <t>Highly Active</t>
  </si>
  <si>
    <t>BC30-44</t>
  </si>
  <si>
    <t>30-44</t>
  </si>
  <si>
    <t xml:space="preserve">Females </t>
  </si>
  <si>
    <t>BC45-69</t>
  </si>
  <si>
    <t>BC70-79</t>
  </si>
  <si>
    <t>70-79</t>
  </si>
  <si>
    <t>BC80+</t>
  </si>
  <si>
    <t>ColorectalCancer</t>
  </si>
  <si>
    <t>CC30-69</t>
  </si>
  <si>
    <t>30-69</t>
  </si>
  <si>
    <t>Females and Males</t>
  </si>
  <si>
    <t>CC70-79</t>
  </si>
  <si>
    <t>CC80+</t>
  </si>
  <si>
    <t>DII30-69</t>
  </si>
  <si>
    <t>DII70-79</t>
  </si>
  <si>
    <t>DII80+</t>
  </si>
  <si>
    <t>IHD30-69</t>
  </si>
  <si>
    <t>IHD70-79</t>
  </si>
  <si>
    <t>IHD80+</t>
  </si>
  <si>
    <t>IschemicStroke</t>
  </si>
  <si>
    <t>IS30-69</t>
  </si>
  <si>
    <t>IS70-79</t>
  </si>
  <si>
    <t>IS80+</t>
  </si>
  <si>
    <t>Relative Risks from Danaei's et al (2009), SE provided by authors</t>
  </si>
  <si>
    <t>RR</t>
  </si>
  <si>
    <t>SE(log(RR)</t>
  </si>
  <si>
    <t>Mean energy expenditure per category NNPAS11-13</t>
  </si>
  <si>
    <t>Males
% inactive</t>
  </si>
  <si>
    <t>Males
% Low</t>
  </si>
  <si>
    <t>Males
% Moderate</t>
  </si>
  <si>
    <t>Males
% High</t>
  </si>
  <si>
    <t>Females
% inactive</t>
  </si>
  <si>
    <t>Females
% Low</t>
  </si>
  <si>
    <t>Females
% Moderate</t>
  </si>
  <si>
    <t>Females
% High</t>
  </si>
  <si>
    <t>Males % inactive</t>
  </si>
  <si>
    <t>Males % Low</t>
  </si>
  <si>
    <t>Males % Moderate</t>
  </si>
  <si>
    <t>Males % High</t>
  </si>
  <si>
    <t>Females % inactive</t>
  </si>
  <si>
    <t>Females % Low</t>
  </si>
  <si>
    <t>Females % Moderate</t>
  </si>
  <si>
    <t>Females % High</t>
  </si>
  <si>
    <t xml:space="preserve">       2b. Probabilistic (with uncertainty intervals)</t>
  </si>
  <si>
    <t>Costs of other health care</t>
  </si>
  <si>
    <t>Total Economic Value AUS</t>
  </si>
  <si>
    <t xml:space="preserve">Office of Best Practice Regulation </t>
  </si>
  <si>
    <t xml:space="preserve">I cannot find the original report for Transport for NSW values, but I found a reference </t>
  </si>
  <si>
    <t xml:space="preserve">from 2008, thus we can assume that the 308,000 was updated from 2008 to 2014, so </t>
  </si>
  <si>
    <t>we can get back to 2010</t>
  </si>
  <si>
    <t>Ersatz Output</t>
  </si>
  <si>
    <t>Mediating factor diabetes on IHD and stroke</t>
  </si>
  <si>
    <t>Low physical activity</t>
  </si>
  <si>
    <t>High fasting plasma glucose</t>
  </si>
  <si>
    <t>Ischemic heart disease</t>
  </si>
  <si>
    <t>Ischemic stroke</t>
  </si>
  <si>
    <t>SD (calculated)</t>
  </si>
  <si>
    <t>Parameters with uncertainty (normal distribution)</t>
  </si>
  <si>
    <t>Power</t>
  </si>
  <si>
    <t>Mean-METs survey</t>
  </si>
  <si>
    <t>log-linear with power transformation of METs</t>
  </si>
  <si>
    <t>Original values</t>
  </si>
  <si>
    <t>Estimated RR with log-linear equation and power transformation of exposure</t>
  </si>
  <si>
    <t>Males&amp;Females before intervention</t>
  </si>
  <si>
    <t>HALYs</t>
  </si>
  <si>
    <t xml:space="preserve">Total </t>
  </si>
  <si>
    <t>$HALY (discounted)</t>
  </si>
  <si>
    <t>Value per HALY AUS</t>
  </si>
  <si>
    <t>Proportion HALYs/Economic Value AUS</t>
  </si>
  <si>
    <t>CPI Australia</t>
  </si>
  <si>
    <t>http://www.abs.gov.au/AUSSTATS/abs@.nsf/DetailsPage/6401.0Sep%202016?OpenDocument</t>
  </si>
  <si>
    <t>Discount costs</t>
  </si>
  <si>
    <t>Numbers base case</t>
  </si>
  <si>
    <t>Numbers scenario</t>
  </si>
  <si>
    <t>Difference Numbers total</t>
  </si>
  <si>
    <t>Sex</t>
  </si>
  <si>
    <t>PA category</t>
  </si>
  <si>
    <t>Mean</t>
  </si>
  <si>
    <t>SD</t>
  </si>
  <si>
    <t>Std. Error</t>
  </si>
  <si>
    <t>95% CI</t>
  </si>
  <si>
    <t xml:space="preserve">Men&amp;Women </t>
  </si>
  <si>
    <t>Low Active</t>
  </si>
  <si>
    <t>Moderately active</t>
  </si>
  <si>
    <t>Highly active</t>
  </si>
  <si>
    <t>N</t>
  </si>
  <si>
    <t>Power transformation ^0.25</t>
  </si>
  <si>
    <t>Power transformation ^0.50</t>
  </si>
  <si>
    <t>Diabetes, IHD, Breast Cancer</t>
  </si>
  <si>
    <t>Stroke, Colon Cancer</t>
  </si>
  <si>
    <t xml:space="preserve">Partcipation rates. Adjust with measure of effect. </t>
  </si>
  <si>
    <t>Truganina</t>
  </si>
  <si>
    <t>Density</t>
  </si>
  <si>
    <t>Probability than an adult participates in walking</t>
  </si>
  <si>
    <t>Average minutes walking/pwk for those who walk (Vista average)</t>
  </si>
  <si>
    <t>Adults per dw</t>
  </si>
  <si>
    <t>Adults density</t>
  </si>
  <si>
    <t>Dwellings</t>
  </si>
  <si>
    <t>Study area (ha)</t>
  </si>
  <si>
    <t>Calculations for difference in minutes walking per week</t>
  </si>
  <si>
    <t>Average minutes walking/pwk for adults living in the area</t>
  </si>
  <si>
    <t>Difference in average minutes per adult (model input)</t>
  </si>
  <si>
    <t>$HALY</t>
  </si>
  <si>
    <t>Transformed power 0.5</t>
  </si>
  <si>
    <t>Transformed power 0.25</t>
  </si>
  <si>
    <t>Days</t>
  </si>
  <si>
    <t>Notes</t>
  </si>
  <si>
    <t>The model consists of an overall life table and a set of individual life tables for each of the modelled diseases (colon cancer, breast cancer, ischemic heart disease, ischemic stroke and diabetes)</t>
  </si>
  <si>
    <t xml:space="preserve">We predicted health outcomes for: </t>
  </si>
  <si>
    <t xml:space="preserve">(1) An urban population living in a planned infill (Altona North) compared to a greenfield development (Truganina).  </t>
  </si>
  <si>
    <t xml:space="preserve">(2) The population of the planned infill/established greenfield living in the most walkable areas of Melbourne. </t>
  </si>
  <si>
    <t>TBD</t>
  </si>
  <si>
    <t>LC TBD</t>
  </si>
  <si>
    <t xml:space="preserve">Introduction </t>
  </si>
  <si>
    <t>Sensitivity analysis</t>
  </si>
  <si>
    <t>7 days per week compared to 5 at baseline</t>
  </si>
  <si>
    <t>Baseline</t>
  </si>
  <si>
    <t xml:space="preserve">Discount health </t>
  </si>
  <si>
    <r>
      <t>Discount health (</t>
    </r>
    <r>
      <rPr>
        <sz val="10"/>
        <color theme="1"/>
        <rFont val="Calibri"/>
        <family val="2"/>
      </rPr>
      <t>Δ</t>
    </r>
    <r>
      <rPr>
        <sz val="8.5"/>
        <color theme="1"/>
        <rFont val="Arial"/>
        <family val="2"/>
      </rPr>
      <t xml:space="preserve"> new prevalent cases and deaths)</t>
    </r>
  </si>
  <si>
    <r>
      <t>Discount costs (</t>
    </r>
    <r>
      <rPr>
        <sz val="9"/>
        <color theme="1"/>
        <rFont val="Arial"/>
        <family val="2"/>
      </rPr>
      <t>healthcare and monetised HALYs</t>
    </r>
    <r>
      <rPr>
        <sz val="10"/>
        <color theme="1"/>
        <rFont val="Arial"/>
        <family val="2"/>
      </rPr>
      <t>)</t>
    </r>
  </si>
  <si>
    <t xml:space="preserve">Sensitivity </t>
  </si>
  <si>
    <t>Weekdays</t>
  </si>
  <si>
    <t>Week days</t>
  </si>
  <si>
    <t>Discount health (prevalence and mortality changes) at 3% and health care costs and monetised HALYs at 6%</t>
  </si>
  <si>
    <t>This model is based on the PMSLT ACE-Prevention model to predict health and health care costs of changes in exposure to physical activity</t>
  </si>
  <si>
    <t>Inputs are described in the manuscript supplementary material and Excel "Inputs_MSLTUUrbanDev"</t>
  </si>
  <si>
    <t>Urban form scenarios with base case MSLT inputs</t>
  </si>
  <si>
    <t>To do</t>
  </si>
  <si>
    <t>Ask Claire for sample size Altona and Truganina for probability uncertainty</t>
  </si>
  <si>
    <t xml:space="preserve">Effect duration </t>
  </si>
  <si>
    <t>The model baseline year is 2015 and we predict outcomes for one year effect and over the life course (LC). Approach can be changed in "Effect duration" in the Run model sheet</t>
  </si>
  <si>
    <t>0= one year, 1 = over the life course</t>
  </si>
  <si>
    <r>
      <t>Physical activity (</t>
    </r>
    <r>
      <rPr>
        <sz val="10"/>
        <rFont val="Symbol"/>
        <family val="1"/>
        <charset val="2"/>
      </rPr>
      <t>D</t>
    </r>
    <r>
      <rPr>
        <sz val="10"/>
        <rFont val="Arial"/>
        <family val="2"/>
      </rPr>
      <t>mins/week)*MET</t>
    </r>
  </si>
  <si>
    <t>Difference in health adjusted years lived</t>
  </si>
  <si>
    <t>Discount health (Δ new prevalent cases and deaths)</t>
  </si>
  <si>
    <t>Discount costs (healthcare and monetised HALYs)</t>
  </si>
  <si>
    <t>04</t>
  </si>
  <si>
    <t>Comments by Lennert, interpretation of rates (for change in prevalence rate, by person years lived).  See Jan's paper and Obesity model</t>
  </si>
  <si>
    <t xml:space="preserve">Report changes in burden of disease over 10 years to avoid the problem with increased burden in added life years. </t>
  </si>
  <si>
    <t xml:space="preserve">Prevalence is the proportion of disease among the people alive at a specific age (cohort age). </t>
  </si>
  <si>
    <t>From Jan's 1998 paper for the PMSLT: "The age and disease specific prevalence in numbers is just the prevalence rate of that disease times the number of years lived in the age interval by the cohort. The same holds for the number of incidents and disease specific deaths"</t>
  </si>
  <si>
    <t xml:space="preserve">Year intervention </t>
  </si>
  <si>
    <t>Over time</t>
  </si>
  <si>
    <t>Log</t>
  </si>
  <si>
    <t>Belen</t>
  </si>
  <si>
    <t>Deleted change in total prevalence and mortality</t>
  </si>
  <si>
    <t xml:space="preserve">Belen </t>
  </si>
  <si>
    <t xml:space="preserve">Shall we use rates or probabilities for incidence, see Table 2 in Jan's paper to calculate probabilities. </t>
  </si>
  <si>
    <t xml:space="preserve">Added change in incidence (numbers) for each of the disease sheet. Calculation incidence numbers (baseline and scenarios) = incidence rate * (1-prevalance rate) life years. 1-prevalence is to exclude cases that transmission from incidence to prevalence. </t>
  </si>
  <si>
    <t>IHD inc 01</t>
  </si>
  <si>
    <t>IHD inc 02</t>
  </si>
  <si>
    <t>IHD inc 03</t>
  </si>
  <si>
    <t>IHD inc 04</t>
  </si>
  <si>
    <t>IHD inc 05</t>
  </si>
  <si>
    <t>IHD inc 06</t>
  </si>
  <si>
    <t>IHD inc 07</t>
  </si>
  <si>
    <t>IHD inc 08</t>
  </si>
  <si>
    <t>IHD inc 09</t>
  </si>
  <si>
    <t>IHD inc 10</t>
  </si>
  <si>
    <t>IHD inc 11</t>
  </si>
  <si>
    <t>IHD inc 12</t>
  </si>
  <si>
    <t>IHD inc 13</t>
  </si>
  <si>
    <t>IHD inc 14</t>
  </si>
  <si>
    <t>IHD inc 15</t>
  </si>
  <si>
    <t>IHD inc 16</t>
  </si>
  <si>
    <t>IHD inc 17</t>
  </si>
  <si>
    <t>IHD inc 18</t>
  </si>
  <si>
    <t>IHD inc 19</t>
  </si>
  <si>
    <t>IHD inc 20</t>
  </si>
  <si>
    <t>IStroke inc 01</t>
  </si>
  <si>
    <t>IStroke inc 02</t>
  </si>
  <si>
    <t>IStroke inc 03</t>
  </si>
  <si>
    <t>IStroke inc 04</t>
  </si>
  <si>
    <t>IStroke inc 05</t>
  </si>
  <si>
    <t>IStroke inc 06</t>
  </si>
  <si>
    <t>IStroke inc 07</t>
  </si>
  <si>
    <t>IStroke inc 08</t>
  </si>
  <si>
    <t>IStroke inc 09</t>
  </si>
  <si>
    <t>IStroke inc 10</t>
  </si>
  <si>
    <t>IStroke inc 11</t>
  </si>
  <si>
    <t>IStroke inc 12</t>
  </si>
  <si>
    <t>IStroke inc 13</t>
  </si>
  <si>
    <t>IStroke inc 14</t>
  </si>
  <si>
    <t>IStroke inc 15</t>
  </si>
  <si>
    <t>IStroke inc 16</t>
  </si>
  <si>
    <t>IStroke inc 17</t>
  </si>
  <si>
    <t>IStroke inc 18</t>
  </si>
  <si>
    <t>IStroke inc 19</t>
  </si>
  <si>
    <t>IStroke inc 20</t>
  </si>
  <si>
    <t>Diabetes inc 01</t>
  </si>
  <si>
    <t>Diabetes inc 02</t>
  </si>
  <si>
    <t>Diabetes inc 03</t>
  </si>
  <si>
    <t>Diabetes inc 04</t>
  </si>
  <si>
    <t>Diabetes inc 05</t>
  </si>
  <si>
    <t>Diabetes inc 06</t>
  </si>
  <si>
    <t>Diabetes inc 07</t>
  </si>
  <si>
    <t>Diabetes inc 08</t>
  </si>
  <si>
    <t>Diabetes inc 09</t>
  </si>
  <si>
    <t>Diabetes inc 10</t>
  </si>
  <si>
    <t>Diabetes inc 11</t>
  </si>
  <si>
    <t>Diabetes inc 12</t>
  </si>
  <si>
    <t>Diabetes inc 13</t>
  </si>
  <si>
    <t>Diabetes inc 14</t>
  </si>
  <si>
    <t>Diabetes inc 15</t>
  </si>
  <si>
    <t>Diabetes inc 16</t>
  </si>
  <si>
    <t>Diabetes inc 17</t>
  </si>
  <si>
    <t>Diabetes inc 18</t>
  </si>
  <si>
    <t>Diabetes inc 19</t>
  </si>
  <si>
    <t>Diabetes inc 20</t>
  </si>
  <si>
    <t>BreastCancer inc 01</t>
  </si>
  <si>
    <t>BreastCancer inc 02</t>
  </si>
  <si>
    <t>BreastCancer inc 03</t>
  </si>
  <si>
    <t>BreastCancer inc 04</t>
  </si>
  <si>
    <t>BreastCancer inc 05</t>
  </si>
  <si>
    <t>BreastCancer inc 06</t>
  </si>
  <si>
    <t>BreastCancer inc 07</t>
  </si>
  <si>
    <t>BreastCancer inc 08</t>
  </si>
  <si>
    <t>BreastCancer inc 09</t>
  </si>
  <si>
    <t>BreastCancer inc 10</t>
  </si>
  <si>
    <t>BreastCancer inc 11</t>
  </si>
  <si>
    <t>BreastCancer inc 12</t>
  </si>
  <si>
    <t>BreastCancer inc 13</t>
  </si>
  <si>
    <t>BreastCancer inc 14</t>
  </si>
  <si>
    <t>BreastCancer inc 15</t>
  </si>
  <si>
    <t>BreastCancer inc 16</t>
  </si>
  <si>
    <t>BreastCancer inc 17</t>
  </si>
  <si>
    <t>BreastCancer inc 18</t>
  </si>
  <si>
    <t>BreastCancer inc 19</t>
  </si>
  <si>
    <t>BreastCancer inc 20</t>
  </si>
  <si>
    <t>ColonCancer inc 01</t>
  </si>
  <si>
    <t>ColonCancer inc 02</t>
  </si>
  <si>
    <t>ColonCancer inc 03</t>
  </si>
  <si>
    <t>ColonCancer inc 04</t>
  </si>
  <si>
    <t>ColonCancer inc 05</t>
  </si>
  <si>
    <t>ColonCancer inc 06</t>
  </si>
  <si>
    <t>ColonCancer inc 07</t>
  </si>
  <si>
    <t>ColonCancer inc 08</t>
  </si>
  <si>
    <t>ColonCancer inc 09</t>
  </si>
  <si>
    <t>ColonCancer inc 10</t>
  </si>
  <si>
    <t>ColonCancer inc 11</t>
  </si>
  <si>
    <t>ColonCancer inc 12</t>
  </si>
  <si>
    <t>ColonCancer inc 13</t>
  </si>
  <si>
    <t>ColonCancer inc 14</t>
  </si>
  <si>
    <t>ColonCancer inc 15</t>
  </si>
  <si>
    <t>ColonCancer inc 16</t>
  </si>
  <si>
    <t>ColonCancer inc 17</t>
  </si>
  <si>
    <t>ColonCancer inc 18</t>
  </si>
  <si>
    <t>ColonCancer inc 19</t>
  </si>
  <si>
    <t>ColonCancer inc 20</t>
  </si>
  <si>
    <t>IHD mort 01</t>
  </si>
  <si>
    <t>IHD mort 02</t>
  </si>
  <si>
    <t>IHD mort 03</t>
  </si>
  <si>
    <t>IHD mort 04</t>
  </si>
  <si>
    <t>IHD mort 05</t>
  </si>
  <si>
    <t>IHD mort 06</t>
  </si>
  <si>
    <t>IHD mort 07</t>
  </si>
  <si>
    <t>IHD mort 08</t>
  </si>
  <si>
    <t>IHD mort 09</t>
  </si>
  <si>
    <t>IHD mort 10</t>
  </si>
  <si>
    <t>IHD mort 11</t>
  </si>
  <si>
    <t>IHD mort 12</t>
  </si>
  <si>
    <t>IHD mort 13</t>
  </si>
  <si>
    <t>IHD mort 14</t>
  </si>
  <si>
    <t>IHD mort 15</t>
  </si>
  <si>
    <t>IHD mort 16</t>
  </si>
  <si>
    <t>IHD mort 17</t>
  </si>
  <si>
    <t>IHD mort 18</t>
  </si>
  <si>
    <t>IHD mort 19</t>
  </si>
  <si>
    <t>IHD mort 20</t>
  </si>
  <si>
    <t>IStroke mort 01</t>
  </si>
  <si>
    <t>IStroke mort 02</t>
  </si>
  <si>
    <t>IStroke mort 03</t>
  </si>
  <si>
    <t>IStroke mort 04</t>
  </si>
  <si>
    <t>IStroke mort 05</t>
  </si>
  <si>
    <t>IStroke mort 06</t>
  </si>
  <si>
    <t>IStroke mort 07</t>
  </si>
  <si>
    <t>IStroke mort 08</t>
  </si>
  <si>
    <t>IStroke mort 09</t>
  </si>
  <si>
    <t>IStroke mort 10</t>
  </si>
  <si>
    <t>IStroke mort 11</t>
  </si>
  <si>
    <t>IStroke mort 12</t>
  </si>
  <si>
    <t>IStroke mort 13</t>
  </si>
  <si>
    <t>IStroke mort 14</t>
  </si>
  <si>
    <t>IStroke mort 15</t>
  </si>
  <si>
    <t>IStroke mort 16</t>
  </si>
  <si>
    <t>IStroke mort 17</t>
  </si>
  <si>
    <t>IStroke mort 18</t>
  </si>
  <si>
    <t>IStroke mort 19</t>
  </si>
  <si>
    <t>IStroke mort 20</t>
  </si>
  <si>
    <t>Diabetes mort 01</t>
  </si>
  <si>
    <t>Diabetes mort 02</t>
  </si>
  <si>
    <t>Diabetes mort 03</t>
  </si>
  <si>
    <t>Diabetes mort 04</t>
  </si>
  <si>
    <t>Diabetes mort 05</t>
  </si>
  <si>
    <t>Diabetes mort 06</t>
  </si>
  <si>
    <t>Diabetes mort 07</t>
  </si>
  <si>
    <t>Diabetes mort 08</t>
  </si>
  <si>
    <t>Diabetes mort 09</t>
  </si>
  <si>
    <t>Diabetes mort 10</t>
  </si>
  <si>
    <t>Diabetes mort 11</t>
  </si>
  <si>
    <t>Diabetes mort 12</t>
  </si>
  <si>
    <t>Diabetes mort 13</t>
  </si>
  <si>
    <t>Diabetes mort 14</t>
  </si>
  <si>
    <t>Diabetes mort 15</t>
  </si>
  <si>
    <t>Diabetes mort 16</t>
  </si>
  <si>
    <t>Diabetes mort 17</t>
  </si>
  <si>
    <t>Diabetes mort 18</t>
  </si>
  <si>
    <t>Diabetes mort 19</t>
  </si>
  <si>
    <t>Diabetes mort 20</t>
  </si>
  <si>
    <t>BreastCancer mort 01</t>
  </si>
  <si>
    <t>BreastCancer mort 02</t>
  </si>
  <si>
    <t>BreastCancer mort 03</t>
  </si>
  <si>
    <t>BreastCancer mort 04</t>
  </si>
  <si>
    <t>BreastCancer mort 05</t>
  </si>
  <si>
    <t>BreastCancer mort 06</t>
  </si>
  <si>
    <t>BreastCancer mort 07</t>
  </si>
  <si>
    <t>BreastCancer mort 08</t>
  </si>
  <si>
    <t>BreastCancer mort 09</t>
  </si>
  <si>
    <t>BreastCancer mort 10</t>
  </si>
  <si>
    <t>BreastCancer mort 11</t>
  </si>
  <si>
    <t>BreastCancer mort 12</t>
  </si>
  <si>
    <t>BreastCancer mort 13</t>
  </si>
  <si>
    <t>BreastCancer mort 14</t>
  </si>
  <si>
    <t>BreastCancer mort 15</t>
  </si>
  <si>
    <t>BreastCancer mort 16</t>
  </si>
  <si>
    <t>BreastCancer mort 17</t>
  </si>
  <si>
    <t>BreastCancer mort 18</t>
  </si>
  <si>
    <t>BreastCancer mort 19</t>
  </si>
  <si>
    <t>BreastCancer mort 20</t>
  </si>
  <si>
    <t>ColonCancer mort 01</t>
  </si>
  <si>
    <t>ColonCancer mort 02</t>
  </si>
  <si>
    <t>ColonCancer mort 03</t>
  </si>
  <si>
    <t>ColonCancer mort 04</t>
  </si>
  <si>
    <t>ColonCancer mort 05</t>
  </si>
  <si>
    <t>ColonCancer mort 06</t>
  </si>
  <si>
    <t>ColonCancer mort 07</t>
  </si>
  <si>
    <t>ColonCancer mort 08</t>
  </si>
  <si>
    <t>ColonCancer mort 09</t>
  </si>
  <si>
    <t>ColonCancer mort 10</t>
  </si>
  <si>
    <t>ColonCancer mort 11</t>
  </si>
  <si>
    <t>ColonCancer mort 12</t>
  </si>
  <si>
    <t>ColonCancer mort 13</t>
  </si>
  <si>
    <t>ColonCancer mort 14</t>
  </si>
  <si>
    <t>ColonCancer mort 15</t>
  </si>
  <si>
    <t>ColonCancer mort 16</t>
  </si>
  <si>
    <t>ColonCancer mort 17</t>
  </si>
  <si>
    <t>ColonCancer mort 18</t>
  </si>
  <si>
    <t>ColonCancer mort 19</t>
  </si>
  <si>
    <t>ColonCancer mort 20</t>
  </si>
  <si>
    <t>Change incidence over time (20 years)</t>
  </si>
  <si>
    <t>Change in mortality over 20 years</t>
  </si>
  <si>
    <t>Altona Noth Developed</t>
  </si>
  <si>
    <t>Most walkble areas in Melbourne Metro</t>
  </si>
  <si>
    <t>IHD inc 21</t>
  </si>
  <si>
    <t>IStroke inc 21</t>
  </si>
  <si>
    <t>Diabetes inc 21</t>
  </si>
  <si>
    <t>BreastCancer inc 21</t>
  </si>
  <si>
    <t>ColonCancer inc 21</t>
  </si>
  <si>
    <t>IHD mort 21</t>
  </si>
  <si>
    <t>IStroke mort 21</t>
  </si>
  <si>
    <t>Diabetes mort 21</t>
  </si>
  <si>
    <t>BreastCancer mort 21</t>
  </si>
  <si>
    <t>ColonCancer mort 21</t>
  </si>
  <si>
    <t xml:space="preserve">Added change in incidence and mortality for the first 21 years. </t>
  </si>
  <si>
    <t>of total Victorian population aged 18+</t>
  </si>
  <si>
    <t>Choose 1 to select case study</t>
  </si>
  <si>
    <r>
      <t xml:space="preserve">1= </t>
    </r>
    <r>
      <rPr>
        <b/>
        <sz val="10"/>
        <rFont val="Arial"/>
        <family val="2"/>
      </rPr>
      <t>RQ1:</t>
    </r>
    <r>
      <rPr>
        <sz val="10"/>
        <rFont val="Arial"/>
        <family val="2"/>
      </rPr>
      <t xml:space="preserve"> Altona North developed vs Truganina</t>
    </r>
  </si>
  <si>
    <r>
      <rPr>
        <b/>
        <sz val="10"/>
        <rFont val="Arial"/>
        <family val="2"/>
      </rPr>
      <t>2= RQ2:</t>
    </r>
    <r>
      <rPr>
        <sz val="10"/>
        <rFont val="Arial"/>
        <family val="2"/>
      </rPr>
      <t xml:space="preserve"> Altona North developed vs high walkable</t>
    </r>
  </si>
  <si>
    <r>
      <rPr>
        <b/>
        <sz val="10"/>
        <rFont val="Arial"/>
        <family val="2"/>
      </rPr>
      <t>3= RQ2:</t>
    </r>
    <r>
      <rPr>
        <sz val="10"/>
        <rFont val="Arial"/>
        <family val="2"/>
      </rPr>
      <t xml:space="preserve"> Truganina vs high walkable</t>
    </r>
  </si>
  <si>
    <t>Health-adjusted life years  (HALYs)</t>
  </si>
  <si>
    <t>Healthcare costs total (A$, 2016)</t>
  </si>
  <si>
    <t>(A$, 2016)</t>
  </si>
  <si>
    <t>Altona North Developed versus Truganina (21,000 adults)</t>
  </si>
  <si>
    <t xml:space="preserve">Annual </t>
  </si>
  <si>
    <t>Life course</t>
  </si>
  <si>
    <t>Truganina versus Most walkable areas in Melbourne Metro (21,000 adults)</t>
  </si>
  <si>
    <r>
      <t>Total economic value</t>
    </r>
    <r>
      <rPr>
        <b/>
        <vertAlign val="superscript"/>
        <sz val="11"/>
        <color rgb="FF000000"/>
        <rFont val="Calibri"/>
        <family val="2"/>
      </rPr>
      <t xml:space="preserve">1 </t>
    </r>
  </si>
  <si>
    <r>
      <t xml:space="preserve">Altona North Developed versus </t>
    </r>
    <r>
      <rPr>
        <sz val="11"/>
        <color rgb="FF000000"/>
        <rFont val="Calibri"/>
        <family val="2"/>
      </rPr>
      <t>Most walkable areas in Melbourne Metro (27,000 adults)</t>
    </r>
  </si>
  <si>
    <t>Type 2 diabetes</t>
  </si>
  <si>
    <t>Results for graphs</t>
  </si>
  <si>
    <t>Breast Cancer</t>
  </si>
  <si>
    <t>Colon Cancer</t>
  </si>
  <si>
    <t>Deaths</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</si>
</sst>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 #,##0.00_-;_-* &quot;-&quot;??_-;_-@_-"/>
    <numFmt numFmtId="164" formatCode="&quot;$&quot;#,##0;\-&quot;$&quot;#,##0"/>
    <numFmt numFmtId="165" formatCode="_-&quot;$&quot;* #,##0.00_-;\-&quot;$&quot;* #,##0.00_-;_-&quot;$&quot;* &quot;-&quot;??_-;_-@_-"/>
    <numFmt numFmtId="166" formatCode="0.000000"/>
    <numFmt numFmtId="167" formatCode="0.00000"/>
    <numFmt numFmtId="168" formatCode="0.0000"/>
    <numFmt numFmtId="169" formatCode="0.000"/>
    <numFmt numFmtId="170" formatCode="0.0"/>
    <numFmt numFmtId="171" formatCode="0.0%"/>
    <numFmt numFmtId="172" formatCode="0_)"/>
    <numFmt numFmtId="173" formatCode="0.E+00"/>
    <numFmt numFmtId="174" formatCode="0.000%"/>
    <numFmt numFmtId="175" formatCode="_-&quot;$&quot;* #,##0_-;\-&quot;$&quot;* #,##0_-;_-&quot;$&quot;* &quot;-&quot;??_-;_-@_-"/>
    <numFmt numFmtId="176" formatCode="&quot;$&quot;#,##0"/>
    <numFmt numFmtId="177" formatCode="_-* #,##0_-;\-* #,##0_-;_-* &quot;-&quot;??_-;_-@_-"/>
    <numFmt numFmtId="178" formatCode="[$$-C09]#,##0"/>
    <numFmt numFmtId="179" formatCode="0.0000000"/>
    <numFmt numFmtId="180" formatCode="_-* #,##0.0000000_-;\-* #,##0.0000000_-;_-* &quot;-&quot;??_-;_-@_-"/>
    <numFmt numFmtId="181" formatCode="0.00000000"/>
    <numFmt numFmtId="182" formatCode="_-* #,##0.0000_-;\-* #,##0.0000_-;_-* &quot;-&quot;??_-;_-@_-"/>
    <numFmt numFmtId="183" formatCode="0.000000000"/>
  </numFmts>
  <fonts count="69">
    <font>
      <sz val="10"/>
      <name val="Arial"/>
    </font>
    <font>
      <sz val="11"/>
      <color theme="1"/>
      <name val="Calibri"/>
      <family val="2"/>
      <scheme val="minor"/>
    </font>
    <font>
      <sz val="10"/>
      <name val="Arial"/>
      <family val="2"/>
    </font>
    <font>
      <u/>
      <sz val="10"/>
      <color indexed="12"/>
      <name val="Arial"/>
      <family val="2"/>
    </font>
    <font>
      <sz val="10"/>
      <name val="Geneva"/>
    </font>
    <font>
      <sz val="10"/>
      <color indexed="8"/>
      <name val="Arial"/>
      <family val="2"/>
    </font>
    <font>
      <sz val="8"/>
      <name val="Arial"/>
      <family val="2"/>
    </font>
    <font>
      <b/>
      <sz val="10"/>
      <name val="Arial"/>
      <family val="2"/>
    </font>
    <font>
      <sz val="10"/>
      <name val="Arial"/>
      <family val="2"/>
    </font>
    <font>
      <sz val="10"/>
      <color indexed="10"/>
      <name val="Arial"/>
      <family val="2"/>
    </font>
    <font>
      <b/>
      <sz val="10"/>
      <name val="Times New Roman"/>
      <family val="1"/>
    </font>
    <font>
      <sz val="8"/>
      <name val="Arial"/>
      <family val="2"/>
    </font>
    <font>
      <b/>
      <sz val="10"/>
      <color indexed="10"/>
      <name val="Arial"/>
      <family val="2"/>
    </font>
    <font>
      <i/>
      <sz val="10"/>
      <name val="Arial"/>
      <family val="2"/>
    </font>
    <font>
      <b/>
      <vertAlign val="subscript"/>
      <sz val="10"/>
      <name val="Times New Roman"/>
      <family val="1"/>
    </font>
    <font>
      <sz val="10"/>
      <name val="Times New Roman"/>
      <family val="1"/>
    </font>
    <font>
      <vertAlign val="subscript"/>
      <sz val="10"/>
      <name val="Times New Roman"/>
      <family val="1"/>
    </font>
    <font>
      <sz val="10"/>
      <name val="Symbol"/>
      <family val="1"/>
      <charset val="2"/>
    </font>
    <font>
      <sz val="10"/>
      <color indexed="10"/>
      <name val="Arial"/>
      <family val="2"/>
    </font>
    <font>
      <sz val="10"/>
      <color indexed="57"/>
      <name val="Arial"/>
      <family val="2"/>
    </font>
    <font>
      <sz val="10"/>
      <color indexed="57"/>
      <name val="Arial"/>
      <family val="2"/>
    </font>
    <font>
      <i/>
      <sz val="10"/>
      <name val="Times New Roman"/>
      <family val="1"/>
    </font>
    <font>
      <b/>
      <sz val="8"/>
      <color indexed="81"/>
      <name val="Tahoma"/>
      <family val="2"/>
    </font>
    <font>
      <sz val="8"/>
      <color indexed="81"/>
      <name val="Tahoma"/>
      <family val="2"/>
    </font>
    <font>
      <sz val="10"/>
      <color indexed="81"/>
      <name val="Tahoma"/>
      <family val="2"/>
    </font>
    <font>
      <sz val="10"/>
      <name val="Arial"/>
      <family val="2"/>
    </font>
    <font>
      <b/>
      <u/>
      <sz val="10"/>
      <name val="Arial"/>
      <family val="2"/>
    </font>
    <font>
      <b/>
      <u/>
      <sz val="10"/>
      <color indexed="62"/>
      <name val="Arial"/>
      <family val="2"/>
    </font>
    <font>
      <sz val="10"/>
      <color indexed="62"/>
      <name val="Arial"/>
      <family val="2"/>
    </font>
    <font>
      <sz val="10"/>
      <color indexed="62"/>
      <name val="Geneva"/>
    </font>
    <font>
      <sz val="10"/>
      <color indexed="62"/>
      <name val="Arial"/>
      <family val="2"/>
    </font>
    <font>
      <b/>
      <sz val="10"/>
      <color indexed="62"/>
      <name val="Arial"/>
      <family val="2"/>
    </font>
    <font>
      <sz val="10"/>
      <color indexed="62"/>
      <name val="Times New Roman"/>
      <family val="1"/>
    </font>
    <font>
      <sz val="8"/>
      <color indexed="62"/>
      <name val="Arial"/>
      <family val="2"/>
    </font>
    <font>
      <sz val="10"/>
      <color indexed="20"/>
      <name val="Arial"/>
      <family val="2"/>
    </font>
    <font>
      <sz val="10"/>
      <color indexed="18"/>
      <name val="Arial"/>
      <family val="2"/>
    </font>
    <font>
      <sz val="10"/>
      <color indexed="23"/>
      <name val="Arial"/>
      <family val="2"/>
    </font>
    <font>
      <b/>
      <sz val="10"/>
      <color indexed="18"/>
      <name val="Arial"/>
      <family val="2"/>
    </font>
    <font>
      <b/>
      <sz val="10"/>
      <name val="Arial"/>
      <family val="2"/>
    </font>
    <font>
      <sz val="10"/>
      <name val="Arial"/>
      <family val="2"/>
    </font>
    <font>
      <b/>
      <sz val="10"/>
      <color indexed="62"/>
      <name val="Arial"/>
      <family val="2"/>
    </font>
    <font>
      <sz val="10"/>
      <color indexed="18"/>
      <name val="Arial"/>
      <family val="2"/>
    </font>
    <font>
      <b/>
      <sz val="10"/>
      <color indexed="81"/>
      <name val="Tahoma"/>
      <family val="2"/>
    </font>
    <font>
      <sz val="10"/>
      <color indexed="62"/>
      <name val="Symbol"/>
      <family val="1"/>
      <charset val="2"/>
    </font>
    <font>
      <b/>
      <i/>
      <sz val="10"/>
      <name val="Arial"/>
      <family val="2"/>
    </font>
    <font>
      <b/>
      <i/>
      <sz val="10"/>
      <color indexed="18"/>
      <name val="Arial"/>
      <family val="2"/>
    </font>
    <font>
      <sz val="8"/>
      <name val="Arial"/>
      <family val="2"/>
    </font>
    <font>
      <i/>
      <sz val="10"/>
      <color indexed="10"/>
      <name val="Arial"/>
      <family val="2"/>
    </font>
    <font>
      <sz val="9"/>
      <color indexed="81"/>
      <name val="Tahoma"/>
      <family val="2"/>
    </font>
    <font>
      <b/>
      <sz val="9"/>
      <color indexed="81"/>
      <name val="Tahoma"/>
      <family val="2"/>
    </font>
    <font>
      <sz val="10"/>
      <color theme="3"/>
      <name val="Arial"/>
      <family val="2"/>
    </font>
    <font>
      <sz val="10"/>
      <color theme="1"/>
      <name val="Arial"/>
      <family val="2"/>
    </font>
    <font>
      <b/>
      <sz val="8"/>
      <name val="Arial"/>
      <family val="2"/>
    </font>
    <font>
      <u/>
      <sz val="10"/>
      <color theme="11"/>
      <name val="Arial"/>
      <family val="2"/>
    </font>
    <font>
      <sz val="10"/>
      <color rgb="FFFF0000"/>
      <name val="Arial"/>
      <family val="2"/>
    </font>
    <font>
      <sz val="10"/>
      <name val="Arial"/>
      <family val="2"/>
    </font>
    <font>
      <b/>
      <sz val="11"/>
      <name val="Times New Roman"/>
      <family val="1"/>
    </font>
    <font>
      <b/>
      <sz val="11"/>
      <color theme="1"/>
      <name val="Calibri"/>
      <family val="2"/>
      <scheme val="minor"/>
    </font>
    <font>
      <b/>
      <sz val="16"/>
      <color theme="1"/>
      <name val="Calibri"/>
      <family val="2"/>
      <scheme val="minor"/>
    </font>
    <font>
      <sz val="10"/>
      <color theme="1"/>
      <name val="Calibri"/>
      <family val="2"/>
    </font>
    <font>
      <sz val="8.5"/>
      <color theme="1"/>
      <name val="Arial"/>
      <family val="2"/>
    </font>
    <font>
      <sz val="9"/>
      <color theme="1"/>
      <name val="Arial"/>
      <family val="2"/>
    </font>
    <font>
      <sz val="9"/>
      <name val="Arial"/>
      <family val="2"/>
    </font>
    <font>
      <b/>
      <sz val="10"/>
      <color theme="1"/>
      <name val="Arial"/>
      <family val="2"/>
    </font>
    <font>
      <sz val="10"/>
      <color theme="0" tint="-0.499984740745262"/>
      <name val="Arial"/>
      <family val="2"/>
    </font>
    <font>
      <b/>
      <sz val="11"/>
      <color rgb="FF000000"/>
      <name val="Calibri"/>
      <family val="2"/>
    </font>
    <font>
      <sz val="11"/>
      <color rgb="FF000000"/>
      <name val="Calibri"/>
      <family val="2"/>
    </font>
    <font>
      <sz val="11"/>
      <name val="Calibri"/>
      <family val="2"/>
    </font>
    <font>
      <b/>
      <vertAlign val="superscript"/>
      <sz val="11"/>
      <color rgb="FF000000"/>
      <name val="Calibri"/>
      <family val="2"/>
    </font>
  </fonts>
  <fills count="31">
    <fill>
      <patternFill patternType="none"/>
    </fill>
    <fill>
      <patternFill patternType="gray125"/>
    </fill>
    <fill>
      <patternFill patternType="solid">
        <fgColor indexed="10"/>
        <bgColor indexed="64"/>
      </patternFill>
    </fill>
    <fill>
      <patternFill patternType="solid">
        <fgColor indexed="41"/>
        <bgColor indexed="64"/>
      </patternFill>
    </fill>
    <fill>
      <patternFill patternType="solid">
        <fgColor indexed="46"/>
        <bgColor indexed="64"/>
      </patternFill>
    </fill>
    <fill>
      <patternFill patternType="solid">
        <fgColor indexed="43"/>
        <bgColor indexed="64"/>
      </patternFill>
    </fill>
    <fill>
      <patternFill patternType="solid">
        <fgColor indexed="42"/>
        <bgColor indexed="64"/>
      </patternFill>
    </fill>
    <fill>
      <patternFill patternType="solid">
        <fgColor rgb="FFFFC000"/>
        <bgColor indexed="64"/>
      </patternFill>
    </fill>
    <fill>
      <patternFill patternType="solid">
        <fgColor theme="4"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indexed="64"/>
      </patternFill>
    </fill>
    <fill>
      <patternFill patternType="solid">
        <fgColor indexed="46"/>
      </patternFill>
    </fill>
    <fill>
      <patternFill patternType="solid">
        <fgColor theme="8" tint="0.59999389629810485"/>
        <bgColor indexed="64"/>
      </patternFill>
    </fill>
    <fill>
      <patternFill patternType="solid">
        <fgColor theme="2"/>
        <bgColor indexed="64"/>
      </patternFill>
    </fill>
    <fill>
      <patternFill patternType="solid">
        <fgColor theme="4"/>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9"/>
        <bgColor indexed="64"/>
      </patternFill>
    </fill>
    <fill>
      <patternFill patternType="solid">
        <fgColor theme="5"/>
        <bgColor indexed="64"/>
      </patternFill>
    </fill>
    <fill>
      <patternFill patternType="solid">
        <fgColor theme="6" tint="-0.249977111117893"/>
        <bgColor indexed="64"/>
      </patternFill>
    </fill>
    <fill>
      <patternFill patternType="solid">
        <fgColor theme="7" tint="0.59999389629810485"/>
        <bgColor indexed="64"/>
      </patternFill>
    </fill>
    <fill>
      <patternFill patternType="solid">
        <fgColor theme="6"/>
        <bgColor indexed="64"/>
      </patternFill>
    </fill>
    <fill>
      <patternFill patternType="solid">
        <fgColor theme="6" tint="0.59999389629810485"/>
        <bgColor indexed="64"/>
      </patternFill>
    </fill>
    <fill>
      <patternFill patternType="solid">
        <fgColor rgb="FFBFBFBF"/>
        <bgColor indexed="64"/>
      </patternFill>
    </fill>
    <fill>
      <patternFill patternType="solid">
        <fgColor rgb="FFF2F2F2"/>
        <bgColor indexed="64"/>
      </patternFill>
    </fill>
  </fills>
  <borders count="53">
    <border>
      <left/>
      <right/>
      <top/>
      <bottom/>
      <diagonal/>
    </border>
    <border>
      <left/>
      <right/>
      <top style="medium">
        <color auto="1"/>
      </top>
      <bottom/>
      <diagonal/>
    </border>
    <border>
      <left/>
      <right/>
      <top style="thin">
        <color auto="1"/>
      </top>
      <bottom/>
      <diagonal/>
    </border>
    <border>
      <left/>
      <right/>
      <top/>
      <bottom style="thin">
        <color auto="1"/>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style="thin">
        <color auto="1"/>
      </top>
      <bottom style="double">
        <color auto="1"/>
      </bottom>
      <diagonal/>
    </border>
    <border>
      <left style="thin">
        <color auto="1"/>
      </left>
      <right/>
      <top/>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diagonal/>
    </border>
    <border>
      <left/>
      <right style="thin">
        <color indexed="64"/>
      </right>
      <top/>
      <bottom style="medium">
        <color auto="1"/>
      </bottom>
      <diagonal/>
    </border>
    <border>
      <left/>
      <right style="thin">
        <color auto="1"/>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auto="1"/>
      </bottom>
      <diagonal/>
    </border>
    <border>
      <left style="thin">
        <color auto="1"/>
      </left>
      <right style="thin">
        <color auto="1"/>
      </right>
      <top style="medium">
        <color indexed="64"/>
      </top>
      <bottom style="thin">
        <color auto="1"/>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right/>
      <top/>
      <bottom style="double">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auto="1"/>
      </left>
      <right/>
      <top style="medium">
        <color indexed="64"/>
      </top>
      <bottom style="medium">
        <color indexed="64"/>
      </bottom>
      <diagonal/>
    </border>
    <border>
      <left/>
      <right style="thin">
        <color auto="1"/>
      </right>
      <top style="medium">
        <color indexed="64"/>
      </top>
      <bottom style="medium">
        <color indexed="64"/>
      </bottom>
      <diagonal/>
    </border>
  </borders>
  <cellStyleXfs count="59">
    <xf numFmtId="0" fontId="0" fillId="0" borderId="0"/>
    <xf numFmtId="43" fontId="2" fillId="0" borderId="0" applyFont="0" applyFill="0" applyBorder="0" applyAlignment="0" applyProtection="0"/>
    <xf numFmtId="165" fontId="2" fillId="0" borderId="0" applyFont="0" applyFill="0" applyBorder="0" applyAlignment="0" applyProtection="0"/>
    <xf numFmtId="0" fontId="3" fillId="0" borderId="0" applyNumberFormat="0" applyFill="0" applyBorder="0" applyAlignment="0" applyProtection="0">
      <alignment vertical="top"/>
      <protection locked="0"/>
    </xf>
    <xf numFmtId="0" fontId="4" fillId="0" borderId="0"/>
    <xf numFmtId="0" fontId="2" fillId="0" borderId="0" applyNumberFormat="0" applyFill="0" applyBorder="0" applyAlignment="0" applyProtection="0"/>
    <xf numFmtId="0" fontId="5" fillId="0" borderId="0"/>
    <xf numFmtId="9" fontId="2" fillId="0" borderId="0" applyFon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1" fillId="13" borderId="0" applyNumberFormat="0" applyBorder="0" applyAlignment="0" applyProtection="0"/>
    <xf numFmtId="43" fontId="55" fillId="0" borderId="0" applyFont="0" applyFill="0" applyBorder="0" applyAlignment="0" applyProtection="0"/>
    <xf numFmtId="165" fontId="55" fillId="0" borderId="0" applyFont="0" applyFill="0" applyBorder="0" applyAlignment="0" applyProtection="0"/>
    <xf numFmtId="9" fontId="55" fillId="0" borderId="0" applyFont="0" applyFill="0" applyBorder="0" applyAlignment="0" applyProtection="0"/>
  </cellStyleXfs>
  <cellXfs count="1202">
    <xf numFmtId="0" fontId="0" fillId="0" borderId="0" xfId="0"/>
    <xf numFmtId="0" fontId="7" fillId="0" borderId="0" xfId="0" applyFont="1" applyBorder="1"/>
    <xf numFmtId="0" fontId="7" fillId="0" borderId="0" xfId="0" applyFont="1" applyFill="1" applyBorder="1"/>
    <xf numFmtId="0" fontId="7" fillId="0" borderId="0" xfId="0" applyFont="1"/>
    <xf numFmtId="0" fontId="0" fillId="0" borderId="1" xfId="0" applyBorder="1"/>
    <xf numFmtId="0" fontId="8" fillId="0" borderId="0" xfId="0" applyFont="1" applyBorder="1"/>
    <xf numFmtId="0" fontId="8" fillId="0" borderId="0" xfId="0" applyFont="1" applyFill="1" applyBorder="1"/>
    <xf numFmtId="0" fontId="8" fillId="0" borderId="0" xfId="0" applyFont="1" applyFill="1" applyAlignment="1">
      <alignment horizontal="right"/>
    </xf>
    <xf numFmtId="0" fontId="8" fillId="0" borderId="0" xfId="0" applyFont="1"/>
    <xf numFmtId="0" fontId="0" fillId="0" borderId="0" xfId="0" applyFill="1" applyBorder="1"/>
    <xf numFmtId="0" fontId="2" fillId="0" borderId="0" xfId="0" applyFont="1" applyBorder="1"/>
    <xf numFmtId="0" fontId="0" fillId="0" borderId="0" xfId="0" applyBorder="1"/>
    <xf numFmtId="0" fontId="6" fillId="0" borderId="0" xfId="0" applyFont="1" applyBorder="1" applyAlignment="1">
      <alignment horizontal="center" wrapText="1"/>
    </xf>
    <xf numFmtId="167" fontId="9" fillId="0" borderId="0" xfId="0" applyNumberFormat="1" applyFont="1" applyBorder="1"/>
    <xf numFmtId="0" fontId="6" fillId="0" borderId="0" xfId="0" applyFont="1" applyAlignment="1">
      <alignment horizontal="center" wrapText="1"/>
    </xf>
    <xf numFmtId="0" fontId="0" fillId="0" borderId="0" xfId="0" applyFill="1"/>
    <xf numFmtId="166" fontId="8" fillId="0" borderId="0" xfId="0" applyNumberFormat="1" applyFont="1" applyBorder="1" applyAlignment="1">
      <alignment horizontal="center" wrapText="1"/>
    </xf>
    <xf numFmtId="0" fontId="0" fillId="0" borderId="0" xfId="0" applyAlignment="1">
      <alignment horizontal="center" vertical="center" wrapText="1"/>
    </xf>
    <xf numFmtId="1" fontId="0" fillId="0" borderId="0" xfId="0" applyNumberFormat="1" applyBorder="1"/>
    <xf numFmtId="0" fontId="8" fillId="0" borderId="2" xfId="0" applyNumberFormat="1" applyFont="1" applyFill="1" applyBorder="1" applyAlignment="1"/>
    <xf numFmtId="0" fontId="4" fillId="0" borderId="2" xfId="0" applyNumberFormat="1" applyFont="1" applyBorder="1"/>
    <xf numFmtId="0" fontId="4" fillId="0" borderId="0" xfId="0" applyFont="1"/>
    <xf numFmtId="0" fontId="8" fillId="0" borderId="0" xfId="0" applyNumberFormat="1" applyFont="1" applyFill="1" applyBorder="1" applyAlignment="1"/>
    <xf numFmtId="0" fontId="4" fillId="0" borderId="0" xfId="0" applyNumberFormat="1" applyFont="1" applyBorder="1"/>
    <xf numFmtId="0" fontId="0" fillId="0" borderId="0" xfId="0" applyAlignment="1">
      <alignment horizontal="center"/>
    </xf>
    <xf numFmtId="0" fontId="8" fillId="0" borderId="3" xfId="0" applyNumberFormat="1" applyFont="1" applyFill="1" applyBorder="1" applyAlignment="1"/>
    <xf numFmtId="172" fontId="0" fillId="0" borderId="0" xfId="0" applyNumberFormat="1" applyFill="1" applyBorder="1"/>
    <xf numFmtId="167" fontId="9" fillId="0" borderId="0" xfId="0" applyNumberFormat="1" applyFont="1"/>
    <xf numFmtId="49" fontId="2" fillId="0" borderId="0" xfId="0" applyNumberFormat="1" applyFont="1" applyAlignment="1">
      <alignment horizontal="right" wrapText="1"/>
    </xf>
    <xf numFmtId="0" fontId="2" fillId="2" borderId="4" xfId="0" applyFont="1" applyFill="1" applyBorder="1" applyAlignment="1">
      <alignment horizontal="center" vertical="center" wrapText="1"/>
    </xf>
    <xf numFmtId="49" fontId="0" fillId="0" borderId="5" xfId="0" applyNumberFormat="1" applyFill="1" applyBorder="1" applyAlignment="1">
      <alignment horizontal="center" vertical="center" wrapText="1"/>
    </xf>
    <xf numFmtId="0" fontId="0" fillId="0" borderId="0" xfId="0" applyBorder="1" applyAlignment="1">
      <alignment horizontal="center" vertical="center" wrapText="1"/>
    </xf>
    <xf numFmtId="0" fontId="12" fillId="0" borderId="0" xfId="0" applyFont="1" applyBorder="1" applyAlignment="1">
      <alignment horizontal="center" vertical="center" wrapText="1"/>
    </xf>
    <xf numFmtId="1" fontId="0" fillId="0" borderId="0" xfId="0" applyNumberFormat="1" applyBorder="1" applyAlignment="1">
      <alignment horizontal="center" vertical="center" wrapText="1"/>
    </xf>
    <xf numFmtId="0" fontId="9" fillId="0" borderId="0" xfId="0" applyFont="1" applyBorder="1" applyAlignment="1">
      <alignment horizontal="center" vertical="center" wrapText="1"/>
    </xf>
    <xf numFmtId="0" fontId="13" fillId="0" borderId="0" xfId="0" applyFont="1" applyBorder="1" applyAlignment="1">
      <alignment horizontal="center" vertical="center" wrapText="1"/>
    </xf>
    <xf numFmtId="0" fontId="6" fillId="0" borderId="0" xfId="0" applyFont="1"/>
    <xf numFmtId="0" fontId="6" fillId="0" borderId="6" xfId="0" applyFont="1" applyBorder="1" applyAlignment="1">
      <alignment horizontal="center" wrapText="1"/>
    </xf>
    <xf numFmtId="0" fontId="6" fillId="0" borderId="1" xfId="0" applyFont="1" applyBorder="1" applyAlignment="1">
      <alignment horizontal="center" wrapText="1"/>
    </xf>
    <xf numFmtId="0" fontId="11" fillId="0" borderId="1" xfId="0" applyFont="1" applyBorder="1" applyAlignment="1">
      <alignment horizontal="center" wrapText="1"/>
    </xf>
    <xf numFmtId="0" fontId="6" fillId="0" borderId="7" xfId="0" applyFont="1" applyBorder="1" applyAlignment="1">
      <alignment horizontal="center" wrapText="1"/>
    </xf>
    <xf numFmtId="0" fontId="10" fillId="0" borderId="0" xfId="0" applyFont="1" applyAlignment="1">
      <alignment horizontal="center"/>
    </xf>
    <xf numFmtId="0" fontId="10" fillId="3" borderId="8" xfId="0" applyFont="1" applyFill="1" applyBorder="1" applyAlignment="1">
      <alignment horizontal="center"/>
    </xf>
    <xf numFmtId="0" fontId="10" fillId="3" borderId="0" xfId="0" applyFont="1" applyFill="1" applyBorder="1" applyAlignment="1">
      <alignment horizontal="center"/>
    </xf>
    <xf numFmtId="0" fontId="10" fillId="4" borderId="8" xfId="0" applyFont="1" applyFill="1" applyBorder="1" applyAlignment="1">
      <alignment horizontal="center"/>
    </xf>
    <xf numFmtId="0" fontId="10" fillId="4" borderId="0" xfId="0" applyFont="1" applyFill="1" applyBorder="1" applyAlignment="1">
      <alignment horizontal="center"/>
    </xf>
    <xf numFmtId="0" fontId="10" fillId="5" borderId="8" xfId="0" applyFont="1" applyFill="1" applyBorder="1" applyAlignment="1">
      <alignment horizontal="center"/>
    </xf>
    <xf numFmtId="0" fontId="10" fillId="5" borderId="0" xfId="0" applyFont="1" applyFill="1" applyBorder="1" applyAlignment="1">
      <alignment horizontal="center"/>
    </xf>
    <xf numFmtId="49" fontId="15" fillId="0" borderId="0" xfId="0" applyNumberFormat="1" applyFont="1"/>
    <xf numFmtId="49" fontId="15" fillId="0" borderId="10" xfId="0" applyNumberFormat="1" applyFont="1" applyBorder="1"/>
    <xf numFmtId="168" fontId="0" fillId="0" borderId="1" xfId="0" applyNumberFormat="1" applyBorder="1"/>
    <xf numFmtId="0" fontId="9" fillId="0" borderId="1" xfId="0" applyFont="1" applyBorder="1"/>
    <xf numFmtId="1" fontId="0" fillId="0" borderId="1" xfId="0" applyNumberFormat="1" applyBorder="1"/>
    <xf numFmtId="2" fontId="0" fillId="0" borderId="1" xfId="0" applyNumberFormat="1" applyBorder="1"/>
    <xf numFmtId="0" fontId="2" fillId="0" borderId="1" xfId="0" applyFont="1" applyBorder="1"/>
    <xf numFmtId="168" fontId="0" fillId="0" borderId="0" xfId="0" applyNumberFormat="1" applyBorder="1"/>
    <xf numFmtId="2" fontId="0" fillId="0" borderId="0" xfId="0" applyNumberFormat="1" applyBorder="1"/>
    <xf numFmtId="0" fontId="9" fillId="0" borderId="0" xfId="0" applyNumberFormat="1" applyFont="1" applyBorder="1"/>
    <xf numFmtId="2" fontId="0" fillId="0" borderId="9" xfId="0" applyNumberFormat="1" applyBorder="1"/>
    <xf numFmtId="168" fontId="0" fillId="0" borderId="10" xfId="0" applyNumberFormat="1" applyBorder="1"/>
    <xf numFmtId="1" fontId="0" fillId="0" borderId="10" xfId="0" applyNumberFormat="1" applyBorder="1"/>
    <xf numFmtId="2" fontId="0" fillId="0" borderId="11" xfId="0" applyNumberFormat="1" applyBorder="1"/>
    <xf numFmtId="2" fontId="0" fillId="0" borderId="10" xfId="0" applyNumberFormat="1" applyBorder="1"/>
    <xf numFmtId="0" fontId="19" fillId="0" borderId="0" xfId="0" applyFont="1"/>
    <xf numFmtId="0" fontId="20" fillId="0" borderId="0" xfId="0" applyFont="1"/>
    <xf numFmtId="1" fontId="0" fillId="0" borderId="0" xfId="0" applyNumberFormat="1"/>
    <xf numFmtId="173" fontId="0" fillId="0" borderId="0" xfId="0" applyNumberFormat="1" applyFill="1"/>
    <xf numFmtId="11" fontId="0" fillId="0" borderId="0" xfId="0" applyNumberFormat="1" applyFill="1"/>
    <xf numFmtId="49" fontId="0" fillId="0" borderId="0" xfId="0" applyNumberFormat="1"/>
    <xf numFmtId="0" fontId="13" fillId="0" borderId="0" xfId="0" applyFont="1"/>
    <xf numFmtId="166" fontId="6" fillId="0" borderId="6" xfId="0" applyNumberFormat="1" applyFont="1" applyBorder="1" applyAlignment="1">
      <alignment horizontal="center" wrapText="1"/>
    </xf>
    <xf numFmtId="166" fontId="6" fillId="0" borderId="1" xfId="0" applyNumberFormat="1" applyFont="1" applyBorder="1" applyAlignment="1">
      <alignment horizontal="center" wrapText="1"/>
    </xf>
    <xf numFmtId="0" fontId="10" fillId="2" borderId="0" xfId="0" applyFont="1" applyFill="1" applyBorder="1" applyAlignment="1">
      <alignment horizontal="center"/>
    </xf>
    <xf numFmtId="0" fontId="21" fillId="5" borderId="0" xfId="0" applyFont="1" applyFill="1" applyBorder="1" applyAlignment="1">
      <alignment horizontal="center"/>
    </xf>
    <xf numFmtId="49" fontId="0" fillId="0" borderId="5" xfId="0" applyNumberFormat="1" applyBorder="1"/>
    <xf numFmtId="49" fontId="0" fillId="0" borderId="10" xfId="0" applyNumberFormat="1" applyBorder="1"/>
    <xf numFmtId="49" fontId="0" fillId="0" borderId="0" xfId="0" applyNumberFormat="1" applyBorder="1"/>
    <xf numFmtId="49" fontId="15" fillId="0" borderId="0" xfId="0" applyNumberFormat="1" applyFont="1" applyBorder="1" applyAlignment="1">
      <alignment horizontal="left"/>
    </xf>
    <xf numFmtId="49" fontId="15" fillId="0" borderId="10" xfId="0" applyNumberFormat="1" applyFont="1" applyBorder="1" applyAlignment="1">
      <alignment horizontal="left"/>
    </xf>
    <xf numFmtId="49" fontId="0" fillId="0" borderId="8" xfId="0" applyNumberFormat="1" applyBorder="1"/>
    <xf numFmtId="167" fontId="9" fillId="0" borderId="8" xfId="0" applyNumberFormat="1" applyFont="1" applyBorder="1"/>
    <xf numFmtId="0" fontId="0" fillId="0" borderId="0" xfId="0" applyNumberFormat="1" applyBorder="1"/>
    <xf numFmtId="0" fontId="0" fillId="0" borderId="8" xfId="0" applyNumberFormat="1" applyBorder="1"/>
    <xf numFmtId="0" fontId="9" fillId="0" borderId="6" xfId="0" applyFont="1" applyBorder="1"/>
    <xf numFmtId="0" fontId="0" fillId="0" borderId="7" xfId="0" applyNumberFormat="1" applyBorder="1"/>
    <xf numFmtId="0" fontId="2" fillId="0" borderId="6" xfId="0" applyFont="1" applyFill="1" applyBorder="1"/>
    <xf numFmtId="0" fontId="2" fillId="0" borderId="7" xfId="0" applyFont="1" applyBorder="1"/>
    <xf numFmtId="0" fontId="0" fillId="0" borderId="1" xfId="0" applyNumberFormat="1" applyBorder="1"/>
    <xf numFmtId="0" fontId="2" fillId="0" borderId="6" xfId="0" applyFont="1" applyBorder="1"/>
    <xf numFmtId="0" fontId="2" fillId="0" borderId="8" xfId="0" applyFont="1" applyFill="1" applyBorder="1"/>
    <xf numFmtId="0" fontId="0" fillId="0" borderId="9" xfId="0" applyNumberFormat="1" applyBorder="1"/>
    <xf numFmtId="0" fontId="2" fillId="0" borderId="9" xfId="0" applyFont="1" applyBorder="1"/>
    <xf numFmtId="0" fontId="0" fillId="0" borderId="5" xfId="0" applyNumberFormat="1" applyBorder="1"/>
    <xf numFmtId="0" fontId="0" fillId="0" borderId="10" xfId="0" applyNumberFormat="1" applyBorder="1"/>
    <xf numFmtId="0" fontId="0" fillId="0" borderId="10" xfId="0" applyBorder="1"/>
    <xf numFmtId="0" fontId="0" fillId="0" borderId="11" xfId="0" applyNumberFormat="1" applyBorder="1"/>
    <xf numFmtId="0" fontId="2" fillId="0" borderId="5" xfId="0" applyFont="1" applyFill="1" applyBorder="1"/>
    <xf numFmtId="0" fontId="2" fillId="0" borderId="10" xfId="0" applyFont="1" applyBorder="1"/>
    <xf numFmtId="0" fontId="2" fillId="0" borderId="11" xfId="0" applyFont="1" applyBorder="1"/>
    <xf numFmtId="0" fontId="0" fillId="0" borderId="1" xfId="0" applyFill="1" applyBorder="1"/>
    <xf numFmtId="0" fontId="8" fillId="0" borderId="0" xfId="0" applyNumberFormat="1" applyFont="1" applyFill="1" applyBorder="1"/>
    <xf numFmtId="0" fontId="8" fillId="0" borderId="12" xfId="0" applyNumberFormat="1" applyFont="1" applyFill="1" applyBorder="1" applyAlignment="1"/>
    <xf numFmtId="0" fontId="25" fillId="0" borderId="0" xfId="0" applyFont="1" applyBorder="1"/>
    <xf numFmtId="0" fontId="25" fillId="0" borderId="0" xfId="0" applyFont="1"/>
    <xf numFmtId="0" fontId="0" fillId="0" borderId="10" xfId="0" applyNumberFormat="1" applyFill="1" applyBorder="1"/>
    <xf numFmtId="0" fontId="10" fillId="3" borderId="9" xfId="0" applyFont="1" applyFill="1" applyBorder="1" applyAlignment="1">
      <alignment horizontal="center"/>
    </xf>
    <xf numFmtId="49" fontId="15" fillId="0" borderId="11" xfId="0" applyNumberFormat="1" applyFont="1" applyBorder="1" applyAlignment="1">
      <alignment horizontal="left"/>
    </xf>
    <xf numFmtId="0" fontId="7" fillId="0" borderId="7" xfId="0" applyFont="1" applyFill="1" applyBorder="1" applyAlignment="1">
      <alignment horizontal="center"/>
    </xf>
    <xf numFmtId="49" fontId="15" fillId="0" borderId="5" xfId="0" applyNumberFormat="1" applyFont="1" applyBorder="1" applyAlignment="1">
      <alignment horizontal="left"/>
    </xf>
    <xf numFmtId="49" fontId="13" fillId="0" borderId="11" xfId="0" applyNumberFormat="1" applyFont="1" applyBorder="1" applyAlignment="1">
      <alignment horizontal="center"/>
    </xf>
    <xf numFmtId="0" fontId="9" fillId="0" borderId="1" xfId="0" applyNumberFormat="1" applyFont="1" applyBorder="1"/>
    <xf numFmtId="0" fontId="9" fillId="0" borderId="10" xfId="0" applyNumberFormat="1" applyFont="1" applyBorder="1"/>
    <xf numFmtId="0" fontId="17" fillId="0" borderId="6" xfId="0" applyFont="1" applyBorder="1" applyAlignment="1">
      <alignment horizontal="center" wrapText="1"/>
    </xf>
    <xf numFmtId="0" fontId="17" fillId="0" borderId="1" xfId="0" applyFont="1" applyBorder="1" applyAlignment="1">
      <alignment horizontal="center" wrapText="1"/>
    </xf>
    <xf numFmtId="0" fontId="8" fillId="0" borderId="0" xfId="0" applyFont="1" applyAlignment="1">
      <alignment wrapText="1"/>
    </xf>
    <xf numFmtId="0" fontId="10" fillId="4" borderId="9" xfId="0" applyFont="1" applyFill="1" applyBorder="1" applyAlignment="1">
      <alignment horizontal="center"/>
    </xf>
    <xf numFmtId="0" fontId="17" fillId="6" borderId="9" xfId="0" applyFont="1" applyFill="1" applyBorder="1" applyAlignment="1">
      <alignment horizontal="center" wrapText="1"/>
    </xf>
    <xf numFmtId="0" fontId="2" fillId="0" borderId="0" xfId="0" applyNumberFormat="1" applyFont="1" applyBorder="1"/>
    <xf numFmtId="0" fontId="25" fillId="0" borderId="0" xfId="0" applyNumberFormat="1" applyFont="1" applyBorder="1"/>
    <xf numFmtId="0" fontId="25" fillId="0" borderId="10" xfId="0" applyNumberFormat="1" applyFont="1" applyBorder="1"/>
    <xf numFmtId="0" fontId="9" fillId="0" borderId="9" xfId="0" applyNumberFormat="1" applyFont="1" applyBorder="1"/>
    <xf numFmtId="0" fontId="9" fillId="0" borderId="11" xfId="0" applyNumberFormat="1" applyFont="1" applyBorder="1"/>
    <xf numFmtId="176" fontId="9" fillId="0" borderId="13" xfId="2" applyNumberFormat="1" applyFont="1" applyBorder="1"/>
    <xf numFmtId="176" fontId="9" fillId="0" borderId="14" xfId="2" applyNumberFormat="1" applyFont="1" applyBorder="1"/>
    <xf numFmtId="176" fontId="9" fillId="0" borderId="15" xfId="2" applyNumberFormat="1" applyFont="1" applyBorder="1"/>
    <xf numFmtId="0" fontId="7" fillId="0" borderId="13" xfId="0" applyFont="1" applyFill="1" applyBorder="1" applyAlignment="1">
      <alignment horizontal="center"/>
    </xf>
    <xf numFmtId="0" fontId="17" fillId="6" borderId="14" xfId="0" applyFont="1" applyFill="1" applyBorder="1" applyAlignment="1">
      <alignment horizontal="center" wrapText="1"/>
    </xf>
    <xf numFmtId="49" fontId="13" fillId="0" borderId="15" xfId="0" applyNumberFormat="1" applyFont="1" applyBorder="1" applyAlignment="1">
      <alignment horizontal="center"/>
    </xf>
    <xf numFmtId="167" fontId="9" fillId="0" borderId="10" xfId="0" applyNumberFormat="1" applyFont="1" applyBorder="1"/>
    <xf numFmtId="0" fontId="17" fillId="0" borderId="7" xfId="0" applyFont="1" applyBorder="1" applyAlignment="1">
      <alignment horizontal="center" wrapText="1"/>
    </xf>
    <xf numFmtId="0" fontId="21" fillId="5" borderId="9" xfId="0" applyFont="1" applyFill="1" applyBorder="1" applyAlignment="1">
      <alignment horizontal="center"/>
    </xf>
    <xf numFmtId="0" fontId="2" fillId="0" borderId="10" xfId="0" applyNumberFormat="1" applyFont="1" applyBorder="1"/>
    <xf numFmtId="0" fontId="20" fillId="0" borderId="0" xfId="0" applyNumberFormat="1" applyFont="1" applyFill="1" applyBorder="1"/>
    <xf numFmtId="0" fontId="15" fillId="0" borderId="5" xfId="0" applyFont="1" applyBorder="1"/>
    <xf numFmtId="49" fontId="15" fillId="0" borderId="10" xfId="0" applyNumberFormat="1" applyFont="1" applyBorder="1" applyAlignment="1">
      <alignment wrapText="1"/>
    </xf>
    <xf numFmtId="0" fontId="18" fillId="0" borderId="6" xfId="0" applyFont="1" applyFill="1" applyBorder="1"/>
    <xf numFmtId="0" fontId="18" fillId="0" borderId="8" xfId="0" applyFont="1" applyFill="1" applyBorder="1"/>
    <xf numFmtId="0" fontId="18" fillId="0" borderId="5" xfId="0" applyFont="1" applyFill="1" applyBorder="1"/>
    <xf numFmtId="0" fontId="7" fillId="0" borderId="0" xfId="0" applyFont="1" applyFill="1"/>
    <xf numFmtId="0" fontId="8" fillId="0" borderId="0" xfId="0" applyFont="1" applyFill="1"/>
    <xf numFmtId="0" fontId="4" fillId="0" borderId="0" xfId="0" applyFont="1" applyFill="1"/>
    <xf numFmtId="176" fontId="2" fillId="0" borderId="0" xfId="2" applyNumberFormat="1" applyFill="1" applyBorder="1"/>
    <xf numFmtId="176" fontId="0" fillId="0" borderId="0" xfId="0" applyNumberFormat="1" applyFill="1"/>
    <xf numFmtId="176" fontId="0" fillId="0" borderId="16" xfId="0" applyNumberFormat="1" applyFill="1" applyBorder="1"/>
    <xf numFmtId="0" fontId="26" fillId="0" borderId="0" xfId="0" applyFont="1"/>
    <xf numFmtId="49" fontId="15" fillId="0" borderId="8" xfId="0" applyNumberFormat="1" applyFont="1" applyBorder="1" applyAlignment="1">
      <alignment horizontal="left"/>
    </xf>
    <xf numFmtId="49" fontId="15" fillId="0" borderId="9" xfId="0" applyNumberFormat="1" applyFont="1" applyBorder="1" applyAlignment="1">
      <alignment horizontal="left"/>
    </xf>
    <xf numFmtId="49" fontId="15" fillId="0" borderId="0" xfId="0" applyNumberFormat="1" applyFont="1" applyBorder="1" applyAlignment="1">
      <alignment wrapText="1"/>
    </xf>
    <xf numFmtId="49" fontId="15" fillId="0" borderId="0" xfId="0" applyNumberFormat="1" applyFont="1" applyBorder="1"/>
    <xf numFmtId="49" fontId="15" fillId="0" borderId="9" xfId="0" applyNumberFormat="1" applyFont="1" applyBorder="1"/>
    <xf numFmtId="2" fontId="8" fillId="0" borderId="2" xfId="0" applyNumberFormat="1" applyFont="1" applyFill="1" applyBorder="1" applyAlignment="1"/>
    <xf numFmtId="2" fontId="8" fillId="0" borderId="0" xfId="0" applyNumberFormat="1" applyFont="1" applyFill="1" applyBorder="1" applyAlignment="1"/>
    <xf numFmtId="0" fontId="8" fillId="0" borderId="17" xfId="0" applyNumberFormat="1" applyFont="1" applyFill="1" applyBorder="1" applyAlignment="1"/>
    <xf numFmtId="0" fontId="4" fillId="0" borderId="3" xfId="0" applyNumberFormat="1" applyFont="1" applyBorder="1"/>
    <xf numFmtId="0" fontId="8" fillId="0" borderId="18" xfId="0" applyNumberFormat="1" applyFont="1" applyFill="1" applyBorder="1" applyAlignment="1"/>
    <xf numFmtId="2" fontId="8" fillId="0" borderId="3" xfId="0" applyNumberFormat="1" applyFont="1" applyFill="1" applyBorder="1" applyAlignment="1"/>
    <xf numFmtId="0" fontId="27" fillId="0" borderId="0" xfId="0" applyFont="1" applyBorder="1"/>
    <xf numFmtId="0" fontId="28" fillId="0" borderId="0" xfId="0" applyFont="1" applyBorder="1"/>
    <xf numFmtId="172" fontId="28" fillId="0" borderId="0" xfId="0" applyNumberFormat="1" applyFont="1" applyFill="1" applyBorder="1"/>
    <xf numFmtId="0" fontId="28" fillId="0" borderId="0" xfId="0" applyFont="1"/>
    <xf numFmtId="167" fontId="28" fillId="0" borderId="0" xfId="0" applyNumberFormat="1" applyFont="1"/>
    <xf numFmtId="0" fontId="29" fillId="0" borderId="0" xfId="0" applyFont="1"/>
    <xf numFmtId="0" fontId="28" fillId="0" borderId="0" xfId="0" applyFont="1" applyFill="1"/>
    <xf numFmtId="0" fontId="29" fillId="0" borderId="0" xfId="0" applyFont="1" applyFill="1"/>
    <xf numFmtId="0" fontId="30" fillId="0" borderId="0" xfId="0" applyFont="1" applyFill="1" applyBorder="1"/>
    <xf numFmtId="0" fontId="31" fillId="0" borderId="0" xfId="0" applyFont="1" applyFill="1"/>
    <xf numFmtId="0" fontId="31" fillId="0" borderId="0" xfId="0" applyFont="1" applyFill="1" applyBorder="1"/>
    <xf numFmtId="0" fontId="30" fillId="0" borderId="0" xfId="6" applyFont="1" applyFill="1" applyBorder="1" applyAlignment="1">
      <alignment horizontal="center"/>
    </xf>
    <xf numFmtId="0" fontId="30" fillId="0" borderId="0" xfId="0" applyFont="1" applyFill="1"/>
    <xf numFmtId="0" fontId="28" fillId="0" borderId="0" xfId="0" applyFont="1" applyFill="1" applyBorder="1"/>
    <xf numFmtId="0" fontId="34" fillId="0" borderId="0" xfId="0" applyFont="1" applyFill="1" applyBorder="1"/>
    <xf numFmtId="0" fontId="25" fillId="0" borderId="0" xfId="0" applyFont="1" applyFill="1"/>
    <xf numFmtId="0" fontId="8" fillId="0" borderId="0" xfId="6" applyFont="1" applyFill="1" applyBorder="1" applyAlignment="1">
      <alignment horizontal="center" wrapText="1"/>
    </xf>
    <xf numFmtId="167" fontId="8" fillId="0" borderId="0" xfId="0" applyNumberFormat="1" applyFont="1" applyAlignment="1">
      <alignment wrapText="1"/>
    </xf>
    <xf numFmtId="166" fontId="25" fillId="0" borderId="19" xfId="0" applyNumberFormat="1" applyFont="1" applyBorder="1"/>
    <xf numFmtId="0" fontId="4" fillId="0" borderId="19" xfId="0" applyNumberFormat="1" applyFont="1" applyFill="1" applyBorder="1" applyProtection="1"/>
    <xf numFmtId="0" fontId="4" fillId="0" borderId="19" xfId="0" applyFont="1" applyBorder="1"/>
    <xf numFmtId="167" fontId="25" fillId="0" borderId="12" xfId="0" applyNumberFormat="1" applyFont="1" applyBorder="1"/>
    <xf numFmtId="168" fontId="25" fillId="0" borderId="2" xfId="0" applyNumberFormat="1" applyFont="1" applyBorder="1"/>
    <xf numFmtId="167" fontId="4" fillId="0" borderId="12" xfId="0" applyNumberFormat="1" applyFont="1" applyBorder="1"/>
    <xf numFmtId="168" fontId="4" fillId="0" borderId="2" xfId="0" applyNumberFormat="1" applyFont="1" applyBorder="1"/>
    <xf numFmtId="0" fontId="25" fillId="0" borderId="12" xfId="0" applyFont="1" applyFill="1" applyBorder="1"/>
    <xf numFmtId="0" fontId="25" fillId="0" borderId="2" xfId="0" applyFont="1" applyFill="1" applyBorder="1"/>
    <xf numFmtId="166" fontId="25" fillId="0" borderId="20" xfId="0" applyNumberFormat="1" applyFont="1" applyBorder="1"/>
    <xf numFmtId="0" fontId="4" fillId="0" borderId="20" xfId="0" applyNumberFormat="1" applyFont="1" applyFill="1" applyBorder="1" applyProtection="1"/>
    <xf numFmtId="0" fontId="4" fillId="0" borderId="20" xfId="0" applyFont="1" applyBorder="1"/>
    <xf numFmtId="167" fontId="25" fillId="0" borderId="17" xfId="0" applyNumberFormat="1" applyFont="1" applyBorder="1"/>
    <xf numFmtId="168" fontId="25" fillId="0" borderId="0" xfId="0" applyNumberFormat="1" applyFont="1" applyBorder="1"/>
    <xf numFmtId="167" fontId="4" fillId="0" borderId="17" xfId="0" applyNumberFormat="1" applyFont="1" applyBorder="1"/>
    <xf numFmtId="168" fontId="4" fillId="0" borderId="0" xfId="0" applyNumberFormat="1" applyFont="1" applyBorder="1"/>
    <xf numFmtId="2" fontId="25" fillId="0" borderId="0" xfId="0" applyNumberFormat="1" applyFont="1" applyBorder="1"/>
    <xf numFmtId="0" fontId="25" fillId="0" borderId="17" xfId="0" applyFont="1" applyFill="1" applyBorder="1"/>
    <xf numFmtId="0" fontId="25" fillId="0" borderId="0" xfId="0" applyFont="1" applyFill="1" applyBorder="1"/>
    <xf numFmtId="2" fontId="8" fillId="0" borderId="0" xfId="4" applyNumberFormat="1" applyFont="1" applyFill="1" applyBorder="1" applyAlignment="1">
      <alignment horizontal="right"/>
    </xf>
    <xf numFmtId="2" fontId="8" fillId="0" borderId="0" xfId="0" applyNumberFormat="1" applyFont="1" applyFill="1" applyBorder="1"/>
    <xf numFmtId="9" fontId="25" fillId="0" borderId="0" xfId="0" applyNumberFormat="1" applyFont="1" applyFill="1" applyBorder="1"/>
    <xf numFmtId="166" fontId="25" fillId="0" borderId="20" xfId="4" applyNumberFormat="1" applyFont="1" applyBorder="1"/>
    <xf numFmtId="0" fontId="4" fillId="0" borderId="21" xfId="0" applyNumberFormat="1" applyFont="1" applyFill="1" applyBorder="1" applyProtection="1"/>
    <xf numFmtId="0" fontId="4" fillId="0" borderId="21" xfId="0" applyFont="1" applyBorder="1"/>
    <xf numFmtId="167" fontId="25" fillId="0" borderId="18" xfId="0" applyNumberFormat="1" applyFont="1" applyBorder="1"/>
    <xf numFmtId="168" fontId="25" fillId="0" borderId="3" xfId="0" applyNumberFormat="1" applyFont="1" applyBorder="1"/>
    <xf numFmtId="167" fontId="4" fillId="0" borderId="18" xfId="0" applyNumberFormat="1" applyFont="1" applyBorder="1"/>
    <xf numFmtId="168" fontId="4" fillId="0" borderId="3" xfId="0" applyNumberFormat="1" applyFont="1" applyBorder="1"/>
    <xf numFmtId="0" fontId="25" fillId="0" borderId="18" xfId="0" applyFont="1" applyFill="1" applyBorder="1"/>
    <xf numFmtId="0" fontId="25" fillId="0" borderId="3" xfId="0" applyFont="1" applyFill="1" applyBorder="1"/>
    <xf numFmtId="166" fontId="25" fillId="0" borderId="21" xfId="4" applyNumberFormat="1" applyFont="1" applyBorder="1"/>
    <xf numFmtId="178" fontId="7" fillId="0" borderId="0" xfId="0" applyNumberFormat="1" applyFont="1"/>
    <xf numFmtId="178" fontId="8" fillId="0" borderId="0" xfId="0" applyNumberFormat="1" applyFont="1"/>
    <xf numFmtId="178" fontId="8" fillId="0" borderId="0" xfId="0" applyNumberFormat="1" applyFont="1" applyFill="1" applyBorder="1" applyAlignment="1"/>
    <xf numFmtId="178" fontId="28" fillId="0" borderId="0" xfId="0" applyNumberFormat="1" applyFont="1"/>
    <xf numFmtId="178" fontId="0" fillId="0" borderId="0" xfId="0" applyNumberFormat="1"/>
    <xf numFmtId="178" fontId="8" fillId="0" borderId="22" xfId="0" applyNumberFormat="1" applyFont="1" applyFill="1" applyBorder="1" applyAlignment="1"/>
    <xf numFmtId="178" fontId="8" fillId="0" borderId="23" xfId="0" applyNumberFormat="1" applyFont="1" applyFill="1" applyBorder="1" applyAlignment="1"/>
    <xf numFmtId="178" fontId="8" fillId="0" borderId="24" xfId="0" applyNumberFormat="1" applyFont="1" applyFill="1" applyBorder="1" applyAlignment="1"/>
    <xf numFmtId="178" fontId="25" fillId="0" borderId="22" xfId="2" applyNumberFormat="1" applyFont="1" applyFill="1" applyBorder="1"/>
    <xf numFmtId="178" fontId="25" fillId="0" borderId="23" xfId="2" applyNumberFormat="1" applyFont="1" applyFill="1" applyBorder="1"/>
    <xf numFmtId="178" fontId="25" fillId="0" borderId="24" xfId="2" applyNumberFormat="1" applyFont="1" applyFill="1" applyBorder="1"/>
    <xf numFmtId="169" fontId="0" fillId="0" borderId="0" xfId="0" applyNumberFormat="1" applyFill="1"/>
    <xf numFmtId="1" fontId="9" fillId="0" borderId="1" xfId="0" applyNumberFormat="1" applyFont="1" applyBorder="1"/>
    <xf numFmtId="0" fontId="8" fillId="0" borderId="0" xfId="0" applyNumberFormat="1" applyFont="1"/>
    <xf numFmtId="1" fontId="0" fillId="0" borderId="0" xfId="0" applyNumberFormat="1" applyFill="1"/>
    <xf numFmtId="49" fontId="15" fillId="0" borderId="8" xfId="0" applyNumberFormat="1" applyFont="1" applyFill="1" applyBorder="1"/>
    <xf numFmtId="49" fontId="15" fillId="0" borderId="0" xfId="0" applyNumberFormat="1" applyFont="1" applyFill="1" applyBorder="1"/>
    <xf numFmtId="0" fontId="19" fillId="0" borderId="8" xfId="0" applyFont="1" applyFill="1" applyBorder="1"/>
    <xf numFmtId="168" fontId="0" fillId="0" borderId="0" xfId="0" applyNumberFormat="1" applyFill="1" applyBorder="1"/>
    <xf numFmtId="1" fontId="0" fillId="0" borderId="0" xfId="0" applyNumberFormat="1" applyFill="1" applyBorder="1"/>
    <xf numFmtId="2" fontId="0" fillId="0" borderId="0" xfId="0" applyNumberFormat="1" applyFill="1" applyBorder="1"/>
    <xf numFmtId="168" fontId="0" fillId="0" borderId="1" xfId="0" applyNumberFormat="1" applyFill="1" applyBorder="1"/>
    <xf numFmtId="0" fontId="2" fillId="0" borderId="1" xfId="0" applyFont="1" applyFill="1" applyBorder="1"/>
    <xf numFmtId="1" fontId="0" fillId="0" borderId="1" xfId="0" applyNumberFormat="1" applyFill="1" applyBorder="1"/>
    <xf numFmtId="2" fontId="0" fillId="0" borderId="1" xfId="0" applyNumberFormat="1" applyFill="1" applyBorder="1"/>
    <xf numFmtId="0" fontId="19" fillId="0" borderId="5" xfId="0" applyFont="1" applyFill="1" applyBorder="1"/>
    <xf numFmtId="169" fontId="7" fillId="0" borderId="0" xfId="0" applyNumberFormat="1" applyFont="1" applyFill="1"/>
    <xf numFmtId="169" fontId="8" fillId="0" borderId="0" xfId="0" applyNumberFormat="1" applyFont="1" applyFill="1"/>
    <xf numFmtId="0" fontId="25" fillId="0" borderId="2" xfId="0" applyNumberFormat="1" applyFont="1" applyFill="1" applyBorder="1"/>
    <xf numFmtId="0" fontId="25" fillId="0" borderId="0" xfId="0" applyNumberFormat="1" applyFont="1" applyFill="1" applyBorder="1"/>
    <xf numFmtId="0" fontId="25" fillId="0" borderId="3" xfId="0" applyNumberFormat="1" applyFont="1" applyFill="1" applyBorder="1"/>
    <xf numFmtId="169" fontId="4" fillId="0" borderId="0" xfId="0" applyNumberFormat="1" applyFont="1" applyFill="1"/>
    <xf numFmtId="169" fontId="29" fillId="0" borderId="0" xfId="0" applyNumberFormat="1" applyFont="1" applyFill="1"/>
    <xf numFmtId="169" fontId="28" fillId="0" borderId="0" xfId="0" applyNumberFormat="1" applyFont="1" applyFill="1"/>
    <xf numFmtId="2" fontId="25" fillId="0" borderId="0" xfId="0" applyNumberFormat="1" applyFont="1" applyFill="1" applyBorder="1"/>
    <xf numFmtId="0" fontId="35" fillId="0" borderId="0" xfId="0" applyFont="1" applyBorder="1"/>
    <xf numFmtId="0" fontId="8" fillId="0" borderId="0" xfId="0" applyFont="1" applyFill="1" applyBorder="1" applyAlignment="1">
      <alignment wrapText="1"/>
    </xf>
    <xf numFmtId="0" fontId="37" fillId="0" borderId="0" xfId="0" applyFont="1" applyBorder="1"/>
    <xf numFmtId="2" fontId="25" fillId="0" borderId="2" xfId="0" applyNumberFormat="1" applyFont="1" applyFill="1" applyBorder="1"/>
    <xf numFmtId="2" fontId="25" fillId="0" borderId="3" xfId="0" applyNumberFormat="1" applyFont="1" applyFill="1" applyBorder="1"/>
    <xf numFmtId="2" fontId="0" fillId="0" borderId="0" xfId="0" applyNumberFormat="1" applyFill="1"/>
    <xf numFmtId="178" fontId="7" fillId="0" borderId="0" xfId="0" applyNumberFormat="1" applyFont="1" applyFill="1"/>
    <xf numFmtId="178" fontId="8" fillId="0" borderId="0" xfId="0" applyNumberFormat="1" applyFont="1" applyFill="1"/>
    <xf numFmtId="178" fontId="8" fillId="0" borderId="2" xfId="0" applyNumberFormat="1" applyFont="1" applyFill="1" applyBorder="1" applyAlignment="1"/>
    <xf numFmtId="178" fontId="8" fillId="0" borderId="3" xfId="0" applyNumberFormat="1" applyFont="1" applyFill="1" applyBorder="1" applyAlignment="1"/>
    <xf numFmtId="178" fontId="0" fillId="0" borderId="0" xfId="0" applyNumberFormat="1" applyFill="1"/>
    <xf numFmtId="178" fontId="4" fillId="0" borderId="0" xfId="0" applyNumberFormat="1" applyFont="1" applyFill="1"/>
    <xf numFmtId="178" fontId="28" fillId="0" borderId="0" xfId="0" applyNumberFormat="1" applyFont="1" applyFill="1"/>
    <xf numFmtId="178" fontId="29" fillId="0" borderId="0" xfId="0" applyNumberFormat="1" applyFont="1" applyFill="1"/>
    <xf numFmtId="0" fontId="8" fillId="0" borderId="0" xfId="0" applyFont="1" applyFill="1" applyAlignment="1">
      <alignment vertical="center" wrapText="1"/>
    </xf>
    <xf numFmtId="49" fontId="8" fillId="0" borderId="0" xfId="0" applyNumberFormat="1" applyFont="1" applyFill="1" applyBorder="1" applyAlignment="1">
      <alignment horizontal="center" vertical="center" wrapText="1"/>
    </xf>
    <xf numFmtId="43" fontId="2" fillId="0" borderId="0" xfId="0" applyNumberFormat="1" applyFont="1" applyFill="1" applyBorder="1"/>
    <xf numFmtId="0" fontId="37" fillId="0" borderId="0" xfId="0" applyFont="1" applyFill="1" applyBorder="1"/>
    <xf numFmtId="0" fontId="35" fillId="0" borderId="0" xfId="0" applyFont="1" applyFill="1" applyBorder="1"/>
    <xf numFmtId="0" fontId="2" fillId="0" borderId="0" xfId="0" applyFont="1" applyFill="1" applyBorder="1"/>
    <xf numFmtId="43" fontId="8" fillId="0" borderId="12" xfId="0" applyNumberFormat="1" applyFont="1" applyFill="1" applyBorder="1"/>
    <xf numFmtId="43" fontId="8" fillId="0" borderId="2" xfId="0" applyNumberFormat="1" applyFont="1" applyFill="1" applyBorder="1"/>
    <xf numFmtId="43" fontId="8" fillId="0" borderId="17" xfId="0" applyNumberFormat="1" applyFont="1" applyFill="1" applyBorder="1"/>
    <xf numFmtId="43" fontId="8" fillId="0" borderId="0" xfId="0" applyNumberFormat="1" applyFont="1" applyFill="1" applyBorder="1"/>
    <xf numFmtId="43" fontId="8" fillId="0" borderId="17" xfId="1" applyFont="1" applyFill="1" applyBorder="1"/>
    <xf numFmtId="43" fontId="8" fillId="0" borderId="0" xfId="1" applyFont="1" applyFill="1" applyBorder="1"/>
    <xf numFmtId="43" fontId="8" fillId="0" borderId="18" xfId="0" applyNumberFormat="1" applyFont="1" applyFill="1" applyBorder="1"/>
    <xf numFmtId="43" fontId="8" fillId="0" borderId="3" xfId="0" applyNumberFormat="1" applyFont="1" applyFill="1" applyBorder="1"/>
    <xf numFmtId="0" fontId="40" fillId="0" borderId="0" xfId="0" applyFont="1" applyFill="1" applyBorder="1"/>
    <xf numFmtId="0" fontId="28" fillId="0" borderId="0" xfId="4" applyFont="1" applyFill="1"/>
    <xf numFmtId="0" fontId="38" fillId="0" borderId="0" xfId="0" applyFont="1" applyFill="1" applyBorder="1"/>
    <xf numFmtId="0" fontId="39" fillId="0" borderId="0" xfId="0" applyFont="1" applyFill="1" applyBorder="1"/>
    <xf numFmtId="0" fontId="39" fillId="0" borderId="0" xfId="4" applyFont="1" applyFill="1"/>
    <xf numFmtId="0" fontId="39" fillId="0" borderId="0" xfId="0" applyFont="1"/>
    <xf numFmtId="0" fontId="15" fillId="0" borderId="0" xfId="0" applyNumberFormat="1" applyFont="1" applyBorder="1" applyAlignment="1">
      <alignment horizontal="left"/>
    </xf>
    <xf numFmtId="0" fontId="8" fillId="0" borderId="0" xfId="0" applyNumberFormat="1" applyFont="1" applyBorder="1"/>
    <xf numFmtId="2" fontId="8" fillId="0" borderId="0" xfId="0" applyNumberFormat="1" applyFont="1" applyBorder="1"/>
    <xf numFmtId="2" fontId="8" fillId="0" borderId="0" xfId="0" applyNumberFormat="1" applyFont="1"/>
    <xf numFmtId="0" fontId="11" fillId="0" borderId="0" xfId="0" applyFont="1" applyBorder="1" applyAlignment="1">
      <alignment horizontal="center" wrapText="1"/>
    </xf>
    <xf numFmtId="49" fontId="8" fillId="2" borderId="0" xfId="0" applyNumberFormat="1" applyFont="1" applyFill="1" applyBorder="1" applyAlignment="1">
      <alignment horizontal="center" vertical="center" wrapText="1"/>
    </xf>
    <xf numFmtId="0" fontId="8" fillId="2" borderId="0" xfId="0" applyFont="1" applyFill="1"/>
    <xf numFmtId="9" fontId="8" fillId="0" borderId="12" xfId="7" applyFont="1" applyBorder="1"/>
    <xf numFmtId="9" fontId="8" fillId="0" borderId="2" xfId="7" applyFont="1" applyBorder="1"/>
    <xf numFmtId="43" fontId="8" fillId="0" borderId="0" xfId="0" applyNumberFormat="1" applyFont="1" applyBorder="1"/>
    <xf numFmtId="43" fontId="8" fillId="0" borderId="23" xfId="0" applyNumberFormat="1" applyFont="1" applyBorder="1"/>
    <xf numFmtId="9" fontId="8" fillId="0" borderId="17" xfId="7" applyFont="1" applyBorder="1"/>
    <xf numFmtId="9" fontId="8" fillId="0" borderId="0" xfId="7" applyFont="1" applyBorder="1"/>
    <xf numFmtId="9" fontId="8" fillId="0" borderId="18" xfId="7" applyFont="1" applyBorder="1"/>
    <xf numFmtId="9" fontId="8" fillId="0" borderId="3" xfId="7" applyFont="1" applyBorder="1"/>
    <xf numFmtId="43" fontId="8" fillId="0" borderId="3" xfId="0" applyNumberFormat="1" applyFont="1" applyBorder="1"/>
    <xf numFmtId="43" fontId="8" fillId="0" borderId="24" xfId="0" applyNumberFormat="1" applyFont="1" applyBorder="1"/>
    <xf numFmtId="43" fontId="8" fillId="0" borderId="18" xfId="0" applyNumberFormat="1" applyFont="1" applyBorder="1"/>
    <xf numFmtId="0" fontId="2" fillId="0" borderId="0" xfId="0" applyFont="1" applyFill="1" applyBorder="1" applyAlignment="1">
      <alignment horizontal="right"/>
    </xf>
    <xf numFmtId="169" fontId="25" fillId="0" borderId="0" xfId="0" applyNumberFormat="1" applyFont="1" applyFill="1" applyBorder="1" applyAlignment="1">
      <alignment horizontal="right"/>
    </xf>
    <xf numFmtId="177" fontId="25" fillId="0" borderId="0" xfId="0" applyNumberFormat="1" applyFont="1" applyFill="1" applyBorder="1"/>
    <xf numFmtId="171" fontId="25" fillId="0" borderId="0" xfId="0" applyNumberFormat="1" applyFont="1" applyFill="1" applyBorder="1"/>
    <xf numFmtId="43" fontId="25" fillId="0" borderId="0" xfId="1" applyFont="1" applyFill="1" applyBorder="1"/>
    <xf numFmtId="0" fontId="25" fillId="0" borderId="0" xfId="0" applyFont="1" applyFill="1" applyBorder="1" applyAlignment="1">
      <alignment horizontal="right"/>
    </xf>
    <xf numFmtId="0" fontId="31" fillId="0" borderId="0" xfId="0" applyFont="1" applyFill="1" applyBorder="1" applyAlignment="1">
      <alignment horizontal="left"/>
    </xf>
    <xf numFmtId="0" fontId="28" fillId="0" borderId="0" xfId="0" applyFont="1" applyFill="1" applyBorder="1" applyAlignment="1">
      <alignment horizontal="left"/>
    </xf>
    <xf numFmtId="0" fontId="0" fillId="0" borderId="0" xfId="1" applyNumberFormat="1" applyFont="1"/>
    <xf numFmtId="0" fontId="30" fillId="0" borderId="0" xfId="4" applyFont="1" applyFill="1" applyBorder="1" applyAlignment="1">
      <alignment horizontal="left"/>
    </xf>
    <xf numFmtId="2" fontId="30" fillId="0" borderId="0" xfId="7" applyNumberFormat="1" applyFont="1" applyFill="1" applyBorder="1" applyAlignment="1">
      <alignment horizontal="center"/>
    </xf>
    <xf numFmtId="43" fontId="8" fillId="0" borderId="22" xfId="0" applyNumberFormat="1" applyFont="1" applyFill="1" applyBorder="1"/>
    <xf numFmtId="43" fontId="8" fillId="0" borderId="23" xfId="0" applyNumberFormat="1" applyFont="1" applyFill="1" applyBorder="1"/>
    <xf numFmtId="43" fontId="8" fillId="0" borderId="23" xfId="1" applyFont="1" applyFill="1" applyBorder="1"/>
    <xf numFmtId="43" fontId="8" fillId="0" borderId="24" xfId="0" applyNumberFormat="1" applyFont="1" applyFill="1" applyBorder="1"/>
    <xf numFmtId="0" fontId="8" fillId="0" borderId="0" xfId="4" applyFont="1" applyFill="1" applyBorder="1" applyAlignment="1">
      <alignment horizontal="center"/>
    </xf>
    <xf numFmtId="43" fontId="8" fillId="0" borderId="12" xfId="0" applyNumberFormat="1" applyFont="1" applyBorder="1"/>
    <xf numFmtId="43" fontId="8" fillId="0" borderId="2" xfId="0" applyNumberFormat="1" applyFont="1" applyBorder="1"/>
    <xf numFmtId="43" fontId="8" fillId="0" borderId="22" xfId="0" applyNumberFormat="1" applyFont="1" applyBorder="1"/>
    <xf numFmtId="0" fontId="7" fillId="0" borderId="0" xfId="0" applyNumberFormat="1" applyFont="1" applyBorder="1"/>
    <xf numFmtId="43" fontId="7" fillId="0" borderId="0" xfId="0" applyNumberFormat="1" applyFont="1" applyFill="1"/>
    <xf numFmtId="0" fontId="2" fillId="0" borderId="0" xfId="0" applyFont="1" applyBorder="1" applyAlignment="1">
      <alignment horizontal="left"/>
    </xf>
    <xf numFmtId="0" fontId="28" fillId="0" borderId="0" xfId="0" applyFont="1" applyFill="1" applyBorder="1" applyAlignment="1">
      <alignment wrapText="1"/>
    </xf>
    <xf numFmtId="9" fontId="25" fillId="0" borderId="12" xfId="7" applyFont="1" applyFill="1" applyBorder="1"/>
    <xf numFmtId="9" fontId="25" fillId="0" borderId="2" xfId="7" applyFont="1" applyFill="1" applyBorder="1"/>
    <xf numFmtId="9" fontId="25" fillId="0" borderId="17" xfId="7" applyFont="1" applyFill="1" applyBorder="1"/>
    <xf numFmtId="9" fontId="25" fillId="0" borderId="0" xfId="7" applyFont="1" applyFill="1" applyBorder="1"/>
    <xf numFmtId="9" fontId="25" fillId="0" borderId="18" xfId="7" applyFont="1" applyFill="1" applyBorder="1"/>
    <xf numFmtId="9" fontId="25" fillId="0" borderId="3" xfId="7" applyFont="1" applyFill="1" applyBorder="1"/>
    <xf numFmtId="9" fontId="25" fillId="0" borderId="24" xfId="7" applyFont="1" applyFill="1" applyBorder="1"/>
    <xf numFmtId="0" fontId="41" fillId="0" borderId="0" xfId="0" applyFont="1" applyFill="1" applyBorder="1"/>
    <xf numFmtId="167" fontId="8" fillId="0" borderId="0" xfId="0" applyNumberFormat="1" applyFont="1"/>
    <xf numFmtId="167" fontId="8" fillId="0" borderId="0" xfId="0" applyNumberFormat="1" applyFont="1" applyFill="1"/>
    <xf numFmtId="9" fontId="35" fillId="0" borderId="23" xfId="0" applyNumberFormat="1" applyFont="1" applyBorder="1"/>
    <xf numFmtId="9" fontId="25" fillId="0" borderId="22" xfId="7" applyFont="1" applyFill="1" applyBorder="1"/>
    <xf numFmtId="9" fontId="25" fillId="0" borderId="23" xfId="7" applyFont="1" applyFill="1" applyBorder="1"/>
    <xf numFmtId="9" fontId="4" fillId="0" borderId="17" xfId="7" applyFont="1" applyFill="1" applyBorder="1"/>
    <xf numFmtId="9" fontId="4" fillId="0" borderId="0" xfId="7" applyFont="1" applyFill="1" applyBorder="1"/>
    <xf numFmtId="9" fontId="4" fillId="0" borderId="23" xfId="7" applyFont="1" applyFill="1" applyBorder="1"/>
    <xf numFmtId="9" fontId="4" fillId="0" borderId="18" xfId="7" applyFont="1" applyFill="1" applyBorder="1"/>
    <xf numFmtId="9" fontId="4" fillId="0" borderId="3" xfId="7" applyFont="1" applyFill="1" applyBorder="1"/>
    <xf numFmtId="9" fontId="4" fillId="0" borderId="24" xfId="7" applyFont="1" applyFill="1" applyBorder="1"/>
    <xf numFmtId="0" fontId="7" fillId="0" borderId="0" xfId="0" applyFont="1" applyFill="1" applyAlignment="1">
      <alignment horizontal="right"/>
    </xf>
    <xf numFmtId="0" fontId="25" fillId="0" borderId="0" xfId="0" applyFont="1" applyFill="1" applyAlignment="1">
      <alignment horizontal="right"/>
    </xf>
    <xf numFmtId="0" fontId="25" fillId="0" borderId="0" xfId="0" applyFont="1" applyFill="1" applyAlignment="1">
      <alignment horizontal="center" wrapText="1"/>
    </xf>
    <xf numFmtId="0" fontId="25" fillId="0" borderId="20" xfId="0" applyFont="1" applyFill="1" applyBorder="1" applyAlignment="1">
      <alignment horizontal="right"/>
    </xf>
    <xf numFmtId="172" fontId="25" fillId="0" borderId="20" xfId="0" applyNumberFormat="1" applyFont="1" applyFill="1" applyBorder="1" applyAlignment="1">
      <alignment horizontal="right"/>
    </xf>
    <xf numFmtId="0" fontId="25" fillId="0" borderId="21" xfId="0" applyFont="1" applyFill="1" applyBorder="1" applyAlignment="1">
      <alignment horizontal="right"/>
    </xf>
    <xf numFmtId="172" fontId="25" fillId="0" borderId="21" xfId="0" applyNumberFormat="1" applyFont="1" applyFill="1" applyBorder="1" applyAlignment="1">
      <alignment horizontal="right"/>
    </xf>
    <xf numFmtId="0" fontId="0" fillId="0" borderId="0" xfId="0" applyFill="1" applyAlignment="1">
      <alignment horizontal="right"/>
    </xf>
    <xf numFmtId="0" fontId="28" fillId="0" borderId="0" xfId="0" applyFont="1" applyFill="1" applyAlignment="1">
      <alignment horizontal="right"/>
    </xf>
    <xf numFmtId="0" fontId="20" fillId="0" borderId="10" xfId="0" applyNumberFormat="1" applyFont="1" applyFill="1" applyBorder="1"/>
    <xf numFmtId="0" fontId="19" fillId="0" borderId="6" xfId="0" applyFont="1" applyFill="1" applyBorder="1"/>
    <xf numFmtId="1" fontId="2" fillId="0" borderId="1" xfId="0" applyNumberFormat="1" applyFont="1" applyBorder="1"/>
    <xf numFmtId="0" fontId="20" fillId="0" borderId="1" xfId="0" applyNumberFormat="1" applyFont="1" applyFill="1" applyBorder="1"/>
    <xf numFmtId="0" fontId="8" fillId="0" borderId="0" xfId="0" applyFont="1" applyFill="1" applyBorder="1" applyAlignment="1">
      <alignment horizontal="center"/>
    </xf>
    <xf numFmtId="0" fontId="2" fillId="0" borderId="0" xfId="0" applyFont="1"/>
    <xf numFmtId="0" fontId="2" fillId="0" borderId="0" xfId="0" applyFont="1" applyFill="1"/>
    <xf numFmtId="0" fontId="32" fillId="0" borderId="0" xfId="0" applyFont="1" applyBorder="1" applyAlignment="1">
      <alignment horizontal="center"/>
    </xf>
    <xf numFmtId="0" fontId="30" fillId="0" borderId="0" xfId="0" applyFont="1"/>
    <xf numFmtId="0" fontId="30" fillId="0" borderId="0" xfId="0" applyFont="1" applyFill="1" applyAlignment="1">
      <alignment horizontal="left" wrapText="1"/>
    </xf>
    <xf numFmtId="0" fontId="28" fillId="0" borderId="0" xfId="0" applyFont="1" applyFill="1" applyBorder="1" applyAlignment="1">
      <alignment horizontal="left" wrapText="1"/>
    </xf>
    <xf numFmtId="0" fontId="28" fillId="0" borderId="0" xfId="0" applyFont="1" applyBorder="1" applyAlignment="1">
      <alignment horizontal="left"/>
    </xf>
    <xf numFmtId="0" fontId="33" fillId="0" borderId="0" xfId="0" applyFont="1" applyBorder="1" applyAlignment="1">
      <alignment horizontal="center" wrapText="1"/>
    </xf>
    <xf numFmtId="167" fontId="30" fillId="0" borderId="0" xfId="0" applyNumberFormat="1" applyFont="1" applyAlignment="1">
      <alignment wrapText="1"/>
    </xf>
    <xf numFmtId="0" fontId="30" fillId="0" borderId="0" xfId="0" applyFont="1" applyAlignment="1">
      <alignment wrapText="1"/>
    </xf>
    <xf numFmtId="0" fontId="2" fillId="0" borderId="19" xfId="0" applyFont="1" applyFill="1" applyBorder="1" applyAlignment="1">
      <alignment horizontal="center"/>
    </xf>
    <xf numFmtId="0" fontId="2" fillId="0" borderId="21" xfId="0" applyFont="1" applyFill="1" applyBorder="1" applyAlignment="1">
      <alignment horizontal="center"/>
    </xf>
    <xf numFmtId="0" fontId="28" fillId="0" borderId="25" xfId="0" applyFont="1" applyFill="1" applyBorder="1"/>
    <xf numFmtId="0" fontId="28" fillId="0" borderId="27" xfId="0" applyFont="1" applyFill="1" applyBorder="1"/>
    <xf numFmtId="9" fontId="28" fillId="0" borderId="25" xfId="0" applyNumberFormat="1" applyFont="1" applyFill="1" applyBorder="1"/>
    <xf numFmtId="9" fontId="28" fillId="0" borderId="26" xfId="0" applyNumberFormat="1" applyFont="1" applyFill="1" applyBorder="1"/>
    <xf numFmtId="9" fontId="28" fillId="0" borderId="27" xfId="0" applyNumberFormat="1" applyFont="1" applyFill="1" applyBorder="1"/>
    <xf numFmtId="9" fontId="28" fillId="0" borderId="28" xfId="0" applyNumberFormat="1" applyFont="1" applyFill="1" applyBorder="1"/>
    <xf numFmtId="177" fontId="0" fillId="0" borderId="0" xfId="1" applyNumberFormat="1" applyFont="1" applyFill="1" applyBorder="1"/>
    <xf numFmtId="0" fontId="25" fillId="0" borderId="3" xfId="0" applyFont="1" applyBorder="1"/>
    <xf numFmtId="0" fontId="2" fillId="0" borderId="0" xfId="0" applyFont="1" applyFill="1" applyBorder="1" applyAlignment="1">
      <alignment horizontal="left" wrapText="1"/>
    </xf>
    <xf numFmtId="9" fontId="2" fillId="0" borderId="28" xfId="0" applyNumberFormat="1" applyFont="1" applyBorder="1"/>
    <xf numFmtId="178" fontId="0" fillId="0" borderId="8" xfId="0" applyNumberFormat="1" applyBorder="1"/>
    <xf numFmtId="178" fontId="0" fillId="0" borderId="5" xfId="0" applyNumberFormat="1" applyBorder="1"/>
    <xf numFmtId="166" fontId="28" fillId="0" borderId="0" xfId="0" applyNumberFormat="1" applyFont="1" applyBorder="1"/>
    <xf numFmtId="0" fontId="28" fillId="7" borderId="0" xfId="0" applyFont="1" applyFill="1"/>
    <xf numFmtId="167" fontId="28" fillId="7" borderId="0" xfId="0" applyNumberFormat="1" applyFont="1" applyFill="1"/>
    <xf numFmtId="178" fontId="28" fillId="7" borderId="0" xfId="0" applyNumberFormat="1" applyFont="1" applyFill="1"/>
    <xf numFmtId="0" fontId="31" fillId="7" borderId="0" xfId="0" applyFont="1" applyFill="1"/>
    <xf numFmtId="0" fontId="29" fillId="7" borderId="0" xfId="0" applyFont="1" applyFill="1" applyBorder="1"/>
    <xf numFmtId="0" fontId="30" fillId="7" borderId="0" xfId="0" applyFont="1" applyFill="1"/>
    <xf numFmtId="166" fontId="28" fillId="8" borderId="0" xfId="4" applyNumberFormat="1" applyFont="1" applyFill="1" applyBorder="1"/>
    <xf numFmtId="0" fontId="29" fillId="8" borderId="0" xfId="0" applyNumberFormat="1" applyFont="1" applyFill="1" applyBorder="1" applyProtection="1"/>
    <xf numFmtId="172" fontId="28" fillId="8" borderId="0" xfId="0" applyNumberFormat="1" applyFont="1" applyFill="1" applyBorder="1" applyAlignment="1">
      <alignment horizontal="right"/>
    </xf>
    <xf numFmtId="0" fontId="29" fillId="8" borderId="0" xfId="0" applyFont="1" applyFill="1" applyBorder="1"/>
    <xf numFmtId="167" fontId="28" fillId="8" borderId="0" xfId="0" applyNumberFormat="1" applyFont="1" applyFill="1" applyBorder="1"/>
    <xf numFmtId="168" fontId="28" fillId="8" borderId="0" xfId="0" applyNumberFormat="1" applyFont="1" applyFill="1" applyBorder="1"/>
    <xf numFmtId="0" fontId="30" fillId="8" borderId="0" xfId="0" applyNumberFormat="1" applyFont="1" applyFill="1" applyBorder="1" applyAlignment="1"/>
    <xf numFmtId="178" fontId="28" fillId="8" borderId="0" xfId="2" applyNumberFormat="1" applyFont="1" applyFill="1" applyBorder="1"/>
    <xf numFmtId="167" fontId="29" fillId="8" borderId="0" xfId="0" applyNumberFormat="1" applyFont="1" applyFill="1" applyBorder="1"/>
    <xf numFmtId="168" fontId="29" fillId="8" borderId="0" xfId="0" applyNumberFormat="1" applyFont="1" applyFill="1" applyBorder="1"/>
    <xf numFmtId="0" fontId="29" fillId="8" borderId="0" xfId="0" applyNumberFormat="1" applyFont="1" applyFill="1" applyBorder="1"/>
    <xf numFmtId="0" fontId="28" fillId="8" borderId="0" xfId="0" applyFont="1" applyFill="1"/>
    <xf numFmtId="169" fontId="28" fillId="8" borderId="0" xfId="0" applyNumberFormat="1" applyFont="1" applyFill="1"/>
    <xf numFmtId="178" fontId="30" fillId="8" borderId="0" xfId="0" applyNumberFormat="1" applyFont="1" applyFill="1" applyBorder="1" applyAlignment="1"/>
    <xf numFmtId="2" fontId="30" fillId="8" borderId="0" xfId="0" applyNumberFormat="1" applyFont="1" applyFill="1" applyBorder="1" applyAlignment="1"/>
    <xf numFmtId="2" fontId="28" fillId="8" borderId="0" xfId="0" applyNumberFormat="1" applyFont="1" applyFill="1"/>
    <xf numFmtId="0" fontId="31" fillId="8" borderId="0" xfId="0" applyFont="1" applyFill="1" applyBorder="1"/>
    <xf numFmtId="0" fontId="28" fillId="8" borderId="0" xfId="0" applyFont="1" applyFill="1" applyAlignment="1">
      <alignment horizontal="right"/>
    </xf>
    <xf numFmtId="0" fontId="31" fillId="8" borderId="0" xfId="0" applyFont="1" applyFill="1"/>
    <xf numFmtId="167" fontId="30" fillId="8" borderId="0" xfId="0" applyNumberFormat="1" applyFont="1" applyFill="1"/>
    <xf numFmtId="0" fontId="30" fillId="8" borderId="0" xfId="0" applyFont="1" applyFill="1"/>
    <xf numFmtId="178" fontId="30" fillId="8" borderId="0" xfId="0" applyNumberFormat="1" applyFont="1" applyFill="1"/>
    <xf numFmtId="167" fontId="28" fillId="8" borderId="0" xfId="0" applyNumberFormat="1" applyFont="1" applyFill="1"/>
    <xf numFmtId="178" fontId="28" fillId="8" borderId="0" xfId="0" applyNumberFormat="1" applyFont="1" applyFill="1"/>
    <xf numFmtId="0" fontId="30" fillId="8" borderId="0" xfId="6" applyFont="1" applyFill="1" applyBorder="1" applyAlignment="1">
      <alignment horizontal="center" wrapText="1"/>
    </xf>
    <xf numFmtId="0" fontId="29" fillId="8" borderId="0" xfId="0" applyFont="1" applyFill="1" applyBorder="1" applyAlignment="1" applyProtection="1">
      <alignment horizontal="center"/>
    </xf>
    <xf numFmtId="0" fontId="28" fillId="8" borderId="0" xfId="0" applyFont="1" applyFill="1" applyAlignment="1">
      <alignment horizontal="center" wrapText="1"/>
    </xf>
    <xf numFmtId="166" fontId="30" fillId="8" borderId="0" xfId="0" applyNumberFormat="1" applyFont="1" applyFill="1" applyBorder="1" applyAlignment="1">
      <alignment horizontal="center" wrapText="1"/>
    </xf>
    <xf numFmtId="0" fontId="30" fillId="8" borderId="0" xfId="0" applyFont="1" applyFill="1" applyBorder="1"/>
    <xf numFmtId="178" fontId="30" fillId="8" borderId="0" xfId="0" applyNumberFormat="1" applyFont="1" applyFill="1" applyBorder="1" applyAlignment="1">
      <alignment horizontal="left"/>
    </xf>
    <xf numFmtId="169" fontId="30" fillId="8" borderId="0" xfId="0" applyNumberFormat="1" applyFont="1" applyFill="1"/>
    <xf numFmtId="0" fontId="6" fillId="0" borderId="13" xfId="0" applyFont="1" applyBorder="1" applyAlignment="1">
      <alignment horizontal="center" wrapText="1"/>
    </xf>
    <xf numFmtId="0" fontId="15" fillId="0" borderId="8" xfId="0" applyFont="1" applyBorder="1"/>
    <xf numFmtId="168" fontId="0" fillId="0" borderId="10" xfId="0" applyNumberFormat="1" applyFill="1" applyBorder="1"/>
    <xf numFmtId="1" fontId="0" fillId="0" borderId="10" xfId="0" applyNumberFormat="1" applyFill="1" applyBorder="1"/>
    <xf numFmtId="2" fontId="0" fillId="0" borderId="10" xfId="0" applyNumberFormat="1" applyFill="1" applyBorder="1"/>
    <xf numFmtId="43" fontId="28" fillId="9" borderId="17" xfId="1" applyFont="1" applyFill="1" applyBorder="1"/>
    <xf numFmtId="43" fontId="28" fillId="9" borderId="0" xfId="1" applyFont="1" applyFill="1" applyBorder="1"/>
    <xf numFmtId="2" fontId="28" fillId="9" borderId="17" xfId="0" applyNumberFormat="1" applyFont="1" applyFill="1" applyBorder="1"/>
    <xf numFmtId="2" fontId="28" fillId="9" borderId="0" xfId="0" applyNumberFormat="1" applyFont="1" applyFill="1" applyBorder="1"/>
    <xf numFmtId="43" fontId="28" fillId="9" borderId="23" xfId="1" applyFont="1" applyFill="1" applyBorder="1"/>
    <xf numFmtId="43" fontId="28" fillId="9" borderId="17" xfId="0" applyNumberFormat="1" applyFont="1" applyFill="1" applyBorder="1"/>
    <xf numFmtId="43" fontId="28" fillId="9" borderId="0" xfId="0" applyNumberFormat="1" applyFont="1" applyFill="1" applyBorder="1"/>
    <xf numFmtId="43" fontId="28" fillId="9" borderId="23" xfId="0" applyNumberFormat="1" applyFont="1" applyFill="1" applyBorder="1"/>
    <xf numFmtId="0" fontId="28" fillId="9" borderId="0" xfId="0" applyFont="1" applyFill="1" applyBorder="1"/>
    <xf numFmtId="0" fontId="28" fillId="9" borderId="0" xfId="0" applyFont="1" applyFill="1"/>
    <xf numFmtId="168" fontId="28" fillId="9" borderId="2" xfId="0" applyNumberFormat="1" applyFont="1" applyFill="1" applyBorder="1"/>
    <xf numFmtId="43" fontId="28" fillId="9" borderId="12" xfId="0" applyNumberFormat="1" applyFont="1" applyFill="1" applyBorder="1"/>
    <xf numFmtId="43" fontId="28" fillId="9" borderId="2" xfId="0" applyNumberFormat="1" applyFont="1" applyFill="1" applyBorder="1"/>
    <xf numFmtId="2" fontId="28" fillId="9" borderId="12" xfId="0" applyNumberFormat="1" applyFont="1" applyFill="1" applyBorder="1"/>
    <xf numFmtId="9" fontId="28" fillId="9" borderId="2" xfId="0" applyNumberFormat="1" applyFont="1" applyFill="1" applyBorder="1"/>
    <xf numFmtId="0" fontId="30" fillId="9" borderId="0" xfId="0" applyFont="1" applyFill="1" applyBorder="1"/>
    <xf numFmtId="0" fontId="30" fillId="9" borderId="0" xfId="0" applyNumberFormat="1" applyFont="1" applyFill="1" applyBorder="1"/>
    <xf numFmtId="0" fontId="28" fillId="9" borderId="28" xfId="0" applyFont="1" applyFill="1" applyBorder="1" applyAlignment="1">
      <alignment horizontal="center"/>
    </xf>
    <xf numFmtId="0" fontId="28" fillId="9" borderId="0" xfId="0" applyFont="1" applyFill="1" applyBorder="1" applyAlignment="1">
      <alignment horizontal="right"/>
    </xf>
    <xf numFmtId="9" fontId="35" fillId="9" borderId="23" xfId="0" applyNumberFormat="1" applyFont="1" applyFill="1" applyBorder="1"/>
    <xf numFmtId="9" fontId="28" fillId="9" borderId="28" xfId="0" applyNumberFormat="1" applyFont="1" applyFill="1" applyBorder="1"/>
    <xf numFmtId="9" fontId="28" fillId="9" borderId="0" xfId="0" applyNumberFormat="1" applyFont="1" applyFill="1" applyBorder="1"/>
    <xf numFmtId="1" fontId="28" fillId="9" borderId="0" xfId="0" applyNumberFormat="1" applyFont="1" applyFill="1" applyBorder="1" applyAlignment="1">
      <alignment horizontal="right"/>
    </xf>
    <xf numFmtId="178" fontId="28" fillId="9" borderId="0" xfId="0" applyNumberFormat="1" applyFont="1" applyFill="1" applyBorder="1"/>
    <xf numFmtId="174" fontId="28" fillId="9" borderId="0" xfId="0" applyNumberFormat="1" applyFont="1" applyFill="1" applyBorder="1"/>
    <xf numFmtId="0" fontId="35" fillId="9" borderId="0" xfId="0" applyFont="1" applyFill="1" applyBorder="1"/>
    <xf numFmtId="0" fontId="31" fillId="9" borderId="0" xfId="0" applyFont="1" applyFill="1" applyBorder="1"/>
    <xf numFmtId="2" fontId="28" fillId="9" borderId="19" xfId="7" applyNumberFormat="1" applyFont="1" applyFill="1" applyBorder="1" applyAlignment="1">
      <alignment horizontal="center"/>
    </xf>
    <xf numFmtId="0" fontId="28" fillId="9" borderId="0" xfId="4" applyFont="1" applyFill="1" applyBorder="1" applyAlignment="1">
      <alignment horizontal="left"/>
    </xf>
    <xf numFmtId="0" fontId="28" fillId="9" borderId="0" xfId="0" applyFont="1" applyFill="1" applyBorder="1" applyAlignment="1">
      <alignment horizontal="center"/>
    </xf>
    <xf numFmtId="0" fontId="30" fillId="9" borderId="0" xfId="0" applyFont="1" applyFill="1"/>
    <xf numFmtId="2" fontId="28" fillId="9" borderId="21" xfId="7" applyNumberFormat="1" applyFont="1" applyFill="1" applyBorder="1" applyAlignment="1">
      <alignment horizontal="center"/>
    </xf>
    <xf numFmtId="171" fontId="28" fillId="9" borderId="0" xfId="0" applyNumberFormat="1" applyFont="1" applyFill="1" applyBorder="1"/>
    <xf numFmtId="170" fontId="28" fillId="9" borderId="0" xfId="0" applyNumberFormat="1" applyFont="1" applyFill="1"/>
    <xf numFmtId="2" fontId="30" fillId="9" borderId="0" xfId="4" applyNumberFormat="1" applyFont="1" applyFill="1" applyBorder="1" applyAlignment="1">
      <alignment horizontal="right"/>
    </xf>
    <xf numFmtId="2" fontId="30" fillId="9" borderId="0" xfId="0" applyNumberFormat="1" applyFont="1" applyFill="1" applyBorder="1"/>
    <xf numFmtId="0" fontId="29" fillId="9" borderId="0" xfId="0" applyFont="1" applyFill="1" applyBorder="1"/>
    <xf numFmtId="0" fontId="30" fillId="9" borderId="0" xfId="4" applyFont="1" applyFill="1" applyBorder="1" applyAlignment="1">
      <alignment horizontal="center"/>
    </xf>
    <xf numFmtId="1" fontId="28" fillId="9" borderId="0" xfId="0" applyNumberFormat="1" applyFont="1" applyFill="1" applyBorder="1"/>
    <xf numFmtId="177" fontId="28" fillId="9" borderId="0" xfId="1" applyNumberFormat="1" applyFont="1" applyFill="1" applyBorder="1"/>
    <xf numFmtId="169" fontId="28" fillId="9" borderId="0" xfId="0" applyNumberFormat="1" applyFont="1" applyFill="1" applyBorder="1" applyAlignment="1">
      <alignment horizontal="right"/>
    </xf>
    <xf numFmtId="43" fontId="28" fillId="9" borderId="18" xfId="0" applyNumberFormat="1" applyFont="1" applyFill="1" applyBorder="1"/>
    <xf numFmtId="43" fontId="28" fillId="9" borderId="3" xfId="0" applyNumberFormat="1" applyFont="1" applyFill="1" applyBorder="1"/>
    <xf numFmtId="43" fontId="28" fillId="9" borderId="24" xfId="0" applyNumberFormat="1" applyFont="1" applyFill="1" applyBorder="1"/>
    <xf numFmtId="9" fontId="28" fillId="9" borderId="3" xfId="0" applyNumberFormat="1" applyFont="1" applyFill="1" applyBorder="1"/>
    <xf numFmtId="0" fontId="51" fillId="9" borderId="0" xfId="0" applyFont="1" applyFill="1"/>
    <xf numFmtId="0" fontId="51" fillId="9" borderId="0" xfId="0" applyFont="1" applyFill="1" applyBorder="1"/>
    <xf numFmtId="43" fontId="28" fillId="9" borderId="20" xfId="0" applyNumberFormat="1" applyFont="1" applyFill="1" applyBorder="1"/>
    <xf numFmtId="0" fontId="7" fillId="9" borderId="0" xfId="0" applyFont="1" applyFill="1"/>
    <xf numFmtId="0" fontId="8" fillId="9" borderId="0" xfId="0" applyFont="1" applyFill="1"/>
    <xf numFmtId="0" fontId="0" fillId="9" borderId="0" xfId="0" applyFill="1"/>
    <xf numFmtId="0" fontId="30" fillId="9" borderId="0" xfId="0" applyFont="1" applyFill="1" applyAlignment="1">
      <alignment wrapText="1"/>
    </xf>
    <xf numFmtId="0" fontId="31" fillId="9" borderId="0" xfId="0" applyFont="1" applyFill="1" applyAlignment="1">
      <alignment wrapText="1"/>
    </xf>
    <xf numFmtId="0" fontId="7" fillId="9" borderId="0" xfId="0" applyFont="1" applyFill="1" applyAlignment="1">
      <alignment wrapText="1"/>
    </xf>
    <xf numFmtId="0" fontId="15" fillId="0" borderId="0" xfId="0" applyFont="1" applyBorder="1" applyAlignment="1">
      <alignment horizontal="center" wrapText="1"/>
    </xf>
    <xf numFmtId="0" fontId="4" fillId="0" borderId="0" xfId="0" applyFont="1" applyFill="1" applyBorder="1" applyAlignment="1" applyProtection="1">
      <alignment horizontal="center" wrapText="1"/>
    </xf>
    <xf numFmtId="0" fontId="8" fillId="0" borderId="0" xfId="0" applyFont="1" applyBorder="1" applyAlignment="1">
      <alignment wrapText="1"/>
    </xf>
    <xf numFmtId="178" fontId="8" fillId="0" borderId="0" xfId="0" applyNumberFormat="1" applyFont="1" applyFill="1" applyBorder="1" applyAlignment="1">
      <alignment horizontal="left" wrapText="1"/>
    </xf>
    <xf numFmtId="169" fontId="8" fillId="0" borderId="0" xfId="0" applyNumberFormat="1" applyFont="1" applyFill="1" applyAlignment="1">
      <alignment wrapText="1"/>
    </xf>
    <xf numFmtId="0" fontId="8" fillId="0" borderId="0" xfId="0" applyFont="1" applyFill="1" applyAlignment="1">
      <alignment wrapText="1"/>
    </xf>
    <xf numFmtId="0" fontId="8" fillId="9" borderId="0" xfId="0" applyFont="1" applyFill="1" applyAlignment="1">
      <alignment wrapText="1"/>
    </xf>
    <xf numFmtId="0" fontId="7" fillId="9" borderId="0" xfId="0" applyFont="1" applyFill="1" applyBorder="1" applyAlignment="1">
      <alignment horizontal="center"/>
    </xf>
    <xf numFmtId="2" fontId="25" fillId="0" borderId="12" xfId="0" applyNumberFormat="1" applyFont="1" applyBorder="1"/>
    <xf numFmtId="2" fontId="25" fillId="0" borderId="2" xfId="0" applyNumberFormat="1" applyFont="1" applyBorder="1"/>
    <xf numFmtId="2" fontId="25" fillId="0" borderId="17" xfId="0" applyNumberFormat="1" applyFont="1" applyBorder="1"/>
    <xf numFmtId="2" fontId="25" fillId="0" borderId="18" xfId="0" applyNumberFormat="1" applyFont="1" applyBorder="1"/>
    <xf numFmtId="2" fontId="25" fillId="0" borderId="3" xfId="0" applyNumberFormat="1" applyFont="1" applyBorder="1"/>
    <xf numFmtId="2" fontId="0" fillId="0" borderId="0" xfId="0" applyNumberFormat="1"/>
    <xf numFmtId="2" fontId="28" fillId="0" borderId="0" xfId="0" applyNumberFormat="1" applyFont="1"/>
    <xf numFmtId="2" fontId="28" fillId="0" borderId="0" xfId="0" applyNumberFormat="1" applyFont="1" applyFill="1"/>
    <xf numFmtId="2" fontId="28" fillId="0" borderId="0" xfId="0" applyNumberFormat="1" applyFont="1" applyFill="1" applyBorder="1"/>
    <xf numFmtId="2" fontId="29" fillId="0" borderId="0" xfId="0" applyNumberFormat="1" applyFont="1" applyFill="1" applyBorder="1"/>
    <xf numFmtId="2" fontId="31" fillId="0" borderId="0" xfId="0" applyNumberFormat="1" applyFont="1" applyFill="1" applyBorder="1"/>
    <xf numFmtId="2" fontId="30" fillId="0" borderId="0" xfId="0" applyNumberFormat="1" applyFont="1" applyBorder="1" applyAlignment="1">
      <alignment horizontal="center" vertical="center" wrapText="1"/>
    </xf>
    <xf numFmtId="2" fontId="30" fillId="0" borderId="0" xfId="0" applyNumberFormat="1" applyFont="1" applyFill="1" applyAlignment="1">
      <alignment vertical="center" wrapText="1"/>
    </xf>
    <xf numFmtId="2" fontId="30" fillId="0" borderId="0" xfId="0" applyNumberFormat="1" applyFont="1" applyFill="1" applyBorder="1" applyAlignment="1">
      <alignment horizontal="center" vertical="center" wrapText="1"/>
    </xf>
    <xf numFmtId="2" fontId="28" fillId="0" borderId="0" xfId="0" applyNumberFormat="1" applyFont="1" applyBorder="1"/>
    <xf numFmtId="2" fontId="28" fillId="9" borderId="23" xfId="0" applyNumberFormat="1" applyFont="1" applyFill="1" applyBorder="1"/>
    <xf numFmtId="2" fontId="28" fillId="9" borderId="18" xfId="0" applyNumberFormat="1" applyFont="1" applyFill="1" applyBorder="1"/>
    <xf numFmtId="2" fontId="28" fillId="9" borderId="24" xfId="0" applyNumberFormat="1" applyFont="1" applyFill="1" applyBorder="1"/>
    <xf numFmtId="2" fontId="51" fillId="9" borderId="0" xfId="0" applyNumberFormat="1" applyFont="1" applyFill="1" applyBorder="1"/>
    <xf numFmtId="0" fontId="10" fillId="2" borderId="14" xfId="0" applyFont="1" applyFill="1" applyBorder="1" applyAlignment="1">
      <alignment horizontal="center"/>
    </xf>
    <xf numFmtId="49" fontId="15" fillId="0" borderId="14" xfId="0" applyNumberFormat="1" applyFont="1" applyBorder="1" applyAlignment="1">
      <alignment horizontal="left"/>
    </xf>
    <xf numFmtId="0" fontId="9" fillId="0" borderId="14" xfId="0" applyFont="1" applyBorder="1"/>
    <xf numFmtId="0" fontId="9" fillId="0" borderId="15" xfId="0" applyFont="1" applyBorder="1"/>
    <xf numFmtId="49" fontId="15" fillId="0" borderId="15" xfId="0" applyNumberFormat="1" applyFont="1" applyBorder="1" applyAlignment="1">
      <alignment horizontal="left"/>
    </xf>
    <xf numFmtId="0" fontId="15" fillId="0" borderId="14" xfId="0" applyNumberFormat="1" applyFont="1" applyBorder="1" applyAlignment="1">
      <alignment horizontal="left"/>
    </xf>
    <xf numFmtId="0" fontId="9" fillId="0" borderId="14" xfId="0" applyNumberFormat="1" applyFont="1" applyBorder="1"/>
    <xf numFmtId="0" fontId="9" fillId="0" borderId="15" xfId="0" applyNumberFormat="1" applyFont="1" applyBorder="1"/>
    <xf numFmtId="9" fontId="28" fillId="9" borderId="12" xfId="0" applyNumberFormat="1" applyFont="1" applyFill="1" applyBorder="1"/>
    <xf numFmtId="9" fontId="28" fillId="9" borderId="17" xfId="0" applyNumberFormat="1" applyFont="1" applyFill="1" applyBorder="1"/>
    <xf numFmtId="9" fontId="28" fillId="9" borderId="18" xfId="0" applyNumberFormat="1" applyFont="1" applyFill="1" applyBorder="1"/>
    <xf numFmtId="0" fontId="0" fillId="0" borderId="28" xfId="0" applyBorder="1"/>
    <xf numFmtId="0" fontId="7" fillId="10" borderId="0" xfId="0" applyFont="1" applyFill="1"/>
    <xf numFmtId="0" fontId="7" fillId="10" borderId="28" xfId="0" applyFont="1" applyFill="1" applyBorder="1" applyAlignment="1">
      <alignment wrapText="1"/>
    </xf>
    <xf numFmtId="0" fontId="7" fillId="10" borderId="28" xfId="0" applyFont="1" applyFill="1" applyBorder="1"/>
    <xf numFmtId="2" fontId="2" fillId="9" borderId="9" xfId="0" applyNumberFormat="1" applyFont="1" applyFill="1" applyBorder="1" applyAlignment="1">
      <alignment horizontal="left"/>
    </xf>
    <xf numFmtId="0" fontId="2" fillId="9" borderId="0" xfId="0" applyFont="1" applyFill="1"/>
    <xf numFmtId="0" fontId="30" fillId="7" borderId="0" xfId="0" applyFont="1" applyFill="1" applyAlignment="1">
      <alignment wrapText="1"/>
    </xf>
    <xf numFmtId="1" fontId="28" fillId="9" borderId="28" xfId="0" applyNumberFormat="1" applyFont="1" applyFill="1" applyBorder="1"/>
    <xf numFmtId="170" fontId="28" fillId="9" borderId="28" xfId="0" applyNumberFormat="1" applyFont="1" applyFill="1" applyBorder="1"/>
    <xf numFmtId="0" fontId="30" fillId="0" borderId="0" xfId="0" applyFont="1" applyFill="1" applyAlignment="1">
      <alignment wrapText="1"/>
    </xf>
    <xf numFmtId="170" fontId="25" fillId="0" borderId="28" xfId="0" applyNumberFormat="1" applyFont="1" applyFill="1" applyBorder="1"/>
    <xf numFmtId="0" fontId="7" fillId="12" borderId="0" xfId="0" applyFont="1" applyFill="1"/>
    <xf numFmtId="0" fontId="0" fillId="12" borderId="0" xfId="0" applyFill="1"/>
    <xf numFmtId="0" fontId="7" fillId="12" borderId="0" xfId="0" applyFont="1" applyFill="1" applyBorder="1" applyAlignment="1">
      <alignment horizontal="left"/>
    </xf>
    <xf numFmtId="0" fontId="25" fillId="12" borderId="0" xfId="0" applyFont="1" applyFill="1" applyBorder="1"/>
    <xf numFmtId="0" fontId="13" fillId="12" borderId="0" xfId="0" applyFont="1" applyFill="1"/>
    <xf numFmtId="0" fontId="44" fillId="12" borderId="0" xfId="0" applyFont="1" applyFill="1" applyBorder="1" applyAlignment="1">
      <alignment horizontal="left"/>
    </xf>
    <xf numFmtId="0" fontId="45" fillId="12" borderId="0" xfId="0" applyFont="1" applyFill="1" applyBorder="1" applyAlignment="1">
      <alignment horizontal="center"/>
    </xf>
    <xf numFmtId="0" fontId="13" fillId="12" borderId="0" xfId="0" applyFont="1" applyFill="1" applyBorder="1" applyAlignment="1">
      <alignment horizontal="left"/>
    </xf>
    <xf numFmtId="0" fontId="8" fillId="12" borderId="0" xfId="0" applyFont="1" applyFill="1" applyBorder="1" applyAlignment="1">
      <alignment horizontal="left" wrapText="1"/>
    </xf>
    <xf numFmtId="0" fontId="25" fillId="12" borderId="0" xfId="0" applyFont="1" applyFill="1" applyBorder="1" applyAlignment="1">
      <alignment horizontal="center"/>
    </xf>
    <xf numFmtId="0" fontId="25" fillId="12" borderId="0" xfId="0" applyFont="1" applyFill="1" applyBorder="1" applyAlignment="1">
      <alignment horizontal="left"/>
    </xf>
    <xf numFmtId="0" fontId="25" fillId="12" borderId="0" xfId="0" applyFont="1" applyFill="1" applyBorder="1" applyAlignment="1">
      <alignment horizontal="left" wrapText="1"/>
    </xf>
    <xf numFmtId="1" fontId="7" fillId="12" borderId="0" xfId="0" applyNumberFormat="1" applyFont="1" applyFill="1" applyBorder="1" applyAlignment="1">
      <alignment horizontal="left"/>
    </xf>
    <xf numFmtId="9" fontId="25" fillId="12" borderId="0" xfId="0" applyNumberFormat="1" applyFont="1" applyFill="1" applyBorder="1"/>
    <xf numFmtId="178" fontId="25" fillId="12" borderId="0" xfId="0" applyNumberFormat="1" applyFont="1" applyFill="1" applyBorder="1" applyAlignment="1">
      <alignment horizontal="center"/>
    </xf>
    <xf numFmtId="0" fontId="2" fillId="12" borderId="0" xfId="0" applyFont="1" applyFill="1" applyBorder="1"/>
    <xf numFmtId="177" fontId="37" fillId="12" borderId="0" xfId="1" applyNumberFormat="1" applyFont="1" applyFill="1" applyBorder="1" applyAlignment="1">
      <alignment horizontal="right"/>
    </xf>
    <xf numFmtId="177" fontId="7" fillId="12" borderId="0" xfId="1" applyNumberFormat="1" applyFont="1" applyFill="1" applyBorder="1" applyAlignment="1">
      <alignment horizontal="right"/>
    </xf>
    <xf numFmtId="0" fontId="13" fillId="12" borderId="0" xfId="0" applyFont="1" applyFill="1" applyBorder="1" applyAlignment="1">
      <alignment horizontal="right"/>
    </xf>
    <xf numFmtId="0" fontId="13" fillId="12" borderId="0" xfId="0" applyFont="1" applyFill="1" applyBorder="1"/>
    <xf numFmtId="0" fontId="8" fillId="12" borderId="0" xfId="0" applyFont="1" applyFill="1" applyBorder="1" applyAlignment="1">
      <alignment horizontal="left" vertical="top"/>
    </xf>
    <xf numFmtId="0" fontId="8" fillId="12" borderId="0" xfId="0" applyFont="1" applyFill="1" applyBorder="1" applyAlignment="1"/>
    <xf numFmtId="0" fontId="8" fillId="12" borderId="0" xfId="0" applyFont="1" applyFill="1" applyBorder="1" applyAlignment="1">
      <alignment wrapText="1"/>
    </xf>
    <xf numFmtId="170" fontId="7" fillId="12" borderId="0" xfId="0" applyNumberFormat="1" applyFont="1" applyFill="1" applyBorder="1" applyAlignment="1">
      <alignment horizontal="right"/>
    </xf>
    <xf numFmtId="170" fontId="37" fillId="12" borderId="0" xfId="0" applyNumberFormat="1" applyFont="1" applyFill="1" applyBorder="1" applyAlignment="1">
      <alignment horizontal="right"/>
    </xf>
    <xf numFmtId="0" fontId="8" fillId="12" borderId="0" xfId="0" applyFont="1" applyFill="1" applyBorder="1"/>
    <xf numFmtId="0" fontId="25" fillId="12" borderId="0" xfId="0" applyFont="1" applyFill="1" applyBorder="1" applyAlignment="1"/>
    <xf numFmtId="0" fontId="37" fillId="12" borderId="0" xfId="0" applyFont="1" applyFill="1" applyBorder="1" applyAlignment="1">
      <alignment horizontal="right"/>
    </xf>
    <xf numFmtId="0" fontId="25" fillId="12" borderId="0" xfId="0" applyFont="1" applyFill="1" applyBorder="1" applyAlignment="1">
      <alignment wrapText="1"/>
    </xf>
    <xf numFmtId="0" fontId="28" fillId="12" borderId="0" xfId="0" applyFont="1" applyFill="1" applyBorder="1" applyAlignment="1">
      <alignment horizontal="left" wrapText="1"/>
    </xf>
    <xf numFmtId="171" fontId="7" fillId="12" borderId="0" xfId="0" applyNumberFormat="1" applyFont="1" applyFill="1" applyBorder="1" applyAlignment="1">
      <alignment horizontal="right"/>
    </xf>
    <xf numFmtId="0" fontId="47" fillId="12" borderId="0" xfId="0" applyFont="1" applyFill="1" applyBorder="1"/>
    <xf numFmtId="0" fontId="2" fillId="12" borderId="0" xfId="0" applyFont="1" applyFill="1" applyBorder="1" applyAlignment="1">
      <alignment wrapText="1"/>
    </xf>
    <xf numFmtId="9" fontId="7" fillId="12" borderId="0" xfId="0" applyNumberFormat="1" applyFont="1" applyFill="1" applyBorder="1" applyAlignment="1">
      <alignment horizontal="right"/>
    </xf>
    <xf numFmtId="0" fontId="2" fillId="12" borderId="0" xfId="0" applyFont="1" applyFill="1" applyBorder="1" applyAlignment="1"/>
    <xf numFmtId="0" fontId="6" fillId="12" borderId="0" xfId="0" applyFont="1" applyFill="1"/>
    <xf numFmtId="2" fontId="8" fillId="11" borderId="0" xfId="0" applyNumberFormat="1" applyFont="1" applyFill="1"/>
    <xf numFmtId="0" fontId="7" fillId="0" borderId="0" xfId="0" applyNumberFormat="1" applyFont="1" applyFill="1" applyBorder="1"/>
    <xf numFmtId="2" fontId="8" fillId="0" borderId="0" xfId="0" applyNumberFormat="1" applyFont="1" applyFill="1"/>
    <xf numFmtId="175" fontId="28" fillId="0" borderId="28" xfId="57" applyNumberFormat="1" applyFont="1" applyBorder="1"/>
    <xf numFmtId="0" fontId="3" fillId="0" borderId="28" xfId="3" applyBorder="1" applyAlignment="1" applyProtection="1"/>
    <xf numFmtId="0" fontId="28" fillId="0" borderId="0" xfId="0" applyFont="1"/>
    <xf numFmtId="9" fontId="28" fillId="0" borderId="0" xfId="0" applyNumberFormat="1" applyFont="1" applyFill="1" applyBorder="1"/>
    <xf numFmtId="0" fontId="31" fillId="0" borderId="0" xfId="0" applyFont="1"/>
    <xf numFmtId="0" fontId="31" fillId="9" borderId="0" xfId="0" applyFont="1" applyFill="1"/>
    <xf numFmtId="0" fontId="28" fillId="9" borderId="28" xfId="0" applyFont="1" applyFill="1" applyBorder="1"/>
    <xf numFmtId="0" fontId="28" fillId="9" borderId="28" xfId="0" applyFont="1" applyFill="1" applyBorder="1" applyAlignment="1">
      <alignment horizontal="right"/>
    </xf>
    <xf numFmtId="0" fontId="28" fillId="9" borderId="25" xfId="0" applyFont="1" applyFill="1" applyBorder="1"/>
    <xf numFmtId="0" fontId="56" fillId="9" borderId="28" xfId="0" applyFont="1" applyFill="1" applyBorder="1"/>
    <xf numFmtId="181" fontId="28" fillId="9" borderId="28" xfId="0" applyNumberFormat="1" applyFont="1" applyFill="1" applyBorder="1" applyAlignment="1">
      <alignment horizontal="right"/>
    </xf>
    <xf numFmtId="179" fontId="9" fillId="9" borderId="35" xfId="1" applyNumberFormat="1" applyFont="1" applyFill="1" applyBorder="1"/>
    <xf numFmtId="179" fontId="9" fillId="9" borderId="14" xfId="1" applyNumberFormat="1" applyFont="1" applyFill="1" applyBorder="1"/>
    <xf numFmtId="179" fontId="9" fillId="9" borderId="15" xfId="1" applyNumberFormat="1" applyFont="1" applyFill="1" applyBorder="1"/>
    <xf numFmtId="0" fontId="2" fillId="0" borderId="33" xfId="0" applyFont="1" applyBorder="1"/>
    <xf numFmtId="0" fontId="2" fillId="0" borderId="34" xfId="0" applyFont="1" applyBorder="1"/>
    <xf numFmtId="0" fontId="9" fillId="0" borderId="35" xfId="1" applyNumberFormat="1" applyFont="1" applyBorder="1"/>
    <xf numFmtId="0" fontId="0" fillId="0" borderId="33" xfId="0" applyNumberFormat="1" applyBorder="1"/>
    <xf numFmtId="0" fontId="2" fillId="0" borderId="33" xfId="0" applyFont="1" applyFill="1" applyBorder="1"/>
    <xf numFmtId="0" fontId="2" fillId="0" borderId="10" xfId="0" applyFont="1" applyFill="1" applyBorder="1"/>
    <xf numFmtId="167" fontId="9" fillId="0" borderId="5" xfId="0" applyNumberFormat="1" applyFont="1" applyBorder="1"/>
    <xf numFmtId="0" fontId="0" fillId="0" borderId="0" xfId="0" applyFont="1"/>
    <xf numFmtId="0" fontId="57" fillId="0" borderId="0" xfId="0" applyFont="1"/>
    <xf numFmtId="180" fontId="0" fillId="0" borderId="2" xfId="1" applyNumberFormat="1" applyFont="1" applyBorder="1"/>
    <xf numFmtId="180" fontId="0" fillId="0" borderId="12" xfId="1" applyNumberFormat="1" applyFont="1" applyBorder="1"/>
    <xf numFmtId="180" fontId="8" fillId="0" borderId="12" xfId="1" applyNumberFormat="1" applyFont="1" applyBorder="1"/>
    <xf numFmtId="180" fontId="8" fillId="0" borderId="2" xfId="1" applyNumberFormat="1" applyFont="1" applyBorder="1"/>
    <xf numFmtId="180" fontId="8" fillId="0" borderId="22" xfId="1" applyNumberFormat="1" applyFont="1" applyBorder="1"/>
    <xf numFmtId="180" fontId="0" fillId="0" borderId="0" xfId="1" applyNumberFormat="1" applyFont="1" applyBorder="1"/>
    <xf numFmtId="180" fontId="0" fillId="0" borderId="17" xfId="1" applyNumberFormat="1" applyFont="1" applyBorder="1"/>
    <xf numFmtId="180" fontId="8" fillId="0" borderId="17" xfId="1" applyNumberFormat="1" applyFont="1" applyBorder="1"/>
    <xf numFmtId="180" fontId="8" fillId="0" borderId="0" xfId="1" applyNumberFormat="1" applyFont="1" applyBorder="1"/>
    <xf numFmtId="180" fontId="8" fillId="0" borderId="23" xfId="1" applyNumberFormat="1" applyFont="1" applyBorder="1"/>
    <xf numFmtId="180" fontId="8" fillId="0" borderId="18" xfId="1" applyNumberFormat="1" applyFont="1" applyBorder="1"/>
    <xf numFmtId="180" fontId="8" fillId="0" borderId="3" xfId="1" applyNumberFormat="1" applyFont="1" applyBorder="1"/>
    <xf numFmtId="180" fontId="8" fillId="0" borderId="24" xfId="1" applyNumberFormat="1" applyFont="1" applyBorder="1"/>
    <xf numFmtId="180" fontId="0" fillId="0" borderId="3" xfId="1" applyNumberFormat="1" applyFont="1" applyBorder="1"/>
    <xf numFmtId="180" fontId="0" fillId="0" borderId="18" xfId="1" applyNumberFormat="1" applyFont="1" applyBorder="1"/>
    <xf numFmtId="0" fontId="9" fillId="0" borderId="14" xfId="1" applyNumberFormat="1" applyFont="1" applyBorder="1"/>
    <xf numFmtId="0" fontId="9" fillId="0" borderId="15" xfId="1" applyNumberFormat="1" applyFont="1" applyBorder="1"/>
    <xf numFmtId="0" fontId="2" fillId="0" borderId="32" xfId="0" applyFont="1" applyFill="1" applyBorder="1"/>
    <xf numFmtId="0" fontId="0" fillId="0" borderId="32" xfId="0" applyNumberFormat="1" applyBorder="1"/>
    <xf numFmtId="0" fontId="25" fillId="0" borderId="33" xfId="0" applyNumberFormat="1" applyFont="1" applyBorder="1"/>
    <xf numFmtId="0" fontId="9" fillId="0" borderId="34" xfId="0" applyNumberFormat="1" applyFont="1" applyBorder="1"/>
    <xf numFmtId="0" fontId="9" fillId="0" borderId="32" xfId="0" applyFont="1" applyBorder="1"/>
    <xf numFmtId="0" fontId="0" fillId="0" borderId="33" xfId="0" applyBorder="1"/>
    <xf numFmtId="0" fontId="0" fillId="0" borderId="34" xfId="0" applyNumberFormat="1" applyBorder="1"/>
    <xf numFmtId="0" fontId="9" fillId="0" borderId="35" xfId="0" applyFont="1" applyBorder="1"/>
    <xf numFmtId="167" fontId="9" fillId="0" borderId="32" xfId="0" applyNumberFormat="1" applyFont="1" applyBorder="1"/>
    <xf numFmtId="167" fontId="9" fillId="0" borderId="33" xfId="0" applyNumberFormat="1" applyFont="1" applyBorder="1"/>
    <xf numFmtId="176" fontId="9" fillId="0" borderId="35" xfId="2" applyNumberFormat="1" applyFont="1" applyBorder="1"/>
    <xf numFmtId="167" fontId="0" fillId="0" borderId="8" xfId="0" applyNumberFormat="1" applyBorder="1"/>
    <xf numFmtId="0" fontId="2" fillId="9" borderId="0" xfId="0" applyFont="1" applyFill="1" applyBorder="1"/>
    <xf numFmtId="0" fontId="0" fillId="9" borderId="0" xfId="0" applyFill="1" applyBorder="1"/>
    <xf numFmtId="0" fontId="2" fillId="9" borderId="0" xfId="0" applyFont="1" applyFill="1" applyBorder="1" applyAlignment="1">
      <alignment horizontal="right"/>
    </xf>
    <xf numFmtId="2" fontId="2" fillId="9" borderId="0" xfId="0" applyNumberFormat="1" applyFont="1" applyFill="1" applyBorder="1" applyAlignment="1">
      <alignment horizontal="left"/>
    </xf>
    <xf numFmtId="2" fontId="8" fillId="9" borderId="0" xfId="7" applyNumberFormat="1" applyFont="1" applyFill="1" applyBorder="1" applyAlignment="1">
      <alignment horizontal="left"/>
    </xf>
    <xf numFmtId="0" fontId="0" fillId="9" borderId="0" xfId="0" applyFill="1" applyBorder="1" applyAlignment="1">
      <alignment horizontal="right"/>
    </xf>
    <xf numFmtId="0" fontId="7" fillId="9" borderId="0" xfId="0" applyFont="1" applyFill="1" applyBorder="1"/>
    <xf numFmtId="0" fontId="7" fillId="9" borderId="0" xfId="0" applyFont="1" applyFill="1" applyBorder="1" applyAlignment="1">
      <alignment wrapText="1"/>
    </xf>
    <xf numFmtId="0" fontId="7" fillId="9" borderId="0" xfId="0" applyFont="1" applyFill="1" applyBorder="1" applyAlignment="1">
      <alignment horizontal="right"/>
    </xf>
    <xf numFmtId="0" fontId="8" fillId="9" borderId="0" xfId="0" applyFont="1" applyFill="1" applyBorder="1" applyAlignment="1">
      <alignment horizontal="left"/>
    </xf>
    <xf numFmtId="2" fontId="8" fillId="9" borderId="0" xfId="0" applyNumberFormat="1" applyFont="1" applyFill="1" applyBorder="1" applyAlignment="1">
      <alignment horizontal="left"/>
    </xf>
    <xf numFmtId="0" fontId="0" fillId="9" borderId="0" xfId="0" applyFill="1" applyBorder="1" applyAlignment="1">
      <alignment horizontal="left"/>
    </xf>
    <xf numFmtId="2" fontId="54" fillId="9" borderId="0" xfId="7" applyNumberFormat="1" applyFont="1" applyFill="1" applyBorder="1" applyAlignment="1">
      <alignment horizontal="left"/>
    </xf>
    <xf numFmtId="0" fontId="0" fillId="9" borderId="33" xfId="0" applyFill="1" applyBorder="1" applyAlignment="1">
      <alignment horizontal="left"/>
    </xf>
    <xf numFmtId="0" fontId="0" fillId="9" borderId="10" xfId="0" applyFill="1" applyBorder="1" applyAlignment="1">
      <alignment horizontal="left"/>
    </xf>
    <xf numFmtId="0" fontId="0" fillId="0" borderId="8" xfId="0" applyBorder="1"/>
    <xf numFmtId="0" fontId="0" fillId="0" borderId="5" xfId="0" applyBorder="1"/>
    <xf numFmtId="0" fontId="7" fillId="9" borderId="32" xfId="0" applyFont="1" applyFill="1" applyBorder="1"/>
    <xf numFmtId="0" fontId="7" fillId="9" borderId="8" xfId="0" applyFont="1" applyFill="1" applyBorder="1"/>
    <xf numFmtId="0" fontId="7" fillId="9" borderId="8" xfId="0" applyFont="1" applyFill="1" applyBorder="1" applyAlignment="1">
      <alignment horizontal="right"/>
    </xf>
    <xf numFmtId="0" fontId="7" fillId="9" borderId="8" xfId="0" applyFont="1" applyFill="1" applyBorder="1" applyAlignment="1">
      <alignment horizontal="left"/>
    </xf>
    <xf numFmtId="0" fontId="7" fillId="9" borderId="5" xfId="0" applyFont="1" applyFill="1" applyBorder="1"/>
    <xf numFmtId="0" fontId="7" fillId="0" borderId="8" xfId="0" applyFont="1" applyBorder="1"/>
    <xf numFmtId="0" fontId="7" fillId="0" borderId="5" xfId="0" applyFont="1" applyBorder="1"/>
    <xf numFmtId="0" fontId="7" fillId="9" borderId="36" xfId="0" applyFont="1" applyFill="1" applyBorder="1"/>
    <xf numFmtId="0" fontId="7" fillId="9" borderId="38" xfId="0" applyFont="1" applyFill="1" applyBorder="1"/>
    <xf numFmtId="0" fontId="7" fillId="9" borderId="38" xfId="0" applyFont="1" applyFill="1" applyBorder="1" applyAlignment="1">
      <alignment wrapText="1"/>
    </xf>
    <xf numFmtId="0" fontId="7" fillId="9" borderId="34" xfId="0" applyFont="1" applyFill="1" applyBorder="1" applyAlignment="1">
      <alignment wrapText="1"/>
    </xf>
    <xf numFmtId="0" fontId="7" fillId="0" borderId="34" xfId="0" applyFont="1" applyBorder="1" applyAlignment="1">
      <alignment wrapText="1"/>
    </xf>
    <xf numFmtId="2" fontId="2" fillId="9" borderId="39" xfId="0" applyNumberFormat="1" applyFont="1" applyFill="1" applyBorder="1" applyAlignment="1">
      <alignment horizontal="left"/>
    </xf>
    <xf numFmtId="2" fontId="2" fillId="9" borderId="23" xfId="0" applyNumberFormat="1" applyFont="1" applyFill="1" applyBorder="1" applyAlignment="1">
      <alignment horizontal="left"/>
    </xf>
    <xf numFmtId="0" fontId="7" fillId="10" borderId="19" xfId="0" applyFont="1" applyFill="1" applyBorder="1" applyAlignment="1">
      <alignment wrapText="1"/>
    </xf>
    <xf numFmtId="0" fontId="0" fillId="0" borderId="32" xfId="0" applyBorder="1"/>
    <xf numFmtId="0" fontId="0" fillId="15" borderId="32" xfId="0" applyFill="1" applyBorder="1"/>
    <xf numFmtId="0" fontId="0" fillId="15" borderId="33" xfId="0" applyFill="1" applyBorder="1"/>
    <xf numFmtId="0" fontId="0" fillId="15" borderId="41" xfId="0" applyFill="1" applyBorder="1"/>
    <xf numFmtId="0" fontId="0" fillId="15" borderId="8" xfId="0" applyFill="1" applyBorder="1"/>
    <xf numFmtId="0" fontId="0" fillId="15" borderId="0" xfId="0" applyFill="1" applyBorder="1"/>
    <xf numFmtId="0" fontId="0" fillId="15" borderId="5" xfId="0" applyFill="1" applyBorder="1"/>
    <xf numFmtId="0" fontId="0" fillId="15" borderId="10" xfId="0" applyFill="1" applyBorder="1"/>
    <xf numFmtId="2" fontId="2" fillId="9" borderId="33" xfId="0" applyNumberFormat="1" applyFont="1" applyFill="1" applyBorder="1" applyAlignment="1">
      <alignment horizontal="left"/>
    </xf>
    <xf numFmtId="2" fontId="2" fillId="9" borderId="36" xfId="0" applyNumberFormat="1" applyFont="1" applyFill="1" applyBorder="1" applyAlignment="1">
      <alignment horizontal="left"/>
    </xf>
    <xf numFmtId="2" fontId="2" fillId="9" borderId="38" xfId="0" applyNumberFormat="1" applyFont="1" applyFill="1" applyBorder="1" applyAlignment="1">
      <alignment horizontal="left"/>
    </xf>
    <xf numFmtId="2" fontId="2" fillId="9" borderId="38" xfId="7" applyNumberFormat="1" applyFont="1" applyFill="1" applyBorder="1" applyAlignment="1">
      <alignment horizontal="left"/>
    </xf>
    <xf numFmtId="2" fontId="2" fillId="9" borderId="23" xfId="7" applyNumberFormat="1" applyFont="1" applyFill="1" applyBorder="1" applyAlignment="1">
      <alignment horizontal="left"/>
    </xf>
    <xf numFmtId="2" fontId="2" fillId="9" borderId="37" xfId="0" applyNumberFormat="1" applyFont="1" applyFill="1" applyBorder="1" applyAlignment="1">
      <alignment horizontal="left"/>
    </xf>
    <xf numFmtId="2" fontId="2" fillId="9" borderId="37" xfId="7" applyNumberFormat="1" applyFont="1" applyFill="1" applyBorder="1" applyAlignment="1">
      <alignment horizontal="left"/>
    </xf>
    <xf numFmtId="2" fontId="2" fillId="9" borderId="33" xfId="7" applyNumberFormat="1" applyFont="1" applyFill="1" applyBorder="1" applyAlignment="1">
      <alignment horizontal="left"/>
    </xf>
    <xf numFmtId="2" fontId="2" fillId="9" borderId="36" xfId="7" applyNumberFormat="1" applyFont="1" applyFill="1" applyBorder="1" applyAlignment="1">
      <alignment horizontal="left"/>
    </xf>
    <xf numFmtId="2" fontId="54" fillId="9" borderId="0" xfId="0" applyNumberFormat="1" applyFont="1" applyFill="1" applyBorder="1" applyAlignment="1">
      <alignment horizontal="left"/>
    </xf>
    <xf numFmtId="2" fontId="54" fillId="9" borderId="39" xfId="0" applyNumberFormat="1" applyFont="1" applyFill="1" applyBorder="1" applyAlignment="1">
      <alignment horizontal="left"/>
    </xf>
    <xf numFmtId="2" fontId="54" fillId="9" borderId="23" xfId="0" applyNumberFormat="1" applyFont="1" applyFill="1" applyBorder="1" applyAlignment="1">
      <alignment horizontal="left"/>
    </xf>
    <xf numFmtId="2" fontId="54" fillId="9" borderId="10" xfId="0" applyNumberFormat="1" applyFont="1" applyFill="1" applyBorder="1" applyAlignment="1">
      <alignment horizontal="left"/>
    </xf>
    <xf numFmtId="2" fontId="54" fillId="9" borderId="40" xfId="0" applyNumberFormat="1" applyFont="1" applyFill="1" applyBorder="1" applyAlignment="1">
      <alignment horizontal="left"/>
    </xf>
    <xf numFmtId="2" fontId="54" fillId="9" borderId="37" xfId="0" applyNumberFormat="1" applyFont="1" applyFill="1" applyBorder="1" applyAlignment="1">
      <alignment horizontal="left"/>
    </xf>
    <xf numFmtId="2" fontId="2" fillId="9" borderId="34" xfId="0" applyNumberFormat="1" applyFont="1" applyFill="1" applyBorder="1" applyAlignment="1">
      <alignment horizontal="left"/>
    </xf>
    <xf numFmtId="2" fontId="54" fillId="9" borderId="9" xfId="0" applyNumberFormat="1" applyFont="1" applyFill="1" applyBorder="1" applyAlignment="1">
      <alignment horizontal="left"/>
    </xf>
    <xf numFmtId="2" fontId="54" fillId="9" borderId="11" xfId="0" applyNumberFormat="1" applyFont="1" applyFill="1" applyBorder="1" applyAlignment="1">
      <alignment horizontal="left"/>
    </xf>
    <xf numFmtId="2" fontId="2" fillId="9" borderId="34" xfId="7" applyNumberFormat="1" applyFont="1" applyFill="1" applyBorder="1" applyAlignment="1">
      <alignment horizontal="left"/>
    </xf>
    <xf numFmtId="2" fontId="7" fillId="9" borderId="36" xfId="0" applyNumberFormat="1" applyFont="1" applyFill="1" applyBorder="1" applyAlignment="1">
      <alignment horizontal="left" wrapText="1"/>
    </xf>
    <xf numFmtId="2" fontId="7" fillId="9" borderId="38" xfId="0" applyNumberFormat="1" applyFont="1" applyFill="1" applyBorder="1" applyAlignment="1">
      <alignment horizontal="left" wrapText="1"/>
    </xf>
    <xf numFmtId="2" fontId="7" fillId="9" borderId="38" xfId="7" applyNumberFormat="1" applyFont="1" applyFill="1" applyBorder="1" applyAlignment="1">
      <alignment horizontal="left" wrapText="1"/>
    </xf>
    <xf numFmtId="0" fontId="0" fillId="9" borderId="38" xfId="0" applyFill="1" applyBorder="1" applyAlignment="1">
      <alignment horizontal="left"/>
    </xf>
    <xf numFmtId="0" fontId="0" fillId="0" borderId="34" xfId="0" applyBorder="1" applyAlignment="1">
      <alignment horizontal="left"/>
    </xf>
    <xf numFmtId="2" fontId="0" fillId="9" borderId="23" xfId="0" applyNumberFormat="1" applyFill="1" applyBorder="1" applyAlignment="1">
      <alignment horizontal="left"/>
    </xf>
    <xf numFmtId="0" fontId="0" fillId="9" borderId="23" xfId="0" applyFill="1" applyBorder="1" applyAlignment="1">
      <alignment horizontal="left"/>
    </xf>
    <xf numFmtId="0" fontId="0" fillId="0" borderId="9" xfId="0" applyBorder="1" applyAlignment="1">
      <alignment horizontal="left"/>
    </xf>
    <xf numFmtId="2" fontId="0" fillId="9" borderId="37" xfId="0" applyNumberFormat="1" applyFill="1" applyBorder="1" applyAlignment="1">
      <alignment horizontal="left"/>
    </xf>
    <xf numFmtId="0" fontId="0" fillId="9" borderId="37" xfId="0" applyFill="1" applyBorder="1" applyAlignment="1">
      <alignment horizontal="left"/>
    </xf>
    <xf numFmtId="0" fontId="0" fillId="0" borderId="11" xfId="0" applyBorder="1" applyAlignment="1">
      <alignment horizontal="left"/>
    </xf>
    <xf numFmtId="0" fontId="0" fillId="0" borderId="23" xfId="0" applyBorder="1" applyAlignment="1">
      <alignment horizontal="left"/>
    </xf>
    <xf numFmtId="0" fontId="0" fillId="0" borderId="37" xfId="0" applyBorder="1" applyAlignment="1">
      <alignment horizontal="left"/>
    </xf>
    <xf numFmtId="0" fontId="2" fillId="9" borderId="38" xfId="0" applyFont="1" applyFill="1" applyBorder="1" applyAlignment="1">
      <alignment horizontal="left"/>
    </xf>
    <xf numFmtId="168" fontId="2" fillId="9" borderId="23" xfId="7" applyNumberFormat="1" applyFont="1" applyFill="1" applyBorder="1" applyAlignment="1">
      <alignment horizontal="left"/>
    </xf>
    <xf numFmtId="2" fontId="2" fillId="0" borderId="23" xfId="0" applyNumberFormat="1" applyFont="1" applyBorder="1" applyAlignment="1">
      <alignment horizontal="left"/>
    </xf>
    <xf numFmtId="2" fontId="2" fillId="0" borderId="37" xfId="0" applyNumberFormat="1" applyFont="1" applyBorder="1" applyAlignment="1">
      <alignment horizontal="left"/>
    </xf>
    <xf numFmtId="2" fontId="0" fillId="15" borderId="41" xfId="0" applyNumberFormat="1" applyFill="1" applyBorder="1"/>
    <xf numFmtId="0" fontId="54" fillId="0" borderId="0" xfId="0" applyFont="1" applyBorder="1"/>
    <xf numFmtId="0" fontId="54" fillId="0" borderId="10" xfId="0" applyFont="1" applyBorder="1"/>
    <xf numFmtId="43" fontId="31" fillId="9" borderId="17" xfId="0" applyNumberFormat="1" applyFont="1" applyFill="1" applyBorder="1"/>
    <xf numFmtId="43" fontId="31" fillId="9" borderId="0" xfId="0" applyNumberFormat="1" applyFont="1" applyFill="1" applyBorder="1"/>
    <xf numFmtId="43" fontId="31" fillId="9" borderId="17" xfId="1" applyFont="1" applyFill="1" applyBorder="1"/>
    <xf numFmtId="43" fontId="31" fillId="9" borderId="0" xfId="1" applyFont="1" applyFill="1" applyBorder="1"/>
    <xf numFmtId="43" fontId="28" fillId="9" borderId="18" xfId="1" applyFont="1" applyFill="1" applyBorder="1"/>
    <xf numFmtId="43" fontId="28" fillId="9" borderId="21" xfId="1" applyFont="1" applyFill="1" applyBorder="1"/>
    <xf numFmtId="43" fontId="28" fillId="9" borderId="19" xfId="0" applyNumberFormat="1" applyFont="1" applyFill="1" applyBorder="1"/>
    <xf numFmtId="43" fontId="28" fillId="9" borderId="20" xfId="1" applyFont="1" applyFill="1" applyBorder="1"/>
    <xf numFmtId="0" fontId="28" fillId="9" borderId="3" xfId="0" applyFont="1" applyFill="1" applyBorder="1"/>
    <xf numFmtId="43" fontId="31" fillId="9" borderId="23" xfId="1" applyFont="1" applyFill="1" applyBorder="1"/>
    <xf numFmtId="43" fontId="28" fillId="9" borderId="22" xfId="0" applyNumberFormat="1" applyFont="1" applyFill="1" applyBorder="1"/>
    <xf numFmtId="43" fontId="28" fillId="9" borderId="3" xfId="1" applyFont="1" applyFill="1" applyBorder="1"/>
    <xf numFmtId="2" fontId="31" fillId="9" borderId="23" xfId="0" applyNumberFormat="1" applyFont="1" applyFill="1" applyBorder="1"/>
    <xf numFmtId="2" fontId="31" fillId="9" borderId="17" xfId="0" applyNumberFormat="1" applyFont="1" applyFill="1" applyBorder="1"/>
    <xf numFmtId="0" fontId="30" fillId="7" borderId="3" xfId="0" applyFont="1" applyFill="1" applyBorder="1"/>
    <xf numFmtId="43" fontId="28" fillId="9" borderId="19" xfId="1" applyFont="1" applyFill="1" applyBorder="1"/>
    <xf numFmtId="43" fontId="31" fillId="9" borderId="20" xfId="1" applyFont="1" applyFill="1" applyBorder="1"/>
    <xf numFmtId="43" fontId="28" fillId="9" borderId="24" xfId="1" applyFont="1" applyFill="1" applyBorder="1"/>
    <xf numFmtId="0" fontId="2" fillId="0" borderId="0" xfId="0" applyFont="1" applyFill="1" applyAlignment="1">
      <alignment horizontal="right"/>
    </xf>
    <xf numFmtId="2" fontId="2" fillId="0" borderId="0" xfId="0" applyNumberFormat="1" applyFont="1" applyBorder="1"/>
    <xf numFmtId="2" fontId="28" fillId="0" borderId="25" xfId="0" applyNumberFormat="1" applyFont="1" applyFill="1" applyBorder="1" applyAlignment="1">
      <alignment horizontal="center"/>
    </xf>
    <xf numFmtId="43" fontId="28" fillId="9" borderId="21" xfId="1" applyNumberFormat="1" applyFont="1" applyFill="1" applyBorder="1"/>
    <xf numFmtId="0" fontId="6" fillId="0" borderId="32" xfId="0" applyFont="1" applyBorder="1" applyAlignment="1">
      <alignment horizontal="center" wrapText="1"/>
    </xf>
    <xf numFmtId="49" fontId="15" fillId="0" borderId="5" xfId="0" applyNumberFormat="1" applyFont="1" applyBorder="1"/>
    <xf numFmtId="0" fontId="7" fillId="9" borderId="33" xfId="0" applyFont="1" applyFill="1" applyBorder="1"/>
    <xf numFmtId="0" fontId="2" fillId="9" borderId="33" xfId="0" applyFont="1" applyFill="1" applyBorder="1" applyAlignment="1">
      <alignment horizontal="left"/>
    </xf>
    <xf numFmtId="2" fontId="2" fillId="9" borderId="10" xfId="0" applyNumberFormat="1" applyFont="1" applyFill="1" applyBorder="1" applyAlignment="1">
      <alignment horizontal="left"/>
    </xf>
    <xf numFmtId="2" fontId="2" fillId="0" borderId="0" xfId="0" applyNumberFormat="1" applyFont="1" applyBorder="1" applyAlignment="1">
      <alignment horizontal="left"/>
    </xf>
    <xf numFmtId="2" fontId="2" fillId="0" borderId="10" xfId="0" applyNumberFormat="1" applyFont="1" applyBorder="1" applyAlignment="1">
      <alignment horizontal="left"/>
    </xf>
    <xf numFmtId="0" fontId="7" fillId="9" borderId="35" xfId="0" applyFont="1" applyFill="1" applyBorder="1" applyAlignment="1">
      <alignment wrapText="1"/>
    </xf>
    <xf numFmtId="0" fontId="0" fillId="9" borderId="35" xfId="0" applyFill="1" applyBorder="1" applyAlignment="1">
      <alignment horizontal="left"/>
    </xf>
    <xf numFmtId="2" fontId="0" fillId="9" borderId="14" xfId="0" applyNumberFormat="1" applyFill="1" applyBorder="1" applyAlignment="1">
      <alignment horizontal="left"/>
    </xf>
    <xf numFmtId="2" fontId="0" fillId="9" borderId="15" xfId="0" applyNumberFormat="1" applyFill="1" applyBorder="1" applyAlignment="1">
      <alignment horizontal="left"/>
    </xf>
    <xf numFmtId="0" fontId="0" fillId="9" borderId="14" xfId="0" applyFill="1" applyBorder="1" applyAlignment="1">
      <alignment horizontal="left"/>
    </xf>
    <xf numFmtId="168" fontId="8" fillId="0" borderId="2" xfId="0" applyNumberFormat="1" applyFont="1" applyBorder="1"/>
    <xf numFmtId="168" fontId="8" fillId="0" borderId="0" xfId="0" applyNumberFormat="1" applyFont="1" applyBorder="1"/>
    <xf numFmtId="168" fontId="8" fillId="0" borderId="28" xfId="0" applyNumberFormat="1" applyFont="1" applyFill="1" applyBorder="1"/>
    <xf numFmtId="0" fontId="30" fillId="9" borderId="32" xfId="4" applyFont="1" applyFill="1" applyBorder="1" applyAlignment="1">
      <alignment horizontal="center"/>
    </xf>
    <xf numFmtId="2" fontId="30" fillId="9" borderId="34" xfId="0" applyNumberFormat="1" applyFont="1" applyFill="1" applyBorder="1"/>
    <xf numFmtId="0" fontId="30" fillId="9" borderId="8" xfId="4" applyFont="1" applyFill="1" applyBorder="1" applyAlignment="1">
      <alignment horizontal="center"/>
    </xf>
    <xf numFmtId="2" fontId="30" fillId="9" borderId="9" xfId="0" applyNumberFormat="1" applyFont="1" applyFill="1" applyBorder="1"/>
    <xf numFmtId="0" fontId="30" fillId="9" borderId="5" xfId="4" applyFont="1" applyFill="1" applyBorder="1" applyAlignment="1">
      <alignment horizontal="center"/>
    </xf>
    <xf numFmtId="2" fontId="30" fillId="9" borderId="11" xfId="0" applyNumberFormat="1" applyFont="1" applyFill="1" applyBorder="1"/>
    <xf numFmtId="2" fontId="30" fillId="9" borderId="35" xfId="0" applyNumberFormat="1" applyFont="1" applyFill="1" applyBorder="1"/>
    <xf numFmtId="2" fontId="30" fillId="9" borderId="14" xfId="0" applyNumberFormat="1" applyFont="1" applyFill="1" applyBorder="1"/>
    <xf numFmtId="2" fontId="30" fillId="9" borderId="15" xfId="0" applyNumberFormat="1" applyFont="1" applyFill="1" applyBorder="1"/>
    <xf numFmtId="167" fontId="8" fillId="0" borderId="0" xfId="0" applyNumberFormat="1" applyFont="1" applyBorder="1"/>
    <xf numFmtId="0" fontId="8" fillId="0" borderId="0" xfId="0" applyFont="1" applyFill="1" applyBorder="1" applyAlignment="1">
      <alignment horizontal="right"/>
    </xf>
    <xf numFmtId="168" fontId="8" fillId="0" borderId="0" xfId="0" applyNumberFormat="1" applyFont="1" applyFill="1" applyBorder="1"/>
    <xf numFmtId="167" fontId="8" fillId="0" borderId="0" xfId="0" applyNumberFormat="1" applyFont="1" applyFill="1" applyBorder="1"/>
    <xf numFmtId="168" fontId="8" fillId="0" borderId="3" xfId="0" applyNumberFormat="1" applyFont="1" applyBorder="1"/>
    <xf numFmtId="2" fontId="0" fillId="9" borderId="35" xfId="0" applyNumberFormat="1" applyFill="1" applyBorder="1" applyAlignment="1">
      <alignment horizontal="left"/>
    </xf>
    <xf numFmtId="43" fontId="8" fillId="0" borderId="17" xfId="0" applyNumberFormat="1" applyFont="1" applyBorder="1"/>
    <xf numFmtId="0" fontId="13" fillId="9" borderId="0" xfId="0" applyFont="1" applyFill="1" applyBorder="1" applyAlignment="1">
      <alignment horizontal="center" vertical="center" wrapText="1"/>
    </xf>
    <xf numFmtId="0" fontId="26" fillId="14" borderId="0" xfId="0" applyFont="1" applyFill="1"/>
    <xf numFmtId="0" fontId="8" fillId="14" borderId="0" xfId="0" applyFont="1" applyFill="1"/>
    <xf numFmtId="0" fontId="8" fillId="14" borderId="0" xfId="0" applyFont="1" applyFill="1" applyBorder="1"/>
    <xf numFmtId="0" fontId="0" fillId="14" borderId="0" xfId="0" applyFill="1"/>
    <xf numFmtId="0" fontId="8" fillId="14" borderId="0" xfId="4" applyFont="1" applyFill="1" applyBorder="1" applyAlignment="1">
      <alignment horizontal="left"/>
    </xf>
    <xf numFmtId="0" fontId="2" fillId="14" borderId="0" xfId="0" applyFont="1" applyFill="1"/>
    <xf numFmtId="164" fontId="8" fillId="14" borderId="0" xfId="2" applyNumberFormat="1" applyFont="1" applyFill="1" applyAlignment="1">
      <alignment horizontal="right"/>
    </xf>
    <xf numFmtId="0" fontId="8" fillId="14" borderId="0" xfId="4" applyFont="1" applyFill="1"/>
    <xf numFmtId="0" fontId="2" fillId="14" borderId="32" xfId="4" applyFont="1" applyFill="1" applyBorder="1" applyAlignment="1"/>
    <xf numFmtId="177" fontId="2" fillId="14" borderId="33" xfId="1" applyNumberFormat="1" applyFont="1" applyFill="1" applyBorder="1" applyAlignment="1"/>
    <xf numFmtId="177" fontId="2" fillId="14" borderId="34" xfId="1" applyNumberFormat="1" applyFont="1" applyFill="1" applyBorder="1" applyAlignment="1"/>
    <xf numFmtId="43" fontId="2" fillId="14" borderId="32" xfId="1" applyNumberFormat="1" applyFont="1" applyFill="1" applyBorder="1" applyAlignment="1"/>
    <xf numFmtId="0" fontId="2" fillId="14" borderId="33" xfId="4" applyFont="1" applyFill="1" applyBorder="1" applyAlignment="1"/>
    <xf numFmtId="0" fontId="8" fillId="14" borderId="0" xfId="4" applyFont="1" applyFill="1" applyBorder="1" applyAlignment="1">
      <alignment horizontal="center" vertical="center" wrapText="1"/>
    </xf>
    <xf numFmtId="0" fontId="7" fillId="14" borderId="8" xfId="4" applyFont="1" applyFill="1" applyBorder="1" applyAlignment="1">
      <alignment horizontal="center" vertical="center" wrapText="1"/>
    </xf>
    <xf numFmtId="0" fontId="7" fillId="14" borderId="0" xfId="4" applyFont="1" applyFill="1" applyBorder="1" applyAlignment="1">
      <alignment horizontal="center" vertical="center" wrapText="1"/>
    </xf>
    <xf numFmtId="0" fontId="7" fillId="14" borderId="9" xfId="4" applyFont="1" applyFill="1" applyBorder="1" applyAlignment="1">
      <alignment horizontal="center" vertical="center" wrapText="1"/>
    </xf>
    <xf numFmtId="0" fontId="0" fillId="14" borderId="0" xfId="0" applyFill="1" applyAlignment="1">
      <alignment horizontal="center" vertical="center" wrapText="1"/>
    </xf>
    <xf numFmtId="175" fontId="36" fillId="14" borderId="0" xfId="2" applyNumberFormat="1" applyFont="1" applyFill="1" applyBorder="1" applyAlignment="1">
      <alignment horizontal="right"/>
    </xf>
    <xf numFmtId="177" fontId="8" fillId="14" borderId="8" xfId="1" applyNumberFormat="1" applyFont="1" applyFill="1" applyBorder="1" applyAlignment="1"/>
    <xf numFmtId="178" fontId="8" fillId="14" borderId="0" xfId="1" applyNumberFormat="1" applyFont="1" applyFill="1" applyBorder="1" applyAlignment="1"/>
    <xf numFmtId="178" fontId="8" fillId="14" borderId="9" xfId="1" applyNumberFormat="1" applyFont="1" applyFill="1" applyBorder="1" applyAlignment="1"/>
    <xf numFmtId="43" fontId="8" fillId="14" borderId="8" xfId="1" applyFont="1" applyFill="1" applyBorder="1" applyAlignment="1"/>
    <xf numFmtId="175" fontId="8" fillId="14" borderId="0" xfId="2" applyNumberFormat="1" applyFont="1" applyFill="1" applyBorder="1"/>
    <xf numFmtId="175" fontId="8" fillId="14" borderId="9" xfId="2" applyNumberFormat="1" applyFont="1" applyFill="1" applyBorder="1" applyAlignment="1"/>
    <xf numFmtId="0" fontId="8" fillId="14" borderId="0" xfId="4" applyFont="1" applyFill="1" applyBorder="1" applyAlignment="1">
      <alignment horizontal="right"/>
    </xf>
    <xf numFmtId="0" fontId="8" fillId="14" borderId="0" xfId="5" applyFont="1" applyFill="1" applyBorder="1" applyAlignment="1">
      <alignment horizontal="right"/>
    </xf>
    <xf numFmtId="3" fontId="8" fillId="14" borderId="0" xfId="5" applyNumberFormat="1" applyFont="1" applyFill="1" applyBorder="1" applyAlignment="1">
      <alignment horizontal="right"/>
    </xf>
    <xf numFmtId="177" fontId="8" fillId="14" borderId="5" xfId="1" applyNumberFormat="1" applyFont="1" applyFill="1" applyBorder="1" applyAlignment="1"/>
    <xf numFmtId="175" fontId="8" fillId="14" borderId="10" xfId="2" applyNumberFormat="1" applyFont="1" applyFill="1" applyBorder="1"/>
    <xf numFmtId="175" fontId="8" fillId="14" borderId="11" xfId="2" applyNumberFormat="1" applyFont="1" applyFill="1" applyBorder="1" applyAlignment="1"/>
    <xf numFmtId="177" fontId="8" fillId="14" borderId="0" xfId="0" applyNumberFormat="1" applyFont="1" applyFill="1"/>
    <xf numFmtId="178" fontId="8" fillId="14" borderId="0" xfId="0" applyNumberFormat="1" applyFont="1" applyFill="1"/>
    <xf numFmtId="0" fontId="3" fillId="14" borderId="0" xfId="3" applyFill="1" applyBorder="1" applyAlignment="1" applyProtection="1">
      <alignment horizontal="left"/>
    </xf>
    <xf numFmtId="0" fontId="36" fillId="14" borderId="0" xfId="0" applyFont="1" applyFill="1" applyBorder="1" applyAlignment="1">
      <alignment horizontal="right"/>
    </xf>
    <xf numFmtId="177" fontId="36" fillId="14" borderId="0" xfId="1" applyNumberFormat="1" applyFont="1" applyFill="1" applyBorder="1" applyAlignment="1">
      <alignment horizontal="right"/>
    </xf>
    <xf numFmtId="173" fontId="8" fillId="14" borderId="0" xfId="1" applyNumberFormat="1" applyFont="1" applyFill="1" applyBorder="1" applyAlignment="1">
      <alignment horizontal="right"/>
    </xf>
    <xf numFmtId="178" fontId="36" fillId="14" borderId="0" xfId="0" applyNumberFormat="1" applyFont="1" applyFill="1" applyBorder="1"/>
    <xf numFmtId="3" fontId="36" fillId="14" borderId="0" xfId="1" applyNumberFormat="1" applyFont="1" applyFill="1" applyBorder="1"/>
    <xf numFmtId="3" fontId="36" fillId="14" borderId="0" xfId="0" applyNumberFormat="1" applyFont="1" applyFill="1" applyBorder="1" applyAlignment="1">
      <alignment horizontal="right"/>
    </xf>
    <xf numFmtId="0" fontId="8" fillId="14" borderId="33" xfId="4" applyFont="1" applyFill="1" applyBorder="1" applyAlignment="1"/>
    <xf numFmtId="0" fontId="8" fillId="14" borderId="33" xfId="0" applyFont="1" applyFill="1" applyBorder="1"/>
    <xf numFmtId="0" fontId="8" fillId="14" borderId="34" xfId="0" applyFont="1" applyFill="1" applyBorder="1"/>
    <xf numFmtId="0" fontId="8" fillId="14" borderId="0" xfId="0" applyFont="1" applyFill="1" applyAlignment="1">
      <alignment horizontal="center"/>
    </xf>
    <xf numFmtId="0" fontId="7" fillId="14" borderId="0" xfId="0" applyFont="1" applyFill="1" applyAlignment="1">
      <alignment horizontal="right"/>
    </xf>
    <xf numFmtId="0" fontId="0" fillId="14" borderId="0" xfId="0" applyFill="1" applyBorder="1"/>
    <xf numFmtId="174" fontId="3" fillId="0" borderId="0" xfId="3" applyNumberFormat="1" applyFill="1" applyBorder="1" applyAlignment="1" applyProtection="1"/>
    <xf numFmtId="175" fontId="28" fillId="0" borderId="0" xfId="57" applyNumberFormat="1" applyFont="1" applyFill="1" applyBorder="1"/>
    <xf numFmtId="175" fontId="28" fillId="0" borderId="0" xfId="0" applyNumberFormat="1" applyFont="1" applyBorder="1"/>
    <xf numFmtId="17" fontId="57" fillId="16" borderId="26" xfId="0" applyNumberFormat="1" applyFont="1" applyFill="1" applyBorder="1"/>
    <xf numFmtId="165" fontId="28" fillId="0" borderId="28" xfId="0" applyNumberFormat="1" applyFont="1" applyBorder="1"/>
    <xf numFmtId="168" fontId="28" fillId="9" borderId="0" xfId="0" applyNumberFormat="1" applyFont="1" applyFill="1" applyBorder="1"/>
    <xf numFmtId="177" fontId="28" fillId="9" borderId="0" xfId="0" applyNumberFormat="1" applyFont="1" applyFill="1" applyBorder="1"/>
    <xf numFmtId="0" fontId="31" fillId="9" borderId="0" xfId="0" applyFont="1" applyFill="1" applyBorder="1" applyAlignment="1">
      <alignment wrapText="1"/>
    </xf>
    <xf numFmtId="0" fontId="50" fillId="9" borderId="0" xfId="0" applyFont="1" applyFill="1" applyBorder="1" applyAlignment="1">
      <alignment wrapText="1"/>
    </xf>
    <xf numFmtId="43" fontId="51" fillId="9" borderId="0" xfId="0" applyNumberFormat="1" applyFont="1" applyFill="1" applyBorder="1"/>
    <xf numFmtId="176" fontId="28" fillId="9" borderId="19" xfId="0" applyNumberFormat="1" applyFont="1" applyFill="1" applyBorder="1"/>
    <xf numFmtId="176" fontId="28" fillId="9" borderId="20" xfId="0" applyNumberFormat="1" applyFont="1" applyFill="1" applyBorder="1"/>
    <xf numFmtId="176" fontId="28" fillId="9" borderId="21" xfId="0" applyNumberFormat="1" applyFont="1" applyFill="1" applyBorder="1"/>
    <xf numFmtId="0" fontId="28" fillId="0" borderId="2" xfId="0" applyFont="1" applyFill="1" applyBorder="1"/>
    <xf numFmtId="167" fontId="28" fillId="9" borderId="18" xfId="0" applyNumberFormat="1" applyFont="1" applyFill="1" applyBorder="1"/>
    <xf numFmtId="168" fontId="28" fillId="9" borderId="3" xfId="0" applyNumberFormat="1" applyFont="1" applyFill="1" applyBorder="1"/>
    <xf numFmtId="0" fontId="28" fillId="9" borderId="2" xfId="0" applyFont="1" applyFill="1" applyBorder="1" applyAlignment="1">
      <alignment horizontal="right"/>
    </xf>
    <xf numFmtId="172" fontId="28" fillId="9" borderId="0" xfId="0" applyNumberFormat="1" applyFont="1" applyFill="1" applyBorder="1" applyAlignment="1">
      <alignment horizontal="right"/>
    </xf>
    <xf numFmtId="172" fontId="51" fillId="9" borderId="0" xfId="0" applyNumberFormat="1" applyFont="1" applyFill="1" applyBorder="1" applyAlignment="1">
      <alignment horizontal="right"/>
    </xf>
    <xf numFmtId="172" fontId="28" fillId="9" borderId="3" xfId="0" applyNumberFormat="1" applyFont="1" applyFill="1" applyBorder="1" applyAlignment="1">
      <alignment horizontal="right"/>
    </xf>
    <xf numFmtId="172" fontId="28" fillId="9" borderId="2" xfId="0" applyNumberFormat="1" applyFont="1" applyFill="1" applyBorder="1" applyAlignment="1">
      <alignment horizontal="right"/>
    </xf>
    <xf numFmtId="0" fontId="31" fillId="9" borderId="0" xfId="0" applyFont="1" applyFill="1" applyBorder="1" applyAlignment="1">
      <alignment horizontal="right"/>
    </xf>
    <xf numFmtId="0" fontId="28" fillId="9" borderId="3" xfId="0" applyFont="1" applyFill="1" applyBorder="1" applyAlignment="1">
      <alignment horizontal="right"/>
    </xf>
    <xf numFmtId="43" fontId="45" fillId="12" borderId="0" xfId="1" applyFont="1" applyFill="1" applyBorder="1" applyAlignment="1">
      <alignment horizontal="center"/>
    </xf>
    <xf numFmtId="182" fontId="28" fillId="9" borderId="19" xfId="1" applyNumberFormat="1" applyFont="1" applyFill="1" applyBorder="1"/>
    <xf numFmtId="177" fontId="29" fillId="9" borderId="19" xfId="1" applyNumberFormat="1" applyFont="1" applyFill="1" applyBorder="1" applyProtection="1"/>
    <xf numFmtId="177" fontId="29" fillId="9" borderId="20" xfId="1" applyNumberFormat="1" applyFont="1" applyFill="1" applyBorder="1" applyProtection="1"/>
    <xf numFmtId="177" fontId="29" fillId="9" borderId="0" xfId="1" applyNumberFormat="1" applyFont="1" applyFill="1" applyBorder="1" applyProtection="1"/>
    <xf numFmtId="182" fontId="28" fillId="9" borderId="20" xfId="1" applyNumberFormat="1" applyFont="1" applyFill="1" applyBorder="1"/>
    <xf numFmtId="182" fontId="28" fillId="9" borderId="21" xfId="1" applyNumberFormat="1" applyFont="1" applyFill="1" applyBorder="1"/>
    <xf numFmtId="177" fontId="29" fillId="9" borderId="21" xfId="1" applyNumberFormat="1" applyFont="1" applyFill="1" applyBorder="1" applyProtection="1"/>
    <xf numFmtId="167" fontId="28" fillId="9" borderId="3" xfId="0" applyNumberFormat="1" applyFont="1" applyFill="1" applyBorder="1"/>
    <xf numFmtId="168" fontId="29" fillId="9" borderId="12" xfId="0" applyNumberFormat="1" applyFont="1" applyFill="1" applyBorder="1"/>
    <xf numFmtId="168" fontId="29" fillId="9" borderId="17" xfId="0" applyNumberFormat="1" applyFont="1" applyFill="1" applyBorder="1"/>
    <xf numFmtId="168" fontId="29" fillId="9" borderId="18" xfId="0" applyNumberFormat="1" applyFont="1" applyFill="1" applyBorder="1"/>
    <xf numFmtId="168" fontId="28" fillId="9" borderId="12" xfId="0" applyNumberFormat="1" applyFont="1" applyFill="1" applyBorder="1"/>
    <xf numFmtId="175" fontId="28" fillId="9" borderId="22" xfId="2" applyNumberFormat="1" applyFont="1" applyFill="1" applyBorder="1"/>
    <xf numFmtId="168" fontId="28" fillId="9" borderId="17" xfId="0" applyNumberFormat="1" applyFont="1" applyFill="1" applyBorder="1"/>
    <xf numFmtId="175" fontId="28" fillId="9" borderId="23" xfId="2" applyNumberFormat="1" applyFont="1" applyFill="1" applyBorder="1"/>
    <xf numFmtId="168" fontId="28" fillId="9" borderId="18" xfId="0" applyNumberFormat="1" applyFont="1" applyFill="1" applyBorder="1"/>
    <xf numFmtId="175" fontId="28" fillId="9" borderId="24" xfId="2" applyNumberFormat="1" applyFont="1" applyFill="1" applyBorder="1"/>
    <xf numFmtId="14" fontId="0" fillId="0" borderId="0" xfId="0" applyNumberFormat="1" applyFont="1"/>
    <xf numFmtId="0" fontId="57" fillId="9" borderId="0" xfId="0" applyFont="1" applyFill="1" applyBorder="1"/>
    <xf numFmtId="0" fontId="25" fillId="9" borderId="0" xfId="0" applyFont="1" applyFill="1" applyBorder="1"/>
    <xf numFmtId="0" fontId="2" fillId="9" borderId="0" xfId="0" applyFont="1" applyFill="1" applyBorder="1" applyAlignment="1">
      <alignment horizontal="center"/>
    </xf>
    <xf numFmtId="0" fontId="0" fillId="9" borderId="0" xfId="0" applyFill="1" applyBorder="1" applyAlignment="1">
      <alignment horizontal="center"/>
    </xf>
    <xf numFmtId="0" fontId="7" fillId="9" borderId="0" xfId="0" applyFont="1" applyFill="1" applyBorder="1" applyAlignment="1">
      <alignment horizontal="center" wrapText="1"/>
    </xf>
    <xf numFmtId="0" fontId="17" fillId="0" borderId="32" xfId="0" applyFont="1" applyBorder="1" applyAlignment="1">
      <alignment horizontal="center" wrapText="1"/>
    </xf>
    <xf numFmtId="0" fontId="17" fillId="0" borderId="33" xfId="0" applyFont="1" applyBorder="1" applyAlignment="1">
      <alignment horizontal="center" wrapText="1"/>
    </xf>
    <xf numFmtId="0" fontId="17" fillId="0" borderId="34" xfId="0" applyFont="1" applyBorder="1" applyAlignment="1">
      <alignment horizontal="center" wrapText="1"/>
    </xf>
    <xf numFmtId="0" fontId="7" fillId="0" borderId="34" xfId="0" applyFont="1" applyFill="1" applyBorder="1" applyAlignment="1">
      <alignment horizontal="center"/>
    </xf>
    <xf numFmtId="0" fontId="10" fillId="0" borderId="8" xfId="0" applyFont="1" applyBorder="1" applyAlignment="1">
      <alignment horizontal="center"/>
    </xf>
    <xf numFmtId="0" fontId="10" fillId="0" borderId="9" xfId="0" applyFont="1" applyBorder="1" applyAlignment="1">
      <alignment horizontal="center"/>
    </xf>
    <xf numFmtId="0" fontId="10" fillId="0" borderId="0" xfId="0" applyFont="1" applyBorder="1" applyAlignment="1">
      <alignment horizontal="center"/>
    </xf>
    <xf numFmtId="0" fontId="7" fillId="9" borderId="0" xfId="0" applyFont="1" applyFill="1" applyBorder="1" applyAlignment="1">
      <alignment horizontal="center" wrapText="1"/>
    </xf>
    <xf numFmtId="0" fontId="57" fillId="9" borderId="26" xfId="0" applyFont="1" applyFill="1" applyBorder="1"/>
    <xf numFmtId="171" fontId="57" fillId="19" borderId="26" xfId="0" applyNumberFormat="1" applyFont="1" applyFill="1" applyBorder="1"/>
    <xf numFmtId="171" fontId="57" fillId="9" borderId="26" xfId="0" applyNumberFormat="1" applyFont="1" applyFill="1" applyBorder="1"/>
    <xf numFmtId="43" fontId="0" fillId="19" borderId="0" xfId="1" applyFont="1" applyFill="1" applyBorder="1"/>
    <xf numFmtId="43" fontId="0" fillId="9" borderId="0" xfId="1" applyFont="1" applyFill="1" applyBorder="1"/>
    <xf numFmtId="170" fontId="0" fillId="19" borderId="0" xfId="0" applyNumberFormat="1" applyFill="1"/>
    <xf numFmtId="170" fontId="0" fillId="9" borderId="0" xfId="0" applyNumberFormat="1" applyFill="1"/>
    <xf numFmtId="0" fontId="0" fillId="9" borderId="3" xfId="0" applyFill="1" applyBorder="1"/>
    <xf numFmtId="170" fontId="0" fillId="19" borderId="3" xfId="0" applyNumberFormat="1" applyFill="1" applyBorder="1"/>
    <xf numFmtId="170" fontId="0" fillId="9" borderId="3" xfId="0" applyNumberFormat="1" applyFill="1" applyBorder="1"/>
    <xf numFmtId="0" fontId="57" fillId="0" borderId="28" xfId="0" applyFont="1" applyBorder="1"/>
    <xf numFmtId="0" fontId="7" fillId="0" borderId="26" xfId="0" applyFont="1" applyBorder="1" applyAlignment="1">
      <alignment horizontal="center" wrapText="1"/>
    </xf>
    <xf numFmtId="0" fontId="7" fillId="8" borderId="28" xfId="0" applyFont="1" applyFill="1" applyBorder="1" applyAlignment="1">
      <alignment horizontal="right"/>
    </xf>
    <xf numFmtId="1" fontId="7" fillId="8" borderId="28" xfId="0" applyNumberFormat="1" applyFont="1" applyFill="1" applyBorder="1" applyAlignment="1">
      <alignment wrapText="1"/>
    </xf>
    <xf numFmtId="1" fontId="7" fillId="8" borderId="28" xfId="0" applyNumberFormat="1" applyFont="1" applyFill="1" applyBorder="1"/>
    <xf numFmtId="0" fontId="7" fillId="20" borderId="28" xfId="0" applyFont="1" applyFill="1" applyBorder="1"/>
    <xf numFmtId="0" fontId="7" fillId="20" borderId="28" xfId="0" applyFont="1" applyFill="1" applyBorder="1" applyAlignment="1">
      <alignment horizontal="right" wrapText="1"/>
    </xf>
    <xf numFmtId="1" fontId="7" fillId="20" borderId="28" xfId="0" applyNumberFormat="1" applyFont="1" applyFill="1" applyBorder="1"/>
    <xf numFmtId="0" fontId="7" fillId="17" borderId="28" xfId="0" applyFont="1" applyFill="1" applyBorder="1" applyAlignment="1">
      <alignment horizontal="right" wrapText="1"/>
    </xf>
    <xf numFmtId="0" fontId="7" fillId="17" borderId="28" xfId="0" applyFont="1" applyFill="1" applyBorder="1"/>
    <xf numFmtId="1" fontId="7" fillId="17" borderId="28" xfId="0" applyNumberFormat="1" applyFont="1" applyFill="1" applyBorder="1"/>
    <xf numFmtId="0" fontId="7" fillId="17" borderId="0" xfId="0" applyFont="1" applyFill="1"/>
    <xf numFmtId="0" fontId="2" fillId="9" borderId="33" xfId="0" applyFont="1" applyFill="1" applyBorder="1"/>
    <xf numFmtId="43" fontId="2" fillId="9" borderId="33" xfId="1" applyFont="1" applyFill="1" applyBorder="1"/>
    <xf numFmtId="43" fontId="2" fillId="9" borderId="0" xfId="1" applyNumberFormat="1" applyFont="1" applyFill="1" applyBorder="1" applyAlignment="1">
      <alignment horizontal="right"/>
    </xf>
    <xf numFmtId="49" fontId="7" fillId="9" borderId="0" xfId="0" quotePrefix="1" applyNumberFormat="1" applyFont="1" applyFill="1"/>
    <xf numFmtId="49" fontId="7" fillId="9" borderId="0" xfId="0" applyNumberFormat="1" applyFont="1" applyFill="1"/>
    <xf numFmtId="0" fontId="7" fillId="12" borderId="30" xfId="0" applyFont="1" applyFill="1" applyBorder="1" applyAlignment="1">
      <alignment horizontal="center" wrapText="1"/>
    </xf>
    <xf numFmtId="0" fontId="7" fillId="12" borderId="31" xfId="0" applyFont="1" applyFill="1" applyBorder="1" applyAlignment="1">
      <alignment horizontal="center" wrapText="1"/>
    </xf>
    <xf numFmtId="0" fontId="7" fillId="14" borderId="0" xfId="0" applyFont="1" applyFill="1"/>
    <xf numFmtId="0" fontId="7" fillId="14" borderId="32" xfId="4" applyFont="1" applyFill="1" applyBorder="1" applyAlignment="1">
      <alignment horizontal="center"/>
    </xf>
    <xf numFmtId="0" fontId="7" fillId="14" borderId="33" xfId="4" applyFont="1" applyFill="1" applyBorder="1" applyAlignment="1">
      <alignment horizontal="center"/>
    </xf>
    <xf numFmtId="0" fontId="7" fillId="14" borderId="33" xfId="4" applyFont="1" applyFill="1" applyBorder="1" applyAlignment="1">
      <alignment horizontal="center" wrapText="1"/>
    </xf>
    <xf numFmtId="0" fontId="7" fillId="14" borderId="33" xfId="0" applyFont="1" applyFill="1" applyBorder="1" applyAlignment="1">
      <alignment horizontal="center" wrapText="1"/>
    </xf>
    <xf numFmtId="0" fontId="7" fillId="14" borderId="34" xfId="4" applyFont="1" applyFill="1" applyBorder="1" applyAlignment="1">
      <alignment horizontal="center" wrapText="1"/>
    </xf>
    <xf numFmtId="43" fontId="2" fillId="14" borderId="0" xfId="1" applyFont="1" applyFill="1" applyBorder="1" applyAlignment="1">
      <alignment horizontal="right"/>
    </xf>
    <xf numFmtId="0" fontId="7" fillId="9" borderId="0" xfId="4" applyFont="1" applyFill="1" applyBorder="1" applyAlignment="1">
      <alignment horizontal="center"/>
    </xf>
    <xf numFmtId="0" fontId="7" fillId="9" borderId="0" xfId="4" applyFont="1" applyFill="1" applyBorder="1" applyAlignment="1">
      <alignment horizontal="center" wrapText="1"/>
    </xf>
    <xf numFmtId="43" fontId="2" fillId="9" borderId="32" xfId="1" applyNumberFormat="1" applyFont="1" applyFill="1" applyBorder="1" applyAlignment="1">
      <alignment horizontal="right"/>
    </xf>
    <xf numFmtId="43" fontId="2" fillId="9" borderId="33" xfId="1" applyNumberFormat="1" applyFont="1" applyFill="1" applyBorder="1" applyAlignment="1">
      <alignment horizontal="right"/>
    </xf>
    <xf numFmtId="43" fontId="2" fillId="9" borderId="34" xfId="1" applyNumberFormat="1" applyFont="1" applyFill="1" applyBorder="1" applyAlignment="1">
      <alignment horizontal="right"/>
    </xf>
    <xf numFmtId="43" fontId="2" fillId="9" borderId="8" xfId="1" applyNumberFormat="1" applyFont="1" applyFill="1" applyBorder="1" applyAlignment="1">
      <alignment horizontal="right"/>
    </xf>
    <xf numFmtId="43" fontId="2" fillId="9" borderId="9" xfId="1" applyNumberFormat="1" applyFont="1" applyFill="1" applyBorder="1" applyAlignment="1">
      <alignment horizontal="right"/>
    </xf>
    <xf numFmtId="43" fontId="2" fillId="9" borderId="5" xfId="1" applyNumberFormat="1" applyFont="1" applyFill="1" applyBorder="1" applyAlignment="1">
      <alignment horizontal="right"/>
    </xf>
    <xf numFmtId="43" fontId="2" fillId="9" borderId="10" xfId="1" applyNumberFormat="1" applyFont="1" applyFill="1" applyBorder="1" applyAlignment="1">
      <alignment horizontal="right"/>
    </xf>
    <xf numFmtId="43" fontId="2" fillId="9" borderId="11" xfId="1" applyNumberFormat="1" applyFont="1" applyFill="1" applyBorder="1" applyAlignment="1">
      <alignment horizontal="right"/>
    </xf>
    <xf numFmtId="0" fontId="7" fillId="0" borderId="0" xfId="0" applyFont="1" applyAlignment="1">
      <alignment wrapText="1"/>
    </xf>
    <xf numFmtId="177" fontId="0" fillId="0" borderId="0" xfId="1" applyNumberFormat="1" applyFont="1"/>
    <xf numFmtId="0" fontId="0" fillId="0" borderId="0" xfId="0" applyAlignment="1">
      <alignment wrapText="1"/>
    </xf>
    <xf numFmtId="0" fontId="0" fillId="17" borderId="0" xfId="0" applyFill="1"/>
    <xf numFmtId="0" fontId="0" fillId="23" borderId="0" xfId="0" applyFill="1" applyAlignment="1">
      <alignment wrapText="1"/>
    </xf>
    <xf numFmtId="0" fontId="0" fillId="23" borderId="0" xfId="0" applyFill="1"/>
    <xf numFmtId="0" fontId="58" fillId="23" borderId="0" xfId="0" applyFont="1" applyFill="1"/>
    <xf numFmtId="0" fontId="7" fillId="24" borderId="0" xfId="0" applyFont="1" applyFill="1" applyAlignment="1">
      <alignment wrapText="1"/>
    </xf>
    <xf numFmtId="0" fontId="0" fillId="24" borderId="0" xfId="0" applyFill="1"/>
    <xf numFmtId="177" fontId="0" fillId="17" borderId="0" xfId="1" applyNumberFormat="1" applyFont="1" applyFill="1"/>
    <xf numFmtId="0" fontId="2" fillId="0" borderId="0" xfId="0" applyFont="1" applyAlignment="1">
      <alignment wrapText="1"/>
    </xf>
    <xf numFmtId="0" fontId="7" fillId="22" borderId="0" xfId="0" applyFont="1" applyFill="1" applyAlignment="1">
      <alignment wrapText="1"/>
    </xf>
    <xf numFmtId="0" fontId="7" fillId="22" borderId="0" xfId="0" applyFont="1" applyFill="1"/>
    <xf numFmtId="0" fontId="0" fillId="0" borderId="0" xfId="0" applyAlignment="1">
      <alignment horizontal="right"/>
    </xf>
    <xf numFmtId="177" fontId="0" fillId="0" borderId="0" xfId="0" applyNumberFormat="1" applyAlignment="1">
      <alignment horizontal="right"/>
    </xf>
    <xf numFmtId="2" fontId="0" fillId="0" borderId="0" xfId="0" applyNumberFormat="1" applyAlignment="1">
      <alignment horizontal="right"/>
    </xf>
    <xf numFmtId="9" fontId="2" fillId="0" borderId="0" xfId="7" applyFont="1" applyAlignment="1">
      <alignment horizontal="right"/>
    </xf>
    <xf numFmtId="177" fontId="0" fillId="0" borderId="0" xfId="1" applyNumberFormat="1" applyFont="1" applyAlignment="1">
      <alignment horizontal="right"/>
    </xf>
    <xf numFmtId="2" fontId="0" fillId="0" borderId="0" xfId="7" applyNumberFormat="1" applyFont="1" applyAlignment="1">
      <alignment horizontal="right"/>
    </xf>
    <xf numFmtId="43" fontId="0" fillId="24" borderId="0" xfId="0" applyNumberFormat="1" applyFill="1"/>
    <xf numFmtId="0" fontId="7" fillId="25" borderId="42" xfId="0" applyFont="1" applyFill="1" applyBorder="1" applyAlignment="1">
      <alignment vertical="top" wrapText="1"/>
    </xf>
    <xf numFmtId="0" fontId="2" fillId="25" borderId="43" xfId="0" applyFont="1" applyFill="1" applyBorder="1"/>
    <xf numFmtId="43" fontId="7" fillId="25" borderId="44" xfId="0" applyNumberFormat="1" applyFont="1" applyFill="1" applyBorder="1"/>
    <xf numFmtId="49" fontId="0" fillId="0" borderId="9" xfId="0" applyNumberFormat="1" applyBorder="1"/>
    <xf numFmtId="49" fontId="13" fillId="0" borderId="9" xfId="0" applyNumberFormat="1" applyFont="1" applyBorder="1" applyAlignment="1">
      <alignment horizontal="center"/>
    </xf>
    <xf numFmtId="176" fontId="9" fillId="0" borderId="8" xfId="2" applyNumberFormat="1" applyFont="1" applyBorder="1"/>
    <xf numFmtId="176" fontId="9" fillId="0" borderId="5" xfId="2" applyNumberFormat="1" applyFont="1" applyBorder="1"/>
    <xf numFmtId="176" fontId="9" fillId="0" borderId="32" xfId="2" applyNumberFormat="1" applyFont="1" applyBorder="1"/>
    <xf numFmtId="167" fontId="2" fillId="0" borderId="0" xfId="0" applyNumberFormat="1" applyFont="1" applyBorder="1"/>
    <xf numFmtId="0" fontId="7" fillId="14" borderId="8" xfId="0" applyNumberFormat="1" applyFont="1" applyFill="1" applyBorder="1" applyAlignment="1">
      <alignment horizontal="center" vertical="center" wrapText="1"/>
    </xf>
    <xf numFmtId="177" fontId="2" fillId="14" borderId="32" xfId="1" applyNumberFormat="1" applyFont="1" applyFill="1" applyBorder="1" applyAlignment="1"/>
    <xf numFmtId="0" fontId="7" fillId="14" borderId="10" xfId="0" applyNumberFormat="1" applyFont="1" applyFill="1" applyBorder="1" applyAlignment="1">
      <alignment horizontal="center" vertical="center" wrapText="1"/>
    </xf>
    <xf numFmtId="0" fontId="2" fillId="0" borderId="30" xfId="0" applyFont="1" applyBorder="1" applyAlignment="1">
      <alignment wrapText="1"/>
    </xf>
    <xf numFmtId="0" fontId="2" fillId="0" borderId="31" xfId="0" applyFont="1" applyBorder="1" applyAlignment="1">
      <alignment wrapText="1"/>
    </xf>
    <xf numFmtId="2" fontId="2" fillId="0" borderId="0" xfId="0" applyNumberFormat="1" applyFont="1"/>
    <xf numFmtId="2" fontId="8" fillId="14" borderId="8" xfId="1" applyNumberFormat="1" applyFont="1" applyFill="1" applyBorder="1" applyAlignment="1"/>
    <xf numFmtId="2" fontId="8" fillId="14" borderId="0" xfId="1" applyNumberFormat="1" applyFont="1" applyFill="1" applyBorder="1" applyAlignment="1"/>
    <xf numFmtId="2" fontId="8" fillId="14" borderId="9" xfId="1" applyNumberFormat="1" applyFont="1" applyFill="1" applyBorder="1" applyAlignment="1"/>
    <xf numFmtId="2" fontId="8" fillId="14" borderId="5" xfId="1" applyNumberFormat="1" applyFont="1" applyFill="1" applyBorder="1" applyAlignment="1"/>
    <xf numFmtId="2" fontId="8" fillId="14" borderId="10" xfId="1" applyNumberFormat="1" applyFont="1" applyFill="1" applyBorder="1" applyAlignment="1"/>
    <xf numFmtId="2" fontId="8" fillId="14" borderId="11" xfId="1" applyNumberFormat="1" applyFont="1" applyFill="1" applyBorder="1" applyAlignment="1"/>
    <xf numFmtId="181" fontId="9" fillId="0" borderId="0" xfId="0" applyNumberFormat="1" applyFont="1" applyBorder="1"/>
    <xf numFmtId="179" fontId="9" fillId="0" borderId="8" xfId="0" applyNumberFormat="1" applyFont="1" applyBorder="1"/>
    <xf numFmtId="1" fontId="9" fillId="0" borderId="14" xfId="1" applyNumberFormat="1" applyFont="1" applyBorder="1"/>
    <xf numFmtId="183" fontId="0" fillId="0" borderId="8" xfId="0" applyNumberFormat="1" applyBorder="1"/>
    <xf numFmtId="175" fontId="28" fillId="9" borderId="2" xfId="2" applyNumberFormat="1" applyFont="1" applyFill="1" applyBorder="1"/>
    <xf numFmtId="175" fontId="28" fillId="9" borderId="0" xfId="2" applyNumberFormat="1" applyFont="1" applyFill="1" applyBorder="1"/>
    <xf numFmtId="175" fontId="28" fillId="9" borderId="3" xfId="2" applyNumberFormat="1" applyFont="1" applyFill="1" applyBorder="1"/>
    <xf numFmtId="15" fontId="0" fillId="0" borderId="0" xfId="0" applyNumberFormat="1" applyFont="1"/>
    <xf numFmtId="43" fontId="0" fillId="14" borderId="0" xfId="0" applyNumberFormat="1" applyFill="1"/>
    <xf numFmtId="0" fontId="57" fillId="21" borderId="25" xfId="0" applyFont="1" applyFill="1" applyBorder="1" applyAlignment="1">
      <alignment wrapText="1"/>
    </xf>
    <xf numFmtId="0" fontId="2" fillId="21" borderId="26" xfId="0" applyFont="1" applyFill="1" applyBorder="1" applyAlignment="1">
      <alignment horizontal="right" wrapText="1"/>
    </xf>
    <xf numFmtId="2" fontId="2" fillId="21" borderId="26" xfId="0" applyNumberFormat="1" applyFont="1" applyFill="1" applyBorder="1"/>
    <xf numFmtId="0" fontId="7" fillId="0" borderId="35" xfId="0" applyFont="1" applyBorder="1"/>
    <xf numFmtId="0" fontId="57" fillId="26" borderId="25" xfId="0" applyFont="1" applyFill="1" applyBorder="1" applyAlignment="1">
      <alignment wrapText="1"/>
    </xf>
    <xf numFmtId="0" fontId="2" fillId="26" borderId="26" xfId="0" applyFont="1" applyFill="1" applyBorder="1" applyAlignment="1">
      <alignment horizontal="right" wrapText="1"/>
    </xf>
    <xf numFmtId="2" fontId="2" fillId="26" borderId="26" xfId="0" applyNumberFormat="1" applyFont="1" applyFill="1" applyBorder="1"/>
    <xf numFmtId="0" fontId="7" fillId="0" borderId="15" xfId="0" applyNumberFormat="1" applyFont="1" applyBorder="1"/>
    <xf numFmtId="168" fontId="8" fillId="0" borderId="12" xfId="0" applyNumberFormat="1" applyFont="1" applyBorder="1"/>
    <xf numFmtId="168" fontId="8" fillId="0" borderId="17" xfId="0" applyNumberFormat="1" applyFont="1" applyBorder="1"/>
    <xf numFmtId="168" fontId="8" fillId="0" borderId="18" xfId="0" applyNumberFormat="1" applyFont="1" applyBorder="1"/>
    <xf numFmtId="182" fontId="8" fillId="0" borderId="12" xfId="0" applyNumberFormat="1" applyFont="1" applyBorder="1"/>
    <xf numFmtId="182" fontId="8" fillId="0" borderId="2" xfId="0" applyNumberFormat="1" applyFont="1" applyBorder="1"/>
    <xf numFmtId="182" fontId="8" fillId="0" borderId="22" xfId="0" applyNumberFormat="1" applyFont="1" applyBorder="1"/>
    <xf numFmtId="182" fontId="8" fillId="0" borderId="17" xfId="0" applyNumberFormat="1" applyFont="1" applyBorder="1"/>
    <xf numFmtId="182" fontId="8" fillId="0" borderId="0" xfId="0" applyNumberFormat="1" applyFont="1" applyBorder="1"/>
    <xf numFmtId="182" fontId="8" fillId="0" borderId="23" xfId="0" applyNumberFormat="1" applyFont="1" applyBorder="1"/>
    <xf numFmtId="0" fontId="7" fillId="27" borderId="28" xfId="0" applyFont="1" applyFill="1" applyBorder="1"/>
    <xf numFmtId="0" fontId="0" fillId="27" borderId="28" xfId="0" applyFill="1" applyBorder="1"/>
    <xf numFmtId="0" fontId="7" fillId="21" borderId="31" xfId="0" applyFont="1" applyFill="1" applyBorder="1" applyAlignment="1">
      <alignment horizontal="center"/>
    </xf>
    <xf numFmtId="0" fontId="7" fillId="9" borderId="0" xfId="0" applyFont="1" applyFill="1" applyBorder="1" applyAlignment="1">
      <alignment horizontal="center" wrapText="1"/>
    </xf>
    <xf numFmtId="0" fontId="7" fillId="0" borderId="26" xfId="0" applyFont="1" applyBorder="1"/>
    <xf numFmtId="0" fontId="2" fillId="0" borderId="26" xfId="0" applyFont="1" applyBorder="1" applyAlignment="1">
      <alignment wrapText="1"/>
    </xf>
    <xf numFmtId="0" fontId="2" fillId="0" borderId="0" xfId="0" applyFont="1" applyFill="1" applyBorder="1" applyAlignment="1">
      <alignment wrapText="1"/>
    </xf>
    <xf numFmtId="0" fontId="2" fillId="11" borderId="26" xfId="0" applyFont="1" applyFill="1" applyBorder="1" applyAlignment="1">
      <alignment horizontal="left" wrapText="1"/>
    </xf>
    <xf numFmtId="0" fontId="2" fillId="11" borderId="26" xfId="0" applyFont="1" applyFill="1" applyBorder="1" applyAlignment="1">
      <alignment wrapText="1"/>
    </xf>
    <xf numFmtId="0" fontId="7" fillId="15" borderId="26" xfId="0" applyFont="1" applyFill="1" applyBorder="1"/>
    <xf numFmtId="0" fontId="2" fillId="0" borderId="3" xfId="0" applyFont="1" applyBorder="1"/>
    <xf numFmtId="0" fontId="2" fillId="0" borderId="0" xfId="0" applyFont="1" applyAlignment="1">
      <alignment horizontal="left" wrapText="1"/>
    </xf>
    <xf numFmtId="0" fontId="51" fillId="9" borderId="8" xfId="0" applyFont="1" applyFill="1" applyBorder="1" applyAlignment="1">
      <alignment horizontal="left" wrapText="1"/>
    </xf>
    <xf numFmtId="0" fontId="51" fillId="9" borderId="5" xfId="0" applyFont="1" applyFill="1" applyBorder="1" applyAlignment="1">
      <alignment horizontal="left" wrapText="1"/>
    </xf>
    <xf numFmtId="0" fontId="51" fillId="9" borderId="0" xfId="0" applyFont="1" applyFill="1" applyBorder="1" applyAlignment="1">
      <alignment horizontal="center" wrapText="1"/>
    </xf>
    <xf numFmtId="0" fontId="51" fillId="9" borderId="10" xfId="0" applyFont="1" applyFill="1" applyBorder="1" applyAlignment="1">
      <alignment horizontal="center" wrapText="1"/>
    </xf>
    <xf numFmtId="0" fontId="51" fillId="15" borderId="32" xfId="0" applyFont="1" applyFill="1" applyBorder="1" applyAlignment="1">
      <alignment horizontal="left" wrapText="1"/>
    </xf>
    <xf numFmtId="0" fontId="51" fillId="15" borderId="33" xfId="0" applyFont="1" applyFill="1" applyBorder="1" applyAlignment="1">
      <alignment horizontal="center" wrapText="1"/>
    </xf>
    <xf numFmtId="176" fontId="8" fillId="9" borderId="19" xfId="0" applyNumberFormat="1" applyFont="1" applyFill="1" applyBorder="1"/>
    <xf numFmtId="176" fontId="8" fillId="9" borderId="20" xfId="0" applyNumberFormat="1" applyFont="1" applyFill="1" applyBorder="1"/>
    <xf numFmtId="176" fontId="8" fillId="9" borderId="21" xfId="0" applyNumberFormat="1" applyFont="1" applyFill="1" applyBorder="1"/>
    <xf numFmtId="176" fontId="4" fillId="9" borderId="20" xfId="0" applyNumberFormat="1" applyFont="1" applyFill="1" applyBorder="1"/>
    <xf numFmtId="176" fontId="4" fillId="9" borderId="21" xfId="0" applyNumberFormat="1" applyFont="1" applyFill="1" applyBorder="1"/>
    <xf numFmtId="0" fontId="7" fillId="12" borderId="0" xfId="0" applyFont="1" applyFill="1" applyBorder="1"/>
    <xf numFmtId="169" fontId="9" fillId="0" borderId="14" xfId="1" applyNumberFormat="1" applyFont="1" applyBorder="1"/>
    <xf numFmtId="169" fontId="9" fillId="0" borderId="14" xfId="0" applyNumberFormat="1" applyFont="1" applyBorder="1"/>
    <xf numFmtId="168" fontId="9" fillId="0" borderId="14" xfId="0" applyNumberFormat="1" applyFont="1" applyBorder="1"/>
    <xf numFmtId="49" fontId="8" fillId="0" borderId="2" xfId="0" applyNumberFormat="1" applyFont="1" applyFill="1" applyBorder="1" applyAlignment="1">
      <alignment horizontal="center" vertical="center" wrapText="1"/>
    </xf>
    <xf numFmtId="0" fontId="8" fillId="0" borderId="2" xfId="0" applyFont="1" applyFill="1" applyBorder="1" applyAlignment="1">
      <alignment vertical="center" wrapText="1"/>
    </xf>
    <xf numFmtId="0" fontId="8" fillId="0" borderId="2" xfId="0" applyFont="1" applyFill="1" applyBorder="1" applyAlignment="1">
      <alignment wrapText="1"/>
    </xf>
    <xf numFmtId="167" fontId="9" fillId="0" borderId="9" xfId="0" applyNumberFormat="1" applyFont="1" applyBorder="1"/>
    <xf numFmtId="2" fontId="0" fillId="0" borderId="33" xfId="0" applyNumberFormat="1" applyFill="1" applyBorder="1"/>
    <xf numFmtId="2" fontId="0" fillId="0" borderId="33" xfId="0" applyNumberFormat="1" applyBorder="1"/>
    <xf numFmtId="168" fontId="2" fillId="0" borderId="33" xfId="0" applyNumberFormat="1" applyFont="1" applyFill="1" applyBorder="1"/>
    <xf numFmtId="168" fontId="2" fillId="0" borderId="0" xfId="0" applyNumberFormat="1" applyFont="1" applyFill="1" applyBorder="1"/>
    <xf numFmtId="168" fontId="2" fillId="0" borderId="10" xfId="0" applyNumberFormat="1" applyFont="1" applyFill="1" applyBorder="1"/>
    <xf numFmtId="175" fontId="2" fillId="0" borderId="0" xfId="2" applyNumberFormat="1" applyFill="1" applyBorder="1"/>
    <xf numFmtId="175" fontId="2" fillId="9" borderId="0" xfId="2" applyNumberFormat="1" applyFill="1" applyBorder="1"/>
    <xf numFmtId="175" fontId="0" fillId="0" borderId="0" xfId="2" applyNumberFormat="1" applyFont="1" applyFill="1"/>
    <xf numFmtId="175" fontId="0" fillId="9" borderId="0" xfId="2" applyNumberFormat="1" applyFont="1" applyFill="1"/>
    <xf numFmtId="175" fontId="0" fillId="0" borderId="16" xfId="2" applyNumberFormat="1" applyFont="1" applyFill="1" applyBorder="1"/>
    <xf numFmtId="175" fontId="0" fillId="9" borderId="16" xfId="2" applyNumberFormat="1" applyFont="1" applyFill="1" applyBorder="1"/>
    <xf numFmtId="0" fontId="6" fillId="9" borderId="33" xfId="0" applyFont="1" applyFill="1" applyBorder="1" applyAlignment="1">
      <alignment horizontal="center" wrapText="1"/>
    </xf>
    <xf numFmtId="0" fontId="6" fillId="0" borderId="34" xfId="0" applyFont="1" applyBorder="1" applyAlignment="1">
      <alignment horizontal="center" wrapText="1"/>
    </xf>
    <xf numFmtId="49" fontId="15" fillId="9" borderId="10" xfId="0" applyNumberFormat="1" applyFont="1" applyFill="1" applyBorder="1"/>
    <xf numFmtId="49" fontId="10" fillId="0" borderId="11" xfId="0" applyNumberFormat="1" applyFont="1" applyBorder="1" applyAlignment="1">
      <alignment horizontal="center"/>
    </xf>
    <xf numFmtId="0" fontId="10" fillId="28" borderId="8" xfId="0" applyFont="1" applyFill="1" applyBorder="1" applyAlignment="1">
      <alignment horizontal="center"/>
    </xf>
    <xf numFmtId="0" fontId="10" fillId="28" borderId="0" xfId="0" applyFont="1" applyFill="1" applyBorder="1" applyAlignment="1">
      <alignment horizontal="center"/>
    </xf>
    <xf numFmtId="0" fontId="10" fillId="28" borderId="9" xfId="0" applyFont="1" applyFill="1" applyBorder="1" applyAlignment="1">
      <alignment horizontal="center"/>
    </xf>
    <xf numFmtId="178" fontId="0" fillId="9" borderId="0" xfId="0" applyNumberFormat="1" applyFill="1" applyBorder="1"/>
    <xf numFmtId="178" fontId="0" fillId="0" borderId="32" xfId="0" applyNumberFormat="1" applyBorder="1"/>
    <xf numFmtId="178" fontId="0" fillId="9" borderId="33" xfId="0" applyNumberFormat="1" applyFill="1" applyBorder="1"/>
    <xf numFmtId="177" fontId="0" fillId="0" borderId="34" xfId="1" applyNumberFormat="1" applyFont="1" applyBorder="1"/>
    <xf numFmtId="177" fontId="0" fillId="0" borderId="9" xfId="1" applyNumberFormat="1" applyFont="1" applyBorder="1"/>
    <xf numFmtId="178" fontId="0" fillId="9" borderId="10" xfId="0" applyNumberFormat="1" applyFill="1" applyBorder="1"/>
    <xf numFmtId="177" fontId="0" fillId="0" borderId="11" xfId="1" applyNumberFormat="1" applyFont="1" applyBorder="1"/>
    <xf numFmtId="168" fontId="0" fillId="0" borderId="32" xfId="0" applyNumberFormat="1" applyFill="1" applyBorder="1"/>
    <xf numFmtId="168" fontId="0" fillId="0" borderId="33" xfId="0" applyNumberFormat="1" applyFill="1" applyBorder="1"/>
    <xf numFmtId="168" fontId="0" fillId="0" borderId="8" xfId="0" applyNumberFormat="1" applyFill="1" applyBorder="1"/>
    <xf numFmtId="168" fontId="0" fillId="0" borderId="5" xfId="0" applyNumberFormat="1" applyFill="1" applyBorder="1"/>
    <xf numFmtId="168" fontId="0" fillId="0" borderId="16" xfId="1" applyNumberFormat="1" applyFont="1" applyFill="1" applyBorder="1"/>
    <xf numFmtId="0" fontId="10" fillId="0" borderId="32" xfId="0" applyFont="1" applyBorder="1" applyAlignment="1">
      <alignment horizontal="center"/>
    </xf>
    <xf numFmtId="0" fontId="10" fillId="0" borderId="34" xfId="0" applyFont="1" applyBorder="1" applyAlignment="1">
      <alignment horizontal="center"/>
    </xf>
    <xf numFmtId="49" fontId="0" fillId="0" borderId="11" xfId="0" applyNumberFormat="1" applyBorder="1"/>
    <xf numFmtId="2" fontId="2" fillId="0" borderId="32" xfId="1" applyNumberFormat="1" applyFont="1" applyBorder="1"/>
    <xf numFmtId="2" fontId="2" fillId="0" borderId="34" xfId="1" applyNumberFormat="1" applyFont="1" applyBorder="1"/>
    <xf numFmtId="2" fontId="2" fillId="0" borderId="33" xfId="0" applyNumberFormat="1" applyFont="1" applyBorder="1"/>
    <xf numFmtId="2" fontId="0" fillId="0" borderId="32" xfId="0" applyNumberFormat="1" applyBorder="1"/>
    <xf numFmtId="2" fontId="0" fillId="0" borderId="34" xfId="0" applyNumberFormat="1" applyBorder="1"/>
    <xf numFmtId="2" fontId="2" fillId="0" borderId="8" xfId="1" applyNumberFormat="1" applyFont="1" applyBorder="1"/>
    <xf numFmtId="2" fontId="2" fillId="0" borderId="9" xfId="1" applyNumberFormat="1" applyFont="1" applyBorder="1"/>
    <xf numFmtId="2" fontId="0" fillId="0" borderId="8" xfId="0" applyNumberFormat="1" applyBorder="1"/>
    <xf numFmtId="2" fontId="2" fillId="0" borderId="5" xfId="1" applyNumberFormat="1" applyFont="1" applyBorder="1"/>
    <xf numFmtId="2" fontId="2" fillId="0" borderId="11" xfId="1" applyNumberFormat="1" applyFont="1" applyBorder="1"/>
    <xf numFmtId="2" fontId="2" fillId="0" borderId="10" xfId="0" applyNumberFormat="1" applyFont="1" applyBorder="1"/>
    <xf numFmtId="2" fontId="0" fillId="0" borderId="5" xfId="0" applyNumberFormat="1" applyBorder="1"/>
    <xf numFmtId="2" fontId="2" fillId="0" borderId="0" xfId="2" applyNumberFormat="1" applyFill="1" applyBorder="1"/>
    <xf numFmtId="2" fontId="0" fillId="0" borderId="16" xfId="0" applyNumberFormat="1" applyFill="1" applyBorder="1"/>
    <xf numFmtId="2" fontId="0" fillId="0" borderId="3" xfId="0" applyNumberFormat="1" applyFill="1" applyBorder="1"/>
    <xf numFmtId="2" fontId="0" fillId="0" borderId="3" xfId="0" applyNumberFormat="1" applyBorder="1"/>
    <xf numFmtId="2" fontId="0" fillId="0" borderId="45" xfId="0" applyNumberFormat="1" applyFill="1" applyBorder="1"/>
    <xf numFmtId="0" fontId="62" fillId="14" borderId="5" xfId="0" applyFont="1" applyFill="1" applyBorder="1" applyAlignment="1">
      <alignment wrapText="1"/>
    </xf>
    <xf numFmtId="0" fontId="62" fillId="14" borderId="11" xfId="0" applyFont="1" applyFill="1" applyBorder="1"/>
    <xf numFmtId="43" fontId="2" fillId="14" borderId="0" xfId="1" applyFont="1" applyFill="1" applyBorder="1"/>
    <xf numFmtId="43" fontId="2" fillId="14" borderId="33" xfId="1" applyFont="1" applyFill="1" applyBorder="1"/>
    <xf numFmtId="49" fontId="63" fillId="14" borderId="0" xfId="2" applyNumberFormat="1" applyFont="1" applyFill="1" applyBorder="1" applyAlignment="1">
      <alignment horizontal="right"/>
    </xf>
    <xf numFmtId="43" fontId="2" fillId="14" borderId="10" xfId="1" applyFont="1" applyFill="1" applyBorder="1"/>
    <xf numFmtId="9" fontId="62" fillId="14" borderId="10" xfId="7" applyFont="1" applyFill="1" applyBorder="1"/>
    <xf numFmtId="0" fontId="62" fillId="14" borderId="46" xfId="0" applyFont="1" applyFill="1" applyBorder="1" applyAlignment="1">
      <alignment wrapText="1"/>
    </xf>
    <xf numFmtId="9" fontId="62" fillId="14" borderId="47" xfId="7" applyFont="1" applyFill="1" applyBorder="1"/>
    <xf numFmtId="0" fontId="62" fillId="14" borderId="48" xfId="0" applyFont="1" applyFill="1" applyBorder="1"/>
    <xf numFmtId="0" fontId="62" fillId="14" borderId="49" xfId="0" applyFont="1" applyFill="1" applyBorder="1" applyAlignment="1"/>
    <xf numFmtId="9" fontId="62" fillId="14" borderId="3" xfId="7" applyFont="1" applyFill="1" applyBorder="1"/>
    <xf numFmtId="0" fontId="62" fillId="14" borderId="50" xfId="0" applyFont="1" applyFill="1" applyBorder="1"/>
    <xf numFmtId="0" fontId="52" fillId="0" borderId="4" xfId="0" applyFont="1" applyBorder="1" applyAlignment="1">
      <alignment horizontal="center" wrapText="1"/>
    </xf>
    <xf numFmtId="49" fontId="52" fillId="0" borderId="35" xfId="0" applyNumberFormat="1" applyFont="1" applyBorder="1"/>
    <xf numFmtId="49" fontId="0" fillId="0" borderId="14" xfId="0" applyNumberFormat="1" applyBorder="1"/>
    <xf numFmtId="0" fontId="0" fillId="0" borderId="35" xfId="0" applyBorder="1"/>
    <xf numFmtId="0" fontId="0" fillId="0" borderId="14" xfId="0" applyBorder="1"/>
    <xf numFmtId="0" fontId="0" fillId="0" borderId="15" xfId="0" applyBorder="1"/>
    <xf numFmtId="2" fontId="2" fillId="0" borderId="34" xfId="0" applyNumberFormat="1" applyFont="1" applyBorder="1"/>
    <xf numFmtId="2" fontId="2" fillId="0" borderId="9" xfId="0" applyNumberFormat="1" applyFont="1" applyBorder="1"/>
    <xf numFmtId="2" fontId="2" fillId="0" borderId="11" xfId="0" applyNumberFormat="1" applyFont="1" applyBorder="1"/>
    <xf numFmtId="177" fontId="2" fillId="0" borderId="0" xfId="1" applyNumberFormat="1" applyFill="1" applyBorder="1"/>
    <xf numFmtId="177" fontId="0" fillId="0" borderId="0" xfId="1" applyNumberFormat="1" applyFont="1" applyFill="1"/>
    <xf numFmtId="177" fontId="0" fillId="0" borderId="16" xfId="1" applyNumberFormat="1" applyFont="1" applyFill="1" applyBorder="1"/>
    <xf numFmtId="0" fontId="7" fillId="14" borderId="0" xfId="0" applyNumberFormat="1" applyFont="1" applyFill="1" applyBorder="1" applyAlignment="1">
      <alignment horizontal="center" vertical="center" wrapText="1"/>
    </xf>
    <xf numFmtId="0" fontId="7" fillId="14" borderId="5" xfId="0" applyNumberFormat="1" applyFont="1" applyFill="1" applyBorder="1" applyAlignment="1">
      <alignment horizontal="center" vertical="center" wrapText="1"/>
    </xf>
    <xf numFmtId="0" fontId="7" fillId="14" borderId="11" xfId="0" applyNumberFormat="1" applyFont="1" applyFill="1" applyBorder="1" applyAlignment="1">
      <alignment horizontal="center" vertical="center" wrapText="1"/>
    </xf>
    <xf numFmtId="0" fontId="7" fillId="14" borderId="9" xfId="0" applyNumberFormat="1" applyFont="1" applyFill="1" applyBorder="1" applyAlignment="1">
      <alignment horizontal="center" vertical="center" wrapText="1"/>
    </xf>
    <xf numFmtId="43" fontId="2" fillId="14" borderId="9" xfId="1" applyFont="1" applyFill="1" applyBorder="1"/>
    <xf numFmtId="43" fontId="2" fillId="14" borderId="11" xfId="1" applyFont="1" applyFill="1" applyBorder="1"/>
    <xf numFmtId="0" fontId="7" fillId="21" borderId="0" xfId="0" applyFont="1" applyFill="1" applyBorder="1"/>
    <xf numFmtId="0" fontId="2" fillId="21" borderId="0" xfId="0" applyFont="1" applyFill="1" applyBorder="1"/>
    <xf numFmtId="0" fontId="7" fillId="27" borderId="0" xfId="0" applyFont="1" applyFill="1" applyBorder="1"/>
    <xf numFmtId="0" fontId="8" fillId="27" borderId="0" xfId="0" applyFont="1" applyFill="1" applyBorder="1"/>
    <xf numFmtId="0" fontId="0" fillId="27" borderId="0" xfId="0" applyFill="1"/>
    <xf numFmtId="0" fontId="0" fillId="15" borderId="0" xfId="0" applyFill="1"/>
    <xf numFmtId="0" fontId="7" fillId="15" borderId="0" xfId="0" applyFont="1" applyFill="1"/>
    <xf numFmtId="43" fontId="2" fillId="14" borderId="8" xfId="1" applyFont="1" applyFill="1" applyBorder="1" applyAlignment="1">
      <alignment horizontal="center" vertical="center" wrapText="1"/>
    </xf>
    <xf numFmtId="43" fontId="2" fillId="14" borderId="0" xfId="1" applyFont="1" applyFill="1" applyBorder="1" applyAlignment="1">
      <alignment horizontal="center" vertical="center" wrapText="1"/>
    </xf>
    <xf numFmtId="43" fontId="2" fillId="14" borderId="9" xfId="1" applyFont="1" applyFill="1" applyBorder="1" applyAlignment="1">
      <alignment horizontal="center" vertical="center" wrapText="1"/>
    </xf>
    <xf numFmtId="0" fontId="7" fillId="14" borderId="32" xfId="4" applyFont="1" applyFill="1" applyBorder="1" applyAlignment="1"/>
    <xf numFmtId="175" fontId="8" fillId="14" borderId="0" xfId="2" applyNumberFormat="1" applyFont="1" applyFill="1" applyBorder="1" applyAlignment="1"/>
    <xf numFmtId="175" fontId="8" fillId="14" borderId="10" xfId="2" applyNumberFormat="1" applyFont="1" applyFill="1" applyBorder="1" applyAlignment="1"/>
    <xf numFmtId="43" fontId="7" fillId="14" borderId="31" xfId="1" applyFont="1" applyFill="1" applyBorder="1"/>
    <xf numFmtId="43" fontId="7" fillId="14" borderId="30" xfId="1" applyFont="1" applyFill="1" applyBorder="1"/>
    <xf numFmtId="43" fontId="7" fillId="14" borderId="29" xfId="1" applyFont="1" applyFill="1" applyBorder="1"/>
    <xf numFmtId="43" fontId="7" fillId="14" borderId="30" xfId="1" applyFont="1" applyFill="1" applyBorder="1" applyAlignment="1">
      <alignment horizontal="center" vertical="center" wrapText="1"/>
    </xf>
    <xf numFmtId="43" fontId="7" fillId="14" borderId="31" xfId="1" applyFont="1" applyFill="1" applyBorder="1" applyAlignment="1">
      <alignment horizontal="center" vertical="center" wrapText="1"/>
    </xf>
    <xf numFmtId="43" fontId="7" fillId="14" borderId="29" xfId="1" applyFont="1" applyFill="1" applyBorder="1" applyAlignment="1">
      <alignment horizontal="center" vertical="center" wrapText="1"/>
    </xf>
    <xf numFmtId="43" fontId="0" fillId="14" borderId="0" xfId="1" applyFont="1" applyFill="1" applyBorder="1"/>
    <xf numFmtId="43" fontId="0" fillId="14" borderId="9" xfId="1" applyFont="1" applyFill="1" applyBorder="1"/>
    <xf numFmtId="43" fontId="0" fillId="14" borderId="8" xfId="1" applyFont="1" applyFill="1" applyBorder="1"/>
    <xf numFmtId="43" fontId="0" fillId="14" borderId="32" xfId="1" applyFont="1" applyFill="1" applyBorder="1"/>
    <xf numFmtId="43" fontId="0" fillId="14" borderId="33" xfId="1" applyFont="1" applyFill="1" applyBorder="1"/>
    <xf numFmtId="43" fontId="0" fillId="14" borderId="34" xfId="1" applyFont="1" applyFill="1" applyBorder="1"/>
    <xf numFmtId="43" fontId="2" fillId="14" borderId="8" xfId="1" applyFont="1" applyFill="1" applyBorder="1"/>
    <xf numFmtId="43" fontId="2" fillId="14" borderId="5" xfId="1" applyFont="1" applyFill="1" applyBorder="1"/>
    <xf numFmtId="43" fontId="0" fillId="14" borderId="10" xfId="1" applyFont="1" applyFill="1" applyBorder="1"/>
    <xf numFmtId="43" fontId="0" fillId="14" borderId="11" xfId="1" applyFont="1" applyFill="1" applyBorder="1"/>
    <xf numFmtId="43" fontId="0" fillId="14" borderId="5" xfId="1" applyFont="1" applyFill="1" applyBorder="1"/>
    <xf numFmtId="177" fontId="36" fillId="14" borderId="32" xfId="1" applyNumberFormat="1" applyFont="1" applyFill="1" applyBorder="1" applyAlignment="1">
      <alignment horizontal="right"/>
    </xf>
    <xf numFmtId="177" fontId="36" fillId="14" borderId="33" xfId="2" applyNumberFormat="1" applyFont="1" applyFill="1" applyBorder="1"/>
    <xf numFmtId="177" fontId="36" fillId="14" borderId="33" xfId="1" applyNumberFormat="1" applyFont="1" applyFill="1" applyBorder="1"/>
    <xf numFmtId="177" fontId="2" fillId="14" borderId="32" xfId="1" applyNumberFormat="1" applyFont="1" applyFill="1" applyBorder="1" applyAlignment="1">
      <alignment horizontal="right"/>
    </xf>
    <xf numFmtId="177" fontId="2" fillId="14" borderId="33" xfId="2" applyNumberFormat="1" applyFont="1" applyFill="1" applyBorder="1"/>
    <xf numFmtId="177" fontId="2" fillId="14" borderId="33" xfId="1" applyNumberFormat="1" applyFont="1" applyFill="1" applyBorder="1"/>
    <xf numFmtId="177" fontId="2" fillId="14" borderId="8" xfId="1" applyNumberFormat="1" applyFont="1" applyFill="1" applyBorder="1" applyAlignment="1">
      <alignment horizontal="right"/>
    </xf>
    <xf numFmtId="177" fontId="2" fillId="14" borderId="0" xfId="2" applyNumberFormat="1" applyFont="1" applyFill="1" applyBorder="1" applyAlignment="1">
      <alignment horizontal="right"/>
    </xf>
    <xf numFmtId="177" fontId="2" fillId="14" borderId="0" xfId="1" applyNumberFormat="1" applyFont="1" applyFill="1" applyBorder="1" applyAlignment="1">
      <alignment horizontal="right"/>
    </xf>
    <xf numFmtId="177" fontId="2" fillId="14" borderId="5" xfId="1" applyNumberFormat="1" applyFont="1" applyFill="1" applyBorder="1" applyAlignment="1">
      <alignment horizontal="right"/>
    </xf>
    <xf numFmtId="177" fontId="2" fillId="14" borderId="10" xfId="2" applyNumberFormat="1" applyFont="1" applyFill="1" applyBorder="1" applyAlignment="1">
      <alignment horizontal="right"/>
    </xf>
    <xf numFmtId="177" fontId="2" fillId="14" borderId="10" xfId="1" applyNumberFormat="1" applyFont="1" applyFill="1" applyBorder="1" applyAlignment="1">
      <alignment horizontal="right"/>
    </xf>
    <xf numFmtId="177" fontId="2" fillId="9" borderId="32" xfId="1" applyNumberFormat="1" applyFont="1" applyFill="1" applyBorder="1" applyAlignment="1">
      <alignment horizontal="right"/>
    </xf>
    <xf numFmtId="177" fontId="2" fillId="9" borderId="8" xfId="1" applyNumberFormat="1" applyFont="1" applyFill="1" applyBorder="1" applyAlignment="1">
      <alignment horizontal="right"/>
    </xf>
    <xf numFmtId="177" fontId="2" fillId="9" borderId="5" xfId="1" applyNumberFormat="1" applyFont="1" applyFill="1" applyBorder="1" applyAlignment="1">
      <alignment horizontal="right"/>
    </xf>
    <xf numFmtId="175" fontId="2" fillId="9" borderId="33" xfId="2" applyNumberFormat="1" applyFont="1" applyFill="1" applyBorder="1" applyAlignment="1">
      <alignment horizontal="right"/>
    </xf>
    <xf numFmtId="175" fontId="2" fillId="9" borderId="0" xfId="2" applyNumberFormat="1" applyFont="1" applyFill="1" applyBorder="1" applyAlignment="1">
      <alignment horizontal="right"/>
    </xf>
    <xf numFmtId="175" fontId="2" fillId="9" borderId="10" xfId="2" applyNumberFormat="1" applyFont="1" applyFill="1" applyBorder="1" applyAlignment="1">
      <alignment horizontal="right"/>
    </xf>
    <xf numFmtId="0" fontId="2" fillId="15" borderId="30" xfId="0" applyNumberFormat="1" applyFont="1" applyFill="1" applyBorder="1" applyAlignment="1">
      <alignment horizontal="center" vertical="center" wrapText="1"/>
    </xf>
    <xf numFmtId="0" fontId="2" fillId="15" borderId="31" xfId="0" applyNumberFormat="1" applyFont="1" applyFill="1" applyBorder="1" applyAlignment="1">
      <alignment horizontal="center" vertical="center" wrapText="1"/>
    </xf>
    <xf numFmtId="0" fontId="2" fillId="15" borderId="29" xfId="0" applyNumberFormat="1" applyFont="1" applyFill="1" applyBorder="1" applyAlignment="1">
      <alignment horizontal="center" vertical="center" wrapText="1"/>
    </xf>
    <xf numFmtId="0" fontId="2" fillId="0" borderId="8" xfId="0" applyFont="1" applyBorder="1"/>
    <xf numFmtId="43" fontId="0" fillId="14" borderId="0" xfId="1" applyFont="1" applyFill="1"/>
    <xf numFmtId="0" fontId="7" fillId="11" borderId="0" xfId="0" applyFont="1" applyFill="1"/>
    <xf numFmtId="177" fontId="0" fillId="9" borderId="0" xfId="1" applyNumberFormat="1" applyFont="1" applyFill="1"/>
    <xf numFmtId="16" fontId="2" fillId="9" borderId="0" xfId="0" quotePrefix="1" applyNumberFormat="1" applyFont="1" applyFill="1"/>
    <xf numFmtId="0" fontId="7" fillId="25" borderId="43" xfId="0" applyFont="1" applyFill="1" applyBorder="1"/>
    <xf numFmtId="43" fontId="7" fillId="25" borderId="0" xfId="0" applyNumberFormat="1" applyFont="1" applyFill="1"/>
    <xf numFmtId="178" fontId="8" fillId="14" borderId="8" xfId="1" applyNumberFormat="1" applyFont="1" applyFill="1" applyBorder="1" applyAlignment="1"/>
    <xf numFmtId="1" fontId="36" fillId="14" borderId="30" xfId="4" applyNumberFormat="1" applyFont="1" applyFill="1" applyBorder="1" applyAlignment="1">
      <alignment horizontal="right"/>
    </xf>
    <xf numFmtId="178" fontId="36" fillId="14" borderId="31" xfId="4" applyNumberFormat="1" applyFont="1" applyFill="1" applyBorder="1" applyAlignment="1">
      <alignment horizontal="right"/>
    </xf>
    <xf numFmtId="178" fontId="36" fillId="14" borderId="29" xfId="4" applyNumberFormat="1" applyFont="1" applyFill="1" applyBorder="1" applyAlignment="1">
      <alignment horizontal="right"/>
    </xf>
    <xf numFmtId="43" fontId="36" fillId="14" borderId="30" xfId="1" applyFont="1" applyFill="1" applyBorder="1" applyAlignment="1">
      <alignment horizontal="right"/>
    </xf>
    <xf numFmtId="175" fontId="36" fillId="14" borderId="31" xfId="2" applyNumberFormat="1" applyFont="1" applyFill="1" applyBorder="1" applyAlignment="1">
      <alignment horizontal="right"/>
    </xf>
    <xf numFmtId="175" fontId="36" fillId="14" borderId="29" xfId="2" applyNumberFormat="1" applyFont="1" applyFill="1" applyBorder="1" applyAlignment="1">
      <alignment horizontal="right"/>
    </xf>
    <xf numFmtId="2" fontId="64" fillId="14" borderId="51" xfId="4" applyNumberFormat="1" applyFont="1" applyFill="1" applyBorder="1" applyAlignment="1">
      <alignment horizontal="right"/>
    </xf>
    <xf numFmtId="2" fontId="36" fillId="14" borderId="31" xfId="4" applyNumberFormat="1" applyFont="1" applyFill="1" applyBorder="1" applyAlignment="1">
      <alignment horizontal="right"/>
    </xf>
    <xf numFmtId="2" fontId="36" fillId="14" borderId="52" xfId="4" applyNumberFormat="1" applyFont="1" applyFill="1" applyBorder="1" applyAlignment="1">
      <alignment horizontal="right"/>
    </xf>
    <xf numFmtId="43" fontId="2" fillId="14" borderId="30" xfId="1" applyFont="1" applyFill="1" applyBorder="1" applyAlignment="1">
      <alignment horizontal="center" vertical="center" wrapText="1"/>
    </xf>
    <xf numFmtId="43" fontId="2" fillId="14" borderId="31" xfId="1" applyFont="1" applyFill="1" applyBorder="1" applyAlignment="1">
      <alignment horizontal="center" vertical="center" wrapText="1"/>
    </xf>
    <xf numFmtId="43" fontId="2" fillId="14" borderId="29" xfId="1" applyFont="1" applyFill="1" applyBorder="1" applyAlignment="1">
      <alignment horizontal="center" vertical="center" wrapText="1"/>
    </xf>
    <xf numFmtId="2" fontId="2" fillId="14" borderId="30" xfId="0" applyNumberFormat="1" applyFont="1" applyFill="1" applyBorder="1" applyAlignment="1">
      <alignment horizontal="center" vertical="center" wrapText="1"/>
    </xf>
    <xf numFmtId="2" fontId="2" fillId="14" borderId="31" xfId="0" applyNumberFormat="1" applyFont="1" applyFill="1" applyBorder="1" applyAlignment="1">
      <alignment horizontal="center" vertical="center" wrapText="1"/>
    </xf>
    <xf numFmtId="2" fontId="2" fillId="14" borderId="29" xfId="0" applyNumberFormat="1" applyFont="1" applyFill="1" applyBorder="1" applyAlignment="1">
      <alignment horizontal="center" vertical="center" wrapText="1"/>
    </xf>
    <xf numFmtId="174" fontId="13" fillId="12" borderId="0" xfId="7" applyNumberFormat="1" applyFont="1" applyFill="1" applyBorder="1"/>
    <xf numFmtId="0" fontId="2" fillId="12" borderId="0" xfId="0" applyFont="1" applyFill="1"/>
    <xf numFmtId="0" fontId="44" fillId="12" borderId="0" xfId="0" applyFont="1" applyFill="1"/>
    <xf numFmtId="0" fontId="0" fillId="12" borderId="4" xfId="0" applyFill="1" applyBorder="1"/>
    <xf numFmtId="3" fontId="0" fillId="0" borderId="0" xfId="0" applyNumberFormat="1"/>
    <xf numFmtId="0" fontId="65" fillId="29" borderId="33" xfId="0" applyFont="1" applyFill="1" applyBorder="1" applyAlignment="1">
      <alignment horizontal="center" vertical="center" wrapText="1"/>
    </xf>
    <xf numFmtId="0" fontId="65" fillId="29" borderId="10" xfId="0" applyFont="1" applyFill="1" applyBorder="1" applyAlignment="1">
      <alignment horizontal="center" vertical="center" wrapText="1"/>
    </xf>
    <xf numFmtId="0" fontId="66" fillId="0" borderId="0" xfId="0" applyFont="1" applyAlignment="1">
      <alignment vertical="center"/>
    </xf>
    <xf numFmtId="0" fontId="66" fillId="0" borderId="0" xfId="0" applyFont="1" applyAlignment="1">
      <alignment horizontal="center" vertical="center"/>
    </xf>
    <xf numFmtId="3" fontId="66" fillId="0" borderId="0" xfId="0" applyNumberFormat="1" applyFont="1" applyAlignment="1">
      <alignment horizontal="center" vertical="center"/>
    </xf>
    <xf numFmtId="0" fontId="66" fillId="0" borderId="10" xfId="0" applyFont="1" applyBorder="1" applyAlignment="1">
      <alignment vertical="center" wrapText="1"/>
    </xf>
    <xf numFmtId="3" fontId="66" fillId="0" borderId="10" xfId="0" applyNumberFormat="1" applyFont="1" applyBorder="1" applyAlignment="1">
      <alignment horizontal="center" vertical="center"/>
    </xf>
    <xf numFmtId="0" fontId="66" fillId="30" borderId="10" xfId="0" applyFont="1" applyFill="1" applyBorder="1" applyAlignment="1">
      <alignment vertical="center" wrapText="1"/>
    </xf>
    <xf numFmtId="0" fontId="66" fillId="0" borderId="0" xfId="0" applyFont="1" applyAlignment="1">
      <alignment vertical="center" wrapText="1"/>
    </xf>
    <xf numFmtId="0" fontId="0" fillId="14" borderId="32" xfId="0" applyFill="1" applyBorder="1"/>
    <xf numFmtId="0" fontId="0" fillId="14" borderId="33" xfId="0" applyFill="1" applyBorder="1"/>
    <xf numFmtId="0" fontId="0" fillId="14" borderId="34" xfId="0" applyFill="1" applyBorder="1"/>
    <xf numFmtId="0" fontId="0" fillId="14" borderId="8" xfId="0" applyFill="1" applyBorder="1"/>
    <xf numFmtId="0" fontId="0" fillId="14" borderId="9" xfId="0" applyFill="1" applyBorder="1"/>
    <xf numFmtId="0" fontId="0" fillId="14" borderId="5" xfId="0" applyFill="1" applyBorder="1"/>
    <xf numFmtId="0" fontId="0" fillId="14" borderId="10" xfId="0" applyFill="1" applyBorder="1"/>
    <xf numFmtId="0" fontId="0" fillId="14" borderId="11" xfId="0" applyFill="1" applyBorder="1"/>
    <xf numFmtId="0" fontId="7" fillId="14" borderId="0" xfId="0" applyFont="1" applyFill="1" applyBorder="1"/>
    <xf numFmtId="0" fontId="0" fillId="14" borderId="0" xfId="0" applyFill="1" applyAlignment="1">
      <alignment wrapText="1"/>
    </xf>
    <xf numFmtId="0" fontId="2" fillId="14" borderId="30" xfId="0" applyFont="1" applyFill="1" applyBorder="1" applyAlignment="1">
      <alignment wrapText="1"/>
    </xf>
    <xf numFmtId="0" fontId="2" fillId="14" borderId="31" xfId="0" applyFont="1" applyFill="1" applyBorder="1" applyAlignment="1">
      <alignment wrapText="1"/>
    </xf>
    <xf numFmtId="0" fontId="2" fillId="14" borderId="29" xfId="0" applyFont="1" applyFill="1" applyBorder="1" applyAlignment="1">
      <alignment wrapText="1"/>
    </xf>
    <xf numFmtId="0" fontId="7" fillId="21" borderId="30" xfId="0" applyFont="1" applyFill="1" applyBorder="1" applyAlignment="1">
      <alignment horizontal="center"/>
    </xf>
    <xf numFmtId="0" fontId="7" fillId="21" borderId="31" xfId="0" applyFont="1" applyFill="1" applyBorder="1" applyAlignment="1">
      <alignment horizontal="center"/>
    </xf>
    <xf numFmtId="0" fontId="7" fillId="8" borderId="30" xfId="0" applyFont="1" applyFill="1" applyBorder="1" applyAlignment="1">
      <alignment horizontal="left" wrapText="1"/>
    </xf>
    <xf numFmtId="0" fontId="7" fillId="8" borderId="31" xfId="0" applyFont="1" applyFill="1" applyBorder="1" applyAlignment="1">
      <alignment horizontal="left" wrapText="1"/>
    </xf>
    <xf numFmtId="0" fontId="7" fillId="8" borderId="29" xfId="0" applyFont="1" applyFill="1" applyBorder="1" applyAlignment="1">
      <alignment horizontal="left" wrapText="1"/>
    </xf>
    <xf numFmtId="0" fontId="7" fillId="9" borderId="0" xfId="0" applyFont="1" applyFill="1" applyBorder="1" applyAlignment="1">
      <alignment horizontal="center" wrapText="1"/>
    </xf>
    <xf numFmtId="0" fontId="7" fillId="0" borderId="25" xfId="0" applyFont="1" applyBorder="1" applyAlignment="1">
      <alignment horizontal="center" wrapText="1"/>
    </xf>
    <xf numFmtId="0" fontId="7" fillId="0" borderId="26" xfId="0" applyFont="1" applyBorder="1" applyAlignment="1">
      <alignment horizontal="center" wrapText="1"/>
    </xf>
    <xf numFmtId="171" fontId="57" fillId="9" borderId="26" xfId="0" applyNumberFormat="1" applyFont="1" applyFill="1" applyBorder="1" applyAlignment="1">
      <alignment horizontal="center"/>
    </xf>
    <xf numFmtId="0" fontId="2" fillId="9" borderId="0" xfId="0" applyFont="1" applyFill="1" applyBorder="1" applyAlignment="1">
      <alignment horizontal="center"/>
    </xf>
    <xf numFmtId="0" fontId="0" fillId="9" borderId="0" xfId="0" applyFill="1" applyBorder="1" applyAlignment="1">
      <alignment horizontal="center"/>
    </xf>
    <xf numFmtId="0" fontId="7" fillId="9" borderId="32" xfId="0" applyFont="1" applyFill="1" applyBorder="1" applyAlignment="1">
      <alignment horizontal="center" vertical="center" wrapText="1"/>
    </xf>
    <xf numFmtId="0" fontId="7" fillId="9" borderId="33" xfId="0" applyFont="1" applyFill="1" applyBorder="1" applyAlignment="1">
      <alignment horizontal="center" vertical="center" wrapText="1"/>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xf>
    <xf numFmtId="0" fontId="7" fillId="9" borderId="33" xfId="0" applyFont="1" applyFill="1" applyBorder="1" applyAlignment="1">
      <alignment horizontal="center" vertical="center"/>
    </xf>
    <xf numFmtId="0" fontId="7" fillId="9" borderId="34" xfId="0" applyFont="1" applyFill="1" applyBorder="1" applyAlignment="1">
      <alignment horizontal="center" vertical="center"/>
    </xf>
    <xf numFmtId="0" fontId="57" fillId="21" borderId="26" xfId="0" applyFont="1" applyFill="1" applyBorder="1" applyAlignment="1">
      <alignment horizontal="center"/>
    </xf>
    <xf numFmtId="0" fontId="57" fillId="26" borderId="26" xfId="0" applyFont="1" applyFill="1" applyBorder="1" applyAlignment="1">
      <alignment horizontal="center"/>
    </xf>
    <xf numFmtId="0" fontId="52" fillId="22" borderId="30" xfId="0" applyFont="1" applyFill="1" applyBorder="1" applyAlignment="1">
      <alignment horizontal="center" wrapText="1"/>
    </xf>
    <xf numFmtId="0" fontId="52" fillId="22" borderId="29" xfId="0" applyFont="1" applyFill="1" applyBorder="1" applyAlignment="1">
      <alignment horizontal="center" wrapText="1"/>
    </xf>
    <xf numFmtId="0" fontId="52" fillId="7" borderId="31" xfId="0" applyFont="1" applyFill="1" applyBorder="1" applyAlignment="1">
      <alignment horizontal="center" wrapText="1"/>
    </xf>
    <xf numFmtId="0" fontId="52" fillId="7" borderId="29" xfId="0" applyFont="1" applyFill="1" applyBorder="1" applyAlignment="1">
      <alignment horizontal="center" wrapText="1"/>
    </xf>
    <xf numFmtId="0" fontId="52" fillId="18" borderId="31" xfId="0" applyFont="1" applyFill="1" applyBorder="1" applyAlignment="1">
      <alignment horizontal="center" wrapText="1"/>
    </xf>
    <xf numFmtId="0" fontId="52" fillId="18" borderId="29" xfId="0" applyFont="1" applyFill="1" applyBorder="1" applyAlignment="1">
      <alignment horizontal="center" wrapText="1"/>
    </xf>
    <xf numFmtId="0" fontId="67" fillId="30" borderId="31" xfId="0" applyFont="1" applyFill="1" applyBorder="1" applyAlignment="1">
      <alignment horizontal="center" vertical="center" wrapText="1"/>
    </xf>
    <xf numFmtId="0" fontId="67" fillId="29" borderId="33" xfId="0" applyFont="1" applyFill="1" applyBorder="1"/>
    <xf numFmtId="0" fontId="67" fillId="29" borderId="10" xfId="0" applyFont="1" applyFill="1" applyBorder="1"/>
    <xf numFmtId="0" fontId="65" fillId="29" borderId="33" xfId="0" applyFont="1" applyFill="1" applyBorder="1" applyAlignment="1">
      <alignment horizontal="center" vertical="center" wrapText="1"/>
    </xf>
    <xf numFmtId="0" fontId="65" fillId="29" borderId="10" xfId="0" applyFont="1" applyFill="1" applyBorder="1" applyAlignment="1">
      <alignment horizontal="center" vertical="center" wrapText="1"/>
    </xf>
    <xf numFmtId="0" fontId="67" fillId="30" borderId="31" xfId="0" applyFont="1" applyFill="1" applyBorder="1" applyAlignment="1">
      <alignment horizontal="center" vertical="center"/>
    </xf>
    <xf numFmtId="0" fontId="66" fillId="30" borderId="31" xfId="0" applyFont="1" applyFill="1" applyBorder="1" applyAlignment="1">
      <alignment horizontal="center" vertical="center"/>
    </xf>
  </cellXfs>
  <cellStyles count="59">
    <cellStyle name="20% - Accent4 2" xfId="55"/>
    <cellStyle name="Comma" xfId="1" builtinId="3"/>
    <cellStyle name="Comma 2" xfId="56"/>
    <cellStyle name="Currency" xfId="2" builtinId="4"/>
    <cellStyle name="Currency 2" xfId="57"/>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Hyperlink" xfId="3" builtinId="8"/>
    <cellStyle name="Microsoft Excel found an error in the formula you entered. Do you want to accept the correction proposed below?_x000a__x000a_|_x000a__x000a_• To accept the correction, click Yes._x000a_• To close this message and correct the formula yourself, click No." xfId="4"/>
    <cellStyle name="Normal" xfId="0" builtinId="0"/>
    <cellStyle name="Normal_data extraction" xfId="5"/>
    <cellStyle name="Normal_Sheet1_Dismod figures for 2002" xfId="6"/>
    <cellStyle name="Percent" xfId="7" builtinId="5"/>
    <cellStyle name="Percent 2" xfId="5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1">
                <a:solidFill>
                  <a:sysClr val="windowText" lastClr="000000"/>
                </a:solidFill>
              </a:rPr>
              <a:t>Incidence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tx>
            <c:strRef>
              <c:f>OutputData!$I$61</c:f>
              <c:strCache>
                <c:ptCount val="1"/>
                <c:pt idx="0">
                  <c:v>Ischemic heart disease</c:v>
                </c:pt>
              </c:strCache>
            </c:strRef>
          </c:tx>
          <c:spPr>
            <a:ln w="19050" cap="rnd">
              <a:solidFill>
                <a:schemeClr val="dk1">
                  <a:tint val="88500"/>
                </a:schemeClr>
              </a:solidFill>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OutputData!$I$62:$I$82</c:f>
              <c:numCache>
                <c:formatCode>_(* #,##0.00_);_(* \(#,##0.00\);_(* "-"??_);_(@_)</c:formatCode>
                <c:ptCount val="21"/>
                <c:pt idx="0">
                  <c:v>-2.7509060239344616</c:v>
                </c:pt>
                <c:pt idx="1">
                  <c:v>-2.8000719760007162</c:v>
                </c:pt>
                <c:pt idx="2">
                  <c:v>-2.8484456586312827</c:v>
                </c:pt>
                <c:pt idx="3">
                  <c:v>-2.7544753598546805</c:v>
                </c:pt>
                <c:pt idx="4">
                  <c:v>-2.7395795069022562</c:v>
                </c:pt>
                <c:pt idx="5">
                  <c:v>-2.7872883247706404</c:v>
                </c:pt>
                <c:pt idx="6">
                  <c:v>-2.8312188458443637</c:v>
                </c:pt>
                <c:pt idx="7">
                  <c:v>-2.878665497154266</c:v>
                </c:pt>
                <c:pt idx="8">
                  <c:v>-2.7487846826165128</c:v>
                </c:pt>
                <c:pt idx="9">
                  <c:v>-2.7862864079437233</c:v>
                </c:pt>
                <c:pt idx="10">
                  <c:v>-2.8394193766691322</c:v>
                </c:pt>
                <c:pt idx="11">
                  <c:v>-2.9105531070860438</c:v>
                </c:pt>
                <c:pt idx="12">
                  <c:v>-2.986294336468899</c:v>
                </c:pt>
                <c:pt idx="13">
                  <c:v>-2.8281494015060651</c:v>
                </c:pt>
                <c:pt idx="14">
                  <c:v>-2.9233535514545852</c:v>
                </c:pt>
                <c:pt idx="15">
                  <c:v>-2.9981264354557635</c:v>
                </c:pt>
                <c:pt idx="16">
                  <c:v>-3.0685145299462673</c:v>
                </c:pt>
                <c:pt idx="17">
                  <c:v>-3.1460847410459629</c:v>
                </c:pt>
                <c:pt idx="18">
                  <c:v>-2.960451296401422</c:v>
                </c:pt>
                <c:pt idx="19">
                  <c:v>-3.0705022001983675</c:v>
                </c:pt>
                <c:pt idx="20">
                  <c:v>-3.1406154225493372</c:v>
                </c:pt>
              </c:numCache>
            </c:numRef>
          </c:yVal>
          <c:smooth val="0"/>
        </c:ser>
        <c:ser>
          <c:idx val="1"/>
          <c:order val="1"/>
          <c:tx>
            <c:strRef>
              <c:f>OutputData!$J$61</c:f>
              <c:strCache>
                <c:ptCount val="1"/>
                <c:pt idx="0">
                  <c:v>Ischemic stroke</c:v>
                </c:pt>
              </c:strCache>
            </c:strRef>
          </c:tx>
          <c:spPr>
            <a:ln w="19050" cap="rnd">
              <a:solidFill>
                <a:schemeClr val="dk1">
                  <a:tint val="55000"/>
                </a:schemeClr>
              </a:solidFill>
              <a:prstDash val="sysDash"/>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OutputData!$J$62:$J$82</c:f>
              <c:numCache>
                <c:formatCode>_(* #,##0.00_);_(* \(#,##0.00\);_(* "-"??_);_(@_)</c:formatCode>
                <c:ptCount val="21"/>
                <c:pt idx="0">
                  <c:v>-0.85163875853682947</c:v>
                </c:pt>
                <c:pt idx="1">
                  <c:v>-0.82716758237259502</c:v>
                </c:pt>
                <c:pt idx="2">
                  <c:v>-0.80563475972309251</c:v>
                </c:pt>
                <c:pt idx="3">
                  <c:v>-0.77921678142323292</c:v>
                </c:pt>
                <c:pt idx="4">
                  <c:v>-0.74037734326682325</c:v>
                </c:pt>
                <c:pt idx="5">
                  <c:v>-0.7449962488945876</c:v>
                </c:pt>
                <c:pt idx="6">
                  <c:v>-0.72661818331506023</c:v>
                </c:pt>
                <c:pt idx="7">
                  <c:v>-0.71117204942431911</c:v>
                </c:pt>
                <c:pt idx="8">
                  <c:v>-0.68103391872904628</c:v>
                </c:pt>
                <c:pt idx="9">
                  <c:v>-0.66176160343828294</c:v>
                </c:pt>
                <c:pt idx="10">
                  <c:v>-0.66841937417920949</c:v>
                </c:pt>
                <c:pt idx="11">
                  <c:v>-0.67809655761002485</c:v>
                </c:pt>
                <c:pt idx="12">
                  <c:v>-0.69068642407361736</c:v>
                </c:pt>
                <c:pt idx="13">
                  <c:v>-0.67411517758359163</c:v>
                </c:pt>
                <c:pt idx="14">
                  <c:v>-0.6890683930470235</c:v>
                </c:pt>
                <c:pt idx="15">
                  <c:v>-0.71725367701265952</c:v>
                </c:pt>
                <c:pt idx="16">
                  <c:v>-0.7277495017468455</c:v>
                </c:pt>
                <c:pt idx="17">
                  <c:v>-0.74125097784092731</c:v>
                </c:pt>
                <c:pt idx="18">
                  <c:v>-0.71501912379928112</c:v>
                </c:pt>
                <c:pt idx="19">
                  <c:v>-0.73559350190981898</c:v>
                </c:pt>
                <c:pt idx="20">
                  <c:v>-0.76361930996543081</c:v>
                </c:pt>
              </c:numCache>
            </c:numRef>
          </c:yVal>
          <c:smooth val="0"/>
        </c:ser>
        <c:ser>
          <c:idx val="2"/>
          <c:order val="2"/>
          <c:tx>
            <c:strRef>
              <c:f>OutputData!$K$61</c:f>
              <c:strCache>
                <c:ptCount val="1"/>
                <c:pt idx="0">
                  <c:v>Type 2 diabetes</c:v>
                </c:pt>
              </c:strCache>
            </c:strRef>
          </c:tx>
          <c:spPr>
            <a:ln w="19050" cap="rnd">
              <a:solidFill>
                <a:schemeClr val="dk1">
                  <a:tint val="75000"/>
                </a:schemeClr>
              </a:solidFill>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OutputData!$K$62:$K$82</c:f>
              <c:numCache>
                <c:formatCode>_(* #,##0.00_);_(* \(#,##0.00\);_(* "-"??_);_(@_)</c:formatCode>
                <c:ptCount val="21"/>
                <c:pt idx="0">
                  <c:v>-2.6703418606334735</c:v>
                </c:pt>
                <c:pt idx="1">
                  <c:v>-2.6299322477715732</c:v>
                </c:pt>
                <c:pt idx="2">
                  <c:v>-2.5970843028236139</c:v>
                </c:pt>
                <c:pt idx="3">
                  <c:v>-2.4781543131749149</c:v>
                </c:pt>
                <c:pt idx="4">
                  <c:v>-2.3949135411450988</c:v>
                </c:pt>
                <c:pt idx="5">
                  <c:v>-2.375586374916403</c:v>
                </c:pt>
                <c:pt idx="6">
                  <c:v>-2.3544313207613476</c:v>
                </c:pt>
                <c:pt idx="7">
                  <c:v>-2.3372079322226695</c:v>
                </c:pt>
                <c:pt idx="8">
                  <c:v>-2.2110137813485577</c:v>
                </c:pt>
                <c:pt idx="9">
                  <c:v>-2.1858182315318797</c:v>
                </c:pt>
                <c:pt idx="10">
                  <c:v>-2.1776605100291113</c:v>
                </c:pt>
                <c:pt idx="11">
                  <c:v>-2.2267850378418497</c:v>
                </c:pt>
                <c:pt idx="12">
                  <c:v>-2.2789956686581201</c:v>
                </c:pt>
                <c:pt idx="13">
                  <c:v>-2.184656730775413</c:v>
                </c:pt>
                <c:pt idx="14">
                  <c:v>-2.2493327794445781</c:v>
                </c:pt>
                <c:pt idx="15">
                  <c:v>-2.3005599371340884</c:v>
                </c:pt>
                <c:pt idx="16">
                  <c:v>-2.3481530889423663</c:v>
                </c:pt>
                <c:pt idx="17">
                  <c:v>-2.4008562820071031</c:v>
                </c:pt>
                <c:pt idx="18">
                  <c:v>-2.2852459600490356</c:v>
                </c:pt>
                <c:pt idx="19">
                  <c:v>-2.3617142753848741</c:v>
                </c:pt>
                <c:pt idx="20">
                  <c:v>-2.4085772902316691</c:v>
                </c:pt>
              </c:numCache>
            </c:numRef>
          </c:yVal>
          <c:smooth val="0"/>
        </c:ser>
        <c:ser>
          <c:idx val="3"/>
          <c:order val="3"/>
          <c:tx>
            <c:strRef>
              <c:f>OutputData!$L$61</c:f>
              <c:strCache>
                <c:ptCount val="1"/>
                <c:pt idx="0">
                  <c:v>Breast Cancer</c:v>
                </c:pt>
              </c:strCache>
            </c:strRef>
          </c:tx>
          <c:spPr>
            <a:ln w="19050" cap="rnd">
              <a:solidFill>
                <a:schemeClr val="dk1">
                  <a:tint val="98500"/>
                </a:schemeClr>
              </a:solidFill>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OutputData!$L$62:$L$82</c:f>
              <c:numCache>
                <c:formatCode>_(* #,##0.00_);_(* \(#,##0.00\);_(* "-"??_);_(@_)</c:formatCode>
                <c:ptCount val="21"/>
                <c:pt idx="0">
                  <c:v>-0.93038702612043866</c:v>
                </c:pt>
                <c:pt idx="1">
                  <c:v>-0.92956998222665932</c:v>
                </c:pt>
                <c:pt idx="2">
                  <c:v>-0.93161158148646994</c:v>
                </c:pt>
                <c:pt idx="3">
                  <c:v>-0.90746928514942682</c:v>
                </c:pt>
                <c:pt idx="4">
                  <c:v>-0.91795952586113005</c:v>
                </c:pt>
                <c:pt idx="5">
                  <c:v>-0.919413980915323</c:v>
                </c:pt>
                <c:pt idx="6">
                  <c:v>-0.91742970447714201</c:v>
                </c:pt>
                <c:pt idx="7">
                  <c:v>-0.91802508983711673</c:v>
                </c:pt>
                <c:pt idx="8">
                  <c:v>-0.8908829204823947</c:v>
                </c:pt>
                <c:pt idx="9">
                  <c:v>-0.90009403712358571</c:v>
                </c:pt>
                <c:pt idx="10">
                  <c:v>-0.90152125205499101</c:v>
                </c:pt>
                <c:pt idx="11">
                  <c:v>-0.91059300019279188</c:v>
                </c:pt>
                <c:pt idx="12">
                  <c:v>-0.91893453791831714</c:v>
                </c:pt>
                <c:pt idx="13">
                  <c:v>-0.89837803401838057</c:v>
                </c:pt>
                <c:pt idx="14">
                  <c:v>-0.91829617788350004</c:v>
                </c:pt>
                <c:pt idx="15">
                  <c:v>-0.92995377279168312</c:v>
                </c:pt>
                <c:pt idx="16">
                  <c:v>-0.93511518901026025</c:v>
                </c:pt>
                <c:pt idx="17">
                  <c:v>-0.93968736369522143</c:v>
                </c:pt>
                <c:pt idx="18">
                  <c:v>-0.91490092829990588</c:v>
                </c:pt>
                <c:pt idx="19">
                  <c:v>-0.93134060733161073</c:v>
                </c:pt>
                <c:pt idx="20">
                  <c:v>-0.93745832119793526</c:v>
                </c:pt>
              </c:numCache>
            </c:numRef>
          </c:yVal>
          <c:smooth val="0"/>
        </c:ser>
        <c:ser>
          <c:idx val="4"/>
          <c:order val="4"/>
          <c:tx>
            <c:strRef>
              <c:f>OutputData!$M$61</c:f>
              <c:strCache>
                <c:ptCount val="1"/>
                <c:pt idx="0">
                  <c:v>Colon Cancer</c:v>
                </c:pt>
              </c:strCache>
            </c:strRef>
          </c:tx>
          <c:spPr>
            <a:ln w="19050" cap="rnd">
              <a:solidFill>
                <a:schemeClr val="tx1"/>
              </a:solidFill>
              <a:prstDash val="sysDash"/>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OutputData!$M$62:$M$82</c:f>
              <c:numCache>
                <c:formatCode>_(* #,##0.00_);_(* \(#,##0.00\);_(* "-"??_);_(@_)</c:formatCode>
                <c:ptCount val="21"/>
                <c:pt idx="0">
                  <c:v>-1.4350280420053474</c:v>
                </c:pt>
                <c:pt idx="1">
                  <c:v>-1.4694393108250141</c:v>
                </c:pt>
                <c:pt idx="2">
                  <c:v>-1.4891359559191086</c:v>
                </c:pt>
                <c:pt idx="3">
                  <c:v>-1.3836111449078501</c:v>
                </c:pt>
                <c:pt idx="4">
                  <c:v>-1.3943619474885458</c:v>
                </c:pt>
                <c:pt idx="5">
                  <c:v>-1.3991977290383661</c:v>
                </c:pt>
                <c:pt idx="6">
                  <c:v>-1.4317691564886073</c:v>
                </c:pt>
                <c:pt idx="7">
                  <c:v>-1.4536501951323564</c:v>
                </c:pt>
                <c:pt idx="8">
                  <c:v>-1.3454378600468251</c:v>
                </c:pt>
                <c:pt idx="9">
                  <c:v>-1.3641400101618597</c:v>
                </c:pt>
                <c:pt idx="10">
                  <c:v>-1.3730470547970064</c:v>
                </c:pt>
                <c:pt idx="11">
                  <c:v>-1.4354810212782154</c:v>
                </c:pt>
                <c:pt idx="12">
                  <c:v>-1.4904880468462081</c:v>
                </c:pt>
                <c:pt idx="13">
                  <c:v>-1.392192942834793</c:v>
                </c:pt>
                <c:pt idx="14">
                  <c:v>-1.4459019441783918</c:v>
                </c:pt>
                <c:pt idx="15">
                  <c:v>-1.48369624389377</c:v>
                </c:pt>
                <c:pt idx="16">
                  <c:v>-1.5479221702870336</c:v>
                </c:pt>
                <c:pt idx="17">
                  <c:v>-1.5981126514772555</c:v>
                </c:pt>
                <c:pt idx="18">
                  <c:v>-1.4815610916022552</c:v>
                </c:pt>
                <c:pt idx="19">
                  <c:v>-1.538158191580153</c:v>
                </c:pt>
                <c:pt idx="20">
                  <c:v>-1.5725032920469382</c:v>
                </c:pt>
              </c:numCache>
            </c:numRef>
          </c:yVal>
          <c:smooth val="0"/>
        </c:ser>
        <c:dLbls>
          <c:showLegendKey val="0"/>
          <c:showVal val="0"/>
          <c:showCatName val="0"/>
          <c:showSerName val="0"/>
          <c:showPercent val="0"/>
          <c:showBubbleSize val="0"/>
        </c:dLbls>
        <c:axId val="247104664"/>
        <c:axId val="247105056"/>
      </c:scatterChart>
      <c:valAx>
        <c:axId val="247104664"/>
        <c:scaling>
          <c:orientation val="minMax"/>
          <c:max val="21"/>
          <c:min val="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7105056"/>
        <c:crosses val="autoZero"/>
        <c:crossBetween val="midCat"/>
        <c:majorUnit val="1"/>
        <c:minorUnit val="1"/>
      </c:valAx>
      <c:valAx>
        <c:axId val="247105056"/>
        <c:scaling>
          <c:orientation val="minMax"/>
        </c:scaling>
        <c:delete val="0"/>
        <c:axPos val="l"/>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7104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GB" b="1">
                <a:solidFill>
                  <a:sysClr val="windowText" lastClr="000000"/>
                </a:solidFill>
              </a:rPr>
              <a:t>Deaths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tx>
            <c:strRef>
              <c:f>OutputData!$N$61</c:f>
              <c:strCache>
                <c:ptCount val="1"/>
                <c:pt idx="0">
                  <c:v>Ischemic heart disease</c:v>
                </c:pt>
              </c:strCache>
            </c:strRef>
          </c:tx>
          <c:spPr>
            <a:ln w="19050" cap="rnd">
              <a:solidFill>
                <a:schemeClr val="dk1">
                  <a:tint val="88500"/>
                </a:schemeClr>
              </a:solidFill>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OutputData!$N$62:$N$82</c:f>
              <c:numCache>
                <c:formatCode>General</c:formatCode>
                <c:ptCount val="21"/>
                <c:pt idx="0">
                  <c:v>-0.14725839661834536</c:v>
                </c:pt>
                <c:pt idx="1">
                  <c:v>-0.38126075897261585</c:v>
                </c:pt>
                <c:pt idx="2">
                  <c:v>-0.55940622060217471</c:v>
                </c:pt>
                <c:pt idx="3">
                  <c:v>-0.6716744253507807</c:v>
                </c:pt>
                <c:pt idx="4">
                  <c:v>-0.78424913749165648</c:v>
                </c:pt>
                <c:pt idx="5">
                  <c:v>-0.87267287961246065</c:v>
                </c:pt>
                <c:pt idx="6">
                  <c:v>-0.94781664432479507</c:v>
                </c:pt>
                <c:pt idx="7">
                  <c:v>-1.0181210691403055</c:v>
                </c:pt>
                <c:pt idx="8">
                  <c:v>-1.0662733795315602</c:v>
                </c:pt>
                <c:pt idx="9">
                  <c:v>-1.1259191069398877</c:v>
                </c:pt>
                <c:pt idx="10">
                  <c:v>-1.1752702183251522</c:v>
                </c:pt>
                <c:pt idx="11">
                  <c:v>-1.2372438984315792</c:v>
                </c:pt>
                <c:pt idx="12">
                  <c:v>-1.3038238639399469</c:v>
                </c:pt>
                <c:pt idx="13">
                  <c:v>-1.3639500909957789</c:v>
                </c:pt>
                <c:pt idx="14">
                  <c:v>-1.4246913981719214</c:v>
                </c:pt>
                <c:pt idx="15">
                  <c:v>-1.4771708844389715</c:v>
                </c:pt>
                <c:pt idx="16">
                  <c:v>-1.5291417291113774</c:v>
                </c:pt>
                <c:pt idx="17">
                  <c:v>-1.5865921564466017</c:v>
                </c:pt>
                <c:pt idx="18">
                  <c:v>-1.6446871744103804</c:v>
                </c:pt>
                <c:pt idx="19">
                  <c:v>-1.6919566455957213</c:v>
                </c:pt>
                <c:pt idx="20">
                  <c:v>-1.7296110057528902</c:v>
                </c:pt>
              </c:numCache>
            </c:numRef>
          </c:yVal>
          <c:smooth val="0"/>
        </c:ser>
        <c:ser>
          <c:idx val="1"/>
          <c:order val="1"/>
          <c:tx>
            <c:strRef>
              <c:f>OutputData!$O$61</c:f>
              <c:strCache>
                <c:ptCount val="1"/>
                <c:pt idx="0">
                  <c:v>Ischemic stroke</c:v>
                </c:pt>
              </c:strCache>
            </c:strRef>
          </c:tx>
          <c:spPr>
            <a:ln w="19050" cap="rnd">
              <a:solidFill>
                <a:schemeClr val="dk1">
                  <a:tint val="55000"/>
                </a:schemeClr>
              </a:solidFill>
              <a:prstDash val="sysDash"/>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OutputData!$O$62:$O$82</c:f>
              <c:numCache>
                <c:formatCode>General</c:formatCode>
                <c:ptCount val="21"/>
                <c:pt idx="0">
                  <c:v>-5.2747706293810676E-2</c:v>
                </c:pt>
                <c:pt idx="1">
                  <c:v>-0.1272836042089667</c:v>
                </c:pt>
                <c:pt idx="2">
                  <c:v>-0.17347678950279563</c:v>
                </c:pt>
                <c:pt idx="3">
                  <c:v>-0.18969551660497053</c:v>
                </c:pt>
                <c:pt idx="4">
                  <c:v>-0.2124918731556095</c:v>
                </c:pt>
                <c:pt idx="5">
                  <c:v>-0.22593637592368493</c:v>
                </c:pt>
                <c:pt idx="6">
                  <c:v>-0.23417890062656158</c:v>
                </c:pt>
                <c:pt idx="7">
                  <c:v>-0.24036933661794119</c:v>
                </c:pt>
                <c:pt idx="8">
                  <c:v>-0.23746646591871243</c:v>
                </c:pt>
                <c:pt idx="9">
                  <c:v>-0.2438617747127271</c:v>
                </c:pt>
                <c:pt idx="10">
                  <c:v>-0.24657782095882877</c:v>
                </c:pt>
                <c:pt idx="11">
                  <c:v>-0.25463799341219023</c:v>
                </c:pt>
                <c:pt idx="12">
                  <c:v>-0.2639939370098876</c:v>
                </c:pt>
                <c:pt idx="13">
                  <c:v>-0.26969184385297168</c:v>
                </c:pt>
                <c:pt idx="14">
                  <c:v>-0.28166460144086297</c:v>
                </c:pt>
                <c:pt idx="15">
                  <c:v>-0.29112911434013933</c:v>
                </c:pt>
                <c:pt idx="16">
                  <c:v>-0.29989016152492531</c:v>
                </c:pt>
                <c:pt idx="17">
                  <c:v>-0.3096017855752361</c:v>
                </c:pt>
                <c:pt idx="18">
                  <c:v>-0.31747101732920791</c:v>
                </c:pt>
                <c:pt idx="19">
                  <c:v>-0.32874895922263075</c:v>
                </c:pt>
                <c:pt idx="20">
                  <c:v>-0.33713741004835623</c:v>
                </c:pt>
              </c:numCache>
            </c:numRef>
          </c:yVal>
          <c:smooth val="0"/>
        </c:ser>
        <c:ser>
          <c:idx val="2"/>
          <c:order val="2"/>
          <c:tx>
            <c:strRef>
              <c:f>OutputData!$P$61</c:f>
              <c:strCache>
                <c:ptCount val="1"/>
                <c:pt idx="0">
                  <c:v>Type 2 diabetes</c:v>
                </c:pt>
              </c:strCache>
            </c:strRef>
          </c:tx>
          <c:spPr>
            <a:ln w="19050" cap="rnd">
              <a:solidFill>
                <a:schemeClr val="dk1">
                  <a:tint val="75000"/>
                </a:schemeClr>
              </a:solidFill>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OutputData!$P$62:$P$82</c:f>
              <c:numCache>
                <c:formatCode>General</c:formatCode>
                <c:ptCount val="21"/>
                <c:pt idx="0">
                  <c:v>-0.14744322018884273</c:v>
                </c:pt>
                <c:pt idx="1">
                  <c:v>-0.37319095938314484</c:v>
                </c:pt>
                <c:pt idx="2">
                  <c:v>-0.53295632305791552</c:v>
                </c:pt>
                <c:pt idx="3">
                  <c:v>-0.62474351343152401</c:v>
                </c:pt>
                <c:pt idx="4">
                  <c:v>-0.7127161365323339</c:v>
                </c:pt>
                <c:pt idx="5">
                  <c:v>-0.77486079277289743</c:v>
                </c:pt>
                <c:pt idx="6">
                  <c:v>-0.8222993358082249</c:v>
                </c:pt>
                <c:pt idx="7">
                  <c:v>-0.86310992185663682</c:v>
                </c:pt>
                <c:pt idx="8">
                  <c:v>-0.88622661881077547</c:v>
                </c:pt>
                <c:pt idx="9">
                  <c:v>-0.91618357401485284</c:v>
                </c:pt>
                <c:pt idx="10">
                  <c:v>-0.93629948524978501</c:v>
                </c:pt>
                <c:pt idx="11">
                  <c:v>-0.97237571591949901</c:v>
                </c:pt>
                <c:pt idx="12">
                  <c:v>-1.0128845082889086</c:v>
                </c:pt>
                <c:pt idx="13">
                  <c:v>-1.052635770183548</c:v>
                </c:pt>
                <c:pt idx="14">
                  <c:v>-1.0910204202381331</c:v>
                </c:pt>
                <c:pt idx="15">
                  <c:v>-1.1233908586841796</c:v>
                </c:pt>
                <c:pt idx="16">
                  <c:v>-1.1554584176068747</c:v>
                </c:pt>
                <c:pt idx="17">
                  <c:v>-1.1915829284615527</c:v>
                </c:pt>
                <c:pt idx="18">
                  <c:v>-1.2324050587387594</c:v>
                </c:pt>
                <c:pt idx="19">
                  <c:v>-1.2620560030332821</c:v>
                </c:pt>
                <c:pt idx="20">
                  <c:v>-1.2846391251247509</c:v>
                </c:pt>
              </c:numCache>
            </c:numRef>
          </c:yVal>
          <c:smooth val="0"/>
        </c:ser>
        <c:ser>
          <c:idx val="3"/>
          <c:order val="3"/>
          <c:tx>
            <c:strRef>
              <c:f>OutputData!$Q$61</c:f>
              <c:strCache>
                <c:ptCount val="1"/>
                <c:pt idx="0">
                  <c:v>Breast Cancer</c:v>
                </c:pt>
              </c:strCache>
            </c:strRef>
          </c:tx>
          <c:spPr>
            <a:ln w="19050" cap="rnd">
              <a:solidFill>
                <a:schemeClr val="dk1">
                  <a:tint val="98500"/>
                </a:schemeClr>
              </a:solidFill>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OutputData!$Q$62:$Q$82</c:f>
              <c:numCache>
                <c:formatCode>General</c:formatCode>
                <c:ptCount val="21"/>
                <c:pt idx="0">
                  <c:v>-5.439719984733386E-3</c:v>
                </c:pt>
                <c:pt idx="1">
                  <c:v>-1.581860769103852E-2</c:v>
                </c:pt>
                <c:pt idx="2">
                  <c:v>-2.574670475315205E-2</c:v>
                </c:pt>
                <c:pt idx="3">
                  <c:v>-3.4996805360734622E-2</c:v>
                </c:pt>
                <c:pt idx="4">
                  <c:v>-4.3826241253215312E-2</c:v>
                </c:pt>
                <c:pt idx="5">
                  <c:v>-5.2298385560064796E-2</c:v>
                </c:pt>
                <c:pt idx="6">
                  <c:v>-6.023101346925501E-2</c:v>
                </c:pt>
                <c:pt idx="7">
                  <c:v>-6.7977567007216841E-2</c:v>
                </c:pt>
                <c:pt idx="8">
                  <c:v>-7.5176363628533749E-2</c:v>
                </c:pt>
                <c:pt idx="9">
                  <c:v>-8.1983496920939272E-2</c:v>
                </c:pt>
                <c:pt idx="10">
                  <c:v>-8.8466708124442919E-2</c:v>
                </c:pt>
                <c:pt idx="11">
                  <c:v>-9.4539312875537379E-2</c:v>
                </c:pt>
                <c:pt idx="12">
                  <c:v>-0.10071343254171318</c:v>
                </c:pt>
                <c:pt idx="13">
                  <c:v>-0.1065896890588236</c:v>
                </c:pt>
                <c:pt idx="14">
                  <c:v>-0.11208085833111012</c:v>
                </c:pt>
                <c:pt idx="15">
                  <c:v>-0.1173309101019966</c:v>
                </c:pt>
                <c:pt idx="16">
                  <c:v>-0.12222151881449993</c:v>
                </c:pt>
                <c:pt idx="17">
                  <c:v>-0.12727798501670545</c:v>
                </c:pt>
                <c:pt idx="18">
                  <c:v>-0.13204521085524012</c:v>
                </c:pt>
                <c:pt idx="19">
                  <c:v>-0.13615657996332606</c:v>
                </c:pt>
                <c:pt idx="20">
                  <c:v>-0.13986578279323339</c:v>
                </c:pt>
              </c:numCache>
            </c:numRef>
          </c:yVal>
          <c:smooth val="0"/>
        </c:ser>
        <c:ser>
          <c:idx val="4"/>
          <c:order val="4"/>
          <c:tx>
            <c:strRef>
              <c:f>OutputData!$R$61</c:f>
              <c:strCache>
                <c:ptCount val="1"/>
                <c:pt idx="0">
                  <c:v>Colon Cancer</c:v>
                </c:pt>
              </c:strCache>
            </c:strRef>
          </c:tx>
          <c:spPr>
            <a:ln w="19050" cap="rnd">
              <a:solidFill>
                <a:schemeClr val="tx1"/>
              </a:solidFill>
              <a:prstDash val="sysDash"/>
              <a:round/>
            </a:ln>
            <a:effectLst/>
          </c:spPr>
          <c:marker>
            <c:symbol val="none"/>
          </c:marker>
          <c:xVal>
            <c:numRef>
              <c:f>OutputData!$H$62:$H$82</c:f>
              <c:numCache>
                <c:formatCode>_(* #,##0.00_);_(* \(#,##0.00\);_(* "-"??_);_(@_)</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OutputData!$R$62:$R$82</c:f>
              <c:numCache>
                <c:formatCode>General</c:formatCode>
                <c:ptCount val="21"/>
                <c:pt idx="0">
                  <c:v>-1.0733755512878945E-2</c:v>
                </c:pt>
                <c:pt idx="1">
                  <c:v>-3.1229848088307158E-2</c:v>
                </c:pt>
                <c:pt idx="2">
                  <c:v>-5.0779862098504457E-2</c:v>
                </c:pt>
                <c:pt idx="3">
                  <c:v>-6.7701112251196238E-2</c:v>
                </c:pt>
                <c:pt idx="4">
                  <c:v>-8.3452479351268607E-2</c:v>
                </c:pt>
                <c:pt idx="5">
                  <c:v>-9.8182085316368489E-2</c:v>
                </c:pt>
                <c:pt idx="6">
                  <c:v>-0.11227940846372629</c:v>
                </c:pt>
                <c:pt idx="7">
                  <c:v>-0.12589123105890687</c:v>
                </c:pt>
                <c:pt idx="8">
                  <c:v>-0.13691849207689591</c:v>
                </c:pt>
                <c:pt idx="9">
                  <c:v>-0.14755842416644588</c:v>
                </c:pt>
                <c:pt idx="10">
                  <c:v>-0.15751661742673645</c:v>
                </c:pt>
                <c:pt idx="11">
                  <c:v>-0.16749575090439303</c:v>
                </c:pt>
                <c:pt idx="12">
                  <c:v>-0.17773863891849592</c:v>
                </c:pt>
                <c:pt idx="13">
                  <c:v>-0.18584067569209697</c:v>
                </c:pt>
                <c:pt idx="14">
                  <c:v>-0.19395740758237606</c:v>
                </c:pt>
                <c:pt idx="15">
                  <c:v>-0.20188346524882689</c:v>
                </c:pt>
                <c:pt idx="16">
                  <c:v>-0.21014705816977311</c:v>
                </c:pt>
                <c:pt idx="17">
                  <c:v>-0.21870363332440429</c:v>
                </c:pt>
                <c:pt idx="18">
                  <c:v>-0.22502911282726348</c:v>
                </c:pt>
                <c:pt idx="19">
                  <c:v>-0.23100708473747375</c:v>
                </c:pt>
                <c:pt idx="20">
                  <c:v>-0.23681073454703902</c:v>
                </c:pt>
              </c:numCache>
            </c:numRef>
          </c:yVal>
          <c:smooth val="0"/>
        </c:ser>
        <c:dLbls>
          <c:showLegendKey val="0"/>
          <c:showVal val="0"/>
          <c:showCatName val="0"/>
          <c:showSerName val="0"/>
          <c:showPercent val="0"/>
          <c:showBubbleSize val="0"/>
        </c:dLbls>
        <c:axId val="247105840"/>
        <c:axId val="247106232"/>
      </c:scatterChart>
      <c:valAx>
        <c:axId val="247105840"/>
        <c:scaling>
          <c:orientation val="minMax"/>
          <c:max val="21"/>
          <c:min val="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7106232"/>
        <c:crosses val="autoZero"/>
        <c:crossBetween val="midCat"/>
        <c:majorUnit val="1"/>
        <c:minorUnit val="1"/>
      </c:valAx>
      <c:valAx>
        <c:axId val="247106232"/>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7105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26</xdr:row>
      <xdr:rowOff>152400</xdr:rowOff>
    </xdr:from>
    <xdr:ext cx="184666" cy="261610"/>
    <xdr:sp macro="" textlink="">
      <xdr:nvSpPr>
        <xdr:cNvPr id="6" name="TextBox 5"/>
        <xdr:cNvSpPr txBox="1"/>
      </xdr:nvSpPr>
      <xdr:spPr>
        <a:xfrm>
          <a:off x="4368800" y="8178800"/>
          <a:ext cx="184666" cy="261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83315</xdr:colOff>
      <xdr:row>36</xdr:row>
      <xdr:rowOff>84654</xdr:rowOff>
    </xdr:from>
    <xdr:ext cx="8402813" cy="781240"/>
    <xdr:sp macro="" textlink="">
      <xdr:nvSpPr>
        <xdr:cNvPr id="3" name="TextBox 2"/>
        <xdr:cNvSpPr txBox="1"/>
      </xdr:nvSpPr>
      <xdr:spPr>
        <a:xfrm>
          <a:off x="285021" y="7760683"/>
          <a:ext cx="8402813" cy="781240"/>
        </a:xfrm>
        <a:prstGeom prst="rect">
          <a:avLst/>
        </a:prstGeom>
        <a:solidFill>
          <a:schemeClr val="accent3">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wrap="none" rtlCol="0" anchor="t">
          <a:spAutoFit/>
        </a:bodyPr>
        <a:lstStyle/>
        <a:p>
          <a:r>
            <a:rPr lang="en-AU" sz="1100" b="1"/>
            <a:t>CB's thesi</a:t>
          </a:r>
          <a:r>
            <a:rPr lang="en-AU" sz="1100" b="1" baseline="0"/>
            <a:t>s statistical model: </a:t>
          </a:r>
        </a:p>
        <a:p>
          <a:r>
            <a:rPr lang="en-AU" sz="1100" b="1" baseline="0"/>
            <a:t>-Outcome: </a:t>
          </a:r>
          <a:r>
            <a:rPr lang="en-AU" sz="1100" b="0" baseline="0"/>
            <a:t>Participation in transport walking (at least one trip for walking for transport vs none). </a:t>
          </a:r>
        </a:p>
        <a:p>
          <a:r>
            <a:rPr lang="en-AU" sz="1100" b="0" baseline="0"/>
            <a:t>-Me</a:t>
          </a:r>
          <a:r>
            <a:rPr lang="en-AU" sz="1100" b="1" baseline="0"/>
            <a:t>asure of magnitude of effect: </a:t>
          </a:r>
          <a:r>
            <a:rPr lang="en-AU" sz="1100" b="0" i="0" u="none" strike="noStrike" baseline="0" smtClean="0">
              <a:solidFill>
                <a:schemeClr val="dk1"/>
              </a:solidFill>
              <a:latin typeface="+mn-lt"/>
              <a:ea typeface="+mn-ea"/>
              <a:cs typeface="+mn-cs"/>
            </a:rPr>
            <a:t>the coefficient measures the change expected in the probability that an adult participates in transportwalking</a:t>
          </a:r>
        </a:p>
        <a:p>
          <a:r>
            <a:rPr lang="en-AU" sz="1100" b="0" i="0" u="none" strike="noStrike" baseline="0" smtClean="0">
              <a:solidFill>
                <a:schemeClr val="dk1"/>
              </a:solidFill>
              <a:latin typeface="+mn-lt"/>
              <a:ea typeface="+mn-ea"/>
              <a:cs typeface="+mn-cs"/>
            </a:rPr>
            <a:t>per unit increase in that particular independent variable. </a:t>
          </a:r>
          <a:endParaRPr lang="en-AU" sz="1100" b="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6</xdr:col>
      <xdr:colOff>285788</xdr:colOff>
      <xdr:row>19</xdr:row>
      <xdr:rowOff>45720</xdr:rowOff>
    </xdr:from>
    <xdr:to>
      <xdr:col>12</xdr:col>
      <xdr:colOff>361950</xdr:colOff>
      <xdr:row>22</xdr:row>
      <xdr:rowOff>0</xdr:rowOff>
    </xdr:to>
    <xdr:sp macro="" textlink="">
      <xdr:nvSpPr>
        <xdr:cNvPr id="2" name="TextBox 1"/>
        <xdr:cNvSpPr txBox="1"/>
      </xdr:nvSpPr>
      <xdr:spPr>
        <a:xfrm>
          <a:off x="5353088" y="2636520"/>
          <a:ext cx="3943312" cy="440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Update links</a:t>
          </a:r>
          <a:r>
            <a:rPr lang="en-AU" sz="1100" baseline="0"/>
            <a:t> to scenrio when finalised. Now, discount rate only has numbers. </a:t>
          </a:r>
          <a:endParaRPr lang="en-AU"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4</xdr:col>
      <xdr:colOff>175652</xdr:colOff>
      <xdr:row>48</xdr:row>
      <xdr:rowOff>61911</xdr:rowOff>
    </xdr:from>
    <xdr:ext cx="3610535" cy="436786"/>
    <xdr:sp macro="" textlink="">
      <xdr:nvSpPr>
        <xdr:cNvPr id="50" name="TextBox 49"/>
        <xdr:cNvSpPr txBox="1"/>
      </xdr:nvSpPr>
      <xdr:spPr>
        <a:xfrm>
          <a:off x="4199965" y="8824911"/>
          <a:ext cx="3610535" cy="43678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These results</a:t>
          </a:r>
          <a:r>
            <a:rPr lang="en-AU" sz="1100" b="1" baseline="0"/>
            <a:t> are to generate graphs for preliminary drafts, the final will be with all model results from Ersatz</a:t>
          </a:r>
          <a:endParaRPr lang="en-AU" sz="1100" b="1"/>
        </a:p>
      </xdr:txBody>
    </xdr:sp>
    <xdr:clientData/>
  </xdr:oneCellAnchor>
  <xdr:twoCellAnchor>
    <xdr:from>
      <xdr:col>7</xdr:col>
      <xdr:colOff>158781</xdr:colOff>
      <xdr:row>50</xdr:row>
      <xdr:rowOff>72200</xdr:rowOff>
    </xdr:from>
    <xdr:to>
      <xdr:col>7</xdr:col>
      <xdr:colOff>633888</xdr:colOff>
      <xdr:row>56</xdr:row>
      <xdr:rowOff>12383</xdr:rowOff>
    </xdr:to>
    <xdr:sp macro="" textlink="">
      <xdr:nvSpPr>
        <xdr:cNvPr id="51" name="Right Arrow 50"/>
        <xdr:cNvSpPr/>
      </xdr:nvSpPr>
      <xdr:spPr>
        <a:xfrm rot="2937695">
          <a:off x="7593806" y="9401175"/>
          <a:ext cx="940308" cy="4751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297656</xdr:colOff>
      <xdr:row>53</xdr:row>
      <xdr:rowOff>95250</xdr:rowOff>
    </xdr:from>
    <xdr:to>
      <xdr:col>6</xdr:col>
      <xdr:colOff>559594</xdr:colOff>
      <xdr:row>75</xdr:row>
      <xdr:rowOff>67865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321469</xdr:colOff>
      <xdr:row>77</xdr:row>
      <xdr:rowOff>59531</xdr:rowOff>
    </xdr:from>
    <xdr:to>
      <xdr:col>6</xdr:col>
      <xdr:colOff>583407</xdr:colOff>
      <xdr:row>101</xdr:row>
      <xdr:rowOff>32146</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86</xdr:col>
      <xdr:colOff>487135</xdr:colOff>
      <xdr:row>4</xdr:row>
      <xdr:rowOff>66675</xdr:rowOff>
    </xdr:from>
    <xdr:ext cx="1264962" cy="264560"/>
    <xdr:sp macro="" textlink="">
      <xdr:nvSpPr>
        <xdr:cNvPr id="2" name="TextBox 1"/>
        <xdr:cNvSpPr txBox="1"/>
      </xdr:nvSpPr>
      <xdr:spPr>
        <a:xfrm>
          <a:off x="60911921" y="1536246"/>
          <a:ext cx="1264962" cy="264560"/>
        </a:xfrm>
        <a:prstGeom prst="rect">
          <a:avLst/>
        </a:prstGeom>
        <a:solidFill>
          <a:schemeClr val="bg1"/>
        </a:solidFill>
        <a:ln>
          <a:solidFill>
            <a:schemeClr val="accent5"/>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Belen:</a:t>
          </a:r>
          <a:r>
            <a:rPr lang="en-AU" sz="1100" baseline="0"/>
            <a:t> </a:t>
          </a:r>
          <a:r>
            <a:rPr lang="en-AU" sz="1100"/>
            <a:t>yearly</a:t>
          </a:r>
          <a:r>
            <a:rPr lang="en-AU" sz="1100" baseline="0"/>
            <a:t> value</a:t>
          </a:r>
          <a:endParaRPr lang="en-AU"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uqlveerm/Local%20Settings/Temporary%20Internet%20Files/OLK2C/PA/EcoReside%20model/Linda's%20model/QLD%20Health%20RESULTS_baseline/RR%20calcs_PhysicalActivit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qmzapat/Dropbox/CRE%20project/CRE%20bridging%20work/Scenarios/Scenario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uqmzapat/Dropbox/Jobs/CRE%20bridging%20work/MSLT%20data/Inputs_MSLTUrbanDev.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Belen\Model%20inputs\Physical%20activity\Prevalence%20PA\Physical%20Activity%20prevalenc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uqmzapat/Dropbox/CRE%20project/CRE%20bridging%20work/MSLT%20data/Inputs_MSLTUrbanDe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Correlations"/>
      <sheetName val="Sheet1"/>
      <sheetName val="Sheet2"/>
      <sheetName val="Sheet3"/>
      <sheetName val="Sheet4"/>
      <sheetName val="Sheet5"/>
      <sheetName val="Sheet6"/>
      <sheetName val="Sheet7"/>
      <sheetName val="Sheet8"/>
      <sheetName val="Sheet9"/>
      <sheetName val="Sheet10"/>
      <sheetName val="Sheet11"/>
      <sheetName val="Sheet12"/>
      <sheetName val="Sheet13"/>
      <sheetName val="RRinputs"/>
      <sheetName val="RRinputs_BMIadjusted"/>
    </sheetNames>
    <sheetDataSet>
      <sheetData sheetId="0">
        <row r="5">
          <cell r="C5">
            <v>1</v>
          </cell>
        </row>
        <row r="6">
          <cell r="C6">
            <v>1</v>
          </cell>
          <cell r="D6">
            <v>1</v>
          </cell>
        </row>
        <row r="7">
          <cell r="C7">
            <v>0</v>
          </cell>
          <cell r="D7">
            <v>0</v>
          </cell>
          <cell r="E7">
            <v>1</v>
          </cell>
        </row>
        <row r="8">
          <cell r="C8">
            <v>0</v>
          </cell>
          <cell r="D8">
            <v>0</v>
          </cell>
          <cell r="E8">
            <v>1</v>
          </cell>
          <cell r="F8">
            <v>1</v>
          </cell>
        </row>
        <row r="9">
          <cell r="C9">
            <v>0</v>
          </cell>
          <cell r="D9">
            <v>0</v>
          </cell>
          <cell r="E9">
            <v>0</v>
          </cell>
          <cell r="F9">
            <v>0</v>
          </cell>
          <cell r="G9">
            <v>1</v>
          </cell>
        </row>
        <row r="10">
          <cell r="C10">
            <v>0</v>
          </cell>
          <cell r="D10">
            <v>0</v>
          </cell>
          <cell r="E10">
            <v>0</v>
          </cell>
          <cell r="F10">
            <v>0</v>
          </cell>
          <cell r="G10">
            <v>1</v>
          </cell>
          <cell r="H10">
            <v>1</v>
          </cell>
        </row>
        <row r="11">
          <cell r="C11">
            <v>0</v>
          </cell>
          <cell r="D11">
            <v>0</v>
          </cell>
          <cell r="E11">
            <v>0</v>
          </cell>
          <cell r="F11">
            <v>0</v>
          </cell>
          <cell r="G11">
            <v>0</v>
          </cell>
          <cell r="H11">
            <v>0</v>
          </cell>
          <cell r="I11">
            <v>1</v>
          </cell>
        </row>
        <row r="12">
          <cell r="C12">
            <v>0</v>
          </cell>
          <cell r="D12">
            <v>0</v>
          </cell>
          <cell r="E12">
            <v>0</v>
          </cell>
          <cell r="F12">
            <v>0</v>
          </cell>
          <cell r="G12">
            <v>0</v>
          </cell>
          <cell r="H12">
            <v>0</v>
          </cell>
          <cell r="I12">
            <v>1</v>
          </cell>
          <cell r="J12">
            <v>1</v>
          </cell>
        </row>
        <row r="13">
          <cell r="C13">
            <v>0</v>
          </cell>
          <cell r="D13">
            <v>0</v>
          </cell>
          <cell r="E13">
            <v>0</v>
          </cell>
          <cell r="F13">
            <v>0</v>
          </cell>
          <cell r="G13">
            <v>0</v>
          </cell>
          <cell r="H13">
            <v>0</v>
          </cell>
          <cell r="I13">
            <v>0</v>
          </cell>
          <cell r="J13">
            <v>0</v>
          </cell>
          <cell r="K13">
            <v>1</v>
          </cell>
        </row>
        <row r="14">
          <cell r="C14">
            <v>0</v>
          </cell>
          <cell r="D14">
            <v>0</v>
          </cell>
          <cell r="E14">
            <v>0</v>
          </cell>
          <cell r="F14">
            <v>0</v>
          </cell>
          <cell r="G14">
            <v>0</v>
          </cell>
          <cell r="H14">
            <v>0</v>
          </cell>
          <cell r="I14">
            <v>0</v>
          </cell>
          <cell r="J14">
            <v>0</v>
          </cell>
          <cell r="K14">
            <v>1</v>
          </cell>
          <cell r="L14">
            <v>1</v>
          </cell>
        </row>
        <row r="15">
          <cell r="C15">
            <v>0</v>
          </cell>
          <cell r="D15">
            <v>0</v>
          </cell>
          <cell r="E15">
            <v>0</v>
          </cell>
          <cell r="F15">
            <v>0</v>
          </cell>
          <cell r="G15">
            <v>0</v>
          </cell>
          <cell r="H15">
            <v>0</v>
          </cell>
          <cell r="I15">
            <v>0</v>
          </cell>
          <cell r="J15">
            <v>0</v>
          </cell>
          <cell r="K15">
            <v>0</v>
          </cell>
          <cell r="L15">
            <v>0</v>
          </cell>
          <cell r="M15">
            <v>1</v>
          </cell>
        </row>
        <row r="16">
          <cell r="C16">
            <v>0</v>
          </cell>
          <cell r="D16">
            <v>0</v>
          </cell>
          <cell r="E16">
            <v>0</v>
          </cell>
          <cell r="F16">
            <v>0</v>
          </cell>
          <cell r="G16">
            <v>0</v>
          </cell>
          <cell r="H16">
            <v>0</v>
          </cell>
          <cell r="I16">
            <v>0</v>
          </cell>
          <cell r="J16">
            <v>0</v>
          </cell>
          <cell r="K16">
            <v>0</v>
          </cell>
          <cell r="L16">
            <v>0</v>
          </cell>
          <cell r="M16">
            <v>1</v>
          </cell>
          <cell r="N16">
            <v>1</v>
          </cell>
        </row>
        <row r="17">
          <cell r="C17">
            <v>0</v>
          </cell>
          <cell r="D17">
            <v>0</v>
          </cell>
          <cell r="E17">
            <v>0</v>
          </cell>
          <cell r="F17">
            <v>0</v>
          </cell>
          <cell r="G17">
            <v>0</v>
          </cell>
          <cell r="H17">
            <v>0</v>
          </cell>
          <cell r="I17">
            <v>0</v>
          </cell>
          <cell r="J17">
            <v>0</v>
          </cell>
          <cell r="K17">
            <v>0</v>
          </cell>
          <cell r="L17">
            <v>0</v>
          </cell>
          <cell r="M17">
            <v>0</v>
          </cell>
          <cell r="N17">
            <v>0</v>
          </cell>
          <cell r="O17">
            <v>1</v>
          </cell>
        </row>
        <row r="18">
          <cell r="C18">
            <v>0</v>
          </cell>
          <cell r="D18">
            <v>0</v>
          </cell>
          <cell r="E18">
            <v>0</v>
          </cell>
          <cell r="F18">
            <v>0</v>
          </cell>
          <cell r="G18">
            <v>0</v>
          </cell>
          <cell r="H18">
            <v>0</v>
          </cell>
          <cell r="I18">
            <v>0</v>
          </cell>
          <cell r="J18">
            <v>0</v>
          </cell>
          <cell r="K18">
            <v>0</v>
          </cell>
          <cell r="L18">
            <v>0</v>
          </cell>
          <cell r="M18">
            <v>0</v>
          </cell>
          <cell r="N18">
            <v>0</v>
          </cell>
          <cell r="O18">
            <v>1</v>
          </cell>
          <cell r="P18">
            <v>1</v>
          </cell>
        </row>
        <row r="19">
          <cell r="C19">
            <v>0</v>
          </cell>
          <cell r="D19">
            <v>0</v>
          </cell>
          <cell r="E19">
            <v>0</v>
          </cell>
          <cell r="F19">
            <v>0</v>
          </cell>
          <cell r="G19">
            <v>0</v>
          </cell>
          <cell r="H19">
            <v>0</v>
          </cell>
          <cell r="I19">
            <v>0</v>
          </cell>
          <cell r="J19">
            <v>0</v>
          </cell>
          <cell r="K19">
            <v>0</v>
          </cell>
          <cell r="L19">
            <v>0</v>
          </cell>
          <cell r="M19">
            <v>0</v>
          </cell>
          <cell r="N19">
            <v>0</v>
          </cell>
          <cell r="O19">
            <v>0</v>
          </cell>
          <cell r="P19">
            <v>0</v>
          </cell>
          <cell r="Q19">
            <v>1</v>
          </cell>
        </row>
        <row r="20">
          <cell r="C20">
            <v>0</v>
          </cell>
          <cell r="D20">
            <v>0</v>
          </cell>
          <cell r="E20">
            <v>0</v>
          </cell>
          <cell r="F20">
            <v>0</v>
          </cell>
          <cell r="G20">
            <v>0</v>
          </cell>
          <cell r="H20">
            <v>0</v>
          </cell>
          <cell r="I20">
            <v>0</v>
          </cell>
          <cell r="J20">
            <v>0</v>
          </cell>
          <cell r="K20">
            <v>0</v>
          </cell>
          <cell r="L20">
            <v>0</v>
          </cell>
          <cell r="M20">
            <v>0</v>
          </cell>
          <cell r="N20">
            <v>0</v>
          </cell>
          <cell r="O20">
            <v>0</v>
          </cell>
          <cell r="P20">
            <v>0</v>
          </cell>
          <cell r="Q20">
            <v>1</v>
          </cell>
          <cell r="R20">
            <v>1</v>
          </cell>
        </row>
        <row r="21">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1</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1</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1</v>
          </cell>
          <cell r="V24">
            <v>1</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1</v>
          </cell>
        </row>
        <row r="26">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1</v>
          </cell>
          <cell r="X26">
            <v>1</v>
          </cell>
        </row>
        <row r="27">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1</v>
          </cell>
        </row>
        <row r="28">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1</v>
          </cell>
          <cell r="Z28">
            <v>1</v>
          </cell>
        </row>
        <row r="29">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1</v>
          </cell>
        </row>
        <row r="30">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1</v>
          </cell>
          <cell r="AB30">
            <v>1</v>
          </cell>
        </row>
        <row r="31">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1</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1</v>
          </cell>
          <cell r="AD32">
            <v>1</v>
          </cell>
        </row>
        <row r="33">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1</v>
          </cell>
        </row>
        <row r="34">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1</v>
          </cell>
          <cell r="AF34">
            <v>1</v>
          </cell>
        </row>
        <row r="35">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1</v>
          </cell>
        </row>
        <row r="36">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1</v>
          </cell>
          <cell r="AH36">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Sceanrios"/>
      <sheetName val="Scenarios2"/>
      <sheetName val="Destinationmix"/>
      <sheetName val="Costing notes"/>
      <sheetName val="CostsVPA"/>
      <sheetName val="CostCSBJ"/>
      <sheetName val="CostsDCP"/>
      <sheetName val="Land Budget"/>
      <sheetName val="Summarylandbudget"/>
      <sheetName val="PrecinctInfraplan"/>
      <sheetName val="Streets"/>
      <sheetName val="Commercial"/>
      <sheetName val="Communityfacilities"/>
      <sheetName val="Density"/>
      <sheetName val="CommunityProfile_HB"/>
      <sheetName val="Dwstructure_HB"/>
      <sheetName val="CommunityProfile_Truga"/>
      <sheetName val="Dwstructure_Truga"/>
      <sheetName val="CB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9">
          <cell r="E39">
            <v>1.7961523731331188</v>
          </cell>
        </row>
      </sheetData>
      <sheetData sheetId="17" refreshError="1"/>
      <sheetData sheetId="18" refreshError="1">
        <row r="40">
          <cell r="F40">
            <v>2.1694786339972203</v>
          </cell>
        </row>
      </sheetData>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inputs"/>
      <sheetName val="Model_inputs"/>
      <sheetName val="Population&amp;Mortality"/>
      <sheetName val="HobsonBayCityPop"/>
      <sheetName val="Trends"/>
      <sheetName val="NotesDismod"/>
      <sheetName val="BreastCancer.prev+mort"/>
      <sheetName val="BreastCancer.prev+mort+inc"/>
      <sheetName val="BreastCancer.mort+inc "/>
      <sheetName val="BreastCancerAIHW"/>
      <sheetName val="BreastCancer.graph"/>
      <sheetName val="C&amp;RCancer.prev+mort "/>
      <sheetName val="C&amp;RCancer.prev+mort+inc"/>
      <sheetName val="ColonCancer.mort+inc"/>
      <sheetName val="ColonCancerAIHW"/>
      <sheetName val="C&amp;RCancer.graph.females"/>
      <sheetName val="C&amp;RCancer.graph.males"/>
      <sheetName val="CCadj"/>
      <sheetName val="DM.prev+mort  "/>
      <sheetName val="DM.prev+mort+inc"/>
      <sheetName val="DM.graph.females"/>
      <sheetName val="DM.graph.males"/>
      <sheetName val="IHD.prev+mort"/>
      <sheetName val="IHD.prev+mort+inc"/>
      <sheetName val="IHD.graph.females"/>
      <sheetName val="IHD.graph.males"/>
      <sheetName val="IS.prev+mort"/>
      <sheetName val="IS.prev+mort+inc"/>
      <sheetName val="Ischemicstroke.graph.female"/>
      <sheetName val="Ischemicstroke.graph.males"/>
    </sheetNames>
    <sheetDataSet>
      <sheetData sheetId="0"/>
      <sheetData sheetId="1">
        <row r="3">
          <cell r="C3">
            <v>39312</v>
          </cell>
          <cell r="D3">
            <v>2.3402523402523403E-3</v>
          </cell>
          <cell r="E3">
            <v>2.5029196198165005E-2</v>
          </cell>
          <cell r="F3">
            <v>0</v>
          </cell>
          <cell r="G3">
            <v>0</v>
          </cell>
          <cell r="H3">
            <v>8.1222469916032811E-2</v>
          </cell>
          <cell r="I3">
            <v>3965.3564400298101</v>
          </cell>
          <cell r="J3">
            <v>0</v>
          </cell>
          <cell r="K3">
            <v>0</v>
          </cell>
          <cell r="L3">
            <v>0.17679122823813348</v>
          </cell>
          <cell r="M3">
            <v>2982.2245711789828</v>
          </cell>
          <cell r="N3">
            <v>0</v>
          </cell>
          <cell r="O3">
            <v>0</v>
          </cell>
          <cell r="P3">
            <v>4.8517017334746754E-2</v>
          </cell>
          <cell r="Q3">
            <v>674.59248289243953</v>
          </cell>
          <cell r="R3">
            <v>0</v>
          </cell>
          <cell r="S3">
            <v>0</v>
          </cell>
          <cell r="T3">
            <v>0</v>
          </cell>
          <cell r="U3">
            <v>0</v>
          </cell>
          <cell r="V3">
            <v>0</v>
          </cell>
          <cell r="W3">
            <v>0</v>
          </cell>
          <cell r="X3">
            <v>0</v>
          </cell>
          <cell r="Y3">
            <v>23412.217563883005</v>
          </cell>
          <cell r="Z3">
            <v>2691.2327579968933</v>
          </cell>
        </row>
        <row r="4">
          <cell r="C4">
            <v>40102</v>
          </cell>
          <cell r="D4">
            <v>2.2442770934118E-4</v>
          </cell>
          <cell r="E4">
            <v>2.8888852065406742E-2</v>
          </cell>
          <cell r="F4">
            <v>0</v>
          </cell>
          <cell r="G4">
            <v>0</v>
          </cell>
          <cell r="H4">
            <v>8.1222469916032811E-2</v>
          </cell>
          <cell r="I4">
            <v>3965.3564400298101</v>
          </cell>
          <cell r="J4">
            <v>0</v>
          </cell>
          <cell r="K4">
            <v>0</v>
          </cell>
          <cell r="L4">
            <v>0.17679122823813348</v>
          </cell>
          <cell r="M4">
            <v>2982.2245711789828</v>
          </cell>
          <cell r="N4">
            <v>0</v>
          </cell>
          <cell r="O4">
            <v>0</v>
          </cell>
          <cell r="P4">
            <v>4.8517017334746754E-2</v>
          </cell>
          <cell r="Q4">
            <v>674.59248289243953</v>
          </cell>
          <cell r="R4">
            <v>0</v>
          </cell>
          <cell r="S4">
            <v>0</v>
          </cell>
          <cell r="T4">
            <v>0</v>
          </cell>
          <cell r="U4">
            <v>0</v>
          </cell>
          <cell r="V4">
            <v>0</v>
          </cell>
          <cell r="W4">
            <v>0</v>
          </cell>
          <cell r="X4">
            <v>0</v>
          </cell>
          <cell r="Y4">
            <v>23412.217563883005</v>
          </cell>
          <cell r="Z4">
            <v>2691.2327579968933</v>
          </cell>
        </row>
        <row r="5">
          <cell r="C5">
            <v>40717</v>
          </cell>
          <cell r="D5">
            <v>1.4735859714615516E-4</v>
          </cell>
          <cell r="E5">
            <v>3.3343690586361718E-2</v>
          </cell>
          <cell r="F5">
            <v>0</v>
          </cell>
          <cell r="G5">
            <v>0</v>
          </cell>
          <cell r="H5">
            <v>8.1222469916032811E-2</v>
          </cell>
          <cell r="I5">
            <v>3965.3564400298101</v>
          </cell>
          <cell r="J5">
            <v>0</v>
          </cell>
          <cell r="K5">
            <v>0</v>
          </cell>
          <cell r="L5">
            <v>0.17679122823813348</v>
          </cell>
          <cell r="M5">
            <v>2982.2245711789828</v>
          </cell>
          <cell r="N5">
            <v>0</v>
          </cell>
          <cell r="O5">
            <v>0</v>
          </cell>
          <cell r="P5">
            <v>4.8517017334746754E-2</v>
          </cell>
          <cell r="Q5">
            <v>674.59248289243953</v>
          </cell>
          <cell r="R5">
            <v>0</v>
          </cell>
          <cell r="S5">
            <v>0</v>
          </cell>
          <cell r="T5">
            <v>0</v>
          </cell>
          <cell r="U5">
            <v>0</v>
          </cell>
          <cell r="V5">
            <v>0</v>
          </cell>
          <cell r="W5">
            <v>0</v>
          </cell>
          <cell r="X5">
            <v>0</v>
          </cell>
          <cell r="Y5">
            <v>23412.217563883005</v>
          </cell>
          <cell r="Z5">
            <v>2691.2327579968933</v>
          </cell>
        </row>
        <row r="6">
          <cell r="C6">
            <v>40542</v>
          </cell>
          <cell r="D6">
            <v>1.2332889349316758E-4</v>
          </cell>
          <cell r="E6">
            <v>3.8485492583845725E-2</v>
          </cell>
          <cell r="F6">
            <v>0</v>
          </cell>
          <cell r="G6">
            <v>0</v>
          </cell>
          <cell r="H6">
            <v>8.1222469916032811E-2</v>
          </cell>
          <cell r="I6">
            <v>3965.3564400298101</v>
          </cell>
          <cell r="J6">
            <v>0</v>
          </cell>
          <cell r="K6">
            <v>0</v>
          </cell>
          <cell r="L6">
            <v>0.17679122823813348</v>
          </cell>
          <cell r="M6">
            <v>2982.2245711789828</v>
          </cell>
          <cell r="N6">
            <v>0</v>
          </cell>
          <cell r="O6">
            <v>0</v>
          </cell>
          <cell r="P6">
            <v>4.8517017334746754E-2</v>
          </cell>
          <cell r="Q6">
            <v>674.59248289243953</v>
          </cell>
          <cell r="R6">
            <v>0</v>
          </cell>
          <cell r="S6">
            <v>0</v>
          </cell>
          <cell r="T6">
            <v>0</v>
          </cell>
          <cell r="U6">
            <v>0</v>
          </cell>
          <cell r="V6">
            <v>0</v>
          </cell>
          <cell r="W6">
            <v>0</v>
          </cell>
          <cell r="X6">
            <v>0</v>
          </cell>
          <cell r="Y6">
            <v>23412.217563883005</v>
          </cell>
          <cell r="Z6">
            <v>2556.9603815736441</v>
          </cell>
        </row>
        <row r="7">
          <cell r="C7">
            <v>39746</v>
          </cell>
          <cell r="D7">
            <v>2.2643788054143815E-4</v>
          </cell>
          <cell r="E7">
            <v>4.4420192047579125E-2</v>
          </cell>
          <cell r="F7">
            <v>0</v>
          </cell>
          <cell r="G7">
            <v>0</v>
          </cell>
          <cell r="H7">
            <v>8.1222469916032811E-2</v>
          </cell>
          <cell r="I7">
            <v>3965.3564400298101</v>
          </cell>
          <cell r="J7">
            <v>0</v>
          </cell>
          <cell r="K7">
            <v>0</v>
          </cell>
          <cell r="L7">
            <v>0.17679122823813348</v>
          </cell>
          <cell r="M7">
            <v>2982.2245711789828</v>
          </cell>
          <cell r="N7">
            <v>0</v>
          </cell>
          <cell r="O7">
            <v>0</v>
          </cell>
          <cell r="P7">
            <v>4.8517017334746754E-2</v>
          </cell>
          <cell r="Q7">
            <v>674.59248289243953</v>
          </cell>
          <cell r="R7">
            <v>0</v>
          </cell>
          <cell r="S7">
            <v>0</v>
          </cell>
          <cell r="T7">
            <v>0</v>
          </cell>
          <cell r="U7">
            <v>0</v>
          </cell>
          <cell r="V7">
            <v>0</v>
          </cell>
          <cell r="W7">
            <v>0</v>
          </cell>
          <cell r="X7">
            <v>0</v>
          </cell>
          <cell r="Y7">
            <v>23412.217563883005</v>
          </cell>
          <cell r="Z7">
            <v>2422.6880051503949</v>
          </cell>
        </row>
        <row r="8">
          <cell r="C8">
            <v>39670</v>
          </cell>
          <cell r="D8">
            <v>7.5623897151499877E-5</v>
          </cell>
          <cell r="E8">
            <v>5.1270058639500002E-2</v>
          </cell>
          <cell r="F8">
            <v>0</v>
          </cell>
          <cell r="G8">
            <v>0</v>
          </cell>
          <cell r="H8">
            <v>7.7303362233319156E-2</v>
          </cell>
          <cell r="I8">
            <v>3965.3564400298101</v>
          </cell>
          <cell r="J8">
            <v>0</v>
          </cell>
          <cell r="K8">
            <v>0</v>
          </cell>
          <cell r="L8">
            <v>0.17507504540916904</v>
          </cell>
          <cell r="M8">
            <v>2982.2245711789828</v>
          </cell>
          <cell r="N8">
            <v>0</v>
          </cell>
          <cell r="O8">
            <v>0</v>
          </cell>
          <cell r="P8">
            <v>4.813945212581331E-2</v>
          </cell>
          <cell r="Q8">
            <v>674.59248289243953</v>
          </cell>
          <cell r="R8">
            <v>0</v>
          </cell>
          <cell r="S8">
            <v>0</v>
          </cell>
          <cell r="T8">
            <v>0</v>
          </cell>
          <cell r="U8">
            <v>0</v>
          </cell>
          <cell r="V8">
            <v>0</v>
          </cell>
          <cell r="W8">
            <v>0</v>
          </cell>
          <cell r="X8">
            <v>0</v>
          </cell>
          <cell r="Y8">
            <v>23412.217563883005</v>
          </cell>
          <cell r="Z8">
            <v>2288.4156287271458</v>
          </cell>
        </row>
        <row r="9">
          <cell r="C9">
            <v>39237</v>
          </cell>
          <cell r="D9">
            <v>1.0194459311364274E-4</v>
          </cell>
          <cell r="E9">
            <v>5.3901900516228021E-2</v>
          </cell>
          <cell r="F9">
            <v>0</v>
          </cell>
          <cell r="G9">
            <v>0</v>
          </cell>
          <cell r="H9">
            <v>7.7303362233319156E-2</v>
          </cell>
          <cell r="I9">
            <v>3965.3564400298101</v>
          </cell>
          <cell r="J9">
            <v>0</v>
          </cell>
          <cell r="K9">
            <v>0</v>
          </cell>
          <cell r="L9">
            <v>0.17507504540916904</v>
          </cell>
          <cell r="M9">
            <v>2982.2245711789828</v>
          </cell>
          <cell r="N9">
            <v>0</v>
          </cell>
          <cell r="O9">
            <v>0</v>
          </cell>
          <cell r="P9">
            <v>4.813945212581331E-2</v>
          </cell>
          <cell r="Q9">
            <v>674.59248289243953</v>
          </cell>
          <cell r="R9">
            <v>0</v>
          </cell>
          <cell r="S9">
            <v>0</v>
          </cell>
          <cell r="T9">
            <v>0</v>
          </cell>
          <cell r="U9">
            <v>0</v>
          </cell>
          <cell r="V9">
            <v>0</v>
          </cell>
          <cell r="W9">
            <v>0</v>
          </cell>
          <cell r="X9">
            <v>0</v>
          </cell>
          <cell r="Y9">
            <v>23412.217563883005</v>
          </cell>
          <cell r="Z9">
            <v>2154.1432523038966</v>
          </cell>
        </row>
        <row r="10">
          <cell r="C10">
            <v>38964</v>
          </cell>
          <cell r="D10">
            <v>0</v>
          </cell>
          <cell r="E10">
            <v>5.6668842524453894E-2</v>
          </cell>
          <cell r="F10">
            <v>0</v>
          </cell>
          <cell r="G10">
            <v>0</v>
          </cell>
          <cell r="H10">
            <v>7.7303362233319156E-2</v>
          </cell>
          <cell r="I10">
            <v>3965.3564400298101</v>
          </cell>
          <cell r="J10">
            <v>0</v>
          </cell>
          <cell r="K10">
            <v>0</v>
          </cell>
          <cell r="L10">
            <v>0.17507504540916904</v>
          </cell>
          <cell r="M10">
            <v>2982.2245711789828</v>
          </cell>
          <cell r="N10">
            <v>0</v>
          </cell>
          <cell r="O10">
            <v>0</v>
          </cell>
          <cell r="P10">
            <v>4.813945212581331E-2</v>
          </cell>
          <cell r="Q10">
            <v>674.59248289243953</v>
          </cell>
          <cell r="R10">
            <v>0</v>
          </cell>
          <cell r="S10">
            <v>0</v>
          </cell>
          <cell r="T10">
            <v>0</v>
          </cell>
          <cell r="U10">
            <v>0</v>
          </cell>
          <cell r="V10">
            <v>0</v>
          </cell>
          <cell r="W10">
            <v>0</v>
          </cell>
          <cell r="X10">
            <v>0</v>
          </cell>
          <cell r="Y10">
            <v>23412.217563883005</v>
          </cell>
          <cell r="Z10">
            <v>2019.8708758806476</v>
          </cell>
        </row>
        <row r="11">
          <cell r="C11">
            <v>38732</v>
          </cell>
          <cell r="D11">
            <v>0</v>
          </cell>
          <cell r="E11">
            <v>5.9577819748573131E-2</v>
          </cell>
          <cell r="F11">
            <v>0</v>
          </cell>
          <cell r="G11">
            <v>0</v>
          </cell>
          <cell r="H11">
            <v>7.7303362233319156E-2</v>
          </cell>
          <cell r="I11">
            <v>3965.3564400298101</v>
          </cell>
          <cell r="J11">
            <v>0</v>
          </cell>
          <cell r="K11">
            <v>0</v>
          </cell>
          <cell r="L11">
            <v>0.17507504540916904</v>
          </cell>
          <cell r="M11">
            <v>2982.2245711789828</v>
          </cell>
          <cell r="N11">
            <v>0</v>
          </cell>
          <cell r="O11">
            <v>0</v>
          </cell>
          <cell r="P11">
            <v>4.813945212581331E-2</v>
          </cell>
          <cell r="Q11">
            <v>674.59248289243953</v>
          </cell>
          <cell r="R11">
            <v>0</v>
          </cell>
          <cell r="S11">
            <v>0</v>
          </cell>
          <cell r="T11">
            <v>0</v>
          </cell>
          <cell r="U11">
            <v>0</v>
          </cell>
          <cell r="V11">
            <v>0</v>
          </cell>
          <cell r="W11">
            <v>0</v>
          </cell>
          <cell r="X11">
            <v>0</v>
          </cell>
          <cell r="Y11">
            <v>23412.217563883005</v>
          </cell>
          <cell r="Z11">
            <v>1885.5984994573987</v>
          </cell>
        </row>
        <row r="12">
          <cell r="C12">
            <v>37675</v>
          </cell>
          <cell r="D12">
            <v>5.3085600530856004E-5</v>
          </cell>
          <cell r="E12">
            <v>6.2636123271121585E-2</v>
          </cell>
          <cell r="F12">
            <v>0</v>
          </cell>
          <cell r="G12">
            <v>0</v>
          </cell>
          <cell r="H12">
            <v>7.7303362233319156E-2</v>
          </cell>
          <cell r="I12">
            <v>3965.3564400298101</v>
          </cell>
          <cell r="J12">
            <v>0</v>
          </cell>
          <cell r="K12">
            <v>0</v>
          </cell>
          <cell r="L12">
            <v>0.17507504540916904</v>
          </cell>
          <cell r="M12">
            <v>2982.2245711789828</v>
          </cell>
          <cell r="N12">
            <v>0</v>
          </cell>
          <cell r="O12">
            <v>0</v>
          </cell>
          <cell r="P12">
            <v>4.813945212581331E-2</v>
          </cell>
          <cell r="Q12">
            <v>674.59248289243953</v>
          </cell>
          <cell r="R12">
            <v>0</v>
          </cell>
          <cell r="S12">
            <v>0</v>
          </cell>
          <cell r="T12">
            <v>0</v>
          </cell>
          <cell r="U12">
            <v>0</v>
          </cell>
          <cell r="V12">
            <v>0</v>
          </cell>
          <cell r="W12">
            <v>0</v>
          </cell>
          <cell r="X12">
            <v>0</v>
          </cell>
          <cell r="Y12">
            <v>23412.217563883005</v>
          </cell>
          <cell r="Z12">
            <v>1751.3261230341495</v>
          </cell>
        </row>
        <row r="13">
          <cell r="C13">
            <v>36277</v>
          </cell>
          <cell r="D13">
            <v>1.1026270088485818E-4</v>
          </cell>
          <cell r="E13">
            <v>6.5851418447199911E-2</v>
          </cell>
          <cell r="F13">
            <v>0</v>
          </cell>
          <cell r="G13">
            <v>0</v>
          </cell>
          <cell r="H13">
            <v>7.9899923107137075E-2</v>
          </cell>
          <cell r="I13">
            <v>3965.3564400298101</v>
          </cell>
          <cell r="J13">
            <v>0</v>
          </cell>
          <cell r="K13">
            <v>0</v>
          </cell>
          <cell r="L13">
            <v>0.17803513333885934</v>
          </cell>
          <cell r="M13">
            <v>2982.2245711789828</v>
          </cell>
          <cell r="N13">
            <v>0</v>
          </cell>
          <cell r="O13">
            <v>0</v>
          </cell>
          <cell r="P13">
            <v>5.1065473819385102E-2</v>
          </cell>
          <cell r="Q13">
            <v>674.59248289243953</v>
          </cell>
          <cell r="R13">
            <v>0</v>
          </cell>
          <cell r="S13">
            <v>0</v>
          </cell>
          <cell r="T13">
            <v>0</v>
          </cell>
          <cell r="U13">
            <v>0</v>
          </cell>
          <cell r="V13">
            <v>0</v>
          </cell>
          <cell r="W13">
            <v>0</v>
          </cell>
          <cell r="X13">
            <v>0</v>
          </cell>
          <cell r="Y13">
            <v>23412.217563883005</v>
          </cell>
          <cell r="Z13">
            <v>1617.0537466109004</v>
          </cell>
        </row>
        <row r="14">
          <cell r="C14">
            <v>35871</v>
          </cell>
          <cell r="D14">
            <v>1.1151069108750802E-4</v>
          </cell>
          <cell r="E14">
            <v>6.6962231309539544E-2</v>
          </cell>
          <cell r="F14">
            <v>0</v>
          </cell>
          <cell r="G14">
            <v>0</v>
          </cell>
          <cell r="H14">
            <v>7.9899923107137075E-2</v>
          </cell>
          <cell r="I14">
            <v>3965.3564400298101</v>
          </cell>
          <cell r="J14">
            <v>0</v>
          </cell>
          <cell r="K14">
            <v>0</v>
          </cell>
          <cell r="L14">
            <v>0.17803513333885934</v>
          </cell>
          <cell r="M14">
            <v>2982.2245711789828</v>
          </cell>
          <cell r="N14">
            <v>0</v>
          </cell>
          <cell r="O14">
            <v>0</v>
          </cell>
          <cell r="P14">
            <v>5.1065473819385102E-2</v>
          </cell>
          <cell r="Q14">
            <v>674.59248289243953</v>
          </cell>
          <cell r="R14">
            <v>0</v>
          </cell>
          <cell r="S14">
            <v>0</v>
          </cell>
          <cell r="T14">
            <v>0</v>
          </cell>
          <cell r="U14">
            <v>0</v>
          </cell>
          <cell r="V14">
            <v>0</v>
          </cell>
          <cell r="W14">
            <v>0</v>
          </cell>
          <cell r="X14">
            <v>0</v>
          </cell>
          <cell r="Y14">
            <v>23412.217563883005</v>
          </cell>
          <cell r="Z14">
            <v>1646.5195511032043</v>
          </cell>
        </row>
        <row r="15">
          <cell r="C15">
            <v>35325</v>
          </cell>
          <cell r="D15">
            <v>0</v>
          </cell>
          <cell r="E15">
            <v>6.8091781888457423E-2</v>
          </cell>
          <cell r="F15">
            <v>0</v>
          </cell>
          <cell r="G15">
            <v>0</v>
          </cell>
          <cell r="H15">
            <v>7.9899923107137075E-2</v>
          </cell>
          <cell r="I15">
            <v>3965.3564400298101</v>
          </cell>
          <cell r="J15">
            <v>0</v>
          </cell>
          <cell r="K15">
            <v>0</v>
          </cell>
          <cell r="L15">
            <v>0.17803513333885934</v>
          </cell>
          <cell r="M15">
            <v>2982.2245711789828</v>
          </cell>
          <cell r="N15">
            <v>0</v>
          </cell>
          <cell r="O15">
            <v>0</v>
          </cell>
          <cell r="P15">
            <v>5.1065473819385102E-2</v>
          </cell>
          <cell r="Q15">
            <v>674.59248289243953</v>
          </cell>
          <cell r="R15">
            <v>0</v>
          </cell>
          <cell r="S15">
            <v>0</v>
          </cell>
          <cell r="T15">
            <v>0</v>
          </cell>
          <cell r="U15">
            <v>0</v>
          </cell>
          <cell r="V15">
            <v>0</v>
          </cell>
          <cell r="W15">
            <v>0</v>
          </cell>
          <cell r="X15">
            <v>0</v>
          </cell>
          <cell r="Y15">
            <v>23412.217563883005</v>
          </cell>
          <cell r="Z15">
            <v>1675.9853555955081</v>
          </cell>
        </row>
        <row r="16">
          <cell r="C16">
            <v>34912</v>
          </cell>
          <cell r="D16">
            <v>1.7186067827681026E-4</v>
          </cell>
          <cell r="E16">
            <v>6.9240386260616363E-2</v>
          </cell>
          <cell r="F16">
            <v>0</v>
          </cell>
          <cell r="G16">
            <v>0</v>
          </cell>
          <cell r="H16">
            <v>7.9899923107137075E-2</v>
          </cell>
          <cell r="I16">
            <v>3965.3564400298101</v>
          </cell>
          <cell r="J16">
            <v>0</v>
          </cell>
          <cell r="K16">
            <v>0</v>
          </cell>
          <cell r="L16">
            <v>0.17803513333885934</v>
          </cell>
          <cell r="M16">
            <v>2982.2245711789828</v>
          </cell>
          <cell r="N16">
            <v>0</v>
          </cell>
          <cell r="O16">
            <v>0</v>
          </cell>
          <cell r="P16">
            <v>5.1065473819385102E-2</v>
          </cell>
          <cell r="Q16">
            <v>674.59248289243953</v>
          </cell>
          <cell r="R16">
            <v>0</v>
          </cell>
          <cell r="S16">
            <v>0</v>
          </cell>
          <cell r="T16">
            <v>0</v>
          </cell>
          <cell r="U16">
            <v>0</v>
          </cell>
          <cell r="V16">
            <v>0</v>
          </cell>
          <cell r="W16">
            <v>0</v>
          </cell>
          <cell r="X16">
            <v>0</v>
          </cell>
          <cell r="Y16">
            <v>23412.217563883005</v>
          </cell>
          <cell r="Z16">
            <v>1705.451160087812</v>
          </cell>
        </row>
        <row r="17">
          <cell r="C17">
            <v>35210</v>
          </cell>
          <cell r="D17">
            <v>1.4200511218403862E-4</v>
          </cell>
          <cell r="E17">
            <v>7.0408365834409847E-2</v>
          </cell>
          <cell r="F17">
            <v>0</v>
          </cell>
          <cell r="G17">
            <v>0</v>
          </cell>
          <cell r="H17">
            <v>7.9899923107137075E-2</v>
          </cell>
          <cell r="I17">
            <v>3965.3564400298101</v>
          </cell>
          <cell r="J17">
            <v>0</v>
          </cell>
          <cell r="K17">
            <v>0</v>
          </cell>
          <cell r="L17">
            <v>0.17803513333885934</v>
          </cell>
          <cell r="M17">
            <v>2982.2245711789828</v>
          </cell>
          <cell r="N17">
            <v>0</v>
          </cell>
          <cell r="O17">
            <v>0</v>
          </cell>
          <cell r="P17">
            <v>5.1065473819385102E-2</v>
          </cell>
          <cell r="Q17">
            <v>674.59248289243953</v>
          </cell>
          <cell r="R17">
            <v>0</v>
          </cell>
          <cell r="S17">
            <v>0</v>
          </cell>
          <cell r="T17">
            <v>0</v>
          </cell>
          <cell r="U17">
            <v>0</v>
          </cell>
          <cell r="V17">
            <v>0</v>
          </cell>
          <cell r="W17">
            <v>0</v>
          </cell>
          <cell r="X17">
            <v>0</v>
          </cell>
          <cell r="Y17">
            <v>23412.217563883005</v>
          </cell>
          <cell r="Z17">
            <v>1734.916964580116</v>
          </cell>
        </row>
        <row r="18">
          <cell r="C18">
            <v>35526</v>
          </cell>
          <cell r="D18">
            <v>2.5333558520520183E-4</v>
          </cell>
          <cell r="E18">
            <v>7.1596047439900001E-2</v>
          </cell>
          <cell r="F18">
            <v>0</v>
          </cell>
          <cell r="G18">
            <v>0</v>
          </cell>
          <cell r="H18">
            <v>8.3112921277529297E-2</v>
          </cell>
          <cell r="I18">
            <v>3965.3564400298101</v>
          </cell>
          <cell r="J18">
            <v>0</v>
          </cell>
          <cell r="K18">
            <v>0</v>
          </cell>
          <cell r="L18">
            <v>0.18070449911830247</v>
          </cell>
          <cell r="M18">
            <v>2982.2245711789828</v>
          </cell>
          <cell r="N18">
            <v>0</v>
          </cell>
          <cell r="O18">
            <v>0</v>
          </cell>
          <cell r="P18">
            <v>5.7943199826554319E-2</v>
          </cell>
          <cell r="Q18">
            <v>674.59248289243953</v>
          </cell>
          <cell r="R18">
            <v>0</v>
          </cell>
          <cell r="S18">
            <v>0</v>
          </cell>
          <cell r="T18">
            <v>0</v>
          </cell>
          <cell r="U18">
            <v>0</v>
          </cell>
          <cell r="V18">
            <v>0</v>
          </cell>
          <cell r="W18">
            <v>0</v>
          </cell>
          <cell r="X18">
            <v>7.5000478889070077E-2</v>
          </cell>
          <cell r="Y18">
            <v>23412.217563883005</v>
          </cell>
          <cell r="Z18">
            <v>1764.3827690724197</v>
          </cell>
        </row>
        <row r="19">
          <cell r="C19">
            <v>36299</v>
          </cell>
          <cell r="D19">
            <v>3.5813658778478748E-4</v>
          </cell>
          <cell r="E19">
            <v>7.4253468747838294E-2</v>
          </cell>
          <cell r="F19">
            <v>0</v>
          </cell>
          <cell r="G19">
            <v>0</v>
          </cell>
          <cell r="H19">
            <v>8.3112921277529297E-2</v>
          </cell>
          <cell r="I19">
            <v>3965.3564400298101</v>
          </cell>
          <cell r="J19">
            <v>0</v>
          </cell>
          <cell r="K19">
            <v>0</v>
          </cell>
          <cell r="L19">
            <v>0.18070449911830247</v>
          </cell>
          <cell r="M19">
            <v>2982.2245711789828</v>
          </cell>
          <cell r="N19">
            <v>0</v>
          </cell>
          <cell r="O19">
            <v>0</v>
          </cell>
          <cell r="P19">
            <v>5.7943199826554319E-2</v>
          </cell>
          <cell r="Q19">
            <v>674.59248289243953</v>
          </cell>
          <cell r="R19">
            <v>0</v>
          </cell>
          <cell r="S19">
            <v>0</v>
          </cell>
          <cell r="T19">
            <v>0</v>
          </cell>
          <cell r="U19">
            <v>0</v>
          </cell>
          <cell r="V19">
            <v>0</v>
          </cell>
          <cell r="W19">
            <v>0</v>
          </cell>
          <cell r="X19">
            <v>7.5000478889070077E-2</v>
          </cell>
          <cell r="Y19">
            <v>23412.217563883005</v>
          </cell>
          <cell r="Z19">
            <v>1793.8485735647237</v>
          </cell>
        </row>
        <row r="20">
          <cell r="C20">
            <v>37496</v>
          </cell>
          <cell r="D20">
            <v>3.733731598037124E-4</v>
          </cell>
          <cell r="E20">
            <v>7.7009525221549024E-2</v>
          </cell>
          <cell r="F20">
            <v>0</v>
          </cell>
          <cell r="G20">
            <v>0</v>
          </cell>
          <cell r="H20">
            <v>8.3112921277529297E-2</v>
          </cell>
          <cell r="I20">
            <v>3965.3564400298101</v>
          </cell>
          <cell r="J20">
            <v>0</v>
          </cell>
          <cell r="K20">
            <v>0</v>
          </cell>
          <cell r="L20">
            <v>0.18070449911830247</v>
          </cell>
          <cell r="M20">
            <v>2982.2245711789828</v>
          </cell>
          <cell r="N20">
            <v>0</v>
          </cell>
          <cell r="O20">
            <v>0</v>
          </cell>
          <cell r="P20">
            <v>5.7943199826554319E-2</v>
          </cell>
          <cell r="Q20">
            <v>674.59248289243953</v>
          </cell>
          <cell r="R20">
            <v>0</v>
          </cell>
          <cell r="S20">
            <v>0</v>
          </cell>
          <cell r="T20">
            <v>0</v>
          </cell>
          <cell r="U20">
            <v>0</v>
          </cell>
          <cell r="V20">
            <v>0</v>
          </cell>
          <cell r="W20">
            <v>0</v>
          </cell>
          <cell r="X20">
            <v>7.5000478889070077E-2</v>
          </cell>
          <cell r="Y20">
            <v>23412.217563883005</v>
          </cell>
          <cell r="Z20">
            <v>1823.3143780570276</v>
          </cell>
        </row>
        <row r="21">
          <cell r="C21">
            <v>39135</v>
          </cell>
          <cell r="D21">
            <v>3.3218346748434903E-4</v>
          </cell>
          <cell r="E21">
            <v>7.9867877889826452E-2</v>
          </cell>
          <cell r="F21">
            <v>0</v>
          </cell>
          <cell r="G21">
            <v>0</v>
          </cell>
          <cell r="H21">
            <v>8.3112921277529297E-2</v>
          </cell>
          <cell r="I21">
            <v>3965.3564400298101</v>
          </cell>
          <cell r="J21">
            <v>0</v>
          </cell>
          <cell r="K21">
            <v>0</v>
          </cell>
          <cell r="L21">
            <v>0.18070449911830247</v>
          </cell>
          <cell r="M21">
            <v>2982.2245711789828</v>
          </cell>
          <cell r="N21">
            <v>0</v>
          </cell>
          <cell r="O21">
            <v>0</v>
          </cell>
          <cell r="P21">
            <v>5.7943199826554319E-2</v>
          </cell>
          <cell r="Q21">
            <v>674.59248289243953</v>
          </cell>
          <cell r="R21">
            <v>0</v>
          </cell>
          <cell r="S21">
            <v>0</v>
          </cell>
          <cell r="T21">
            <v>0</v>
          </cell>
          <cell r="U21">
            <v>0</v>
          </cell>
          <cell r="V21">
            <v>0</v>
          </cell>
          <cell r="W21">
            <v>0</v>
          </cell>
          <cell r="X21">
            <v>7.5000478889070077E-2</v>
          </cell>
          <cell r="Y21">
            <v>23412.217563883005</v>
          </cell>
          <cell r="Z21">
            <v>1852.7801825493316</v>
          </cell>
        </row>
        <row r="22">
          <cell r="C22">
            <v>41505</v>
          </cell>
          <cell r="D22">
            <v>4.3368268883267077E-4</v>
          </cell>
          <cell r="E22">
            <v>8.2832323667401023E-2</v>
          </cell>
          <cell r="F22">
            <v>0</v>
          </cell>
          <cell r="G22">
            <v>4.0000000000000002E-4</v>
          </cell>
          <cell r="H22">
            <v>8.3112921277529297E-2</v>
          </cell>
          <cell r="I22">
            <v>3965.3564400298101</v>
          </cell>
          <cell r="J22">
            <v>0</v>
          </cell>
          <cell r="K22">
            <v>0</v>
          </cell>
          <cell r="L22">
            <v>0.18070449911830247</v>
          </cell>
          <cell r="M22">
            <v>2982.2245711789828</v>
          </cell>
          <cell r="N22">
            <v>0</v>
          </cell>
          <cell r="O22">
            <v>4.0000000000000002E-4</v>
          </cell>
          <cell r="P22">
            <v>5.7943199826554319E-2</v>
          </cell>
          <cell r="Q22">
            <v>674.59248289243953</v>
          </cell>
          <cell r="R22">
            <v>0</v>
          </cell>
          <cell r="S22">
            <v>0</v>
          </cell>
          <cell r="T22">
            <v>0</v>
          </cell>
          <cell r="U22">
            <v>0</v>
          </cell>
          <cell r="V22">
            <v>0</v>
          </cell>
          <cell r="W22">
            <v>0</v>
          </cell>
          <cell r="X22">
            <v>7.5000478889070077E-2</v>
          </cell>
          <cell r="Y22">
            <v>23412.217563883005</v>
          </cell>
          <cell r="Z22">
            <v>1882.2459870416353</v>
          </cell>
        </row>
        <row r="23">
          <cell r="C23">
            <v>43787</v>
          </cell>
          <cell r="D23">
            <v>4.5675657158517367E-4</v>
          </cell>
          <cell r="E23">
            <v>8.5906800398599992E-2</v>
          </cell>
          <cell r="F23">
            <v>0</v>
          </cell>
          <cell r="G23">
            <v>1.1999999999999999E-3</v>
          </cell>
          <cell r="H23">
            <v>8.7152627605370389E-2</v>
          </cell>
          <cell r="I23">
            <v>3965.3564400298101</v>
          </cell>
          <cell r="J23">
            <v>0</v>
          </cell>
          <cell r="K23">
            <v>0</v>
          </cell>
          <cell r="L23">
            <v>0.1845139339836564</v>
          </cell>
          <cell r="M23">
            <v>2982.2245711789828</v>
          </cell>
          <cell r="N23">
            <v>0</v>
          </cell>
          <cell r="O23">
            <v>1.1999999999999999E-3</v>
          </cell>
          <cell r="P23">
            <v>6.444927087175413E-2</v>
          </cell>
          <cell r="Q23">
            <v>674.59248289243953</v>
          </cell>
          <cell r="R23">
            <v>0</v>
          </cell>
          <cell r="S23">
            <v>0</v>
          </cell>
          <cell r="T23">
            <v>0</v>
          </cell>
          <cell r="U23">
            <v>0</v>
          </cell>
          <cell r="V23">
            <v>0</v>
          </cell>
          <cell r="W23">
            <v>0</v>
          </cell>
          <cell r="X23">
            <v>7.3533042672657797E-2</v>
          </cell>
          <cell r="Y23">
            <v>23412.217563883005</v>
          </cell>
          <cell r="Z23">
            <v>1911.7117915339393</v>
          </cell>
        </row>
        <row r="24">
          <cell r="C24">
            <v>44538</v>
          </cell>
          <cell r="D24">
            <v>4.490547397727783E-4</v>
          </cell>
          <cell r="E24">
            <v>8.731280285685987E-2</v>
          </cell>
          <cell r="F24">
            <v>0</v>
          </cell>
          <cell r="G24">
            <v>2.3E-3</v>
          </cell>
          <cell r="H24">
            <v>8.7152627605370389E-2</v>
          </cell>
          <cell r="I24">
            <v>3965.3564400298101</v>
          </cell>
          <cell r="J24">
            <v>0</v>
          </cell>
          <cell r="K24">
            <v>0</v>
          </cell>
          <cell r="L24">
            <v>0.1845139339836564</v>
          </cell>
          <cell r="M24">
            <v>2982.2245711789828</v>
          </cell>
          <cell r="N24">
            <v>0</v>
          </cell>
          <cell r="O24">
            <v>2.3E-3</v>
          </cell>
          <cell r="P24">
            <v>6.444927087175413E-2</v>
          </cell>
          <cell r="Q24">
            <v>674.59248289243953</v>
          </cell>
          <cell r="R24">
            <v>0</v>
          </cell>
          <cell r="S24">
            <v>0</v>
          </cell>
          <cell r="T24">
            <v>0</v>
          </cell>
          <cell r="U24">
            <v>0</v>
          </cell>
          <cell r="V24">
            <v>0</v>
          </cell>
          <cell r="W24">
            <v>0</v>
          </cell>
          <cell r="X24">
            <v>7.3533042672657797E-2</v>
          </cell>
          <cell r="Y24">
            <v>23412.217563883005</v>
          </cell>
          <cell r="Z24">
            <v>1907.3461079416509</v>
          </cell>
        </row>
        <row r="25">
          <cell r="C25">
            <v>44835</v>
          </cell>
          <cell r="D25">
            <v>2.8995204639232743E-4</v>
          </cell>
          <cell r="E25">
            <v>8.8741816798535073E-2</v>
          </cell>
          <cell r="F25">
            <v>0</v>
          </cell>
          <cell r="G25">
            <v>3.8E-3</v>
          </cell>
          <cell r="H25">
            <v>8.7152627605370389E-2</v>
          </cell>
          <cell r="I25">
            <v>3965.3564400298101</v>
          </cell>
          <cell r="J25">
            <v>0</v>
          </cell>
          <cell r="K25">
            <v>0</v>
          </cell>
          <cell r="L25">
            <v>0.1845139339836564</v>
          </cell>
          <cell r="M25">
            <v>2982.2245711789828</v>
          </cell>
          <cell r="N25">
            <v>0</v>
          </cell>
          <cell r="O25">
            <v>3.8E-3</v>
          </cell>
          <cell r="P25">
            <v>6.444927087175413E-2</v>
          </cell>
          <cell r="Q25">
            <v>674.59248289243953</v>
          </cell>
          <cell r="R25">
            <v>0</v>
          </cell>
          <cell r="S25">
            <v>0</v>
          </cell>
          <cell r="T25">
            <v>0</v>
          </cell>
          <cell r="U25">
            <v>0</v>
          </cell>
          <cell r="V25">
            <v>0</v>
          </cell>
          <cell r="W25">
            <v>0</v>
          </cell>
          <cell r="X25">
            <v>7.3533042672657797E-2</v>
          </cell>
          <cell r="Y25">
            <v>23412.217563883005</v>
          </cell>
          <cell r="Z25">
            <v>1902.9804243493625</v>
          </cell>
        </row>
        <row r="26">
          <cell r="C26">
            <v>45813</v>
          </cell>
          <cell r="D26">
            <v>4.5838517451378429E-4</v>
          </cell>
          <cell r="E26">
            <v>9.0194218843428625E-2</v>
          </cell>
          <cell r="F26">
            <v>0</v>
          </cell>
          <cell r="G26">
            <v>5.7999999999999996E-3</v>
          </cell>
          <cell r="H26">
            <v>8.7152627605370389E-2</v>
          </cell>
          <cell r="I26">
            <v>3965.3564400298101</v>
          </cell>
          <cell r="J26">
            <v>0</v>
          </cell>
          <cell r="K26">
            <v>0</v>
          </cell>
          <cell r="L26">
            <v>0.1845139339836564</v>
          </cell>
          <cell r="M26">
            <v>2982.2245711789828</v>
          </cell>
          <cell r="N26">
            <v>0</v>
          </cell>
          <cell r="O26">
            <v>5.7999999999999996E-3</v>
          </cell>
          <cell r="P26">
            <v>6.444927087175413E-2</v>
          </cell>
          <cell r="Q26">
            <v>674.59248289243953</v>
          </cell>
          <cell r="R26">
            <v>0</v>
          </cell>
          <cell r="S26">
            <v>0</v>
          </cell>
          <cell r="T26">
            <v>0</v>
          </cell>
          <cell r="U26">
            <v>0</v>
          </cell>
          <cell r="V26">
            <v>0</v>
          </cell>
          <cell r="W26">
            <v>0</v>
          </cell>
          <cell r="X26">
            <v>7.3533042672657797E-2</v>
          </cell>
          <cell r="Y26">
            <v>23412.217563883005</v>
          </cell>
          <cell r="Z26">
            <v>1898.6147407570743</v>
          </cell>
        </row>
        <row r="27">
          <cell r="C27">
            <v>47326</v>
          </cell>
          <cell r="D27">
            <v>5.0712082153573084E-4</v>
          </cell>
          <cell r="E27">
            <v>9.1670391775330262E-2</v>
          </cell>
          <cell r="F27">
            <v>1E-4</v>
          </cell>
          <cell r="G27">
            <v>8.0999999999999996E-3</v>
          </cell>
          <cell r="H27">
            <v>8.7152627605370389E-2</v>
          </cell>
          <cell r="I27">
            <v>3965.3564400298101</v>
          </cell>
          <cell r="J27">
            <v>0</v>
          </cell>
          <cell r="K27">
            <v>0</v>
          </cell>
          <cell r="L27">
            <v>0.1845139339836564</v>
          </cell>
          <cell r="M27">
            <v>2982.2245711789828</v>
          </cell>
          <cell r="N27">
            <v>1E-4</v>
          </cell>
          <cell r="O27">
            <v>8.0999999999999996E-3</v>
          </cell>
          <cell r="P27">
            <v>6.444927087175413E-2</v>
          </cell>
          <cell r="Q27">
            <v>674.59248289243953</v>
          </cell>
          <cell r="R27">
            <v>0</v>
          </cell>
          <cell r="S27">
            <v>0</v>
          </cell>
          <cell r="T27">
            <v>0</v>
          </cell>
          <cell r="U27">
            <v>0</v>
          </cell>
          <cell r="V27">
            <v>0</v>
          </cell>
          <cell r="W27">
            <v>0</v>
          </cell>
          <cell r="X27">
            <v>7.3533042672657797E-2</v>
          </cell>
          <cell r="Y27">
            <v>23412.217563883005</v>
          </cell>
          <cell r="Z27">
            <v>1894.2490571647859</v>
          </cell>
        </row>
        <row r="28">
          <cell r="C28">
            <v>48077</v>
          </cell>
          <cell r="D28">
            <v>5.1999916800133121E-4</v>
          </cell>
          <cell r="E28">
            <v>9.317072464289991E-2</v>
          </cell>
          <cell r="F28">
            <v>1E-4</v>
          </cell>
          <cell r="G28">
            <v>1.0800000000000001E-2</v>
          </cell>
          <cell r="H28">
            <v>9.6068061972262905E-2</v>
          </cell>
          <cell r="I28">
            <v>3965.3564400298101</v>
          </cell>
          <cell r="J28">
            <v>0</v>
          </cell>
          <cell r="K28">
            <v>0</v>
          </cell>
          <cell r="L28">
            <v>0.18264578168016038</v>
          </cell>
          <cell r="M28">
            <v>2982.2245711789828</v>
          </cell>
          <cell r="N28">
            <v>1E-4</v>
          </cell>
          <cell r="O28">
            <v>1.0800000000000001E-2</v>
          </cell>
          <cell r="P28">
            <v>7.1427148601077378E-2</v>
          </cell>
          <cell r="Q28">
            <v>674.59248289243953</v>
          </cell>
          <cell r="R28">
            <v>0</v>
          </cell>
          <cell r="S28">
            <v>0</v>
          </cell>
          <cell r="T28">
            <v>0</v>
          </cell>
          <cell r="U28">
            <v>0</v>
          </cell>
          <cell r="V28">
            <v>0</v>
          </cell>
          <cell r="W28">
            <v>8.9999999999999998E-4</v>
          </cell>
          <cell r="X28">
            <v>9.7416867852340744E-2</v>
          </cell>
          <cell r="Y28">
            <v>23412.217563883005</v>
          </cell>
          <cell r="Z28">
            <v>1889.8833735724975</v>
          </cell>
        </row>
        <row r="29">
          <cell r="C29">
            <v>47420</v>
          </cell>
          <cell r="D29">
            <v>6.3264445381695485E-4</v>
          </cell>
          <cell r="E29">
            <v>9.4281573212291137E-2</v>
          </cell>
          <cell r="F29">
            <v>1E-4</v>
          </cell>
          <cell r="G29">
            <v>1.35E-2</v>
          </cell>
          <cell r="H29">
            <v>9.6068061972262905E-2</v>
          </cell>
          <cell r="I29">
            <v>3965.3564400298101</v>
          </cell>
          <cell r="J29">
            <v>0</v>
          </cell>
          <cell r="K29">
            <v>0</v>
          </cell>
          <cell r="L29">
            <v>0.18264578168016038</v>
          </cell>
          <cell r="M29">
            <v>2982.2245711789828</v>
          </cell>
          <cell r="N29">
            <v>1E-4</v>
          </cell>
          <cell r="O29">
            <v>1.35E-2</v>
          </cell>
          <cell r="P29">
            <v>7.1427148601077378E-2</v>
          </cell>
          <cell r="Q29">
            <v>674.59248289243953</v>
          </cell>
          <cell r="R29">
            <v>0</v>
          </cell>
          <cell r="S29">
            <v>0</v>
          </cell>
          <cell r="T29">
            <v>0</v>
          </cell>
          <cell r="U29">
            <v>0</v>
          </cell>
          <cell r="V29">
            <v>0</v>
          </cell>
          <cell r="W29">
            <v>2.7000000000000001E-3</v>
          </cell>
          <cell r="X29">
            <v>9.7416867852340744E-2</v>
          </cell>
          <cell r="Y29">
            <v>23412.217563883005</v>
          </cell>
          <cell r="Z29">
            <v>1885.5176899802091</v>
          </cell>
        </row>
        <row r="30">
          <cell r="C30">
            <v>47481</v>
          </cell>
          <cell r="D30">
            <v>4.6334323202965397E-4</v>
          </cell>
          <cell r="E30">
            <v>9.5405666119416643E-2</v>
          </cell>
          <cell r="F30">
            <v>1E-4</v>
          </cell>
          <cell r="G30">
            <v>1.6199999999999999E-2</v>
          </cell>
          <cell r="H30">
            <v>9.6068061972262905E-2</v>
          </cell>
          <cell r="I30">
            <v>3965.3564400298101</v>
          </cell>
          <cell r="J30">
            <v>0</v>
          </cell>
          <cell r="K30">
            <v>0</v>
          </cell>
          <cell r="L30">
            <v>0.18264578168016038</v>
          </cell>
          <cell r="M30">
            <v>2982.2245711789828</v>
          </cell>
          <cell r="N30">
            <v>1E-4</v>
          </cell>
          <cell r="O30">
            <v>1.6199999999999999E-2</v>
          </cell>
          <cell r="P30">
            <v>7.1427148601077378E-2</v>
          </cell>
          <cell r="Q30">
            <v>674.59248289243953</v>
          </cell>
          <cell r="R30">
            <v>0</v>
          </cell>
          <cell r="S30">
            <v>0</v>
          </cell>
          <cell r="T30">
            <v>0</v>
          </cell>
          <cell r="U30">
            <v>0</v>
          </cell>
          <cell r="V30">
            <v>0</v>
          </cell>
          <cell r="W30">
            <v>5.4999999999999997E-3</v>
          </cell>
          <cell r="X30">
            <v>9.7416867852340744E-2</v>
          </cell>
          <cell r="Y30">
            <v>23412.217563883005</v>
          </cell>
          <cell r="Z30">
            <v>1881.1520063879207</v>
          </cell>
        </row>
        <row r="31">
          <cell r="C31">
            <v>47090</v>
          </cell>
          <cell r="D31">
            <v>4.6719048630282438E-4</v>
          </cell>
          <cell r="E31">
            <v>9.6543161272822087E-2</v>
          </cell>
          <cell r="F31">
            <v>1E-4</v>
          </cell>
          <cell r="G31">
            <v>1.89E-2</v>
          </cell>
          <cell r="H31">
            <v>9.6068061972262905E-2</v>
          </cell>
          <cell r="I31">
            <v>3965.3564400298101</v>
          </cell>
          <cell r="J31">
            <v>0</v>
          </cell>
          <cell r="K31">
            <v>0</v>
          </cell>
          <cell r="L31">
            <v>0.18264578168016038</v>
          </cell>
          <cell r="M31">
            <v>2982.2245711789828</v>
          </cell>
          <cell r="N31">
            <v>1E-4</v>
          </cell>
          <cell r="O31">
            <v>1.89E-2</v>
          </cell>
          <cell r="P31">
            <v>7.1427148601077378E-2</v>
          </cell>
          <cell r="Q31">
            <v>674.59248289243953</v>
          </cell>
          <cell r="R31">
            <v>0</v>
          </cell>
          <cell r="S31">
            <v>0</v>
          </cell>
          <cell r="T31">
            <v>0</v>
          </cell>
          <cell r="U31">
            <v>0</v>
          </cell>
          <cell r="V31">
            <v>0</v>
          </cell>
          <cell r="W31">
            <v>9.1000000000000004E-3</v>
          </cell>
          <cell r="X31">
            <v>9.7416867852340744E-2</v>
          </cell>
          <cell r="Y31">
            <v>23412.217563883005</v>
          </cell>
          <cell r="Z31">
            <v>1876.7863227956325</v>
          </cell>
        </row>
        <row r="32">
          <cell r="C32">
            <v>47134</v>
          </cell>
          <cell r="D32">
            <v>8.0621207620825731E-4</v>
          </cell>
          <cell r="E32">
            <v>9.7694218463752647E-2</v>
          </cell>
          <cell r="F32">
            <v>1E-4</v>
          </cell>
          <cell r="G32">
            <v>2.1600000000000001E-2</v>
          </cell>
          <cell r="H32">
            <v>9.6068061972262905E-2</v>
          </cell>
          <cell r="I32">
            <v>3965.3564400298101</v>
          </cell>
          <cell r="J32">
            <v>0</v>
          </cell>
          <cell r="K32">
            <v>0</v>
          </cell>
          <cell r="L32">
            <v>0.18264578168016038</v>
          </cell>
          <cell r="M32">
            <v>2982.2245711789828</v>
          </cell>
          <cell r="N32">
            <v>1E-4</v>
          </cell>
          <cell r="O32">
            <v>2.1600000000000001E-2</v>
          </cell>
          <cell r="P32">
            <v>7.1427148601077378E-2</v>
          </cell>
          <cell r="Q32">
            <v>674.59248289243953</v>
          </cell>
          <cell r="R32">
            <v>0</v>
          </cell>
          <cell r="S32">
            <v>0</v>
          </cell>
          <cell r="T32">
            <v>0</v>
          </cell>
          <cell r="U32">
            <v>0</v>
          </cell>
          <cell r="V32">
            <v>0</v>
          </cell>
          <cell r="W32">
            <v>1.37E-2</v>
          </cell>
          <cell r="X32">
            <v>9.7416867852340744E-2</v>
          </cell>
          <cell r="Y32">
            <v>23412.217563883005</v>
          </cell>
          <cell r="Z32">
            <v>1872.4206392033441</v>
          </cell>
        </row>
        <row r="33">
          <cell r="C33">
            <v>46920</v>
          </cell>
          <cell r="D33">
            <v>6.1807331628303494E-4</v>
          </cell>
          <cell r="E33">
            <v>9.885899938860003E-2</v>
          </cell>
          <cell r="F33">
            <v>1E-4</v>
          </cell>
          <cell r="G33">
            <v>2.4299999999999999E-2</v>
          </cell>
          <cell r="H33">
            <v>9.8072845995469768E-2</v>
          </cell>
          <cell r="I33">
            <v>3965.3564400298101</v>
          </cell>
          <cell r="J33">
            <v>0</v>
          </cell>
          <cell r="K33">
            <v>0</v>
          </cell>
          <cell r="L33">
            <v>0.17555360829238484</v>
          </cell>
          <cell r="M33">
            <v>2982.2245711789828</v>
          </cell>
          <cell r="N33">
            <v>1E-4</v>
          </cell>
          <cell r="O33">
            <v>2.4299999999999999E-2</v>
          </cell>
          <cell r="P33">
            <v>7.6210585656148189E-2</v>
          </cell>
          <cell r="Q33">
            <v>674.59248289243953</v>
          </cell>
          <cell r="R33">
            <v>0</v>
          </cell>
          <cell r="S33">
            <v>0</v>
          </cell>
          <cell r="T33">
            <v>0</v>
          </cell>
          <cell r="U33">
            <v>0</v>
          </cell>
          <cell r="V33">
            <v>0</v>
          </cell>
          <cell r="W33">
            <v>1.9199999999999998E-2</v>
          </cell>
          <cell r="X33">
            <v>0.10562195683993768</v>
          </cell>
          <cell r="Y33">
            <v>23412.217563883005</v>
          </cell>
          <cell r="Z33">
            <v>1868.0549556110557</v>
          </cell>
        </row>
        <row r="34">
          <cell r="C34">
            <v>46504</v>
          </cell>
          <cell r="D34">
            <v>8.171340099776363E-4</v>
          </cell>
          <cell r="E34">
            <v>0.1002912231558916</v>
          </cell>
          <cell r="F34">
            <v>1E-4</v>
          </cell>
          <cell r="G34">
            <v>2.7099999999999999E-2</v>
          </cell>
          <cell r="H34">
            <v>9.8072845995469768E-2</v>
          </cell>
          <cell r="I34">
            <v>3965.3564400298101</v>
          </cell>
          <cell r="J34">
            <v>0</v>
          </cell>
          <cell r="K34">
            <v>0</v>
          </cell>
          <cell r="L34">
            <v>0.17555360829238484</v>
          </cell>
          <cell r="M34">
            <v>2982.2245711789828</v>
          </cell>
          <cell r="N34">
            <v>1E-4</v>
          </cell>
          <cell r="O34">
            <v>2.7099999999999999E-2</v>
          </cell>
          <cell r="P34">
            <v>7.6210585656148189E-2</v>
          </cell>
          <cell r="Q34">
            <v>674.59248289243953</v>
          </cell>
          <cell r="R34">
            <v>0</v>
          </cell>
          <cell r="S34">
            <v>0</v>
          </cell>
          <cell r="T34">
            <v>0</v>
          </cell>
          <cell r="U34">
            <v>0</v>
          </cell>
          <cell r="V34">
            <v>0</v>
          </cell>
          <cell r="W34">
            <v>2.41E-2</v>
          </cell>
          <cell r="X34">
            <v>0.10562195683993768</v>
          </cell>
          <cell r="Y34">
            <v>23412.217563883005</v>
          </cell>
          <cell r="Z34">
            <v>1886.2410243425691</v>
          </cell>
        </row>
        <row r="35">
          <cell r="C35">
            <v>46347</v>
          </cell>
          <cell r="D35">
            <v>9.277838910824865E-4</v>
          </cell>
          <cell r="E35">
            <v>0.1017441963231597</v>
          </cell>
          <cell r="F35">
            <v>1E-4</v>
          </cell>
          <cell r="G35">
            <v>0.03</v>
          </cell>
          <cell r="H35">
            <v>9.8072845995469768E-2</v>
          </cell>
          <cell r="I35">
            <v>3965.3564400298101</v>
          </cell>
          <cell r="J35">
            <v>0</v>
          </cell>
          <cell r="K35">
            <v>0</v>
          </cell>
          <cell r="L35">
            <v>0.17555360829238484</v>
          </cell>
          <cell r="M35">
            <v>2982.2245711789828</v>
          </cell>
          <cell r="N35">
            <v>1E-4</v>
          </cell>
          <cell r="O35">
            <v>0.03</v>
          </cell>
          <cell r="P35">
            <v>7.6210585656148189E-2</v>
          </cell>
          <cell r="Q35">
            <v>674.59248289243953</v>
          </cell>
          <cell r="R35">
            <v>0</v>
          </cell>
          <cell r="S35">
            <v>0</v>
          </cell>
          <cell r="T35">
            <v>0</v>
          </cell>
          <cell r="U35">
            <v>0</v>
          </cell>
          <cell r="V35">
            <v>0</v>
          </cell>
          <cell r="W35">
            <v>2.76E-2</v>
          </cell>
          <cell r="X35">
            <v>0.10562195683993768</v>
          </cell>
          <cell r="Y35">
            <v>23412.217563883005</v>
          </cell>
          <cell r="Z35">
            <v>1904.4270930740824</v>
          </cell>
        </row>
        <row r="36">
          <cell r="C36">
            <v>45331</v>
          </cell>
          <cell r="D36">
            <v>7.0591868699124215E-4</v>
          </cell>
          <cell r="E36">
            <v>0.10321821949817894</v>
          </cell>
          <cell r="F36">
            <v>2.0000000000000001E-4</v>
          </cell>
          <cell r="G36">
            <v>3.3099999999999997E-2</v>
          </cell>
          <cell r="H36">
            <v>9.8072845995469768E-2</v>
          </cell>
          <cell r="I36">
            <v>3965.3564400298101</v>
          </cell>
          <cell r="J36">
            <v>0</v>
          </cell>
          <cell r="K36">
            <v>0</v>
          </cell>
          <cell r="L36">
            <v>0.17555360829238484</v>
          </cell>
          <cell r="M36">
            <v>2982.2245711789828</v>
          </cell>
          <cell r="N36">
            <v>2.0000000000000001E-4</v>
          </cell>
          <cell r="O36">
            <v>3.3099999999999997E-2</v>
          </cell>
          <cell r="P36">
            <v>7.6210585656148189E-2</v>
          </cell>
          <cell r="Q36">
            <v>674.59248289243953</v>
          </cell>
          <cell r="R36">
            <v>0</v>
          </cell>
          <cell r="S36">
            <v>0</v>
          </cell>
          <cell r="T36">
            <v>0</v>
          </cell>
          <cell r="U36">
            <v>0</v>
          </cell>
          <cell r="V36">
            <v>0</v>
          </cell>
          <cell r="W36">
            <v>2.98E-2</v>
          </cell>
          <cell r="X36">
            <v>0.10562195683993768</v>
          </cell>
          <cell r="Y36">
            <v>23412.217563883005</v>
          </cell>
          <cell r="Z36">
            <v>1922.6131618055958</v>
          </cell>
        </row>
        <row r="37">
          <cell r="C37">
            <v>44405</v>
          </cell>
          <cell r="D37">
            <v>9.0079945952032433E-4</v>
          </cell>
          <cell r="E37">
            <v>0.10471359764379121</v>
          </cell>
          <cell r="F37">
            <v>2.0000000000000001E-4</v>
          </cell>
          <cell r="G37">
            <v>3.6200000000000003E-2</v>
          </cell>
          <cell r="H37">
            <v>9.8072845995469768E-2</v>
          </cell>
          <cell r="I37">
            <v>3965.3564400298101</v>
          </cell>
          <cell r="J37">
            <v>0</v>
          </cell>
          <cell r="K37">
            <v>0</v>
          </cell>
          <cell r="L37">
            <v>0.17555360829238484</v>
          </cell>
          <cell r="M37">
            <v>2982.2245711789828</v>
          </cell>
          <cell r="N37">
            <v>2.0000000000000001E-4</v>
          </cell>
          <cell r="O37">
            <v>3.6200000000000003E-2</v>
          </cell>
          <cell r="P37">
            <v>7.6210585656148189E-2</v>
          </cell>
          <cell r="Q37">
            <v>674.59248289243953</v>
          </cell>
          <cell r="R37">
            <v>0</v>
          </cell>
          <cell r="S37">
            <v>0</v>
          </cell>
          <cell r="T37">
            <v>0</v>
          </cell>
          <cell r="U37">
            <v>0</v>
          </cell>
          <cell r="V37">
            <v>0</v>
          </cell>
          <cell r="W37">
            <v>3.04E-2</v>
          </cell>
          <cell r="X37">
            <v>0.10562195683993768</v>
          </cell>
          <cell r="Y37">
            <v>23412.217563883005</v>
          </cell>
          <cell r="Z37">
            <v>1940.7992305371092</v>
          </cell>
        </row>
        <row r="38">
          <cell r="C38">
            <v>42770</v>
          </cell>
          <cell r="D38">
            <v>1.0053776011222819E-3</v>
          </cell>
          <cell r="E38">
            <v>0.106230640141</v>
          </cell>
          <cell r="F38">
            <v>2.0000000000000001E-4</v>
          </cell>
          <cell r="G38">
            <v>3.95E-2</v>
          </cell>
          <cell r="H38">
            <v>8.8812249950868269E-2</v>
          </cell>
          <cell r="I38">
            <v>3965.3564400298101</v>
          </cell>
          <cell r="J38">
            <v>1E-4</v>
          </cell>
          <cell r="K38">
            <v>0</v>
          </cell>
          <cell r="L38">
            <v>0.18117963155191918</v>
          </cell>
          <cell r="M38">
            <v>2982.2245711789828</v>
          </cell>
          <cell r="N38">
            <v>2.0000000000000001E-4</v>
          </cell>
          <cell r="O38">
            <v>3.95E-2</v>
          </cell>
          <cell r="P38">
            <v>7.8239979842562132E-2</v>
          </cell>
          <cell r="Q38">
            <v>674.59248289243953</v>
          </cell>
          <cell r="R38">
            <v>0</v>
          </cell>
          <cell r="S38">
            <v>0</v>
          </cell>
          <cell r="T38">
            <v>0</v>
          </cell>
          <cell r="U38">
            <v>0</v>
          </cell>
          <cell r="V38">
            <v>1E-4</v>
          </cell>
          <cell r="W38">
            <v>2.9700000000000001E-2</v>
          </cell>
          <cell r="X38">
            <v>0.10475813158238473</v>
          </cell>
          <cell r="Y38">
            <v>23412.217563883005</v>
          </cell>
          <cell r="Z38">
            <v>1958.9852992686224</v>
          </cell>
        </row>
        <row r="39">
          <cell r="C39">
            <v>41313</v>
          </cell>
          <cell r="D39">
            <v>1.0166291482100066E-3</v>
          </cell>
          <cell r="E39">
            <v>0.10730818782641138</v>
          </cell>
          <cell r="F39">
            <v>2.9999999999999997E-4</v>
          </cell>
          <cell r="G39">
            <v>4.2900000000000001E-2</v>
          </cell>
          <cell r="H39">
            <v>8.8812249950868269E-2</v>
          </cell>
          <cell r="I39">
            <v>3965.3564400298101</v>
          </cell>
          <cell r="J39">
            <v>1E-4</v>
          </cell>
          <cell r="K39">
            <v>0</v>
          </cell>
          <cell r="L39">
            <v>0.18117963155191918</v>
          </cell>
          <cell r="M39">
            <v>2982.2245711789828</v>
          </cell>
          <cell r="N39">
            <v>2.9999999999999997E-4</v>
          </cell>
          <cell r="O39">
            <v>4.2900000000000001E-2</v>
          </cell>
          <cell r="P39">
            <v>7.8239979842562132E-2</v>
          </cell>
          <cell r="Q39">
            <v>674.59248289243953</v>
          </cell>
          <cell r="R39">
            <v>0</v>
          </cell>
          <cell r="S39">
            <v>0</v>
          </cell>
          <cell r="T39">
            <v>0</v>
          </cell>
          <cell r="U39">
            <v>0</v>
          </cell>
          <cell r="V39">
            <v>1E-4</v>
          </cell>
          <cell r="W39">
            <v>2.75E-2</v>
          </cell>
          <cell r="X39">
            <v>0.10475813158238473</v>
          </cell>
          <cell r="Y39">
            <v>23412.217563883005</v>
          </cell>
          <cell r="Z39">
            <v>1977.1713680001358</v>
          </cell>
        </row>
        <row r="40">
          <cell r="C40">
            <v>40458</v>
          </cell>
          <cell r="D40">
            <v>9.6396262791042565E-4</v>
          </cell>
          <cell r="E40">
            <v>0.10839666558823753</v>
          </cell>
          <cell r="F40">
            <v>2.9999999999999997E-4</v>
          </cell>
          <cell r="G40">
            <v>4.5699999999999998E-2</v>
          </cell>
          <cell r="H40">
            <v>8.8812249950868269E-2</v>
          </cell>
          <cell r="I40">
            <v>3965.3564400298101</v>
          </cell>
          <cell r="J40">
            <v>1E-4</v>
          </cell>
          <cell r="K40">
            <v>2.0000000000000001E-4</v>
          </cell>
          <cell r="L40">
            <v>0.18117963155191918</v>
          </cell>
          <cell r="M40">
            <v>2982.2245711789828</v>
          </cell>
          <cell r="N40">
            <v>2.9999999999999997E-4</v>
          </cell>
          <cell r="O40">
            <v>4.5699999999999998E-2</v>
          </cell>
          <cell r="P40">
            <v>7.8239979842562132E-2</v>
          </cell>
          <cell r="Q40">
            <v>674.59248289243953</v>
          </cell>
          <cell r="R40">
            <v>0</v>
          </cell>
          <cell r="S40">
            <v>0</v>
          </cell>
          <cell r="T40">
            <v>0</v>
          </cell>
          <cell r="U40">
            <v>0</v>
          </cell>
          <cell r="V40">
            <v>1E-4</v>
          </cell>
          <cell r="W40">
            <v>2.4400000000000002E-2</v>
          </cell>
          <cell r="X40">
            <v>0.10475813158238473</v>
          </cell>
          <cell r="Y40">
            <v>23412.217563883005</v>
          </cell>
          <cell r="Z40">
            <v>1995.3574367316492</v>
          </cell>
        </row>
        <row r="41">
          <cell r="C41">
            <v>39842</v>
          </cell>
          <cell r="D41">
            <v>1.3051553636865619E-3</v>
          </cell>
          <cell r="E41">
            <v>0.10949618429541924</v>
          </cell>
          <cell r="F41">
            <v>4.0000000000000002E-4</v>
          </cell>
          <cell r="G41">
            <v>4.7699999999999999E-2</v>
          </cell>
          <cell r="H41">
            <v>8.8812249950868269E-2</v>
          </cell>
          <cell r="I41">
            <v>3965.3564400298101</v>
          </cell>
          <cell r="J41">
            <v>1E-4</v>
          </cell>
          <cell r="K41">
            <v>4.0000000000000002E-4</v>
          </cell>
          <cell r="L41">
            <v>0.18117963155191918</v>
          </cell>
          <cell r="M41">
            <v>2982.2245711789828</v>
          </cell>
          <cell r="N41">
            <v>4.0000000000000002E-4</v>
          </cell>
          <cell r="O41">
            <v>4.7699999999999999E-2</v>
          </cell>
          <cell r="P41">
            <v>7.8239979842562132E-2</v>
          </cell>
          <cell r="Q41">
            <v>674.59248289243953</v>
          </cell>
          <cell r="R41">
            <v>0</v>
          </cell>
          <cell r="S41">
            <v>0</v>
          </cell>
          <cell r="T41">
            <v>0</v>
          </cell>
          <cell r="U41">
            <v>0</v>
          </cell>
          <cell r="V41">
            <v>1E-4</v>
          </cell>
          <cell r="W41">
            <v>2.1600000000000001E-2</v>
          </cell>
          <cell r="X41">
            <v>0.10475813158238473</v>
          </cell>
          <cell r="Y41">
            <v>23412.217563883005</v>
          </cell>
          <cell r="Z41">
            <v>2013.5435054631625</v>
          </cell>
        </row>
        <row r="42">
          <cell r="C42">
            <v>39907</v>
          </cell>
          <cell r="D42">
            <v>1.152679980955722E-3</v>
          </cell>
          <cell r="E42">
            <v>0.11060685594149326</v>
          </cell>
          <cell r="F42">
            <v>4.0000000000000002E-4</v>
          </cell>
          <cell r="G42">
            <v>4.9099999999999998E-2</v>
          </cell>
          <cell r="H42">
            <v>8.8812249950868269E-2</v>
          </cell>
          <cell r="I42">
            <v>3965.3564400298101</v>
          </cell>
          <cell r="J42">
            <v>1E-4</v>
          </cell>
          <cell r="K42">
            <v>8.9999999999999998E-4</v>
          </cell>
          <cell r="L42">
            <v>0.18117963155191918</v>
          </cell>
          <cell r="M42">
            <v>2982.2245711789828</v>
          </cell>
          <cell r="N42">
            <v>4.0000000000000002E-4</v>
          </cell>
          <cell r="O42">
            <v>4.9099999999999998E-2</v>
          </cell>
          <cell r="P42">
            <v>7.8239979842562132E-2</v>
          </cell>
          <cell r="Q42">
            <v>674.59248289243953</v>
          </cell>
          <cell r="R42">
            <v>0</v>
          </cell>
          <cell r="S42">
            <v>0</v>
          </cell>
          <cell r="T42">
            <v>0</v>
          </cell>
          <cell r="U42">
            <v>0</v>
          </cell>
          <cell r="V42">
            <v>1E-4</v>
          </cell>
          <cell r="W42">
            <v>1.9199999999999998E-2</v>
          </cell>
          <cell r="X42">
            <v>0.10475813158238473</v>
          </cell>
          <cell r="Y42">
            <v>23412.217563883005</v>
          </cell>
          <cell r="Z42">
            <v>2031.7295741946759</v>
          </cell>
        </row>
        <row r="43">
          <cell r="C43">
            <v>39975</v>
          </cell>
          <cell r="D43">
            <v>1.4509068167604753E-3</v>
          </cell>
          <cell r="E43">
            <v>0.11172879365600001</v>
          </cell>
          <cell r="F43">
            <v>5.0000000000000001E-4</v>
          </cell>
          <cell r="G43">
            <v>4.9700000000000001E-2</v>
          </cell>
          <cell r="H43">
            <v>7.5748293482930454E-2</v>
          </cell>
          <cell r="I43">
            <v>3965.3564400298101</v>
          </cell>
          <cell r="J43">
            <v>1E-4</v>
          </cell>
          <cell r="K43">
            <v>1.5E-3</v>
          </cell>
          <cell r="L43">
            <v>0.17390534394732135</v>
          </cell>
          <cell r="M43">
            <v>2982.2245711789828</v>
          </cell>
          <cell r="N43">
            <v>5.0000000000000001E-4</v>
          </cell>
          <cell r="O43">
            <v>4.9700000000000001E-2</v>
          </cell>
          <cell r="P43">
            <v>8.0405361149327143E-2</v>
          </cell>
          <cell r="Q43">
            <v>674.59248289243953</v>
          </cell>
          <cell r="R43">
            <v>0</v>
          </cell>
          <cell r="S43">
            <v>0</v>
          </cell>
          <cell r="T43">
            <v>0</v>
          </cell>
          <cell r="U43">
            <v>0</v>
          </cell>
          <cell r="V43">
            <v>1E-4</v>
          </cell>
          <cell r="W43">
            <v>1.72E-2</v>
          </cell>
          <cell r="X43">
            <v>7.8464424162177179E-2</v>
          </cell>
          <cell r="Y43">
            <v>23412.217563883005</v>
          </cell>
          <cell r="Z43">
            <v>2049.9156429261893</v>
          </cell>
        </row>
        <row r="44">
          <cell r="C44">
            <v>40592</v>
          </cell>
          <cell r="D44">
            <v>1.4042175798186834E-3</v>
          </cell>
          <cell r="E44">
            <v>0.11280807865512653</v>
          </cell>
          <cell r="F44">
            <v>5.9999999999999995E-4</v>
          </cell>
          <cell r="G44">
            <v>4.9700000000000001E-2</v>
          </cell>
          <cell r="H44">
            <v>7.5748293482930454E-2</v>
          </cell>
          <cell r="I44">
            <v>3965.3564400298101</v>
          </cell>
          <cell r="J44">
            <v>1E-4</v>
          </cell>
          <cell r="K44">
            <v>2.2000000000000001E-3</v>
          </cell>
          <cell r="L44">
            <v>0.17390534394732135</v>
          </cell>
          <cell r="M44">
            <v>2982.2245711789828</v>
          </cell>
          <cell r="N44">
            <v>5.9999999999999995E-4</v>
          </cell>
          <cell r="O44">
            <v>4.9700000000000001E-2</v>
          </cell>
          <cell r="P44">
            <v>8.0405361149327143E-2</v>
          </cell>
          <cell r="Q44">
            <v>674.59248289243953</v>
          </cell>
          <cell r="R44">
            <v>0</v>
          </cell>
          <cell r="S44">
            <v>0</v>
          </cell>
          <cell r="T44">
            <v>0</v>
          </cell>
          <cell r="U44">
            <v>0</v>
          </cell>
          <cell r="V44">
            <v>1E-4</v>
          </cell>
          <cell r="W44">
            <v>1.5599999999999999E-2</v>
          </cell>
          <cell r="X44">
            <v>7.8464424162177179E-2</v>
          </cell>
          <cell r="Y44">
            <v>23412.217563883005</v>
          </cell>
          <cell r="Z44">
            <v>2106.7519981726082</v>
          </cell>
        </row>
        <row r="45">
          <cell r="C45">
            <v>40876</v>
          </cell>
          <cell r="D45">
            <v>1.2232116645464332E-3</v>
          </cell>
          <cell r="E45">
            <v>0.11389778940102099</v>
          </cell>
          <cell r="F45">
            <v>6.9999999999999999E-4</v>
          </cell>
          <cell r="G45">
            <v>4.8899999999999999E-2</v>
          </cell>
          <cell r="H45">
            <v>7.5748293482930454E-2</v>
          </cell>
          <cell r="I45">
            <v>3965.3564400298101</v>
          </cell>
          <cell r="J45">
            <v>1E-4</v>
          </cell>
          <cell r="K45">
            <v>3.0999999999999999E-3</v>
          </cell>
          <cell r="L45">
            <v>0.17390534394732135</v>
          </cell>
          <cell r="M45">
            <v>2982.2245711789828</v>
          </cell>
          <cell r="N45">
            <v>6.9999999999999999E-4</v>
          </cell>
          <cell r="O45">
            <v>4.8899999999999999E-2</v>
          </cell>
          <cell r="P45">
            <v>8.0405361149327143E-2</v>
          </cell>
          <cell r="Q45">
            <v>674.59248289243953</v>
          </cell>
          <cell r="R45">
            <v>0</v>
          </cell>
          <cell r="S45">
            <v>0</v>
          </cell>
          <cell r="T45">
            <v>0</v>
          </cell>
          <cell r="U45">
            <v>0</v>
          </cell>
          <cell r="V45">
            <v>1E-4</v>
          </cell>
          <cell r="W45">
            <v>1.44E-2</v>
          </cell>
          <cell r="X45">
            <v>7.8464424162177179E-2</v>
          </cell>
          <cell r="Y45">
            <v>23412.217563883005</v>
          </cell>
          <cell r="Z45">
            <v>2163.5883534190275</v>
          </cell>
        </row>
        <row r="46">
          <cell r="C46">
            <v>41849</v>
          </cell>
          <cell r="D46">
            <v>1.7204712179502498E-3</v>
          </cell>
          <cell r="E46">
            <v>0.11499802660498362</v>
          </cell>
          <cell r="F46">
            <v>8.0000000000000004E-4</v>
          </cell>
          <cell r="G46">
            <v>4.7399999999999998E-2</v>
          </cell>
          <cell r="H46">
            <v>7.5748293482930454E-2</v>
          </cell>
          <cell r="I46">
            <v>3965.3564400298101</v>
          </cell>
          <cell r="J46">
            <v>1E-4</v>
          </cell>
          <cell r="K46">
            <v>3.8999999999999998E-3</v>
          </cell>
          <cell r="L46">
            <v>0.17390534394732135</v>
          </cell>
          <cell r="M46">
            <v>2982.2245711789828</v>
          </cell>
          <cell r="N46">
            <v>8.0000000000000004E-4</v>
          </cell>
          <cell r="O46">
            <v>4.7399999999999998E-2</v>
          </cell>
          <cell r="P46">
            <v>8.0405361149327143E-2</v>
          </cell>
          <cell r="Q46">
            <v>674.59248289243953</v>
          </cell>
          <cell r="R46">
            <v>0</v>
          </cell>
          <cell r="S46">
            <v>0</v>
          </cell>
          <cell r="T46">
            <v>0</v>
          </cell>
          <cell r="U46">
            <v>0</v>
          </cell>
          <cell r="V46">
            <v>1E-4</v>
          </cell>
          <cell r="W46">
            <v>1.38E-2</v>
          </cell>
          <cell r="X46">
            <v>7.8464424162177179E-2</v>
          </cell>
          <cell r="Y46">
            <v>23412.217563883005</v>
          </cell>
          <cell r="Z46">
            <v>2220.4247086654468</v>
          </cell>
        </row>
        <row r="47">
          <cell r="C47">
            <v>42414</v>
          </cell>
          <cell r="D47">
            <v>1.9097467817230159E-3</v>
          </cell>
          <cell r="E47">
            <v>0.11610889195117231</v>
          </cell>
          <cell r="F47">
            <v>8.9999999999999998E-4</v>
          </cell>
          <cell r="G47">
            <v>4.6100000000000002E-2</v>
          </cell>
          <cell r="H47">
            <v>7.5748293482930454E-2</v>
          </cell>
          <cell r="I47">
            <v>3965.3564400298101</v>
          </cell>
          <cell r="J47">
            <v>1E-4</v>
          </cell>
          <cell r="K47">
            <v>4.7000000000000002E-3</v>
          </cell>
          <cell r="L47">
            <v>0.17390534394732135</v>
          </cell>
          <cell r="M47">
            <v>2982.2245711789828</v>
          </cell>
          <cell r="N47">
            <v>8.9999999999999998E-4</v>
          </cell>
          <cell r="O47">
            <v>4.6100000000000002E-2</v>
          </cell>
          <cell r="P47">
            <v>8.0405361149327143E-2</v>
          </cell>
          <cell r="Q47">
            <v>674.59248289243953</v>
          </cell>
          <cell r="R47">
            <v>0</v>
          </cell>
          <cell r="S47">
            <v>0</v>
          </cell>
          <cell r="T47">
            <v>0</v>
          </cell>
          <cell r="U47">
            <v>0</v>
          </cell>
          <cell r="V47">
            <v>1E-4</v>
          </cell>
          <cell r="W47">
            <v>1.3599999999999999E-2</v>
          </cell>
          <cell r="X47">
            <v>7.8464424162177179E-2</v>
          </cell>
          <cell r="Y47">
            <v>23412.217563883005</v>
          </cell>
          <cell r="Z47">
            <v>2277.2610639118657</v>
          </cell>
        </row>
        <row r="48">
          <cell r="C48">
            <v>41116</v>
          </cell>
          <cell r="D48">
            <v>1.5808930829847262E-3</v>
          </cell>
          <cell r="E48">
            <v>0.11723048810600002</v>
          </cell>
          <cell r="F48">
            <v>1.1000000000000001E-3</v>
          </cell>
          <cell r="G48">
            <v>4.4900000000000002E-2</v>
          </cell>
          <cell r="H48">
            <v>7.2118587273371643E-2</v>
          </cell>
          <cell r="I48">
            <v>3965.3564400298101</v>
          </cell>
          <cell r="J48">
            <v>1E-4</v>
          </cell>
          <cell r="K48">
            <v>5.1999999999999998E-3</v>
          </cell>
          <cell r="L48">
            <v>0.17876810679993829</v>
          </cell>
          <cell r="M48">
            <v>2982.2245711789828</v>
          </cell>
          <cell r="N48">
            <v>1.1000000000000001E-3</v>
          </cell>
          <cell r="O48">
            <v>4.4900000000000002E-2</v>
          </cell>
          <cell r="P48">
            <v>8.2109130804582611E-2</v>
          </cell>
          <cell r="Q48">
            <v>674.59248289243953</v>
          </cell>
          <cell r="R48">
            <v>0</v>
          </cell>
          <cell r="S48">
            <v>0</v>
          </cell>
          <cell r="T48">
            <v>0</v>
          </cell>
          <cell r="U48">
            <v>0</v>
          </cell>
          <cell r="V48">
            <v>2.0000000000000001E-4</v>
          </cell>
          <cell r="W48">
            <v>1.37E-2</v>
          </cell>
          <cell r="X48">
            <v>9.9380066044045201E-2</v>
          </cell>
          <cell r="Y48">
            <v>23412.217563883005</v>
          </cell>
          <cell r="Z48">
            <v>2334.0974191582845</v>
          </cell>
        </row>
        <row r="49">
          <cell r="C49">
            <v>40228</v>
          </cell>
          <cell r="D49">
            <v>2.0632395346524808E-3</v>
          </cell>
          <cell r="E49">
            <v>0.11909798121178908</v>
          </cell>
          <cell r="F49">
            <v>1.1999999999999999E-3</v>
          </cell>
          <cell r="G49">
            <v>4.3700000000000003E-2</v>
          </cell>
          <cell r="H49">
            <v>7.2118587273371643E-2</v>
          </cell>
          <cell r="I49">
            <v>3965.3564400298101</v>
          </cell>
          <cell r="J49">
            <v>1E-4</v>
          </cell>
          <cell r="K49">
            <v>5.7000000000000002E-3</v>
          </cell>
          <cell r="L49">
            <v>0.17876810679993829</v>
          </cell>
          <cell r="M49">
            <v>2982.2245711789828</v>
          </cell>
          <cell r="N49">
            <v>1.1999999999999999E-3</v>
          </cell>
          <cell r="O49">
            <v>4.3700000000000003E-2</v>
          </cell>
          <cell r="P49">
            <v>8.2109130804582611E-2</v>
          </cell>
          <cell r="Q49">
            <v>674.59248289243953</v>
          </cell>
          <cell r="R49">
            <v>0</v>
          </cell>
          <cell r="S49">
            <v>0</v>
          </cell>
          <cell r="T49">
            <v>0</v>
          </cell>
          <cell r="U49">
            <v>0</v>
          </cell>
          <cell r="V49">
            <v>2.0000000000000001E-4</v>
          </cell>
          <cell r="W49">
            <v>1.41E-2</v>
          </cell>
          <cell r="X49">
            <v>9.9380066044045201E-2</v>
          </cell>
          <cell r="Y49">
            <v>23412.217563883005</v>
          </cell>
          <cell r="Z49">
            <v>2390.9337744047039</v>
          </cell>
        </row>
        <row r="50">
          <cell r="C50">
            <v>39268</v>
          </cell>
          <cell r="D50">
            <v>2.2155444636854436E-3</v>
          </cell>
          <cell r="E50">
            <v>0.12099522366483852</v>
          </cell>
          <cell r="F50">
            <v>1.4E-3</v>
          </cell>
          <cell r="G50">
            <v>4.2700000000000002E-2</v>
          </cell>
          <cell r="H50">
            <v>7.2118587273371643E-2</v>
          </cell>
          <cell r="I50">
            <v>3965.3564400298101</v>
          </cell>
          <cell r="J50">
            <v>2.0000000000000001E-4</v>
          </cell>
          <cell r="K50">
            <v>6.0000000000000001E-3</v>
          </cell>
          <cell r="L50">
            <v>0.17876810679993829</v>
          </cell>
          <cell r="M50">
            <v>2982.2245711789828</v>
          </cell>
          <cell r="N50">
            <v>1.4E-3</v>
          </cell>
          <cell r="O50">
            <v>4.2700000000000002E-2</v>
          </cell>
          <cell r="P50">
            <v>8.2109130804582611E-2</v>
          </cell>
          <cell r="Q50">
            <v>674.59248289243953</v>
          </cell>
          <cell r="R50">
            <v>0</v>
          </cell>
          <cell r="S50">
            <v>0</v>
          </cell>
          <cell r="T50">
            <v>0</v>
          </cell>
          <cell r="U50">
            <v>0</v>
          </cell>
          <cell r="V50">
            <v>2.0000000000000001E-4</v>
          </cell>
          <cell r="W50">
            <v>1.47E-2</v>
          </cell>
          <cell r="X50">
            <v>9.9380066044045201E-2</v>
          </cell>
          <cell r="Y50">
            <v>23412.217563883005</v>
          </cell>
          <cell r="Z50">
            <v>2447.7701296511232</v>
          </cell>
        </row>
        <row r="51">
          <cell r="C51">
            <v>37788</v>
          </cell>
          <cell r="D51">
            <v>2.5934158992272681E-3</v>
          </cell>
          <cell r="E51">
            <v>0.1229226893751509</v>
          </cell>
          <cell r="F51">
            <v>1.6000000000000001E-3</v>
          </cell>
          <cell r="G51">
            <v>4.1700000000000001E-2</v>
          </cell>
          <cell r="H51">
            <v>7.2118587273371643E-2</v>
          </cell>
          <cell r="I51">
            <v>3965.3564400298101</v>
          </cell>
          <cell r="J51">
            <v>2.0000000000000001E-4</v>
          </cell>
          <cell r="K51">
            <v>6.1999999999999998E-3</v>
          </cell>
          <cell r="L51">
            <v>0.17876810679993829</v>
          </cell>
          <cell r="M51">
            <v>2982.2245711789828</v>
          </cell>
          <cell r="N51">
            <v>1.6000000000000001E-3</v>
          </cell>
          <cell r="O51">
            <v>4.1700000000000001E-2</v>
          </cell>
          <cell r="P51">
            <v>8.2109130804582611E-2</v>
          </cell>
          <cell r="Q51">
            <v>674.59248289243953</v>
          </cell>
          <cell r="R51">
            <v>0</v>
          </cell>
          <cell r="S51">
            <v>0</v>
          </cell>
          <cell r="T51">
            <v>0</v>
          </cell>
          <cell r="U51">
            <v>0</v>
          </cell>
          <cell r="V51">
            <v>2.9999999999999997E-4</v>
          </cell>
          <cell r="W51">
            <v>1.5699999999999999E-2</v>
          </cell>
          <cell r="X51">
            <v>9.9380066044045201E-2</v>
          </cell>
          <cell r="Y51">
            <v>23412.217563883005</v>
          </cell>
          <cell r="Z51">
            <v>2504.606484897542</v>
          </cell>
        </row>
        <row r="52">
          <cell r="C52">
            <v>37505</v>
          </cell>
          <cell r="D52">
            <v>2.4263431542461003E-3</v>
          </cell>
          <cell r="E52">
            <v>0.12488085980216113</v>
          </cell>
          <cell r="F52">
            <v>1.8E-3</v>
          </cell>
          <cell r="G52">
            <v>4.0800000000000003E-2</v>
          </cell>
          <cell r="H52">
            <v>7.2118587273371643E-2</v>
          </cell>
          <cell r="I52">
            <v>3965.3564400298101</v>
          </cell>
          <cell r="J52">
            <v>2.0000000000000001E-4</v>
          </cell>
          <cell r="K52">
            <v>6.3E-3</v>
          </cell>
          <cell r="L52">
            <v>0.17876810679993829</v>
          </cell>
          <cell r="M52">
            <v>2982.2245711789828</v>
          </cell>
          <cell r="N52">
            <v>1.8E-3</v>
          </cell>
          <cell r="O52">
            <v>4.0800000000000003E-2</v>
          </cell>
          <cell r="P52">
            <v>8.2109130804582611E-2</v>
          </cell>
          <cell r="Q52">
            <v>674.59248289243953</v>
          </cell>
          <cell r="R52">
            <v>0</v>
          </cell>
          <cell r="S52">
            <v>0</v>
          </cell>
          <cell r="T52">
            <v>0</v>
          </cell>
          <cell r="U52">
            <v>0</v>
          </cell>
          <cell r="V52">
            <v>2.9999999999999997E-4</v>
          </cell>
          <cell r="W52">
            <v>1.67E-2</v>
          </cell>
          <cell r="X52">
            <v>9.9380066044045201E-2</v>
          </cell>
          <cell r="Y52">
            <v>23412.217563883005</v>
          </cell>
          <cell r="Z52">
            <v>2561.4428401439609</v>
          </cell>
        </row>
        <row r="53">
          <cell r="C53">
            <v>37283</v>
          </cell>
          <cell r="D53">
            <v>2.5212563366681867E-3</v>
          </cell>
          <cell r="E53">
            <v>0.12687022407499995</v>
          </cell>
          <cell r="F53">
            <v>1.9E-3</v>
          </cell>
          <cell r="G53">
            <v>3.9899999999999998E-2</v>
          </cell>
          <cell r="H53">
            <v>6.6905617691947403E-2</v>
          </cell>
          <cell r="I53">
            <v>3965.3564400298101</v>
          </cell>
          <cell r="J53">
            <v>2.0000000000000001E-4</v>
          </cell>
          <cell r="K53">
            <v>6.4000000000000003E-3</v>
          </cell>
          <cell r="L53">
            <v>0.17634389567610104</v>
          </cell>
          <cell r="M53">
            <v>2982.2245711789828</v>
          </cell>
          <cell r="N53">
            <v>1.9E-3</v>
          </cell>
          <cell r="O53">
            <v>3.9899999999999998E-2</v>
          </cell>
          <cell r="P53">
            <v>8.2646829540822322E-2</v>
          </cell>
          <cell r="Q53">
            <v>674.59248289243953</v>
          </cell>
          <cell r="R53">
            <v>0</v>
          </cell>
          <cell r="S53">
            <v>0</v>
          </cell>
          <cell r="T53">
            <v>0</v>
          </cell>
          <cell r="U53">
            <v>0</v>
          </cell>
          <cell r="V53">
            <v>2.9999999999999997E-4</v>
          </cell>
          <cell r="W53">
            <v>1.7500000000000002E-2</v>
          </cell>
          <cell r="X53">
            <v>8.7528099012099653E-2</v>
          </cell>
          <cell r="Y53">
            <v>23412.217563883005</v>
          </cell>
          <cell r="Z53">
            <v>2618.2791953903802</v>
          </cell>
        </row>
        <row r="54">
          <cell r="C54">
            <v>37914</v>
          </cell>
          <cell r="D54">
            <v>3.4288125758295089E-3</v>
          </cell>
          <cell r="E54">
            <v>0.13023908432538661</v>
          </cell>
          <cell r="F54">
            <v>2.0999999999999999E-3</v>
          </cell>
          <cell r="G54">
            <v>3.8899999999999997E-2</v>
          </cell>
          <cell r="H54">
            <v>6.6905617691947403E-2</v>
          </cell>
          <cell r="I54">
            <v>3834.9589917050098</v>
          </cell>
          <cell r="J54">
            <v>2.0000000000000001E-4</v>
          </cell>
          <cell r="K54">
            <v>6.4999999999999997E-3</v>
          </cell>
          <cell r="L54">
            <v>0.17634389567610104</v>
          </cell>
          <cell r="M54">
            <v>3345.4982834219045</v>
          </cell>
          <cell r="N54">
            <v>2.0999999999999999E-3</v>
          </cell>
          <cell r="O54">
            <v>3.8899999999999997E-2</v>
          </cell>
          <cell r="P54">
            <v>8.2646829540822322E-2</v>
          </cell>
          <cell r="Q54">
            <v>695.53030521251765</v>
          </cell>
          <cell r="R54">
            <v>0</v>
          </cell>
          <cell r="S54">
            <v>0</v>
          </cell>
          <cell r="T54">
            <v>0</v>
          </cell>
          <cell r="U54">
            <v>0</v>
          </cell>
          <cell r="V54">
            <v>4.0000000000000002E-4</v>
          </cell>
          <cell r="W54">
            <v>1.7999999999999999E-2</v>
          </cell>
          <cell r="X54">
            <v>8.7528099012099653E-2</v>
          </cell>
          <cell r="Y54">
            <v>23434.539920006071</v>
          </cell>
          <cell r="Z54">
            <v>2762.5874896289338</v>
          </cell>
        </row>
        <row r="55">
          <cell r="C55">
            <v>38389</v>
          </cell>
          <cell r="D55">
            <v>2.6830602516345827E-3</v>
          </cell>
          <cell r="E55">
            <v>0.13369739991858029</v>
          </cell>
          <cell r="F55">
            <v>2.3E-3</v>
          </cell>
          <cell r="G55">
            <v>3.7900000000000003E-2</v>
          </cell>
          <cell r="H55">
            <v>6.6905617691947403E-2</v>
          </cell>
          <cell r="I55">
            <v>3704.5615433802095</v>
          </cell>
          <cell r="J55">
            <v>2.9999999999999997E-4</v>
          </cell>
          <cell r="K55">
            <v>6.7999999999999996E-3</v>
          </cell>
          <cell r="L55">
            <v>0.17634389567610104</v>
          </cell>
          <cell r="M55">
            <v>3708.7719956648252</v>
          </cell>
          <cell r="N55">
            <v>2.3E-3</v>
          </cell>
          <cell r="O55">
            <v>3.7900000000000003E-2</v>
          </cell>
          <cell r="P55">
            <v>8.2646829540822322E-2</v>
          </cell>
          <cell r="Q55">
            <v>716.46812753259599</v>
          </cell>
          <cell r="R55">
            <v>0</v>
          </cell>
          <cell r="S55">
            <v>0</v>
          </cell>
          <cell r="T55">
            <v>0</v>
          </cell>
          <cell r="U55">
            <v>0</v>
          </cell>
          <cell r="V55">
            <v>4.0000000000000002E-4</v>
          </cell>
          <cell r="W55">
            <v>1.8200000000000001E-2</v>
          </cell>
          <cell r="X55">
            <v>8.7528099012099653E-2</v>
          </cell>
          <cell r="Y55">
            <v>23456.862276129137</v>
          </cell>
          <cell r="Z55">
            <v>2906.8957838674878</v>
          </cell>
        </row>
        <row r="56">
          <cell r="C56">
            <v>38262</v>
          </cell>
          <cell r="D56">
            <v>3.2930845225027441E-3</v>
          </cell>
          <cell r="E56">
            <v>0.13724754621531485</v>
          </cell>
          <cell r="F56">
            <v>2.5000000000000001E-3</v>
          </cell>
          <cell r="G56">
            <v>3.6799999999999999E-2</v>
          </cell>
          <cell r="H56">
            <v>6.6905617691947403E-2</v>
          </cell>
          <cell r="I56">
            <v>3574.1640950554092</v>
          </cell>
          <cell r="J56">
            <v>2.9999999999999997E-4</v>
          </cell>
          <cell r="K56">
            <v>7.0000000000000001E-3</v>
          </cell>
          <cell r="L56">
            <v>0.17634389567610104</v>
          </cell>
          <cell r="M56">
            <v>4072.0457079077496</v>
          </cell>
          <cell r="N56">
            <v>2.5000000000000001E-3</v>
          </cell>
          <cell r="O56">
            <v>3.6799999999999999E-2</v>
          </cell>
          <cell r="P56">
            <v>8.2646829540822322E-2</v>
          </cell>
          <cell r="Q56">
            <v>737.4059498526741</v>
          </cell>
          <cell r="R56">
            <v>0</v>
          </cell>
          <cell r="S56">
            <v>0</v>
          </cell>
          <cell r="T56">
            <v>0</v>
          </cell>
          <cell r="U56">
            <v>0</v>
          </cell>
          <cell r="V56">
            <v>5.0000000000000001E-4</v>
          </cell>
          <cell r="W56">
            <v>1.8200000000000001E-2</v>
          </cell>
          <cell r="X56">
            <v>8.7528099012099653E-2</v>
          </cell>
          <cell r="Y56">
            <v>23479.184632252203</v>
          </cell>
          <cell r="Z56">
            <v>3051.2040781060414</v>
          </cell>
        </row>
        <row r="57">
          <cell r="C57">
            <v>37824</v>
          </cell>
          <cell r="D57">
            <v>3.8071065989847717E-3</v>
          </cell>
          <cell r="E57">
            <v>0.14089196165068557</v>
          </cell>
          <cell r="F57">
            <v>2.7000000000000001E-3</v>
          </cell>
          <cell r="G57">
            <v>3.5700000000000003E-2</v>
          </cell>
          <cell r="H57">
            <v>6.6905617691947403E-2</v>
          </cell>
          <cell r="I57">
            <v>3443.766646730609</v>
          </cell>
          <cell r="J57">
            <v>2.9999999999999997E-4</v>
          </cell>
          <cell r="K57">
            <v>7.3000000000000001E-3</v>
          </cell>
          <cell r="L57">
            <v>0.17634389567610104</v>
          </cell>
          <cell r="M57">
            <v>4435.3194201506703</v>
          </cell>
          <cell r="N57">
            <v>2.7000000000000001E-3</v>
          </cell>
          <cell r="O57">
            <v>3.5700000000000003E-2</v>
          </cell>
          <cell r="P57">
            <v>8.2646829540822322E-2</v>
          </cell>
          <cell r="Q57">
            <v>758.34377217275244</v>
          </cell>
          <cell r="R57">
            <v>0</v>
          </cell>
          <cell r="S57">
            <v>0</v>
          </cell>
          <cell r="T57">
            <v>0</v>
          </cell>
          <cell r="U57">
            <v>0</v>
          </cell>
          <cell r="V57">
            <v>5.0000000000000001E-4</v>
          </cell>
          <cell r="W57">
            <v>1.7999999999999999E-2</v>
          </cell>
          <cell r="X57">
            <v>8.7528099012099653E-2</v>
          </cell>
          <cell r="Y57">
            <v>23501.506988375269</v>
          </cell>
          <cell r="Z57">
            <v>3195.512372344595</v>
          </cell>
        </row>
        <row r="58">
          <cell r="C58">
            <v>36792</v>
          </cell>
          <cell r="D58">
            <v>3.4790171776473144E-3</v>
          </cell>
          <cell r="E58">
            <v>0.14463314940900002</v>
          </cell>
          <cell r="F58">
            <v>2.8999999999999998E-3</v>
          </cell>
          <cell r="G58">
            <v>3.4799999999999998E-2</v>
          </cell>
          <cell r="H58">
            <v>6.5466146248159454E-2</v>
          </cell>
          <cell r="I58">
            <v>3313.3691984058087</v>
          </cell>
          <cell r="J58">
            <v>2.9999999999999997E-4</v>
          </cell>
          <cell r="K58">
            <v>7.7999999999999996E-3</v>
          </cell>
          <cell r="L58">
            <v>0.1762757302180156</v>
          </cell>
          <cell r="M58">
            <v>4798.5931323935947</v>
          </cell>
          <cell r="N58">
            <v>2.8999999999999998E-3</v>
          </cell>
          <cell r="O58">
            <v>3.4799999999999998E-2</v>
          </cell>
          <cell r="P58">
            <v>8.1788613269747804E-2</v>
          </cell>
          <cell r="Q58">
            <v>779.28159449283078</v>
          </cell>
          <cell r="R58">
            <v>0</v>
          </cell>
          <cell r="S58">
            <v>0</v>
          </cell>
          <cell r="T58">
            <v>0</v>
          </cell>
          <cell r="U58">
            <v>0</v>
          </cell>
          <cell r="V58">
            <v>5.9999999999999995E-4</v>
          </cell>
          <cell r="W58">
            <v>1.7600000000000001E-2</v>
          </cell>
          <cell r="X58">
            <v>9.9160034852680101E-2</v>
          </cell>
          <cell r="Y58">
            <v>23523.829344498336</v>
          </cell>
          <cell r="Z58">
            <v>3339.8206665831485</v>
          </cell>
        </row>
        <row r="59">
          <cell r="C59">
            <v>36122</v>
          </cell>
          <cell r="D59">
            <v>4.1525939870439071E-3</v>
          </cell>
          <cell r="E59">
            <v>0.14917994545878163</v>
          </cell>
          <cell r="F59">
            <v>3.2000000000000002E-3</v>
          </cell>
          <cell r="G59">
            <v>3.4299999999999997E-2</v>
          </cell>
          <cell r="H59">
            <v>6.5466146248159454E-2</v>
          </cell>
          <cell r="I59">
            <v>3182.9717500810093</v>
          </cell>
          <cell r="J59">
            <v>4.0000000000000002E-4</v>
          </cell>
          <cell r="K59">
            <v>8.5000000000000006E-3</v>
          </cell>
          <cell r="L59">
            <v>0.1762757302180156</v>
          </cell>
          <cell r="M59">
            <v>5161.8668446365155</v>
          </cell>
          <cell r="N59">
            <v>3.2000000000000002E-3</v>
          </cell>
          <cell r="O59">
            <v>3.4299999999999997E-2</v>
          </cell>
          <cell r="P59">
            <v>8.1788613269747804E-2</v>
          </cell>
          <cell r="Q59">
            <v>800.21941681290889</v>
          </cell>
          <cell r="R59">
            <v>0</v>
          </cell>
          <cell r="S59">
            <v>0</v>
          </cell>
          <cell r="T59">
            <v>0</v>
          </cell>
          <cell r="U59">
            <v>0</v>
          </cell>
          <cell r="V59">
            <v>6.9999999999999999E-4</v>
          </cell>
          <cell r="W59">
            <v>1.7299999999999999E-2</v>
          </cell>
          <cell r="X59">
            <v>9.9160034852680101E-2</v>
          </cell>
          <cell r="Y59">
            <v>23546.151700621398</v>
          </cell>
          <cell r="Z59">
            <v>3484.1289608217025</v>
          </cell>
        </row>
        <row r="60">
          <cell r="C60">
            <v>35062</v>
          </cell>
          <cell r="D60">
            <v>4.7344703667788488E-3</v>
          </cell>
          <cell r="E60">
            <v>0.15386967799582627</v>
          </cell>
          <cell r="F60">
            <v>3.3999999999999998E-3</v>
          </cell>
          <cell r="G60">
            <v>3.4099999999999998E-2</v>
          </cell>
          <cell r="H60">
            <v>6.5466146248159454E-2</v>
          </cell>
          <cell r="I60">
            <v>3052.574301756209</v>
          </cell>
          <cell r="J60">
            <v>4.0000000000000002E-4</v>
          </cell>
          <cell r="K60">
            <v>9.1999999999999998E-3</v>
          </cell>
          <cell r="L60">
            <v>0.1762757302180156</v>
          </cell>
          <cell r="M60">
            <v>5525.1405568794398</v>
          </cell>
          <cell r="N60">
            <v>3.3999999999999998E-3</v>
          </cell>
          <cell r="O60">
            <v>3.4099999999999998E-2</v>
          </cell>
          <cell r="P60">
            <v>8.1788613269747804E-2</v>
          </cell>
          <cell r="Q60">
            <v>821.15723913298723</v>
          </cell>
          <cell r="R60">
            <v>0</v>
          </cell>
          <cell r="S60">
            <v>0</v>
          </cell>
          <cell r="T60">
            <v>0</v>
          </cell>
          <cell r="U60">
            <v>0</v>
          </cell>
          <cell r="V60">
            <v>8.0000000000000004E-4</v>
          </cell>
          <cell r="W60">
            <v>1.7100000000000001E-2</v>
          </cell>
          <cell r="X60">
            <v>9.9160034852680101E-2</v>
          </cell>
          <cell r="Y60">
            <v>23568.474056744464</v>
          </cell>
          <cell r="Z60">
            <v>3628.4372550602561</v>
          </cell>
        </row>
        <row r="61">
          <cell r="C61">
            <v>34129</v>
          </cell>
          <cell r="D61">
            <v>5.977321339623194E-3</v>
          </cell>
          <cell r="E61">
            <v>0.15870684047864125</v>
          </cell>
          <cell r="F61">
            <v>3.7000000000000002E-3</v>
          </cell>
          <cell r="G61">
            <v>3.4200000000000001E-2</v>
          </cell>
          <cell r="H61">
            <v>6.5466146248159454E-2</v>
          </cell>
          <cell r="I61">
            <v>2922.1768534314087</v>
          </cell>
          <cell r="J61">
            <v>5.0000000000000001E-4</v>
          </cell>
          <cell r="K61">
            <v>1.01E-2</v>
          </cell>
          <cell r="L61">
            <v>0.1762757302180156</v>
          </cell>
          <cell r="M61">
            <v>5888.4142691223606</v>
          </cell>
          <cell r="N61">
            <v>3.7000000000000002E-3</v>
          </cell>
          <cell r="O61">
            <v>3.4200000000000001E-2</v>
          </cell>
          <cell r="P61">
            <v>8.1788613269747804E-2</v>
          </cell>
          <cell r="Q61">
            <v>842.09506145306534</v>
          </cell>
          <cell r="R61">
            <v>0</v>
          </cell>
          <cell r="S61">
            <v>0</v>
          </cell>
          <cell r="T61">
            <v>0</v>
          </cell>
          <cell r="U61">
            <v>0</v>
          </cell>
          <cell r="V61">
            <v>8.9999999999999998E-4</v>
          </cell>
          <cell r="W61">
            <v>1.7000000000000001E-2</v>
          </cell>
          <cell r="X61">
            <v>9.9160034852680101E-2</v>
          </cell>
          <cell r="Y61">
            <v>23590.79641286753</v>
          </cell>
          <cell r="Z61">
            <v>3772.7455492988101</v>
          </cell>
        </row>
        <row r="62">
          <cell r="C62">
            <v>33857</v>
          </cell>
          <cell r="D62">
            <v>5.050654222169714E-3</v>
          </cell>
          <cell r="E62">
            <v>0.16369606762546229</v>
          </cell>
          <cell r="F62">
            <v>4.0000000000000001E-3</v>
          </cell>
          <cell r="G62">
            <v>3.4599999999999999E-2</v>
          </cell>
          <cell r="H62">
            <v>6.5466146248159454E-2</v>
          </cell>
          <cell r="I62">
            <v>2791.7794051066085</v>
          </cell>
          <cell r="J62">
            <v>5.0000000000000001E-4</v>
          </cell>
          <cell r="K62">
            <v>1.12E-2</v>
          </cell>
          <cell r="L62">
            <v>0.1762757302180156</v>
          </cell>
          <cell r="M62">
            <v>6251.6879813652849</v>
          </cell>
          <cell r="N62">
            <v>4.0000000000000001E-3</v>
          </cell>
          <cell r="O62">
            <v>3.4599999999999999E-2</v>
          </cell>
          <cell r="P62">
            <v>8.1788613269747804E-2</v>
          </cell>
          <cell r="Q62">
            <v>863.03288377314368</v>
          </cell>
          <cell r="R62">
            <v>0</v>
          </cell>
          <cell r="S62">
            <v>0</v>
          </cell>
          <cell r="T62">
            <v>0</v>
          </cell>
          <cell r="U62">
            <v>0</v>
          </cell>
          <cell r="V62">
            <v>1E-3</v>
          </cell>
          <cell r="W62">
            <v>1.7000000000000001E-2</v>
          </cell>
          <cell r="X62">
            <v>9.9160034852680101E-2</v>
          </cell>
          <cell r="Y62">
            <v>23613.118768990596</v>
          </cell>
          <cell r="Z62">
            <v>3917.0538435373637</v>
          </cell>
        </row>
        <row r="63">
          <cell r="C63">
            <v>32493</v>
          </cell>
          <cell r="D63">
            <v>5.8474132890160959E-3</v>
          </cell>
          <cell r="E63">
            <v>0.16884213985500002</v>
          </cell>
          <cell r="F63">
            <v>4.3E-3</v>
          </cell>
          <cell r="G63">
            <v>3.5400000000000001E-2</v>
          </cell>
          <cell r="H63">
            <v>7.2608800143506069E-2</v>
          </cell>
          <cell r="I63">
            <v>2661.3819567818073</v>
          </cell>
          <cell r="J63">
            <v>5.9999999999999995E-4</v>
          </cell>
          <cell r="K63">
            <v>1.24E-2</v>
          </cell>
          <cell r="L63">
            <v>0.18354203114272949</v>
          </cell>
          <cell r="M63">
            <v>6614.9616936082075</v>
          </cell>
          <cell r="N63">
            <v>4.3E-3</v>
          </cell>
          <cell r="O63">
            <v>3.5400000000000001E-2</v>
          </cell>
          <cell r="P63">
            <v>8.0887907848998686E-2</v>
          </cell>
          <cell r="Q63">
            <v>883.97070609322202</v>
          </cell>
          <cell r="R63">
            <v>0</v>
          </cell>
          <cell r="S63">
            <v>0</v>
          </cell>
          <cell r="T63">
            <v>0</v>
          </cell>
          <cell r="U63">
            <v>0</v>
          </cell>
          <cell r="V63">
            <v>1.1000000000000001E-3</v>
          </cell>
          <cell r="W63">
            <v>1.7100000000000001E-2</v>
          </cell>
          <cell r="X63">
            <v>9.4221262249660681E-2</v>
          </cell>
          <cell r="Y63">
            <v>23635.441125113663</v>
          </cell>
          <cell r="Z63">
            <v>4061.3621377759173</v>
          </cell>
        </row>
        <row r="64">
          <cell r="C64">
            <v>31347</v>
          </cell>
          <cell r="D64">
            <v>6.6673046862538677E-3</v>
          </cell>
          <cell r="E64">
            <v>0.17419231057732071</v>
          </cell>
          <cell r="F64">
            <v>4.7000000000000002E-3</v>
          </cell>
          <cell r="G64">
            <v>3.6200000000000003E-2</v>
          </cell>
          <cell r="H64">
            <v>7.2608800143506069E-2</v>
          </cell>
          <cell r="I64">
            <v>2618.0239538174278</v>
          </cell>
          <cell r="J64">
            <v>6.9999999999999999E-4</v>
          </cell>
          <cell r="K64">
            <v>1.3599999999999999E-2</v>
          </cell>
          <cell r="L64">
            <v>0.18354203114272949</v>
          </cell>
          <cell r="M64">
            <v>7228.9630086959587</v>
          </cell>
          <cell r="N64">
            <v>4.7000000000000002E-3</v>
          </cell>
          <cell r="O64">
            <v>3.6200000000000003E-2</v>
          </cell>
          <cell r="P64">
            <v>8.0887907848998686E-2</v>
          </cell>
          <cell r="Q64">
            <v>897.65437375771626</v>
          </cell>
          <cell r="R64">
            <v>0</v>
          </cell>
          <cell r="S64">
            <v>0</v>
          </cell>
          <cell r="T64">
            <v>0</v>
          </cell>
          <cell r="U64">
            <v>0</v>
          </cell>
          <cell r="V64">
            <v>1.2999999999999999E-3</v>
          </cell>
          <cell r="W64">
            <v>1.72E-2</v>
          </cell>
          <cell r="X64">
            <v>9.4221262249660681E-2</v>
          </cell>
          <cell r="Y64">
            <v>23703.35117902447</v>
          </cell>
          <cell r="Z64">
            <v>4354.8935464767701</v>
          </cell>
        </row>
        <row r="65">
          <cell r="C65">
            <v>30935</v>
          </cell>
          <cell r="D65">
            <v>7.3379667043801519E-3</v>
          </cell>
          <cell r="E65">
            <v>0.17971201437226514</v>
          </cell>
          <cell r="F65">
            <v>5.0000000000000001E-3</v>
          </cell>
          <cell r="G65">
            <v>3.6799999999999999E-2</v>
          </cell>
          <cell r="H65">
            <v>7.2608800143506069E-2</v>
          </cell>
          <cell r="I65">
            <v>2574.6659508530493</v>
          </cell>
          <cell r="J65">
            <v>6.9999999999999999E-4</v>
          </cell>
          <cell r="K65">
            <v>1.46E-2</v>
          </cell>
          <cell r="L65">
            <v>0.18354203114272949</v>
          </cell>
          <cell r="M65">
            <v>7842.9643237837154</v>
          </cell>
          <cell r="N65">
            <v>5.0000000000000001E-3</v>
          </cell>
          <cell r="O65">
            <v>3.6799999999999999E-2</v>
          </cell>
          <cell r="P65">
            <v>8.0887907848998686E-2</v>
          </cell>
          <cell r="Q65">
            <v>911.33804142221061</v>
          </cell>
          <cell r="R65">
            <v>0</v>
          </cell>
          <cell r="S65">
            <v>0</v>
          </cell>
          <cell r="T65">
            <v>0</v>
          </cell>
          <cell r="U65">
            <v>0</v>
          </cell>
          <cell r="V65">
            <v>1.4E-3</v>
          </cell>
          <cell r="W65">
            <v>1.72E-2</v>
          </cell>
          <cell r="X65">
            <v>9.4221262249660681E-2</v>
          </cell>
          <cell r="Y65">
            <v>23771.261232935281</v>
          </cell>
          <cell r="Z65">
            <v>4648.4249551776229</v>
          </cell>
        </row>
        <row r="66">
          <cell r="C66">
            <v>30304</v>
          </cell>
          <cell r="D66">
            <v>7.3917634635691657E-3</v>
          </cell>
          <cell r="E66">
            <v>0.18540662330442795</v>
          </cell>
          <cell r="F66">
            <v>5.3E-3</v>
          </cell>
          <cell r="G66">
            <v>3.73E-2</v>
          </cell>
          <cell r="H66">
            <v>7.2608800143506069E-2</v>
          </cell>
          <cell r="I66">
            <v>2531.3079478886702</v>
          </cell>
          <cell r="J66">
            <v>8.0000000000000004E-4</v>
          </cell>
          <cell r="K66">
            <v>1.54E-2</v>
          </cell>
          <cell r="L66">
            <v>0.18354203114272949</v>
          </cell>
          <cell r="M66">
            <v>8456.9656388714648</v>
          </cell>
          <cell r="N66">
            <v>5.3E-3</v>
          </cell>
          <cell r="O66">
            <v>3.73E-2</v>
          </cell>
          <cell r="P66">
            <v>8.0887907848998686E-2</v>
          </cell>
          <cell r="Q66">
            <v>925.02170908670485</v>
          </cell>
          <cell r="R66">
            <v>0</v>
          </cell>
          <cell r="S66">
            <v>0</v>
          </cell>
          <cell r="T66">
            <v>0</v>
          </cell>
          <cell r="U66">
            <v>0</v>
          </cell>
          <cell r="V66">
            <v>1.6000000000000001E-3</v>
          </cell>
          <cell r="W66">
            <v>1.7000000000000001E-2</v>
          </cell>
          <cell r="X66">
            <v>9.4221262249660681E-2</v>
          </cell>
          <cell r="Y66">
            <v>23839.171286846089</v>
          </cell>
          <cell r="Z66">
            <v>4941.9563638784757</v>
          </cell>
        </row>
        <row r="67">
          <cell r="C67">
            <v>29775</v>
          </cell>
          <cell r="D67">
            <v>9.0680100755667504E-3</v>
          </cell>
          <cell r="E67">
            <v>0.19128167966523679</v>
          </cell>
          <cell r="F67">
            <v>5.5999999999999999E-3</v>
          </cell>
          <cell r="G67">
            <v>3.7499999999999999E-2</v>
          </cell>
          <cell r="H67">
            <v>7.2608800143506069E-2</v>
          </cell>
          <cell r="I67">
            <v>2487.9499449242917</v>
          </cell>
          <cell r="J67">
            <v>8.9999999999999998E-4</v>
          </cell>
          <cell r="K67">
            <v>1.61E-2</v>
          </cell>
          <cell r="L67">
            <v>0.18354203114272949</v>
          </cell>
          <cell r="M67">
            <v>9070.9669539592214</v>
          </cell>
          <cell r="N67">
            <v>5.5999999999999999E-3</v>
          </cell>
          <cell r="O67">
            <v>3.7499999999999999E-2</v>
          </cell>
          <cell r="P67">
            <v>8.0887907848998686E-2</v>
          </cell>
          <cell r="Q67">
            <v>938.70537675119908</v>
          </cell>
          <cell r="R67">
            <v>0</v>
          </cell>
          <cell r="S67">
            <v>0</v>
          </cell>
          <cell r="T67">
            <v>0</v>
          </cell>
          <cell r="U67">
            <v>0</v>
          </cell>
          <cell r="V67">
            <v>1.8E-3</v>
          </cell>
          <cell r="W67">
            <v>1.6799999999999999E-2</v>
          </cell>
          <cell r="X67">
            <v>9.4221262249660681E-2</v>
          </cell>
          <cell r="Y67">
            <v>23907.081340756897</v>
          </cell>
          <cell r="Z67">
            <v>5235.4877725793285</v>
          </cell>
        </row>
        <row r="68">
          <cell r="C68">
            <v>29069</v>
          </cell>
          <cell r="D68">
            <v>9.9762633733530559E-3</v>
          </cell>
          <cell r="E68">
            <v>0.19734290136700006</v>
          </cell>
          <cell r="F68">
            <v>5.8999999999999999E-3</v>
          </cell>
          <cell r="G68">
            <v>3.7499999999999999E-2</v>
          </cell>
          <cell r="H68">
            <v>7.3652607179298793E-2</v>
          </cell>
          <cell r="I68">
            <v>2444.5919419599131</v>
          </cell>
          <cell r="J68">
            <v>8.9999999999999998E-4</v>
          </cell>
          <cell r="K68">
            <v>1.67E-2</v>
          </cell>
          <cell r="L68">
            <v>0.17655794960800603</v>
          </cell>
          <cell r="M68">
            <v>9684.9682690469781</v>
          </cell>
          <cell r="N68">
            <v>5.8999999999999999E-3</v>
          </cell>
          <cell r="O68">
            <v>3.7499999999999999E-2</v>
          </cell>
          <cell r="P68">
            <v>7.9778882236635401E-2</v>
          </cell>
          <cell r="Q68">
            <v>952.38904441569332</v>
          </cell>
          <cell r="R68">
            <v>0</v>
          </cell>
          <cell r="S68">
            <v>0</v>
          </cell>
          <cell r="T68">
            <v>0</v>
          </cell>
          <cell r="U68">
            <v>0</v>
          </cell>
          <cell r="V68">
            <v>1.9E-3</v>
          </cell>
          <cell r="W68">
            <v>1.6400000000000001E-2</v>
          </cell>
          <cell r="X68">
            <v>8.254866900222825E-2</v>
          </cell>
          <cell r="Y68">
            <v>23974.991394667704</v>
          </cell>
          <cell r="Z68">
            <v>5529.0191812801813</v>
          </cell>
        </row>
        <row r="69">
          <cell r="C69">
            <v>28408</v>
          </cell>
          <cell r="D69">
            <v>9.9619825401295412E-3</v>
          </cell>
          <cell r="E69">
            <v>0.20266753811987323</v>
          </cell>
          <cell r="F69">
            <v>6.1999999999999998E-3</v>
          </cell>
          <cell r="G69">
            <v>3.73E-2</v>
          </cell>
          <cell r="H69">
            <v>7.3652607179298793E-2</v>
          </cell>
          <cell r="I69">
            <v>2401.2339389955341</v>
          </cell>
          <cell r="J69">
            <v>1E-3</v>
          </cell>
          <cell r="K69">
            <v>1.7000000000000001E-2</v>
          </cell>
          <cell r="L69">
            <v>0.17655794960800603</v>
          </cell>
          <cell r="M69">
            <v>10298.969584134727</v>
          </cell>
          <cell r="N69">
            <v>6.1999999999999998E-3</v>
          </cell>
          <cell r="O69">
            <v>3.73E-2</v>
          </cell>
          <cell r="P69">
            <v>7.9778882236635401E-2</v>
          </cell>
          <cell r="Q69">
            <v>966.07271208018756</v>
          </cell>
          <cell r="R69">
            <v>0</v>
          </cell>
          <cell r="S69">
            <v>0</v>
          </cell>
          <cell r="T69">
            <v>0</v>
          </cell>
          <cell r="U69">
            <v>0</v>
          </cell>
          <cell r="V69">
            <v>2.0999999999999999E-3</v>
          </cell>
          <cell r="W69">
            <v>1.5800000000000002E-2</v>
          </cell>
          <cell r="X69">
            <v>8.254866900222825E-2</v>
          </cell>
          <cell r="Y69">
            <v>24042.901448578516</v>
          </cell>
          <cell r="Z69">
            <v>5822.5505899810341</v>
          </cell>
        </row>
        <row r="70">
          <cell r="C70">
            <v>28315</v>
          </cell>
          <cell r="D70">
            <v>1.2502207310612749E-2</v>
          </cell>
          <cell r="E70">
            <v>0.20813584234876736</v>
          </cell>
          <cell r="F70">
            <v>6.4999999999999997E-3</v>
          </cell>
          <cell r="G70">
            <v>3.7199999999999997E-2</v>
          </cell>
          <cell r="H70">
            <v>7.3652607179298793E-2</v>
          </cell>
          <cell r="I70">
            <v>2357.8759360311556</v>
          </cell>
          <cell r="J70">
            <v>1.1000000000000001E-3</v>
          </cell>
          <cell r="K70">
            <v>1.7500000000000002E-2</v>
          </cell>
          <cell r="L70">
            <v>0.17655794960800603</v>
          </cell>
          <cell r="M70">
            <v>10912.970899222484</v>
          </cell>
          <cell r="N70">
            <v>6.4999999999999997E-3</v>
          </cell>
          <cell r="O70">
            <v>3.7199999999999997E-2</v>
          </cell>
          <cell r="P70">
            <v>7.9778882236635401E-2</v>
          </cell>
          <cell r="Q70">
            <v>979.75637974468191</v>
          </cell>
          <cell r="R70">
            <v>0</v>
          </cell>
          <cell r="S70">
            <v>0</v>
          </cell>
          <cell r="T70">
            <v>0</v>
          </cell>
          <cell r="U70">
            <v>0</v>
          </cell>
          <cell r="V70">
            <v>2.3E-3</v>
          </cell>
          <cell r="W70">
            <v>1.5299999999999999E-2</v>
          </cell>
          <cell r="X70">
            <v>8.254866900222825E-2</v>
          </cell>
          <cell r="Y70">
            <v>24110.811502489323</v>
          </cell>
          <cell r="Z70">
            <v>6116.0819986818869</v>
          </cell>
        </row>
        <row r="71">
          <cell r="C71">
            <v>29030</v>
          </cell>
          <cell r="D71">
            <v>1.2883224250775061E-2</v>
          </cell>
          <cell r="E71">
            <v>0.21375169043898803</v>
          </cell>
          <cell r="F71">
            <v>6.8999999999999999E-3</v>
          </cell>
          <cell r="G71">
            <v>3.7499999999999999E-2</v>
          </cell>
          <cell r="H71">
            <v>7.3652607179298793E-2</v>
          </cell>
          <cell r="I71">
            <v>2314.5179330667765</v>
          </cell>
          <cell r="J71">
            <v>1.1999999999999999E-3</v>
          </cell>
          <cell r="K71">
            <v>1.8200000000000001E-2</v>
          </cell>
          <cell r="L71">
            <v>0.17655794960800603</v>
          </cell>
          <cell r="M71">
            <v>11526.972214310234</v>
          </cell>
          <cell r="N71">
            <v>6.8999999999999999E-3</v>
          </cell>
          <cell r="O71">
            <v>3.7499999999999999E-2</v>
          </cell>
          <cell r="P71">
            <v>7.9778882236635401E-2</v>
          </cell>
          <cell r="Q71">
            <v>993.44004740917615</v>
          </cell>
          <cell r="R71">
            <v>0</v>
          </cell>
          <cell r="S71">
            <v>0</v>
          </cell>
          <cell r="T71">
            <v>0</v>
          </cell>
          <cell r="U71">
            <v>0</v>
          </cell>
          <cell r="V71">
            <v>2.5000000000000001E-3</v>
          </cell>
          <cell r="W71">
            <v>1.49E-2</v>
          </cell>
          <cell r="X71">
            <v>8.254866900222825E-2</v>
          </cell>
          <cell r="Y71">
            <v>24178.721556400131</v>
          </cell>
          <cell r="Z71">
            <v>6409.6134073827398</v>
          </cell>
        </row>
        <row r="72">
          <cell r="C72">
            <v>25973</v>
          </cell>
          <cell r="D72">
            <v>1.2551495784083471E-2</v>
          </cell>
          <cell r="E72">
            <v>0.21951906336710555</v>
          </cell>
          <cell r="F72">
            <v>7.1999999999999998E-3</v>
          </cell>
          <cell r="G72">
            <v>3.8300000000000001E-2</v>
          </cell>
          <cell r="H72">
            <v>7.3652607179298793E-2</v>
          </cell>
          <cell r="I72">
            <v>2271.159930102398</v>
          </cell>
          <cell r="J72">
            <v>1.2999999999999999E-3</v>
          </cell>
          <cell r="K72">
            <v>1.9199999999999998E-2</v>
          </cell>
          <cell r="L72">
            <v>0.17655794960800603</v>
          </cell>
          <cell r="M72">
            <v>12140.97352939799</v>
          </cell>
          <cell r="N72">
            <v>7.1999999999999998E-3</v>
          </cell>
          <cell r="O72">
            <v>3.8300000000000001E-2</v>
          </cell>
          <cell r="P72">
            <v>7.9778882236635401E-2</v>
          </cell>
          <cell r="Q72">
            <v>1007.1237150736704</v>
          </cell>
          <cell r="R72">
            <v>0</v>
          </cell>
          <cell r="S72">
            <v>0</v>
          </cell>
          <cell r="T72">
            <v>0</v>
          </cell>
          <cell r="U72">
            <v>0</v>
          </cell>
          <cell r="V72">
            <v>2.7000000000000001E-3</v>
          </cell>
          <cell r="W72">
            <v>1.46E-2</v>
          </cell>
          <cell r="X72">
            <v>8.254866900222825E-2</v>
          </cell>
          <cell r="Y72">
            <v>24246.631610310942</v>
          </cell>
          <cell r="Z72">
            <v>6703.1448160835926</v>
          </cell>
        </row>
        <row r="73">
          <cell r="C73">
            <v>23443</v>
          </cell>
          <cell r="D73">
            <v>1.3436846819946252E-2</v>
          </cell>
          <cell r="E73">
            <v>0.22544204952299993</v>
          </cell>
          <cell r="F73">
            <v>7.6E-3</v>
          </cell>
          <cell r="G73">
            <v>3.9399999999999998E-2</v>
          </cell>
          <cell r="H73">
            <v>8.6686434852518146E-2</v>
          </cell>
          <cell r="I73">
            <v>2227.8019271380194</v>
          </cell>
          <cell r="J73">
            <v>1.5E-3</v>
          </cell>
          <cell r="K73">
            <v>2.0400000000000001E-2</v>
          </cell>
          <cell r="L73">
            <v>0.17966303852865301</v>
          </cell>
          <cell r="M73">
            <v>12754.974844485751</v>
          </cell>
          <cell r="N73">
            <v>7.6E-3</v>
          </cell>
          <cell r="O73">
            <v>3.9399999999999998E-2</v>
          </cell>
          <cell r="P73">
            <v>7.9944271050895702E-2</v>
          </cell>
          <cell r="Q73">
            <v>1020.8073827381646</v>
          </cell>
          <cell r="R73">
            <v>0</v>
          </cell>
          <cell r="S73">
            <v>0</v>
          </cell>
          <cell r="T73">
            <v>0</v>
          </cell>
          <cell r="U73">
            <v>0</v>
          </cell>
          <cell r="V73">
            <v>2.8999999999999998E-3</v>
          </cell>
          <cell r="W73">
            <v>1.44E-2</v>
          </cell>
          <cell r="X73">
            <v>7.239196670763326E-2</v>
          </cell>
          <cell r="Y73">
            <v>24314.54166422175</v>
          </cell>
          <cell r="Z73">
            <v>6996.6762247844454</v>
          </cell>
        </row>
        <row r="74">
          <cell r="C74">
            <v>22055</v>
          </cell>
          <cell r="D74">
            <v>1.6232146905463613E-2</v>
          </cell>
          <cell r="E74">
            <v>0.2306252984256163</v>
          </cell>
          <cell r="F74">
            <v>8.0000000000000002E-3</v>
          </cell>
          <cell r="G74">
            <v>4.0800000000000003E-2</v>
          </cell>
          <cell r="H74">
            <v>8.6686434852518146E-2</v>
          </cell>
          <cell r="I74">
            <v>2207.4549180420854</v>
          </cell>
          <cell r="J74">
            <v>1.6000000000000001E-3</v>
          </cell>
          <cell r="K74">
            <v>2.1899999999999999E-2</v>
          </cell>
          <cell r="L74">
            <v>0.17966303852865301</v>
          </cell>
          <cell r="M74">
            <v>13200.442770353857</v>
          </cell>
          <cell r="N74">
            <v>8.0000000000000002E-3</v>
          </cell>
          <cell r="O74">
            <v>4.0800000000000003E-2</v>
          </cell>
          <cell r="P74">
            <v>7.9944271050895702E-2</v>
          </cell>
          <cell r="Q74">
            <v>1004.263642108609</v>
          </cell>
          <cell r="R74">
            <v>0</v>
          </cell>
          <cell r="S74">
            <v>0</v>
          </cell>
          <cell r="T74">
            <v>0</v>
          </cell>
          <cell r="U74">
            <v>0</v>
          </cell>
          <cell r="V74">
            <v>3.0999999999999999E-3</v>
          </cell>
          <cell r="W74">
            <v>1.43E-2</v>
          </cell>
          <cell r="X74">
            <v>7.239196670763326E-2</v>
          </cell>
          <cell r="Y74">
            <v>24297.541317660318</v>
          </cell>
          <cell r="Z74">
            <v>7416.7563362699375</v>
          </cell>
        </row>
        <row r="75">
          <cell r="C75">
            <v>20209</v>
          </cell>
          <cell r="D75">
            <v>2.0139541788312138E-2</v>
          </cell>
          <cell r="E75">
            <v>0.23592771794987719</v>
          </cell>
          <cell r="F75">
            <v>8.3999999999999995E-3</v>
          </cell>
          <cell r="G75">
            <v>4.2700000000000002E-2</v>
          </cell>
          <cell r="H75">
            <v>8.6686434852518146E-2</v>
          </cell>
          <cell r="I75">
            <v>2187.1079089461518</v>
          </cell>
          <cell r="J75">
            <v>1.8E-3</v>
          </cell>
          <cell r="K75">
            <v>2.3599999999999999E-2</v>
          </cell>
          <cell r="L75">
            <v>0.17966303852865301</v>
          </cell>
          <cell r="M75">
            <v>13645.910696221956</v>
          </cell>
          <cell r="N75">
            <v>8.3999999999999995E-3</v>
          </cell>
          <cell r="O75">
            <v>4.2700000000000002E-2</v>
          </cell>
          <cell r="P75">
            <v>7.9944271050895702E-2</v>
          </cell>
          <cell r="Q75">
            <v>987.71990147905308</v>
          </cell>
          <cell r="R75">
            <v>0</v>
          </cell>
          <cell r="S75">
            <v>0</v>
          </cell>
          <cell r="T75">
            <v>0</v>
          </cell>
          <cell r="U75">
            <v>0</v>
          </cell>
          <cell r="V75">
            <v>3.3E-3</v>
          </cell>
          <cell r="W75">
            <v>1.43E-2</v>
          </cell>
          <cell r="X75">
            <v>7.239196670763326E-2</v>
          </cell>
          <cell r="Y75">
            <v>24280.540971098882</v>
          </cell>
          <cell r="Z75">
            <v>7836.8364477554296</v>
          </cell>
        </row>
        <row r="76">
          <cell r="C76">
            <v>19562</v>
          </cell>
          <cell r="D76">
            <v>2.0345567937838666E-2</v>
          </cell>
          <cell r="E76">
            <v>0.24135204800608406</v>
          </cell>
          <cell r="F76">
            <v>8.8000000000000005E-3</v>
          </cell>
          <cell r="G76">
            <v>4.5600000000000002E-2</v>
          </cell>
          <cell r="H76">
            <v>8.6686434852518146E-2</v>
          </cell>
          <cell r="I76">
            <v>2166.7608998502178</v>
          </cell>
          <cell r="J76">
            <v>2E-3</v>
          </cell>
          <cell r="K76">
            <v>2.6100000000000002E-2</v>
          </cell>
          <cell r="L76">
            <v>0.17966303852865301</v>
          </cell>
          <cell r="M76">
            <v>14091.378622090055</v>
          </cell>
          <cell r="N76">
            <v>8.8000000000000005E-3</v>
          </cell>
          <cell r="O76">
            <v>4.5600000000000002E-2</v>
          </cell>
          <cell r="P76">
            <v>7.9944271050895702E-2</v>
          </cell>
          <cell r="Q76">
            <v>971.17616084949736</v>
          </cell>
          <cell r="R76">
            <v>0</v>
          </cell>
          <cell r="S76">
            <v>0</v>
          </cell>
          <cell r="T76">
            <v>0</v>
          </cell>
          <cell r="U76">
            <v>0</v>
          </cell>
          <cell r="V76">
            <v>3.5000000000000001E-3</v>
          </cell>
          <cell r="W76">
            <v>1.4500000000000001E-2</v>
          </cell>
          <cell r="X76">
            <v>7.239196670763326E-2</v>
          </cell>
          <cell r="Y76">
            <v>24263.540624537451</v>
          </cell>
          <cell r="Z76">
            <v>8256.9165592409227</v>
          </cell>
        </row>
        <row r="77">
          <cell r="C77">
            <v>18373</v>
          </cell>
          <cell r="D77">
            <v>2.2206498666521527E-2</v>
          </cell>
          <cell r="E77">
            <v>0.24690109149916198</v>
          </cell>
          <cell r="F77">
            <v>9.2999999999999992E-3</v>
          </cell>
          <cell r="G77">
            <v>4.9099999999999998E-2</v>
          </cell>
          <cell r="H77">
            <v>8.6686434852518146E-2</v>
          </cell>
          <cell r="I77">
            <v>2146.4138907542838</v>
          </cell>
          <cell r="J77">
            <v>2.0999999999999999E-3</v>
          </cell>
          <cell r="K77">
            <v>2.93E-2</v>
          </cell>
          <cell r="L77">
            <v>0.17966303852865301</v>
          </cell>
          <cell r="M77">
            <v>14536.846547958154</v>
          </cell>
          <cell r="N77">
            <v>9.2999999999999992E-3</v>
          </cell>
          <cell r="O77">
            <v>4.9099999999999998E-2</v>
          </cell>
          <cell r="P77">
            <v>7.9944271050895702E-2</v>
          </cell>
          <cell r="Q77">
            <v>954.63242021994165</v>
          </cell>
          <cell r="R77">
            <v>0</v>
          </cell>
          <cell r="S77">
            <v>0</v>
          </cell>
          <cell r="T77">
            <v>0</v>
          </cell>
          <cell r="U77">
            <v>0</v>
          </cell>
          <cell r="V77">
            <v>3.7000000000000002E-3</v>
          </cell>
          <cell r="W77">
            <v>1.47E-2</v>
          </cell>
          <cell r="X77">
            <v>7.239196670763326E-2</v>
          </cell>
          <cell r="Y77">
            <v>24246.540277976015</v>
          </cell>
          <cell r="Z77">
            <v>8676.9966707264139</v>
          </cell>
        </row>
        <row r="78">
          <cell r="C78">
            <v>17254</v>
          </cell>
          <cell r="D78">
            <v>2.6022951199721804E-2</v>
          </cell>
          <cell r="E78">
            <v>0.25257771577699994</v>
          </cell>
          <cell r="F78">
            <v>9.9000000000000008E-3</v>
          </cell>
          <cell r="G78">
            <v>5.33E-2</v>
          </cell>
          <cell r="H78">
            <v>0.10252996764210945</v>
          </cell>
          <cell r="I78">
            <v>2126.0668816583502</v>
          </cell>
          <cell r="J78">
            <v>2.3E-3</v>
          </cell>
          <cell r="K78">
            <v>3.3099999999999997E-2</v>
          </cell>
          <cell r="L78">
            <v>0.17896984960053319</v>
          </cell>
          <cell r="M78">
            <v>14982.314473826253</v>
          </cell>
          <cell r="N78">
            <v>9.9000000000000008E-3</v>
          </cell>
          <cell r="O78">
            <v>5.33E-2</v>
          </cell>
          <cell r="P78">
            <v>8.1091584536886779E-2</v>
          </cell>
          <cell r="Q78">
            <v>938.08867959038594</v>
          </cell>
          <cell r="R78">
            <v>0</v>
          </cell>
          <cell r="S78">
            <v>0</v>
          </cell>
          <cell r="T78">
            <v>0</v>
          </cell>
          <cell r="U78">
            <v>0</v>
          </cell>
          <cell r="V78">
            <v>3.8999999999999998E-3</v>
          </cell>
          <cell r="W78">
            <v>1.49E-2</v>
          </cell>
          <cell r="X78">
            <v>5.6934199291090518E-2</v>
          </cell>
          <cell r="Y78">
            <v>24229.539931414583</v>
          </cell>
          <cell r="Z78">
            <v>9097.0767822119051</v>
          </cell>
        </row>
        <row r="79">
          <cell r="C79">
            <v>16226</v>
          </cell>
          <cell r="D79">
            <v>3.0136817453469741E-2</v>
          </cell>
          <cell r="E79">
            <v>0.25375731140761615</v>
          </cell>
          <cell r="F79">
            <v>1.04E-2</v>
          </cell>
          <cell r="G79">
            <v>5.8200000000000002E-2</v>
          </cell>
          <cell r="H79">
            <v>0.10252996764210945</v>
          </cell>
          <cell r="I79">
            <v>2105.7198725624162</v>
          </cell>
          <cell r="J79">
            <v>2.5000000000000001E-3</v>
          </cell>
          <cell r="K79">
            <v>3.7600000000000001E-2</v>
          </cell>
          <cell r="L79">
            <v>0.17896984960053319</v>
          </cell>
          <cell r="M79">
            <v>15427.782399694359</v>
          </cell>
          <cell r="N79">
            <v>1.04E-2</v>
          </cell>
          <cell r="O79">
            <v>5.8200000000000002E-2</v>
          </cell>
          <cell r="P79">
            <v>8.1091584536886779E-2</v>
          </cell>
          <cell r="Q79">
            <v>921.54493896083022</v>
          </cell>
          <cell r="R79">
            <v>0</v>
          </cell>
          <cell r="S79">
            <v>0</v>
          </cell>
          <cell r="T79">
            <v>0</v>
          </cell>
          <cell r="U79">
            <v>0</v>
          </cell>
          <cell r="V79">
            <v>4.1000000000000003E-3</v>
          </cell>
          <cell r="W79">
            <v>1.4999999999999999E-2</v>
          </cell>
          <cell r="X79">
            <v>5.6934199291090518E-2</v>
          </cell>
          <cell r="Y79">
            <v>24212.539584853152</v>
          </cell>
          <cell r="Z79">
            <v>9517.1568936973981</v>
          </cell>
        </row>
        <row r="80">
          <cell r="C80">
            <v>15112</v>
          </cell>
          <cell r="D80">
            <v>3.2887771307570146E-2</v>
          </cell>
          <cell r="E80">
            <v>0.25494241601928985</v>
          </cell>
          <cell r="F80">
            <v>1.0999999999999999E-2</v>
          </cell>
          <cell r="G80">
            <v>6.3600000000000004E-2</v>
          </cell>
          <cell r="H80">
            <v>0.10252996764210945</v>
          </cell>
          <cell r="I80">
            <v>2085.3728634664822</v>
          </cell>
          <cell r="J80">
            <v>2.5999999999999999E-3</v>
          </cell>
          <cell r="K80">
            <v>4.2599999999999999E-2</v>
          </cell>
          <cell r="L80">
            <v>0.17896984960053319</v>
          </cell>
          <cell r="M80">
            <v>15873.250325562458</v>
          </cell>
          <cell r="N80">
            <v>1.0999999999999999E-2</v>
          </cell>
          <cell r="O80">
            <v>6.3600000000000004E-2</v>
          </cell>
          <cell r="P80">
            <v>8.1091584536886779E-2</v>
          </cell>
          <cell r="Q80">
            <v>905.00119833127451</v>
          </cell>
          <cell r="R80">
            <v>0</v>
          </cell>
          <cell r="S80">
            <v>0</v>
          </cell>
          <cell r="T80">
            <v>0</v>
          </cell>
          <cell r="U80">
            <v>0</v>
          </cell>
          <cell r="V80">
            <v>4.3E-3</v>
          </cell>
          <cell r="W80">
            <v>1.52E-2</v>
          </cell>
          <cell r="X80">
            <v>5.6934199291090518E-2</v>
          </cell>
          <cell r="Y80">
            <v>24195.539238291716</v>
          </cell>
          <cell r="Z80">
            <v>9937.2370051828912</v>
          </cell>
        </row>
        <row r="81">
          <cell r="C81">
            <v>14216</v>
          </cell>
          <cell r="D81">
            <v>3.4679234665166009E-2</v>
          </cell>
          <cell r="E81">
            <v>0.25613305534022107</v>
          </cell>
          <cell r="F81">
            <v>1.1599999999999999E-2</v>
          </cell>
          <cell r="G81">
            <v>6.9800000000000001E-2</v>
          </cell>
          <cell r="H81">
            <v>0.10252996764210945</v>
          </cell>
          <cell r="I81">
            <v>2065.0258543705486</v>
          </cell>
          <cell r="J81">
            <v>2.8E-3</v>
          </cell>
          <cell r="K81">
            <v>4.8300000000000003E-2</v>
          </cell>
          <cell r="L81">
            <v>0.17896984960053319</v>
          </cell>
          <cell r="M81">
            <v>16318.718251430557</v>
          </cell>
          <cell r="N81">
            <v>1.1599999999999999E-2</v>
          </cell>
          <cell r="O81">
            <v>6.9800000000000001E-2</v>
          </cell>
          <cell r="P81">
            <v>8.1091584536886779E-2</v>
          </cell>
          <cell r="Q81">
            <v>888.45745770171857</v>
          </cell>
          <cell r="R81">
            <v>0</v>
          </cell>
          <cell r="S81">
            <v>0</v>
          </cell>
          <cell r="T81">
            <v>0</v>
          </cell>
          <cell r="U81">
            <v>0</v>
          </cell>
          <cell r="V81">
            <v>4.4999999999999997E-3</v>
          </cell>
          <cell r="W81">
            <v>1.54E-2</v>
          </cell>
          <cell r="X81">
            <v>5.6934199291090518E-2</v>
          </cell>
          <cell r="Y81">
            <v>24178.538891730284</v>
          </cell>
          <cell r="Z81">
            <v>10357.317116668382</v>
          </cell>
        </row>
        <row r="82">
          <cell r="C82">
            <v>13288</v>
          </cell>
          <cell r="D82">
            <v>4.1992775436484046E-2</v>
          </cell>
          <cell r="E82">
            <v>0.25732925521876637</v>
          </cell>
          <cell r="F82">
            <v>1.2500000000000001E-2</v>
          </cell>
          <cell r="G82">
            <v>7.9100000000000004E-2</v>
          </cell>
          <cell r="H82">
            <v>0.10252996764210945</v>
          </cell>
          <cell r="I82">
            <v>2044.6788452746146</v>
          </cell>
          <cell r="J82">
            <v>3.0000000000000001E-3</v>
          </cell>
          <cell r="K82">
            <v>5.6599999999999998E-2</v>
          </cell>
          <cell r="L82">
            <v>0.17896984960053319</v>
          </cell>
          <cell r="M82">
            <v>16764.186177298656</v>
          </cell>
          <cell r="N82">
            <v>1.2500000000000001E-2</v>
          </cell>
          <cell r="O82">
            <v>7.9100000000000004E-2</v>
          </cell>
          <cell r="P82">
            <v>8.1091584536886779E-2</v>
          </cell>
          <cell r="Q82">
            <v>871.91371707216285</v>
          </cell>
          <cell r="R82">
            <v>0</v>
          </cell>
          <cell r="S82">
            <v>0</v>
          </cell>
          <cell r="T82">
            <v>0</v>
          </cell>
          <cell r="U82">
            <v>0</v>
          </cell>
          <cell r="V82">
            <v>4.7000000000000002E-3</v>
          </cell>
          <cell r="W82">
            <v>1.5599999999999999E-2</v>
          </cell>
          <cell r="X82">
            <v>5.6934199291090518E-2</v>
          </cell>
          <cell r="Y82">
            <v>24161.538545168849</v>
          </cell>
          <cell r="Z82">
            <v>10777.397228153874</v>
          </cell>
        </row>
        <row r="83">
          <cell r="C83">
            <v>11997</v>
          </cell>
          <cell r="D83">
            <v>4.8678836375760606E-2</v>
          </cell>
          <cell r="E83">
            <v>0.25853104162399998</v>
          </cell>
          <cell r="F83">
            <v>1.35E-2</v>
          </cell>
          <cell r="G83">
            <v>9.0899999999999995E-2</v>
          </cell>
          <cell r="H83">
            <v>0.13698079470426283</v>
          </cell>
          <cell r="I83">
            <v>2024.3318361786805</v>
          </cell>
          <cell r="J83">
            <v>3.2000000000000002E-3</v>
          </cell>
          <cell r="K83">
            <v>6.6900000000000001E-2</v>
          </cell>
          <cell r="L83">
            <v>0.19211500414061636</v>
          </cell>
          <cell r="M83">
            <v>17209.654103166755</v>
          </cell>
          <cell r="N83">
            <v>1.35E-2</v>
          </cell>
          <cell r="O83">
            <v>9.0899999999999995E-2</v>
          </cell>
          <cell r="P83">
            <v>7.7829299613712405E-2</v>
          </cell>
          <cell r="Q83">
            <v>855.36997644260703</v>
          </cell>
          <cell r="R83">
            <v>0</v>
          </cell>
          <cell r="S83">
            <v>0</v>
          </cell>
          <cell r="T83">
            <v>0</v>
          </cell>
          <cell r="U83">
            <v>0</v>
          </cell>
          <cell r="V83">
            <v>5.0000000000000001E-3</v>
          </cell>
          <cell r="W83">
            <v>1.5800000000000002E-2</v>
          </cell>
          <cell r="X83">
            <v>6.1089825505590917E-2</v>
          </cell>
          <cell r="Y83">
            <v>24144.538198607417</v>
          </cell>
          <cell r="Z83">
            <v>11197.477339639367</v>
          </cell>
        </row>
        <row r="84">
          <cell r="C84">
            <v>11161</v>
          </cell>
          <cell r="D84">
            <v>5.3489830660335094E-2</v>
          </cell>
          <cell r="E84">
            <v>0.26376681778830585</v>
          </cell>
          <cell r="F84">
            <v>1.46E-2</v>
          </cell>
          <cell r="G84">
            <v>0.1051</v>
          </cell>
          <cell r="H84">
            <v>0.13698079470426283</v>
          </cell>
          <cell r="I84">
            <v>2024.3318361786805</v>
          </cell>
          <cell r="J84">
            <v>3.5000000000000001E-3</v>
          </cell>
          <cell r="K84">
            <v>7.9200000000000007E-2</v>
          </cell>
          <cell r="L84">
            <v>0.19211500414061636</v>
          </cell>
          <cell r="M84">
            <v>17209.654103166755</v>
          </cell>
          <cell r="N84">
            <v>1.46E-2</v>
          </cell>
          <cell r="O84">
            <v>0.1051</v>
          </cell>
          <cell r="P84">
            <v>7.7829299613712405E-2</v>
          </cell>
          <cell r="Q84">
            <v>855.36997644260703</v>
          </cell>
          <cell r="R84">
            <v>0</v>
          </cell>
          <cell r="S84">
            <v>0</v>
          </cell>
          <cell r="T84">
            <v>0</v>
          </cell>
          <cell r="U84">
            <v>0</v>
          </cell>
          <cell r="V84">
            <v>5.1999999999999998E-3</v>
          </cell>
          <cell r="W84">
            <v>1.6E-2</v>
          </cell>
          <cell r="X84">
            <v>6.1089825505590917E-2</v>
          </cell>
          <cell r="Y84">
            <v>24144.538198607417</v>
          </cell>
          <cell r="Z84">
            <v>12601.768006002278</v>
          </cell>
        </row>
        <row r="85">
          <cell r="C85">
            <v>10239</v>
          </cell>
          <cell r="D85">
            <v>5.7720480515675361E-2</v>
          </cell>
          <cell r="E85">
            <v>0.26623290344996836</v>
          </cell>
          <cell r="F85">
            <v>1.6E-2</v>
          </cell>
          <cell r="G85">
            <v>0.12189999999999999</v>
          </cell>
          <cell r="H85">
            <v>0.13698079470426283</v>
          </cell>
          <cell r="I85">
            <v>2024.3318361786805</v>
          </cell>
          <cell r="J85">
            <v>3.8E-3</v>
          </cell>
          <cell r="K85">
            <v>9.35E-2</v>
          </cell>
          <cell r="L85">
            <v>0.19211500414061636</v>
          </cell>
          <cell r="M85">
            <v>17209.654103166755</v>
          </cell>
          <cell r="N85">
            <v>1.6E-2</v>
          </cell>
          <cell r="O85">
            <v>0.12189999999999999</v>
          </cell>
          <cell r="P85">
            <v>7.7829299613712405E-2</v>
          </cell>
          <cell r="Q85">
            <v>855.36997644260703</v>
          </cell>
          <cell r="R85">
            <v>0</v>
          </cell>
          <cell r="S85">
            <v>0</v>
          </cell>
          <cell r="T85">
            <v>0</v>
          </cell>
          <cell r="U85">
            <v>0</v>
          </cell>
          <cell r="V85">
            <v>5.4999999999999997E-3</v>
          </cell>
          <cell r="W85">
            <v>1.6199999999999999E-2</v>
          </cell>
          <cell r="X85">
            <v>6.1089825505590917E-2</v>
          </cell>
          <cell r="Y85">
            <v>24144.538198607417</v>
          </cell>
          <cell r="Z85">
            <v>14006.05867236519</v>
          </cell>
        </row>
        <row r="86">
          <cell r="C86">
            <v>9413</v>
          </cell>
          <cell r="D86">
            <v>6.4910230532242638E-2</v>
          </cell>
          <cell r="E86">
            <v>0.26871363044222774</v>
          </cell>
          <cell r="F86">
            <v>1.7500000000000002E-2</v>
          </cell>
          <cell r="G86">
            <v>0.14119999999999999</v>
          </cell>
          <cell r="H86">
            <v>0.13698079470426283</v>
          </cell>
          <cell r="I86">
            <v>2024.3318361786805</v>
          </cell>
          <cell r="J86">
            <v>4.1000000000000003E-3</v>
          </cell>
          <cell r="K86">
            <v>0.1099</v>
          </cell>
          <cell r="L86">
            <v>0.19211500414061636</v>
          </cell>
          <cell r="M86">
            <v>17209.654103166755</v>
          </cell>
          <cell r="N86">
            <v>1.7500000000000002E-2</v>
          </cell>
          <cell r="O86">
            <v>0.14119999999999999</v>
          </cell>
          <cell r="P86">
            <v>7.7829299613712405E-2</v>
          </cell>
          <cell r="Q86">
            <v>855.36997644260703</v>
          </cell>
          <cell r="R86">
            <v>0</v>
          </cell>
          <cell r="S86">
            <v>0</v>
          </cell>
          <cell r="T86">
            <v>0</v>
          </cell>
          <cell r="U86">
            <v>0</v>
          </cell>
          <cell r="V86">
            <v>5.7999999999999996E-3</v>
          </cell>
          <cell r="W86">
            <v>1.6400000000000001E-2</v>
          </cell>
          <cell r="X86">
            <v>6.1089825505590917E-2</v>
          </cell>
          <cell r="Y86">
            <v>24144.538198607417</v>
          </cell>
          <cell r="Z86">
            <v>15410.349338728101</v>
          </cell>
        </row>
        <row r="87">
          <cell r="C87">
            <v>8907</v>
          </cell>
          <cell r="D87">
            <v>8.4877062984169749E-2</v>
          </cell>
          <cell r="E87">
            <v>0.27120892893702991</v>
          </cell>
          <cell r="F87">
            <v>1.9199999999999998E-2</v>
          </cell>
          <cell r="G87">
            <v>0.16300000000000001</v>
          </cell>
          <cell r="H87">
            <v>0.13698079470426283</v>
          </cell>
          <cell r="I87">
            <v>2024.3318361786805</v>
          </cell>
          <cell r="J87">
            <v>4.4999999999999997E-3</v>
          </cell>
          <cell r="K87">
            <v>0.1283</v>
          </cell>
          <cell r="L87">
            <v>0.19211500414061636</v>
          </cell>
          <cell r="M87">
            <v>17209.654103166755</v>
          </cell>
          <cell r="N87">
            <v>1.9199999999999998E-2</v>
          </cell>
          <cell r="O87">
            <v>0.16300000000000001</v>
          </cell>
          <cell r="P87">
            <v>7.7829299613712405E-2</v>
          </cell>
          <cell r="Q87">
            <v>855.36997644260703</v>
          </cell>
          <cell r="R87">
            <v>0</v>
          </cell>
          <cell r="S87">
            <v>0</v>
          </cell>
          <cell r="T87">
            <v>0</v>
          </cell>
          <cell r="U87">
            <v>0</v>
          </cell>
          <cell r="V87">
            <v>6.1000000000000004E-3</v>
          </cell>
          <cell r="W87">
            <v>1.66E-2</v>
          </cell>
          <cell r="X87">
            <v>6.1089825505590917E-2</v>
          </cell>
          <cell r="Y87">
            <v>24144.538198607417</v>
          </cell>
          <cell r="Z87">
            <v>16814.640005091012</v>
          </cell>
        </row>
        <row r="88">
          <cell r="C88">
            <v>8231</v>
          </cell>
          <cell r="D88">
            <v>9.0389989065727136E-2</v>
          </cell>
          <cell r="E88">
            <v>0.27371872593408247</v>
          </cell>
          <cell r="F88">
            <v>2.12E-2</v>
          </cell>
          <cell r="G88">
            <v>0.188</v>
          </cell>
          <cell r="H88">
            <v>0.13698079470426283</v>
          </cell>
          <cell r="I88">
            <v>2024.3318361786805</v>
          </cell>
          <cell r="J88">
            <v>5.0000000000000001E-3</v>
          </cell>
          <cell r="K88">
            <v>0.15049999999999999</v>
          </cell>
          <cell r="L88">
            <v>0.19211500414061636</v>
          </cell>
          <cell r="M88">
            <v>17209.654103166755</v>
          </cell>
          <cell r="N88">
            <v>2.12E-2</v>
          </cell>
          <cell r="O88">
            <v>0.188</v>
          </cell>
          <cell r="P88">
            <v>7.7829299613712405E-2</v>
          </cell>
          <cell r="Q88">
            <v>855.36997644260703</v>
          </cell>
          <cell r="R88">
            <v>0</v>
          </cell>
          <cell r="S88">
            <v>0</v>
          </cell>
          <cell r="T88">
            <v>0</v>
          </cell>
          <cell r="U88">
            <v>0</v>
          </cell>
          <cell r="V88">
            <v>6.4000000000000003E-3</v>
          </cell>
          <cell r="W88">
            <v>1.67E-2</v>
          </cell>
          <cell r="X88">
            <v>6.1089825505590917E-2</v>
          </cell>
          <cell r="Y88">
            <v>24144.538198607417</v>
          </cell>
          <cell r="Z88">
            <v>18218.930671453923</v>
          </cell>
        </row>
        <row r="89">
          <cell r="C89">
            <v>7213</v>
          </cell>
          <cell r="D89">
            <v>0.10924719256897268</v>
          </cell>
          <cell r="E89">
            <v>0.27624294524473236</v>
          </cell>
          <cell r="F89">
            <v>2.3400000000000001E-2</v>
          </cell>
          <cell r="G89">
            <v>0.2135</v>
          </cell>
          <cell r="H89">
            <v>0.13698079470426283</v>
          </cell>
          <cell r="I89">
            <v>2024.3318361786805</v>
          </cell>
          <cell r="J89">
            <v>5.5999999999999999E-3</v>
          </cell>
          <cell r="K89">
            <v>0.1744</v>
          </cell>
          <cell r="L89">
            <v>0.19211500414061636</v>
          </cell>
          <cell r="M89">
            <v>17209.654103166755</v>
          </cell>
          <cell r="N89">
            <v>2.3400000000000001E-2</v>
          </cell>
          <cell r="O89">
            <v>0.2135</v>
          </cell>
          <cell r="P89">
            <v>7.7829299613712405E-2</v>
          </cell>
          <cell r="Q89">
            <v>855.36997644260703</v>
          </cell>
          <cell r="R89">
            <v>0</v>
          </cell>
          <cell r="S89">
            <v>0</v>
          </cell>
          <cell r="T89">
            <v>0</v>
          </cell>
          <cell r="U89">
            <v>0</v>
          </cell>
          <cell r="V89">
            <v>6.7999999999999996E-3</v>
          </cell>
          <cell r="W89">
            <v>1.6899999999999998E-2</v>
          </cell>
          <cell r="X89">
            <v>6.1089825505590917E-2</v>
          </cell>
          <cell r="Y89">
            <v>24144.538198607417</v>
          </cell>
          <cell r="Z89">
            <v>18218.930671453923</v>
          </cell>
        </row>
        <row r="90">
          <cell r="C90">
            <v>6327</v>
          </cell>
          <cell r="D90">
            <v>0.12628417891575786</v>
          </cell>
          <cell r="E90">
            <v>0.2787815074770375</v>
          </cell>
          <cell r="F90">
            <v>2.5899999999999999E-2</v>
          </cell>
          <cell r="G90">
            <v>0.23980000000000001</v>
          </cell>
          <cell r="H90">
            <v>0.13698079470426283</v>
          </cell>
          <cell r="I90">
            <v>2024.3318361786805</v>
          </cell>
          <cell r="J90">
            <v>6.1999999999999998E-3</v>
          </cell>
          <cell r="K90">
            <v>0.20019999999999999</v>
          </cell>
          <cell r="L90">
            <v>0.19211500414061636</v>
          </cell>
          <cell r="M90">
            <v>17209.654103166755</v>
          </cell>
          <cell r="N90">
            <v>2.5899999999999999E-2</v>
          </cell>
          <cell r="O90">
            <v>0.23980000000000001</v>
          </cell>
          <cell r="P90">
            <v>7.7829299613712405E-2</v>
          </cell>
          <cell r="Q90">
            <v>855.36997644260703</v>
          </cell>
          <cell r="R90">
            <v>0</v>
          </cell>
          <cell r="S90">
            <v>0</v>
          </cell>
          <cell r="T90">
            <v>0</v>
          </cell>
          <cell r="U90">
            <v>0</v>
          </cell>
          <cell r="V90">
            <v>7.1000000000000004E-3</v>
          </cell>
          <cell r="W90">
            <v>1.7100000000000001E-2</v>
          </cell>
          <cell r="X90">
            <v>6.1089825505590917E-2</v>
          </cell>
          <cell r="Y90">
            <v>24144.538198607417</v>
          </cell>
          <cell r="Z90">
            <v>18218.930671453923</v>
          </cell>
        </row>
        <row r="91">
          <cell r="C91">
            <v>5447</v>
          </cell>
          <cell r="D91">
            <v>0.13181567835505784</v>
          </cell>
          <cell r="E91">
            <v>0.28133433002206121</v>
          </cell>
          <cell r="F91">
            <v>2.8500000000000001E-2</v>
          </cell>
          <cell r="G91">
            <v>0.2666</v>
          </cell>
          <cell r="H91">
            <v>0.13698079470426283</v>
          </cell>
          <cell r="I91">
            <v>2024.3318361786805</v>
          </cell>
          <cell r="J91">
            <v>6.8999999999999999E-3</v>
          </cell>
          <cell r="K91">
            <v>0.22770000000000001</v>
          </cell>
          <cell r="L91">
            <v>0.19211500414061636</v>
          </cell>
          <cell r="M91">
            <v>17209.654103166755</v>
          </cell>
          <cell r="N91">
            <v>2.8500000000000001E-2</v>
          </cell>
          <cell r="O91">
            <v>0.2666</v>
          </cell>
          <cell r="P91">
            <v>7.7829299613712405E-2</v>
          </cell>
          <cell r="Q91">
            <v>855.36997644260703</v>
          </cell>
          <cell r="R91">
            <v>0</v>
          </cell>
          <cell r="S91">
            <v>0</v>
          </cell>
          <cell r="T91">
            <v>0</v>
          </cell>
          <cell r="U91">
            <v>0</v>
          </cell>
          <cell r="V91">
            <v>7.4999999999999997E-3</v>
          </cell>
          <cell r="W91">
            <v>1.7299999999999999E-2</v>
          </cell>
          <cell r="X91">
            <v>6.1089825505590917E-2</v>
          </cell>
          <cell r="Y91">
            <v>24144.538198607417</v>
          </cell>
          <cell r="Z91">
            <v>18218.930671453923</v>
          </cell>
        </row>
        <row r="92">
          <cell r="C92">
            <v>4580</v>
          </cell>
          <cell r="D92">
            <v>0.14148471615720523</v>
          </cell>
          <cell r="E92">
            <v>0.28390132704141746</v>
          </cell>
          <cell r="F92">
            <v>3.1300000000000001E-2</v>
          </cell>
          <cell r="G92">
            <v>0.29420000000000002</v>
          </cell>
          <cell r="H92">
            <v>0.13698079470426283</v>
          </cell>
          <cell r="I92">
            <v>2024.3318361786805</v>
          </cell>
          <cell r="J92">
            <v>7.7000000000000002E-3</v>
          </cell>
          <cell r="K92">
            <v>0.25700000000000001</v>
          </cell>
          <cell r="L92">
            <v>0.19211500414061636</v>
          </cell>
          <cell r="M92">
            <v>17209.654103166755</v>
          </cell>
          <cell r="N92">
            <v>3.1300000000000001E-2</v>
          </cell>
          <cell r="O92">
            <v>0.29420000000000002</v>
          </cell>
          <cell r="P92">
            <v>7.7829299613712405E-2</v>
          </cell>
          <cell r="Q92">
            <v>855.36997644260703</v>
          </cell>
          <cell r="R92">
            <v>0</v>
          </cell>
          <cell r="S92">
            <v>0</v>
          </cell>
          <cell r="T92">
            <v>0</v>
          </cell>
          <cell r="U92">
            <v>0</v>
          </cell>
          <cell r="V92">
            <v>7.9000000000000008E-3</v>
          </cell>
          <cell r="W92">
            <v>1.7399999999999999E-2</v>
          </cell>
          <cell r="X92">
            <v>6.1089825505590917E-2</v>
          </cell>
          <cell r="Y92">
            <v>24144.538198607417</v>
          </cell>
          <cell r="Z92">
            <v>18218.930671453923</v>
          </cell>
        </row>
        <row r="93">
          <cell r="C93">
            <v>3663</v>
          </cell>
          <cell r="D93">
            <v>0.16816816816816818</v>
          </cell>
          <cell r="E93">
            <v>0.28648240945609538</v>
          </cell>
          <cell r="F93">
            <v>3.4299999999999997E-2</v>
          </cell>
          <cell r="G93">
            <v>0.32229999999999998</v>
          </cell>
          <cell r="H93">
            <v>0.13698079470426283</v>
          </cell>
          <cell r="I93">
            <v>1866.4436094751782</v>
          </cell>
          <cell r="J93">
            <v>8.5000000000000006E-3</v>
          </cell>
          <cell r="K93">
            <v>0.28799999999999998</v>
          </cell>
          <cell r="L93">
            <v>0.19211500414061636</v>
          </cell>
          <cell r="M93">
            <v>21820.480595244018</v>
          </cell>
          <cell r="N93">
            <v>3.4299999999999997E-2</v>
          </cell>
          <cell r="O93">
            <v>0.32229999999999998</v>
          </cell>
          <cell r="P93">
            <v>7.7829299613712405E-2</v>
          </cell>
          <cell r="Q93">
            <v>794.52063135996514</v>
          </cell>
          <cell r="R93">
            <v>0</v>
          </cell>
          <cell r="S93">
            <v>0</v>
          </cell>
          <cell r="T93">
            <v>0</v>
          </cell>
          <cell r="U93">
            <v>0</v>
          </cell>
          <cell r="V93">
            <v>8.2000000000000007E-3</v>
          </cell>
          <cell r="W93">
            <v>1.7600000000000001E-2</v>
          </cell>
          <cell r="X93">
            <v>6.1089825505590917E-2</v>
          </cell>
          <cell r="Y93">
            <v>25819.484176905626</v>
          </cell>
          <cell r="Z93">
            <v>18218.930671453923</v>
          </cell>
        </row>
        <row r="94">
          <cell r="C94">
            <v>2902</v>
          </cell>
          <cell r="D94">
            <v>0.18849069607167471</v>
          </cell>
          <cell r="E94">
            <v>0.28907748493658886</v>
          </cell>
          <cell r="F94">
            <v>3.7499999999999999E-2</v>
          </cell>
          <cell r="G94">
            <v>0.34989999999999999</v>
          </cell>
          <cell r="H94">
            <v>0.13698079470426283</v>
          </cell>
          <cell r="I94">
            <v>1866.4436094751782</v>
          </cell>
          <cell r="J94">
            <v>9.4999999999999998E-3</v>
          </cell>
          <cell r="K94">
            <v>0.31940000000000002</v>
          </cell>
          <cell r="L94">
            <v>0.19211500414061636</v>
          </cell>
          <cell r="M94">
            <v>21820.480595244018</v>
          </cell>
          <cell r="N94">
            <v>3.7499999999999999E-2</v>
          </cell>
          <cell r="O94">
            <v>0.34989999999999999</v>
          </cell>
          <cell r="P94">
            <v>7.7829299613712405E-2</v>
          </cell>
          <cell r="Q94">
            <v>794.52063135996514</v>
          </cell>
          <cell r="R94">
            <v>0</v>
          </cell>
          <cell r="S94">
            <v>0</v>
          </cell>
          <cell r="T94">
            <v>0</v>
          </cell>
          <cell r="U94">
            <v>0</v>
          </cell>
          <cell r="V94">
            <v>8.6E-3</v>
          </cell>
          <cell r="W94">
            <v>1.78E-2</v>
          </cell>
          <cell r="X94">
            <v>6.1089825505590917E-2</v>
          </cell>
          <cell r="Y94">
            <v>25819.484176905626</v>
          </cell>
          <cell r="Z94">
            <v>18218.930671453923</v>
          </cell>
        </row>
        <row r="95">
          <cell r="C95">
            <v>2230</v>
          </cell>
          <cell r="D95">
            <v>0.21031390134529149</v>
          </cell>
          <cell r="E95">
            <v>0.29168645789435949</v>
          </cell>
          <cell r="F95">
            <v>4.07E-2</v>
          </cell>
          <cell r="G95">
            <v>0.37630000000000002</v>
          </cell>
          <cell r="H95">
            <v>0.13698079470426283</v>
          </cell>
          <cell r="I95">
            <v>1866.4436094751782</v>
          </cell>
          <cell r="J95">
            <v>1.04E-2</v>
          </cell>
          <cell r="K95">
            <v>0.3493</v>
          </cell>
          <cell r="L95">
            <v>0.19211500414061636</v>
          </cell>
          <cell r="M95">
            <v>21820.480595244018</v>
          </cell>
          <cell r="N95">
            <v>4.07E-2</v>
          </cell>
          <cell r="O95">
            <v>0.37630000000000002</v>
          </cell>
          <cell r="P95">
            <v>7.7829299613712405E-2</v>
          </cell>
          <cell r="Q95">
            <v>794.52063135996514</v>
          </cell>
          <cell r="R95">
            <v>0</v>
          </cell>
          <cell r="S95">
            <v>0</v>
          </cell>
          <cell r="T95">
            <v>0</v>
          </cell>
          <cell r="U95">
            <v>0</v>
          </cell>
          <cell r="V95">
            <v>8.9999999999999993E-3</v>
          </cell>
          <cell r="W95">
            <v>1.7899999999999999E-2</v>
          </cell>
          <cell r="X95">
            <v>6.1089825505590917E-2</v>
          </cell>
          <cell r="Y95">
            <v>25819.484176905626</v>
          </cell>
          <cell r="Z95">
            <v>18218.930671453923</v>
          </cell>
        </row>
        <row r="96">
          <cell r="C96">
            <v>1702</v>
          </cell>
          <cell r="D96">
            <v>0.21092831962397179</v>
          </cell>
          <cell r="E96">
            <v>0.29430922947465682</v>
          </cell>
          <cell r="F96">
            <v>4.3900000000000002E-2</v>
          </cell>
          <cell r="G96">
            <v>0.40160000000000001</v>
          </cell>
          <cell r="H96">
            <v>0.13698079470426283</v>
          </cell>
          <cell r="I96">
            <v>1866.4436094751782</v>
          </cell>
          <cell r="J96">
            <v>1.14E-2</v>
          </cell>
          <cell r="K96">
            <v>0.37769999999999998</v>
          </cell>
          <cell r="L96">
            <v>0.19211500414061636</v>
          </cell>
          <cell r="M96">
            <v>21820.480595244018</v>
          </cell>
          <cell r="N96">
            <v>4.3900000000000002E-2</v>
          </cell>
          <cell r="O96">
            <v>0.40160000000000001</v>
          </cell>
          <cell r="P96">
            <v>7.7829299613712405E-2</v>
          </cell>
          <cell r="Q96">
            <v>794.52063135996514</v>
          </cell>
          <cell r="R96">
            <v>0</v>
          </cell>
          <cell r="S96">
            <v>0</v>
          </cell>
          <cell r="T96">
            <v>0</v>
          </cell>
          <cell r="U96">
            <v>0</v>
          </cell>
          <cell r="V96">
            <v>9.4000000000000004E-3</v>
          </cell>
          <cell r="W96">
            <v>1.8100000000000002E-2</v>
          </cell>
          <cell r="X96">
            <v>6.1089825505590917E-2</v>
          </cell>
          <cell r="Y96">
            <v>25819.484176905626</v>
          </cell>
          <cell r="Z96">
            <v>18218.930671453923</v>
          </cell>
        </row>
        <row r="97">
          <cell r="C97">
            <v>1258</v>
          </cell>
          <cell r="D97">
            <v>0.25198728139904608</v>
          </cell>
          <cell r="E97">
            <v>0.29694569755072248</v>
          </cell>
          <cell r="F97">
            <v>4.7100000000000003E-2</v>
          </cell>
          <cell r="G97">
            <v>0.42559999999999998</v>
          </cell>
          <cell r="H97">
            <v>0.13698079470426283</v>
          </cell>
          <cell r="I97">
            <v>1866.4436094751782</v>
          </cell>
          <cell r="J97">
            <v>1.24E-2</v>
          </cell>
          <cell r="K97">
            <v>0.40460000000000002</v>
          </cell>
          <cell r="L97">
            <v>0.19211500414061636</v>
          </cell>
          <cell r="M97">
            <v>21820.480595244018</v>
          </cell>
          <cell r="N97">
            <v>4.7100000000000003E-2</v>
          </cell>
          <cell r="O97">
            <v>0.42559999999999998</v>
          </cell>
          <cell r="P97">
            <v>7.7829299613712405E-2</v>
          </cell>
          <cell r="Q97">
            <v>794.52063135996514</v>
          </cell>
          <cell r="R97">
            <v>0</v>
          </cell>
          <cell r="S97">
            <v>0</v>
          </cell>
          <cell r="T97">
            <v>0</v>
          </cell>
          <cell r="U97">
            <v>0</v>
          </cell>
          <cell r="V97">
            <v>9.7999999999999997E-3</v>
          </cell>
          <cell r="W97">
            <v>1.8200000000000001E-2</v>
          </cell>
          <cell r="X97">
            <v>6.1089825505590917E-2</v>
          </cell>
          <cell r="Y97">
            <v>25819.484176905626</v>
          </cell>
          <cell r="Z97">
            <v>18218.930671453923</v>
          </cell>
        </row>
        <row r="98">
          <cell r="C98">
            <v>882</v>
          </cell>
          <cell r="D98">
            <v>0.25510204081632654</v>
          </cell>
          <cell r="E98">
            <v>0.29959575671940214</v>
          </cell>
          <cell r="F98">
            <v>5.0299999999999997E-2</v>
          </cell>
          <cell r="G98">
            <v>0.44840000000000002</v>
          </cell>
          <cell r="H98">
            <v>0.13698079470426283</v>
          </cell>
          <cell r="I98">
            <v>1866.4436094751782</v>
          </cell>
          <cell r="J98">
            <v>1.3299999999999999E-2</v>
          </cell>
          <cell r="K98">
            <v>0.43009999999999998</v>
          </cell>
          <cell r="L98">
            <v>0.19211500414061636</v>
          </cell>
          <cell r="M98">
            <v>21820.480595244018</v>
          </cell>
          <cell r="N98">
            <v>5.0299999999999997E-2</v>
          </cell>
          <cell r="O98">
            <v>0.44840000000000002</v>
          </cell>
          <cell r="P98">
            <v>7.7829299613712405E-2</v>
          </cell>
          <cell r="Q98">
            <v>794.52063135996514</v>
          </cell>
          <cell r="R98">
            <v>0</v>
          </cell>
          <cell r="S98">
            <v>0</v>
          </cell>
          <cell r="T98">
            <v>0</v>
          </cell>
          <cell r="U98">
            <v>0</v>
          </cell>
          <cell r="V98">
            <v>1.0200000000000001E-2</v>
          </cell>
          <cell r="W98">
            <v>1.83E-2</v>
          </cell>
          <cell r="X98">
            <v>6.1089825505590917E-2</v>
          </cell>
          <cell r="Y98">
            <v>25819.484176905626</v>
          </cell>
          <cell r="Z98">
            <v>18218.930671453923</v>
          </cell>
        </row>
        <row r="99">
          <cell r="C99">
            <v>530</v>
          </cell>
          <cell r="D99">
            <v>0.32075471698113206</v>
          </cell>
          <cell r="E99">
            <v>0.30225929829818871</v>
          </cell>
          <cell r="F99">
            <v>5.3400000000000003E-2</v>
          </cell>
          <cell r="G99">
            <v>0.47</v>
          </cell>
          <cell r="H99">
            <v>0.13698079470426283</v>
          </cell>
          <cell r="I99">
            <v>1866.4436094751782</v>
          </cell>
          <cell r="J99">
            <v>1.43E-2</v>
          </cell>
          <cell r="K99">
            <v>0.45400000000000001</v>
          </cell>
          <cell r="L99">
            <v>0.19211500414061636</v>
          </cell>
          <cell r="M99">
            <v>21820.480595244018</v>
          </cell>
          <cell r="N99">
            <v>5.3400000000000003E-2</v>
          </cell>
          <cell r="O99">
            <v>0.47</v>
          </cell>
          <cell r="P99">
            <v>7.7829299613712405E-2</v>
          </cell>
          <cell r="Q99">
            <v>794.52063135996514</v>
          </cell>
          <cell r="R99">
            <v>0</v>
          </cell>
          <cell r="S99">
            <v>0</v>
          </cell>
          <cell r="T99">
            <v>0</v>
          </cell>
          <cell r="U99">
            <v>0</v>
          </cell>
          <cell r="V99">
            <v>1.06E-2</v>
          </cell>
          <cell r="W99">
            <v>1.84E-2</v>
          </cell>
          <cell r="X99">
            <v>6.1089825505590917E-2</v>
          </cell>
          <cell r="Y99">
            <v>25819.484176905626</v>
          </cell>
          <cell r="Z99">
            <v>18218.930671453923</v>
          </cell>
        </row>
        <row r="100">
          <cell r="C100">
            <v>355</v>
          </cell>
          <cell r="D100">
            <v>0.35774647887323946</v>
          </cell>
          <cell r="E100">
            <v>0.3049362103237202</v>
          </cell>
          <cell r="F100">
            <v>5.62E-2</v>
          </cell>
          <cell r="G100">
            <v>0.48749999999999999</v>
          </cell>
          <cell r="H100">
            <v>0.13698079470426283</v>
          </cell>
          <cell r="I100">
            <v>1866.4436094751782</v>
          </cell>
          <cell r="J100">
            <v>1.52E-2</v>
          </cell>
          <cell r="K100">
            <v>0.4733</v>
          </cell>
          <cell r="L100">
            <v>0.19211500414061636</v>
          </cell>
          <cell r="M100">
            <v>21820.480595244018</v>
          </cell>
          <cell r="N100">
            <v>5.62E-2</v>
          </cell>
          <cell r="O100">
            <v>0.48749999999999999</v>
          </cell>
          <cell r="P100">
            <v>7.7829299613712405E-2</v>
          </cell>
          <cell r="Q100">
            <v>794.52063135996514</v>
          </cell>
          <cell r="R100">
            <v>0</v>
          </cell>
          <cell r="S100">
            <v>0</v>
          </cell>
          <cell r="T100">
            <v>0</v>
          </cell>
          <cell r="U100">
            <v>0</v>
          </cell>
          <cell r="V100">
            <v>1.0999999999999999E-2</v>
          </cell>
          <cell r="W100">
            <v>1.8499999999999999E-2</v>
          </cell>
          <cell r="X100">
            <v>6.1089825505590917E-2</v>
          </cell>
          <cell r="Y100">
            <v>25819.484176905626</v>
          </cell>
          <cell r="Z100">
            <v>18218.930671453923</v>
          </cell>
        </row>
        <row r="101">
          <cell r="C101">
            <v>236</v>
          </cell>
          <cell r="D101">
            <v>0.3771186440677966</v>
          </cell>
          <cell r="E101">
            <v>0.30762637755175321</v>
          </cell>
          <cell r="F101">
            <v>5.9200000000000003E-2</v>
          </cell>
          <cell r="G101">
            <v>0.50670000000000004</v>
          </cell>
          <cell r="H101">
            <v>0.13698079470426283</v>
          </cell>
          <cell r="I101">
            <v>1866.4436094751782</v>
          </cell>
          <cell r="J101">
            <v>1.61E-2</v>
          </cell>
          <cell r="K101">
            <v>0.4945</v>
          </cell>
          <cell r="L101">
            <v>0.19211500414061636</v>
          </cell>
          <cell r="M101">
            <v>21820.480595244018</v>
          </cell>
          <cell r="N101">
            <v>5.9200000000000003E-2</v>
          </cell>
          <cell r="O101">
            <v>0.50670000000000004</v>
          </cell>
          <cell r="P101">
            <v>7.7829299613712405E-2</v>
          </cell>
          <cell r="Q101">
            <v>794.52063135996514</v>
          </cell>
          <cell r="R101">
            <v>0</v>
          </cell>
          <cell r="S101">
            <v>0</v>
          </cell>
          <cell r="T101">
            <v>0</v>
          </cell>
          <cell r="U101">
            <v>0</v>
          </cell>
          <cell r="V101">
            <v>1.14E-2</v>
          </cell>
          <cell r="W101">
            <v>1.8599999999999998E-2</v>
          </cell>
          <cell r="X101">
            <v>6.1089825505590917E-2</v>
          </cell>
          <cell r="Y101">
            <v>25819.484176905626</v>
          </cell>
          <cell r="Z101">
            <v>18218.930671453923</v>
          </cell>
        </row>
        <row r="102">
          <cell r="C102">
            <v>145</v>
          </cell>
          <cell r="D102">
            <v>0.43448275862068964</v>
          </cell>
          <cell r="E102">
            <v>0.31032968145863443</v>
          </cell>
          <cell r="F102">
            <v>6.1899999999999997E-2</v>
          </cell>
          <cell r="G102">
            <v>0.52439999999999998</v>
          </cell>
          <cell r="H102">
            <v>0.13698079470426283</v>
          </cell>
          <cell r="I102">
            <v>1866.4436094751782</v>
          </cell>
          <cell r="J102">
            <v>1.7000000000000001E-2</v>
          </cell>
          <cell r="K102">
            <v>0.51400000000000001</v>
          </cell>
          <cell r="L102">
            <v>0.19211500414061636</v>
          </cell>
          <cell r="M102">
            <v>21820.480595244018</v>
          </cell>
          <cell r="N102">
            <v>6.1899999999999997E-2</v>
          </cell>
          <cell r="O102">
            <v>0.52439999999999998</v>
          </cell>
          <cell r="P102">
            <v>7.7829299613712405E-2</v>
          </cell>
          <cell r="Q102">
            <v>794.52063135996514</v>
          </cell>
          <cell r="R102">
            <v>0</v>
          </cell>
          <cell r="S102">
            <v>0</v>
          </cell>
          <cell r="T102">
            <v>0</v>
          </cell>
          <cell r="U102">
            <v>0</v>
          </cell>
          <cell r="V102">
            <v>1.17E-2</v>
          </cell>
          <cell r="W102">
            <v>1.8700000000000001E-2</v>
          </cell>
          <cell r="X102">
            <v>6.1089825505590917E-2</v>
          </cell>
          <cell r="Y102">
            <v>25819.484176905626</v>
          </cell>
          <cell r="Z102">
            <v>18218.930671453923</v>
          </cell>
        </row>
        <row r="103">
          <cell r="C103">
            <v>210</v>
          </cell>
          <cell r="D103">
            <v>0.40952380952380951</v>
          </cell>
          <cell r="E103">
            <v>0.31304600024428897</v>
          </cell>
          <cell r="F103">
            <v>6.3E-2</v>
          </cell>
          <cell r="G103">
            <v>0.53120000000000001</v>
          </cell>
          <cell r="H103">
            <v>0.13698079470426283</v>
          </cell>
          <cell r="I103">
            <v>1866.4436094751782</v>
          </cell>
          <cell r="J103">
            <v>1.7399999999999999E-2</v>
          </cell>
          <cell r="K103">
            <v>0.52149999999999996</v>
          </cell>
          <cell r="L103">
            <v>0.19211500414061636</v>
          </cell>
          <cell r="M103">
            <v>21820.480595244018</v>
          </cell>
          <cell r="N103">
            <v>6.3E-2</v>
          </cell>
          <cell r="O103">
            <v>0.53120000000000001</v>
          </cell>
          <cell r="P103">
            <v>7.7829299613712405E-2</v>
          </cell>
          <cell r="Q103">
            <v>794.52063135996514</v>
          </cell>
          <cell r="R103">
            <v>0</v>
          </cell>
          <cell r="S103">
            <v>0</v>
          </cell>
          <cell r="T103">
            <v>0</v>
          </cell>
          <cell r="U103">
            <v>0</v>
          </cell>
          <cell r="V103">
            <v>1.18E-2</v>
          </cell>
          <cell r="W103">
            <v>1.8800000000000001E-2</v>
          </cell>
          <cell r="X103">
            <v>6.1089825505590917E-2</v>
          </cell>
          <cell r="Y103">
            <v>25819.484176905626</v>
          </cell>
          <cell r="Z103">
            <v>18218.930671453923</v>
          </cell>
        </row>
        <row r="104">
          <cell r="C104">
            <v>37192</v>
          </cell>
          <cell r="D104">
            <v>2.285437728543773E-3</v>
          </cell>
          <cell r="E104">
            <v>2.3040435329940052E-2</v>
          </cell>
          <cell r="F104">
            <v>0</v>
          </cell>
          <cell r="G104">
            <v>0</v>
          </cell>
          <cell r="H104">
            <v>7.5779403768677769E-2</v>
          </cell>
          <cell r="I104">
            <v>2451.7900129422324</v>
          </cell>
          <cell r="J104">
            <v>0</v>
          </cell>
          <cell r="L104">
            <v>0.17494805648415399</v>
          </cell>
          <cell r="M104">
            <v>1554.5741234717002</v>
          </cell>
          <cell r="N104">
            <v>0</v>
          </cell>
          <cell r="O104">
            <v>0</v>
          </cell>
          <cell r="P104">
            <v>4.9836267795072532E-2</v>
          </cell>
          <cell r="Q104">
            <v>677.09561252649883</v>
          </cell>
          <cell r="R104">
            <v>0</v>
          </cell>
          <cell r="S104">
            <v>0</v>
          </cell>
          <cell r="T104">
            <v>0</v>
          </cell>
          <cell r="U104">
            <v>16630.438222265784</v>
          </cell>
          <cell r="V104">
            <v>0</v>
          </cell>
          <cell r="W104">
            <v>0</v>
          </cell>
          <cell r="X104">
            <v>0</v>
          </cell>
          <cell r="Y104">
            <v>22938.82002964407</v>
          </cell>
          <cell r="Z104">
            <v>2246.8584947341437</v>
          </cell>
        </row>
        <row r="105">
          <cell r="C105">
            <v>38010</v>
          </cell>
          <cell r="D105">
            <v>2.6308866087871614E-4</v>
          </cell>
          <cell r="E105">
            <v>2.6374971673856863E-2</v>
          </cell>
          <cell r="F105">
            <v>0</v>
          </cell>
          <cell r="G105">
            <v>0</v>
          </cell>
          <cell r="H105">
            <v>7.5779403768677769E-2</v>
          </cell>
          <cell r="I105">
            <v>2451.7900129422324</v>
          </cell>
          <cell r="J105">
            <v>0</v>
          </cell>
          <cell r="L105">
            <v>0.17494805648415399</v>
          </cell>
          <cell r="M105">
            <v>1554.5741234717002</v>
          </cell>
          <cell r="N105">
            <v>0</v>
          </cell>
          <cell r="O105">
            <v>0</v>
          </cell>
          <cell r="P105">
            <v>4.9836267795072532E-2</v>
          </cell>
          <cell r="Q105">
            <v>677.09561252649883</v>
          </cell>
          <cell r="R105">
            <v>0</v>
          </cell>
          <cell r="S105">
            <v>0</v>
          </cell>
          <cell r="T105">
            <v>0</v>
          </cell>
          <cell r="U105">
            <v>16630.438222265784</v>
          </cell>
          <cell r="V105">
            <v>0</v>
          </cell>
          <cell r="W105">
            <v>0</v>
          </cell>
          <cell r="X105">
            <v>0</v>
          </cell>
          <cell r="Y105">
            <v>22938.82002964407</v>
          </cell>
          <cell r="Z105">
            <v>2246.8584947341437</v>
          </cell>
        </row>
        <row r="106">
          <cell r="C106">
            <v>38606</v>
          </cell>
          <cell r="D106">
            <v>1.5541625654043412E-4</v>
          </cell>
          <cell r="E106">
            <v>3.0192100141996837E-2</v>
          </cell>
          <cell r="F106">
            <v>0</v>
          </cell>
          <cell r="G106">
            <v>0</v>
          </cell>
          <cell r="H106">
            <v>7.5779403768677769E-2</v>
          </cell>
          <cell r="I106">
            <v>2451.7900129422324</v>
          </cell>
          <cell r="J106">
            <v>0</v>
          </cell>
          <cell r="L106">
            <v>0.17494805648415399</v>
          </cell>
          <cell r="M106">
            <v>1554.5741234717002</v>
          </cell>
          <cell r="N106">
            <v>0</v>
          </cell>
          <cell r="O106">
            <v>0</v>
          </cell>
          <cell r="P106">
            <v>4.9836267795072532E-2</v>
          </cell>
          <cell r="Q106">
            <v>677.09561252649883</v>
          </cell>
          <cell r="R106">
            <v>0</v>
          </cell>
          <cell r="S106">
            <v>0</v>
          </cell>
          <cell r="T106">
            <v>0</v>
          </cell>
          <cell r="U106">
            <v>16630.438222265784</v>
          </cell>
          <cell r="V106">
            <v>0</v>
          </cell>
          <cell r="W106">
            <v>0</v>
          </cell>
          <cell r="X106">
            <v>0</v>
          </cell>
          <cell r="Y106">
            <v>22938.82002964407</v>
          </cell>
          <cell r="Z106">
            <v>2246.8584947341437</v>
          </cell>
        </row>
        <row r="107">
          <cell r="C107">
            <v>38198</v>
          </cell>
          <cell r="D107">
            <v>1.0471752447772135E-4</v>
          </cell>
          <cell r="E107">
            <v>3.4561664075185176E-2</v>
          </cell>
          <cell r="F107">
            <v>0</v>
          </cell>
          <cell r="G107">
            <v>0</v>
          </cell>
          <cell r="H107">
            <v>7.5779403768677769E-2</v>
          </cell>
          <cell r="I107">
            <v>2451.7900129422324</v>
          </cell>
          <cell r="J107">
            <v>0</v>
          </cell>
          <cell r="L107">
            <v>0.17494805648415399</v>
          </cell>
          <cell r="M107">
            <v>1554.5741234717002</v>
          </cell>
          <cell r="N107">
            <v>0</v>
          </cell>
          <cell r="O107">
            <v>0</v>
          </cell>
          <cell r="P107">
            <v>4.9836267795072532E-2</v>
          </cell>
          <cell r="Q107">
            <v>677.09561252649883</v>
          </cell>
          <cell r="R107">
            <v>0</v>
          </cell>
          <cell r="S107">
            <v>0</v>
          </cell>
          <cell r="T107">
            <v>0</v>
          </cell>
          <cell r="U107">
            <v>16630.438222265784</v>
          </cell>
          <cell r="V107">
            <v>0</v>
          </cell>
          <cell r="W107">
            <v>0</v>
          </cell>
          <cell r="X107">
            <v>0</v>
          </cell>
          <cell r="Y107">
            <v>22938.82002964407</v>
          </cell>
          <cell r="Z107">
            <v>2193.0741543092918</v>
          </cell>
        </row>
        <row r="108">
          <cell r="C108">
            <v>37356</v>
          </cell>
          <cell r="D108">
            <v>1.8738622978905665E-4</v>
          </cell>
          <cell r="E108">
            <v>3.9563614920063113E-2</v>
          </cell>
          <cell r="F108">
            <v>0</v>
          </cell>
          <cell r="G108">
            <v>0</v>
          </cell>
          <cell r="H108">
            <v>7.5779403768677769E-2</v>
          </cell>
          <cell r="I108">
            <v>2451.7900129422324</v>
          </cell>
          <cell r="J108">
            <v>0</v>
          </cell>
          <cell r="L108">
            <v>0.17494805648415399</v>
          </cell>
          <cell r="M108">
            <v>1554.5741234717002</v>
          </cell>
          <cell r="N108">
            <v>0</v>
          </cell>
          <cell r="O108">
            <v>0</v>
          </cell>
          <cell r="P108">
            <v>4.9836267795072532E-2</v>
          </cell>
          <cell r="Q108">
            <v>677.09561252649883</v>
          </cell>
          <cell r="R108">
            <v>0</v>
          </cell>
          <cell r="S108">
            <v>0</v>
          </cell>
          <cell r="T108">
            <v>0</v>
          </cell>
          <cell r="U108">
            <v>16630.438222265784</v>
          </cell>
          <cell r="V108">
            <v>0</v>
          </cell>
          <cell r="W108">
            <v>0</v>
          </cell>
          <cell r="X108">
            <v>0</v>
          </cell>
          <cell r="Y108">
            <v>22938.82002964407</v>
          </cell>
          <cell r="Z108">
            <v>2139.2898138844394</v>
          </cell>
        </row>
        <row r="109">
          <cell r="C109">
            <v>37653</v>
          </cell>
          <cell r="D109">
            <v>5.3116617533795446E-5</v>
          </cell>
          <cell r="E109">
            <v>4.5289475128800008E-2</v>
          </cell>
          <cell r="F109">
            <v>0</v>
          </cell>
          <cell r="G109">
            <v>0</v>
          </cell>
          <cell r="H109">
            <v>7.6287118889321742E-2</v>
          </cell>
          <cell r="I109">
            <v>2451.7900129422324</v>
          </cell>
          <cell r="J109">
            <v>0</v>
          </cell>
          <cell r="L109">
            <v>0.17397284295588855</v>
          </cell>
          <cell r="M109">
            <v>1554.5741234717002</v>
          </cell>
          <cell r="N109">
            <v>0</v>
          </cell>
          <cell r="O109">
            <v>0</v>
          </cell>
          <cell r="P109">
            <v>4.8174039447167319E-2</v>
          </cell>
          <cell r="Q109">
            <v>677.09561252649883</v>
          </cell>
          <cell r="R109">
            <v>0</v>
          </cell>
          <cell r="S109">
            <v>0</v>
          </cell>
          <cell r="T109">
            <v>0</v>
          </cell>
          <cell r="U109">
            <v>16630.438222265784</v>
          </cell>
          <cell r="V109">
            <v>0</v>
          </cell>
          <cell r="W109">
            <v>0</v>
          </cell>
          <cell r="X109">
            <v>0</v>
          </cell>
          <cell r="Y109">
            <v>22938.82002964407</v>
          </cell>
          <cell r="Z109">
            <v>2085.5054734595874</v>
          </cell>
        </row>
        <row r="110">
          <cell r="C110">
            <v>37188</v>
          </cell>
          <cell r="D110">
            <v>8.0671184252984832E-5</v>
          </cell>
          <cell r="E110">
            <v>4.8407472389772582E-2</v>
          </cell>
          <cell r="F110">
            <v>0</v>
          </cell>
          <cell r="G110">
            <v>0</v>
          </cell>
          <cell r="H110">
            <v>7.6287118889321742E-2</v>
          </cell>
          <cell r="I110">
            <v>2451.7900129422324</v>
          </cell>
          <cell r="J110">
            <v>0</v>
          </cell>
          <cell r="L110">
            <v>0.17397284295588855</v>
          </cell>
          <cell r="M110">
            <v>1554.5741234717002</v>
          </cell>
          <cell r="N110">
            <v>0</v>
          </cell>
          <cell r="O110">
            <v>0</v>
          </cell>
          <cell r="P110">
            <v>4.8174039447167319E-2</v>
          </cell>
          <cell r="Q110">
            <v>677.09561252649883</v>
          </cell>
          <cell r="R110">
            <v>0</v>
          </cell>
          <cell r="S110">
            <v>0</v>
          </cell>
          <cell r="T110">
            <v>0</v>
          </cell>
          <cell r="U110">
            <v>16630.438222265784</v>
          </cell>
          <cell r="V110">
            <v>0</v>
          </cell>
          <cell r="W110">
            <v>0</v>
          </cell>
          <cell r="X110">
            <v>0</v>
          </cell>
          <cell r="Y110">
            <v>22938.82002964407</v>
          </cell>
          <cell r="Z110">
            <v>2031.721133034735</v>
          </cell>
        </row>
        <row r="111">
          <cell r="C111">
            <v>36775</v>
          </cell>
          <cell r="D111">
            <v>8.1577158395649212E-5</v>
          </cell>
          <cell r="E111">
            <v>5.1740131156355125E-2</v>
          </cell>
          <cell r="F111">
            <v>0</v>
          </cell>
          <cell r="G111">
            <v>0</v>
          </cell>
          <cell r="H111">
            <v>7.6287118889321742E-2</v>
          </cell>
          <cell r="I111">
            <v>2451.7900129422324</v>
          </cell>
          <cell r="J111">
            <v>0</v>
          </cell>
          <cell r="L111">
            <v>0.17397284295588855</v>
          </cell>
          <cell r="M111">
            <v>1554.5741234717002</v>
          </cell>
          <cell r="N111">
            <v>0</v>
          </cell>
          <cell r="O111">
            <v>0</v>
          </cell>
          <cell r="P111">
            <v>4.8174039447167319E-2</v>
          </cell>
          <cell r="Q111">
            <v>677.09561252649883</v>
          </cell>
          <cell r="R111">
            <v>0</v>
          </cell>
          <cell r="S111">
            <v>0</v>
          </cell>
          <cell r="T111">
            <v>0</v>
          </cell>
          <cell r="U111">
            <v>16630.438222265784</v>
          </cell>
          <cell r="V111">
            <v>0</v>
          </cell>
          <cell r="W111">
            <v>0</v>
          </cell>
          <cell r="X111">
            <v>0</v>
          </cell>
          <cell r="Y111">
            <v>22938.82002964407</v>
          </cell>
          <cell r="Z111">
            <v>1977.936792609883</v>
          </cell>
        </row>
        <row r="112">
          <cell r="C112">
            <v>36531</v>
          </cell>
          <cell r="D112">
            <v>8.2122033341545532E-5</v>
          </cell>
          <cell r="E112">
            <v>5.530223000534993E-2</v>
          </cell>
          <cell r="F112">
            <v>0</v>
          </cell>
          <cell r="G112">
            <v>0</v>
          </cell>
          <cell r="H112">
            <v>7.6287118889321742E-2</v>
          </cell>
          <cell r="I112">
            <v>2451.7900129422324</v>
          </cell>
          <cell r="J112">
            <v>0</v>
          </cell>
          <cell r="L112">
            <v>0.17397284295588855</v>
          </cell>
          <cell r="M112">
            <v>1554.5741234717002</v>
          </cell>
          <cell r="N112">
            <v>0</v>
          </cell>
          <cell r="O112">
            <v>0</v>
          </cell>
          <cell r="P112">
            <v>4.8174039447167319E-2</v>
          </cell>
          <cell r="Q112">
            <v>677.09561252649883</v>
          </cell>
          <cell r="R112">
            <v>0</v>
          </cell>
          <cell r="S112">
            <v>0</v>
          </cell>
          <cell r="T112">
            <v>0</v>
          </cell>
          <cell r="U112">
            <v>16630.438222265784</v>
          </cell>
          <cell r="V112">
            <v>0</v>
          </cell>
          <cell r="W112">
            <v>0</v>
          </cell>
          <cell r="X112">
            <v>0</v>
          </cell>
          <cell r="Y112">
            <v>22938.82002964407</v>
          </cell>
          <cell r="Z112">
            <v>1924.1524521850308</v>
          </cell>
        </row>
        <row r="113">
          <cell r="C113">
            <v>35701</v>
          </cell>
          <cell r="D113">
            <v>5.6020839752387889E-5</v>
          </cell>
          <cell r="E113">
            <v>5.9109564958823621E-2</v>
          </cell>
          <cell r="F113">
            <v>0</v>
          </cell>
          <cell r="G113">
            <v>0</v>
          </cell>
          <cell r="H113">
            <v>7.6287118889321742E-2</v>
          </cell>
          <cell r="I113">
            <v>2451.7900129422324</v>
          </cell>
          <cell r="J113">
            <v>0</v>
          </cell>
          <cell r="L113">
            <v>0.17397284295588855</v>
          </cell>
          <cell r="M113">
            <v>1554.5741234717002</v>
          </cell>
          <cell r="N113">
            <v>0</v>
          </cell>
          <cell r="O113">
            <v>0</v>
          </cell>
          <cell r="P113">
            <v>4.8174039447167319E-2</v>
          </cell>
          <cell r="Q113">
            <v>677.09561252649883</v>
          </cell>
          <cell r="R113">
            <v>0</v>
          </cell>
          <cell r="S113">
            <v>0</v>
          </cell>
          <cell r="T113">
            <v>0</v>
          </cell>
          <cell r="U113">
            <v>16630.438222265784</v>
          </cell>
          <cell r="V113">
            <v>0</v>
          </cell>
          <cell r="W113">
            <v>0</v>
          </cell>
          <cell r="X113">
            <v>0</v>
          </cell>
          <cell r="Y113">
            <v>22938.82002964407</v>
          </cell>
          <cell r="Z113">
            <v>1870.3681117601786</v>
          </cell>
        </row>
        <row r="114">
          <cell r="C114">
            <v>34267</v>
          </cell>
          <cell r="D114">
            <v>5.8365191000087546E-5</v>
          </cell>
          <cell r="E114">
            <v>6.31790195311E-2</v>
          </cell>
          <cell r="F114">
            <v>0</v>
          </cell>
          <cell r="G114">
            <v>0</v>
          </cell>
          <cell r="H114">
            <v>7.9041106808637018E-2</v>
          </cell>
          <cell r="I114">
            <v>2451.7900129422324</v>
          </cell>
          <cell r="J114">
            <v>0</v>
          </cell>
          <cell r="L114">
            <v>0.17754852397055104</v>
          </cell>
          <cell r="M114">
            <v>1554.5741234717002</v>
          </cell>
          <cell r="N114">
            <v>0</v>
          </cell>
          <cell r="O114">
            <v>0</v>
          </cell>
          <cell r="P114">
            <v>5.1214172914123619E-2</v>
          </cell>
          <cell r="Q114">
            <v>677.09561252649883</v>
          </cell>
          <cell r="R114">
            <v>0</v>
          </cell>
          <cell r="S114">
            <v>0</v>
          </cell>
          <cell r="T114">
            <v>0</v>
          </cell>
          <cell r="U114">
            <v>16630.438222265784</v>
          </cell>
          <cell r="V114">
            <v>0</v>
          </cell>
          <cell r="W114">
            <v>0</v>
          </cell>
          <cell r="X114">
            <v>0</v>
          </cell>
          <cell r="Y114">
            <v>22938.82002964407</v>
          </cell>
          <cell r="Z114">
            <v>1816.5837713353264</v>
          </cell>
        </row>
        <row r="115">
          <cell r="C115">
            <v>33657</v>
          </cell>
          <cell r="D115">
            <v>2.971150132216181E-5</v>
          </cell>
          <cell r="E115">
            <v>6.7290004702053971E-2</v>
          </cell>
          <cell r="F115">
            <v>0</v>
          </cell>
          <cell r="G115">
            <v>0</v>
          </cell>
          <cell r="H115">
            <v>7.9041106808637018E-2</v>
          </cell>
          <cell r="I115">
            <v>2451.7900129422324</v>
          </cell>
          <cell r="J115">
            <v>0</v>
          </cell>
          <cell r="L115">
            <v>0.17754852397055104</v>
          </cell>
          <cell r="M115">
            <v>1554.5741234717002</v>
          </cell>
          <cell r="N115">
            <v>0</v>
          </cell>
          <cell r="O115">
            <v>0</v>
          </cell>
          <cell r="P115">
            <v>5.1214172914123619E-2</v>
          </cell>
          <cell r="Q115">
            <v>677.09561252649883</v>
          </cell>
          <cell r="R115">
            <v>0</v>
          </cell>
          <cell r="S115">
            <v>0</v>
          </cell>
          <cell r="T115">
            <v>0</v>
          </cell>
          <cell r="U115">
            <v>16630.438222265784</v>
          </cell>
          <cell r="V115">
            <v>0</v>
          </cell>
          <cell r="W115">
            <v>0</v>
          </cell>
          <cell r="X115">
            <v>0</v>
          </cell>
          <cell r="Y115">
            <v>22938.82002964407</v>
          </cell>
          <cell r="Z115">
            <v>1892.0624026997282</v>
          </cell>
        </row>
        <row r="116">
          <cell r="C116">
            <v>33311</v>
          </cell>
          <cell r="D116">
            <v>3.0020113476028938E-5</v>
          </cell>
          <cell r="E116">
            <v>7.1668486887067909E-2</v>
          </cell>
          <cell r="F116">
            <v>0</v>
          </cell>
          <cell r="G116">
            <v>0</v>
          </cell>
          <cell r="H116">
            <v>7.9041106808637018E-2</v>
          </cell>
          <cell r="I116">
            <v>2451.7900129422324</v>
          </cell>
          <cell r="J116">
            <v>0</v>
          </cell>
          <cell r="L116">
            <v>0.17754852397055104</v>
          </cell>
          <cell r="M116">
            <v>1554.5741234717002</v>
          </cell>
          <cell r="N116">
            <v>0</v>
          </cell>
          <cell r="O116">
            <v>0</v>
          </cell>
          <cell r="P116">
            <v>5.1214172914123619E-2</v>
          </cell>
          <cell r="Q116">
            <v>677.09561252649883</v>
          </cell>
          <cell r="R116">
            <v>0</v>
          </cell>
          <cell r="S116">
            <v>0</v>
          </cell>
          <cell r="T116">
            <v>0</v>
          </cell>
          <cell r="U116">
            <v>16630.438222265784</v>
          </cell>
          <cell r="V116">
            <v>0</v>
          </cell>
          <cell r="W116">
            <v>0</v>
          </cell>
          <cell r="X116">
            <v>0</v>
          </cell>
          <cell r="Y116">
            <v>22938.82002964407</v>
          </cell>
          <cell r="Z116">
            <v>1967.5410340641299</v>
          </cell>
        </row>
        <row r="117">
          <cell r="C117">
            <v>33169</v>
          </cell>
          <cell r="D117">
            <v>1.5074316379752177E-4</v>
          </cell>
          <cell r="E117">
            <v>7.6331871805100968E-2</v>
          </cell>
          <cell r="F117">
            <v>0</v>
          </cell>
          <cell r="G117">
            <v>0</v>
          </cell>
          <cell r="H117">
            <v>7.9041106808637018E-2</v>
          </cell>
          <cell r="I117">
            <v>2451.7900129422324</v>
          </cell>
          <cell r="J117">
            <v>0</v>
          </cell>
          <cell r="L117">
            <v>0.17754852397055104</v>
          </cell>
          <cell r="M117">
            <v>1554.5741234717002</v>
          </cell>
          <cell r="N117">
            <v>0</v>
          </cell>
          <cell r="O117">
            <v>0</v>
          </cell>
          <cell r="P117">
            <v>5.1214172914123619E-2</v>
          </cell>
          <cell r="Q117">
            <v>677.09561252649883</v>
          </cell>
          <cell r="R117">
            <v>0</v>
          </cell>
          <cell r="S117">
            <v>0</v>
          </cell>
          <cell r="T117">
            <v>0</v>
          </cell>
          <cell r="U117">
            <v>16630.438222265784</v>
          </cell>
          <cell r="V117">
            <v>0</v>
          </cell>
          <cell r="W117">
            <v>0</v>
          </cell>
          <cell r="X117">
            <v>0</v>
          </cell>
          <cell r="Y117">
            <v>22938.82002964407</v>
          </cell>
          <cell r="Z117">
            <v>2043.0196654285317</v>
          </cell>
        </row>
        <row r="118">
          <cell r="C118">
            <v>33285</v>
          </cell>
          <cell r="D118">
            <v>1.2017425266636623E-4</v>
          </cell>
          <cell r="E118">
            <v>8.1298697744960069E-2</v>
          </cell>
          <cell r="F118">
            <v>0</v>
          </cell>
          <cell r="G118">
            <v>0</v>
          </cell>
          <cell r="H118">
            <v>7.9041106808637018E-2</v>
          </cell>
          <cell r="I118">
            <v>2451.7900129422324</v>
          </cell>
          <cell r="J118">
            <v>0</v>
          </cell>
          <cell r="L118">
            <v>0.17754852397055104</v>
          </cell>
          <cell r="M118">
            <v>1554.5741234717002</v>
          </cell>
          <cell r="N118">
            <v>0</v>
          </cell>
          <cell r="O118">
            <v>0</v>
          </cell>
          <cell r="P118">
            <v>5.1214172914123619E-2</v>
          </cell>
          <cell r="Q118">
            <v>677.09561252649883</v>
          </cell>
          <cell r="R118">
            <v>0</v>
          </cell>
          <cell r="S118">
            <v>0</v>
          </cell>
          <cell r="T118">
            <v>0</v>
          </cell>
          <cell r="U118">
            <v>16630.438222265784</v>
          </cell>
          <cell r="V118">
            <v>0</v>
          </cell>
          <cell r="W118">
            <v>0</v>
          </cell>
          <cell r="X118">
            <v>0</v>
          </cell>
          <cell r="Y118">
            <v>22938.82002964407</v>
          </cell>
          <cell r="Z118">
            <v>2118.4982967929332</v>
          </cell>
        </row>
        <row r="119">
          <cell r="C119">
            <v>34209</v>
          </cell>
          <cell r="D119">
            <v>5.846414686193692E-5</v>
          </cell>
          <cell r="E119">
            <v>8.6588709260300031E-2</v>
          </cell>
          <cell r="F119">
            <v>0</v>
          </cell>
          <cell r="G119">
            <v>0</v>
          </cell>
          <cell r="H119">
            <v>8.3975566360353623E-2</v>
          </cell>
          <cell r="I119">
            <v>2451.7900129422324</v>
          </cell>
          <cell r="J119">
            <v>0</v>
          </cell>
          <cell r="L119">
            <v>0.18349932262899929</v>
          </cell>
          <cell r="M119">
            <v>1554.5741234717002</v>
          </cell>
          <cell r="N119">
            <v>0</v>
          </cell>
          <cell r="O119">
            <v>0</v>
          </cell>
          <cell r="P119">
            <v>5.6947408345949711E-2</v>
          </cell>
          <cell r="Q119">
            <v>677.09561252649883</v>
          </cell>
          <cell r="R119">
            <v>0</v>
          </cell>
          <cell r="S119">
            <v>0</v>
          </cell>
          <cell r="T119">
            <v>7.7500182563272027E-2</v>
          </cell>
          <cell r="U119">
            <v>16630.438222265784</v>
          </cell>
          <cell r="V119">
            <v>0</v>
          </cell>
          <cell r="W119">
            <v>0</v>
          </cell>
          <cell r="X119">
            <v>8.2768023518794115E-2</v>
          </cell>
          <cell r="Y119">
            <v>22938.82002964407</v>
          </cell>
          <cell r="Z119">
            <v>2193.9769281573349</v>
          </cell>
        </row>
        <row r="120">
          <cell r="C120">
            <v>34644</v>
          </cell>
          <cell r="D120">
            <v>2.8865027133125504E-4</v>
          </cell>
          <cell r="E120">
            <v>9.0474868102468617E-2</v>
          </cell>
          <cell r="F120">
            <v>0</v>
          </cell>
          <cell r="G120">
            <v>0</v>
          </cell>
          <cell r="H120">
            <v>8.3975566360353623E-2</v>
          </cell>
          <cell r="I120">
            <v>2451.7900129422324</v>
          </cell>
          <cell r="J120">
            <v>0</v>
          </cell>
          <cell r="L120">
            <v>0.18349932262899929</v>
          </cell>
          <cell r="M120">
            <v>1554.5741234717002</v>
          </cell>
          <cell r="N120">
            <v>0</v>
          </cell>
          <cell r="O120">
            <v>0</v>
          </cell>
          <cell r="P120">
            <v>5.6947408345949711E-2</v>
          </cell>
          <cell r="Q120">
            <v>677.09561252649883</v>
          </cell>
          <cell r="R120">
            <v>0</v>
          </cell>
          <cell r="S120">
            <v>0</v>
          </cell>
          <cell r="T120">
            <v>7.7500182563272027E-2</v>
          </cell>
          <cell r="U120">
            <v>16630.438222265784</v>
          </cell>
          <cell r="V120">
            <v>0</v>
          </cell>
          <cell r="W120">
            <v>0</v>
          </cell>
          <cell r="X120">
            <v>8.2768023518794115E-2</v>
          </cell>
          <cell r="Y120">
            <v>22938.82002964407</v>
          </cell>
          <cell r="Z120">
            <v>2269.4555595217366</v>
          </cell>
        </row>
        <row r="121">
          <cell r="C121">
            <v>35423</v>
          </cell>
          <cell r="D121">
            <v>2.8230245885441662E-5</v>
          </cell>
          <cell r="E121">
            <v>9.4535440337279036E-2</v>
          </cell>
          <cell r="F121">
            <v>0</v>
          </cell>
          <cell r="G121">
            <v>0</v>
          </cell>
          <cell r="H121">
            <v>8.3975566360353623E-2</v>
          </cell>
          <cell r="I121">
            <v>2451.7900129422324</v>
          </cell>
          <cell r="J121">
            <v>0</v>
          </cell>
          <cell r="L121">
            <v>0.18349932262899929</v>
          </cell>
          <cell r="M121">
            <v>1554.5741234717002</v>
          </cell>
          <cell r="N121">
            <v>0</v>
          </cell>
          <cell r="O121">
            <v>0</v>
          </cell>
          <cell r="P121">
            <v>5.6947408345949711E-2</v>
          </cell>
          <cell r="Q121">
            <v>677.09561252649883</v>
          </cell>
          <cell r="R121">
            <v>0</v>
          </cell>
          <cell r="S121">
            <v>0</v>
          </cell>
          <cell r="T121">
            <v>7.7500182563272027E-2</v>
          </cell>
          <cell r="U121">
            <v>16630.438222265784</v>
          </cell>
          <cell r="V121">
            <v>0</v>
          </cell>
          <cell r="W121">
            <v>0</v>
          </cell>
          <cell r="X121">
            <v>8.2768023518794115E-2</v>
          </cell>
          <cell r="Y121">
            <v>22938.82002964407</v>
          </cell>
          <cell r="Z121">
            <v>2344.9341908861384</v>
          </cell>
        </row>
        <row r="122">
          <cell r="C122">
            <v>37330</v>
          </cell>
          <cell r="D122">
            <v>1.6072863648540047E-4</v>
          </cell>
          <cell r="E122">
            <v>9.8778253753755929E-2</v>
          </cell>
          <cell r="F122">
            <v>0</v>
          </cell>
          <cell r="G122">
            <v>0</v>
          </cell>
          <cell r="H122">
            <v>8.3975566360353623E-2</v>
          </cell>
          <cell r="I122">
            <v>2451.7900129422324</v>
          </cell>
          <cell r="J122">
            <v>0</v>
          </cell>
          <cell r="L122">
            <v>0.18349932262899929</v>
          </cell>
          <cell r="M122">
            <v>1554.5741234717002</v>
          </cell>
          <cell r="N122">
            <v>0</v>
          </cell>
          <cell r="O122">
            <v>0</v>
          </cell>
          <cell r="P122">
            <v>5.6947408345949711E-2</v>
          </cell>
          <cell r="Q122">
            <v>677.09561252649883</v>
          </cell>
          <cell r="R122">
            <v>0</v>
          </cell>
          <cell r="S122">
            <v>0</v>
          </cell>
          <cell r="T122">
            <v>7.7500182563272027E-2</v>
          </cell>
          <cell r="U122">
            <v>16630.438222265784</v>
          </cell>
          <cell r="V122">
            <v>0</v>
          </cell>
          <cell r="W122">
            <v>0</v>
          </cell>
          <cell r="X122">
            <v>8.2768023518794115E-2</v>
          </cell>
          <cell r="Y122">
            <v>22938.82002964407</v>
          </cell>
          <cell r="Z122">
            <v>2420.4128222505401</v>
          </cell>
        </row>
        <row r="123">
          <cell r="C123">
            <v>39617</v>
          </cell>
          <cell r="D123">
            <v>2.5241689173839514E-4</v>
          </cell>
          <cell r="E123">
            <v>0.10321148745729994</v>
          </cell>
          <cell r="F123">
            <v>0</v>
          </cell>
          <cell r="G123">
            <v>0</v>
          </cell>
          <cell r="H123">
            <v>8.3975566360353623E-2</v>
          </cell>
          <cell r="I123">
            <v>2451.7900129422324</v>
          </cell>
          <cell r="J123">
            <v>0</v>
          </cell>
          <cell r="L123">
            <v>0.18349932262899929</v>
          </cell>
          <cell r="M123">
            <v>1554.5741234717002</v>
          </cell>
          <cell r="N123">
            <v>0</v>
          </cell>
          <cell r="O123">
            <v>0</v>
          </cell>
          <cell r="P123">
            <v>5.6947408345949711E-2</v>
          </cell>
          <cell r="Q123">
            <v>677.09561252649883</v>
          </cell>
          <cell r="R123">
            <v>0</v>
          </cell>
          <cell r="S123">
            <v>8.9999999999999998E-4</v>
          </cell>
          <cell r="T123">
            <v>7.7500182563272027E-2</v>
          </cell>
          <cell r="U123">
            <v>16630.438222265784</v>
          </cell>
          <cell r="V123">
            <v>0</v>
          </cell>
          <cell r="W123">
            <v>0</v>
          </cell>
          <cell r="X123">
            <v>8.2768023518794115E-2</v>
          </cell>
          <cell r="Y123">
            <v>22938.82002964407</v>
          </cell>
          <cell r="Z123">
            <v>2495.8914536149418</v>
          </cell>
        </row>
        <row r="124">
          <cell r="C124">
            <v>41333</v>
          </cell>
          <cell r="D124">
            <v>1.2096871748965718E-4</v>
          </cell>
          <cell r="E124">
            <v>0.10784368763700006</v>
          </cell>
          <cell r="F124">
            <v>0</v>
          </cell>
          <cell r="G124">
            <v>0</v>
          </cell>
          <cell r="H124">
            <v>8.8720641013495999E-2</v>
          </cell>
          <cell r="I124">
            <v>2451.7900129422324</v>
          </cell>
          <cell r="J124">
            <v>0</v>
          </cell>
          <cell r="L124">
            <v>0.18555609218709318</v>
          </cell>
          <cell r="M124">
            <v>1554.5741234717002</v>
          </cell>
          <cell r="N124">
            <v>0</v>
          </cell>
          <cell r="O124">
            <v>0</v>
          </cell>
          <cell r="P124">
            <v>6.2810841806131765E-2</v>
          </cell>
          <cell r="Q124">
            <v>677.09561252649883</v>
          </cell>
          <cell r="R124">
            <v>0</v>
          </cell>
          <cell r="S124">
            <v>2.7000000000000001E-3</v>
          </cell>
          <cell r="T124">
            <v>8.6235161345318556E-2</v>
          </cell>
          <cell r="U124">
            <v>16630.438222265784</v>
          </cell>
          <cell r="V124">
            <v>0</v>
          </cell>
          <cell r="W124">
            <v>0</v>
          </cell>
          <cell r="X124">
            <v>6.2937241268955113E-2</v>
          </cell>
          <cell r="Y124">
            <v>22938.82002964407</v>
          </cell>
          <cell r="Z124">
            <v>2571.3700849793436</v>
          </cell>
        </row>
        <row r="125">
          <cell r="C125">
            <v>42048</v>
          </cell>
          <cell r="D125">
            <v>1.1891171993911719E-4</v>
          </cell>
          <cell r="E125">
            <v>0.10933866270491993</v>
          </cell>
          <cell r="F125">
            <v>0</v>
          </cell>
          <cell r="G125">
            <v>0</v>
          </cell>
          <cell r="H125">
            <v>8.8720641013495999E-2</v>
          </cell>
          <cell r="I125">
            <v>2451.7900129422324</v>
          </cell>
          <cell r="J125">
            <v>0</v>
          </cell>
          <cell r="L125">
            <v>0.18555609218709318</v>
          </cell>
          <cell r="M125">
            <v>1554.5741234717002</v>
          </cell>
          <cell r="N125">
            <v>0</v>
          </cell>
          <cell r="O125">
            <v>0</v>
          </cell>
          <cell r="P125">
            <v>6.2810841806131765E-2</v>
          </cell>
          <cell r="Q125">
            <v>677.09561252649883</v>
          </cell>
          <cell r="R125">
            <v>0</v>
          </cell>
          <cell r="S125">
            <v>5.4999999999999997E-3</v>
          </cell>
          <cell r="T125">
            <v>8.6235161345318556E-2</v>
          </cell>
          <cell r="U125">
            <v>16630.438222265784</v>
          </cell>
          <cell r="V125">
            <v>0</v>
          </cell>
          <cell r="W125">
            <v>0</v>
          </cell>
          <cell r="X125">
            <v>6.2937241268955113E-2</v>
          </cell>
          <cell r="Y125">
            <v>22938.82002964407</v>
          </cell>
          <cell r="Z125">
            <v>2628.8772976855889</v>
          </cell>
        </row>
        <row r="126">
          <cell r="C126">
            <v>42838</v>
          </cell>
          <cell r="D126">
            <v>1.8675008170316074E-4</v>
          </cell>
          <cell r="E126">
            <v>0.11085436175309932</v>
          </cell>
          <cell r="F126">
            <v>0</v>
          </cell>
          <cell r="G126">
            <v>0</v>
          </cell>
          <cell r="H126">
            <v>8.8720641013495999E-2</v>
          </cell>
          <cell r="I126">
            <v>2451.7900129422324</v>
          </cell>
          <cell r="J126">
            <v>0</v>
          </cell>
          <cell r="L126">
            <v>0.18555609218709318</v>
          </cell>
          <cell r="M126">
            <v>1554.5741234717002</v>
          </cell>
          <cell r="N126">
            <v>0</v>
          </cell>
          <cell r="O126">
            <v>0</v>
          </cell>
          <cell r="P126">
            <v>6.2810841806131765E-2</v>
          </cell>
          <cell r="Q126">
            <v>677.09561252649883</v>
          </cell>
          <cell r="R126">
            <v>0</v>
          </cell>
          <cell r="S126">
            <v>9.1000000000000004E-3</v>
          </cell>
          <cell r="T126">
            <v>8.6235161345318556E-2</v>
          </cell>
          <cell r="U126">
            <v>16630.438222265784</v>
          </cell>
          <cell r="V126">
            <v>0</v>
          </cell>
          <cell r="W126">
            <v>0</v>
          </cell>
          <cell r="X126">
            <v>6.2937241268955113E-2</v>
          </cell>
          <cell r="Y126">
            <v>22938.82002964407</v>
          </cell>
          <cell r="Z126">
            <v>2686.3845103918343</v>
          </cell>
        </row>
        <row r="127">
          <cell r="C127">
            <v>43931</v>
          </cell>
          <cell r="D127">
            <v>2.2762969201702669E-4</v>
          </cell>
          <cell r="E127">
            <v>0.11239107206616725</v>
          </cell>
          <cell r="F127">
            <v>0</v>
          </cell>
          <cell r="G127">
            <v>0</v>
          </cell>
          <cell r="H127">
            <v>8.8720641013495999E-2</v>
          </cell>
          <cell r="I127">
            <v>2451.7900129422324</v>
          </cell>
          <cell r="J127">
            <v>0</v>
          </cell>
          <cell r="L127">
            <v>0.18555609218709318</v>
          </cell>
          <cell r="M127">
            <v>1554.5741234717002</v>
          </cell>
          <cell r="N127">
            <v>0</v>
          </cell>
          <cell r="O127">
            <v>0</v>
          </cell>
          <cell r="P127">
            <v>6.2810841806131765E-2</v>
          </cell>
          <cell r="Q127">
            <v>677.09561252649883</v>
          </cell>
          <cell r="R127">
            <v>0</v>
          </cell>
          <cell r="S127">
            <v>1.37E-2</v>
          </cell>
          <cell r="T127">
            <v>8.6235161345318556E-2</v>
          </cell>
          <cell r="U127">
            <v>16630.438222265784</v>
          </cell>
          <cell r="V127">
            <v>0</v>
          </cell>
          <cell r="W127">
            <v>0</v>
          </cell>
          <cell r="X127">
            <v>6.2937241268955113E-2</v>
          </cell>
          <cell r="Y127">
            <v>22938.82002964407</v>
          </cell>
          <cell r="Z127">
            <v>2743.8917230980796</v>
          </cell>
        </row>
        <row r="128">
          <cell r="C128">
            <v>45943</v>
          </cell>
          <cell r="D128">
            <v>4.3532202947130139E-5</v>
          </cell>
          <cell r="E128">
            <v>0.11394908491121451</v>
          </cell>
          <cell r="F128">
            <v>0</v>
          </cell>
          <cell r="G128">
            <v>0</v>
          </cell>
          <cell r="H128">
            <v>8.8720641013495999E-2</v>
          </cell>
          <cell r="I128">
            <v>2451.7900129422324</v>
          </cell>
          <cell r="J128">
            <v>0</v>
          </cell>
          <cell r="L128">
            <v>0.18555609218709318</v>
          </cell>
          <cell r="M128">
            <v>1554.5741234717002</v>
          </cell>
          <cell r="N128">
            <v>0</v>
          </cell>
          <cell r="O128">
            <v>0</v>
          </cell>
          <cell r="P128">
            <v>6.2810841806131765E-2</v>
          </cell>
          <cell r="Q128">
            <v>677.09561252649883</v>
          </cell>
          <cell r="R128">
            <v>0</v>
          </cell>
          <cell r="S128">
            <v>1.9099999999999999E-2</v>
          </cell>
          <cell r="T128">
            <v>8.6235161345318556E-2</v>
          </cell>
          <cell r="U128">
            <v>16630.438222265784</v>
          </cell>
          <cell r="V128">
            <v>0</v>
          </cell>
          <cell r="W128">
            <v>0</v>
          </cell>
          <cell r="X128">
            <v>6.2937241268955113E-2</v>
          </cell>
          <cell r="Y128">
            <v>22938.82002964407</v>
          </cell>
          <cell r="Z128">
            <v>2801.398935804325</v>
          </cell>
        </row>
        <row r="129">
          <cell r="C129">
            <v>47482</v>
          </cell>
          <cell r="D129">
            <v>1.4742428709826883E-4</v>
          </cell>
          <cell r="E129">
            <v>0.11552869559300001</v>
          </cell>
          <cell r="F129">
            <v>0</v>
          </cell>
          <cell r="G129">
            <v>2.9999999999999997E-4</v>
          </cell>
          <cell r="H129">
            <v>9.4200522458077182E-2</v>
          </cell>
          <cell r="I129">
            <v>2451.7900129422324</v>
          </cell>
          <cell r="J129">
            <v>0</v>
          </cell>
          <cell r="L129">
            <v>0.18739251226433837</v>
          </cell>
          <cell r="M129">
            <v>1554.5741234717002</v>
          </cell>
          <cell r="N129">
            <v>0</v>
          </cell>
          <cell r="O129">
            <v>2.9999999999999997E-4</v>
          </cell>
          <cell r="P129">
            <v>6.9113614618306229E-2</v>
          </cell>
          <cell r="Q129">
            <v>677.09561252649883</v>
          </cell>
          <cell r="R129">
            <v>0</v>
          </cell>
          <cell r="S129">
            <v>2.4E-2</v>
          </cell>
          <cell r="T129">
            <v>0.16990933315920753</v>
          </cell>
          <cell r="U129">
            <v>16630.438222265784</v>
          </cell>
          <cell r="V129">
            <v>0</v>
          </cell>
          <cell r="W129">
            <v>2.9999999999999997E-4</v>
          </cell>
          <cell r="X129">
            <v>6.64520336126148E-2</v>
          </cell>
          <cell r="Y129">
            <v>22938.82002964407</v>
          </cell>
          <cell r="Z129">
            <v>2858.9061485105703</v>
          </cell>
        </row>
        <row r="130">
          <cell r="C130">
            <v>47692</v>
          </cell>
          <cell r="D130">
            <v>2.3064664933322151E-4</v>
          </cell>
          <cell r="E130">
            <v>0.11733535185462751</v>
          </cell>
          <cell r="F130">
            <v>0</v>
          </cell>
          <cell r="G130">
            <v>8.9999999999999998E-4</v>
          </cell>
          <cell r="H130">
            <v>9.4200522458077182E-2</v>
          </cell>
          <cell r="I130">
            <v>2451.7900129422324</v>
          </cell>
          <cell r="J130">
            <v>0</v>
          </cell>
          <cell r="L130">
            <v>0.18739251226433837</v>
          </cell>
          <cell r="M130">
            <v>1554.5741234717002</v>
          </cell>
          <cell r="N130">
            <v>0</v>
          </cell>
          <cell r="O130">
            <v>8.9999999999999998E-4</v>
          </cell>
          <cell r="P130">
            <v>6.9113614618306229E-2</v>
          </cell>
          <cell r="Q130">
            <v>677.09561252649883</v>
          </cell>
          <cell r="R130">
            <v>1E-4</v>
          </cell>
          <cell r="S130">
            <v>2.7400000000000001E-2</v>
          </cell>
          <cell r="T130">
            <v>0.16990933315920753</v>
          </cell>
          <cell r="U130">
            <v>16630.438222265784</v>
          </cell>
          <cell r="V130">
            <v>0</v>
          </cell>
          <cell r="W130">
            <v>6.9999999999999999E-4</v>
          </cell>
          <cell r="X130">
            <v>6.64520336126148E-2</v>
          </cell>
          <cell r="Y130">
            <v>22938.82002964407</v>
          </cell>
          <cell r="Z130">
            <v>2916.4133612168152</v>
          </cell>
        </row>
        <row r="131">
          <cell r="C131">
            <v>47734</v>
          </cell>
          <cell r="D131">
            <v>1.8854485272552058E-4</v>
          </cell>
          <cell r="E131">
            <v>0.11917026089649226</v>
          </cell>
          <cell r="F131">
            <v>1E-4</v>
          </cell>
          <cell r="G131">
            <v>1.8E-3</v>
          </cell>
          <cell r="H131">
            <v>9.4200522458077182E-2</v>
          </cell>
          <cell r="I131">
            <v>2451.7900129422324</v>
          </cell>
          <cell r="J131">
            <v>0</v>
          </cell>
          <cell r="L131">
            <v>0.18739251226433837</v>
          </cell>
          <cell r="M131">
            <v>1554.5741234717002</v>
          </cell>
          <cell r="N131">
            <v>1E-4</v>
          </cell>
          <cell r="O131">
            <v>1.8E-3</v>
          </cell>
          <cell r="P131">
            <v>6.9113614618306229E-2</v>
          </cell>
          <cell r="Q131">
            <v>677.09561252649883</v>
          </cell>
          <cell r="R131">
            <v>1E-4</v>
          </cell>
          <cell r="S131">
            <v>2.9399999999999999E-2</v>
          </cell>
          <cell r="T131">
            <v>0.16990933315920753</v>
          </cell>
          <cell r="U131">
            <v>16630.438222265784</v>
          </cell>
          <cell r="V131">
            <v>0</v>
          </cell>
          <cell r="W131">
            <v>1.5E-3</v>
          </cell>
          <cell r="X131">
            <v>6.64520336126148E-2</v>
          </cell>
          <cell r="Y131">
            <v>22938.82002964407</v>
          </cell>
          <cell r="Z131">
            <v>2973.9205739230606</v>
          </cell>
        </row>
        <row r="132">
          <cell r="C132">
            <v>47335</v>
          </cell>
          <cell r="D132">
            <v>2.3238618358508502E-4</v>
          </cell>
          <cell r="E132">
            <v>0.12103386454010057</v>
          </cell>
          <cell r="F132">
            <v>1E-4</v>
          </cell>
          <cell r="G132">
            <v>3.0000000000000001E-3</v>
          </cell>
          <cell r="H132">
            <v>9.4200522458077182E-2</v>
          </cell>
          <cell r="I132">
            <v>2451.7900129422324</v>
          </cell>
          <cell r="J132">
            <v>0</v>
          </cell>
          <cell r="L132">
            <v>0.18739251226433837</v>
          </cell>
          <cell r="M132">
            <v>1554.5741234717002</v>
          </cell>
          <cell r="N132">
            <v>1E-4</v>
          </cell>
          <cell r="O132">
            <v>3.0000000000000001E-3</v>
          </cell>
          <cell r="P132">
            <v>6.9113614618306229E-2</v>
          </cell>
          <cell r="Q132">
            <v>677.09561252649883</v>
          </cell>
          <cell r="R132">
            <v>1E-4</v>
          </cell>
          <cell r="S132">
            <v>2.98E-2</v>
          </cell>
          <cell r="T132">
            <v>0.16990933315920753</v>
          </cell>
          <cell r="U132">
            <v>16630.438222265784</v>
          </cell>
          <cell r="V132">
            <v>0</v>
          </cell>
          <cell r="W132">
            <v>2.5000000000000001E-3</v>
          </cell>
          <cell r="X132">
            <v>6.64520336126148E-2</v>
          </cell>
          <cell r="Y132">
            <v>22938.82002964407</v>
          </cell>
          <cell r="Z132">
            <v>3031.427786629306</v>
          </cell>
        </row>
        <row r="133">
          <cell r="C133">
            <v>48097</v>
          </cell>
          <cell r="D133">
            <v>1.6633054036634302E-4</v>
          </cell>
          <cell r="E133">
            <v>0.12292661151623455</v>
          </cell>
          <cell r="F133">
            <v>1E-4</v>
          </cell>
          <cell r="G133">
            <v>4.4000000000000003E-3</v>
          </cell>
          <cell r="H133">
            <v>9.4200522458077182E-2</v>
          </cell>
          <cell r="I133">
            <v>2451.7900129422324</v>
          </cell>
          <cell r="J133">
            <v>0</v>
          </cell>
          <cell r="L133">
            <v>0.18739251226433837</v>
          </cell>
          <cell r="M133">
            <v>1554.5741234717002</v>
          </cell>
          <cell r="N133">
            <v>1E-4</v>
          </cell>
          <cell r="O133">
            <v>4.4000000000000003E-3</v>
          </cell>
          <cell r="P133">
            <v>6.9113614618306229E-2</v>
          </cell>
          <cell r="Q133">
            <v>677.09561252649883</v>
          </cell>
          <cell r="R133">
            <v>2.0000000000000001E-4</v>
          </cell>
          <cell r="S133">
            <v>2.8799999999999999E-2</v>
          </cell>
          <cell r="T133">
            <v>0.16990933315920753</v>
          </cell>
          <cell r="U133">
            <v>16630.438222265784</v>
          </cell>
          <cell r="V133">
            <v>0</v>
          </cell>
          <cell r="W133">
            <v>3.7000000000000002E-3</v>
          </cell>
          <cell r="X133">
            <v>6.64520336126148E-2</v>
          </cell>
          <cell r="Y133">
            <v>22938.82002964407</v>
          </cell>
          <cell r="Z133">
            <v>3088.9349993355513</v>
          </cell>
        </row>
        <row r="134">
          <cell r="C134">
            <v>48028</v>
          </cell>
          <cell r="D134">
            <v>2.0821187640543016E-5</v>
          </cell>
          <cell r="E134">
            <v>0.12484895757300002</v>
          </cell>
          <cell r="F134">
            <v>1E-4</v>
          </cell>
          <cell r="G134">
            <v>6.1999999999999998E-3</v>
          </cell>
          <cell r="H134">
            <v>9.386313920593467E-2</v>
          </cell>
          <cell r="I134">
            <v>2451.7900129422324</v>
          </cell>
          <cell r="J134">
            <v>0</v>
          </cell>
          <cell r="L134">
            <v>0.17700595227689767</v>
          </cell>
          <cell r="M134">
            <v>1554.5741234717002</v>
          </cell>
          <cell r="N134">
            <v>1E-4</v>
          </cell>
          <cell r="O134">
            <v>6.1999999999999998E-3</v>
          </cell>
          <cell r="P134">
            <v>7.3170561929044281E-2</v>
          </cell>
          <cell r="Q134">
            <v>677.09561252649883</v>
          </cell>
          <cell r="R134">
            <v>2.0000000000000001E-4</v>
          </cell>
          <cell r="S134">
            <v>2.64E-2</v>
          </cell>
          <cell r="T134">
            <v>0.19553658778657398</v>
          </cell>
          <cell r="U134">
            <v>16630.438222265784</v>
          </cell>
          <cell r="V134">
            <v>0</v>
          </cell>
          <cell r="W134">
            <v>5.1000000000000004E-3</v>
          </cell>
          <cell r="X134">
            <v>7.0521225820661934E-2</v>
          </cell>
          <cell r="Y134">
            <v>22938.82002964407</v>
          </cell>
          <cell r="Z134">
            <v>3146.4422120417967</v>
          </cell>
        </row>
        <row r="135">
          <cell r="C135">
            <v>47453</v>
          </cell>
          <cell r="D135">
            <v>3.1610224854066127E-4</v>
          </cell>
          <cell r="E135">
            <v>0.12623470680010029</v>
          </cell>
          <cell r="F135">
            <v>1E-4</v>
          </cell>
          <cell r="G135">
            <v>8.2000000000000007E-3</v>
          </cell>
          <cell r="H135">
            <v>9.386313920593467E-2</v>
          </cell>
          <cell r="I135">
            <v>2451.7900129422324</v>
          </cell>
          <cell r="J135">
            <v>0</v>
          </cell>
          <cell r="L135">
            <v>0.17700595227689767</v>
          </cell>
          <cell r="M135">
            <v>1554.5741234717002</v>
          </cell>
          <cell r="N135">
            <v>1E-4</v>
          </cell>
          <cell r="O135">
            <v>8.2000000000000007E-3</v>
          </cell>
          <cell r="P135">
            <v>7.3170561929044281E-2</v>
          </cell>
          <cell r="Q135">
            <v>677.09561252649883</v>
          </cell>
          <cell r="R135">
            <v>2.9999999999999997E-4</v>
          </cell>
          <cell r="S135">
            <v>2.3099999999999999E-2</v>
          </cell>
          <cell r="T135">
            <v>0.19553658778657398</v>
          </cell>
          <cell r="U135">
            <v>16630.438222265784</v>
          </cell>
          <cell r="V135">
            <v>0</v>
          </cell>
          <cell r="W135">
            <v>6.7000000000000002E-3</v>
          </cell>
          <cell r="X135">
            <v>7.0521225820661934E-2</v>
          </cell>
          <cell r="Y135">
            <v>22938.82002964407</v>
          </cell>
          <cell r="Z135">
            <v>3116.8005052156718</v>
          </cell>
        </row>
        <row r="136">
          <cell r="C136">
            <v>46916</v>
          </cell>
          <cell r="D136">
            <v>4.2629380168812344E-4</v>
          </cell>
          <cell r="E136">
            <v>0.12763583702002373</v>
          </cell>
          <cell r="F136">
            <v>1E-4</v>
          </cell>
          <cell r="G136">
            <v>1.0200000000000001E-2</v>
          </cell>
          <cell r="H136">
            <v>9.386313920593467E-2</v>
          </cell>
          <cell r="I136">
            <v>2451.7900129422324</v>
          </cell>
          <cell r="J136">
            <v>1E-4</v>
          </cell>
          <cell r="L136">
            <v>0.17700595227689767</v>
          </cell>
          <cell r="M136">
            <v>1554.5741234717002</v>
          </cell>
          <cell r="N136">
            <v>1E-4</v>
          </cell>
          <cell r="O136">
            <v>1.0200000000000001E-2</v>
          </cell>
          <cell r="P136">
            <v>7.3170561929044281E-2</v>
          </cell>
          <cell r="Q136">
            <v>677.09561252649883</v>
          </cell>
          <cell r="R136">
            <v>2.9999999999999997E-4</v>
          </cell>
          <cell r="S136">
            <v>2.0500000000000001E-2</v>
          </cell>
          <cell r="T136">
            <v>0.19553658778657398</v>
          </cell>
          <cell r="U136">
            <v>16630.438222265784</v>
          </cell>
          <cell r="V136">
            <v>0</v>
          </cell>
          <cell r="W136">
            <v>8.0999999999999996E-3</v>
          </cell>
          <cell r="X136">
            <v>7.0521225820661934E-2</v>
          </cell>
          <cell r="Y136">
            <v>22938.82002964407</v>
          </cell>
          <cell r="Z136">
            <v>3087.1587983895474</v>
          </cell>
        </row>
        <row r="137">
          <cell r="C137">
            <v>45676</v>
          </cell>
          <cell r="D137">
            <v>3.5029337069795953E-4</v>
          </cell>
          <cell r="E137">
            <v>0.12905251895264921</v>
          </cell>
          <cell r="F137">
            <v>1E-4</v>
          </cell>
          <cell r="G137">
            <v>1.21E-2</v>
          </cell>
          <cell r="H137">
            <v>9.386313920593467E-2</v>
          </cell>
          <cell r="I137">
            <v>2451.7900129422324</v>
          </cell>
          <cell r="J137">
            <v>1E-4</v>
          </cell>
          <cell r="L137">
            <v>0.17700595227689767</v>
          </cell>
          <cell r="M137">
            <v>1554.5741234717002</v>
          </cell>
          <cell r="N137">
            <v>1E-4</v>
          </cell>
          <cell r="O137">
            <v>1.21E-2</v>
          </cell>
          <cell r="P137">
            <v>7.3170561929044281E-2</v>
          </cell>
          <cell r="Q137">
            <v>677.09561252649883</v>
          </cell>
          <cell r="R137">
            <v>4.0000000000000002E-4</v>
          </cell>
          <cell r="S137">
            <v>1.8599999999999998E-2</v>
          </cell>
          <cell r="T137">
            <v>0.19553658778657398</v>
          </cell>
          <cell r="U137">
            <v>16630.438222265784</v>
          </cell>
          <cell r="V137">
            <v>0</v>
          </cell>
          <cell r="W137">
            <v>9.4000000000000004E-3</v>
          </cell>
          <cell r="X137">
            <v>7.0521225820661934E-2</v>
          </cell>
          <cell r="Y137">
            <v>22938.82002964407</v>
          </cell>
          <cell r="Z137">
            <v>3057.5170915634226</v>
          </cell>
        </row>
        <row r="138">
          <cell r="C138">
            <v>44501</v>
          </cell>
          <cell r="D138">
            <v>3.1459967191748502E-4</v>
          </cell>
          <cell r="E138">
            <v>0.13048492521274482</v>
          </cell>
          <cell r="F138">
            <v>1E-4</v>
          </cell>
          <cell r="G138">
            <v>1.4E-2</v>
          </cell>
          <cell r="H138">
            <v>9.386313920593467E-2</v>
          </cell>
          <cell r="I138">
            <v>2451.7900129422324</v>
          </cell>
          <cell r="J138">
            <v>1E-4</v>
          </cell>
          <cell r="L138">
            <v>0.17700595227689767</v>
          </cell>
          <cell r="M138">
            <v>1554.5741234717002</v>
          </cell>
          <cell r="N138">
            <v>1E-4</v>
          </cell>
          <cell r="O138">
            <v>1.4E-2</v>
          </cell>
          <cell r="P138">
            <v>7.3170561929044281E-2</v>
          </cell>
          <cell r="Q138">
            <v>677.09561252649883</v>
          </cell>
          <cell r="R138">
            <v>5.0000000000000001E-4</v>
          </cell>
          <cell r="S138">
            <v>1.7399999999999999E-2</v>
          </cell>
          <cell r="T138">
            <v>0.19553658778657398</v>
          </cell>
          <cell r="U138">
            <v>16630.438222265784</v>
          </cell>
          <cell r="V138">
            <v>1E-4</v>
          </cell>
          <cell r="W138">
            <v>1.06E-2</v>
          </cell>
          <cell r="X138">
            <v>7.0521225820661934E-2</v>
          </cell>
          <cell r="Y138">
            <v>22938.82002964407</v>
          </cell>
          <cell r="Z138">
            <v>3027.8753847372982</v>
          </cell>
        </row>
        <row r="139">
          <cell r="C139">
            <v>43037</v>
          </cell>
          <cell r="D139">
            <v>6.9707461021911374E-4</v>
          </cell>
          <cell r="E139">
            <v>0.13193323033099999</v>
          </cell>
          <cell r="F139">
            <v>1E-4</v>
          </cell>
          <cell r="G139">
            <v>1.5800000000000002E-2</v>
          </cell>
          <cell r="H139">
            <v>0.10057497933107526</v>
          </cell>
          <cell r="I139">
            <v>2451.7900129422324</v>
          </cell>
          <cell r="J139">
            <v>1E-4</v>
          </cell>
          <cell r="L139">
            <v>0.17961233907819954</v>
          </cell>
          <cell r="M139">
            <v>1554.5741234717002</v>
          </cell>
          <cell r="N139">
            <v>1E-4</v>
          </cell>
          <cell r="O139">
            <v>1.5800000000000002E-2</v>
          </cell>
          <cell r="P139">
            <v>7.5364583669913304E-2</v>
          </cell>
          <cell r="Q139">
            <v>677.09561252649883</v>
          </cell>
          <cell r="R139">
            <v>5.0000000000000001E-4</v>
          </cell>
          <cell r="S139">
            <v>1.6899999999999998E-2</v>
          </cell>
          <cell r="T139">
            <v>0.1405350545956941</v>
          </cell>
          <cell r="U139">
            <v>16630.438222265784</v>
          </cell>
          <cell r="V139">
            <v>1E-4</v>
          </cell>
          <cell r="W139">
            <v>1.1599999999999999E-2</v>
          </cell>
          <cell r="X139">
            <v>9.7342915577566899E-2</v>
          </cell>
          <cell r="Y139">
            <v>22938.82002964407</v>
          </cell>
          <cell r="Z139">
            <v>2998.2336779111733</v>
          </cell>
        </row>
        <row r="140">
          <cell r="C140">
            <v>41578</v>
          </cell>
          <cell r="D140">
            <v>4.8102361825965654E-4</v>
          </cell>
          <cell r="E140">
            <v>0.13322305136633075</v>
          </cell>
          <cell r="F140">
            <v>1E-4</v>
          </cell>
          <cell r="G140">
            <v>1.7600000000000001E-2</v>
          </cell>
          <cell r="H140">
            <v>0.10057497933107526</v>
          </cell>
          <cell r="I140">
            <v>2451.7900129422324</v>
          </cell>
          <cell r="J140">
            <v>1E-4</v>
          </cell>
          <cell r="L140">
            <v>0.17961233907819954</v>
          </cell>
          <cell r="M140">
            <v>1554.5741234717002</v>
          </cell>
          <cell r="N140">
            <v>1E-4</v>
          </cell>
          <cell r="O140">
            <v>1.7600000000000001E-2</v>
          </cell>
          <cell r="P140">
            <v>7.5364583669913304E-2</v>
          </cell>
          <cell r="Q140">
            <v>677.09561252649883</v>
          </cell>
          <cell r="R140">
            <v>5.9999999999999995E-4</v>
          </cell>
          <cell r="S140">
            <v>1.7100000000000001E-2</v>
          </cell>
          <cell r="T140">
            <v>0.1405350545956941</v>
          </cell>
          <cell r="U140">
            <v>16630.438222265784</v>
          </cell>
          <cell r="V140">
            <v>1E-4</v>
          </cell>
          <cell r="W140">
            <v>1.2500000000000001E-2</v>
          </cell>
          <cell r="X140">
            <v>9.7342915577566899E-2</v>
          </cell>
          <cell r="Y140">
            <v>22938.82002964407</v>
          </cell>
          <cell r="Z140">
            <v>2968.5919710850485</v>
          </cell>
        </row>
        <row r="141">
          <cell r="C141">
            <v>40436</v>
          </cell>
          <cell r="D141">
            <v>5.9353051736076761E-4</v>
          </cell>
          <cell r="E141">
            <v>0.13452548210051457</v>
          </cell>
          <cell r="F141">
            <v>1E-4</v>
          </cell>
          <cell r="G141">
            <v>1.9099999999999999E-2</v>
          </cell>
          <cell r="H141">
            <v>0.10057497933107526</v>
          </cell>
          <cell r="I141">
            <v>2451.7900129422324</v>
          </cell>
          <cell r="J141">
            <v>1E-4</v>
          </cell>
          <cell r="L141">
            <v>0.17961233907819954</v>
          </cell>
          <cell r="M141">
            <v>1554.5741234717002</v>
          </cell>
          <cell r="N141">
            <v>1E-4</v>
          </cell>
          <cell r="O141">
            <v>1.9099999999999999E-2</v>
          </cell>
          <cell r="P141">
            <v>7.5364583669913304E-2</v>
          </cell>
          <cell r="Q141">
            <v>677.09561252649883</v>
          </cell>
          <cell r="R141">
            <v>6.9999999999999999E-4</v>
          </cell>
          <cell r="S141">
            <v>1.78E-2</v>
          </cell>
          <cell r="T141">
            <v>0.1405350545956941</v>
          </cell>
          <cell r="U141">
            <v>16630.438222265784</v>
          </cell>
          <cell r="V141">
            <v>1E-4</v>
          </cell>
          <cell r="W141">
            <v>1.2999999999999999E-2</v>
          </cell>
          <cell r="X141">
            <v>9.7342915577566899E-2</v>
          </cell>
          <cell r="Y141">
            <v>22938.82002964407</v>
          </cell>
          <cell r="Z141">
            <v>2938.9502642589241</v>
          </cell>
        </row>
        <row r="142">
          <cell r="C142">
            <v>39826</v>
          </cell>
          <cell r="D142">
            <v>4.7707527745693767E-4</v>
          </cell>
          <cell r="E142">
            <v>0.13584064580996016</v>
          </cell>
          <cell r="F142">
            <v>1E-4</v>
          </cell>
          <cell r="G142">
            <v>2.0199999999999999E-2</v>
          </cell>
          <cell r="H142">
            <v>0.10057497933107526</v>
          </cell>
          <cell r="I142">
            <v>2451.7900129422324</v>
          </cell>
          <cell r="J142">
            <v>1E-4</v>
          </cell>
          <cell r="L142">
            <v>0.17961233907819954</v>
          </cell>
          <cell r="M142">
            <v>1554.5741234717002</v>
          </cell>
          <cell r="N142">
            <v>1E-4</v>
          </cell>
          <cell r="O142">
            <v>2.0199999999999999E-2</v>
          </cell>
          <cell r="P142">
            <v>7.5364583669913304E-2</v>
          </cell>
          <cell r="Q142">
            <v>677.09561252649883</v>
          </cell>
          <cell r="R142">
            <v>8.0000000000000004E-4</v>
          </cell>
          <cell r="S142">
            <v>1.8200000000000001E-2</v>
          </cell>
          <cell r="T142">
            <v>0.1405350545956941</v>
          </cell>
          <cell r="U142">
            <v>16630.438222265784</v>
          </cell>
          <cell r="V142">
            <v>1E-4</v>
          </cell>
          <cell r="W142">
            <v>1.3299999999999999E-2</v>
          </cell>
          <cell r="X142">
            <v>9.7342915577566899E-2</v>
          </cell>
          <cell r="Y142">
            <v>22938.82002964407</v>
          </cell>
          <cell r="Z142">
            <v>2909.3085574327993</v>
          </cell>
        </row>
        <row r="143">
          <cell r="C143">
            <v>40099</v>
          </cell>
          <cell r="D143">
            <v>7.4814833287613163E-4</v>
          </cell>
          <cell r="E143">
            <v>0.13716866697626548</v>
          </cell>
          <cell r="F143">
            <v>2.0000000000000001E-4</v>
          </cell>
          <cell r="G143">
            <v>2.1100000000000001E-2</v>
          </cell>
          <cell r="H143">
            <v>0.10057497933107526</v>
          </cell>
          <cell r="I143">
            <v>2451.7900129422324</v>
          </cell>
          <cell r="J143">
            <v>1E-4</v>
          </cell>
          <cell r="L143">
            <v>0.17961233907819954</v>
          </cell>
          <cell r="M143">
            <v>1554.5741234717002</v>
          </cell>
          <cell r="N143">
            <v>2.0000000000000001E-4</v>
          </cell>
          <cell r="O143">
            <v>2.1100000000000001E-2</v>
          </cell>
          <cell r="P143">
            <v>7.5364583669913304E-2</v>
          </cell>
          <cell r="Q143">
            <v>677.09561252649883</v>
          </cell>
          <cell r="R143">
            <v>8.9999999999999998E-4</v>
          </cell>
          <cell r="S143">
            <v>1.83E-2</v>
          </cell>
          <cell r="T143">
            <v>0.1405350545956941</v>
          </cell>
          <cell r="U143">
            <v>16630.438222265784</v>
          </cell>
          <cell r="V143">
            <v>1E-4</v>
          </cell>
          <cell r="W143">
            <v>1.34E-2</v>
          </cell>
          <cell r="X143">
            <v>9.7342915577566899E-2</v>
          </cell>
          <cell r="Y143">
            <v>22938.82002964407</v>
          </cell>
          <cell r="Z143">
            <v>2879.6668506066749</v>
          </cell>
        </row>
        <row r="144">
          <cell r="C144">
            <v>40497</v>
          </cell>
          <cell r="D144">
            <v>6.9140924019063142E-4</v>
          </cell>
          <cell r="E144">
            <v>0.13850967129799996</v>
          </cell>
          <cell r="F144">
            <v>2.0000000000000001E-4</v>
          </cell>
          <cell r="G144">
            <v>2.1600000000000001E-2</v>
          </cell>
          <cell r="H144">
            <v>9.7142395467159054E-2</v>
          </cell>
          <cell r="I144">
            <v>2451.7900129422324</v>
          </cell>
          <cell r="J144">
            <v>1E-4</v>
          </cell>
          <cell r="L144">
            <v>0.17609714101269203</v>
          </cell>
          <cell r="M144">
            <v>1554.5741234717002</v>
          </cell>
          <cell r="N144">
            <v>2.0000000000000001E-4</v>
          </cell>
          <cell r="O144">
            <v>2.1600000000000001E-2</v>
          </cell>
          <cell r="P144">
            <v>7.7196065838532238E-2</v>
          </cell>
          <cell r="Q144">
            <v>677.09561252649883</v>
          </cell>
          <cell r="R144">
            <v>1.1000000000000001E-3</v>
          </cell>
          <cell r="S144">
            <v>1.8200000000000001E-2</v>
          </cell>
          <cell r="T144">
            <v>0.13459078758621368</v>
          </cell>
          <cell r="U144">
            <v>16630.438222265784</v>
          </cell>
          <cell r="V144">
            <v>1E-4</v>
          </cell>
          <cell r="W144">
            <v>1.3299999999999999E-2</v>
          </cell>
          <cell r="X144">
            <v>8.3783893486437264E-2</v>
          </cell>
          <cell r="Y144">
            <v>22938.82002964407</v>
          </cell>
          <cell r="Z144">
            <v>2850.02514378055</v>
          </cell>
        </row>
        <row r="145">
          <cell r="C145">
            <v>41499</v>
          </cell>
          <cell r="D145">
            <v>6.2652112099086728E-4</v>
          </cell>
          <cell r="E145">
            <v>0.1400035415275348</v>
          </cell>
          <cell r="F145">
            <v>2.0000000000000001E-4</v>
          </cell>
          <cell r="G145">
            <v>2.18E-2</v>
          </cell>
          <cell r="H145">
            <v>9.7142395467159054E-2</v>
          </cell>
          <cell r="I145">
            <v>2451.7900129422324</v>
          </cell>
          <cell r="J145">
            <v>1E-4</v>
          </cell>
          <cell r="L145">
            <v>0.17609714101269203</v>
          </cell>
          <cell r="M145">
            <v>1554.5741234717002</v>
          </cell>
          <cell r="N145">
            <v>2.0000000000000001E-4</v>
          </cell>
          <cell r="O145">
            <v>2.18E-2</v>
          </cell>
          <cell r="P145">
            <v>7.7196065838532238E-2</v>
          </cell>
          <cell r="Q145">
            <v>677.09561252649883</v>
          </cell>
          <cell r="R145">
            <v>1.1999999999999999E-3</v>
          </cell>
          <cell r="S145">
            <v>1.7899999999999999E-2</v>
          </cell>
          <cell r="T145">
            <v>0.13459078758621368</v>
          </cell>
          <cell r="U145">
            <v>16630.438222265784</v>
          </cell>
          <cell r="V145">
            <v>1E-4</v>
          </cell>
          <cell r="W145">
            <v>1.3100000000000001E-2</v>
          </cell>
          <cell r="X145">
            <v>8.3783893486437264E-2</v>
          </cell>
          <cell r="Y145">
            <v>22938.82002964407</v>
          </cell>
          <cell r="Z145">
            <v>2900.5869522558937</v>
          </cell>
        </row>
        <row r="146">
          <cell r="C146">
            <v>42245</v>
          </cell>
          <cell r="D146">
            <v>9.7052905669309979E-4</v>
          </cell>
          <cell r="E146">
            <v>0.14151352361584293</v>
          </cell>
          <cell r="F146">
            <v>2.9999999999999997E-4</v>
          </cell>
          <cell r="G146">
            <v>2.1700000000000001E-2</v>
          </cell>
          <cell r="H146">
            <v>9.7142395467159054E-2</v>
          </cell>
          <cell r="I146">
            <v>2451.7900129422324</v>
          </cell>
          <cell r="J146">
            <v>1E-4</v>
          </cell>
          <cell r="L146">
            <v>0.17609714101269203</v>
          </cell>
          <cell r="M146">
            <v>1554.5741234717002</v>
          </cell>
          <cell r="N146">
            <v>2.9999999999999997E-4</v>
          </cell>
          <cell r="O146">
            <v>2.1700000000000001E-2</v>
          </cell>
          <cell r="P146">
            <v>7.7196065838532238E-2</v>
          </cell>
          <cell r="Q146">
            <v>677.09561252649883</v>
          </cell>
          <cell r="R146">
            <v>1.4E-3</v>
          </cell>
          <cell r="S146">
            <v>1.7299999999999999E-2</v>
          </cell>
          <cell r="T146">
            <v>0.13459078758621368</v>
          </cell>
          <cell r="U146">
            <v>16630.438222265784</v>
          </cell>
          <cell r="V146">
            <v>1E-4</v>
          </cell>
          <cell r="W146">
            <v>1.26E-2</v>
          </cell>
          <cell r="X146">
            <v>8.3783893486437264E-2</v>
          </cell>
          <cell r="Y146">
            <v>22938.82002964407</v>
          </cell>
          <cell r="Z146">
            <v>2951.1487607312374</v>
          </cell>
        </row>
        <row r="147">
          <cell r="C147">
            <v>43804</v>
          </cell>
          <cell r="D147">
            <v>9.5881654643411565E-4</v>
          </cell>
          <cell r="E147">
            <v>0.14303979133437247</v>
          </cell>
          <cell r="F147">
            <v>2.9999999999999997E-4</v>
          </cell>
          <cell r="G147">
            <v>2.1399999999999999E-2</v>
          </cell>
          <cell r="H147">
            <v>9.7142395467159054E-2</v>
          </cell>
          <cell r="I147">
            <v>2451.7900129422324</v>
          </cell>
          <cell r="J147">
            <v>1E-4</v>
          </cell>
          <cell r="L147">
            <v>0.17609714101269203</v>
          </cell>
          <cell r="M147">
            <v>1554.5741234717002</v>
          </cell>
          <cell r="N147">
            <v>2.9999999999999997E-4</v>
          </cell>
          <cell r="O147">
            <v>2.1399999999999999E-2</v>
          </cell>
          <cell r="P147">
            <v>7.7196065838532238E-2</v>
          </cell>
          <cell r="Q147">
            <v>677.09561252649883</v>
          </cell>
          <cell r="R147">
            <v>1.6000000000000001E-3</v>
          </cell>
          <cell r="S147">
            <v>1.6500000000000001E-2</v>
          </cell>
          <cell r="T147">
            <v>0.13459078758621368</v>
          </cell>
          <cell r="U147">
            <v>16630.438222265784</v>
          </cell>
          <cell r="V147">
            <v>1E-4</v>
          </cell>
          <cell r="W147">
            <v>1.2200000000000001E-2</v>
          </cell>
          <cell r="X147">
            <v>8.3783893486437264E-2</v>
          </cell>
          <cell r="Y147">
            <v>22938.82002964407</v>
          </cell>
          <cell r="Z147">
            <v>3001.7105692065811</v>
          </cell>
        </row>
        <row r="148">
          <cell r="C148">
            <v>45303</v>
          </cell>
          <cell r="D148">
            <v>8.6087014105026155E-4</v>
          </cell>
          <cell r="E148">
            <v>0.14458252032875121</v>
          </cell>
          <cell r="F148">
            <v>2.9999999999999997E-4</v>
          </cell>
          <cell r="G148">
            <v>2.1100000000000001E-2</v>
          </cell>
          <cell r="H148">
            <v>9.7142395467159054E-2</v>
          </cell>
          <cell r="I148">
            <v>2451.7900129422324</v>
          </cell>
          <cell r="J148">
            <v>1E-4</v>
          </cell>
          <cell r="L148">
            <v>0.17609714101269203</v>
          </cell>
          <cell r="M148">
            <v>1554.5741234717002</v>
          </cell>
          <cell r="N148">
            <v>2.9999999999999997E-4</v>
          </cell>
          <cell r="O148">
            <v>2.1100000000000001E-2</v>
          </cell>
          <cell r="P148">
            <v>7.7196065838532238E-2</v>
          </cell>
          <cell r="Q148">
            <v>677.09561252649883</v>
          </cell>
          <cell r="R148">
            <v>1.8E-3</v>
          </cell>
          <cell r="S148">
            <v>1.5800000000000002E-2</v>
          </cell>
          <cell r="T148">
            <v>0.13459078758621368</v>
          </cell>
          <cell r="U148">
            <v>16630.438222265784</v>
          </cell>
          <cell r="V148">
            <v>2.0000000000000001E-4</v>
          </cell>
          <cell r="W148">
            <v>1.2E-2</v>
          </cell>
          <cell r="X148">
            <v>8.3783893486437264E-2</v>
          </cell>
          <cell r="Y148">
            <v>22938.82002964407</v>
          </cell>
          <cell r="Z148">
            <v>3052.2723776819248</v>
          </cell>
        </row>
        <row r="149">
          <cell r="C149">
            <v>43399</v>
          </cell>
          <cell r="D149">
            <v>1.0829742620797715E-3</v>
          </cell>
          <cell r="E149">
            <v>0.14614188813899992</v>
          </cell>
          <cell r="F149">
            <v>4.0000000000000002E-4</v>
          </cell>
          <cell r="G149">
            <v>2.0899999999999998E-2</v>
          </cell>
          <cell r="H149">
            <v>0.1019379100526079</v>
          </cell>
          <cell r="I149">
            <v>2451.7900129422324</v>
          </cell>
          <cell r="J149">
            <v>1E-4</v>
          </cell>
          <cell r="L149">
            <v>0.17909078928046376</v>
          </cell>
          <cell r="M149">
            <v>1554.5741234717002</v>
          </cell>
          <cell r="N149">
            <v>4.0000000000000002E-4</v>
          </cell>
          <cell r="O149">
            <v>2.0899999999999998E-2</v>
          </cell>
          <cell r="P149">
            <v>7.8970771293353448E-2</v>
          </cell>
          <cell r="Q149">
            <v>677.09561252649883</v>
          </cell>
          <cell r="R149">
            <v>1.9E-3</v>
          </cell>
          <cell r="S149">
            <v>1.52E-2</v>
          </cell>
          <cell r="T149">
            <v>0.12366064268520979</v>
          </cell>
          <cell r="U149">
            <v>16630.438222265784</v>
          </cell>
          <cell r="V149">
            <v>2.0000000000000001E-4</v>
          </cell>
          <cell r="W149">
            <v>1.21E-2</v>
          </cell>
          <cell r="X149">
            <v>9.2318674496078779E-2</v>
          </cell>
          <cell r="Y149">
            <v>22938.82002964407</v>
          </cell>
          <cell r="Z149">
            <v>3102.8341861572685</v>
          </cell>
        </row>
        <row r="150">
          <cell r="C150">
            <v>42385</v>
          </cell>
          <cell r="D150">
            <v>1.2268491211513508E-3</v>
          </cell>
          <cell r="E150">
            <v>0.14715451787190453</v>
          </cell>
          <cell r="F150">
            <v>4.0000000000000002E-4</v>
          </cell>
          <cell r="G150">
            <v>2.07E-2</v>
          </cell>
          <cell r="H150">
            <v>0.1019379100526079</v>
          </cell>
          <cell r="I150">
            <v>2451.7900129422324</v>
          </cell>
          <cell r="J150">
            <v>1E-4</v>
          </cell>
          <cell r="L150">
            <v>0.17909078928046376</v>
          </cell>
          <cell r="M150">
            <v>1554.5741234717002</v>
          </cell>
          <cell r="N150">
            <v>4.0000000000000002E-4</v>
          </cell>
          <cell r="O150">
            <v>2.07E-2</v>
          </cell>
          <cell r="P150">
            <v>7.8970771293353448E-2</v>
          </cell>
          <cell r="Q150">
            <v>677.09561252649883</v>
          </cell>
          <cell r="R150">
            <v>2.0999999999999999E-3</v>
          </cell>
          <cell r="S150">
            <v>1.47E-2</v>
          </cell>
          <cell r="T150">
            <v>0.12366064268520979</v>
          </cell>
          <cell r="U150">
            <v>16630.438222265784</v>
          </cell>
          <cell r="V150">
            <v>2.0000000000000001E-4</v>
          </cell>
          <cell r="W150">
            <v>1.24E-2</v>
          </cell>
          <cell r="X150">
            <v>9.2318674496078779E-2</v>
          </cell>
          <cell r="Y150">
            <v>22938.82002964407</v>
          </cell>
          <cell r="Z150">
            <v>3153.3959946326122</v>
          </cell>
        </row>
        <row r="151">
          <cell r="C151">
            <v>41105</v>
          </cell>
          <cell r="D151">
            <v>1.1920690913514171E-3</v>
          </cell>
          <cell r="E151">
            <v>0.14817416420346557</v>
          </cell>
          <cell r="F151">
            <v>5.0000000000000001E-4</v>
          </cell>
          <cell r="G151">
            <v>2.06E-2</v>
          </cell>
          <cell r="H151">
            <v>0.1019379100526079</v>
          </cell>
          <cell r="I151">
            <v>2451.7900129422324</v>
          </cell>
          <cell r="J151">
            <v>1E-4</v>
          </cell>
          <cell r="L151">
            <v>0.17909078928046376</v>
          </cell>
          <cell r="M151">
            <v>1554.5741234717002</v>
          </cell>
          <cell r="N151">
            <v>5.0000000000000001E-4</v>
          </cell>
          <cell r="O151">
            <v>2.06E-2</v>
          </cell>
          <cell r="P151">
            <v>7.8970771293353448E-2</v>
          </cell>
          <cell r="Q151">
            <v>677.09561252649883</v>
          </cell>
          <cell r="R151">
            <v>2.3E-3</v>
          </cell>
          <cell r="S151">
            <v>1.4200000000000001E-2</v>
          </cell>
          <cell r="T151">
            <v>0.12366064268520979</v>
          </cell>
          <cell r="U151">
            <v>16630.438222265784</v>
          </cell>
          <cell r="V151">
            <v>2.0000000000000001E-4</v>
          </cell>
          <cell r="W151">
            <v>1.2999999999999999E-2</v>
          </cell>
          <cell r="X151">
            <v>9.2318674496078779E-2</v>
          </cell>
          <cell r="Y151">
            <v>22938.82002964407</v>
          </cell>
          <cell r="Z151">
            <v>3203.9578031079559</v>
          </cell>
        </row>
        <row r="152">
          <cell r="C152">
            <v>39575</v>
          </cell>
          <cell r="D152">
            <v>1.490840176879343E-3</v>
          </cell>
          <cell r="E152">
            <v>0.14920087575229954</v>
          </cell>
          <cell r="F152">
            <v>5.0000000000000001E-4</v>
          </cell>
          <cell r="G152">
            <v>2.0500000000000001E-2</v>
          </cell>
          <cell r="H152">
            <v>0.1019379100526079</v>
          </cell>
          <cell r="I152">
            <v>2451.7900129422324</v>
          </cell>
          <cell r="J152">
            <v>1E-4</v>
          </cell>
          <cell r="L152">
            <v>0.17909078928046376</v>
          </cell>
          <cell r="M152">
            <v>1554.5741234717002</v>
          </cell>
          <cell r="N152">
            <v>5.0000000000000001E-4</v>
          </cell>
          <cell r="O152">
            <v>2.0500000000000001E-2</v>
          </cell>
          <cell r="P152">
            <v>7.8970771293353448E-2</v>
          </cell>
          <cell r="Q152">
            <v>677.09561252649883</v>
          </cell>
          <cell r="R152">
            <v>2.3999999999999998E-3</v>
          </cell>
          <cell r="S152">
            <v>1.38E-2</v>
          </cell>
          <cell r="T152">
            <v>0.12366064268520979</v>
          </cell>
          <cell r="U152">
            <v>16630.438222265784</v>
          </cell>
          <cell r="V152">
            <v>2.9999999999999997E-4</v>
          </cell>
          <cell r="W152">
            <v>1.38E-2</v>
          </cell>
          <cell r="X152">
            <v>9.2318674496078779E-2</v>
          </cell>
          <cell r="Y152">
            <v>22938.82002964407</v>
          </cell>
          <cell r="Z152">
            <v>3254.5196115832996</v>
          </cell>
        </row>
        <row r="153">
          <cell r="C153">
            <v>39259</v>
          </cell>
          <cell r="D153">
            <v>1.2226495835349857E-3</v>
          </cell>
          <cell r="E153">
            <v>0.15023470147390569</v>
          </cell>
          <cell r="F153">
            <v>5.9999999999999995E-4</v>
          </cell>
          <cell r="G153">
            <v>2.0400000000000001E-2</v>
          </cell>
          <cell r="H153">
            <v>0.1019379100526079</v>
          </cell>
          <cell r="I153">
            <v>2451.7900129422324</v>
          </cell>
          <cell r="J153">
            <v>1E-4</v>
          </cell>
          <cell r="L153">
            <v>0.17909078928046376</v>
          </cell>
          <cell r="M153">
            <v>1554.5741234717002</v>
          </cell>
          <cell r="N153">
            <v>5.9999999999999995E-4</v>
          </cell>
          <cell r="O153">
            <v>2.0400000000000001E-2</v>
          </cell>
          <cell r="P153">
            <v>7.8970771293353448E-2</v>
          </cell>
          <cell r="Q153">
            <v>677.09561252649883</v>
          </cell>
          <cell r="R153">
            <v>2.5999999999999999E-3</v>
          </cell>
          <cell r="S153">
            <v>1.35E-2</v>
          </cell>
          <cell r="T153">
            <v>0.12366064268520979</v>
          </cell>
          <cell r="U153">
            <v>16630.438222265784</v>
          </cell>
          <cell r="V153">
            <v>2.9999999999999997E-4</v>
          </cell>
          <cell r="W153">
            <v>1.47E-2</v>
          </cell>
          <cell r="X153">
            <v>9.2318674496078779E-2</v>
          </cell>
          <cell r="Y153">
            <v>22938.82002964407</v>
          </cell>
          <cell r="Z153">
            <v>3305.0814200586433</v>
          </cell>
        </row>
        <row r="154">
          <cell r="C154">
            <v>38893</v>
          </cell>
          <cell r="D154">
            <v>1.6712518962281131E-3</v>
          </cell>
          <cell r="E154">
            <v>0.15127569066299995</v>
          </cell>
          <cell r="F154">
            <v>5.9999999999999995E-4</v>
          </cell>
          <cell r="G154">
            <v>2.0299999999999999E-2</v>
          </cell>
          <cell r="H154">
            <v>0.10118670415112636</v>
          </cell>
          <cell r="I154">
            <v>2451.7900129422324</v>
          </cell>
          <cell r="J154">
            <v>2.0000000000000001E-4</v>
          </cell>
          <cell r="L154">
            <v>0.17774518370693476</v>
          </cell>
          <cell r="M154">
            <v>1554.5741234717002</v>
          </cell>
          <cell r="N154">
            <v>5.9999999999999995E-4</v>
          </cell>
          <cell r="O154">
            <v>2.0299999999999999E-2</v>
          </cell>
          <cell r="P154">
            <v>7.9795870377243061E-2</v>
          </cell>
          <cell r="Q154">
            <v>677.09561252649883</v>
          </cell>
          <cell r="R154">
            <v>2.7000000000000001E-3</v>
          </cell>
          <cell r="S154">
            <v>1.32E-2</v>
          </cell>
          <cell r="T154">
            <v>8.5460822333805281E-2</v>
          </cell>
          <cell r="U154">
            <v>16630.438222265784</v>
          </cell>
          <cell r="V154">
            <v>2.9999999999999997E-4</v>
          </cell>
          <cell r="W154">
            <v>1.52E-2</v>
          </cell>
          <cell r="X154">
            <v>7.9754562237679461E-2</v>
          </cell>
          <cell r="Y154">
            <v>22938.82002964407</v>
          </cell>
          <cell r="Z154">
            <v>3355.643228533987</v>
          </cell>
        </row>
        <row r="155">
          <cell r="C155">
            <v>39602</v>
          </cell>
          <cell r="D155">
            <v>1.3383162466542094E-3</v>
          </cell>
          <cell r="E155">
            <v>0.15284797880005904</v>
          </cell>
          <cell r="F155">
            <v>6.9999999999999999E-4</v>
          </cell>
          <cell r="G155">
            <v>2.0199999999999999E-2</v>
          </cell>
          <cell r="H155">
            <v>0.10118670415112636</v>
          </cell>
          <cell r="I155">
            <v>2410.0927423987728</v>
          </cell>
          <cell r="J155">
            <v>2.0000000000000001E-4</v>
          </cell>
          <cell r="L155">
            <v>0.17774518370693476</v>
          </cell>
          <cell r="M155">
            <v>1678.9220044299627</v>
          </cell>
          <cell r="N155">
            <v>6.9999999999999999E-4</v>
          </cell>
          <cell r="O155">
            <v>2.0199999999999999E-2</v>
          </cell>
          <cell r="P155">
            <v>7.9795870377243061E-2</v>
          </cell>
          <cell r="Q155">
            <v>710.98890799151604</v>
          </cell>
          <cell r="R155">
            <v>2.8E-3</v>
          </cell>
          <cell r="S155">
            <v>1.2800000000000001E-2</v>
          </cell>
          <cell r="T155">
            <v>8.5460822333805281E-2</v>
          </cell>
          <cell r="U155">
            <v>16372.059221964248</v>
          </cell>
          <cell r="V155">
            <v>4.0000000000000002E-4</v>
          </cell>
          <cell r="W155">
            <v>1.55E-2</v>
          </cell>
          <cell r="X155">
            <v>7.9754562237679461E-2</v>
          </cell>
          <cell r="Y155">
            <v>22833.477813274571</v>
          </cell>
          <cell r="Z155">
            <v>3477.7373987649958</v>
          </cell>
        </row>
        <row r="156">
          <cell r="C156">
            <v>39782</v>
          </cell>
          <cell r="D156">
            <v>2.0109597305313963E-3</v>
          </cell>
          <cell r="E156">
            <v>0.1544366085580032</v>
          </cell>
          <cell r="F156">
            <v>8.0000000000000004E-4</v>
          </cell>
          <cell r="G156">
            <v>0.02</v>
          </cell>
          <cell r="H156">
            <v>0.10118670415112636</v>
          </cell>
          <cell r="I156">
            <v>2368.3954718553132</v>
          </cell>
          <cell r="J156">
            <v>2.0000000000000001E-4</v>
          </cell>
          <cell r="L156">
            <v>0.17774518370693476</v>
          </cell>
          <cell r="M156">
            <v>1803.2698853882248</v>
          </cell>
          <cell r="N156">
            <v>8.0000000000000004E-4</v>
          </cell>
          <cell r="O156">
            <v>0.02</v>
          </cell>
          <cell r="P156">
            <v>7.9795870377243061E-2</v>
          </cell>
          <cell r="Q156">
            <v>744.88220345653349</v>
          </cell>
          <cell r="R156">
            <v>2.8999999999999998E-3</v>
          </cell>
          <cell r="S156">
            <v>1.2500000000000001E-2</v>
          </cell>
          <cell r="T156">
            <v>8.5460822333805281E-2</v>
          </cell>
          <cell r="U156">
            <v>16113.680221662709</v>
          </cell>
          <cell r="V156">
            <v>4.0000000000000002E-4</v>
          </cell>
          <cell r="W156">
            <v>1.55E-2</v>
          </cell>
          <cell r="X156">
            <v>7.9754562237679461E-2</v>
          </cell>
          <cell r="Y156">
            <v>22728.135596905071</v>
          </cell>
          <cell r="Z156">
            <v>3599.8315689960045</v>
          </cell>
        </row>
        <row r="157">
          <cell r="C157">
            <v>39481</v>
          </cell>
          <cell r="D157">
            <v>2.0516197664699476E-3</v>
          </cell>
          <cell r="E157">
            <v>0.15604174978392774</v>
          </cell>
          <cell r="F157">
            <v>8.0000000000000004E-4</v>
          </cell>
          <cell r="G157">
            <v>1.9699999999999999E-2</v>
          </cell>
          <cell r="H157">
            <v>0.10118670415112636</v>
          </cell>
          <cell r="I157">
            <v>2326.6982013118536</v>
          </cell>
          <cell r="J157">
            <v>2.0000000000000001E-4</v>
          </cell>
          <cell r="L157">
            <v>0.17774518370693476</v>
          </cell>
          <cell r="M157">
            <v>1927.6177663464869</v>
          </cell>
          <cell r="N157">
            <v>8.0000000000000004E-4</v>
          </cell>
          <cell r="O157">
            <v>1.9699999999999999E-2</v>
          </cell>
          <cell r="P157">
            <v>7.9795870377243061E-2</v>
          </cell>
          <cell r="Q157">
            <v>778.77549892155071</v>
          </cell>
          <cell r="R157">
            <v>3.0000000000000001E-3</v>
          </cell>
          <cell r="S157">
            <v>1.21E-2</v>
          </cell>
          <cell r="T157">
            <v>8.5460822333805281E-2</v>
          </cell>
          <cell r="U157">
            <v>15855.301221361171</v>
          </cell>
          <cell r="V157">
            <v>5.0000000000000001E-4</v>
          </cell>
          <cell r="W157">
            <v>1.52E-2</v>
          </cell>
          <cell r="X157">
            <v>7.9754562237679461E-2</v>
          </cell>
          <cell r="Y157">
            <v>22622.793380535571</v>
          </cell>
          <cell r="Z157">
            <v>3721.9257392270129</v>
          </cell>
        </row>
        <row r="158">
          <cell r="C158">
            <v>39393</v>
          </cell>
          <cell r="D158">
            <v>2.2085142030309952E-3</v>
          </cell>
          <cell r="E158">
            <v>0.15766357409023857</v>
          </cell>
          <cell r="F158">
            <v>8.9999999999999998E-4</v>
          </cell>
          <cell r="G158">
            <v>1.9400000000000001E-2</v>
          </cell>
          <cell r="H158">
            <v>0.10118670415112636</v>
          </cell>
          <cell r="I158">
            <v>2285.000930768394</v>
          </cell>
          <cell r="J158">
            <v>2.0000000000000001E-4</v>
          </cell>
          <cell r="L158">
            <v>0.17774518370693476</v>
          </cell>
          <cell r="M158">
            <v>2051.9656473047489</v>
          </cell>
          <cell r="N158">
            <v>8.9999999999999998E-4</v>
          </cell>
          <cell r="O158">
            <v>1.9400000000000001E-2</v>
          </cell>
          <cell r="P158">
            <v>7.9795870377243061E-2</v>
          </cell>
          <cell r="Q158">
            <v>812.66879438656815</v>
          </cell>
          <cell r="R158">
            <v>3.0000000000000001E-3</v>
          </cell>
          <cell r="S158">
            <v>1.18E-2</v>
          </cell>
          <cell r="T158">
            <v>8.5460822333805281E-2</v>
          </cell>
          <cell r="U158">
            <v>15596.922221059633</v>
          </cell>
          <cell r="V158">
            <v>5.0000000000000001E-4</v>
          </cell>
          <cell r="W158">
            <v>1.47E-2</v>
          </cell>
          <cell r="X158">
            <v>7.9754562237679461E-2</v>
          </cell>
          <cell r="Y158">
            <v>22517.451164166072</v>
          </cell>
          <cell r="Z158">
            <v>3844.0199094580216</v>
          </cell>
        </row>
        <row r="159">
          <cell r="C159">
            <v>38515</v>
          </cell>
          <cell r="D159">
            <v>2.3886797351681164E-3</v>
          </cell>
          <cell r="E159">
            <v>0.15930225487300004</v>
          </cell>
          <cell r="F159">
            <v>1E-3</v>
          </cell>
          <cell r="G159">
            <v>1.9400000000000001E-2</v>
          </cell>
          <cell r="H159">
            <v>9.9604173402221094E-2</v>
          </cell>
          <cell r="I159">
            <v>2243.303660224934</v>
          </cell>
          <cell r="J159">
            <v>2.0000000000000001E-4</v>
          </cell>
          <cell r="L159">
            <v>0.17728998297707288</v>
          </cell>
          <cell r="M159">
            <v>2176.313528263011</v>
          </cell>
          <cell r="N159">
            <v>1E-3</v>
          </cell>
          <cell r="O159">
            <v>1.9400000000000001E-2</v>
          </cell>
          <cell r="P159">
            <v>7.9413069103105915E-2</v>
          </cell>
          <cell r="Q159">
            <v>846.5620898515856</v>
          </cell>
          <cell r="R159">
            <v>3.0999999999999999E-3</v>
          </cell>
          <cell r="S159">
            <v>1.15E-2</v>
          </cell>
          <cell r="T159">
            <v>7.0857081446125264E-2</v>
          </cell>
          <cell r="U159">
            <v>15338.543220758094</v>
          </cell>
          <cell r="V159">
            <v>5.9999999999999995E-4</v>
          </cell>
          <cell r="W159">
            <v>1.4E-2</v>
          </cell>
          <cell r="X159">
            <v>9.6717658318029698E-2</v>
          </cell>
          <cell r="Y159">
            <v>22412.108947796572</v>
          </cell>
          <cell r="Z159">
            <v>3966.1140796890304</v>
          </cell>
        </row>
        <row r="160">
          <cell r="C160">
            <v>37479</v>
          </cell>
          <cell r="D160">
            <v>2.9349769204087624E-3</v>
          </cell>
          <cell r="E160">
            <v>0.16197467773063506</v>
          </cell>
          <cell r="F160">
            <v>1.1000000000000001E-3</v>
          </cell>
          <cell r="G160">
            <v>1.9599999999999999E-2</v>
          </cell>
          <cell r="H160">
            <v>9.9604173402221094E-2</v>
          </cell>
          <cell r="I160">
            <v>2201.6063896814744</v>
          </cell>
          <cell r="J160">
            <v>2.0000000000000001E-4</v>
          </cell>
          <cell r="L160">
            <v>0.17728998297707288</v>
          </cell>
          <cell r="M160">
            <v>2300.6614092212731</v>
          </cell>
          <cell r="N160">
            <v>1.1000000000000001E-3</v>
          </cell>
          <cell r="O160">
            <v>1.9599999999999999E-2</v>
          </cell>
          <cell r="P160">
            <v>7.9413069103105915E-2</v>
          </cell>
          <cell r="Q160">
            <v>880.45538531660281</v>
          </cell>
          <cell r="R160">
            <v>3.2000000000000002E-3</v>
          </cell>
          <cell r="S160">
            <v>1.12E-2</v>
          </cell>
          <cell r="T160">
            <v>7.0857081446125264E-2</v>
          </cell>
          <cell r="U160">
            <v>15080.164220456556</v>
          </cell>
          <cell r="V160">
            <v>5.9999999999999995E-4</v>
          </cell>
          <cell r="W160">
            <v>1.34E-2</v>
          </cell>
          <cell r="X160">
            <v>9.6717658318029698E-2</v>
          </cell>
          <cell r="Y160">
            <v>22306.766731427073</v>
          </cell>
          <cell r="Z160">
            <v>4088.2082499200392</v>
          </cell>
        </row>
        <row r="161">
          <cell r="C161">
            <v>36860</v>
          </cell>
          <cell r="D161">
            <v>3.0656538252848615E-3</v>
          </cell>
          <cell r="E161">
            <v>0.16469193262116072</v>
          </cell>
          <cell r="F161">
            <v>1.1999999999999999E-3</v>
          </cell>
          <cell r="G161">
            <v>0.02</v>
          </cell>
          <cell r="H161">
            <v>9.9604173402221094E-2</v>
          </cell>
          <cell r="I161">
            <v>2159.9091191380148</v>
          </cell>
          <cell r="J161">
            <v>2.9999999999999997E-4</v>
          </cell>
          <cell r="L161">
            <v>0.17728998297707288</v>
          </cell>
          <cell r="M161">
            <v>2425.0092901795351</v>
          </cell>
          <cell r="N161">
            <v>1.1999999999999999E-3</v>
          </cell>
          <cell r="O161">
            <v>0.02</v>
          </cell>
          <cell r="P161">
            <v>7.9413069103105915E-2</v>
          </cell>
          <cell r="Q161">
            <v>914.34868078162026</v>
          </cell>
          <cell r="R161">
            <v>3.3E-3</v>
          </cell>
          <cell r="S161">
            <v>1.0999999999999999E-2</v>
          </cell>
          <cell r="T161">
            <v>7.0857081446125264E-2</v>
          </cell>
          <cell r="U161">
            <v>14821.785220155018</v>
          </cell>
          <cell r="V161">
            <v>6.9999999999999999E-4</v>
          </cell>
          <cell r="W161">
            <v>1.2999999999999999E-2</v>
          </cell>
          <cell r="X161">
            <v>9.6717658318029698E-2</v>
          </cell>
          <cell r="Y161">
            <v>22201.424515057573</v>
          </cell>
          <cell r="Z161">
            <v>4210.302420151048</v>
          </cell>
        </row>
        <row r="162">
          <cell r="C162">
            <v>35945</v>
          </cell>
          <cell r="D162">
            <v>3.1158714703018501E-3</v>
          </cell>
          <cell r="E162">
            <v>0.16745477163781974</v>
          </cell>
          <cell r="F162">
            <v>1.2999999999999999E-3</v>
          </cell>
          <cell r="G162">
            <v>2.0799999999999999E-2</v>
          </cell>
          <cell r="H162">
            <v>9.9604173402221094E-2</v>
          </cell>
          <cell r="I162">
            <v>2118.2118485945552</v>
          </cell>
          <cell r="J162">
            <v>2.9999999999999997E-4</v>
          </cell>
          <cell r="L162">
            <v>0.17728998297707288</v>
          </cell>
          <cell r="M162">
            <v>2549.3571711377972</v>
          </cell>
          <cell r="N162">
            <v>1.2999999999999999E-3</v>
          </cell>
          <cell r="O162">
            <v>2.0799999999999999E-2</v>
          </cell>
          <cell r="P162">
            <v>7.9413069103105915E-2</v>
          </cell>
          <cell r="Q162">
            <v>948.24197624663748</v>
          </cell>
          <cell r="R162">
            <v>3.3999999999999998E-3</v>
          </cell>
          <cell r="S162">
            <v>1.09E-2</v>
          </cell>
          <cell r="T162">
            <v>7.0857081446125264E-2</v>
          </cell>
          <cell r="U162">
            <v>14563.406219853479</v>
          </cell>
          <cell r="V162">
            <v>8.0000000000000004E-4</v>
          </cell>
          <cell r="W162">
            <v>1.2699999999999999E-2</v>
          </cell>
          <cell r="X162">
            <v>9.6717658318029698E-2</v>
          </cell>
          <cell r="Y162">
            <v>22096.082298688074</v>
          </cell>
          <cell r="Z162">
            <v>4332.3965903820563</v>
          </cell>
        </row>
        <row r="163">
          <cell r="C163">
            <v>35424</v>
          </cell>
          <cell r="D163">
            <v>3.5286811201445346E-3</v>
          </cell>
          <cell r="E163">
            <v>0.17026395949082115</v>
          </cell>
          <cell r="F163">
            <v>1.5E-3</v>
          </cell>
          <cell r="G163">
            <v>2.18E-2</v>
          </cell>
          <cell r="H163">
            <v>9.9604173402221094E-2</v>
          </cell>
          <cell r="I163">
            <v>2076.5145780510952</v>
          </cell>
          <cell r="J163">
            <v>2.9999999999999997E-4</v>
          </cell>
          <cell r="L163">
            <v>0.17728998297707288</v>
          </cell>
          <cell r="M163">
            <v>2673.7050520960593</v>
          </cell>
          <cell r="N163">
            <v>1.5E-3</v>
          </cell>
          <cell r="O163">
            <v>2.18E-2</v>
          </cell>
          <cell r="P163">
            <v>7.9413069103105915E-2</v>
          </cell>
          <cell r="Q163">
            <v>982.13527171165492</v>
          </cell>
          <cell r="R163">
            <v>3.5000000000000001E-3</v>
          </cell>
          <cell r="S163">
            <v>1.0800000000000001E-2</v>
          </cell>
          <cell r="T163">
            <v>7.0857081446125264E-2</v>
          </cell>
          <cell r="U163">
            <v>14305.027219551939</v>
          </cell>
          <cell r="V163">
            <v>8.9999999999999998E-4</v>
          </cell>
          <cell r="W163">
            <v>1.2500000000000001E-2</v>
          </cell>
          <cell r="X163">
            <v>9.6717658318029698E-2</v>
          </cell>
          <cell r="Y163">
            <v>21990.740082318574</v>
          </cell>
          <cell r="Z163">
            <v>4454.4907606130655</v>
          </cell>
        </row>
        <row r="164">
          <cell r="C164">
            <v>34410</v>
          </cell>
          <cell r="D164">
            <v>3.5745422842197038E-3</v>
          </cell>
          <cell r="E164">
            <v>0.17312027371900002</v>
          </cell>
          <cell r="F164">
            <v>1.6000000000000001E-3</v>
          </cell>
          <cell r="G164">
            <v>2.3E-2</v>
          </cell>
          <cell r="H164">
            <v>0.1076479269005497</v>
          </cell>
          <cell r="I164">
            <v>2034.8173075076352</v>
          </cell>
          <cell r="J164">
            <v>4.0000000000000002E-4</v>
          </cell>
          <cell r="L164">
            <v>0.18541648237162028</v>
          </cell>
          <cell r="M164">
            <v>2798.0529330543222</v>
          </cell>
          <cell r="N164">
            <v>1.6000000000000001E-3</v>
          </cell>
          <cell r="O164">
            <v>2.3E-2</v>
          </cell>
          <cell r="P164">
            <v>7.8693107298581963E-2</v>
          </cell>
          <cell r="Q164">
            <v>1016.0285671766725</v>
          </cell>
          <cell r="R164">
            <v>3.5999999999999999E-3</v>
          </cell>
          <cell r="S164">
            <v>1.0800000000000001E-2</v>
          </cell>
          <cell r="T164">
            <v>7.310399657082238E-2</v>
          </cell>
          <cell r="U164">
            <v>14046.648219250399</v>
          </cell>
          <cell r="V164">
            <v>1E-3</v>
          </cell>
          <cell r="W164">
            <v>1.2500000000000001E-2</v>
          </cell>
          <cell r="X164">
            <v>7.7691732719900916E-2</v>
          </cell>
          <cell r="Y164">
            <v>21885.397865949079</v>
          </cell>
          <cell r="Z164">
            <v>4576.5849308440738</v>
          </cell>
        </row>
        <row r="165">
          <cell r="C165">
            <v>33420</v>
          </cell>
          <cell r="D165">
            <v>3.2315978456014362E-3</v>
          </cell>
          <cell r="E165">
            <v>0.17632885144740212</v>
          </cell>
          <cell r="F165">
            <v>1.8E-3</v>
          </cell>
          <cell r="G165">
            <v>2.4299999999999999E-2</v>
          </cell>
          <cell r="H165">
            <v>0.1076479269005497</v>
          </cell>
          <cell r="I165">
            <v>2044.8101002699052</v>
          </cell>
          <cell r="J165">
            <v>4.0000000000000002E-4</v>
          </cell>
          <cell r="L165">
            <v>0.18541648237162028</v>
          </cell>
          <cell r="M165">
            <v>3201.753415491039</v>
          </cell>
          <cell r="N165">
            <v>1.8E-3</v>
          </cell>
          <cell r="O165">
            <v>2.4299999999999999E-2</v>
          </cell>
          <cell r="P165">
            <v>7.8693107298581963E-2</v>
          </cell>
          <cell r="Q165">
            <v>1026.730151732892</v>
          </cell>
          <cell r="R165">
            <v>3.8E-3</v>
          </cell>
          <cell r="S165">
            <v>1.0800000000000001E-2</v>
          </cell>
          <cell r="T165">
            <v>7.310399657082238E-2</v>
          </cell>
          <cell r="U165">
            <v>14195.962584284482</v>
          </cell>
          <cell r="V165">
            <v>1.1000000000000001E-3</v>
          </cell>
          <cell r="W165">
            <v>1.2500000000000001E-2</v>
          </cell>
          <cell r="X165">
            <v>7.7691732719900916E-2</v>
          </cell>
          <cell r="Y165">
            <v>22004.389988500887</v>
          </cell>
          <cell r="Z165">
            <v>4831.4894597522907</v>
          </cell>
        </row>
        <row r="166">
          <cell r="C166">
            <v>32794</v>
          </cell>
          <cell r="D166">
            <v>4.756967738000854E-3</v>
          </cell>
          <cell r="E166">
            <v>0.1795968963359354</v>
          </cell>
          <cell r="F166">
            <v>2E-3</v>
          </cell>
          <cell r="G166">
            <v>2.5399999999999999E-2</v>
          </cell>
          <cell r="H166">
            <v>0.1076479269005497</v>
          </cell>
          <cell r="I166">
            <v>2054.8028930321752</v>
          </cell>
          <cell r="J166">
            <v>5.0000000000000001E-4</v>
          </cell>
          <cell r="L166">
            <v>0.18541648237162028</v>
          </cell>
          <cell r="M166">
            <v>3605.4538979277495</v>
          </cell>
          <cell r="N166">
            <v>2E-3</v>
          </cell>
          <cell r="O166">
            <v>2.5399999999999999E-2</v>
          </cell>
          <cell r="P166">
            <v>7.8693107298581963E-2</v>
          </cell>
          <cell r="Q166">
            <v>1037.4317362891111</v>
          </cell>
          <cell r="R166">
            <v>3.8999999999999998E-3</v>
          </cell>
          <cell r="S166">
            <v>1.0699999999999999E-2</v>
          </cell>
          <cell r="T166">
            <v>7.310399657082238E-2</v>
          </cell>
          <cell r="U166">
            <v>14345.276949318562</v>
          </cell>
          <cell r="V166">
            <v>1.1999999999999999E-3</v>
          </cell>
          <cell r="W166">
            <v>1.24E-2</v>
          </cell>
          <cell r="X166">
            <v>7.7691732719900916E-2</v>
          </cell>
          <cell r="Y166">
            <v>22123.382111052695</v>
          </cell>
          <cell r="Z166">
            <v>5086.3939886605067</v>
          </cell>
        </row>
        <row r="167">
          <cell r="C167">
            <v>31780</v>
          </cell>
          <cell r="D167">
            <v>4.1535556954059158E-3</v>
          </cell>
          <cell r="E167">
            <v>0.18292551053746423</v>
          </cell>
          <cell r="F167">
            <v>2.2000000000000001E-3</v>
          </cell>
          <cell r="G167">
            <v>2.63E-2</v>
          </cell>
          <cell r="H167">
            <v>0.1076479269005497</v>
          </cell>
          <cell r="I167">
            <v>2064.7956857944455</v>
          </cell>
          <cell r="J167">
            <v>5.0000000000000001E-4</v>
          </cell>
          <cell r="L167">
            <v>0.18541648237162028</v>
          </cell>
          <cell r="M167">
            <v>4009.1543803644636</v>
          </cell>
          <cell r="N167">
            <v>2.2000000000000001E-3</v>
          </cell>
          <cell r="O167">
            <v>2.63E-2</v>
          </cell>
          <cell r="P167">
            <v>7.8693107298581963E-2</v>
          </cell>
          <cell r="Q167">
            <v>1048.1333208453302</v>
          </cell>
          <cell r="R167">
            <v>4.0000000000000001E-3</v>
          </cell>
          <cell r="S167">
            <v>1.0500000000000001E-2</v>
          </cell>
          <cell r="T167">
            <v>7.310399657082238E-2</v>
          </cell>
          <cell r="U167">
            <v>14494.591314352645</v>
          </cell>
          <cell r="V167">
            <v>1.2999999999999999E-3</v>
          </cell>
          <cell r="W167">
            <v>1.23E-2</v>
          </cell>
          <cell r="X167">
            <v>7.7691732719900916E-2</v>
          </cell>
          <cell r="Y167">
            <v>22242.374233604503</v>
          </cell>
          <cell r="Z167">
            <v>5341.2985175687236</v>
          </cell>
        </row>
        <row r="168">
          <cell r="C168">
            <v>31450</v>
          </cell>
          <cell r="D168">
            <v>4.8648648648648646E-3</v>
          </cell>
          <cell r="E168">
            <v>0.18631581663194147</v>
          </cell>
          <cell r="F168">
            <v>2.3999999999999998E-3</v>
          </cell>
          <cell r="G168">
            <v>2.69E-2</v>
          </cell>
          <cell r="H168">
            <v>0.1076479269005497</v>
          </cell>
          <cell r="I168">
            <v>2074.7884785567157</v>
          </cell>
          <cell r="J168">
            <v>5.9999999999999995E-4</v>
          </cell>
          <cell r="L168">
            <v>0.18541648237162028</v>
          </cell>
          <cell r="M168">
            <v>4412.854862801174</v>
          </cell>
          <cell r="N168">
            <v>2.3999999999999998E-3</v>
          </cell>
          <cell r="O168">
            <v>2.69E-2</v>
          </cell>
          <cell r="P168">
            <v>7.8693107298581963E-2</v>
          </cell>
          <cell r="Q168">
            <v>1058.8349054015493</v>
          </cell>
          <cell r="R168">
            <v>4.1000000000000003E-3</v>
          </cell>
          <cell r="S168">
            <v>1.03E-2</v>
          </cell>
          <cell r="T168">
            <v>7.310399657082238E-2</v>
          </cell>
          <cell r="U168">
            <v>14643.905679386726</v>
          </cell>
          <cell r="V168">
            <v>1.4E-3</v>
          </cell>
          <cell r="W168">
            <v>1.21E-2</v>
          </cell>
          <cell r="X168">
            <v>7.7691732719900916E-2</v>
          </cell>
          <cell r="Y168">
            <v>22361.366356156312</v>
          </cell>
          <cell r="Z168">
            <v>5596.2030464769405</v>
          </cell>
        </row>
        <row r="169">
          <cell r="C169">
            <v>30833</v>
          </cell>
          <cell r="D169">
            <v>5.2216780721953751E-3</v>
          </cell>
          <cell r="E169">
            <v>0.18976895800499993</v>
          </cell>
          <cell r="F169">
            <v>2.5999999999999999E-3</v>
          </cell>
          <cell r="G169">
            <v>2.7400000000000001E-2</v>
          </cell>
          <cell r="H169">
            <v>0.10862066835035405</v>
          </cell>
          <cell r="I169">
            <v>2084.781271318986</v>
          </cell>
          <cell r="J169">
            <v>5.9999999999999995E-4</v>
          </cell>
          <cell r="L169">
            <v>0.17766706032717677</v>
          </cell>
          <cell r="M169">
            <v>4816.5553452378845</v>
          </cell>
          <cell r="N169">
            <v>2.5999999999999999E-3</v>
          </cell>
          <cell r="O169">
            <v>2.7400000000000001E-2</v>
          </cell>
          <cell r="P169">
            <v>7.8019660148418976E-2</v>
          </cell>
          <cell r="Q169">
            <v>1069.5364899577685</v>
          </cell>
          <cell r="R169">
            <v>4.1000000000000003E-3</v>
          </cell>
          <cell r="S169">
            <v>0.01</v>
          </cell>
          <cell r="T169">
            <v>6.3449306348548298E-2</v>
          </cell>
          <cell r="U169">
            <v>14793.220044420807</v>
          </cell>
          <cell r="V169">
            <v>1.5E-3</v>
          </cell>
          <cell r="W169">
            <v>1.1900000000000001E-2</v>
          </cell>
          <cell r="X169">
            <v>6.7884783606492943E-2</v>
          </cell>
          <cell r="Y169">
            <v>22480.35847870812</v>
          </cell>
          <cell r="Z169">
            <v>5851.1075753851565</v>
          </cell>
        </row>
        <row r="170">
          <cell r="C170">
            <v>29812</v>
          </cell>
          <cell r="D170">
            <v>6.0713806520864078E-3</v>
          </cell>
          <cell r="E170">
            <v>0.19397044093234408</v>
          </cell>
          <cell r="F170">
            <v>2.8E-3</v>
          </cell>
          <cell r="G170">
            <v>2.76E-2</v>
          </cell>
          <cell r="H170">
            <v>0.10862066835035405</v>
          </cell>
          <cell r="I170">
            <v>2094.7740640812563</v>
          </cell>
          <cell r="J170">
            <v>6.9999999999999999E-4</v>
          </cell>
          <cell r="L170">
            <v>0.17766706032717677</v>
          </cell>
          <cell r="M170">
            <v>5220.2558276745985</v>
          </cell>
          <cell r="N170">
            <v>2.8E-3</v>
          </cell>
          <cell r="O170">
            <v>2.76E-2</v>
          </cell>
          <cell r="P170">
            <v>7.8019660148418976E-2</v>
          </cell>
          <cell r="Q170">
            <v>1080.2380745139876</v>
          </cell>
          <cell r="R170">
            <v>4.1000000000000003E-3</v>
          </cell>
          <cell r="S170">
            <v>9.5999999999999992E-3</v>
          </cell>
          <cell r="T170">
            <v>6.3449306348548298E-2</v>
          </cell>
          <cell r="U170">
            <v>14942.534409454889</v>
          </cell>
          <cell r="V170">
            <v>1.6000000000000001E-3</v>
          </cell>
          <cell r="W170">
            <v>1.1599999999999999E-2</v>
          </cell>
          <cell r="X170">
            <v>6.7884783606492943E-2</v>
          </cell>
          <cell r="Y170">
            <v>22599.350601259928</v>
          </cell>
          <cell r="Z170">
            <v>6106.0121042933733</v>
          </cell>
        </row>
        <row r="171">
          <cell r="C171">
            <v>29830</v>
          </cell>
          <cell r="D171">
            <v>7.7103586992960105E-3</v>
          </cell>
          <cell r="E171">
            <v>0.19826494465178379</v>
          </cell>
          <cell r="F171">
            <v>3.0999999999999999E-3</v>
          </cell>
          <cell r="G171">
            <v>2.8000000000000001E-2</v>
          </cell>
          <cell r="H171">
            <v>0.10862066835035405</v>
          </cell>
          <cell r="I171">
            <v>2104.7668568435265</v>
          </cell>
          <cell r="J171">
            <v>8.0000000000000004E-4</v>
          </cell>
          <cell r="L171">
            <v>0.17766706032717677</v>
          </cell>
          <cell r="M171">
            <v>5623.956310111309</v>
          </cell>
          <cell r="N171">
            <v>3.0999999999999999E-3</v>
          </cell>
          <cell r="O171">
            <v>2.8000000000000001E-2</v>
          </cell>
          <cell r="P171">
            <v>7.8019660148418976E-2</v>
          </cell>
          <cell r="Q171">
            <v>1090.9396590702067</v>
          </cell>
          <cell r="R171">
            <v>4.1999999999999997E-3</v>
          </cell>
          <cell r="S171">
            <v>9.1999999999999998E-3</v>
          </cell>
          <cell r="T171">
            <v>6.3449306348548298E-2</v>
          </cell>
          <cell r="U171">
            <v>15091.84877448897</v>
          </cell>
          <cell r="V171">
            <v>1.8E-3</v>
          </cell>
          <cell r="W171">
            <v>1.12E-2</v>
          </cell>
          <cell r="X171">
            <v>6.7884783606492943E-2</v>
          </cell>
          <cell r="Y171">
            <v>22718.342723811737</v>
          </cell>
          <cell r="Z171">
            <v>6360.9166332015902</v>
          </cell>
        </row>
        <row r="172">
          <cell r="C172">
            <v>30180</v>
          </cell>
          <cell r="D172">
            <v>8.2504970178926447E-3</v>
          </cell>
          <cell r="E172">
            <v>0.20265452864277222</v>
          </cell>
          <cell r="F172">
            <v>3.3999999999999998E-3</v>
          </cell>
          <cell r="G172">
            <v>2.87E-2</v>
          </cell>
          <cell r="H172">
            <v>0.10862066835035405</v>
          </cell>
          <cell r="I172">
            <v>2114.7596496057963</v>
          </cell>
          <cell r="J172">
            <v>8.0000000000000004E-4</v>
          </cell>
          <cell r="L172">
            <v>0.17766706032717677</v>
          </cell>
          <cell r="M172">
            <v>6027.6567925480231</v>
          </cell>
          <cell r="N172">
            <v>3.3999999999999998E-3</v>
          </cell>
          <cell r="O172">
            <v>2.87E-2</v>
          </cell>
          <cell r="P172">
            <v>7.8019660148418976E-2</v>
          </cell>
          <cell r="Q172">
            <v>1101.6412436264261</v>
          </cell>
          <cell r="R172">
            <v>4.1000000000000003E-3</v>
          </cell>
          <cell r="S172">
            <v>8.8999999999999999E-3</v>
          </cell>
          <cell r="T172">
            <v>6.3449306348548298E-2</v>
          </cell>
          <cell r="U172">
            <v>15241.163139523052</v>
          </cell>
          <cell r="V172">
            <v>1.9E-3</v>
          </cell>
          <cell r="W172">
            <v>1.0999999999999999E-2</v>
          </cell>
          <cell r="X172">
            <v>6.7884783606492943E-2</v>
          </cell>
          <cell r="Y172">
            <v>22837.334846363548</v>
          </cell>
          <cell r="Z172">
            <v>6615.8211621098071</v>
          </cell>
        </row>
        <row r="173">
          <cell r="C173">
            <v>26698</v>
          </cell>
          <cell r="D173">
            <v>7.7908457562364218E-3</v>
          </cell>
          <cell r="E173">
            <v>0.20714129798161818</v>
          </cell>
          <cell r="F173">
            <v>3.7000000000000002E-3</v>
          </cell>
          <cell r="G173">
            <v>2.98E-2</v>
          </cell>
          <cell r="H173">
            <v>0.10862066835035405</v>
          </cell>
          <cell r="I173">
            <v>2124.7524423680666</v>
          </cell>
          <cell r="J173">
            <v>8.9999999999999998E-4</v>
          </cell>
          <cell r="L173">
            <v>0.17766706032717677</v>
          </cell>
          <cell r="M173">
            <v>6431.3572749847335</v>
          </cell>
          <cell r="N173">
            <v>3.7000000000000002E-3</v>
          </cell>
          <cell r="O173">
            <v>2.98E-2</v>
          </cell>
          <cell r="P173">
            <v>7.8019660148418976E-2</v>
          </cell>
          <cell r="Q173">
            <v>1112.3428281826452</v>
          </cell>
          <cell r="R173">
            <v>4.1000000000000003E-3</v>
          </cell>
          <cell r="S173">
            <v>8.6E-3</v>
          </cell>
          <cell r="T173">
            <v>6.3449306348548298E-2</v>
          </cell>
          <cell r="U173">
            <v>15390.477504557133</v>
          </cell>
          <cell r="V173">
            <v>2.0999999999999999E-3</v>
          </cell>
          <cell r="W173">
            <v>1.09E-2</v>
          </cell>
          <cell r="X173">
            <v>6.7884783606492943E-2</v>
          </cell>
          <cell r="Y173">
            <v>22956.326968915353</v>
          </cell>
          <cell r="Z173">
            <v>6870.7256910180231</v>
          </cell>
        </row>
        <row r="174">
          <cell r="C174">
            <v>24414</v>
          </cell>
          <cell r="D174">
            <v>8.4377816007208985E-3</v>
          </cell>
          <cell r="E174">
            <v>0.21172740435099999</v>
          </cell>
          <cell r="F174">
            <v>4.0000000000000001E-3</v>
          </cell>
          <cell r="G174">
            <v>3.1300000000000001E-2</v>
          </cell>
          <cell r="H174">
            <v>0.1150109727331721</v>
          </cell>
          <cell r="I174">
            <v>2134.7452351303368</v>
          </cell>
          <cell r="J174">
            <v>1E-3</v>
          </cell>
          <cell r="L174">
            <v>0.178865289861634</v>
          </cell>
          <cell r="M174">
            <v>6835.0577574214421</v>
          </cell>
          <cell r="N174">
            <v>4.0000000000000001E-3</v>
          </cell>
          <cell r="O174">
            <v>3.1300000000000001E-2</v>
          </cell>
          <cell r="P174">
            <v>7.7991528900567958E-2</v>
          </cell>
          <cell r="Q174">
            <v>1123.0444127388644</v>
          </cell>
          <cell r="R174">
            <v>4.1000000000000003E-3</v>
          </cell>
          <cell r="S174">
            <v>8.3999999999999995E-3</v>
          </cell>
          <cell r="T174">
            <v>5.7017333200291689E-2</v>
          </cell>
          <cell r="U174">
            <v>15539.791869591216</v>
          </cell>
          <cell r="V174">
            <v>2.2000000000000001E-3</v>
          </cell>
          <cell r="W174">
            <v>1.0800000000000001E-2</v>
          </cell>
          <cell r="X174">
            <v>6.3113463732160924E-2</v>
          </cell>
          <cell r="Y174">
            <v>23075.319091467165</v>
          </cell>
          <cell r="Z174">
            <v>7125.63021992624</v>
          </cell>
        </row>
        <row r="175">
          <cell r="C175">
            <v>23426</v>
          </cell>
          <cell r="D175">
            <v>1.0799965849910356E-2</v>
          </cell>
          <cell r="E175">
            <v>0.21609808240396947</v>
          </cell>
          <cell r="F175">
            <v>4.4000000000000003E-3</v>
          </cell>
          <cell r="G175">
            <v>3.32E-2</v>
          </cell>
          <cell r="H175">
            <v>0.1150109727331721</v>
          </cell>
          <cell r="I175">
            <v>2130.6231338205394</v>
          </cell>
          <cell r="J175">
            <v>1.1999999999999999E-3</v>
          </cell>
          <cell r="L175">
            <v>0.178865289861634</v>
          </cell>
          <cell r="M175">
            <v>7910.017486436991</v>
          </cell>
          <cell r="N175">
            <v>4.4000000000000003E-3</v>
          </cell>
          <cell r="O175">
            <v>3.32E-2</v>
          </cell>
          <cell r="P175">
            <v>7.7991528900567958E-2</v>
          </cell>
          <cell r="Q175">
            <v>1110.4152671918032</v>
          </cell>
          <cell r="R175">
            <v>4.1000000000000003E-3</v>
          </cell>
          <cell r="S175">
            <v>8.3000000000000001E-3</v>
          </cell>
          <cell r="T175">
            <v>5.7017333200291689E-2</v>
          </cell>
          <cell r="U175">
            <v>15686.627870469139</v>
          </cell>
          <cell r="V175">
            <v>2.3999999999999998E-3</v>
          </cell>
          <cell r="W175">
            <v>1.09E-2</v>
          </cell>
          <cell r="X175">
            <v>6.3113463732160924E-2</v>
          </cell>
          <cell r="Y175">
            <v>23091.599951847042</v>
          </cell>
          <cell r="Z175">
            <v>7555.2168071124624</v>
          </cell>
        </row>
        <row r="176">
          <cell r="C176">
            <v>21469</v>
          </cell>
          <cell r="D176">
            <v>1.1365224276864316E-2</v>
          </cell>
          <cell r="E176">
            <v>0.22055898414197048</v>
          </cell>
          <cell r="F176">
            <v>4.7999999999999996E-3</v>
          </cell>
          <cell r="G176">
            <v>3.5400000000000001E-2</v>
          </cell>
          <cell r="H176">
            <v>0.1150109727331721</v>
          </cell>
          <cell r="I176">
            <v>2126.5010325107419</v>
          </cell>
          <cell r="J176">
            <v>1.2999999999999999E-3</v>
          </cell>
          <cell r="L176">
            <v>0.178865289861634</v>
          </cell>
          <cell r="M176">
            <v>8984.9772154525417</v>
          </cell>
          <cell r="N176">
            <v>4.7999999999999996E-3</v>
          </cell>
          <cell r="O176">
            <v>3.5400000000000001E-2</v>
          </cell>
          <cell r="P176">
            <v>7.7991528900567958E-2</v>
          </cell>
          <cell r="Q176">
            <v>1097.7861216447418</v>
          </cell>
          <cell r="R176">
            <v>4.0000000000000001E-3</v>
          </cell>
          <cell r="S176">
            <v>8.3000000000000001E-3</v>
          </cell>
          <cell r="T176">
            <v>5.7017333200291689E-2</v>
          </cell>
          <cell r="U176">
            <v>15833.463871347061</v>
          </cell>
          <cell r="V176">
            <v>2.5000000000000001E-3</v>
          </cell>
          <cell r="W176">
            <v>1.0999999999999999E-2</v>
          </cell>
          <cell r="X176">
            <v>6.3113463732160924E-2</v>
          </cell>
          <cell r="Y176">
            <v>23107.880812226918</v>
          </cell>
          <cell r="Z176">
            <v>7984.803394298684</v>
          </cell>
        </row>
        <row r="177">
          <cell r="C177">
            <v>20805</v>
          </cell>
          <cell r="D177">
            <v>1.2977649603460706E-2</v>
          </cell>
          <cell r="E177">
            <v>0.22511197204795008</v>
          </cell>
          <cell r="F177">
            <v>5.3E-3</v>
          </cell>
          <cell r="G177">
            <v>3.8399999999999997E-2</v>
          </cell>
          <cell r="H177">
            <v>0.1150109727331721</v>
          </cell>
          <cell r="I177">
            <v>2122.378931200944</v>
          </cell>
          <cell r="J177">
            <v>1.4E-3</v>
          </cell>
          <cell r="L177">
            <v>0.178865289861634</v>
          </cell>
          <cell r="M177">
            <v>10059.936944468092</v>
          </cell>
          <cell r="N177">
            <v>5.3E-3</v>
          </cell>
          <cell r="O177">
            <v>3.8399999999999997E-2</v>
          </cell>
          <cell r="P177">
            <v>7.7991528900567958E-2</v>
          </cell>
          <cell r="Q177">
            <v>1085.1569760976804</v>
          </cell>
          <cell r="R177">
            <v>4.0000000000000001E-3</v>
          </cell>
          <cell r="S177">
            <v>8.3000000000000001E-3</v>
          </cell>
          <cell r="T177">
            <v>5.7017333200291689E-2</v>
          </cell>
          <cell r="U177">
            <v>15980.299872224985</v>
          </cell>
          <cell r="V177">
            <v>2.7000000000000001E-3</v>
          </cell>
          <cell r="W177">
            <v>1.12E-2</v>
          </cell>
          <cell r="X177">
            <v>6.3113463732160924E-2</v>
          </cell>
          <cell r="Y177">
            <v>23124.161672606795</v>
          </cell>
          <cell r="Z177">
            <v>8414.3899814849065</v>
          </cell>
        </row>
        <row r="178">
          <cell r="C178">
            <v>19704</v>
          </cell>
          <cell r="D178">
            <v>1.476857490864799E-2</v>
          </cell>
          <cell r="E178">
            <v>0.2297589470519962</v>
          </cell>
          <cell r="F178">
            <v>5.7000000000000002E-3</v>
          </cell>
          <cell r="G178">
            <v>4.1799999999999997E-2</v>
          </cell>
          <cell r="H178">
            <v>0.1150109727331721</v>
          </cell>
          <cell r="I178">
            <v>2118.2568298911465</v>
          </cell>
          <cell r="J178">
            <v>1.5E-3</v>
          </cell>
          <cell r="L178">
            <v>0.178865289861634</v>
          </cell>
          <cell r="M178">
            <v>11134.896673483643</v>
          </cell>
          <cell r="N178">
            <v>5.7000000000000002E-3</v>
          </cell>
          <cell r="O178">
            <v>4.1799999999999997E-2</v>
          </cell>
          <cell r="P178">
            <v>7.7991528900567958E-2</v>
          </cell>
          <cell r="Q178">
            <v>1072.527830550619</v>
          </cell>
          <cell r="R178">
            <v>3.8999999999999998E-3</v>
          </cell>
          <cell r="S178">
            <v>8.3999999999999995E-3</v>
          </cell>
          <cell r="T178">
            <v>5.7017333200291689E-2</v>
          </cell>
          <cell r="U178">
            <v>16127.135873102907</v>
          </cell>
          <cell r="V178">
            <v>2.8999999999999998E-3</v>
          </cell>
          <cell r="W178">
            <v>1.14E-2</v>
          </cell>
          <cell r="X178">
            <v>6.3113463732160924E-2</v>
          </cell>
          <cell r="Y178">
            <v>23140.442532986675</v>
          </cell>
          <cell r="Z178">
            <v>8843.9765686711289</v>
          </cell>
        </row>
        <row r="179">
          <cell r="C179">
            <v>18881</v>
          </cell>
          <cell r="D179">
            <v>1.6683438377204596E-2</v>
          </cell>
          <cell r="E179">
            <v>0.23450184932499996</v>
          </cell>
          <cell r="F179">
            <v>6.1999999999999998E-3</v>
          </cell>
          <cell r="G179">
            <v>4.5499999999999999E-2</v>
          </cell>
          <cell r="H179">
            <v>0.1198958072715053</v>
          </cell>
          <cell r="I179">
            <v>2114.134728581349</v>
          </cell>
          <cell r="J179">
            <v>1.6999999999999999E-3</v>
          </cell>
          <cell r="L179">
            <v>0.1781002319908819</v>
          </cell>
          <cell r="M179">
            <v>12209.856402499194</v>
          </cell>
          <cell r="N179">
            <v>6.1999999999999998E-3</v>
          </cell>
          <cell r="O179">
            <v>4.5499999999999999E-2</v>
          </cell>
          <cell r="P179">
            <v>7.8783397339101044E-2</v>
          </cell>
          <cell r="Q179">
            <v>1059.8986850035576</v>
          </cell>
          <cell r="R179">
            <v>3.8999999999999998E-3</v>
          </cell>
          <cell r="S179">
            <v>8.5000000000000006E-3</v>
          </cell>
          <cell r="T179">
            <v>5.7324878097909066E-2</v>
          </cell>
          <cell r="U179">
            <v>16273.971873980829</v>
          </cell>
          <cell r="V179">
            <v>3.0999999999999999E-3</v>
          </cell>
          <cell r="W179">
            <v>1.17E-2</v>
          </cell>
          <cell r="X179">
            <v>5.7266267755894315E-2</v>
          </cell>
          <cell r="Y179">
            <v>23156.723393366552</v>
          </cell>
          <cell r="Z179">
            <v>9273.5631558573514</v>
          </cell>
        </row>
        <row r="180">
          <cell r="C180">
            <v>18033</v>
          </cell>
          <cell r="D180">
            <v>2.0850662673986581E-2</v>
          </cell>
          <cell r="E180">
            <v>0.23724846884410861</v>
          </cell>
          <cell r="F180">
            <v>6.7000000000000002E-3</v>
          </cell>
          <cell r="G180">
            <v>4.9700000000000001E-2</v>
          </cell>
          <cell r="H180">
            <v>0.1198958072715053</v>
          </cell>
          <cell r="I180">
            <v>2110.0126272715515</v>
          </cell>
          <cell r="J180">
            <v>1.8E-3</v>
          </cell>
          <cell r="L180">
            <v>0.1781002319908819</v>
          </cell>
          <cell r="M180">
            <v>13284.816131514744</v>
          </cell>
          <cell r="N180">
            <v>6.7000000000000002E-3</v>
          </cell>
          <cell r="O180">
            <v>4.9700000000000001E-2</v>
          </cell>
          <cell r="P180">
            <v>7.8783397339101044E-2</v>
          </cell>
          <cell r="Q180">
            <v>1047.2695394564962</v>
          </cell>
          <cell r="R180">
            <v>3.8E-3</v>
          </cell>
          <cell r="S180">
            <v>8.6999999999999994E-3</v>
          </cell>
          <cell r="T180">
            <v>5.7324878097909066E-2</v>
          </cell>
          <cell r="U180">
            <v>16420.80787485875</v>
          </cell>
          <cell r="V180">
            <v>3.2000000000000002E-3</v>
          </cell>
          <cell r="W180">
            <v>1.2E-2</v>
          </cell>
          <cell r="X180">
            <v>5.7266267755894315E-2</v>
          </cell>
          <cell r="Y180">
            <v>23173.004253746429</v>
          </cell>
          <cell r="Z180">
            <v>9703.1497430435738</v>
          </cell>
        </row>
        <row r="181">
          <cell r="C181">
            <v>17291</v>
          </cell>
          <cell r="D181">
            <v>1.9663408709733387E-2</v>
          </cell>
          <cell r="E181">
            <v>0.24002725833886759</v>
          </cell>
          <cell r="F181">
            <v>7.1999999999999998E-3</v>
          </cell>
          <cell r="G181">
            <v>5.4300000000000001E-2</v>
          </cell>
          <cell r="H181">
            <v>0.1198958072715053</v>
          </cell>
          <cell r="I181">
            <v>2105.8905259617541</v>
          </cell>
          <cell r="J181">
            <v>2E-3</v>
          </cell>
          <cell r="L181">
            <v>0.1781002319908819</v>
          </cell>
          <cell r="M181">
            <v>14359.775860530295</v>
          </cell>
          <cell r="N181">
            <v>7.1999999999999998E-3</v>
          </cell>
          <cell r="O181">
            <v>5.4300000000000001E-2</v>
          </cell>
          <cell r="P181">
            <v>7.8783397339101044E-2</v>
          </cell>
          <cell r="Q181">
            <v>1034.640393909435</v>
          </cell>
          <cell r="R181">
            <v>3.8E-3</v>
          </cell>
          <cell r="S181">
            <v>8.8999999999999999E-3</v>
          </cell>
          <cell r="T181">
            <v>5.7324878097909066E-2</v>
          </cell>
          <cell r="U181">
            <v>16567.643875736674</v>
          </cell>
          <cell r="V181">
            <v>3.3999999999999998E-3</v>
          </cell>
          <cell r="W181">
            <v>1.23E-2</v>
          </cell>
          <cell r="X181">
            <v>5.7266267755894315E-2</v>
          </cell>
          <cell r="Y181">
            <v>23189.285114126305</v>
          </cell>
          <cell r="Z181">
            <v>10132.736330229796</v>
          </cell>
        </row>
        <row r="182">
          <cell r="C182">
            <v>16334</v>
          </cell>
          <cell r="D182">
            <v>2.6447900085710789E-2</v>
          </cell>
          <cell r="E182">
            <v>0.24283859460239521</v>
          </cell>
          <cell r="F182">
            <v>7.7999999999999996E-3</v>
          </cell>
          <cell r="G182">
            <v>5.9299999999999999E-2</v>
          </cell>
          <cell r="H182">
            <v>0.1198958072715053</v>
          </cell>
          <cell r="I182">
            <v>2101.7684246519566</v>
          </cell>
          <cell r="J182">
            <v>2.0999999999999999E-3</v>
          </cell>
          <cell r="L182">
            <v>0.1781002319908819</v>
          </cell>
          <cell r="M182">
            <v>15434.735589545846</v>
          </cell>
          <cell r="N182">
            <v>7.7999999999999996E-3</v>
          </cell>
          <cell r="O182">
            <v>5.9299999999999999E-2</v>
          </cell>
          <cell r="P182">
            <v>7.8783397339101044E-2</v>
          </cell>
          <cell r="Q182">
            <v>1022.0112483623736</v>
          </cell>
          <cell r="R182">
            <v>3.8E-3</v>
          </cell>
          <cell r="S182">
            <v>9.1000000000000004E-3</v>
          </cell>
          <cell r="T182">
            <v>5.7324878097909066E-2</v>
          </cell>
          <cell r="U182">
            <v>16714.479876614598</v>
          </cell>
          <cell r="V182">
            <v>3.5999999999999999E-3</v>
          </cell>
          <cell r="W182">
            <v>1.26E-2</v>
          </cell>
          <cell r="X182">
            <v>5.7266267755894315E-2</v>
          </cell>
          <cell r="Y182">
            <v>23205.565974506182</v>
          </cell>
          <cell r="Z182">
            <v>10562.322917416017</v>
          </cell>
        </row>
        <row r="183">
          <cell r="C183">
            <v>15630</v>
          </cell>
          <cell r="D183">
            <v>2.6807421625079975E-2</v>
          </cell>
          <cell r="E183">
            <v>0.24568285884102581</v>
          </cell>
          <cell r="F183">
            <v>8.5000000000000006E-3</v>
          </cell>
          <cell r="G183">
            <v>6.6100000000000006E-2</v>
          </cell>
          <cell r="H183">
            <v>0.1198958072715053</v>
          </cell>
          <cell r="I183">
            <v>2097.6463233421587</v>
          </cell>
          <cell r="J183">
            <v>2.3E-3</v>
          </cell>
          <cell r="L183">
            <v>0.1781002319908819</v>
          </cell>
          <cell r="M183">
            <v>16509.695318561397</v>
          </cell>
          <cell r="N183">
            <v>8.5000000000000006E-3</v>
          </cell>
          <cell r="O183">
            <v>6.6100000000000006E-2</v>
          </cell>
          <cell r="P183">
            <v>7.8783397339101044E-2</v>
          </cell>
          <cell r="Q183">
            <v>1009.3821028153124</v>
          </cell>
          <cell r="R183">
            <v>3.8E-3</v>
          </cell>
          <cell r="S183">
            <v>9.4000000000000004E-3</v>
          </cell>
          <cell r="T183">
            <v>5.7324878097909066E-2</v>
          </cell>
          <cell r="U183">
            <v>16861.315877492518</v>
          </cell>
          <cell r="V183">
            <v>3.8E-3</v>
          </cell>
          <cell r="W183">
            <v>1.2999999999999999E-2</v>
          </cell>
          <cell r="X183">
            <v>5.7266267755894315E-2</v>
          </cell>
          <cell r="Y183">
            <v>23221.846834886062</v>
          </cell>
          <cell r="Z183">
            <v>10991.909504602239</v>
          </cell>
        </row>
        <row r="184">
          <cell r="C184">
            <v>14550</v>
          </cell>
          <cell r="D184">
            <v>3.3264604810996565E-2</v>
          </cell>
          <cell r="E184">
            <v>0.24856043672600001</v>
          </cell>
          <cell r="F184">
            <v>9.2999999999999992E-3</v>
          </cell>
          <cell r="G184">
            <v>7.4200000000000002E-2</v>
          </cell>
          <cell r="H184">
            <v>0.13489759857843506</v>
          </cell>
          <cell r="I184">
            <v>2093.5242220323612</v>
          </cell>
          <cell r="J184">
            <v>2.5000000000000001E-3</v>
          </cell>
          <cell r="L184">
            <v>0.18920688444012512</v>
          </cell>
          <cell r="M184">
            <v>17584.655047576951</v>
          </cell>
          <cell r="N184">
            <v>9.2999999999999992E-3</v>
          </cell>
          <cell r="O184">
            <v>7.4200000000000002E-2</v>
          </cell>
          <cell r="P184">
            <v>7.4317755935179433E-2</v>
          </cell>
          <cell r="Q184">
            <v>996.75295726825084</v>
          </cell>
          <cell r="R184">
            <v>3.8E-3</v>
          </cell>
          <cell r="S184">
            <v>9.7999999999999997E-3</v>
          </cell>
          <cell r="T184">
            <v>5.3981421743709145E-2</v>
          </cell>
          <cell r="U184">
            <v>17008.151878370441</v>
          </cell>
          <cell r="V184">
            <v>4.0000000000000001E-3</v>
          </cell>
          <cell r="W184">
            <v>1.34E-2</v>
          </cell>
          <cell r="X184">
            <v>5.443047323121173E-2</v>
          </cell>
          <cell r="Y184">
            <v>23238.127695265939</v>
          </cell>
          <cell r="Z184">
            <v>11421.496091788462</v>
          </cell>
        </row>
        <row r="185">
          <cell r="C185">
            <v>13835</v>
          </cell>
          <cell r="D185">
            <v>3.6790748102638236E-2</v>
          </cell>
          <cell r="E185">
            <v>0.24841107485975941</v>
          </cell>
          <cell r="F185">
            <v>1.0200000000000001E-2</v>
          </cell>
          <cell r="G185">
            <v>8.3799999999999999E-2</v>
          </cell>
          <cell r="H185">
            <v>0.13489759857843506</v>
          </cell>
          <cell r="I185">
            <v>2093.5242220323612</v>
          </cell>
          <cell r="J185">
            <v>2.8E-3</v>
          </cell>
          <cell r="L185">
            <v>0.18920688444012512</v>
          </cell>
          <cell r="M185">
            <v>17584.655047576951</v>
          </cell>
          <cell r="N185">
            <v>1.0200000000000001E-2</v>
          </cell>
          <cell r="O185">
            <v>8.3799999999999999E-2</v>
          </cell>
          <cell r="P185">
            <v>7.4317755935179433E-2</v>
          </cell>
          <cell r="Q185">
            <v>996.75295726825084</v>
          </cell>
          <cell r="R185">
            <v>3.8E-3</v>
          </cell>
          <cell r="S185">
            <v>1.0200000000000001E-2</v>
          </cell>
          <cell r="T185">
            <v>5.3981421743709145E-2</v>
          </cell>
          <cell r="U185">
            <v>17008.151878370441</v>
          </cell>
          <cell r="V185">
            <v>4.1999999999999997E-3</v>
          </cell>
          <cell r="W185">
            <v>1.38E-2</v>
          </cell>
          <cell r="X185">
            <v>5.443047323121173E-2</v>
          </cell>
          <cell r="Y185">
            <v>23238.127695265939</v>
          </cell>
          <cell r="Z185">
            <v>13407.707673921113</v>
          </cell>
        </row>
        <row r="186">
          <cell r="C186">
            <v>13219</v>
          </cell>
          <cell r="D186">
            <v>4.523791512217263E-2</v>
          </cell>
          <cell r="E186">
            <v>0.25049648038111683</v>
          </cell>
          <cell r="F186">
            <v>1.12E-2</v>
          </cell>
          <cell r="G186">
            <v>9.4700000000000006E-2</v>
          </cell>
          <cell r="H186">
            <v>0.13489759857843506</v>
          </cell>
          <cell r="I186">
            <v>2093.5242220323612</v>
          </cell>
          <cell r="J186">
            <v>3.0999999999999999E-3</v>
          </cell>
          <cell r="L186">
            <v>0.18920688444012512</v>
          </cell>
          <cell r="M186">
            <v>17584.655047576951</v>
          </cell>
          <cell r="N186">
            <v>1.12E-2</v>
          </cell>
          <cell r="O186">
            <v>9.4700000000000006E-2</v>
          </cell>
          <cell r="P186">
            <v>7.4317755935179433E-2</v>
          </cell>
          <cell r="Q186">
            <v>996.75295726825084</v>
          </cell>
          <cell r="R186">
            <v>3.8E-3</v>
          </cell>
          <cell r="S186">
            <v>1.06E-2</v>
          </cell>
          <cell r="T186">
            <v>5.3981421743709145E-2</v>
          </cell>
          <cell r="U186">
            <v>17008.151878370441</v>
          </cell>
          <cell r="V186">
            <v>4.4000000000000003E-3</v>
          </cell>
          <cell r="W186">
            <v>1.43E-2</v>
          </cell>
          <cell r="X186">
            <v>5.443047323121173E-2</v>
          </cell>
          <cell r="Y186">
            <v>23238.127695265939</v>
          </cell>
          <cell r="Z186">
            <v>15393.919256053767</v>
          </cell>
        </row>
        <row r="187">
          <cell r="C187">
            <v>12421</v>
          </cell>
          <cell r="D187">
            <v>4.8788342323484418E-2</v>
          </cell>
          <cell r="E187">
            <v>0.25259350911739076</v>
          </cell>
          <cell r="F187">
            <v>1.24E-2</v>
          </cell>
          <cell r="G187">
            <v>0.107</v>
          </cell>
          <cell r="H187">
            <v>0.13489759857843506</v>
          </cell>
          <cell r="I187">
            <v>2093.5242220323612</v>
          </cell>
          <cell r="J187">
            <v>3.3999999999999998E-3</v>
          </cell>
          <cell r="L187">
            <v>0.18920688444012512</v>
          </cell>
          <cell r="M187">
            <v>17584.655047576951</v>
          </cell>
          <cell r="N187">
            <v>1.24E-2</v>
          </cell>
          <cell r="O187">
            <v>0.107</v>
          </cell>
          <cell r="P187">
            <v>7.4317755935179433E-2</v>
          </cell>
          <cell r="Q187">
            <v>996.75295726825084</v>
          </cell>
          <cell r="R187">
            <v>3.8999999999999998E-3</v>
          </cell>
          <cell r="S187">
            <v>1.11E-2</v>
          </cell>
          <cell r="T187">
            <v>5.3981421743709145E-2</v>
          </cell>
          <cell r="U187">
            <v>17008.151878370441</v>
          </cell>
          <cell r="V187">
            <v>4.5999999999999999E-3</v>
          </cell>
          <cell r="W187">
            <v>1.4800000000000001E-2</v>
          </cell>
          <cell r="X187">
            <v>5.443047323121173E-2</v>
          </cell>
          <cell r="Y187">
            <v>23238.127695265939</v>
          </cell>
          <cell r="Z187">
            <v>17380.130838186418</v>
          </cell>
        </row>
        <row r="188">
          <cell r="C188">
            <v>12033</v>
          </cell>
          <cell r="D188">
            <v>5.6926784675475774E-2</v>
          </cell>
          <cell r="E188">
            <v>0.25470212734491088</v>
          </cell>
          <cell r="F188">
            <v>1.37E-2</v>
          </cell>
          <cell r="G188">
            <v>0.1207</v>
          </cell>
          <cell r="H188">
            <v>0.13489759857843506</v>
          </cell>
          <cell r="I188">
            <v>2093.5242220323612</v>
          </cell>
          <cell r="J188">
            <v>3.8E-3</v>
          </cell>
          <cell r="L188">
            <v>0.18920688444012512</v>
          </cell>
          <cell r="M188">
            <v>17584.655047576951</v>
          </cell>
          <cell r="N188">
            <v>1.37E-2</v>
          </cell>
          <cell r="O188">
            <v>0.1207</v>
          </cell>
          <cell r="P188">
            <v>7.4317755935179433E-2</v>
          </cell>
          <cell r="Q188">
            <v>996.75295726825084</v>
          </cell>
          <cell r="R188">
            <v>3.8999999999999998E-3</v>
          </cell>
          <cell r="S188">
            <v>1.17E-2</v>
          </cell>
          <cell r="T188">
            <v>5.3981421743709145E-2</v>
          </cell>
          <cell r="U188">
            <v>17008.151878370441</v>
          </cell>
          <cell r="V188">
            <v>4.8999999999999998E-3</v>
          </cell>
          <cell r="W188">
            <v>1.5299999999999999E-2</v>
          </cell>
          <cell r="X188">
            <v>5.443047323121173E-2</v>
          </cell>
          <cell r="Y188">
            <v>23238.127695265939</v>
          </cell>
          <cell r="Z188">
            <v>19366.34242031907</v>
          </cell>
        </row>
        <row r="189">
          <cell r="C189">
            <v>11554</v>
          </cell>
          <cell r="D189">
            <v>7.0105591137268483E-2</v>
          </cell>
          <cell r="E189">
            <v>0.25682229952048335</v>
          </cell>
          <cell r="F189">
            <v>1.55E-2</v>
          </cell>
          <cell r="G189">
            <v>0.13950000000000001</v>
          </cell>
          <cell r="H189">
            <v>0.13489759857843506</v>
          </cell>
          <cell r="I189">
            <v>2093.5242220323612</v>
          </cell>
          <cell r="J189">
            <v>4.4000000000000003E-3</v>
          </cell>
          <cell r="L189">
            <v>0.18920688444012512</v>
          </cell>
          <cell r="M189">
            <v>17584.655047576951</v>
          </cell>
          <cell r="N189">
            <v>1.55E-2</v>
          </cell>
          <cell r="O189">
            <v>0.13950000000000001</v>
          </cell>
          <cell r="P189">
            <v>7.4317755935179433E-2</v>
          </cell>
          <cell r="Q189">
            <v>996.75295726825084</v>
          </cell>
          <cell r="R189">
            <v>3.8999999999999998E-3</v>
          </cell>
          <cell r="S189">
            <v>1.23E-2</v>
          </cell>
          <cell r="T189">
            <v>5.3981421743709145E-2</v>
          </cell>
          <cell r="U189">
            <v>17008.151878370441</v>
          </cell>
          <cell r="V189">
            <v>5.1000000000000004E-3</v>
          </cell>
          <cell r="W189">
            <v>1.6E-2</v>
          </cell>
          <cell r="X189">
            <v>5.443047323121173E-2</v>
          </cell>
          <cell r="Y189">
            <v>23238.127695265939</v>
          </cell>
          <cell r="Z189">
            <v>21352.554002451721</v>
          </cell>
        </row>
        <row r="190">
          <cell r="C190">
            <v>10462</v>
          </cell>
          <cell r="D190">
            <v>8.0194991397438353E-2</v>
          </cell>
          <cell r="E190">
            <v>0.25895398826910249</v>
          </cell>
          <cell r="F190">
            <v>1.7600000000000001E-2</v>
          </cell>
          <cell r="G190">
            <v>0.1618</v>
          </cell>
          <cell r="H190">
            <v>0.13489759857843506</v>
          </cell>
          <cell r="I190">
            <v>2093.5242220323612</v>
          </cell>
          <cell r="J190">
            <v>5.1000000000000004E-3</v>
          </cell>
          <cell r="L190">
            <v>0.18920688444012512</v>
          </cell>
          <cell r="M190">
            <v>17584.655047576951</v>
          </cell>
          <cell r="N190">
            <v>1.7600000000000001E-2</v>
          </cell>
          <cell r="O190">
            <v>0.1618</v>
          </cell>
          <cell r="P190">
            <v>7.4317755935179433E-2</v>
          </cell>
          <cell r="Q190">
            <v>996.75295726825084</v>
          </cell>
          <cell r="R190">
            <v>4.0000000000000001E-3</v>
          </cell>
          <cell r="S190">
            <v>1.29E-2</v>
          </cell>
          <cell r="T190">
            <v>5.3981421743709145E-2</v>
          </cell>
          <cell r="U190">
            <v>17008.151878370441</v>
          </cell>
          <cell r="V190">
            <v>5.4000000000000003E-3</v>
          </cell>
          <cell r="W190">
            <v>1.66E-2</v>
          </cell>
          <cell r="X190">
            <v>5.443047323121173E-2</v>
          </cell>
          <cell r="Y190">
            <v>23238.127695265939</v>
          </cell>
          <cell r="Z190">
            <v>21352.554002451721</v>
          </cell>
        </row>
        <row r="191">
          <cell r="C191">
            <v>9543</v>
          </cell>
          <cell r="D191">
            <v>9.2318977260819446E-2</v>
          </cell>
          <cell r="E191">
            <v>0.261097154372121</v>
          </cell>
          <cell r="F191">
            <v>0.02</v>
          </cell>
          <cell r="G191">
            <v>0.18779999999999999</v>
          </cell>
          <cell r="H191">
            <v>0.13489759857843506</v>
          </cell>
          <cell r="I191">
            <v>2093.5242220323612</v>
          </cell>
          <cell r="J191">
            <v>6.0000000000000001E-3</v>
          </cell>
          <cell r="L191">
            <v>0.18920688444012512</v>
          </cell>
          <cell r="M191">
            <v>17584.655047576951</v>
          </cell>
          <cell r="N191">
            <v>0.02</v>
          </cell>
          <cell r="O191">
            <v>0.18779999999999999</v>
          </cell>
          <cell r="P191">
            <v>7.4317755935179433E-2</v>
          </cell>
          <cell r="Q191">
            <v>996.75295726825084</v>
          </cell>
          <cell r="R191">
            <v>4.0000000000000001E-3</v>
          </cell>
          <cell r="S191">
            <v>1.35E-2</v>
          </cell>
          <cell r="T191">
            <v>5.3981421743709145E-2</v>
          </cell>
          <cell r="U191">
            <v>17008.151878370441</v>
          </cell>
          <cell r="V191">
            <v>5.7000000000000002E-3</v>
          </cell>
          <cell r="W191">
            <v>1.7299999999999999E-2</v>
          </cell>
          <cell r="X191">
            <v>5.443047323121173E-2</v>
          </cell>
          <cell r="Y191">
            <v>23238.127695265939</v>
          </cell>
          <cell r="Z191">
            <v>21352.554002451721</v>
          </cell>
        </row>
        <row r="192">
          <cell r="C192">
            <v>8729</v>
          </cell>
          <cell r="D192">
            <v>9.9438652766639934E-2</v>
          </cell>
          <cell r="E192">
            <v>0.26325175675589257</v>
          </cell>
          <cell r="F192">
            <v>2.29E-2</v>
          </cell>
          <cell r="G192">
            <v>0.2175</v>
          </cell>
          <cell r="H192">
            <v>0.13489759857843506</v>
          </cell>
          <cell r="I192">
            <v>2093.5242220323612</v>
          </cell>
          <cell r="J192">
            <v>7.0000000000000001E-3</v>
          </cell>
          <cell r="L192">
            <v>0.18920688444012512</v>
          </cell>
          <cell r="M192">
            <v>17584.655047576951</v>
          </cell>
          <cell r="N192">
            <v>2.29E-2</v>
          </cell>
          <cell r="O192">
            <v>0.2175</v>
          </cell>
          <cell r="P192">
            <v>7.4317755935179433E-2</v>
          </cell>
          <cell r="Q192">
            <v>996.75295726825084</v>
          </cell>
          <cell r="R192">
            <v>4.0000000000000001E-3</v>
          </cell>
          <cell r="S192">
            <v>1.41E-2</v>
          </cell>
          <cell r="T192">
            <v>5.3981421743709145E-2</v>
          </cell>
          <cell r="U192">
            <v>17008.151878370441</v>
          </cell>
          <cell r="V192">
            <v>6.1000000000000004E-3</v>
          </cell>
          <cell r="W192">
            <v>1.7999999999999999E-2</v>
          </cell>
          <cell r="X192">
            <v>5.443047323121173E-2</v>
          </cell>
          <cell r="Y192">
            <v>23238.127695265939</v>
          </cell>
          <cell r="Z192">
            <v>21352.554002451721</v>
          </cell>
        </row>
        <row r="193">
          <cell r="C193">
            <v>7818</v>
          </cell>
          <cell r="D193">
            <v>0.11089792785878741</v>
          </cell>
          <cell r="E193">
            <v>0.26541775248089894</v>
          </cell>
          <cell r="F193">
            <v>2.5999999999999999E-2</v>
          </cell>
          <cell r="G193">
            <v>0.25080000000000002</v>
          </cell>
          <cell r="H193">
            <v>0.13489759857843506</v>
          </cell>
          <cell r="I193">
            <v>2093.5242220323612</v>
          </cell>
          <cell r="J193">
            <v>8.2000000000000007E-3</v>
          </cell>
          <cell r="L193">
            <v>0.18920688444012512</v>
          </cell>
          <cell r="M193">
            <v>17584.655047576951</v>
          </cell>
          <cell r="N193">
            <v>2.5999999999999999E-2</v>
          </cell>
          <cell r="O193">
            <v>0.25080000000000002</v>
          </cell>
          <cell r="P193">
            <v>7.4317755935179433E-2</v>
          </cell>
          <cell r="Q193">
            <v>996.75295726825084</v>
          </cell>
          <cell r="R193">
            <v>4.1000000000000003E-3</v>
          </cell>
          <cell r="S193">
            <v>1.4800000000000001E-2</v>
          </cell>
          <cell r="T193">
            <v>5.3981421743709145E-2</v>
          </cell>
          <cell r="U193">
            <v>17008.151878370441</v>
          </cell>
          <cell r="V193">
            <v>6.4000000000000003E-3</v>
          </cell>
          <cell r="W193">
            <v>1.8800000000000001E-2</v>
          </cell>
          <cell r="X193">
            <v>5.443047323121173E-2</v>
          </cell>
          <cell r="Y193">
            <v>23238.127695265939</v>
          </cell>
          <cell r="Z193">
            <v>21352.554002451721</v>
          </cell>
        </row>
        <row r="194">
          <cell r="C194">
            <v>6602</v>
          </cell>
          <cell r="D194">
            <v>0.14510754316873675</v>
          </cell>
          <cell r="E194">
            <v>0.26759509673137416</v>
          </cell>
          <cell r="F194">
            <v>2.9499999999999998E-2</v>
          </cell>
          <cell r="G194">
            <v>0.28770000000000001</v>
          </cell>
          <cell r="H194">
            <v>0.13489759857843506</v>
          </cell>
          <cell r="I194">
            <v>2235.8063423032427</v>
          </cell>
          <cell r="J194">
            <v>9.4999999999999998E-3</v>
          </cell>
          <cell r="L194">
            <v>0.18920688444012512</v>
          </cell>
          <cell r="M194">
            <v>26341.865684895954</v>
          </cell>
          <cell r="N194">
            <v>2.9499999999999998E-2</v>
          </cell>
          <cell r="O194">
            <v>0.28770000000000001</v>
          </cell>
          <cell r="P194">
            <v>7.4317755935179433E-2</v>
          </cell>
          <cell r="Q194">
            <v>573.67409548750834</v>
          </cell>
          <cell r="R194">
            <v>4.1999999999999997E-3</v>
          </cell>
          <cell r="S194">
            <v>1.54E-2</v>
          </cell>
          <cell r="T194">
            <v>5.3981421743709145E-2</v>
          </cell>
          <cell r="U194">
            <v>16759.304441732747</v>
          </cell>
          <cell r="V194">
            <v>6.7999999999999996E-3</v>
          </cell>
          <cell r="W194">
            <v>1.9599999999999999E-2</v>
          </cell>
          <cell r="X194">
            <v>5.443047323121173E-2</v>
          </cell>
          <cell r="Y194">
            <v>22147.439732023297</v>
          </cell>
          <cell r="Z194">
            <v>21352.554002451721</v>
          </cell>
        </row>
        <row r="195">
          <cell r="C195">
            <v>5630</v>
          </cell>
          <cell r="D195">
            <v>0.15914742451154529</v>
          </cell>
          <cell r="E195">
            <v>0.26978374280543799</v>
          </cell>
          <cell r="F195">
            <v>3.3599999999999998E-2</v>
          </cell>
          <cell r="G195">
            <v>0.3266</v>
          </cell>
          <cell r="H195">
            <v>0.13489759857843506</v>
          </cell>
          <cell r="I195">
            <v>2235.8063423032427</v>
          </cell>
          <cell r="J195">
            <v>1.12E-2</v>
          </cell>
          <cell r="L195">
            <v>0.18920688444012512</v>
          </cell>
          <cell r="M195">
            <v>26341.865684895954</v>
          </cell>
          <cell r="N195">
            <v>3.3599999999999998E-2</v>
          </cell>
          <cell r="O195">
            <v>0.3266</v>
          </cell>
          <cell r="P195">
            <v>7.4317755935179433E-2</v>
          </cell>
          <cell r="Q195">
            <v>573.67409548750834</v>
          </cell>
          <cell r="R195">
            <v>4.1999999999999997E-3</v>
          </cell>
          <cell r="S195">
            <v>1.61E-2</v>
          </cell>
          <cell r="T195">
            <v>5.3981421743709145E-2</v>
          </cell>
          <cell r="U195">
            <v>16759.304441732747</v>
          </cell>
          <cell r="V195">
            <v>7.1999999999999998E-3</v>
          </cell>
          <cell r="W195">
            <v>2.0400000000000001E-2</v>
          </cell>
          <cell r="X195">
            <v>5.443047323121173E-2</v>
          </cell>
          <cell r="Y195">
            <v>22147.439732023297</v>
          </cell>
          <cell r="Z195">
            <v>21352.554002451721</v>
          </cell>
        </row>
        <row r="196">
          <cell r="C196">
            <v>4650</v>
          </cell>
          <cell r="D196">
            <v>0.17677419354838711</v>
          </cell>
          <cell r="E196">
            <v>0.27198364210575093</v>
          </cell>
          <cell r="F196">
            <v>3.78E-2</v>
          </cell>
          <cell r="G196">
            <v>0.36380000000000001</v>
          </cell>
          <cell r="H196">
            <v>0.13489759857843506</v>
          </cell>
          <cell r="I196">
            <v>2235.8063423032427</v>
          </cell>
          <cell r="J196">
            <v>1.29E-2</v>
          </cell>
          <cell r="L196">
            <v>0.18920688444012512</v>
          </cell>
          <cell r="M196">
            <v>26341.865684895954</v>
          </cell>
          <cell r="N196">
            <v>3.78E-2</v>
          </cell>
          <cell r="O196">
            <v>0.36380000000000001</v>
          </cell>
          <cell r="P196">
            <v>7.4317755935179433E-2</v>
          </cell>
          <cell r="Q196">
            <v>573.67409548750834</v>
          </cell>
          <cell r="R196">
            <v>4.3E-3</v>
          </cell>
          <cell r="S196">
            <v>1.6799999999999999E-2</v>
          </cell>
          <cell r="T196">
            <v>5.3981421743709145E-2</v>
          </cell>
          <cell r="U196">
            <v>16759.304441732747</v>
          </cell>
          <cell r="V196">
            <v>7.6E-3</v>
          </cell>
          <cell r="W196">
            <v>2.12E-2</v>
          </cell>
          <cell r="X196">
            <v>5.443047323121173E-2</v>
          </cell>
          <cell r="Y196">
            <v>22147.439732023297</v>
          </cell>
          <cell r="Z196">
            <v>21352.554002451721</v>
          </cell>
        </row>
        <row r="197">
          <cell r="C197">
            <v>3709</v>
          </cell>
          <cell r="D197">
            <v>0.2011323806956053</v>
          </cell>
          <cell r="E197">
            <v>0.2741947441307036</v>
          </cell>
          <cell r="F197">
            <v>4.2200000000000001E-2</v>
          </cell>
          <cell r="G197">
            <v>0.39929999999999999</v>
          </cell>
          <cell r="H197">
            <v>0.13489759857843506</v>
          </cell>
          <cell r="I197">
            <v>2235.8063423032427</v>
          </cell>
          <cell r="J197">
            <v>1.49E-2</v>
          </cell>
          <cell r="L197">
            <v>0.18920688444012512</v>
          </cell>
          <cell r="M197">
            <v>26341.865684895954</v>
          </cell>
          <cell r="N197">
            <v>4.2200000000000001E-2</v>
          </cell>
          <cell r="O197">
            <v>0.39929999999999999</v>
          </cell>
          <cell r="P197">
            <v>7.4317755935179433E-2</v>
          </cell>
          <cell r="Q197">
            <v>573.67409548750834</v>
          </cell>
          <cell r="R197">
            <v>4.3E-3</v>
          </cell>
          <cell r="S197">
            <v>1.7399999999999999E-2</v>
          </cell>
          <cell r="T197">
            <v>5.3981421743709145E-2</v>
          </cell>
          <cell r="U197">
            <v>16759.304441732747</v>
          </cell>
          <cell r="V197">
            <v>8.0999999999999996E-3</v>
          </cell>
          <cell r="W197">
            <v>2.1999999999999999E-2</v>
          </cell>
          <cell r="X197">
            <v>5.443047323121173E-2</v>
          </cell>
          <cell r="Y197">
            <v>22147.439732023297</v>
          </cell>
          <cell r="Z197">
            <v>21352.554002451721</v>
          </cell>
        </row>
        <row r="198">
          <cell r="C198">
            <v>2967</v>
          </cell>
          <cell r="D198">
            <v>0.224469160768453</v>
          </cell>
          <cell r="E198">
            <v>0.27641699646615153</v>
          </cell>
          <cell r="F198">
            <v>4.6800000000000001E-2</v>
          </cell>
          <cell r="G198">
            <v>0.433</v>
          </cell>
          <cell r="H198">
            <v>0.13489759857843506</v>
          </cell>
          <cell r="I198">
            <v>2235.8063423032427</v>
          </cell>
          <cell r="J198">
            <v>1.6899999999999998E-2</v>
          </cell>
          <cell r="L198">
            <v>0.18920688444012512</v>
          </cell>
          <cell r="M198">
            <v>26341.865684895954</v>
          </cell>
          <cell r="N198">
            <v>4.6800000000000001E-2</v>
          </cell>
          <cell r="O198">
            <v>0.433</v>
          </cell>
          <cell r="P198">
            <v>7.4317755935179433E-2</v>
          </cell>
          <cell r="Q198">
            <v>573.67409548750834</v>
          </cell>
          <cell r="R198">
            <v>4.4000000000000003E-3</v>
          </cell>
          <cell r="S198">
            <v>1.8100000000000002E-2</v>
          </cell>
          <cell r="T198">
            <v>5.3981421743709145E-2</v>
          </cell>
          <cell r="U198">
            <v>16759.304441732747</v>
          </cell>
          <cell r="V198">
            <v>8.5000000000000006E-3</v>
          </cell>
          <cell r="W198">
            <v>2.2800000000000001E-2</v>
          </cell>
          <cell r="X198">
            <v>5.443047323121173E-2</v>
          </cell>
          <cell r="Y198">
            <v>22147.439732023297</v>
          </cell>
          <cell r="Z198">
            <v>21352.554002451721</v>
          </cell>
        </row>
        <row r="199">
          <cell r="C199">
            <v>2147</v>
          </cell>
          <cell r="D199">
            <v>0.23474615742897065</v>
          </cell>
          <cell r="E199">
            <v>0.27865034477770739</v>
          </cell>
          <cell r="F199">
            <v>5.16E-2</v>
          </cell>
          <cell r="G199">
            <v>0.46510000000000001</v>
          </cell>
          <cell r="H199">
            <v>0.13489759857843506</v>
          </cell>
          <cell r="I199">
            <v>2235.8063423032427</v>
          </cell>
          <cell r="J199">
            <v>1.9099999999999999E-2</v>
          </cell>
          <cell r="L199">
            <v>0.18920688444012512</v>
          </cell>
          <cell r="M199">
            <v>26341.865684895954</v>
          </cell>
          <cell r="N199">
            <v>5.16E-2</v>
          </cell>
          <cell r="O199">
            <v>0.46510000000000001</v>
          </cell>
          <cell r="P199">
            <v>7.4317755935179433E-2</v>
          </cell>
          <cell r="Q199">
            <v>573.67409548750834</v>
          </cell>
          <cell r="R199">
            <v>4.4000000000000003E-3</v>
          </cell>
          <cell r="S199">
            <v>1.8800000000000001E-2</v>
          </cell>
          <cell r="T199">
            <v>5.3981421743709145E-2</v>
          </cell>
          <cell r="U199">
            <v>16759.304441732747</v>
          </cell>
          <cell r="V199">
            <v>8.8999999999999999E-3</v>
          </cell>
          <cell r="W199">
            <v>2.35E-2</v>
          </cell>
          <cell r="X199">
            <v>5.443047323121173E-2</v>
          </cell>
          <cell r="Y199">
            <v>22147.439732023297</v>
          </cell>
          <cell r="Z199">
            <v>21352.554002451721</v>
          </cell>
        </row>
        <row r="200">
          <cell r="C200">
            <v>1416</v>
          </cell>
          <cell r="D200">
            <v>0.26059322033898308</v>
          </cell>
          <cell r="E200">
            <v>0.28089473280360305</v>
          </cell>
          <cell r="F200">
            <v>5.6500000000000002E-2</v>
          </cell>
          <cell r="G200">
            <v>0.4955</v>
          </cell>
          <cell r="H200">
            <v>0.13489759857843506</v>
          </cell>
          <cell r="I200">
            <v>2235.8063423032427</v>
          </cell>
          <cell r="J200">
            <v>2.1499999999999998E-2</v>
          </cell>
          <cell r="L200">
            <v>0.18920688444012512</v>
          </cell>
          <cell r="M200">
            <v>26341.865684895954</v>
          </cell>
          <cell r="N200">
            <v>5.6500000000000002E-2</v>
          </cell>
          <cell r="O200">
            <v>0.4955</v>
          </cell>
          <cell r="P200">
            <v>7.4317755935179433E-2</v>
          </cell>
          <cell r="Q200">
            <v>573.67409548750834</v>
          </cell>
          <cell r="R200">
            <v>4.4999999999999997E-3</v>
          </cell>
          <cell r="S200">
            <v>1.9400000000000001E-2</v>
          </cell>
          <cell r="T200">
            <v>5.3981421743709145E-2</v>
          </cell>
          <cell r="U200">
            <v>16759.304441732747</v>
          </cell>
          <cell r="V200">
            <v>9.4000000000000004E-3</v>
          </cell>
          <cell r="W200">
            <v>2.4299999999999999E-2</v>
          </cell>
          <cell r="X200">
            <v>5.443047323121173E-2</v>
          </cell>
          <cell r="Y200">
            <v>22147.439732023297</v>
          </cell>
          <cell r="Z200">
            <v>21352.554002451721</v>
          </cell>
        </row>
        <row r="201">
          <cell r="C201">
            <v>1006</v>
          </cell>
          <cell r="D201">
            <v>0.33797216699801191</v>
          </cell>
          <cell r="E201">
            <v>0.28315010234813215</v>
          </cell>
          <cell r="F201">
            <v>6.0900000000000003E-2</v>
          </cell>
          <cell r="G201">
            <v>0.52</v>
          </cell>
          <cell r="H201">
            <v>0.13489759857843506</v>
          </cell>
          <cell r="I201">
            <v>2235.8063423032427</v>
          </cell>
          <cell r="J201">
            <v>2.3599999999999999E-2</v>
          </cell>
          <cell r="L201">
            <v>0.18920688444012512</v>
          </cell>
          <cell r="M201">
            <v>26341.865684895954</v>
          </cell>
          <cell r="N201">
            <v>6.0900000000000003E-2</v>
          </cell>
          <cell r="O201">
            <v>0.52</v>
          </cell>
          <cell r="P201">
            <v>7.4317755935179433E-2</v>
          </cell>
          <cell r="Q201">
            <v>573.67409548750834</v>
          </cell>
          <cell r="R201">
            <v>4.4999999999999997E-3</v>
          </cell>
          <cell r="S201">
            <v>0.02</v>
          </cell>
          <cell r="T201">
            <v>5.3981421743709145E-2</v>
          </cell>
          <cell r="U201">
            <v>16759.304441732747</v>
          </cell>
          <cell r="V201">
            <v>9.7999999999999997E-3</v>
          </cell>
          <cell r="W201">
            <v>2.4899999999999999E-2</v>
          </cell>
          <cell r="X201">
            <v>5.443047323121173E-2</v>
          </cell>
          <cell r="Y201">
            <v>22147.439732023297</v>
          </cell>
          <cell r="Z201">
            <v>21352.554002451721</v>
          </cell>
        </row>
        <row r="202">
          <cell r="C202">
            <v>733</v>
          </cell>
          <cell r="D202">
            <v>0.34379263301500684</v>
          </cell>
          <cell r="E202">
            <v>0.28541639327568458</v>
          </cell>
          <cell r="F202">
            <v>6.5799999999999997E-2</v>
          </cell>
          <cell r="G202">
            <v>0.54710000000000003</v>
          </cell>
          <cell r="H202">
            <v>0.13489759857843506</v>
          </cell>
          <cell r="I202">
            <v>2235.8063423032427</v>
          </cell>
          <cell r="J202">
            <v>2.5999999999999999E-2</v>
          </cell>
          <cell r="L202">
            <v>0.18920688444012512</v>
          </cell>
          <cell r="M202">
            <v>26341.865684895954</v>
          </cell>
          <cell r="N202">
            <v>6.5799999999999997E-2</v>
          </cell>
          <cell r="O202">
            <v>0.54710000000000003</v>
          </cell>
          <cell r="P202">
            <v>7.4317755935179433E-2</v>
          </cell>
          <cell r="Q202">
            <v>573.67409548750834</v>
          </cell>
          <cell r="R202">
            <v>4.5999999999999999E-3</v>
          </cell>
          <cell r="S202">
            <v>2.06E-2</v>
          </cell>
          <cell r="T202">
            <v>5.3981421743709145E-2</v>
          </cell>
          <cell r="U202">
            <v>16759.304441732747</v>
          </cell>
          <cell r="V202">
            <v>1.0200000000000001E-2</v>
          </cell>
          <cell r="W202">
            <v>2.5499999999999998E-2</v>
          </cell>
          <cell r="X202">
            <v>5.443047323121173E-2</v>
          </cell>
          <cell r="Y202">
            <v>22147.439732023297</v>
          </cell>
          <cell r="Z202">
            <v>21352.554002451721</v>
          </cell>
        </row>
        <row r="203">
          <cell r="C203">
            <v>494</v>
          </cell>
          <cell r="D203">
            <v>0.3582995951417004</v>
          </cell>
          <cell r="E203">
            <v>0.28769354350538479</v>
          </cell>
          <cell r="F203">
            <v>7.0199999999999999E-2</v>
          </cell>
          <cell r="G203">
            <v>0.57189999999999996</v>
          </cell>
          <cell r="H203">
            <v>0.13489759857843506</v>
          </cell>
          <cell r="I203">
            <v>2235.8063423032427</v>
          </cell>
          <cell r="J203">
            <v>2.81E-2</v>
          </cell>
          <cell r="L203">
            <v>0.18920688444012512</v>
          </cell>
          <cell r="M203">
            <v>26341.865684895954</v>
          </cell>
          <cell r="N203">
            <v>7.0199999999999999E-2</v>
          </cell>
          <cell r="O203">
            <v>0.57189999999999996</v>
          </cell>
          <cell r="P203">
            <v>7.4317755935179433E-2</v>
          </cell>
          <cell r="Q203">
            <v>573.67409548750834</v>
          </cell>
          <cell r="R203">
            <v>4.5999999999999999E-3</v>
          </cell>
          <cell r="S203">
            <v>2.12E-2</v>
          </cell>
          <cell r="T203">
            <v>5.3981421743709145E-2</v>
          </cell>
          <cell r="U203">
            <v>16759.304441732747</v>
          </cell>
          <cell r="V203">
            <v>1.06E-2</v>
          </cell>
          <cell r="W203">
            <v>2.6200000000000001E-2</v>
          </cell>
          <cell r="X203">
            <v>5.443047323121173E-2</v>
          </cell>
          <cell r="Y203">
            <v>22147.439732023297</v>
          </cell>
          <cell r="Z203">
            <v>21352.554002451721</v>
          </cell>
        </row>
        <row r="204">
          <cell r="C204">
            <v>843</v>
          </cell>
          <cell r="D204">
            <v>0.42230130486358242</v>
          </cell>
          <cell r="E204">
            <v>0.2899814890063433</v>
          </cell>
          <cell r="F204">
            <v>7.1900000000000006E-2</v>
          </cell>
          <cell r="G204">
            <v>0.58150000000000002</v>
          </cell>
          <cell r="H204">
            <v>0.13489759857843506</v>
          </cell>
          <cell r="I204">
            <v>2235.8063423032427</v>
          </cell>
          <cell r="J204">
            <v>2.8899999999999999E-2</v>
          </cell>
          <cell r="L204">
            <v>0.18920688444012512</v>
          </cell>
          <cell r="M204">
            <v>26341.865684895954</v>
          </cell>
          <cell r="N204">
            <v>7.1900000000000006E-2</v>
          </cell>
          <cell r="O204">
            <v>0.58150000000000002</v>
          </cell>
          <cell r="P204">
            <v>7.4317755935179433E-2</v>
          </cell>
          <cell r="Q204">
            <v>573.67409548750834</v>
          </cell>
          <cell r="R204">
            <v>4.7000000000000002E-3</v>
          </cell>
          <cell r="S204">
            <v>2.1399999999999999E-2</v>
          </cell>
          <cell r="T204">
            <v>5.3981421743709145E-2</v>
          </cell>
          <cell r="U204">
            <v>16759.304441732747</v>
          </cell>
          <cell r="V204">
            <v>1.0699999999999999E-2</v>
          </cell>
          <cell r="W204">
            <v>2.64E-2</v>
          </cell>
          <cell r="X204">
            <v>5.443047323121173E-2</v>
          </cell>
          <cell r="Y204">
            <v>22147.439732023297</v>
          </cell>
          <cell r="Z204">
            <v>21352.554002451721</v>
          </cell>
        </row>
      </sheetData>
      <sheetData sheetId="2"/>
      <sheetData sheetId="3"/>
      <sheetData sheetId="4"/>
      <sheetData sheetId="5"/>
      <sheetData sheetId="6"/>
      <sheetData sheetId="7"/>
      <sheetData sheetId="8"/>
      <sheetData sheetId="9"/>
      <sheetData sheetId="10" refreshError="1"/>
      <sheetData sheetId="11"/>
      <sheetData sheetId="12"/>
      <sheetData sheetId="13"/>
      <sheetData sheetId="14"/>
      <sheetData sheetId="15" refreshError="1"/>
      <sheetData sheetId="16" refreshError="1"/>
      <sheetData sheetId="17"/>
      <sheetData sheetId="18"/>
      <sheetData sheetId="19"/>
      <sheetData sheetId="20" refreshError="1"/>
      <sheetData sheetId="21" refreshError="1"/>
      <sheetData sheetId="22"/>
      <sheetData sheetId="23"/>
      <sheetData sheetId="24" refreshError="1"/>
      <sheetData sheetId="25" refreshError="1"/>
      <sheetData sheetId="26"/>
      <sheetData sheetId="27"/>
      <sheetData sheetId="28" refreshError="1"/>
      <sheetData sheetId="2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PA-Bull"/>
      <sheetName val="Danaei"/>
      <sheetName val="Prevalence Males"/>
      <sheetName val="Prevalence Females"/>
      <sheetName val="Stata ouput"/>
    </sheetNames>
    <sheetDataSet>
      <sheetData sheetId="0"/>
      <sheetData sheetId="1"/>
      <sheetData sheetId="2">
        <row r="9">
          <cell r="C9">
            <v>0</v>
          </cell>
        </row>
        <row r="10">
          <cell r="C10">
            <v>276.82339999999999</v>
          </cell>
        </row>
        <row r="11">
          <cell r="C11">
            <v>1031.1489999999999</v>
          </cell>
        </row>
        <row r="12">
          <cell r="C12">
            <v>3220.9949999999999</v>
          </cell>
        </row>
        <row r="13">
          <cell r="C13">
            <v>0</v>
          </cell>
        </row>
        <row r="14">
          <cell r="C14">
            <v>285.57440000000003</v>
          </cell>
        </row>
        <row r="15">
          <cell r="C15">
            <v>1019.223</v>
          </cell>
        </row>
        <row r="16">
          <cell r="C16">
            <v>2923.7159999999999</v>
          </cell>
        </row>
        <row r="43">
          <cell r="C43">
            <v>0</v>
          </cell>
          <cell r="D43">
            <v>1</v>
          </cell>
          <cell r="E43">
            <v>0</v>
          </cell>
          <cell r="F43">
            <v>0</v>
          </cell>
        </row>
        <row r="44">
          <cell r="C44">
            <v>0</v>
          </cell>
          <cell r="D44">
            <v>1</v>
          </cell>
          <cell r="E44">
            <v>0</v>
          </cell>
          <cell r="F44">
            <v>0</v>
          </cell>
        </row>
        <row r="45">
          <cell r="C45">
            <v>0</v>
          </cell>
          <cell r="D45">
            <v>1</v>
          </cell>
          <cell r="E45">
            <v>0</v>
          </cell>
          <cell r="F45">
            <v>0</v>
          </cell>
        </row>
        <row r="46">
          <cell r="C46">
            <v>0</v>
          </cell>
          <cell r="D46">
            <v>1</v>
          </cell>
          <cell r="E46">
            <v>0</v>
          </cell>
          <cell r="F46">
            <v>0</v>
          </cell>
        </row>
        <row r="47">
          <cell r="C47">
            <v>0</v>
          </cell>
          <cell r="D47">
            <v>1</v>
          </cell>
          <cell r="E47">
            <v>0</v>
          </cell>
          <cell r="F47">
            <v>0</v>
          </cell>
        </row>
        <row r="48">
          <cell r="C48">
            <v>0</v>
          </cell>
          <cell r="D48">
            <v>1</v>
          </cell>
          <cell r="E48">
            <v>0</v>
          </cell>
          <cell r="F48">
            <v>0</v>
          </cell>
        </row>
        <row r="49">
          <cell r="C49">
            <v>0</v>
          </cell>
          <cell r="D49">
            <v>1</v>
          </cell>
          <cell r="E49">
            <v>0</v>
          </cell>
          <cell r="F49">
            <v>0</v>
          </cell>
        </row>
        <row r="50">
          <cell r="C50">
            <v>0</v>
          </cell>
          <cell r="D50">
            <v>1</v>
          </cell>
          <cell r="E50">
            <v>0</v>
          </cell>
          <cell r="F50">
            <v>0</v>
          </cell>
        </row>
        <row r="51">
          <cell r="C51">
            <v>0</v>
          </cell>
          <cell r="D51">
            <v>1</v>
          </cell>
          <cell r="E51">
            <v>0</v>
          </cell>
          <cell r="F51">
            <v>0</v>
          </cell>
        </row>
        <row r="52">
          <cell r="C52">
            <v>0</v>
          </cell>
          <cell r="D52">
            <v>1</v>
          </cell>
          <cell r="E52">
            <v>0</v>
          </cell>
          <cell r="F52">
            <v>0</v>
          </cell>
        </row>
        <row r="53">
          <cell r="C53">
            <v>0</v>
          </cell>
          <cell r="D53">
            <v>1</v>
          </cell>
          <cell r="E53">
            <v>0</v>
          </cell>
          <cell r="F53">
            <v>0</v>
          </cell>
        </row>
        <row r="54">
          <cell r="C54">
            <v>0</v>
          </cell>
          <cell r="D54">
            <v>1</v>
          </cell>
          <cell r="E54">
            <v>0</v>
          </cell>
          <cell r="F54">
            <v>0</v>
          </cell>
        </row>
        <row r="55">
          <cell r="C55">
            <v>0</v>
          </cell>
          <cell r="D55">
            <v>1</v>
          </cell>
          <cell r="E55">
            <v>0</v>
          </cell>
          <cell r="F55">
            <v>0</v>
          </cell>
        </row>
        <row r="56">
          <cell r="C56">
            <v>0</v>
          </cell>
          <cell r="D56">
            <v>1</v>
          </cell>
          <cell r="E56">
            <v>0</v>
          </cell>
          <cell r="F56">
            <v>0</v>
          </cell>
        </row>
        <row r="57">
          <cell r="C57">
            <v>0</v>
          </cell>
          <cell r="D57">
            <v>1</v>
          </cell>
          <cell r="E57">
            <v>0</v>
          </cell>
          <cell r="F57">
            <v>0</v>
          </cell>
        </row>
        <row r="58">
          <cell r="C58">
            <v>2.8108999999999999E-2</v>
          </cell>
          <cell r="D58">
            <v>0.25994279999999997</v>
          </cell>
          <cell r="E58">
            <v>0.2934389</v>
          </cell>
          <cell r="F58">
            <v>0.41850929999999997</v>
          </cell>
        </row>
        <row r="59">
          <cell r="C59">
            <v>4.7649339999999998E-2</v>
          </cell>
          <cell r="D59">
            <v>0.24845751999999999</v>
          </cell>
          <cell r="E59">
            <v>0.27941393999999997</v>
          </cell>
          <cell r="F59">
            <v>0.4244792</v>
          </cell>
        </row>
        <row r="60">
          <cell r="C60">
            <v>6.7189680000000002E-2</v>
          </cell>
          <cell r="D60">
            <v>0.23697224</v>
          </cell>
          <cell r="E60">
            <v>0.26538898</v>
          </cell>
          <cell r="F60">
            <v>0.43044910000000003</v>
          </cell>
        </row>
        <row r="61">
          <cell r="C61">
            <v>8.6730020000000005E-2</v>
          </cell>
          <cell r="D61">
            <v>0.22548696000000001</v>
          </cell>
          <cell r="E61">
            <v>0.25136402000000002</v>
          </cell>
          <cell r="F61">
            <v>0.43641900000000006</v>
          </cell>
        </row>
        <row r="62">
          <cell r="C62">
            <v>0.10627036000000001</v>
          </cell>
          <cell r="D62">
            <v>0.21400168000000003</v>
          </cell>
          <cell r="E62">
            <v>0.23733906000000002</v>
          </cell>
          <cell r="F62">
            <v>0.44238890000000008</v>
          </cell>
        </row>
        <row r="63">
          <cell r="C63">
            <v>0.1258107</v>
          </cell>
          <cell r="D63">
            <v>0.20251640000000001</v>
          </cell>
          <cell r="E63">
            <v>0.22331409999999999</v>
          </cell>
          <cell r="F63">
            <v>0.4483588</v>
          </cell>
        </row>
        <row r="64">
          <cell r="C64">
            <v>0.13438622</v>
          </cell>
          <cell r="D64">
            <v>0.21001822000000001</v>
          </cell>
          <cell r="E64">
            <v>0.23244421999999998</v>
          </cell>
          <cell r="F64">
            <v>0.42315133999999999</v>
          </cell>
        </row>
        <row r="65">
          <cell r="C65">
            <v>0.14296174</v>
          </cell>
          <cell r="D65">
            <v>0.21752004</v>
          </cell>
          <cell r="E65">
            <v>0.24157433999999997</v>
          </cell>
          <cell r="F65">
            <v>0.39794387999999997</v>
          </cell>
        </row>
        <row r="66">
          <cell r="C66">
            <v>0.15153726000000001</v>
          </cell>
          <cell r="D66">
            <v>0.22502185999999999</v>
          </cell>
          <cell r="E66">
            <v>0.25070445999999996</v>
          </cell>
          <cell r="F66">
            <v>0.37273641999999996</v>
          </cell>
        </row>
        <row r="67">
          <cell r="C67">
            <v>0.16011278000000001</v>
          </cell>
          <cell r="D67">
            <v>0.23252367999999998</v>
          </cell>
          <cell r="E67">
            <v>0.25983457999999998</v>
          </cell>
          <cell r="F67">
            <v>0.34752895999999994</v>
          </cell>
        </row>
        <row r="68">
          <cell r="C68">
            <v>0.16868830000000001</v>
          </cell>
          <cell r="D68">
            <v>0.2400255</v>
          </cell>
          <cell r="E68">
            <v>0.2689647</v>
          </cell>
          <cell r="F68">
            <v>0.32232149999999998</v>
          </cell>
        </row>
        <row r="69">
          <cell r="C69">
            <v>0.16925102</v>
          </cell>
          <cell r="D69">
            <v>0.23918043999999999</v>
          </cell>
          <cell r="E69">
            <v>0.27740132000000001</v>
          </cell>
          <cell r="F69">
            <v>0.31416721999999997</v>
          </cell>
        </row>
        <row r="70">
          <cell r="C70">
            <v>0.16981373999999999</v>
          </cell>
          <cell r="D70">
            <v>0.23833537999999999</v>
          </cell>
          <cell r="E70">
            <v>0.28583794000000001</v>
          </cell>
          <cell r="F70">
            <v>0.30601293999999996</v>
          </cell>
        </row>
        <row r="71">
          <cell r="C71">
            <v>0.17037645999999998</v>
          </cell>
          <cell r="D71">
            <v>0.23749031999999998</v>
          </cell>
          <cell r="E71">
            <v>0.29427456000000002</v>
          </cell>
          <cell r="F71">
            <v>0.29785865999999994</v>
          </cell>
        </row>
        <row r="72">
          <cell r="C72">
            <v>0.17093917999999997</v>
          </cell>
          <cell r="D72">
            <v>0.23664525999999997</v>
          </cell>
          <cell r="E72">
            <v>0.30271118000000002</v>
          </cell>
          <cell r="F72">
            <v>0.28970437999999993</v>
          </cell>
        </row>
        <row r="73">
          <cell r="C73">
            <v>0.17150190000000001</v>
          </cell>
          <cell r="D73">
            <v>0.23580019999999999</v>
          </cell>
          <cell r="E73">
            <v>0.31114779999999997</v>
          </cell>
          <cell r="F73">
            <v>0.28155010000000003</v>
          </cell>
        </row>
        <row r="74">
          <cell r="C74">
            <v>0.1811257</v>
          </cell>
          <cell r="D74">
            <v>0.23464647999999999</v>
          </cell>
          <cell r="E74">
            <v>0.31139107999999999</v>
          </cell>
          <cell r="F74">
            <v>0.27283672000000003</v>
          </cell>
        </row>
        <row r="75">
          <cell r="C75">
            <v>0.19074949999999999</v>
          </cell>
          <cell r="D75">
            <v>0.23349275999999999</v>
          </cell>
          <cell r="E75">
            <v>0.31163436</v>
          </cell>
          <cell r="F75">
            <v>0.26412334000000004</v>
          </cell>
        </row>
        <row r="76">
          <cell r="C76">
            <v>0.20037329999999998</v>
          </cell>
          <cell r="D76">
            <v>0.23233904</v>
          </cell>
          <cell r="E76">
            <v>0.31187764000000001</v>
          </cell>
          <cell r="F76">
            <v>0.25540996000000005</v>
          </cell>
        </row>
        <row r="77">
          <cell r="C77">
            <v>0.20999709999999996</v>
          </cell>
          <cell r="D77">
            <v>0.23118532</v>
          </cell>
          <cell r="E77">
            <v>0.31212092000000002</v>
          </cell>
          <cell r="F77">
            <v>0.24669658000000005</v>
          </cell>
        </row>
        <row r="78">
          <cell r="C78">
            <v>0.21962090000000001</v>
          </cell>
          <cell r="D78">
            <v>0.2300316</v>
          </cell>
          <cell r="E78">
            <v>0.31236419999999998</v>
          </cell>
          <cell r="F78">
            <v>0.23798320000000001</v>
          </cell>
        </row>
        <row r="79">
          <cell r="C79">
            <v>0.21154742000000001</v>
          </cell>
          <cell r="D79">
            <v>0.24600272000000001</v>
          </cell>
          <cell r="E79">
            <v>0.30292194</v>
          </cell>
          <cell r="F79">
            <v>0.23952783999999999</v>
          </cell>
        </row>
        <row r="80">
          <cell r="C80">
            <v>0.20347394000000002</v>
          </cell>
          <cell r="D80">
            <v>0.26197384000000001</v>
          </cell>
          <cell r="E80">
            <v>0.29347968000000002</v>
          </cell>
          <cell r="F80">
            <v>0.24107247999999998</v>
          </cell>
        </row>
        <row r="81">
          <cell r="C81">
            <v>0.19540046000000003</v>
          </cell>
          <cell r="D81">
            <v>0.27794496000000002</v>
          </cell>
          <cell r="E81">
            <v>0.28403742000000004</v>
          </cell>
          <cell r="F81">
            <v>0.24261711999999996</v>
          </cell>
        </row>
        <row r="82">
          <cell r="C82">
            <v>0.18732698000000003</v>
          </cell>
          <cell r="D82">
            <v>0.29391608000000002</v>
          </cell>
          <cell r="E82">
            <v>0.27459516000000006</v>
          </cell>
          <cell r="F82">
            <v>0.24416175999999995</v>
          </cell>
        </row>
        <row r="83">
          <cell r="C83">
            <v>0.17925350000000001</v>
          </cell>
          <cell r="D83">
            <v>0.30988719999999997</v>
          </cell>
          <cell r="E83">
            <v>0.26515290000000002</v>
          </cell>
          <cell r="F83">
            <v>0.24570639999999999</v>
          </cell>
        </row>
        <row r="84">
          <cell r="C84">
            <v>0.19388388000000001</v>
          </cell>
          <cell r="D84">
            <v>0.29244367999999998</v>
          </cell>
          <cell r="E84">
            <v>0.25932102000000001</v>
          </cell>
          <cell r="F84">
            <v>0.25435141999999999</v>
          </cell>
        </row>
        <row r="85">
          <cell r="C85">
            <v>0.20851426000000001</v>
          </cell>
          <cell r="D85">
            <v>0.27500015999999999</v>
          </cell>
          <cell r="E85">
            <v>0.25348914</v>
          </cell>
          <cell r="F85">
            <v>0.26299644</v>
          </cell>
        </row>
        <row r="86">
          <cell r="C86">
            <v>0.22314464000000001</v>
          </cell>
          <cell r="D86">
            <v>0.25755664</v>
          </cell>
          <cell r="E86">
            <v>0.24765725999999999</v>
          </cell>
          <cell r="F86">
            <v>0.27164146</v>
          </cell>
        </row>
        <row r="87">
          <cell r="C87">
            <v>0.23777502</v>
          </cell>
          <cell r="D87">
            <v>0.24011312000000001</v>
          </cell>
          <cell r="E87">
            <v>0.24182537999999998</v>
          </cell>
          <cell r="F87">
            <v>0.28028648</v>
          </cell>
        </row>
        <row r="88">
          <cell r="C88">
            <v>0.2524054</v>
          </cell>
          <cell r="D88">
            <v>0.2226696</v>
          </cell>
          <cell r="E88">
            <v>0.23599349999999999</v>
          </cell>
          <cell r="F88">
            <v>0.28893150000000001</v>
          </cell>
        </row>
        <row r="89">
          <cell r="C89">
            <v>0.24843170000000001</v>
          </cell>
          <cell r="D89">
            <v>0.23645643999999999</v>
          </cell>
          <cell r="E89">
            <v>0.23563835999999999</v>
          </cell>
          <cell r="F89">
            <v>0.27947349999999999</v>
          </cell>
        </row>
        <row r="90">
          <cell r="C90">
            <v>0.24445800000000001</v>
          </cell>
          <cell r="D90">
            <v>0.25024328000000001</v>
          </cell>
          <cell r="E90">
            <v>0.23528321999999999</v>
          </cell>
          <cell r="F90">
            <v>0.27001549999999996</v>
          </cell>
        </row>
        <row r="91">
          <cell r="C91">
            <v>0.24048430000000001</v>
          </cell>
          <cell r="D91">
            <v>0.26403012000000003</v>
          </cell>
          <cell r="E91">
            <v>0.23492807999999998</v>
          </cell>
          <cell r="F91">
            <v>0.26055749999999994</v>
          </cell>
        </row>
        <row r="92">
          <cell r="C92">
            <v>0.23651060000000002</v>
          </cell>
          <cell r="D92">
            <v>0.27781696000000006</v>
          </cell>
          <cell r="E92">
            <v>0.23457293999999998</v>
          </cell>
          <cell r="F92">
            <v>0.25109949999999992</v>
          </cell>
        </row>
        <row r="93">
          <cell r="C93">
            <v>0.23253689999999999</v>
          </cell>
          <cell r="D93">
            <v>0.29160380000000002</v>
          </cell>
          <cell r="E93">
            <v>0.2342178</v>
          </cell>
          <cell r="F93">
            <v>0.24164150000000001</v>
          </cell>
        </row>
        <row r="94">
          <cell r="C94">
            <v>0.23225018</v>
          </cell>
          <cell r="D94">
            <v>0.28487756000000003</v>
          </cell>
          <cell r="E94">
            <v>0.24670006</v>
          </cell>
          <cell r="F94">
            <v>0.23617222000000002</v>
          </cell>
        </row>
        <row r="95">
          <cell r="C95">
            <v>0.23196346000000001</v>
          </cell>
          <cell r="D95">
            <v>0.27815132000000004</v>
          </cell>
          <cell r="E95">
            <v>0.25918231999999997</v>
          </cell>
          <cell r="F95">
            <v>0.23070294000000002</v>
          </cell>
        </row>
        <row r="96">
          <cell r="C96">
            <v>0.23167674000000002</v>
          </cell>
          <cell r="D96">
            <v>0.27142508000000004</v>
          </cell>
          <cell r="E96">
            <v>0.27166457999999993</v>
          </cell>
          <cell r="F96">
            <v>0.22523366000000003</v>
          </cell>
        </row>
        <row r="97">
          <cell r="C97">
            <v>0.23139002000000003</v>
          </cell>
          <cell r="D97">
            <v>0.26469884000000005</v>
          </cell>
          <cell r="E97">
            <v>0.2841468399999999</v>
          </cell>
          <cell r="F97">
            <v>0.21976438000000004</v>
          </cell>
        </row>
        <row r="98">
          <cell r="C98">
            <v>0.23110330000000001</v>
          </cell>
          <cell r="D98">
            <v>0.2579726</v>
          </cell>
          <cell r="E98">
            <v>0.29662909999999998</v>
          </cell>
          <cell r="F98">
            <v>0.21429509999999999</v>
          </cell>
        </row>
        <row r="99">
          <cell r="C99">
            <v>0.22897294000000001</v>
          </cell>
          <cell r="D99">
            <v>0.26752458000000001</v>
          </cell>
          <cell r="E99">
            <v>0.28722535999999999</v>
          </cell>
          <cell r="F99">
            <v>0.2162772</v>
          </cell>
        </row>
        <row r="100">
          <cell r="C100">
            <v>0.22684258000000002</v>
          </cell>
          <cell r="D100">
            <v>0.27707656000000003</v>
          </cell>
          <cell r="E100">
            <v>0.27782161999999999</v>
          </cell>
          <cell r="F100">
            <v>0.21825930000000002</v>
          </cell>
        </row>
        <row r="101">
          <cell r="C101">
            <v>0.22471222000000002</v>
          </cell>
          <cell r="D101">
            <v>0.28662854000000004</v>
          </cell>
          <cell r="E101">
            <v>0.26841788</v>
          </cell>
          <cell r="F101">
            <v>0.22024140000000003</v>
          </cell>
        </row>
        <row r="102">
          <cell r="C102">
            <v>0.22258186000000002</v>
          </cell>
          <cell r="D102">
            <v>0.29618052000000006</v>
          </cell>
          <cell r="E102">
            <v>0.25901414</v>
          </cell>
          <cell r="F102">
            <v>0.22222350000000005</v>
          </cell>
        </row>
        <row r="103">
          <cell r="C103">
            <v>0.22045149999999999</v>
          </cell>
          <cell r="D103">
            <v>0.30573250000000002</v>
          </cell>
          <cell r="E103">
            <v>0.24961040000000001</v>
          </cell>
          <cell r="F103">
            <v>0.2242056</v>
          </cell>
        </row>
        <row r="104">
          <cell r="C104">
            <v>0.21662818</v>
          </cell>
          <cell r="D104">
            <v>0.30426498000000002</v>
          </cell>
          <cell r="E104">
            <v>0.24969936000000001</v>
          </cell>
          <cell r="F104">
            <v>0.22940750000000001</v>
          </cell>
        </row>
        <row r="105">
          <cell r="C105">
            <v>0.21280486000000001</v>
          </cell>
          <cell r="D105">
            <v>0.30279746000000002</v>
          </cell>
          <cell r="E105">
            <v>0.24978832000000001</v>
          </cell>
          <cell r="F105">
            <v>0.23460940000000002</v>
          </cell>
        </row>
        <row r="106">
          <cell r="C106">
            <v>0.20898154000000002</v>
          </cell>
          <cell r="D106">
            <v>0.30132994000000002</v>
          </cell>
          <cell r="E106">
            <v>0.24987728000000001</v>
          </cell>
          <cell r="F106">
            <v>0.23981130000000003</v>
          </cell>
        </row>
        <row r="107">
          <cell r="C107">
            <v>0.20515822000000003</v>
          </cell>
          <cell r="D107">
            <v>0.29986242000000002</v>
          </cell>
          <cell r="E107">
            <v>0.24996624000000001</v>
          </cell>
          <cell r="F107">
            <v>0.24501320000000004</v>
          </cell>
        </row>
        <row r="108">
          <cell r="C108">
            <v>0.20133490000000001</v>
          </cell>
          <cell r="D108">
            <v>0.29839490000000002</v>
          </cell>
          <cell r="E108">
            <v>0.25005519999999998</v>
          </cell>
          <cell r="F108">
            <v>0.25021510000000002</v>
          </cell>
        </row>
        <row r="109">
          <cell r="C109">
            <v>0.21973150000000002</v>
          </cell>
          <cell r="D109">
            <v>0.30437698000000002</v>
          </cell>
          <cell r="E109">
            <v>0.24074605999999998</v>
          </cell>
          <cell r="F109">
            <v>0.23514554000000001</v>
          </cell>
        </row>
        <row r="110">
          <cell r="C110">
            <v>0.23812810000000004</v>
          </cell>
          <cell r="D110">
            <v>0.31035906000000002</v>
          </cell>
          <cell r="E110">
            <v>0.23143691999999999</v>
          </cell>
          <cell r="F110">
            <v>0.22007598</v>
          </cell>
        </row>
        <row r="111">
          <cell r="C111">
            <v>0.25652470000000005</v>
          </cell>
          <cell r="D111">
            <v>0.31634114000000002</v>
          </cell>
          <cell r="E111">
            <v>0.22212778</v>
          </cell>
          <cell r="F111">
            <v>0.20500641999999999</v>
          </cell>
        </row>
        <row r="112">
          <cell r="C112">
            <v>0.27492130000000004</v>
          </cell>
          <cell r="D112">
            <v>0.32232322000000002</v>
          </cell>
          <cell r="E112">
            <v>0.21281864</v>
          </cell>
          <cell r="F112">
            <v>0.18993685999999999</v>
          </cell>
        </row>
        <row r="113">
          <cell r="C113">
            <v>0.29331790000000002</v>
          </cell>
          <cell r="D113">
            <v>0.32830530000000002</v>
          </cell>
          <cell r="E113">
            <v>0.20350950000000001</v>
          </cell>
          <cell r="F113">
            <v>0.1748673</v>
          </cell>
        </row>
        <row r="114">
          <cell r="C114">
            <v>0.29622932000000002</v>
          </cell>
          <cell r="D114">
            <v>0.31368756000000003</v>
          </cell>
          <cell r="E114">
            <v>0.21251794000000002</v>
          </cell>
          <cell r="F114">
            <v>0.17756516</v>
          </cell>
        </row>
        <row r="115">
          <cell r="C115">
            <v>0.29914074000000002</v>
          </cell>
          <cell r="D115">
            <v>0.29906982000000004</v>
          </cell>
          <cell r="E115">
            <v>0.22152638000000002</v>
          </cell>
          <cell r="F115">
            <v>0.18026302</v>
          </cell>
        </row>
        <row r="116">
          <cell r="C116">
            <v>0.30205216000000001</v>
          </cell>
          <cell r="D116">
            <v>0.28445208000000005</v>
          </cell>
          <cell r="E116">
            <v>0.23053482000000003</v>
          </cell>
          <cell r="F116">
            <v>0.18296087999999999</v>
          </cell>
        </row>
        <row r="117">
          <cell r="C117">
            <v>0.30496358000000001</v>
          </cell>
          <cell r="D117">
            <v>0.26983434000000006</v>
          </cell>
          <cell r="E117">
            <v>0.23954326000000004</v>
          </cell>
          <cell r="F117">
            <v>0.18565873999999999</v>
          </cell>
        </row>
        <row r="118">
          <cell r="C118">
            <v>0.30787500000000001</v>
          </cell>
          <cell r="D118">
            <v>0.25521660000000002</v>
          </cell>
          <cell r="E118">
            <v>0.24855169999999999</v>
          </cell>
          <cell r="F118">
            <v>0.18835660000000001</v>
          </cell>
        </row>
        <row r="119">
          <cell r="C119">
            <v>0.31945418000000003</v>
          </cell>
          <cell r="D119">
            <v>0.26569068000000001</v>
          </cell>
          <cell r="E119">
            <v>0.24551859999999998</v>
          </cell>
          <cell r="F119">
            <v>0.16933646000000002</v>
          </cell>
        </row>
        <row r="120">
          <cell r="C120">
            <v>0.33103336000000005</v>
          </cell>
          <cell r="D120">
            <v>0.27616476000000001</v>
          </cell>
          <cell r="E120">
            <v>0.24248549999999996</v>
          </cell>
          <cell r="F120">
            <v>0.15031632000000003</v>
          </cell>
        </row>
        <row r="121">
          <cell r="C121">
            <v>0.34261254000000008</v>
          </cell>
          <cell r="D121">
            <v>0.28663884000000001</v>
          </cell>
          <cell r="E121">
            <v>0.23945239999999995</v>
          </cell>
          <cell r="F121">
            <v>0.13129618000000004</v>
          </cell>
        </row>
        <row r="122">
          <cell r="C122">
            <v>0.3541917200000001</v>
          </cell>
          <cell r="D122">
            <v>0.29711292</v>
          </cell>
          <cell r="E122">
            <v>0.23641929999999994</v>
          </cell>
          <cell r="F122">
            <v>0.11227604000000004</v>
          </cell>
        </row>
        <row r="123">
          <cell r="C123">
            <v>0.36577090000000001</v>
          </cell>
          <cell r="D123">
            <v>0.307587</v>
          </cell>
          <cell r="E123">
            <v>0.23338619999999999</v>
          </cell>
          <cell r="F123">
            <v>9.3255900000000003E-2</v>
          </cell>
        </row>
        <row r="124">
          <cell r="C124">
            <v>0.37813032000000002</v>
          </cell>
          <cell r="D124">
            <v>0.29155012000000002</v>
          </cell>
          <cell r="E124">
            <v>0.23266592</v>
          </cell>
          <cell r="F124">
            <v>9.7653619999999997E-2</v>
          </cell>
        </row>
        <row r="125">
          <cell r="C125">
            <v>0.39048974000000003</v>
          </cell>
          <cell r="D125">
            <v>0.27551324000000005</v>
          </cell>
          <cell r="E125">
            <v>0.23194564000000001</v>
          </cell>
          <cell r="F125">
            <v>0.10205133999999999</v>
          </cell>
        </row>
        <row r="126">
          <cell r="C126">
            <v>0.40284916000000004</v>
          </cell>
          <cell r="D126">
            <v>0.25947636000000007</v>
          </cell>
          <cell r="E126">
            <v>0.23122536000000002</v>
          </cell>
          <cell r="F126">
            <v>0.10644905999999998</v>
          </cell>
        </row>
        <row r="127">
          <cell r="C127">
            <v>0.41520858000000005</v>
          </cell>
          <cell r="D127">
            <v>0.24343948000000007</v>
          </cell>
          <cell r="E127">
            <v>0.23050508000000003</v>
          </cell>
          <cell r="F127">
            <v>0.11084677999999998</v>
          </cell>
        </row>
        <row r="128">
          <cell r="C128">
            <v>0.427568</v>
          </cell>
          <cell r="D128">
            <v>0.22740260000000001</v>
          </cell>
          <cell r="E128">
            <v>0.22978480000000001</v>
          </cell>
          <cell r="F128">
            <v>0.1152445</v>
          </cell>
        </row>
        <row r="129">
          <cell r="C129">
            <v>0.427568</v>
          </cell>
          <cell r="D129">
            <v>0.22740260000000001</v>
          </cell>
          <cell r="E129">
            <v>0.22978480000000001</v>
          </cell>
          <cell r="F129">
            <v>0.1152445</v>
          </cell>
        </row>
        <row r="130">
          <cell r="C130">
            <v>0.427568</v>
          </cell>
          <cell r="D130">
            <v>0.22740260000000001</v>
          </cell>
          <cell r="E130">
            <v>0.22978480000000001</v>
          </cell>
          <cell r="F130">
            <v>0.1152445</v>
          </cell>
        </row>
        <row r="131">
          <cell r="C131">
            <v>0.427568</v>
          </cell>
          <cell r="D131">
            <v>0.22740260000000001</v>
          </cell>
          <cell r="E131">
            <v>0.22978480000000001</v>
          </cell>
          <cell r="F131">
            <v>0.1152445</v>
          </cell>
        </row>
        <row r="132">
          <cell r="C132">
            <v>0.427568</v>
          </cell>
          <cell r="D132">
            <v>0.22740260000000001</v>
          </cell>
          <cell r="E132">
            <v>0.22978480000000001</v>
          </cell>
          <cell r="F132">
            <v>0.1152445</v>
          </cell>
        </row>
        <row r="133">
          <cell r="C133">
            <v>0.427568</v>
          </cell>
          <cell r="D133">
            <v>0.22740260000000001</v>
          </cell>
          <cell r="E133">
            <v>0.22978480000000001</v>
          </cell>
          <cell r="F133">
            <v>0.1152445</v>
          </cell>
        </row>
        <row r="134">
          <cell r="C134">
            <v>0.427568</v>
          </cell>
          <cell r="D134">
            <v>0.22740260000000001</v>
          </cell>
          <cell r="E134">
            <v>0.22978480000000001</v>
          </cell>
          <cell r="F134">
            <v>0.1152445</v>
          </cell>
        </row>
        <row r="135">
          <cell r="C135">
            <v>0.427568</v>
          </cell>
          <cell r="D135">
            <v>0.22740260000000001</v>
          </cell>
          <cell r="E135">
            <v>0.22978480000000001</v>
          </cell>
          <cell r="F135">
            <v>0.1152445</v>
          </cell>
        </row>
        <row r="136">
          <cell r="C136">
            <v>0.427568</v>
          </cell>
          <cell r="D136">
            <v>0.22740260000000001</v>
          </cell>
          <cell r="E136">
            <v>0.22978480000000001</v>
          </cell>
          <cell r="F136">
            <v>0.1152445</v>
          </cell>
        </row>
        <row r="137">
          <cell r="C137">
            <v>0.427568</v>
          </cell>
          <cell r="D137">
            <v>0.22740260000000001</v>
          </cell>
          <cell r="E137">
            <v>0.22978480000000001</v>
          </cell>
          <cell r="F137">
            <v>0.1152445</v>
          </cell>
        </row>
        <row r="138">
          <cell r="C138">
            <v>0.427568</v>
          </cell>
          <cell r="D138">
            <v>0.22740260000000001</v>
          </cell>
          <cell r="E138">
            <v>0.22978480000000001</v>
          </cell>
          <cell r="F138">
            <v>0.1152445</v>
          </cell>
        </row>
        <row r="139">
          <cell r="C139">
            <v>0.427568</v>
          </cell>
          <cell r="D139">
            <v>0.22740260000000001</v>
          </cell>
          <cell r="E139">
            <v>0.22978480000000001</v>
          </cell>
          <cell r="F139">
            <v>0.1152445</v>
          </cell>
        </row>
        <row r="140">
          <cell r="C140">
            <v>0.427568</v>
          </cell>
          <cell r="D140">
            <v>0.22740260000000001</v>
          </cell>
          <cell r="E140">
            <v>0.22978480000000001</v>
          </cell>
          <cell r="F140">
            <v>0.1152445</v>
          </cell>
        </row>
        <row r="141">
          <cell r="C141">
            <v>0.427568</v>
          </cell>
          <cell r="D141">
            <v>0.22740260000000001</v>
          </cell>
          <cell r="E141">
            <v>0.22978480000000001</v>
          </cell>
          <cell r="F141">
            <v>0.1152445</v>
          </cell>
        </row>
        <row r="142">
          <cell r="C142">
            <v>0.427568</v>
          </cell>
          <cell r="D142">
            <v>0.22740260000000001</v>
          </cell>
          <cell r="E142">
            <v>0.22978480000000001</v>
          </cell>
          <cell r="F142">
            <v>0.1152445</v>
          </cell>
        </row>
        <row r="143">
          <cell r="C143">
            <v>0.427568</v>
          </cell>
          <cell r="D143">
            <v>0.22740260000000001</v>
          </cell>
          <cell r="E143">
            <v>0.22978480000000001</v>
          </cell>
          <cell r="F143">
            <v>0.1152445</v>
          </cell>
        </row>
        <row r="144">
          <cell r="C144">
            <v>0</v>
          </cell>
          <cell r="D144">
            <v>1</v>
          </cell>
          <cell r="E144">
            <v>0</v>
          </cell>
          <cell r="F144">
            <v>0</v>
          </cell>
        </row>
        <row r="145">
          <cell r="C145">
            <v>0</v>
          </cell>
          <cell r="D145">
            <v>1</v>
          </cell>
          <cell r="E145">
            <v>0</v>
          </cell>
          <cell r="F145">
            <v>0</v>
          </cell>
        </row>
        <row r="146">
          <cell r="C146">
            <v>0</v>
          </cell>
          <cell r="D146">
            <v>1</v>
          </cell>
          <cell r="E146">
            <v>0</v>
          </cell>
          <cell r="F146">
            <v>0</v>
          </cell>
        </row>
        <row r="147">
          <cell r="C147">
            <v>0</v>
          </cell>
          <cell r="D147">
            <v>1</v>
          </cell>
          <cell r="E147">
            <v>0</v>
          </cell>
          <cell r="F147">
            <v>0</v>
          </cell>
        </row>
        <row r="148">
          <cell r="C148">
            <v>0</v>
          </cell>
          <cell r="D148">
            <v>1</v>
          </cell>
          <cell r="E148">
            <v>0</v>
          </cell>
          <cell r="F148">
            <v>0</v>
          </cell>
        </row>
        <row r="149">
          <cell r="C149">
            <v>0</v>
          </cell>
          <cell r="D149">
            <v>1</v>
          </cell>
          <cell r="E149">
            <v>0</v>
          </cell>
          <cell r="F149">
            <v>0</v>
          </cell>
        </row>
        <row r="150">
          <cell r="C150">
            <v>0</v>
          </cell>
          <cell r="D150">
            <v>1</v>
          </cell>
          <cell r="E150">
            <v>0</v>
          </cell>
          <cell r="F150">
            <v>0</v>
          </cell>
        </row>
        <row r="151">
          <cell r="C151">
            <v>0</v>
          </cell>
          <cell r="D151">
            <v>1</v>
          </cell>
          <cell r="E151">
            <v>0</v>
          </cell>
          <cell r="F151">
            <v>0</v>
          </cell>
        </row>
        <row r="152">
          <cell r="C152">
            <v>0</v>
          </cell>
          <cell r="D152">
            <v>1</v>
          </cell>
          <cell r="E152">
            <v>0</v>
          </cell>
          <cell r="F152">
            <v>0</v>
          </cell>
        </row>
        <row r="153">
          <cell r="C153">
            <v>0</v>
          </cell>
          <cell r="D153">
            <v>1</v>
          </cell>
          <cell r="E153">
            <v>0</v>
          </cell>
          <cell r="F153">
            <v>0</v>
          </cell>
        </row>
        <row r="154">
          <cell r="C154">
            <v>0</v>
          </cell>
          <cell r="D154">
            <v>1</v>
          </cell>
          <cell r="E154">
            <v>0</v>
          </cell>
          <cell r="F154">
            <v>0</v>
          </cell>
        </row>
        <row r="155">
          <cell r="C155">
            <v>0</v>
          </cell>
          <cell r="D155">
            <v>1</v>
          </cell>
          <cell r="E155">
            <v>0</v>
          </cell>
          <cell r="F155">
            <v>0</v>
          </cell>
        </row>
        <row r="156">
          <cell r="C156">
            <v>0</v>
          </cell>
          <cell r="D156">
            <v>1</v>
          </cell>
          <cell r="E156">
            <v>0</v>
          </cell>
          <cell r="F156">
            <v>0</v>
          </cell>
        </row>
        <row r="157">
          <cell r="C157">
            <v>0</v>
          </cell>
          <cell r="D157">
            <v>1</v>
          </cell>
          <cell r="E157">
            <v>0</v>
          </cell>
          <cell r="F157">
            <v>0</v>
          </cell>
        </row>
        <row r="158">
          <cell r="C158">
            <v>0</v>
          </cell>
          <cell r="D158">
            <v>1</v>
          </cell>
          <cell r="E158">
            <v>0</v>
          </cell>
          <cell r="F158">
            <v>0</v>
          </cell>
        </row>
        <row r="159">
          <cell r="C159">
            <v>0.1250589</v>
          </cell>
          <cell r="D159">
            <v>0.37206939999999999</v>
          </cell>
          <cell r="E159">
            <v>0.30558279999999999</v>
          </cell>
          <cell r="F159">
            <v>0.19728889999999999</v>
          </cell>
        </row>
        <row r="160">
          <cell r="C160">
            <v>0.1209605</v>
          </cell>
          <cell r="D160">
            <v>0.36709295999999997</v>
          </cell>
          <cell r="E160">
            <v>0.31704332000000002</v>
          </cell>
          <cell r="F160">
            <v>0.19490321999999999</v>
          </cell>
        </row>
        <row r="161">
          <cell r="C161">
            <v>0.1168621</v>
          </cell>
          <cell r="D161">
            <v>0.36211651999999994</v>
          </cell>
          <cell r="E161">
            <v>0.32850384000000005</v>
          </cell>
          <cell r="F161">
            <v>0.19251753999999999</v>
          </cell>
        </row>
        <row r="162">
          <cell r="C162">
            <v>0.11276369999999999</v>
          </cell>
          <cell r="D162">
            <v>0.35714007999999992</v>
          </cell>
          <cell r="E162">
            <v>0.33996436000000008</v>
          </cell>
          <cell r="F162">
            <v>0.19013185999999999</v>
          </cell>
        </row>
        <row r="163">
          <cell r="C163">
            <v>0.10866529999999999</v>
          </cell>
          <cell r="D163">
            <v>0.35216363999999989</v>
          </cell>
          <cell r="E163">
            <v>0.35142488000000011</v>
          </cell>
          <cell r="F163">
            <v>0.18774617999999998</v>
          </cell>
        </row>
        <row r="164">
          <cell r="C164">
            <v>0.1045669</v>
          </cell>
          <cell r="D164">
            <v>0.34718719999999997</v>
          </cell>
          <cell r="E164">
            <v>0.36288540000000002</v>
          </cell>
          <cell r="F164">
            <v>0.18536050000000001</v>
          </cell>
        </row>
        <row r="165">
          <cell r="C165">
            <v>0.10837454000000001</v>
          </cell>
          <cell r="D165">
            <v>0.33991083999999999</v>
          </cell>
          <cell r="E165">
            <v>0.35996792</v>
          </cell>
          <cell r="F165">
            <v>0.19174670000000002</v>
          </cell>
        </row>
        <row r="166">
          <cell r="C166">
            <v>0.11218218000000001</v>
          </cell>
          <cell r="D166">
            <v>0.33263448000000001</v>
          </cell>
          <cell r="E166">
            <v>0.35705043999999997</v>
          </cell>
          <cell r="F166">
            <v>0.19813290000000003</v>
          </cell>
        </row>
        <row r="167">
          <cell r="C167">
            <v>0.11598982000000001</v>
          </cell>
          <cell r="D167">
            <v>0.32535812000000003</v>
          </cell>
          <cell r="E167">
            <v>0.35413295999999994</v>
          </cell>
          <cell r="F167">
            <v>0.20451910000000004</v>
          </cell>
        </row>
        <row r="168">
          <cell r="C168">
            <v>0.11979746000000001</v>
          </cell>
          <cell r="D168">
            <v>0.31808176000000005</v>
          </cell>
          <cell r="E168">
            <v>0.35121547999999991</v>
          </cell>
          <cell r="F168">
            <v>0.21090530000000005</v>
          </cell>
        </row>
        <row r="169">
          <cell r="C169">
            <v>0.1236051</v>
          </cell>
          <cell r="D169">
            <v>0.31080540000000001</v>
          </cell>
          <cell r="E169">
            <v>0.348298</v>
          </cell>
          <cell r="F169">
            <v>0.2172915</v>
          </cell>
        </row>
        <row r="170">
          <cell r="C170">
            <v>0.12895058000000001</v>
          </cell>
          <cell r="D170">
            <v>0.32117760000000001</v>
          </cell>
          <cell r="E170">
            <v>0.33701688000000002</v>
          </cell>
          <cell r="F170">
            <v>0.21285492</v>
          </cell>
        </row>
        <row r="171">
          <cell r="C171">
            <v>0.13429606000000002</v>
          </cell>
          <cell r="D171">
            <v>0.33154980000000001</v>
          </cell>
          <cell r="E171">
            <v>0.32573576000000004</v>
          </cell>
          <cell r="F171">
            <v>0.20841834000000001</v>
          </cell>
        </row>
        <row r="172">
          <cell r="C172">
            <v>0.13964154000000004</v>
          </cell>
          <cell r="D172">
            <v>0.341922</v>
          </cell>
          <cell r="E172">
            <v>0.31445464000000006</v>
          </cell>
          <cell r="F172">
            <v>0.20398176000000001</v>
          </cell>
        </row>
        <row r="173">
          <cell r="C173">
            <v>0.14498702000000005</v>
          </cell>
          <cell r="D173">
            <v>0.3522942</v>
          </cell>
          <cell r="E173">
            <v>0.30317352000000009</v>
          </cell>
          <cell r="F173">
            <v>0.19954518000000002</v>
          </cell>
        </row>
        <row r="174">
          <cell r="C174">
            <v>0.15033250000000001</v>
          </cell>
          <cell r="D174">
            <v>0.3626664</v>
          </cell>
          <cell r="E174">
            <v>0.2918924</v>
          </cell>
          <cell r="F174">
            <v>0.19510859999999999</v>
          </cell>
        </row>
        <row r="175">
          <cell r="C175">
            <v>0.15428698000000002</v>
          </cell>
          <cell r="D175">
            <v>0.34733636000000001</v>
          </cell>
          <cell r="E175">
            <v>0.29978435999999997</v>
          </cell>
          <cell r="F175">
            <v>0.1985922</v>
          </cell>
        </row>
        <row r="176">
          <cell r="C176">
            <v>0.15824146000000003</v>
          </cell>
          <cell r="D176">
            <v>0.33200632000000002</v>
          </cell>
          <cell r="E176">
            <v>0.30767631999999995</v>
          </cell>
          <cell r="F176">
            <v>0.2020758</v>
          </cell>
        </row>
        <row r="177">
          <cell r="C177">
            <v>0.16219594000000004</v>
          </cell>
          <cell r="D177">
            <v>0.31667628000000003</v>
          </cell>
          <cell r="E177">
            <v>0.31556827999999992</v>
          </cell>
          <cell r="F177">
            <v>0.2055594</v>
          </cell>
        </row>
        <row r="178">
          <cell r="C178">
            <v>0.16615042000000005</v>
          </cell>
          <cell r="D178">
            <v>0.30134624000000004</v>
          </cell>
          <cell r="E178">
            <v>0.3234602399999999</v>
          </cell>
          <cell r="F178">
            <v>0.20904300000000001</v>
          </cell>
        </row>
        <row r="179">
          <cell r="C179">
            <v>0.1701049</v>
          </cell>
          <cell r="D179">
            <v>0.2860162</v>
          </cell>
          <cell r="E179">
            <v>0.33135219999999999</v>
          </cell>
          <cell r="F179">
            <v>0.21252660000000001</v>
          </cell>
        </row>
        <row r="180">
          <cell r="C180">
            <v>0.17800882000000001</v>
          </cell>
          <cell r="D180">
            <v>0.29523949999999999</v>
          </cell>
          <cell r="E180">
            <v>0.31988487999999998</v>
          </cell>
          <cell r="F180">
            <v>0.20686672</v>
          </cell>
        </row>
        <row r="181">
          <cell r="C181">
            <v>0.18591274000000002</v>
          </cell>
          <cell r="D181">
            <v>0.30446279999999998</v>
          </cell>
          <cell r="E181">
            <v>0.30841755999999998</v>
          </cell>
          <cell r="F181">
            <v>0.20120684</v>
          </cell>
        </row>
        <row r="182">
          <cell r="C182">
            <v>0.19381666000000003</v>
          </cell>
          <cell r="D182">
            <v>0.31368609999999997</v>
          </cell>
          <cell r="E182">
            <v>0.29695023999999998</v>
          </cell>
          <cell r="F182">
            <v>0.19554695999999999</v>
          </cell>
        </row>
        <row r="183">
          <cell r="C183">
            <v>0.20172058000000004</v>
          </cell>
          <cell r="D183">
            <v>0.32290939999999996</v>
          </cell>
          <cell r="E183">
            <v>0.28548291999999997</v>
          </cell>
          <cell r="F183">
            <v>0.18988707999999999</v>
          </cell>
        </row>
        <row r="184">
          <cell r="C184">
            <v>0.20962449999999999</v>
          </cell>
          <cell r="D184">
            <v>0.3321327</v>
          </cell>
          <cell r="E184">
            <v>0.27401560000000003</v>
          </cell>
          <cell r="F184">
            <v>0.18422720000000001</v>
          </cell>
        </row>
        <row r="185">
          <cell r="C185">
            <v>0.21194024</v>
          </cell>
          <cell r="D185">
            <v>0.31873264000000001</v>
          </cell>
          <cell r="E185">
            <v>0.27714801999999999</v>
          </cell>
          <cell r="F185">
            <v>0.19217910000000002</v>
          </cell>
        </row>
        <row r="186">
          <cell r="C186">
            <v>0.21425598000000001</v>
          </cell>
          <cell r="D186">
            <v>0.30533258000000002</v>
          </cell>
          <cell r="E186">
            <v>0.28028043999999996</v>
          </cell>
          <cell r="F186">
            <v>0.20013100000000003</v>
          </cell>
        </row>
        <row r="187">
          <cell r="C187">
            <v>0.21657172000000002</v>
          </cell>
          <cell r="D187">
            <v>0.29193252000000003</v>
          </cell>
          <cell r="E187">
            <v>0.28341285999999993</v>
          </cell>
          <cell r="F187">
            <v>0.20808290000000004</v>
          </cell>
        </row>
        <row r="188">
          <cell r="C188">
            <v>0.21888746000000003</v>
          </cell>
          <cell r="D188">
            <v>0.27853246000000004</v>
          </cell>
          <cell r="E188">
            <v>0.2865452799999999</v>
          </cell>
          <cell r="F188">
            <v>0.21603480000000005</v>
          </cell>
        </row>
        <row r="189">
          <cell r="C189">
            <v>0.22120319999999999</v>
          </cell>
          <cell r="D189">
            <v>0.26513239999999999</v>
          </cell>
          <cell r="E189">
            <v>0.28967769999999998</v>
          </cell>
          <cell r="F189">
            <v>0.22398670000000001</v>
          </cell>
        </row>
        <row r="190">
          <cell r="C190">
            <v>0.22181248000000001</v>
          </cell>
          <cell r="D190">
            <v>0.29741148000000001</v>
          </cell>
          <cell r="E190">
            <v>0.27969189999999999</v>
          </cell>
          <cell r="F190">
            <v>0.20108408</v>
          </cell>
        </row>
        <row r="191">
          <cell r="C191">
            <v>0.22384381</v>
          </cell>
          <cell r="D191">
            <v>0.29162461000000001</v>
          </cell>
          <cell r="E191">
            <v>0.28063795000000002</v>
          </cell>
          <cell r="F191">
            <v>0.20389356</v>
          </cell>
        </row>
        <row r="192">
          <cell r="C192">
            <v>0.22587514</v>
          </cell>
          <cell r="D192">
            <v>0.28583774000000001</v>
          </cell>
          <cell r="E192">
            <v>0.281584</v>
          </cell>
          <cell r="F192">
            <v>0.20670304</v>
          </cell>
        </row>
        <row r="193">
          <cell r="C193">
            <v>0.22790647</v>
          </cell>
          <cell r="D193">
            <v>0.28005087000000001</v>
          </cell>
          <cell r="E193">
            <v>0.28253005000000003</v>
          </cell>
          <cell r="F193">
            <v>0.20951252000000001</v>
          </cell>
        </row>
        <row r="194">
          <cell r="C194">
            <v>0.2299378</v>
          </cell>
          <cell r="D194">
            <v>0.27426400000000001</v>
          </cell>
          <cell r="E194">
            <v>0.28347610000000001</v>
          </cell>
          <cell r="F194">
            <v>0.21232200000000001</v>
          </cell>
        </row>
        <row r="195">
          <cell r="C195">
            <v>0.22284112</v>
          </cell>
          <cell r="D195">
            <v>0.29111878000000002</v>
          </cell>
          <cell r="E195">
            <v>0.28990559999999999</v>
          </cell>
          <cell r="F195">
            <v>0.19613440000000001</v>
          </cell>
        </row>
        <row r="196">
          <cell r="C196">
            <v>0.21574444000000001</v>
          </cell>
          <cell r="D196">
            <v>0.30797356000000004</v>
          </cell>
          <cell r="E196">
            <v>0.29633509999999996</v>
          </cell>
          <cell r="F196">
            <v>0.17994680000000002</v>
          </cell>
        </row>
        <row r="197">
          <cell r="C197">
            <v>0.20864776000000002</v>
          </cell>
          <cell r="D197">
            <v>0.32482834000000005</v>
          </cell>
          <cell r="E197">
            <v>0.30276459999999994</v>
          </cell>
          <cell r="F197">
            <v>0.16375920000000002</v>
          </cell>
        </row>
        <row r="198">
          <cell r="C198">
            <v>0.20155108000000002</v>
          </cell>
          <cell r="D198">
            <v>0.34168312000000006</v>
          </cell>
          <cell r="E198">
            <v>0.30919409999999992</v>
          </cell>
          <cell r="F198">
            <v>0.14757160000000002</v>
          </cell>
        </row>
        <row r="199">
          <cell r="C199">
            <v>0.1944544</v>
          </cell>
          <cell r="D199">
            <v>0.35853790000000002</v>
          </cell>
          <cell r="E199">
            <v>0.3156236</v>
          </cell>
          <cell r="F199">
            <v>0.131384</v>
          </cell>
        </row>
        <row r="200">
          <cell r="C200">
            <v>0.20370895999999999</v>
          </cell>
          <cell r="D200">
            <v>0.34707394000000003</v>
          </cell>
          <cell r="E200">
            <v>0.30511398000000001</v>
          </cell>
          <cell r="F200">
            <v>0.14410303999999999</v>
          </cell>
        </row>
        <row r="201">
          <cell r="C201">
            <v>0.21296351999999999</v>
          </cell>
          <cell r="D201">
            <v>0.33560998000000003</v>
          </cell>
          <cell r="E201">
            <v>0.29460436000000001</v>
          </cell>
          <cell r="F201">
            <v>0.15682207999999997</v>
          </cell>
        </row>
        <row r="202">
          <cell r="C202">
            <v>0.22221807999999998</v>
          </cell>
          <cell r="D202">
            <v>0.32414602000000003</v>
          </cell>
          <cell r="E202">
            <v>0.28409474000000001</v>
          </cell>
          <cell r="F202">
            <v>0.16954111999999996</v>
          </cell>
        </row>
        <row r="203">
          <cell r="C203">
            <v>0.23147263999999998</v>
          </cell>
          <cell r="D203">
            <v>0.31268206000000004</v>
          </cell>
          <cell r="E203">
            <v>0.27358512000000001</v>
          </cell>
          <cell r="F203">
            <v>0.18226015999999995</v>
          </cell>
        </row>
        <row r="204">
          <cell r="C204">
            <v>0.2407272</v>
          </cell>
          <cell r="D204">
            <v>0.30121809999999999</v>
          </cell>
          <cell r="E204">
            <v>0.26307550000000002</v>
          </cell>
          <cell r="F204">
            <v>0.19497919999999999</v>
          </cell>
        </row>
        <row r="205">
          <cell r="C205">
            <v>0.23273942</v>
          </cell>
          <cell r="D205">
            <v>0.30455406000000002</v>
          </cell>
          <cell r="E205">
            <v>0.27776551999999999</v>
          </cell>
          <cell r="F205">
            <v>0.18494098</v>
          </cell>
        </row>
        <row r="206">
          <cell r="C206">
            <v>0.22475164</v>
          </cell>
          <cell r="D206">
            <v>0.30789002000000004</v>
          </cell>
          <cell r="E206">
            <v>0.29245553999999996</v>
          </cell>
          <cell r="F206">
            <v>0.17490276000000002</v>
          </cell>
        </row>
        <row r="207">
          <cell r="C207">
            <v>0.21676386</v>
          </cell>
          <cell r="D207">
            <v>0.31122598000000007</v>
          </cell>
          <cell r="E207">
            <v>0.30714555999999993</v>
          </cell>
          <cell r="F207">
            <v>0.16486454000000003</v>
          </cell>
        </row>
        <row r="208">
          <cell r="C208">
            <v>0.20877608</v>
          </cell>
          <cell r="D208">
            <v>0.3145619400000001</v>
          </cell>
          <cell r="E208">
            <v>0.3218355799999999</v>
          </cell>
          <cell r="F208">
            <v>0.15482632000000005</v>
          </cell>
        </row>
        <row r="209">
          <cell r="C209">
            <v>0.2007883</v>
          </cell>
          <cell r="D209">
            <v>0.31789790000000001</v>
          </cell>
          <cell r="E209">
            <v>0.33652559999999998</v>
          </cell>
          <cell r="F209">
            <v>0.1447881</v>
          </cell>
        </row>
        <row r="210">
          <cell r="C210">
            <v>0.214225</v>
          </cell>
          <cell r="D210">
            <v>0.32348608000000001</v>
          </cell>
          <cell r="E210">
            <v>0.32129111999999999</v>
          </cell>
          <cell r="F210">
            <v>0.14099771999999999</v>
          </cell>
        </row>
        <row r="211">
          <cell r="C211">
            <v>0.22766169999999999</v>
          </cell>
          <cell r="D211">
            <v>0.32907426000000001</v>
          </cell>
          <cell r="E211">
            <v>0.30605663999999999</v>
          </cell>
          <cell r="F211">
            <v>0.13720733999999998</v>
          </cell>
        </row>
        <row r="212">
          <cell r="C212">
            <v>0.24109839999999999</v>
          </cell>
          <cell r="D212">
            <v>0.33466244000000001</v>
          </cell>
          <cell r="E212">
            <v>0.29082216</v>
          </cell>
          <cell r="F212">
            <v>0.13341695999999997</v>
          </cell>
        </row>
        <row r="213">
          <cell r="C213">
            <v>0.25453510000000001</v>
          </cell>
          <cell r="D213">
            <v>0.34025062</v>
          </cell>
          <cell r="E213">
            <v>0.27558768</v>
          </cell>
          <cell r="F213">
            <v>0.12962657999999996</v>
          </cell>
        </row>
        <row r="214">
          <cell r="C214">
            <v>0.26797179999999998</v>
          </cell>
          <cell r="D214">
            <v>0.3458388</v>
          </cell>
          <cell r="E214">
            <v>0.26035320000000001</v>
          </cell>
          <cell r="F214">
            <v>0.12583620000000001</v>
          </cell>
        </row>
        <row r="215">
          <cell r="C215">
            <v>0.29261216000000001</v>
          </cell>
          <cell r="D215">
            <v>0.34083081999999998</v>
          </cell>
          <cell r="E215">
            <v>0.25432505999999999</v>
          </cell>
          <cell r="F215">
            <v>0.11223196000000001</v>
          </cell>
        </row>
        <row r="216">
          <cell r="C216">
            <v>0.31725252000000004</v>
          </cell>
          <cell r="D216">
            <v>0.33582283999999996</v>
          </cell>
          <cell r="E216">
            <v>0.24829691999999998</v>
          </cell>
          <cell r="F216">
            <v>9.8627720000000002E-2</v>
          </cell>
        </row>
        <row r="217">
          <cell r="C217">
            <v>0.34189288000000007</v>
          </cell>
          <cell r="D217">
            <v>0.33081485999999993</v>
          </cell>
          <cell r="E217">
            <v>0.24226877999999996</v>
          </cell>
          <cell r="F217">
            <v>8.5023479999999999E-2</v>
          </cell>
        </row>
        <row r="218">
          <cell r="C218">
            <v>0.36653324000000009</v>
          </cell>
          <cell r="D218">
            <v>0.32580687999999991</v>
          </cell>
          <cell r="E218">
            <v>0.23624063999999995</v>
          </cell>
          <cell r="F218">
            <v>7.1419239999999995E-2</v>
          </cell>
        </row>
        <row r="219">
          <cell r="C219">
            <v>0.39117360000000001</v>
          </cell>
          <cell r="D219">
            <v>0.3207989</v>
          </cell>
          <cell r="E219">
            <v>0.23021249999999999</v>
          </cell>
          <cell r="F219">
            <v>5.7814999999999998E-2</v>
          </cell>
        </row>
        <row r="220">
          <cell r="C220">
            <v>0.40385534000000001</v>
          </cell>
          <cell r="D220">
            <v>0.31739563999999998</v>
          </cell>
          <cell r="E220">
            <v>0.22000551999999998</v>
          </cell>
          <cell r="F220">
            <v>5.8743480000000001E-2</v>
          </cell>
        </row>
        <row r="221">
          <cell r="C221">
            <v>0.41653708</v>
          </cell>
          <cell r="D221">
            <v>0.31399237999999996</v>
          </cell>
          <cell r="E221">
            <v>0.20979853999999998</v>
          </cell>
          <cell r="F221">
            <v>5.9671960000000003E-2</v>
          </cell>
        </row>
        <row r="222">
          <cell r="C222">
            <v>0.42921882</v>
          </cell>
          <cell r="D222">
            <v>0.31058911999999994</v>
          </cell>
          <cell r="E222">
            <v>0.19959155999999997</v>
          </cell>
          <cell r="F222">
            <v>6.0600440000000005E-2</v>
          </cell>
        </row>
        <row r="223">
          <cell r="C223">
            <v>0.44190056</v>
          </cell>
          <cell r="D223">
            <v>0.30718585999999992</v>
          </cell>
          <cell r="E223">
            <v>0.18938457999999997</v>
          </cell>
          <cell r="F223">
            <v>6.1528920000000008E-2</v>
          </cell>
        </row>
        <row r="224">
          <cell r="C224">
            <v>0.45458229999999999</v>
          </cell>
          <cell r="D224">
            <v>0.30378260000000001</v>
          </cell>
          <cell r="E224">
            <v>0.17917759999999999</v>
          </cell>
          <cell r="F224">
            <v>6.2457400000000003E-2</v>
          </cell>
        </row>
        <row r="225">
          <cell r="C225">
            <v>0.56796610000000003</v>
          </cell>
          <cell r="D225">
            <v>0.16810729999999999</v>
          </cell>
          <cell r="E225">
            <v>0.2145891</v>
          </cell>
          <cell r="F225">
            <v>4.9337499999999999E-2</v>
          </cell>
        </row>
        <row r="226">
          <cell r="C226">
            <v>0.56796610000000003</v>
          </cell>
          <cell r="D226">
            <v>0.16810729999999999</v>
          </cell>
          <cell r="E226">
            <v>0.2145891</v>
          </cell>
          <cell r="F226">
            <v>4.9337499999999999E-2</v>
          </cell>
        </row>
        <row r="227">
          <cell r="C227">
            <v>0.56796610000000003</v>
          </cell>
          <cell r="D227">
            <v>0.16810729999999999</v>
          </cell>
          <cell r="E227">
            <v>0.2145891</v>
          </cell>
          <cell r="F227">
            <v>4.9337499999999999E-2</v>
          </cell>
        </row>
        <row r="228">
          <cell r="C228">
            <v>0.56796610000000003</v>
          </cell>
          <cell r="D228">
            <v>0.16810729999999999</v>
          </cell>
          <cell r="E228">
            <v>0.2145891</v>
          </cell>
          <cell r="F228">
            <v>4.9337499999999999E-2</v>
          </cell>
        </row>
        <row r="229">
          <cell r="C229">
            <v>0.56796610000000003</v>
          </cell>
          <cell r="D229">
            <v>0.16810729999999999</v>
          </cell>
          <cell r="E229">
            <v>0.2145891</v>
          </cell>
          <cell r="F229">
            <v>4.9337499999999999E-2</v>
          </cell>
        </row>
        <row r="230">
          <cell r="C230">
            <v>0.56796610000000003</v>
          </cell>
          <cell r="D230">
            <v>0.16810729999999999</v>
          </cell>
          <cell r="E230">
            <v>0.2145891</v>
          </cell>
          <cell r="F230">
            <v>4.9337499999999999E-2</v>
          </cell>
        </row>
        <row r="231">
          <cell r="C231">
            <v>0.56796610000000003</v>
          </cell>
          <cell r="D231">
            <v>0.16810729999999999</v>
          </cell>
          <cell r="E231">
            <v>0.2145891</v>
          </cell>
          <cell r="F231">
            <v>4.9337499999999999E-2</v>
          </cell>
        </row>
        <row r="232">
          <cell r="C232">
            <v>0.56796610000000003</v>
          </cell>
          <cell r="D232">
            <v>0.16810729999999999</v>
          </cell>
          <cell r="E232">
            <v>0.2145891</v>
          </cell>
          <cell r="F232">
            <v>4.9337499999999999E-2</v>
          </cell>
        </row>
        <row r="233">
          <cell r="C233">
            <v>0.56796610000000003</v>
          </cell>
          <cell r="D233">
            <v>0.16810729999999999</v>
          </cell>
          <cell r="E233">
            <v>0.2145891</v>
          </cell>
          <cell r="F233">
            <v>4.9337499999999999E-2</v>
          </cell>
        </row>
        <row r="234">
          <cell r="C234">
            <v>0.56796610000000003</v>
          </cell>
          <cell r="D234">
            <v>0.16810729999999999</v>
          </cell>
          <cell r="E234">
            <v>0.2145891</v>
          </cell>
          <cell r="F234">
            <v>4.9337499999999999E-2</v>
          </cell>
        </row>
        <row r="235">
          <cell r="C235">
            <v>0.56796610000000003</v>
          </cell>
          <cell r="D235">
            <v>0.16810729999999999</v>
          </cell>
          <cell r="E235">
            <v>0.2145891</v>
          </cell>
          <cell r="F235">
            <v>4.9337499999999999E-2</v>
          </cell>
        </row>
        <row r="236">
          <cell r="C236">
            <v>0.56796610000000003</v>
          </cell>
          <cell r="D236">
            <v>0.16810729999999999</v>
          </cell>
          <cell r="E236">
            <v>0.2145891</v>
          </cell>
          <cell r="F236">
            <v>4.9337499999999999E-2</v>
          </cell>
        </row>
        <row r="237">
          <cell r="C237">
            <v>0.56796610000000003</v>
          </cell>
          <cell r="D237">
            <v>0.16810729999999999</v>
          </cell>
          <cell r="E237">
            <v>0.2145891</v>
          </cell>
          <cell r="F237">
            <v>4.9337499999999999E-2</v>
          </cell>
        </row>
        <row r="238">
          <cell r="C238">
            <v>0.56796610000000003</v>
          </cell>
          <cell r="D238">
            <v>0.16810729999999999</v>
          </cell>
          <cell r="E238">
            <v>0.2145891</v>
          </cell>
          <cell r="F238">
            <v>4.9337499999999999E-2</v>
          </cell>
        </row>
        <row r="239">
          <cell r="C239">
            <v>0.56796610000000003</v>
          </cell>
          <cell r="D239">
            <v>0.16810729999999999</v>
          </cell>
          <cell r="E239">
            <v>0.2145891</v>
          </cell>
          <cell r="F239">
            <v>4.9337499999999999E-2</v>
          </cell>
        </row>
        <row r="240">
          <cell r="C240">
            <v>0.56796610000000003</v>
          </cell>
          <cell r="D240">
            <v>0.16810729999999999</v>
          </cell>
          <cell r="E240">
            <v>0.2145891</v>
          </cell>
          <cell r="F240">
            <v>4.9337499999999999E-2</v>
          </cell>
        </row>
        <row r="241">
          <cell r="C241">
            <v>0.56796610000000003</v>
          </cell>
          <cell r="D241">
            <v>0.16810729999999999</v>
          </cell>
          <cell r="E241">
            <v>0.2145891</v>
          </cell>
          <cell r="F241">
            <v>4.9337499999999999E-2</v>
          </cell>
        </row>
        <row r="242">
          <cell r="C242">
            <v>0.56796610000000003</v>
          </cell>
          <cell r="D242">
            <v>0.16810729999999999</v>
          </cell>
          <cell r="E242">
            <v>0.2145891</v>
          </cell>
          <cell r="F242">
            <v>4.9337499999999999E-2</v>
          </cell>
        </row>
        <row r="243">
          <cell r="C243">
            <v>0.56796610000000003</v>
          </cell>
          <cell r="D243">
            <v>0.16810729999999999</v>
          </cell>
          <cell r="E243">
            <v>0.2145891</v>
          </cell>
          <cell r="F243">
            <v>4.9337499999999999E-2</v>
          </cell>
        </row>
        <row r="244">
          <cell r="C244">
            <v>0.56796610000000003</v>
          </cell>
          <cell r="D244">
            <v>0.16810729999999999</v>
          </cell>
          <cell r="E244">
            <v>0.2145891</v>
          </cell>
          <cell r="F244">
            <v>4.9337499999999999E-2</v>
          </cell>
        </row>
      </sheetData>
      <sheetData sheetId="3" refreshError="1"/>
      <sheetData sheetId="4" refreshError="1"/>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inputs"/>
      <sheetName val="Model_inputs"/>
      <sheetName val="Population&amp;Mortality"/>
      <sheetName val="HobsonBayCityPop"/>
      <sheetName val="Trends"/>
      <sheetName val="NotesDismod"/>
      <sheetName val="BreastCancer.prev+mort"/>
      <sheetName val="BreastCancer.prev+mort+inc"/>
      <sheetName val="BreastCancer.mort+inc "/>
      <sheetName val="BreastCancerAIHW"/>
      <sheetName val="Chart1"/>
      <sheetName val="C&amp;RCancer.prev+mort "/>
      <sheetName val="C&amp;RCancer.prev+mort+inc"/>
      <sheetName val="ColonCancer.mort+inc"/>
      <sheetName val="ColonCancerAIHW"/>
      <sheetName val="Chart2"/>
      <sheetName val="Chart3"/>
      <sheetName val="CCadj"/>
      <sheetName val="DM.prev+mort  "/>
      <sheetName val="DM.prev+mort+inc"/>
      <sheetName val="Chart4"/>
      <sheetName val="Chart5"/>
      <sheetName val="IHD.prev+mort"/>
      <sheetName val="IHD.prev+mort+inc"/>
      <sheetName val="Chart6"/>
      <sheetName val="Chart7"/>
      <sheetName val="IS.prev+mort"/>
      <sheetName val="IS.prev+mort+inc"/>
      <sheetName val="Chart8"/>
      <sheetName val="Chart9"/>
    </sheetNames>
    <sheetDataSet>
      <sheetData sheetId="0" refreshError="1"/>
      <sheetData sheetId="1">
        <row r="3">
          <cell r="AA3">
            <v>1</v>
          </cell>
          <cell r="AB3">
            <v>1</v>
          </cell>
          <cell r="AC3">
            <v>1</v>
          </cell>
          <cell r="AD3">
            <v>1</v>
          </cell>
          <cell r="AE3">
            <v>1</v>
          </cell>
          <cell r="AF3">
            <v>1</v>
          </cell>
          <cell r="AG3">
            <v>1</v>
          </cell>
          <cell r="AH3">
            <v>1</v>
          </cell>
          <cell r="AI3">
            <v>1</v>
          </cell>
          <cell r="AJ3">
            <v>1</v>
          </cell>
        </row>
        <row r="4">
          <cell r="AA4">
            <v>0.99188705527465115</v>
          </cell>
          <cell r="AB4">
            <v>0.96817901686433117</v>
          </cell>
          <cell r="AC4">
            <v>0.97152263934637484</v>
          </cell>
          <cell r="AD4">
            <v>1</v>
          </cell>
          <cell r="AE4">
            <v>0.96558586975970384</v>
          </cell>
          <cell r="AF4">
            <v>0.98835959448457922</v>
          </cell>
          <cell r="AG4">
            <v>0.97685468800972186</v>
          </cell>
          <cell r="AH4">
            <v>0.97929646620783151</v>
          </cell>
          <cell r="AI4">
            <v>1</v>
          </cell>
          <cell r="AJ4">
            <v>1</v>
          </cell>
        </row>
        <row r="5">
          <cell r="AA5">
            <v>0.98383993042141882</v>
          </cell>
          <cell r="AB5">
            <v>0.93737060869638289</v>
          </cell>
          <cell r="AC5">
            <v>0.94385623876254632</v>
          </cell>
          <cell r="AD5">
            <v>1</v>
          </cell>
          <cell r="AE5">
            <v>0.93235607187960379</v>
          </cell>
          <cell r="AF5">
            <v>0.97685468800972186</v>
          </cell>
          <cell r="AG5">
            <v>0.95424508148657106</v>
          </cell>
          <cell r="AH5">
            <v>0.9590215687271465</v>
          </cell>
          <cell r="AI5">
            <v>1</v>
          </cell>
          <cell r="AJ5">
            <v>1</v>
          </cell>
        </row>
        <row r="6">
          <cell r="AA6">
            <v>0.97585809144731872</v>
          </cell>
          <cell r="AB6">
            <v>0.90754255436518361</v>
          </cell>
          <cell r="AC6">
            <v>0.91697770424613123</v>
          </cell>
          <cell r="AD6">
            <v>1</v>
          </cell>
          <cell r="AE6">
            <v>0.9002698485916083</v>
          </cell>
          <cell r="AF6">
            <v>0.9654837033116489</v>
          </cell>
          <cell r="AG6">
            <v>0.932158781360376</v>
          </cell>
          <cell r="AH6">
            <v>0.93916643327158555</v>
          </cell>
          <cell r="AI6">
            <v>1</v>
          </cell>
          <cell r="AJ6">
            <v>1</v>
          </cell>
        </row>
        <row r="7">
          <cell r="AA7">
            <v>0.96794100869162214</v>
          </cell>
          <cell r="AB7">
            <v>0.87866365804782731</v>
          </cell>
          <cell r="AC7">
            <v>0.89086459945098095</v>
          </cell>
          <cell r="AD7">
            <v>1</v>
          </cell>
          <cell r="AE7">
            <v>0.86928784477076504</v>
          </cell>
          <cell r="AF7">
            <v>0.95424508148657106</v>
          </cell>
          <cell r="AG7">
            <v>0.91058367554131259</v>
          </cell>
          <cell r="AH7">
            <v>0.91972236928387696</v>
          </cell>
          <cell r="AI7">
            <v>1</v>
          </cell>
          <cell r="AJ7">
            <v>1</v>
          </cell>
        </row>
        <row r="8">
          <cell r="AA8">
            <v>0.96008815679070858</v>
          </cell>
          <cell r="AB8">
            <v>0.85070371660316224</v>
          </cell>
          <cell r="AC8">
            <v>0.8654951269588681</v>
          </cell>
          <cell r="AD8">
            <v>1</v>
          </cell>
          <cell r="AE8">
            <v>0.83937205966451756</v>
          </cell>
          <cell r="AF8">
            <v>0.94313728177697165</v>
          </cell>
          <cell r="AG8">
            <v>0.88950793227765479</v>
          </cell>
          <cell r="AH8">
            <v>0.90068086613199494</v>
          </cell>
          <cell r="AI8">
            <v>1</v>
          </cell>
          <cell r="AJ8">
            <v>1</v>
          </cell>
        </row>
        <row r="9">
          <cell r="AA9">
            <v>0.95229901464320343</v>
          </cell>
          <cell r="AB9">
            <v>0.8236334879836823</v>
          </cell>
          <cell r="AC9">
            <v>0.84084811008450533</v>
          </cell>
          <cell r="AD9">
            <v>1</v>
          </cell>
          <cell r="AE9">
            <v>0.81048580028315731</v>
          </cell>
          <cell r="AF9">
            <v>0.932158781360376</v>
          </cell>
          <cell r="AG9">
            <v>0.86891999366726125</v>
          </cell>
          <cell r="AH9">
            <v>0.88203358938407161</v>
          </cell>
          <cell r="AI9">
            <v>1</v>
          </cell>
          <cell r="AJ9">
            <v>1</v>
          </cell>
        </row>
        <row r="10">
          <cell r="AA10">
            <v>0.94457306537539887</v>
          </cell>
          <cell r="AB10">
            <v>0.79742466065258144</v>
          </cell>
          <cell r="AC10">
            <v>0.81690297519870969</v>
          </cell>
          <cell r="AD10">
            <v>1</v>
          </cell>
          <cell r="AE10">
            <v>0.78259363639430213</v>
          </cell>
          <cell r="AF10">
            <v>0.92130807514058077</v>
          </cell>
          <cell r="AG10">
            <v>0.84880856931924198</v>
          </cell>
          <cell r="AH10">
            <v>0.86377237716043076</v>
          </cell>
          <cell r="AI10">
            <v>1</v>
          </cell>
          <cell r="AJ10">
            <v>1</v>
          </cell>
        </row>
        <row r="11">
          <cell r="AA11">
            <v>0.93690979630695492</v>
          </cell>
          <cell r="AB11">
            <v>0.77204982397398914</v>
          </cell>
          <cell r="AC11">
            <v>0.79363973455495673</v>
          </cell>
          <cell r="AD11">
            <v>1</v>
          </cell>
          <cell r="AE11">
            <v>0.75566135706620163</v>
          </cell>
          <cell r="AF11">
            <v>0.91058367554131259</v>
          </cell>
          <cell r="AG11">
            <v>0.8291626301623265</v>
          </cell>
          <cell r="AH11">
            <v>0.84588923656114812</v>
          </cell>
          <cell r="AI11">
            <v>1</v>
          </cell>
          <cell r="AJ11">
            <v>1</v>
          </cell>
        </row>
        <row r="12">
          <cell r="AA12">
            <v>0.92930869891687873</v>
          </cell>
          <cell r="AB12">
            <v>0.74748243954541671</v>
          </cell>
          <cell r="AC12">
            <v>0.77103896960498786</v>
          </cell>
          <cell r="AD12">
            <v>1</v>
          </cell>
          <cell r="AE12">
            <v>0.72965592870656648</v>
          </cell>
          <cell r="AF12">
            <v>0.89998411230228936</v>
          </cell>
          <cell r="AG12">
            <v>0.80997140239653986</v>
          </cell>
          <cell r="AH12">
            <v>0.82837634016757278</v>
          </cell>
          <cell r="AI12">
            <v>1</v>
          </cell>
          <cell r="AJ12">
            <v>1</v>
          </cell>
        </row>
        <row r="13">
          <cell r="AA13">
            <v>0.92176926880978016</v>
          </cell>
          <cell r="AB13">
            <v>0.72369681344243342</v>
          </cell>
          <cell r="AC13">
            <v>0.74908181478954716</v>
          </cell>
          <cell r="AD13">
            <v>1</v>
          </cell>
          <cell r="AE13">
            <v>0.70454545454545447</v>
          </cell>
          <cell r="AF13">
            <v>0.88950793227765479</v>
          </cell>
          <cell r="AG13">
            <v>0.79122436158486886</v>
          </cell>
          <cell r="AH13">
            <v>0.81122602261628052</v>
          </cell>
          <cell r="AI13">
            <v>1</v>
          </cell>
          <cell r="AJ13">
            <v>1</v>
          </cell>
        </row>
        <row r="14">
          <cell r="AA14">
            <v>0.92176926880978016</v>
          </cell>
          <cell r="AB14">
            <v>0.72369681344243342</v>
          </cell>
          <cell r="AC14">
            <v>0.74908181478954716</v>
          </cell>
          <cell r="AD14">
            <v>1</v>
          </cell>
          <cell r="AE14">
            <v>0.70454545454545447</v>
          </cell>
          <cell r="AF14">
            <v>0.88950793227765479</v>
          </cell>
          <cell r="AG14">
            <v>0.79122436158486886</v>
          </cell>
          <cell r="AH14">
            <v>0.81122602261628052</v>
          </cell>
          <cell r="AI14">
            <v>1</v>
          </cell>
          <cell r="AJ14">
            <v>1</v>
          </cell>
        </row>
        <row r="15">
          <cell r="AA15">
            <v>0.92176926880978016</v>
          </cell>
          <cell r="AB15">
            <v>0.72369681344243342</v>
          </cell>
          <cell r="AC15">
            <v>0.74908181478954716</v>
          </cell>
          <cell r="AD15">
            <v>1</v>
          </cell>
          <cell r="AE15">
            <v>0.70454545454545447</v>
          </cell>
          <cell r="AF15">
            <v>0.88950793227765479</v>
          </cell>
          <cell r="AG15">
            <v>0.79122436158486886</v>
          </cell>
          <cell r="AH15">
            <v>0.81122602261628052</v>
          </cell>
          <cell r="AI15">
            <v>1</v>
          </cell>
          <cell r="AJ15">
            <v>1</v>
          </cell>
        </row>
        <row r="16">
          <cell r="AA16">
            <v>0.92176926880978016</v>
          </cell>
          <cell r="AB16">
            <v>0.72369681344243342</v>
          </cell>
          <cell r="AC16">
            <v>0.74908181478954716</v>
          </cell>
          <cell r="AD16">
            <v>1</v>
          </cell>
          <cell r="AE16">
            <v>0.70454545454545447</v>
          </cell>
          <cell r="AF16">
            <v>0.88950793227765479</v>
          </cell>
          <cell r="AG16">
            <v>0.79122436158486886</v>
          </cell>
          <cell r="AH16">
            <v>0.81122602261628052</v>
          </cell>
          <cell r="AI16">
            <v>1</v>
          </cell>
          <cell r="AJ16">
            <v>1</v>
          </cell>
        </row>
        <row r="17">
          <cell r="AA17">
            <v>0.92176926880978016</v>
          </cell>
          <cell r="AB17">
            <v>0.72369681344243342</v>
          </cell>
          <cell r="AC17">
            <v>0.74908181478954716</v>
          </cell>
          <cell r="AD17">
            <v>1</v>
          </cell>
          <cell r="AE17">
            <v>0.70454545454545447</v>
          </cell>
          <cell r="AF17">
            <v>0.88950793227765479</v>
          </cell>
          <cell r="AG17">
            <v>0.79122436158486886</v>
          </cell>
          <cell r="AH17">
            <v>0.81122602261628052</v>
          </cell>
          <cell r="AI17">
            <v>1</v>
          </cell>
          <cell r="AJ17">
            <v>1</v>
          </cell>
        </row>
        <row r="18">
          <cell r="AA18">
            <v>0.92176926880978016</v>
          </cell>
          <cell r="AB18">
            <v>0.72369681344243342</v>
          </cell>
          <cell r="AC18">
            <v>0.74908181478954716</v>
          </cell>
          <cell r="AD18">
            <v>1</v>
          </cell>
          <cell r="AE18">
            <v>0.70454545454545447</v>
          </cell>
          <cell r="AF18">
            <v>0.88950793227765479</v>
          </cell>
          <cell r="AG18">
            <v>0.79122436158486886</v>
          </cell>
          <cell r="AH18">
            <v>0.81122602261628052</v>
          </cell>
          <cell r="AI18">
            <v>1</v>
          </cell>
          <cell r="AJ18">
            <v>1</v>
          </cell>
        </row>
        <row r="19">
          <cell r="AA19">
            <v>0.92176926880978016</v>
          </cell>
          <cell r="AB19">
            <v>0.72369681344243342</v>
          </cell>
          <cell r="AC19">
            <v>0.74908181478954716</v>
          </cell>
          <cell r="AD19">
            <v>1</v>
          </cell>
          <cell r="AE19">
            <v>0.70454545454545447</v>
          </cell>
          <cell r="AF19">
            <v>0.88950793227765479</v>
          </cell>
          <cell r="AG19">
            <v>0.79122436158486886</v>
          </cell>
          <cell r="AH19">
            <v>0.81122602261628052</v>
          </cell>
          <cell r="AI19">
            <v>1</v>
          </cell>
          <cell r="AJ19">
            <v>1</v>
          </cell>
        </row>
        <row r="20">
          <cell r="AA20">
            <v>0.92176926880978016</v>
          </cell>
          <cell r="AB20">
            <v>0.72369681344243342</v>
          </cell>
          <cell r="AC20">
            <v>0.74908181478954716</v>
          </cell>
          <cell r="AD20">
            <v>1</v>
          </cell>
          <cell r="AE20">
            <v>0.70454545454545447</v>
          </cell>
          <cell r="AF20">
            <v>0.88950793227765479</v>
          </cell>
          <cell r="AG20">
            <v>0.79122436158486886</v>
          </cell>
          <cell r="AH20">
            <v>0.81122602261628052</v>
          </cell>
          <cell r="AI20">
            <v>1</v>
          </cell>
          <cell r="AJ20">
            <v>1</v>
          </cell>
        </row>
        <row r="21">
          <cell r="AA21">
            <v>0.92176926880978016</v>
          </cell>
          <cell r="AB21">
            <v>0.72369681344243342</v>
          </cell>
          <cell r="AC21">
            <v>0.74908181478954716</v>
          </cell>
          <cell r="AD21">
            <v>1</v>
          </cell>
          <cell r="AE21">
            <v>0.70454545454545447</v>
          </cell>
          <cell r="AF21">
            <v>0.88950793227765479</v>
          </cell>
          <cell r="AG21">
            <v>0.79122436158486886</v>
          </cell>
          <cell r="AH21">
            <v>0.81122602261628052</v>
          </cell>
          <cell r="AI21">
            <v>1</v>
          </cell>
          <cell r="AJ21">
            <v>1</v>
          </cell>
        </row>
        <row r="22">
          <cell r="AA22">
            <v>0.92176926880978016</v>
          </cell>
          <cell r="AB22">
            <v>0.72369681344243342</v>
          </cell>
          <cell r="AC22">
            <v>0.74908181478954716</v>
          </cell>
          <cell r="AD22">
            <v>1</v>
          </cell>
          <cell r="AE22">
            <v>0.70454545454545447</v>
          </cell>
          <cell r="AF22">
            <v>0.88950793227765479</v>
          </cell>
          <cell r="AG22">
            <v>0.79122436158486886</v>
          </cell>
          <cell r="AH22">
            <v>0.81122602261628052</v>
          </cell>
          <cell r="AI22">
            <v>1</v>
          </cell>
          <cell r="AJ22">
            <v>1</v>
          </cell>
        </row>
        <row r="23">
          <cell r="AA23">
            <v>0.92176926880978016</v>
          </cell>
          <cell r="AB23">
            <v>0.72369681344243342</v>
          </cell>
          <cell r="AC23">
            <v>0.74908181478954716</v>
          </cell>
          <cell r="AD23">
            <v>1</v>
          </cell>
          <cell r="AE23">
            <v>0.70454545454545447</v>
          </cell>
          <cell r="AF23">
            <v>0.88950793227765479</v>
          </cell>
          <cell r="AG23">
            <v>0.79122436158486886</v>
          </cell>
          <cell r="AH23">
            <v>0.81122602261628052</v>
          </cell>
          <cell r="AI23">
            <v>1</v>
          </cell>
          <cell r="AJ23">
            <v>1</v>
          </cell>
        </row>
        <row r="24">
          <cell r="AA24">
            <v>0.92176926880978016</v>
          </cell>
          <cell r="AB24">
            <v>0.72369681344243342</v>
          </cell>
          <cell r="AC24">
            <v>0.74908181478954716</v>
          </cell>
          <cell r="AD24">
            <v>1</v>
          </cell>
          <cell r="AE24">
            <v>0.70454545454545447</v>
          </cell>
          <cell r="AF24">
            <v>0.88950793227765479</v>
          </cell>
          <cell r="AG24">
            <v>0.79122436158486886</v>
          </cell>
          <cell r="AH24">
            <v>0.81122602261628052</v>
          </cell>
          <cell r="AI24">
            <v>1</v>
          </cell>
          <cell r="AJ24">
            <v>1</v>
          </cell>
        </row>
        <row r="25">
          <cell r="AA25">
            <v>0.92176926880978016</v>
          </cell>
          <cell r="AB25">
            <v>0.72369681344243342</v>
          </cell>
          <cell r="AC25">
            <v>0.74908181478954716</v>
          </cell>
          <cell r="AD25">
            <v>1</v>
          </cell>
          <cell r="AE25">
            <v>0.70454545454545447</v>
          </cell>
          <cell r="AF25">
            <v>0.88950793227765479</v>
          </cell>
          <cell r="AG25">
            <v>0.79122436158486886</v>
          </cell>
          <cell r="AH25">
            <v>0.81122602261628052</v>
          </cell>
          <cell r="AI25">
            <v>1</v>
          </cell>
          <cell r="AJ25">
            <v>1</v>
          </cell>
        </row>
        <row r="26">
          <cell r="AA26">
            <v>0.92176926880978016</v>
          </cell>
          <cell r="AB26">
            <v>0.72369681344243342</v>
          </cell>
          <cell r="AC26">
            <v>0.74908181478954716</v>
          </cell>
          <cell r="AD26">
            <v>1</v>
          </cell>
          <cell r="AE26">
            <v>0.70454545454545447</v>
          </cell>
          <cell r="AF26">
            <v>0.88950793227765479</v>
          </cell>
          <cell r="AG26">
            <v>0.79122436158486886</v>
          </cell>
          <cell r="AH26">
            <v>0.81122602261628052</v>
          </cell>
          <cell r="AI26">
            <v>1</v>
          </cell>
          <cell r="AJ26">
            <v>1</v>
          </cell>
        </row>
        <row r="27">
          <cell r="AA27">
            <v>0.92176926880978016</v>
          </cell>
          <cell r="AB27">
            <v>0.72369681344243342</v>
          </cell>
          <cell r="AC27">
            <v>0.74908181478954716</v>
          </cell>
          <cell r="AD27">
            <v>1</v>
          </cell>
          <cell r="AE27">
            <v>0.70454545454545447</v>
          </cell>
          <cell r="AF27">
            <v>0.88950793227765479</v>
          </cell>
          <cell r="AG27">
            <v>0.79122436158486886</v>
          </cell>
          <cell r="AH27">
            <v>0.81122602261628052</v>
          </cell>
          <cell r="AI27">
            <v>1</v>
          </cell>
          <cell r="AJ27">
            <v>1</v>
          </cell>
        </row>
        <row r="28">
          <cell r="AA28">
            <v>0.92176926880978016</v>
          </cell>
          <cell r="AB28">
            <v>0.72369681344243342</v>
          </cell>
          <cell r="AC28">
            <v>0.74908181478954716</v>
          </cell>
          <cell r="AD28">
            <v>1</v>
          </cell>
          <cell r="AE28">
            <v>0.70454545454545447</v>
          </cell>
          <cell r="AF28">
            <v>0.88950793227765479</v>
          </cell>
          <cell r="AG28">
            <v>0.79122436158486886</v>
          </cell>
          <cell r="AH28">
            <v>0.81122602261628052</v>
          </cell>
          <cell r="AI28">
            <v>1</v>
          </cell>
          <cell r="AJ28">
            <v>1</v>
          </cell>
        </row>
        <row r="29">
          <cell r="AA29">
            <v>0.92176926880978016</v>
          </cell>
          <cell r="AB29">
            <v>0.72369681344243342</v>
          </cell>
          <cell r="AC29">
            <v>0.74908181478954716</v>
          </cell>
          <cell r="AD29">
            <v>1</v>
          </cell>
          <cell r="AE29">
            <v>0.70454545454545447</v>
          </cell>
          <cell r="AF29">
            <v>0.88950793227765479</v>
          </cell>
          <cell r="AG29">
            <v>0.79122436158486886</v>
          </cell>
          <cell r="AH29">
            <v>0.81122602261628052</v>
          </cell>
          <cell r="AI29">
            <v>1</v>
          </cell>
          <cell r="AJ29">
            <v>1</v>
          </cell>
        </row>
        <row r="30">
          <cell r="AA30">
            <v>0.92176926880978016</v>
          </cell>
          <cell r="AB30">
            <v>0.72369681344243342</v>
          </cell>
          <cell r="AC30">
            <v>0.74908181478954716</v>
          </cell>
          <cell r="AD30">
            <v>1</v>
          </cell>
          <cell r="AE30">
            <v>0.70454545454545447</v>
          </cell>
          <cell r="AF30">
            <v>0.88950793227765479</v>
          </cell>
          <cell r="AG30">
            <v>0.79122436158486886</v>
          </cell>
          <cell r="AH30">
            <v>0.81122602261628052</v>
          </cell>
          <cell r="AI30">
            <v>1</v>
          </cell>
          <cell r="AJ30">
            <v>1</v>
          </cell>
        </row>
        <row r="31">
          <cell r="AA31">
            <v>0.92176926880978016</v>
          </cell>
          <cell r="AB31">
            <v>0.72369681344243342</v>
          </cell>
          <cell r="AC31">
            <v>0.74908181478954716</v>
          </cell>
          <cell r="AD31">
            <v>1</v>
          </cell>
          <cell r="AE31">
            <v>0.70454545454545447</v>
          </cell>
          <cell r="AF31">
            <v>0.88950793227765479</v>
          </cell>
          <cell r="AG31">
            <v>0.79122436158486886</v>
          </cell>
          <cell r="AH31">
            <v>0.81122602261628052</v>
          </cell>
          <cell r="AI31">
            <v>1</v>
          </cell>
          <cell r="AJ31">
            <v>1</v>
          </cell>
        </row>
        <row r="32">
          <cell r="AA32">
            <v>0.92176926880978016</v>
          </cell>
          <cell r="AB32">
            <v>0.72369681344243342</v>
          </cell>
          <cell r="AC32">
            <v>0.74908181478954716</v>
          </cell>
          <cell r="AD32">
            <v>1</v>
          </cell>
          <cell r="AE32">
            <v>0.70454545454545447</v>
          </cell>
          <cell r="AF32">
            <v>0.88950793227765479</v>
          </cell>
          <cell r="AG32">
            <v>0.79122436158486886</v>
          </cell>
          <cell r="AH32">
            <v>0.81122602261628052</v>
          </cell>
          <cell r="AI32">
            <v>1</v>
          </cell>
          <cell r="AJ32">
            <v>1</v>
          </cell>
        </row>
        <row r="33">
          <cell r="AA33">
            <v>0.92176926880978016</v>
          </cell>
          <cell r="AB33">
            <v>0.72369681344243342</v>
          </cell>
          <cell r="AC33">
            <v>0.74908181478954716</v>
          </cell>
          <cell r="AD33">
            <v>1</v>
          </cell>
          <cell r="AE33">
            <v>0.70454545454545447</v>
          </cell>
          <cell r="AF33">
            <v>0.88950793227765479</v>
          </cell>
          <cell r="AG33">
            <v>0.79122436158486886</v>
          </cell>
          <cell r="AH33">
            <v>0.81122602261628052</v>
          </cell>
          <cell r="AI33">
            <v>1</v>
          </cell>
          <cell r="AJ33">
            <v>1</v>
          </cell>
        </row>
        <row r="34">
          <cell r="AA34">
            <v>0.92176926880978016</v>
          </cell>
          <cell r="AB34">
            <v>0.72369681344243342</v>
          </cell>
          <cell r="AC34">
            <v>0.74908181478954716</v>
          </cell>
          <cell r="AD34">
            <v>1</v>
          </cell>
          <cell r="AE34">
            <v>0.70454545454545447</v>
          </cell>
          <cell r="AF34">
            <v>0.88950793227765479</v>
          </cell>
          <cell r="AG34">
            <v>0.79122436158486886</v>
          </cell>
          <cell r="AH34">
            <v>0.81122602261628052</v>
          </cell>
          <cell r="AI34">
            <v>1</v>
          </cell>
          <cell r="AJ34">
            <v>1</v>
          </cell>
        </row>
        <row r="35">
          <cell r="AA35">
            <v>0.92176926880978016</v>
          </cell>
          <cell r="AB35">
            <v>0.72369681344243342</v>
          </cell>
          <cell r="AC35">
            <v>0.74908181478954716</v>
          </cell>
          <cell r="AD35">
            <v>1</v>
          </cell>
          <cell r="AE35">
            <v>0.70454545454545447</v>
          </cell>
          <cell r="AF35">
            <v>0.88950793227765479</v>
          </cell>
          <cell r="AG35">
            <v>0.79122436158486886</v>
          </cell>
          <cell r="AH35">
            <v>0.81122602261628052</v>
          </cell>
          <cell r="AI35">
            <v>1</v>
          </cell>
          <cell r="AJ35">
            <v>1</v>
          </cell>
        </row>
        <row r="36">
          <cell r="AA36">
            <v>0.92176926880978016</v>
          </cell>
          <cell r="AB36">
            <v>0.72369681344243342</v>
          </cell>
          <cell r="AC36">
            <v>0.74908181478954716</v>
          </cell>
          <cell r="AD36">
            <v>1</v>
          </cell>
          <cell r="AE36">
            <v>0.70454545454545447</v>
          </cell>
          <cell r="AF36">
            <v>0.88950793227765479</v>
          </cell>
          <cell r="AG36">
            <v>0.79122436158486886</v>
          </cell>
          <cell r="AH36">
            <v>0.81122602261628052</v>
          </cell>
          <cell r="AI36">
            <v>1</v>
          </cell>
          <cell r="AJ36">
            <v>1</v>
          </cell>
        </row>
        <row r="37">
          <cell r="AA37">
            <v>0.92176926880978016</v>
          </cell>
          <cell r="AB37">
            <v>0.72369681344243342</v>
          </cell>
          <cell r="AC37">
            <v>0.74908181478954716</v>
          </cell>
          <cell r="AD37">
            <v>1</v>
          </cell>
          <cell r="AE37">
            <v>0.70454545454545447</v>
          </cell>
          <cell r="AF37">
            <v>0.88950793227765479</v>
          </cell>
          <cell r="AG37">
            <v>0.79122436158486886</v>
          </cell>
          <cell r="AH37">
            <v>0.81122602261628052</v>
          </cell>
          <cell r="AI37">
            <v>1</v>
          </cell>
          <cell r="AJ37">
            <v>1</v>
          </cell>
        </row>
        <row r="38">
          <cell r="AA38">
            <v>0.92176926880978016</v>
          </cell>
          <cell r="AB38">
            <v>0.72369681344243342</v>
          </cell>
          <cell r="AC38">
            <v>0.74908181478954716</v>
          </cell>
          <cell r="AD38">
            <v>1</v>
          </cell>
          <cell r="AE38">
            <v>0.70454545454545447</v>
          </cell>
          <cell r="AF38">
            <v>0.88950793227765479</v>
          </cell>
          <cell r="AG38">
            <v>0.79122436158486886</v>
          </cell>
          <cell r="AH38">
            <v>0.81122602261628052</v>
          </cell>
          <cell r="AI38">
            <v>1</v>
          </cell>
          <cell r="AJ38">
            <v>1</v>
          </cell>
        </row>
        <row r="39">
          <cell r="AA39">
            <v>0.92176926880978016</v>
          </cell>
          <cell r="AB39">
            <v>0.72369681344243342</v>
          </cell>
          <cell r="AC39">
            <v>0.74908181478954716</v>
          </cell>
          <cell r="AD39">
            <v>1</v>
          </cell>
          <cell r="AE39">
            <v>0.70454545454545447</v>
          </cell>
          <cell r="AF39">
            <v>0.88950793227765479</v>
          </cell>
          <cell r="AG39">
            <v>0.79122436158486886</v>
          </cell>
          <cell r="AH39">
            <v>0.81122602261628052</v>
          </cell>
          <cell r="AI39">
            <v>1</v>
          </cell>
          <cell r="AJ39">
            <v>1</v>
          </cell>
        </row>
        <row r="40">
          <cell r="AA40">
            <v>0.92176926880978016</v>
          </cell>
          <cell r="AB40">
            <v>0.72369681344243342</v>
          </cell>
          <cell r="AC40">
            <v>0.74908181478954716</v>
          </cell>
          <cell r="AD40">
            <v>1</v>
          </cell>
          <cell r="AE40">
            <v>0.70454545454545447</v>
          </cell>
          <cell r="AF40">
            <v>0.88950793227765479</v>
          </cell>
          <cell r="AG40">
            <v>0.79122436158486886</v>
          </cell>
          <cell r="AH40">
            <v>0.81122602261628052</v>
          </cell>
          <cell r="AI40">
            <v>1</v>
          </cell>
          <cell r="AJ40">
            <v>1</v>
          </cell>
        </row>
        <row r="41">
          <cell r="AA41">
            <v>0.92176926880978016</v>
          </cell>
          <cell r="AB41">
            <v>0.72369681344243342</v>
          </cell>
          <cell r="AC41">
            <v>0.74908181478954716</v>
          </cell>
          <cell r="AD41">
            <v>1</v>
          </cell>
          <cell r="AE41">
            <v>0.70454545454545447</v>
          </cell>
          <cell r="AF41">
            <v>0.88950793227765479</v>
          </cell>
          <cell r="AG41">
            <v>0.79122436158486886</v>
          </cell>
          <cell r="AH41">
            <v>0.81122602261628052</v>
          </cell>
          <cell r="AI41">
            <v>1</v>
          </cell>
          <cell r="AJ41">
            <v>1</v>
          </cell>
        </row>
        <row r="42">
          <cell r="AA42">
            <v>0.92176926880978016</v>
          </cell>
          <cell r="AB42">
            <v>0.72369681344243342</v>
          </cell>
          <cell r="AC42">
            <v>0.74908181478954716</v>
          </cell>
          <cell r="AD42">
            <v>1</v>
          </cell>
          <cell r="AE42">
            <v>0.70454545454545447</v>
          </cell>
          <cell r="AF42">
            <v>0.88950793227765479</v>
          </cell>
          <cell r="AG42">
            <v>0.79122436158486886</v>
          </cell>
          <cell r="AH42">
            <v>0.81122602261628052</v>
          </cell>
          <cell r="AI42">
            <v>1</v>
          </cell>
          <cell r="AJ42">
            <v>1</v>
          </cell>
        </row>
        <row r="43">
          <cell r="AA43">
            <v>0.92176926880978016</v>
          </cell>
          <cell r="AB43">
            <v>0.72369681344243342</v>
          </cell>
          <cell r="AC43">
            <v>0.74908181478954716</v>
          </cell>
          <cell r="AD43">
            <v>1</v>
          </cell>
          <cell r="AE43">
            <v>0.70454545454545447</v>
          </cell>
          <cell r="AF43">
            <v>0.88950793227765479</v>
          </cell>
          <cell r="AG43">
            <v>0.79122436158486886</v>
          </cell>
          <cell r="AH43">
            <v>0.81122602261628052</v>
          </cell>
          <cell r="AI43">
            <v>1</v>
          </cell>
          <cell r="AJ43">
            <v>1</v>
          </cell>
        </row>
        <row r="44">
          <cell r="AA44">
            <v>0.92176926880978016</v>
          </cell>
          <cell r="AB44">
            <v>0.72369681344243342</v>
          </cell>
          <cell r="AC44">
            <v>0.74908181478954716</v>
          </cell>
          <cell r="AD44">
            <v>1</v>
          </cell>
          <cell r="AE44">
            <v>0.70454545454545447</v>
          </cell>
          <cell r="AF44">
            <v>0.88950793227765479</v>
          </cell>
          <cell r="AG44">
            <v>0.79122436158486886</v>
          </cell>
          <cell r="AH44">
            <v>0.81122602261628052</v>
          </cell>
          <cell r="AI44">
            <v>1</v>
          </cell>
          <cell r="AJ44">
            <v>1</v>
          </cell>
        </row>
        <row r="45">
          <cell r="AA45">
            <v>0.92176926880978016</v>
          </cell>
          <cell r="AB45">
            <v>0.72369681344243342</v>
          </cell>
          <cell r="AC45">
            <v>0.74908181478954716</v>
          </cell>
          <cell r="AD45">
            <v>1</v>
          </cell>
          <cell r="AE45">
            <v>0.70454545454545447</v>
          </cell>
          <cell r="AF45">
            <v>0.88950793227765479</v>
          </cell>
          <cell r="AG45">
            <v>0.79122436158486886</v>
          </cell>
          <cell r="AH45">
            <v>0.81122602261628052</v>
          </cell>
          <cell r="AI45">
            <v>1</v>
          </cell>
          <cell r="AJ45">
            <v>1</v>
          </cell>
        </row>
        <row r="46">
          <cell r="AA46">
            <v>0.92176926880978016</v>
          </cell>
          <cell r="AB46">
            <v>0.72369681344243342</v>
          </cell>
          <cell r="AC46">
            <v>0.74908181478954716</v>
          </cell>
          <cell r="AD46">
            <v>1</v>
          </cell>
          <cell r="AE46">
            <v>0.70454545454545447</v>
          </cell>
          <cell r="AF46">
            <v>0.88950793227765479</v>
          </cell>
          <cell r="AG46">
            <v>0.79122436158486886</v>
          </cell>
          <cell r="AH46">
            <v>0.81122602261628052</v>
          </cell>
          <cell r="AI46">
            <v>1</v>
          </cell>
          <cell r="AJ46">
            <v>1</v>
          </cell>
        </row>
        <row r="47">
          <cell r="AA47">
            <v>0.92176926880978016</v>
          </cell>
          <cell r="AB47">
            <v>0.72369681344243342</v>
          </cell>
          <cell r="AC47">
            <v>0.74908181478954716</v>
          </cell>
          <cell r="AD47">
            <v>1</v>
          </cell>
          <cell r="AE47">
            <v>0.70454545454545447</v>
          </cell>
          <cell r="AF47">
            <v>0.88950793227765479</v>
          </cell>
          <cell r="AG47">
            <v>0.79122436158486886</v>
          </cell>
          <cell r="AH47">
            <v>0.81122602261628052</v>
          </cell>
          <cell r="AI47">
            <v>1</v>
          </cell>
          <cell r="AJ47">
            <v>1</v>
          </cell>
        </row>
        <row r="48">
          <cell r="AA48">
            <v>0.92176926880978016</v>
          </cell>
          <cell r="AB48">
            <v>0.72369681344243342</v>
          </cell>
          <cell r="AC48">
            <v>0.74908181478954716</v>
          </cell>
          <cell r="AD48">
            <v>1</v>
          </cell>
          <cell r="AE48">
            <v>0.70454545454545447</v>
          </cell>
          <cell r="AF48">
            <v>0.88950793227765479</v>
          </cell>
          <cell r="AG48">
            <v>0.79122436158486886</v>
          </cell>
          <cell r="AH48">
            <v>0.81122602261628052</v>
          </cell>
          <cell r="AI48">
            <v>1</v>
          </cell>
          <cell r="AJ48">
            <v>1</v>
          </cell>
        </row>
        <row r="49">
          <cell r="AA49">
            <v>0.92176926880978016</v>
          </cell>
          <cell r="AB49">
            <v>0.72369681344243342</v>
          </cell>
          <cell r="AC49">
            <v>0.74908181478954716</v>
          </cell>
          <cell r="AD49">
            <v>1</v>
          </cell>
          <cell r="AE49">
            <v>0.70454545454545447</v>
          </cell>
          <cell r="AF49">
            <v>0.88950793227765479</v>
          </cell>
          <cell r="AG49">
            <v>0.79122436158486886</v>
          </cell>
          <cell r="AH49">
            <v>0.81122602261628052</v>
          </cell>
          <cell r="AI49">
            <v>1</v>
          </cell>
          <cell r="AJ49">
            <v>1</v>
          </cell>
        </row>
        <row r="50">
          <cell r="AA50">
            <v>0.92176926880978016</v>
          </cell>
          <cell r="AB50">
            <v>0.72369681344243342</v>
          </cell>
          <cell r="AC50">
            <v>0.74908181478954716</v>
          </cell>
          <cell r="AD50">
            <v>1</v>
          </cell>
          <cell r="AE50">
            <v>0.70454545454545447</v>
          </cell>
          <cell r="AF50">
            <v>0.88950793227765479</v>
          </cell>
          <cell r="AG50">
            <v>0.79122436158486886</v>
          </cell>
          <cell r="AH50">
            <v>0.81122602261628052</v>
          </cell>
          <cell r="AI50">
            <v>1</v>
          </cell>
          <cell r="AJ50">
            <v>1</v>
          </cell>
        </row>
        <row r="51">
          <cell r="AA51">
            <v>0.92176926880978016</v>
          </cell>
          <cell r="AB51">
            <v>0.72369681344243342</v>
          </cell>
          <cell r="AC51">
            <v>0.74908181478954716</v>
          </cell>
          <cell r="AD51">
            <v>1</v>
          </cell>
          <cell r="AE51">
            <v>0.70454545454545447</v>
          </cell>
          <cell r="AF51">
            <v>0.88950793227765479</v>
          </cell>
          <cell r="AG51">
            <v>0.79122436158486886</v>
          </cell>
          <cell r="AH51">
            <v>0.81122602261628052</v>
          </cell>
          <cell r="AI51">
            <v>1</v>
          </cell>
          <cell r="AJ51">
            <v>1</v>
          </cell>
        </row>
        <row r="52">
          <cell r="AA52">
            <v>0.92176926880978016</v>
          </cell>
          <cell r="AB52">
            <v>0.72369681344243342</v>
          </cell>
          <cell r="AC52">
            <v>0.74908181478954716</v>
          </cell>
          <cell r="AD52">
            <v>1</v>
          </cell>
          <cell r="AE52">
            <v>0.70454545454545447</v>
          </cell>
          <cell r="AF52">
            <v>0.88950793227765479</v>
          </cell>
          <cell r="AG52">
            <v>0.79122436158486886</v>
          </cell>
          <cell r="AH52">
            <v>0.81122602261628052</v>
          </cell>
          <cell r="AI52">
            <v>1</v>
          </cell>
          <cell r="AJ52">
            <v>1</v>
          </cell>
        </row>
        <row r="53">
          <cell r="AA53">
            <v>0.92176926880978016</v>
          </cell>
          <cell r="AB53">
            <v>0.72369681344243342</v>
          </cell>
          <cell r="AC53">
            <v>0.74908181478954716</v>
          </cell>
          <cell r="AD53">
            <v>1</v>
          </cell>
          <cell r="AE53">
            <v>0.70454545454545447</v>
          </cell>
          <cell r="AF53">
            <v>0.88950793227765479</v>
          </cell>
          <cell r="AG53">
            <v>0.79122436158486886</v>
          </cell>
          <cell r="AH53">
            <v>0.81122602261628052</v>
          </cell>
          <cell r="AI53">
            <v>1</v>
          </cell>
          <cell r="AJ53">
            <v>1</v>
          </cell>
        </row>
        <row r="54">
          <cell r="AA54">
            <v>0.92176926880978016</v>
          </cell>
          <cell r="AB54">
            <v>0.72369681344243342</v>
          </cell>
          <cell r="AC54">
            <v>0.74908181478954716</v>
          </cell>
          <cell r="AD54">
            <v>1</v>
          </cell>
          <cell r="AE54">
            <v>0.70454545454545447</v>
          </cell>
          <cell r="AF54">
            <v>0.88950793227765479</v>
          </cell>
          <cell r="AG54">
            <v>0.79122436158486886</v>
          </cell>
          <cell r="AH54">
            <v>0.81122602261628052</v>
          </cell>
          <cell r="AI54">
            <v>1</v>
          </cell>
          <cell r="AJ54">
            <v>1</v>
          </cell>
        </row>
        <row r="55">
          <cell r="AA55">
            <v>0.92176926880978016</v>
          </cell>
          <cell r="AB55">
            <v>0.72369681344243342</v>
          </cell>
          <cell r="AC55">
            <v>0.74908181478954716</v>
          </cell>
          <cell r="AD55">
            <v>1</v>
          </cell>
          <cell r="AE55">
            <v>0.70454545454545447</v>
          </cell>
          <cell r="AF55">
            <v>0.88950793227765479</v>
          </cell>
          <cell r="AG55">
            <v>0.79122436158486886</v>
          </cell>
          <cell r="AH55">
            <v>0.81122602261628052</v>
          </cell>
          <cell r="AI55">
            <v>1</v>
          </cell>
          <cell r="AJ55">
            <v>1</v>
          </cell>
        </row>
        <row r="56">
          <cell r="AA56">
            <v>0.92176926880978016</v>
          </cell>
          <cell r="AB56">
            <v>0.72369681344243342</v>
          </cell>
          <cell r="AC56">
            <v>0.74908181478954716</v>
          </cell>
          <cell r="AD56">
            <v>1</v>
          </cell>
          <cell r="AE56">
            <v>0.70454545454545447</v>
          </cell>
          <cell r="AF56">
            <v>0.88950793227765479</v>
          </cell>
          <cell r="AG56">
            <v>0.79122436158486886</v>
          </cell>
          <cell r="AH56">
            <v>0.81122602261628052</v>
          </cell>
          <cell r="AI56">
            <v>1</v>
          </cell>
          <cell r="AJ56">
            <v>1</v>
          </cell>
        </row>
        <row r="57">
          <cell r="AA57">
            <v>0.92176926880978016</v>
          </cell>
          <cell r="AB57">
            <v>0.72369681344243342</v>
          </cell>
          <cell r="AC57">
            <v>0.74908181478954716</v>
          </cell>
          <cell r="AD57">
            <v>1</v>
          </cell>
          <cell r="AE57">
            <v>0.70454545454545447</v>
          </cell>
          <cell r="AF57">
            <v>0.88950793227765479</v>
          </cell>
          <cell r="AG57">
            <v>0.79122436158486886</v>
          </cell>
          <cell r="AH57">
            <v>0.81122602261628052</v>
          </cell>
          <cell r="AI57">
            <v>1</v>
          </cell>
          <cell r="AJ57">
            <v>1</v>
          </cell>
        </row>
        <row r="58">
          <cell r="AA58">
            <v>0.92176926880978016</v>
          </cell>
          <cell r="AB58">
            <v>0.72369681344243342</v>
          </cell>
          <cell r="AC58">
            <v>0.74908181478954716</v>
          </cell>
          <cell r="AD58">
            <v>1</v>
          </cell>
          <cell r="AE58">
            <v>0.70454545454545447</v>
          </cell>
          <cell r="AF58">
            <v>0.88950793227765479</v>
          </cell>
          <cell r="AG58">
            <v>0.79122436158486886</v>
          </cell>
          <cell r="AH58">
            <v>0.81122602261628052</v>
          </cell>
          <cell r="AI58">
            <v>1</v>
          </cell>
          <cell r="AJ58">
            <v>1</v>
          </cell>
        </row>
        <row r="59">
          <cell r="AA59">
            <v>0.92176926880978016</v>
          </cell>
          <cell r="AB59">
            <v>0.72369681344243342</v>
          </cell>
          <cell r="AC59">
            <v>0.74908181478954716</v>
          </cell>
          <cell r="AD59">
            <v>1</v>
          </cell>
          <cell r="AE59">
            <v>0.70454545454545447</v>
          </cell>
          <cell r="AF59">
            <v>0.88950793227765479</v>
          </cell>
          <cell r="AG59">
            <v>0.79122436158486886</v>
          </cell>
          <cell r="AH59">
            <v>0.81122602261628052</v>
          </cell>
          <cell r="AI59">
            <v>1</v>
          </cell>
          <cell r="AJ59">
            <v>1</v>
          </cell>
        </row>
        <row r="60">
          <cell r="AA60">
            <v>0.92176926880978016</v>
          </cell>
          <cell r="AB60">
            <v>0.72369681344243342</v>
          </cell>
          <cell r="AC60">
            <v>0.74908181478954716</v>
          </cell>
          <cell r="AD60">
            <v>1</v>
          </cell>
          <cell r="AE60">
            <v>0.70454545454545447</v>
          </cell>
          <cell r="AF60">
            <v>0.88950793227765479</v>
          </cell>
          <cell r="AG60">
            <v>0.79122436158486886</v>
          </cell>
          <cell r="AH60">
            <v>0.81122602261628052</v>
          </cell>
          <cell r="AI60">
            <v>1</v>
          </cell>
          <cell r="AJ60">
            <v>1</v>
          </cell>
        </row>
        <row r="61">
          <cell r="AA61">
            <v>0.92176926880978016</v>
          </cell>
          <cell r="AB61">
            <v>0.72369681344243342</v>
          </cell>
          <cell r="AC61">
            <v>0.74908181478954716</v>
          </cell>
          <cell r="AD61">
            <v>1</v>
          </cell>
          <cell r="AE61">
            <v>0.70454545454545447</v>
          </cell>
          <cell r="AF61">
            <v>0.88950793227765479</v>
          </cell>
          <cell r="AG61">
            <v>0.79122436158486886</v>
          </cell>
          <cell r="AH61">
            <v>0.81122602261628052</v>
          </cell>
          <cell r="AI61">
            <v>1</v>
          </cell>
          <cell r="AJ61">
            <v>1</v>
          </cell>
        </row>
        <row r="62">
          <cell r="AA62">
            <v>0.92176926880978016</v>
          </cell>
          <cell r="AB62">
            <v>0.72369681344243342</v>
          </cell>
          <cell r="AC62">
            <v>0.74908181478954716</v>
          </cell>
          <cell r="AD62">
            <v>1</v>
          </cell>
          <cell r="AE62">
            <v>0.70454545454545447</v>
          </cell>
          <cell r="AF62">
            <v>0.88950793227765479</v>
          </cell>
          <cell r="AG62">
            <v>0.79122436158486886</v>
          </cell>
          <cell r="AH62">
            <v>0.81122602261628052</v>
          </cell>
          <cell r="AI62">
            <v>1</v>
          </cell>
          <cell r="AJ62">
            <v>1</v>
          </cell>
        </row>
        <row r="63">
          <cell r="AA63">
            <v>0.92176926880978016</v>
          </cell>
          <cell r="AB63">
            <v>0.72369681344243342</v>
          </cell>
          <cell r="AC63">
            <v>0.74908181478954716</v>
          </cell>
          <cell r="AD63">
            <v>1</v>
          </cell>
          <cell r="AE63">
            <v>0.70454545454545447</v>
          </cell>
          <cell r="AF63">
            <v>0.88950793227765479</v>
          </cell>
          <cell r="AG63">
            <v>0.79122436158486886</v>
          </cell>
          <cell r="AH63">
            <v>0.81122602261628052</v>
          </cell>
          <cell r="AI63">
            <v>1</v>
          </cell>
          <cell r="AJ63">
            <v>1</v>
          </cell>
        </row>
        <row r="64">
          <cell r="AA64">
            <v>0.92176926880978016</v>
          </cell>
          <cell r="AB64">
            <v>0.72369681344243342</v>
          </cell>
          <cell r="AC64">
            <v>0.74908181478954716</v>
          </cell>
          <cell r="AD64">
            <v>1</v>
          </cell>
          <cell r="AE64">
            <v>0.70454545454545447</v>
          </cell>
          <cell r="AF64">
            <v>0.88950793227765479</v>
          </cell>
          <cell r="AG64">
            <v>0.79122436158486886</v>
          </cell>
          <cell r="AH64">
            <v>0.81122602261628052</v>
          </cell>
          <cell r="AI64">
            <v>1</v>
          </cell>
          <cell r="AJ64">
            <v>1</v>
          </cell>
        </row>
        <row r="65">
          <cell r="AA65">
            <v>0.92176926880978016</v>
          </cell>
          <cell r="AB65">
            <v>0.72369681344243342</v>
          </cell>
          <cell r="AC65">
            <v>0.74908181478954716</v>
          </cell>
          <cell r="AD65">
            <v>1</v>
          </cell>
          <cell r="AE65">
            <v>0.70454545454545447</v>
          </cell>
          <cell r="AF65">
            <v>0.88950793227765479</v>
          </cell>
          <cell r="AG65">
            <v>0.79122436158486886</v>
          </cell>
          <cell r="AH65">
            <v>0.81122602261628052</v>
          </cell>
          <cell r="AI65">
            <v>1</v>
          </cell>
          <cell r="AJ65">
            <v>1</v>
          </cell>
        </row>
        <row r="66">
          <cell r="AA66">
            <v>0.92176926880978016</v>
          </cell>
          <cell r="AB66">
            <v>0.72369681344243342</v>
          </cell>
          <cell r="AC66">
            <v>0.74908181478954716</v>
          </cell>
          <cell r="AD66">
            <v>1</v>
          </cell>
          <cell r="AE66">
            <v>0.70454545454545447</v>
          </cell>
          <cell r="AF66">
            <v>0.88950793227765479</v>
          </cell>
          <cell r="AG66">
            <v>0.79122436158486886</v>
          </cell>
          <cell r="AH66">
            <v>0.81122602261628052</v>
          </cell>
          <cell r="AI66">
            <v>1</v>
          </cell>
          <cell r="AJ66">
            <v>1</v>
          </cell>
        </row>
        <row r="67">
          <cell r="AA67">
            <v>0.92176926880978016</v>
          </cell>
          <cell r="AB67">
            <v>0.72369681344243342</v>
          </cell>
          <cell r="AC67">
            <v>0.74908181478954716</v>
          </cell>
          <cell r="AD67">
            <v>1</v>
          </cell>
          <cell r="AE67">
            <v>0.70454545454545447</v>
          </cell>
          <cell r="AF67">
            <v>0.88950793227765479</v>
          </cell>
          <cell r="AG67">
            <v>0.79122436158486886</v>
          </cell>
          <cell r="AH67">
            <v>0.81122602261628052</v>
          </cell>
          <cell r="AI67">
            <v>1</v>
          </cell>
          <cell r="AJ67">
            <v>1</v>
          </cell>
        </row>
        <row r="68">
          <cell r="AA68">
            <v>0.92176926880978016</v>
          </cell>
          <cell r="AB68">
            <v>0.72369681344243342</v>
          </cell>
          <cell r="AC68">
            <v>0.74908181478954716</v>
          </cell>
          <cell r="AD68">
            <v>1</v>
          </cell>
          <cell r="AE68">
            <v>0.70454545454545447</v>
          </cell>
          <cell r="AF68">
            <v>0.88950793227765479</v>
          </cell>
          <cell r="AG68">
            <v>0.79122436158486886</v>
          </cell>
          <cell r="AH68">
            <v>0.81122602261628052</v>
          </cell>
          <cell r="AI68">
            <v>1</v>
          </cell>
          <cell r="AJ68">
            <v>1</v>
          </cell>
        </row>
        <row r="69">
          <cell r="AA69">
            <v>0.92176926880978016</v>
          </cell>
          <cell r="AB69">
            <v>0.72369681344243342</v>
          </cell>
          <cell r="AC69">
            <v>0.74908181478954716</v>
          </cell>
          <cell r="AD69">
            <v>1</v>
          </cell>
          <cell r="AE69">
            <v>0.70454545454545447</v>
          </cell>
          <cell r="AF69">
            <v>0.88950793227765479</v>
          </cell>
          <cell r="AG69">
            <v>0.79122436158486886</v>
          </cell>
          <cell r="AH69">
            <v>0.81122602261628052</v>
          </cell>
          <cell r="AI69">
            <v>1</v>
          </cell>
          <cell r="AJ69">
            <v>1</v>
          </cell>
        </row>
        <row r="70">
          <cell r="AA70">
            <v>0.92176926880978016</v>
          </cell>
          <cell r="AB70">
            <v>0.72369681344243342</v>
          </cell>
          <cell r="AC70">
            <v>0.74908181478954716</v>
          </cell>
          <cell r="AD70">
            <v>1</v>
          </cell>
          <cell r="AE70">
            <v>0.70454545454545447</v>
          </cell>
          <cell r="AF70">
            <v>0.88950793227765479</v>
          </cell>
          <cell r="AG70">
            <v>0.79122436158486886</v>
          </cell>
          <cell r="AH70">
            <v>0.81122602261628052</v>
          </cell>
          <cell r="AI70">
            <v>1</v>
          </cell>
          <cell r="AJ70">
            <v>1</v>
          </cell>
        </row>
        <row r="71">
          <cell r="AA71">
            <v>0.92176926880978016</v>
          </cell>
          <cell r="AB71">
            <v>0.72369681344243342</v>
          </cell>
          <cell r="AC71">
            <v>0.74908181478954716</v>
          </cell>
          <cell r="AD71">
            <v>1</v>
          </cell>
          <cell r="AE71">
            <v>0.70454545454545447</v>
          </cell>
          <cell r="AF71">
            <v>0.88950793227765479</v>
          </cell>
          <cell r="AG71">
            <v>0.79122436158486886</v>
          </cell>
          <cell r="AH71">
            <v>0.81122602261628052</v>
          </cell>
          <cell r="AI71">
            <v>1</v>
          </cell>
          <cell r="AJ71">
            <v>1</v>
          </cell>
        </row>
        <row r="72">
          <cell r="AA72">
            <v>0.92176926880978016</v>
          </cell>
          <cell r="AB72">
            <v>0.72369681344243342</v>
          </cell>
          <cell r="AC72">
            <v>0.74908181478954716</v>
          </cell>
          <cell r="AD72">
            <v>1</v>
          </cell>
          <cell r="AE72">
            <v>0.70454545454545447</v>
          </cell>
          <cell r="AF72">
            <v>0.88950793227765479</v>
          </cell>
          <cell r="AG72">
            <v>0.79122436158486886</v>
          </cell>
          <cell r="AH72">
            <v>0.81122602261628052</v>
          </cell>
          <cell r="AI72">
            <v>1</v>
          </cell>
          <cell r="AJ72">
            <v>1</v>
          </cell>
        </row>
        <row r="73">
          <cell r="AA73">
            <v>0.92176926880978016</v>
          </cell>
          <cell r="AB73">
            <v>0.72369681344243342</v>
          </cell>
          <cell r="AC73">
            <v>0.74908181478954716</v>
          </cell>
          <cell r="AD73">
            <v>1</v>
          </cell>
          <cell r="AE73">
            <v>0.70454545454545447</v>
          </cell>
          <cell r="AF73">
            <v>0.88950793227765479</v>
          </cell>
          <cell r="AG73">
            <v>0.79122436158486886</v>
          </cell>
          <cell r="AH73">
            <v>0.81122602261628052</v>
          </cell>
          <cell r="AI73">
            <v>1</v>
          </cell>
          <cell r="AJ73">
            <v>1</v>
          </cell>
        </row>
        <row r="74">
          <cell r="AA74">
            <v>0.92176926880978016</v>
          </cell>
          <cell r="AB74">
            <v>0.72369681344243342</v>
          </cell>
          <cell r="AC74">
            <v>0.74908181478954716</v>
          </cell>
          <cell r="AD74">
            <v>1</v>
          </cell>
          <cell r="AE74">
            <v>0.70454545454545447</v>
          </cell>
          <cell r="AF74">
            <v>0.88950793227765479</v>
          </cell>
          <cell r="AG74">
            <v>0.79122436158486886</v>
          </cell>
          <cell r="AH74">
            <v>0.81122602261628052</v>
          </cell>
          <cell r="AI74">
            <v>1</v>
          </cell>
          <cell r="AJ74">
            <v>1</v>
          </cell>
        </row>
        <row r="75">
          <cell r="AA75">
            <v>0.92176926880978016</v>
          </cell>
          <cell r="AB75">
            <v>0.72369681344243342</v>
          </cell>
          <cell r="AC75">
            <v>0.74908181478954716</v>
          </cell>
          <cell r="AD75">
            <v>1</v>
          </cell>
          <cell r="AE75">
            <v>0.70454545454545447</v>
          </cell>
          <cell r="AF75">
            <v>0.88950793227765479</v>
          </cell>
          <cell r="AG75">
            <v>0.79122436158486886</v>
          </cell>
          <cell r="AH75">
            <v>0.81122602261628052</v>
          </cell>
          <cell r="AI75">
            <v>1</v>
          </cell>
          <cell r="AJ75">
            <v>1</v>
          </cell>
        </row>
        <row r="76">
          <cell r="AA76">
            <v>0.92176926880978016</v>
          </cell>
          <cell r="AB76">
            <v>0.72369681344243342</v>
          </cell>
          <cell r="AC76">
            <v>0.74908181478954716</v>
          </cell>
          <cell r="AD76">
            <v>1</v>
          </cell>
          <cell r="AE76">
            <v>0.70454545454545447</v>
          </cell>
          <cell r="AF76">
            <v>0.88950793227765479</v>
          </cell>
          <cell r="AG76">
            <v>0.79122436158486886</v>
          </cell>
          <cell r="AH76">
            <v>0.81122602261628052</v>
          </cell>
          <cell r="AI76">
            <v>1</v>
          </cell>
          <cell r="AJ76">
            <v>1</v>
          </cell>
        </row>
        <row r="77">
          <cell r="AA77">
            <v>0.92176926880978016</v>
          </cell>
          <cell r="AB77">
            <v>0.72369681344243342</v>
          </cell>
          <cell r="AC77">
            <v>0.74908181478954716</v>
          </cell>
          <cell r="AD77">
            <v>1</v>
          </cell>
          <cell r="AE77">
            <v>0.70454545454545447</v>
          </cell>
          <cell r="AF77">
            <v>0.88950793227765479</v>
          </cell>
          <cell r="AG77">
            <v>0.79122436158486886</v>
          </cell>
          <cell r="AH77">
            <v>0.81122602261628052</v>
          </cell>
          <cell r="AI77">
            <v>1</v>
          </cell>
          <cell r="AJ77">
            <v>1</v>
          </cell>
        </row>
        <row r="78">
          <cell r="AA78">
            <v>0.92176926880978016</v>
          </cell>
          <cell r="AB78">
            <v>0.72369681344243342</v>
          </cell>
          <cell r="AC78">
            <v>0.74908181478954716</v>
          </cell>
          <cell r="AD78">
            <v>1</v>
          </cell>
          <cell r="AE78">
            <v>0.70454545454545447</v>
          </cell>
          <cell r="AF78">
            <v>0.88950793227765479</v>
          </cell>
          <cell r="AG78">
            <v>0.79122436158486886</v>
          </cell>
          <cell r="AH78">
            <v>0.81122602261628052</v>
          </cell>
          <cell r="AI78">
            <v>1</v>
          </cell>
          <cell r="AJ78">
            <v>1</v>
          </cell>
        </row>
        <row r="79">
          <cell r="AA79">
            <v>0.92176926880978016</v>
          </cell>
          <cell r="AB79">
            <v>0.72369681344243342</v>
          </cell>
          <cell r="AC79">
            <v>0.74908181478954716</v>
          </cell>
          <cell r="AD79">
            <v>1</v>
          </cell>
          <cell r="AE79">
            <v>0.70454545454545447</v>
          </cell>
          <cell r="AF79">
            <v>0.88950793227765479</v>
          </cell>
          <cell r="AG79">
            <v>0.79122436158486886</v>
          </cell>
          <cell r="AH79">
            <v>0.81122602261628052</v>
          </cell>
          <cell r="AI79">
            <v>1</v>
          </cell>
          <cell r="AJ79">
            <v>1</v>
          </cell>
        </row>
        <row r="80">
          <cell r="AA80">
            <v>0.92176926880978016</v>
          </cell>
          <cell r="AB80">
            <v>0.72369681344243342</v>
          </cell>
          <cell r="AC80">
            <v>0.74908181478954716</v>
          </cell>
          <cell r="AD80">
            <v>1</v>
          </cell>
          <cell r="AE80">
            <v>0.70454545454545447</v>
          </cell>
          <cell r="AF80">
            <v>0.88950793227765479</v>
          </cell>
          <cell r="AG80">
            <v>0.79122436158486886</v>
          </cell>
          <cell r="AH80">
            <v>0.81122602261628052</v>
          </cell>
          <cell r="AI80">
            <v>1</v>
          </cell>
          <cell r="AJ80">
            <v>1</v>
          </cell>
        </row>
        <row r="81">
          <cell r="AA81">
            <v>0.92176926880978016</v>
          </cell>
          <cell r="AB81">
            <v>0.72369681344243342</v>
          </cell>
          <cell r="AC81">
            <v>0.74908181478954716</v>
          </cell>
          <cell r="AD81">
            <v>1</v>
          </cell>
          <cell r="AE81">
            <v>0.70454545454545447</v>
          </cell>
          <cell r="AF81">
            <v>0.88950793227765479</v>
          </cell>
          <cell r="AG81">
            <v>0.79122436158486886</v>
          </cell>
          <cell r="AH81">
            <v>0.81122602261628052</v>
          </cell>
          <cell r="AI81">
            <v>1</v>
          </cell>
          <cell r="AJ81">
            <v>1</v>
          </cell>
        </row>
        <row r="82">
          <cell r="AA82">
            <v>0.92176926880978016</v>
          </cell>
          <cell r="AB82">
            <v>0.72369681344243342</v>
          </cell>
          <cell r="AC82">
            <v>0.74908181478954716</v>
          </cell>
          <cell r="AD82">
            <v>1</v>
          </cell>
          <cell r="AE82">
            <v>0.70454545454545447</v>
          </cell>
          <cell r="AF82">
            <v>0.88950793227765479</v>
          </cell>
          <cell r="AG82">
            <v>0.79122436158486886</v>
          </cell>
          <cell r="AH82">
            <v>0.81122602261628052</v>
          </cell>
          <cell r="AI82">
            <v>1</v>
          </cell>
          <cell r="AJ82">
            <v>1</v>
          </cell>
        </row>
        <row r="83">
          <cell r="AA83">
            <v>0.92176926880978016</v>
          </cell>
          <cell r="AB83">
            <v>0.72369681344243342</v>
          </cell>
          <cell r="AC83">
            <v>0.74908181478954716</v>
          </cell>
          <cell r="AD83">
            <v>1</v>
          </cell>
          <cell r="AE83">
            <v>0.70454545454545447</v>
          </cell>
          <cell r="AF83">
            <v>0.88950793227765479</v>
          </cell>
          <cell r="AG83">
            <v>0.79122436158486886</v>
          </cell>
          <cell r="AH83">
            <v>0.81122602261628052</v>
          </cell>
          <cell r="AI83">
            <v>1</v>
          </cell>
          <cell r="AJ83">
            <v>1</v>
          </cell>
        </row>
        <row r="84">
          <cell r="AA84">
            <v>0.92176926880978016</v>
          </cell>
          <cell r="AB84">
            <v>0.72369681344243342</v>
          </cell>
          <cell r="AC84">
            <v>0.74908181478954716</v>
          </cell>
          <cell r="AD84">
            <v>1</v>
          </cell>
          <cell r="AE84">
            <v>0.70454545454545447</v>
          </cell>
          <cell r="AF84">
            <v>0.88950793227765479</v>
          </cell>
          <cell r="AG84">
            <v>0.79122436158486886</v>
          </cell>
          <cell r="AH84">
            <v>0.81122602261628052</v>
          </cell>
          <cell r="AI84">
            <v>1</v>
          </cell>
          <cell r="AJ84">
            <v>1</v>
          </cell>
        </row>
        <row r="85">
          <cell r="AA85">
            <v>0.92176926880978016</v>
          </cell>
          <cell r="AB85">
            <v>0.72369681344243342</v>
          </cell>
          <cell r="AC85">
            <v>0.74908181478954716</v>
          </cell>
          <cell r="AD85">
            <v>1</v>
          </cell>
          <cell r="AE85">
            <v>0.70454545454545447</v>
          </cell>
          <cell r="AF85">
            <v>0.88950793227765479</v>
          </cell>
          <cell r="AG85">
            <v>0.79122436158486886</v>
          </cell>
          <cell r="AH85">
            <v>0.81122602261628052</v>
          </cell>
          <cell r="AI85">
            <v>1</v>
          </cell>
          <cell r="AJ85">
            <v>1</v>
          </cell>
        </row>
        <row r="86">
          <cell r="AA86">
            <v>0.92176926880978016</v>
          </cell>
          <cell r="AB86">
            <v>0.72369681344243342</v>
          </cell>
          <cell r="AC86">
            <v>0.74908181478954716</v>
          </cell>
          <cell r="AD86">
            <v>1</v>
          </cell>
          <cell r="AE86">
            <v>0.70454545454545447</v>
          </cell>
          <cell r="AF86">
            <v>0.88950793227765479</v>
          </cell>
          <cell r="AG86">
            <v>0.79122436158486886</v>
          </cell>
          <cell r="AH86">
            <v>0.81122602261628052</v>
          </cell>
          <cell r="AI86">
            <v>1</v>
          </cell>
          <cell r="AJ86">
            <v>1</v>
          </cell>
        </row>
        <row r="87">
          <cell r="AA87">
            <v>0.92176926880978016</v>
          </cell>
          <cell r="AB87">
            <v>0.72369681344243342</v>
          </cell>
          <cell r="AC87">
            <v>0.74908181478954716</v>
          </cell>
          <cell r="AD87">
            <v>1</v>
          </cell>
          <cell r="AE87">
            <v>0.70454545454545447</v>
          </cell>
          <cell r="AF87">
            <v>0.88950793227765479</v>
          </cell>
          <cell r="AG87">
            <v>0.79122436158486886</v>
          </cell>
          <cell r="AH87">
            <v>0.81122602261628052</v>
          </cell>
          <cell r="AI87">
            <v>1</v>
          </cell>
          <cell r="AJ87">
            <v>1</v>
          </cell>
        </row>
        <row r="88">
          <cell r="AA88">
            <v>0.92176926880978016</v>
          </cell>
          <cell r="AB88">
            <v>0.72369681344243342</v>
          </cell>
          <cell r="AC88">
            <v>0.74908181478954716</v>
          </cell>
          <cell r="AD88">
            <v>1</v>
          </cell>
          <cell r="AE88">
            <v>0.70454545454545447</v>
          </cell>
          <cell r="AF88">
            <v>0.88950793227765479</v>
          </cell>
          <cell r="AG88">
            <v>0.79122436158486886</v>
          </cell>
          <cell r="AH88">
            <v>0.81122602261628052</v>
          </cell>
          <cell r="AI88">
            <v>1</v>
          </cell>
          <cell r="AJ88">
            <v>1</v>
          </cell>
        </row>
        <row r="89">
          <cell r="AA89">
            <v>0.92176926880978016</v>
          </cell>
          <cell r="AB89">
            <v>0.72369681344243342</v>
          </cell>
          <cell r="AC89">
            <v>0.74908181478954716</v>
          </cell>
          <cell r="AD89">
            <v>1</v>
          </cell>
          <cell r="AE89">
            <v>0.70454545454545447</v>
          </cell>
          <cell r="AF89">
            <v>0.88950793227765479</v>
          </cell>
          <cell r="AG89">
            <v>0.79122436158486886</v>
          </cell>
          <cell r="AH89">
            <v>0.81122602261628052</v>
          </cell>
          <cell r="AI89">
            <v>1</v>
          </cell>
          <cell r="AJ89">
            <v>1</v>
          </cell>
        </row>
        <row r="90">
          <cell r="AA90">
            <v>0.92176926880978016</v>
          </cell>
          <cell r="AB90">
            <v>0.72369681344243342</v>
          </cell>
          <cell r="AC90">
            <v>0.74908181478954716</v>
          </cell>
          <cell r="AD90">
            <v>1</v>
          </cell>
          <cell r="AE90">
            <v>0.70454545454545447</v>
          </cell>
          <cell r="AF90">
            <v>0.88950793227765479</v>
          </cell>
          <cell r="AG90">
            <v>0.79122436158486886</v>
          </cell>
          <cell r="AH90">
            <v>0.81122602261628052</v>
          </cell>
          <cell r="AI90">
            <v>1</v>
          </cell>
          <cell r="AJ90">
            <v>1</v>
          </cell>
        </row>
        <row r="91">
          <cell r="AA91">
            <v>0.92176926880978016</v>
          </cell>
          <cell r="AB91">
            <v>0.72369681344243342</v>
          </cell>
          <cell r="AC91">
            <v>0.74908181478954716</v>
          </cell>
          <cell r="AD91">
            <v>1</v>
          </cell>
          <cell r="AE91">
            <v>0.70454545454545447</v>
          </cell>
          <cell r="AF91">
            <v>0.88950793227765479</v>
          </cell>
          <cell r="AG91">
            <v>0.79122436158486886</v>
          </cell>
          <cell r="AH91">
            <v>0.81122602261628052</v>
          </cell>
          <cell r="AI91">
            <v>1</v>
          </cell>
          <cell r="AJ91">
            <v>1</v>
          </cell>
        </row>
        <row r="92">
          <cell r="AA92">
            <v>0.92176926880978016</v>
          </cell>
          <cell r="AB92">
            <v>0.72369681344243342</v>
          </cell>
          <cell r="AC92">
            <v>0.74908181478954716</v>
          </cell>
          <cell r="AD92">
            <v>1</v>
          </cell>
          <cell r="AE92">
            <v>0.70454545454545447</v>
          </cell>
          <cell r="AF92">
            <v>0.88950793227765479</v>
          </cell>
          <cell r="AG92">
            <v>0.79122436158486886</v>
          </cell>
          <cell r="AH92">
            <v>0.81122602261628052</v>
          </cell>
          <cell r="AI92">
            <v>1</v>
          </cell>
          <cell r="AJ92">
            <v>1</v>
          </cell>
        </row>
        <row r="93">
          <cell r="AA93">
            <v>0.92176926880978016</v>
          </cell>
          <cell r="AB93">
            <v>0.72369681344243342</v>
          </cell>
          <cell r="AC93">
            <v>0.74908181478954716</v>
          </cell>
          <cell r="AD93">
            <v>1</v>
          </cell>
          <cell r="AE93">
            <v>0.70454545454545447</v>
          </cell>
          <cell r="AF93">
            <v>0.88950793227765479</v>
          </cell>
          <cell r="AG93">
            <v>0.79122436158486886</v>
          </cell>
          <cell r="AH93">
            <v>0.81122602261628052</v>
          </cell>
          <cell r="AI93">
            <v>1</v>
          </cell>
          <cell r="AJ93">
            <v>1</v>
          </cell>
        </row>
        <row r="94">
          <cell r="AA94">
            <v>0.92176926880978016</v>
          </cell>
          <cell r="AB94">
            <v>0.72369681344243342</v>
          </cell>
          <cell r="AC94">
            <v>0.74908181478954716</v>
          </cell>
          <cell r="AD94">
            <v>1</v>
          </cell>
          <cell r="AE94">
            <v>0.70454545454545447</v>
          </cell>
          <cell r="AF94">
            <v>0.88950793227765479</v>
          </cell>
          <cell r="AG94">
            <v>0.79122436158486886</v>
          </cell>
          <cell r="AH94">
            <v>0.81122602261628052</v>
          </cell>
          <cell r="AI94">
            <v>1</v>
          </cell>
          <cell r="AJ94">
            <v>1</v>
          </cell>
        </row>
        <row r="95">
          <cell r="AA95">
            <v>0.92176926880978016</v>
          </cell>
          <cell r="AB95">
            <v>0.72369681344243342</v>
          </cell>
          <cell r="AC95">
            <v>0.74908181478954716</v>
          </cell>
          <cell r="AD95">
            <v>1</v>
          </cell>
          <cell r="AE95">
            <v>0.70454545454545447</v>
          </cell>
          <cell r="AF95">
            <v>0.88950793227765479</v>
          </cell>
          <cell r="AG95">
            <v>0.79122436158486886</v>
          </cell>
          <cell r="AH95">
            <v>0.81122602261628052</v>
          </cell>
          <cell r="AI95">
            <v>1</v>
          </cell>
          <cell r="AJ95">
            <v>1</v>
          </cell>
        </row>
        <row r="96">
          <cell r="AA96">
            <v>0.92176926880978016</v>
          </cell>
          <cell r="AB96">
            <v>0.72369681344243342</v>
          </cell>
          <cell r="AC96">
            <v>0.74908181478954716</v>
          </cell>
          <cell r="AD96">
            <v>1</v>
          </cell>
          <cell r="AE96">
            <v>0.70454545454545447</v>
          </cell>
          <cell r="AF96">
            <v>0.88950793227765479</v>
          </cell>
          <cell r="AG96">
            <v>0.79122436158486886</v>
          </cell>
          <cell r="AH96">
            <v>0.81122602261628052</v>
          </cell>
          <cell r="AI96">
            <v>1</v>
          </cell>
          <cell r="AJ96">
            <v>1</v>
          </cell>
        </row>
        <row r="97">
          <cell r="AA97">
            <v>0.92176926880978016</v>
          </cell>
          <cell r="AB97">
            <v>0.72369681344243342</v>
          </cell>
          <cell r="AC97">
            <v>0.74908181478954716</v>
          </cell>
          <cell r="AD97">
            <v>1</v>
          </cell>
          <cell r="AE97">
            <v>0.70454545454545447</v>
          </cell>
          <cell r="AF97">
            <v>0.88950793227765479</v>
          </cell>
          <cell r="AG97">
            <v>0.79122436158486886</v>
          </cell>
          <cell r="AH97">
            <v>0.81122602261628052</v>
          </cell>
          <cell r="AI97">
            <v>1</v>
          </cell>
          <cell r="AJ97">
            <v>1</v>
          </cell>
        </row>
        <row r="98">
          <cell r="AA98">
            <v>0.92176926880978016</v>
          </cell>
          <cell r="AB98">
            <v>0.72369681344243342</v>
          </cell>
          <cell r="AC98">
            <v>0.74908181478954716</v>
          </cell>
          <cell r="AD98">
            <v>1</v>
          </cell>
          <cell r="AE98">
            <v>0.70454545454545447</v>
          </cell>
          <cell r="AF98">
            <v>0.88950793227765479</v>
          </cell>
          <cell r="AG98">
            <v>0.79122436158486886</v>
          </cell>
          <cell r="AH98">
            <v>0.81122602261628052</v>
          </cell>
          <cell r="AI98">
            <v>1</v>
          </cell>
          <cell r="AJ98">
            <v>1</v>
          </cell>
        </row>
        <row r="99">
          <cell r="AA99">
            <v>0.92176926880978016</v>
          </cell>
          <cell r="AB99">
            <v>0.72369681344243342</v>
          </cell>
          <cell r="AC99">
            <v>0.74908181478954716</v>
          </cell>
          <cell r="AD99">
            <v>1</v>
          </cell>
          <cell r="AE99">
            <v>0.70454545454545447</v>
          </cell>
          <cell r="AF99">
            <v>0.88950793227765479</v>
          </cell>
          <cell r="AG99">
            <v>0.79122436158486886</v>
          </cell>
          <cell r="AH99">
            <v>0.81122602261628052</v>
          </cell>
          <cell r="AI99">
            <v>1</v>
          </cell>
          <cell r="AJ99">
            <v>1</v>
          </cell>
        </row>
        <row r="100">
          <cell r="AA100">
            <v>0.92176926880978016</v>
          </cell>
          <cell r="AB100">
            <v>0.72369681344243342</v>
          </cell>
          <cell r="AC100">
            <v>0.74908181478954716</v>
          </cell>
          <cell r="AD100">
            <v>1</v>
          </cell>
          <cell r="AE100">
            <v>0.70454545454545447</v>
          </cell>
          <cell r="AF100">
            <v>0.88950793227765479</v>
          </cell>
          <cell r="AG100">
            <v>0.79122436158486886</v>
          </cell>
          <cell r="AH100">
            <v>0.81122602261628052</v>
          </cell>
          <cell r="AI100">
            <v>1</v>
          </cell>
          <cell r="AJ100">
            <v>1</v>
          </cell>
        </row>
        <row r="101">
          <cell r="AA101">
            <v>0.92176926880978016</v>
          </cell>
          <cell r="AB101">
            <v>0.72369681344243342</v>
          </cell>
          <cell r="AC101">
            <v>0.74908181478954716</v>
          </cell>
          <cell r="AD101">
            <v>1</v>
          </cell>
          <cell r="AE101">
            <v>0.70454545454545447</v>
          </cell>
          <cell r="AF101">
            <v>0.88950793227765479</v>
          </cell>
          <cell r="AG101">
            <v>0.79122436158486886</v>
          </cell>
          <cell r="AH101">
            <v>0.81122602261628052</v>
          </cell>
          <cell r="AI101">
            <v>1</v>
          </cell>
          <cell r="AJ101">
            <v>1</v>
          </cell>
        </row>
        <row r="102">
          <cell r="AA102">
            <v>0.92176926880978016</v>
          </cell>
          <cell r="AB102">
            <v>0.72369681344243342</v>
          </cell>
          <cell r="AC102">
            <v>0.74908181478954716</v>
          </cell>
          <cell r="AD102">
            <v>1</v>
          </cell>
          <cell r="AE102">
            <v>0.70454545454545447</v>
          </cell>
          <cell r="AF102">
            <v>0.88950793227765479</v>
          </cell>
          <cell r="AG102">
            <v>0.79122436158486886</v>
          </cell>
          <cell r="AH102">
            <v>0.81122602261628052</v>
          </cell>
          <cell r="AI102">
            <v>1</v>
          </cell>
          <cell r="AJ102">
            <v>1</v>
          </cell>
        </row>
        <row r="103">
          <cell r="AA103">
            <v>0.92176926880978016</v>
          </cell>
          <cell r="AB103">
            <v>0.72369681344243342</v>
          </cell>
          <cell r="AC103">
            <v>0.74908181478954716</v>
          </cell>
          <cell r="AD103">
            <v>1</v>
          </cell>
          <cell r="AE103">
            <v>0.70454545454545447</v>
          </cell>
          <cell r="AF103">
            <v>0.88950793227765479</v>
          </cell>
          <cell r="AG103">
            <v>0.79122436158486886</v>
          </cell>
          <cell r="AH103">
            <v>0.81122602261628052</v>
          </cell>
          <cell r="AI103">
            <v>1</v>
          </cell>
          <cell r="AJ103">
            <v>1</v>
          </cell>
        </row>
        <row r="104">
          <cell r="K104">
            <v>0</v>
          </cell>
          <cell r="AA104">
            <v>1</v>
          </cell>
          <cell r="AB104">
            <v>1</v>
          </cell>
          <cell r="AC104">
            <v>1</v>
          </cell>
          <cell r="AD104">
            <v>1</v>
          </cell>
          <cell r="AE104">
            <v>1</v>
          </cell>
          <cell r="AF104">
            <v>1</v>
          </cell>
          <cell r="AG104">
            <v>1</v>
          </cell>
          <cell r="AH104">
            <v>1</v>
          </cell>
          <cell r="AI104">
            <v>1</v>
          </cell>
          <cell r="AJ104">
            <v>1</v>
          </cell>
        </row>
        <row r="105">
          <cell r="K105">
            <v>0</v>
          </cell>
          <cell r="AA105">
            <v>0.99697328997119106</v>
          </cell>
          <cell r="AB105">
            <v>0.96411641614766097</v>
          </cell>
          <cell r="AC105">
            <v>0.97778942684599135</v>
          </cell>
          <cell r="AD105">
            <v>0.98775235642686199</v>
          </cell>
          <cell r="AE105">
            <v>0.99004157097060153</v>
          </cell>
          <cell r="AF105">
            <v>0.98685597836982508</v>
          </cell>
          <cell r="AG105">
            <v>0.97388472204426468</v>
          </cell>
          <cell r="AH105">
            <v>0.98386673782216205</v>
          </cell>
          <cell r="AI105">
            <v>1</v>
          </cell>
          <cell r="AJ105">
            <v>1</v>
          </cell>
        </row>
        <row r="106">
          <cell r="K106">
            <v>0</v>
          </cell>
          <cell r="AA106">
            <v>0.9939557409159806</v>
          </cell>
          <cell r="AB106">
            <v>0.92952046388540988</v>
          </cell>
          <cell r="AC106">
            <v>0.95607216325181232</v>
          </cell>
          <cell r="AD106">
            <v>0.97565471762681855</v>
          </cell>
          <cell r="AE106">
            <v>0.98018231224993657</v>
          </cell>
          <cell r="AF106">
            <v>0.97388472204426468</v>
          </cell>
          <cell r="AG106">
            <v>0.94845145183123469</v>
          </cell>
          <cell r="AH106">
            <v>0.96799375779282304</v>
          </cell>
          <cell r="AI106">
            <v>1</v>
          </cell>
          <cell r="AJ106">
            <v>1</v>
          </cell>
        </row>
        <row r="107">
          <cell r="K107">
            <v>0</v>
          </cell>
          <cell r="AA107">
            <v>0.99094732510675809</v>
          </cell>
          <cell r="AB107">
            <v>0.89616593837711278</v>
          </cell>
          <cell r="AC107">
            <v>0.93483725252939665</v>
          </cell>
          <cell r="AD107">
            <v>0.96370524639487465</v>
          </cell>
          <cell r="AE107">
            <v>0.97042123625752397</v>
          </cell>
          <cell r="AF107">
            <v>0.96108396019241804</v>
          </cell>
          <cell r="AG107">
            <v>0.92368237853914137</v>
          </cell>
          <cell r="AH107">
            <v>0.9523768607118408</v>
          </cell>
          <cell r="AI107">
            <v>1</v>
          </cell>
          <cell r="AJ107">
            <v>1</v>
          </cell>
        </row>
        <row r="108">
          <cell r="K108">
            <v>0</v>
          </cell>
          <cell r="AA108">
            <v>0.98794801489983608</v>
          </cell>
          <cell r="AB108">
            <v>0.86400829278174762</v>
          </cell>
          <cell r="AC108">
            <v>0.91407398134499995</v>
          </cell>
          <cell r="AD108">
            <v>0.9519021280274671</v>
          </cell>
          <cell r="AE108">
            <v>0.96075736524763222</v>
          </cell>
          <cell r="AF108">
            <v>0.94845145183123469</v>
          </cell>
          <cell r="AG108">
            <v>0.89956015648077703</v>
          </cell>
          <cell r="AH108">
            <v>0.93701191512587045</v>
          </cell>
          <cell r="AI108">
            <v>1</v>
          </cell>
          <cell r="AJ108">
            <v>1</v>
          </cell>
        </row>
        <row r="109">
          <cell r="K109">
            <v>0</v>
          </cell>
          <cell r="AA109">
            <v>0.98495778273519685</v>
          </cell>
          <cell r="AB109">
            <v>0.83300457875859746</v>
          </cell>
          <cell r="AC109">
            <v>0.89377187431416094</v>
          </cell>
          <cell r="AD109">
            <v>0.94024357004687498</v>
          </cell>
          <cell r="AE109">
            <v>0.95118973121134187</v>
          </cell>
          <cell r="AF109">
            <v>0.93598498543319419</v>
          </cell>
          <cell r="AG109">
            <v>0.87606789295637677</v>
          </cell>
          <cell r="AH109">
            <v>0.92189485623538681</v>
          </cell>
          <cell r="AI109">
            <v>1</v>
          </cell>
          <cell r="AJ109">
            <v>1</v>
          </cell>
        </row>
        <row r="110">
          <cell r="K110">
            <v>0</v>
          </cell>
          <cell r="AA110">
            <v>0.98197660113623886</v>
          </cell>
          <cell r="AB110">
            <v>0.80311338910733099</v>
          </cell>
          <cell r="AC110">
            <v>0.8739206887167108</v>
          </cell>
          <cell r="AD110">
            <v>0.92872780192900606</v>
          </cell>
          <cell r="AE110">
            <v>0.94171737577958115</v>
          </cell>
          <cell r="AF110">
            <v>0.92368237853914137</v>
          </cell>
          <cell r="AG110">
            <v>0.85318913642372562</v>
          </cell>
          <cell r="AH110">
            <v>0.90702168481934109</v>
          </cell>
          <cell r="AI110">
            <v>1</v>
          </cell>
          <cell r="AJ110">
            <v>1</v>
          </cell>
        </row>
        <row r="111">
          <cell r="K111">
            <v>0</v>
          </cell>
          <cell r="AA111">
            <v>0.97900444270952403</v>
          </cell>
          <cell r="AB111">
            <v>0.77429480246636195</v>
          </cell>
          <cell r="AC111">
            <v>0.85451040932916678</v>
          </cell>
          <cell r="AD111">
            <v>0.91735307483451567</v>
          </cell>
          <cell r="AE111">
            <v>0.93233935012712876</v>
          </cell>
          <cell r="AF111">
            <v>0.9115414773762115</v>
          </cell>
          <cell r="AG111">
            <v>0.83090786497720626</v>
          </cell>
          <cell r="AH111">
            <v>0.89238846617716638</v>
          </cell>
          <cell r="AI111">
            <v>1</v>
          </cell>
          <cell r="AJ111">
            <v>1</v>
          </cell>
        </row>
        <row r="112">
          <cell r="K112">
            <v>0</v>
          </cell>
          <cell r="AA112">
            <v>0.97604128014452662</v>
          </cell>
          <cell r="AB112">
            <v>0.74651032999563005</v>
          </cell>
          <cell r="AC112">
            <v>0.83553124337189943</v>
          </cell>
          <cell r="AD112">
            <v>0.90611766134322025</v>
          </cell>
          <cell r="AE112">
            <v>0.92305471487757229</v>
          </cell>
          <cell r="AF112">
            <v>0.89956015648077703</v>
          </cell>
          <cell r="AG112">
            <v>0.80920847512771998</v>
          </cell>
          <cell r="AH112">
            <v>0.87799132908785149</v>
          </cell>
          <cell r="AI112">
            <v>1</v>
          </cell>
          <cell r="AJ112">
            <v>1</v>
          </cell>
        </row>
        <row r="113">
          <cell r="K113">
            <v>0</v>
          </cell>
          <cell r="AA113">
            <v>0.97308708621338169</v>
          </cell>
          <cell r="AB113">
            <v>0.71972286397259466</v>
          </cell>
          <cell r="AC113">
            <v>0.81697361556852799</v>
          </cell>
          <cell r="AD113">
            <v>0.89501985519176308</v>
          </cell>
          <cell r="AE113">
            <v>0.9138625400092123</v>
          </cell>
          <cell r="AF113">
            <v>0.88773631832635014</v>
          </cell>
          <cell r="AG113">
            <v>0.78807577087562286</v>
          </cell>
          <cell r="AH113">
            <v>0.86382646478580882</v>
          </cell>
          <cell r="AI113">
            <v>1</v>
          </cell>
          <cell r="AJ113">
            <v>1</v>
          </cell>
        </row>
        <row r="114">
          <cell r="K114">
            <v>0</v>
          </cell>
          <cell r="AA114">
            <v>0.97014183377063523</v>
          </cell>
          <cell r="AB114">
            <v>0.69389662823278841</v>
          </cell>
          <cell r="AC114">
            <v>0.79882816331504836</v>
          </cell>
          <cell r="AD114">
            <v>0.88405797101449279</v>
          </cell>
          <cell r="AE114">
            <v>0.90476190476190477</v>
          </cell>
          <cell r="AF114">
            <v>0.87606789295637677</v>
          </cell>
          <cell r="AG114">
            <v>0.7674949530690256</v>
          </cell>
          <cell r="AH114">
            <v>0.84989012595326452</v>
          </cell>
          <cell r="AI114">
            <v>1</v>
          </cell>
          <cell r="AJ114">
            <v>1</v>
          </cell>
        </row>
        <row r="115">
          <cell r="K115">
            <v>0</v>
          </cell>
          <cell r="AA115">
            <v>0.97014183377063523</v>
          </cell>
          <cell r="AB115">
            <v>0.69389662823278841</v>
          </cell>
          <cell r="AC115">
            <v>0.79882816331504836</v>
          </cell>
          <cell r="AD115">
            <v>0.88405797101449279</v>
          </cell>
          <cell r="AE115">
            <v>0.90476190476190477</v>
          </cell>
          <cell r="AF115">
            <v>0.87606789295637677</v>
          </cell>
          <cell r="AG115">
            <v>0.7674949530690256</v>
          </cell>
          <cell r="AH115">
            <v>0.84989012595326452</v>
          </cell>
          <cell r="AI115">
            <v>1</v>
          </cell>
          <cell r="AJ115">
            <v>1</v>
          </cell>
        </row>
        <row r="116">
          <cell r="K116">
            <v>0</v>
          </cell>
          <cell r="AA116">
            <v>0.97014183377063523</v>
          </cell>
          <cell r="AB116">
            <v>0.69389662823278841</v>
          </cell>
          <cell r="AC116">
            <v>0.79882816331504836</v>
          </cell>
          <cell r="AD116">
            <v>0.88405797101449279</v>
          </cell>
          <cell r="AE116">
            <v>0.90476190476190477</v>
          </cell>
          <cell r="AF116">
            <v>0.87606789295637677</v>
          </cell>
          <cell r="AG116">
            <v>0.7674949530690256</v>
          </cell>
          <cell r="AH116">
            <v>0.84989012595326452</v>
          </cell>
          <cell r="AI116">
            <v>1</v>
          </cell>
          <cell r="AJ116">
            <v>1</v>
          </cell>
        </row>
        <row r="117">
          <cell r="K117">
            <v>0</v>
          </cell>
          <cell r="AA117">
            <v>0.97014183377063523</v>
          </cell>
          <cell r="AB117">
            <v>0.69389662823278841</v>
          </cell>
          <cell r="AC117">
            <v>0.79882816331504836</v>
          </cell>
          <cell r="AD117">
            <v>0.88405797101449279</v>
          </cell>
          <cell r="AE117">
            <v>0.90476190476190477</v>
          </cell>
          <cell r="AF117">
            <v>0.87606789295637677</v>
          </cell>
          <cell r="AG117">
            <v>0.7674949530690256</v>
          </cell>
          <cell r="AH117">
            <v>0.84989012595326452</v>
          </cell>
          <cell r="AI117">
            <v>1</v>
          </cell>
          <cell r="AJ117">
            <v>1</v>
          </cell>
        </row>
        <row r="118">
          <cell r="K118">
            <v>0</v>
          </cell>
          <cell r="AA118">
            <v>0.97014183377063523</v>
          </cell>
          <cell r="AB118">
            <v>0.69389662823278841</v>
          </cell>
          <cell r="AC118">
            <v>0.79882816331504836</v>
          </cell>
          <cell r="AD118">
            <v>0.88405797101449279</v>
          </cell>
          <cell r="AE118">
            <v>0.90476190476190477</v>
          </cell>
          <cell r="AF118">
            <v>0.87606789295637677</v>
          </cell>
          <cell r="AG118">
            <v>0.7674949530690256</v>
          </cell>
          <cell r="AH118">
            <v>0.84989012595326452</v>
          </cell>
          <cell r="AI118">
            <v>1</v>
          </cell>
          <cell r="AJ118">
            <v>1</v>
          </cell>
        </row>
        <row r="119">
          <cell r="K119">
            <v>0</v>
          </cell>
          <cell r="AA119">
            <v>0.97014183377063523</v>
          </cell>
          <cell r="AB119">
            <v>0.69389662823278841</v>
          </cell>
          <cell r="AC119">
            <v>0.79882816331504836</v>
          </cell>
          <cell r="AD119">
            <v>0.88405797101449279</v>
          </cell>
          <cell r="AE119">
            <v>0.90476190476190477</v>
          </cell>
          <cell r="AF119">
            <v>0.87606789295637677</v>
          </cell>
          <cell r="AG119">
            <v>0.7674949530690256</v>
          </cell>
          <cell r="AH119">
            <v>0.84989012595326452</v>
          </cell>
          <cell r="AI119">
            <v>1</v>
          </cell>
          <cell r="AJ119">
            <v>1</v>
          </cell>
        </row>
        <row r="120">
          <cell r="K120">
            <v>0</v>
          </cell>
          <cell r="AA120">
            <v>0.97014183377063523</v>
          </cell>
          <cell r="AB120">
            <v>0.69389662823278841</v>
          </cell>
          <cell r="AC120">
            <v>0.79882816331504836</v>
          </cell>
          <cell r="AD120">
            <v>0.88405797101449279</v>
          </cell>
          <cell r="AE120">
            <v>0.90476190476190477</v>
          </cell>
          <cell r="AF120">
            <v>0.87606789295637677</v>
          </cell>
          <cell r="AG120">
            <v>0.7674949530690256</v>
          </cell>
          <cell r="AH120">
            <v>0.84989012595326452</v>
          </cell>
          <cell r="AI120">
            <v>1</v>
          </cell>
          <cell r="AJ120">
            <v>1</v>
          </cell>
        </row>
        <row r="121">
          <cell r="K121">
            <v>0</v>
          </cell>
          <cell r="AA121">
            <v>0.97014183377063523</v>
          </cell>
          <cell r="AB121">
            <v>0.69389662823278841</v>
          </cell>
          <cell r="AC121">
            <v>0.79882816331504836</v>
          </cell>
          <cell r="AD121">
            <v>0.88405797101449279</v>
          </cell>
          <cell r="AE121">
            <v>0.90476190476190477</v>
          </cell>
          <cell r="AF121">
            <v>0.87606789295637677</v>
          </cell>
          <cell r="AG121">
            <v>0.7674949530690256</v>
          </cell>
          <cell r="AH121">
            <v>0.84989012595326452</v>
          </cell>
          <cell r="AI121">
            <v>1</v>
          </cell>
          <cell r="AJ121">
            <v>1</v>
          </cell>
        </row>
        <row r="122">
          <cell r="K122">
            <v>0</v>
          </cell>
          <cell r="AA122">
            <v>0.97014183377063523</v>
          </cell>
          <cell r="AB122">
            <v>0.69389662823278841</v>
          </cell>
          <cell r="AC122">
            <v>0.79882816331504836</v>
          </cell>
          <cell r="AD122">
            <v>0.88405797101449279</v>
          </cell>
          <cell r="AE122">
            <v>0.90476190476190477</v>
          </cell>
          <cell r="AF122">
            <v>0.87606789295637677</v>
          </cell>
          <cell r="AG122">
            <v>0.7674949530690256</v>
          </cell>
          <cell r="AH122">
            <v>0.84989012595326452</v>
          </cell>
          <cell r="AI122">
            <v>1</v>
          </cell>
          <cell r="AJ122">
            <v>1</v>
          </cell>
        </row>
        <row r="123">
          <cell r="K123">
            <v>0</v>
          </cell>
          <cell r="AA123">
            <v>0.97014183377063523</v>
          </cell>
          <cell r="AB123">
            <v>0.69389662823278841</v>
          </cell>
          <cell r="AC123">
            <v>0.79882816331504836</v>
          </cell>
          <cell r="AD123">
            <v>0.88405797101449279</v>
          </cell>
          <cell r="AE123">
            <v>0.90476190476190477</v>
          </cell>
          <cell r="AF123">
            <v>0.87606789295637677</v>
          </cell>
          <cell r="AG123">
            <v>0.7674949530690256</v>
          </cell>
          <cell r="AH123">
            <v>0.84989012595326452</v>
          </cell>
          <cell r="AI123">
            <v>1</v>
          </cell>
          <cell r="AJ123">
            <v>1</v>
          </cell>
        </row>
        <row r="124">
          <cell r="K124">
            <v>0</v>
          </cell>
          <cell r="AA124">
            <v>0.97014183377063523</v>
          </cell>
          <cell r="AB124">
            <v>0.69389662823278841</v>
          </cell>
          <cell r="AC124">
            <v>0.79882816331504836</v>
          </cell>
          <cell r="AD124">
            <v>0.88405797101449279</v>
          </cell>
          <cell r="AE124">
            <v>0.90476190476190477</v>
          </cell>
          <cell r="AF124">
            <v>0.87606789295637677</v>
          </cell>
          <cell r="AG124">
            <v>0.7674949530690256</v>
          </cell>
          <cell r="AH124">
            <v>0.84989012595326452</v>
          </cell>
          <cell r="AI124">
            <v>1</v>
          </cell>
          <cell r="AJ124">
            <v>1</v>
          </cell>
        </row>
        <row r="125">
          <cell r="K125">
            <v>0</v>
          </cell>
          <cell r="AA125">
            <v>0.97014183377063523</v>
          </cell>
          <cell r="AB125">
            <v>0.69389662823278841</v>
          </cell>
          <cell r="AC125">
            <v>0.79882816331504836</v>
          </cell>
          <cell r="AD125">
            <v>0.88405797101449279</v>
          </cell>
          <cell r="AE125">
            <v>0.90476190476190477</v>
          </cell>
          <cell r="AF125">
            <v>0.87606789295637677</v>
          </cell>
          <cell r="AG125">
            <v>0.7674949530690256</v>
          </cell>
          <cell r="AH125">
            <v>0.84989012595326452</v>
          </cell>
          <cell r="AI125">
            <v>1</v>
          </cell>
          <cell r="AJ125">
            <v>1</v>
          </cell>
        </row>
        <row r="126">
          <cell r="K126">
            <v>0</v>
          </cell>
          <cell r="AA126">
            <v>0.97014183377063523</v>
          </cell>
          <cell r="AB126">
            <v>0.69389662823278841</v>
          </cell>
          <cell r="AC126">
            <v>0.79882816331504836</v>
          </cell>
          <cell r="AD126">
            <v>0.88405797101449279</v>
          </cell>
          <cell r="AE126">
            <v>0.90476190476190477</v>
          </cell>
          <cell r="AF126">
            <v>0.87606789295637677</v>
          </cell>
          <cell r="AG126">
            <v>0.7674949530690256</v>
          </cell>
          <cell r="AH126">
            <v>0.84989012595326452</v>
          </cell>
          <cell r="AI126">
            <v>1</v>
          </cell>
          <cell r="AJ126">
            <v>1</v>
          </cell>
        </row>
        <row r="127">
          <cell r="K127">
            <v>0</v>
          </cell>
          <cell r="AA127">
            <v>0.97014183377063523</v>
          </cell>
          <cell r="AB127">
            <v>0.69389662823278841</v>
          </cell>
          <cell r="AC127">
            <v>0.79882816331504836</v>
          </cell>
          <cell r="AD127">
            <v>0.88405797101449279</v>
          </cell>
          <cell r="AE127">
            <v>0.90476190476190477</v>
          </cell>
          <cell r="AF127">
            <v>0.87606789295637677</v>
          </cell>
          <cell r="AG127">
            <v>0.7674949530690256</v>
          </cell>
          <cell r="AH127">
            <v>0.84989012595326452</v>
          </cell>
          <cell r="AI127">
            <v>1</v>
          </cell>
          <cell r="AJ127">
            <v>1</v>
          </cell>
        </row>
        <row r="128">
          <cell r="K128">
            <v>0</v>
          </cell>
          <cell r="AA128">
            <v>0.97014183377063523</v>
          </cell>
          <cell r="AB128">
            <v>0.69389662823278841</v>
          </cell>
          <cell r="AC128">
            <v>0.79882816331504836</v>
          </cell>
          <cell r="AD128">
            <v>0.88405797101449279</v>
          </cell>
          <cell r="AE128">
            <v>0.90476190476190477</v>
          </cell>
          <cell r="AF128">
            <v>0.87606789295637677</v>
          </cell>
          <cell r="AG128">
            <v>0.7674949530690256</v>
          </cell>
          <cell r="AH128">
            <v>0.84989012595326452</v>
          </cell>
          <cell r="AI128">
            <v>1</v>
          </cell>
          <cell r="AJ128">
            <v>1</v>
          </cell>
        </row>
        <row r="129">
          <cell r="K129">
            <v>0</v>
          </cell>
          <cell r="AA129">
            <v>0.97014183377063523</v>
          </cell>
          <cell r="AB129">
            <v>0.69389662823278841</v>
          </cell>
          <cell r="AC129">
            <v>0.79882816331504836</v>
          </cell>
          <cell r="AD129">
            <v>0.88405797101449279</v>
          </cell>
          <cell r="AE129">
            <v>0.90476190476190477</v>
          </cell>
          <cell r="AF129">
            <v>0.87606789295637677</v>
          </cell>
          <cell r="AG129">
            <v>0.7674949530690256</v>
          </cell>
          <cell r="AH129">
            <v>0.84989012595326452</v>
          </cell>
          <cell r="AI129">
            <v>1</v>
          </cell>
          <cell r="AJ129">
            <v>1</v>
          </cell>
        </row>
        <row r="130">
          <cell r="K130">
            <v>0</v>
          </cell>
          <cell r="AA130">
            <v>0.97014183377063523</v>
          </cell>
          <cell r="AB130">
            <v>0.69389662823278841</v>
          </cell>
          <cell r="AC130">
            <v>0.79882816331504836</v>
          </cell>
          <cell r="AD130">
            <v>0.88405797101449279</v>
          </cell>
          <cell r="AE130">
            <v>0.90476190476190477</v>
          </cell>
          <cell r="AF130">
            <v>0.87606789295637677</v>
          </cell>
          <cell r="AG130">
            <v>0.7674949530690256</v>
          </cell>
          <cell r="AH130">
            <v>0.84989012595326452</v>
          </cell>
          <cell r="AI130">
            <v>1</v>
          </cell>
          <cell r="AJ130">
            <v>1</v>
          </cell>
        </row>
        <row r="131">
          <cell r="K131">
            <v>0</v>
          </cell>
          <cell r="AA131">
            <v>0.97014183377063523</v>
          </cell>
          <cell r="AB131">
            <v>0.69389662823278841</v>
          </cell>
          <cell r="AC131">
            <v>0.79882816331504836</v>
          </cell>
          <cell r="AD131">
            <v>0.88405797101449279</v>
          </cell>
          <cell r="AE131">
            <v>0.90476190476190477</v>
          </cell>
          <cell r="AF131">
            <v>0.87606789295637677</v>
          </cell>
          <cell r="AG131">
            <v>0.7674949530690256</v>
          </cell>
          <cell r="AH131">
            <v>0.84989012595326452</v>
          </cell>
          <cell r="AI131">
            <v>1</v>
          </cell>
          <cell r="AJ131">
            <v>1</v>
          </cell>
        </row>
        <row r="132">
          <cell r="K132">
            <v>0</v>
          </cell>
          <cell r="AA132">
            <v>0.97014183377063523</v>
          </cell>
          <cell r="AB132">
            <v>0.69389662823278841</v>
          </cell>
          <cell r="AC132">
            <v>0.79882816331504836</v>
          </cell>
          <cell r="AD132">
            <v>0.88405797101449279</v>
          </cell>
          <cell r="AE132">
            <v>0.90476190476190477</v>
          </cell>
          <cell r="AF132">
            <v>0.87606789295637677</v>
          </cell>
          <cell r="AG132">
            <v>0.7674949530690256</v>
          </cell>
          <cell r="AH132">
            <v>0.84989012595326452</v>
          </cell>
          <cell r="AI132">
            <v>1</v>
          </cell>
          <cell r="AJ132">
            <v>1</v>
          </cell>
        </row>
        <row r="133">
          <cell r="K133">
            <v>0</v>
          </cell>
          <cell r="AA133">
            <v>0.97014183377063523</v>
          </cell>
          <cell r="AB133">
            <v>0.69389662823278841</v>
          </cell>
          <cell r="AC133">
            <v>0.79882816331504836</v>
          </cell>
          <cell r="AD133">
            <v>0.88405797101449279</v>
          </cell>
          <cell r="AE133">
            <v>0.90476190476190477</v>
          </cell>
          <cell r="AF133">
            <v>0.87606789295637677</v>
          </cell>
          <cell r="AG133">
            <v>0.7674949530690256</v>
          </cell>
          <cell r="AH133">
            <v>0.84989012595326452</v>
          </cell>
          <cell r="AI133">
            <v>1</v>
          </cell>
          <cell r="AJ133">
            <v>1</v>
          </cell>
        </row>
        <row r="134">
          <cell r="K134">
            <v>0</v>
          </cell>
          <cell r="AA134">
            <v>0.97014183377063523</v>
          </cell>
          <cell r="AB134">
            <v>0.69389662823278841</v>
          </cell>
          <cell r="AC134">
            <v>0.79882816331504836</v>
          </cell>
          <cell r="AD134">
            <v>0.88405797101449279</v>
          </cell>
          <cell r="AE134">
            <v>0.90476190476190477</v>
          </cell>
          <cell r="AF134">
            <v>0.87606789295637677</v>
          </cell>
          <cell r="AG134">
            <v>0.7674949530690256</v>
          </cell>
          <cell r="AH134">
            <v>0.84989012595326452</v>
          </cell>
          <cell r="AI134">
            <v>1</v>
          </cell>
          <cell r="AJ134">
            <v>1</v>
          </cell>
        </row>
        <row r="135">
          <cell r="K135">
            <v>0</v>
          </cell>
          <cell r="AA135">
            <v>0.97014183377063523</v>
          </cell>
          <cell r="AB135">
            <v>0.69389662823278841</v>
          </cell>
          <cell r="AC135">
            <v>0.79882816331504836</v>
          </cell>
          <cell r="AD135">
            <v>0.88405797101449279</v>
          </cell>
          <cell r="AE135">
            <v>0.90476190476190477</v>
          </cell>
          <cell r="AF135">
            <v>0.87606789295637677</v>
          </cell>
          <cell r="AG135">
            <v>0.7674949530690256</v>
          </cell>
          <cell r="AH135">
            <v>0.84989012595326452</v>
          </cell>
          <cell r="AI135">
            <v>1</v>
          </cell>
          <cell r="AJ135">
            <v>1</v>
          </cell>
        </row>
        <row r="136">
          <cell r="K136">
            <v>0</v>
          </cell>
          <cell r="AA136">
            <v>0.97014183377063523</v>
          </cell>
          <cell r="AB136">
            <v>0.69389662823278841</v>
          </cell>
          <cell r="AC136">
            <v>0.79882816331504836</v>
          </cell>
          <cell r="AD136">
            <v>0.88405797101449279</v>
          </cell>
          <cell r="AE136">
            <v>0.90476190476190477</v>
          </cell>
          <cell r="AF136">
            <v>0.87606789295637677</v>
          </cell>
          <cell r="AG136">
            <v>0.7674949530690256</v>
          </cell>
          <cell r="AH136">
            <v>0.84989012595326452</v>
          </cell>
          <cell r="AI136">
            <v>1</v>
          </cell>
          <cell r="AJ136">
            <v>1</v>
          </cell>
        </row>
        <row r="137">
          <cell r="K137">
            <v>0</v>
          </cell>
          <cell r="AA137">
            <v>0.97014183377063523</v>
          </cell>
          <cell r="AB137">
            <v>0.69389662823278841</v>
          </cell>
          <cell r="AC137">
            <v>0.79882816331504836</v>
          </cell>
          <cell r="AD137">
            <v>0.88405797101449279</v>
          </cell>
          <cell r="AE137">
            <v>0.90476190476190477</v>
          </cell>
          <cell r="AF137">
            <v>0.87606789295637677</v>
          </cell>
          <cell r="AG137">
            <v>0.7674949530690256</v>
          </cell>
          <cell r="AH137">
            <v>0.84989012595326452</v>
          </cell>
          <cell r="AI137">
            <v>1</v>
          </cell>
          <cell r="AJ137">
            <v>1</v>
          </cell>
        </row>
        <row r="138">
          <cell r="K138">
            <v>0</v>
          </cell>
          <cell r="AA138">
            <v>0.97014183377063523</v>
          </cell>
          <cell r="AB138">
            <v>0.69389662823278841</v>
          </cell>
          <cell r="AC138">
            <v>0.79882816331504836</v>
          </cell>
          <cell r="AD138">
            <v>0.88405797101449279</v>
          </cell>
          <cell r="AE138">
            <v>0.90476190476190477</v>
          </cell>
          <cell r="AF138">
            <v>0.87606789295637677</v>
          </cell>
          <cell r="AG138">
            <v>0.7674949530690256</v>
          </cell>
          <cell r="AH138">
            <v>0.84989012595326452</v>
          </cell>
          <cell r="AI138">
            <v>1</v>
          </cell>
          <cell r="AJ138">
            <v>1</v>
          </cell>
        </row>
        <row r="139">
          <cell r="K139">
            <v>0</v>
          </cell>
          <cell r="AA139">
            <v>0.97014183377063523</v>
          </cell>
          <cell r="AB139">
            <v>0.69389662823278841</v>
          </cell>
          <cell r="AC139">
            <v>0.79882816331504836</v>
          </cell>
          <cell r="AD139">
            <v>0.88405797101449279</v>
          </cell>
          <cell r="AE139">
            <v>0.90476190476190477</v>
          </cell>
          <cell r="AF139">
            <v>0.87606789295637677</v>
          </cell>
          <cell r="AG139">
            <v>0.7674949530690256</v>
          </cell>
          <cell r="AH139">
            <v>0.84989012595326452</v>
          </cell>
          <cell r="AI139">
            <v>1</v>
          </cell>
          <cell r="AJ139">
            <v>1</v>
          </cell>
        </row>
        <row r="140">
          <cell r="K140">
            <v>0</v>
          </cell>
          <cell r="AA140">
            <v>0.97014183377063523</v>
          </cell>
          <cell r="AB140">
            <v>0.69389662823278841</v>
          </cell>
          <cell r="AC140">
            <v>0.79882816331504836</v>
          </cell>
          <cell r="AD140">
            <v>0.88405797101449279</v>
          </cell>
          <cell r="AE140">
            <v>0.90476190476190477</v>
          </cell>
          <cell r="AF140">
            <v>0.87606789295637677</v>
          </cell>
          <cell r="AG140">
            <v>0.7674949530690256</v>
          </cell>
          <cell r="AH140">
            <v>0.84989012595326452</v>
          </cell>
          <cell r="AI140">
            <v>1</v>
          </cell>
          <cell r="AJ140">
            <v>1</v>
          </cell>
        </row>
        <row r="141">
          <cell r="K141">
            <v>2.0000000000000001E-4</v>
          </cell>
          <cell r="AA141">
            <v>0.97014183377063523</v>
          </cell>
          <cell r="AB141">
            <v>0.69389662823278841</v>
          </cell>
          <cell r="AC141">
            <v>0.79882816331504836</v>
          </cell>
          <cell r="AD141">
            <v>0.88405797101449279</v>
          </cell>
          <cell r="AE141">
            <v>0.90476190476190477</v>
          </cell>
          <cell r="AF141">
            <v>0.87606789295637677</v>
          </cell>
          <cell r="AG141">
            <v>0.7674949530690256</v>
          </cell>
          <cell r="AH141">
            <v>0.84989012595326452</v>
          </cell>
          <cell r="AI141">
            <v>1</v>
          </cell>
          <cell r="AJ141">
            <v>1</v>
          </cell>
        </row>
        <row r="142">
          <cell r="K142">
            <v>4.0000000000000002E-4</v>
          </cell>
          <cell r="AA142">
            <v>0.97014183377063523</v>
          </cell>
          <cell r="AB142">
            <v>0.69389662823278841</v>
          </cell>
          <cell r="AC142">
            <v>0.79882816331504836</v>
          </cell>
          <cell r="AD142">
            <v>0.88405797101449279</v>
          </cell>
          <cell r="AE142">
            <v>0.90476190476190477</v>
          </cell>
          <cell r="AF142">
            <v>0.87606789295637677</v>
          </cell>
          <cell r="AG142">
            <v>0.7674949530690256</v>
          </cell>
          <cell r="AH142">
            <v>0.84989012595326452</v>
          </cell>
          <cell r="AI142">
            <v>1</v>
          </cell>
          <cell r="AJ142">
            <v>1</v>
          </cell>
        </row>
        <row r="143">
          <cell r="K143">
            <v>8.0000000000000004E-4</v>
          </cell>
          <cell r="AA143">
            <v>0.97014183377063523</v>
          </cell>
          <cell r="AB143">
            <v>0.69389662823278841</v>
          </cell>
          <cell r="AC143">
            <v>0.79882816331504836</v>
          </cell>
          <cell r="AD143">
            <v>0.88405797101449279</v>
          </cell>
          <cell r="AE143">
            <v>0.90476190476190477</v>
          </cell>
          <cell r="AF143">
            <v>0.87606789295637677</v>
          </cell>
          <cell r="AG143">
            <v>0.7674949530690256</v>
          </cell>
          <cell r="AH143">
            <v>0.84989012595326452</v>
          </cell>
          <cell r="AI143">
            <v>1</v>
          </cell>
          <cell r="AJ143">
            <v>1</v>
          </cell>
        </row>
        <row r="144">
          <cell r="K144">
            <v>1.2999999999999999E-3</v>
          </cell>
          <cell r="AA144">
            <v>0.97014183377063523</v>
          </cell>
          <cell r="AB144">
            <v>0.69389662823278841</v>
          </cell>
          <cell r="AC144">
            <v>0.79882816331504836</v>
          </cell>
          <cell r="AD144">
            <v>0.88405797101449279</v>
          </cell>
          <cell r="AE144">
            <v>0.90476190476190477</v>
          </cell>
          <cell r="AF144">
            <v>0.87606789295637677</v>
          </cell>
          <cell r="AG144">
            <v>0.7674949530690256</v>
          </cell>
          <cell r="AH144">
            <v>0.84989012595326452</v>
          </cell>
          <cell r="AI144">
            <v>1</v>
          </cell>
          <cell r="AJ144">
            <v>1</v>
          </cell>
        </row>
        <row r="145">
          <cell r="K145">
            <v>1.9E-3</v>
          </cell>
          <cell r="AA145">
            <v>0.97014183377063523</v>
          </cell>
          <cell r="AB145">
            <v>0.69389662823278841</v>
          </cell>
          <cell r="AC145">
            <v>0.79882816331504836</v>
          </cell>
          <cell r="AD145">
            <v>0.88405797101449279</v>
          </cell>
          <cell r="AE145">
            <v>0.90476190476190477</v>
          </cell>
          <cell r="AF145">
            <v>0.87606789295637677</v>
          </cell>
          <cell r="AG145">
            <v>0.7674949530690256</v>
          </cell>
          <cell r="AH145">
            <v>0.84989012595326452</v>
          </cell>
          <cell r="AI145">
            <v>1</v>
          </cell>
          <cell r="AJ145">
            <v>1</v>
          </cell>
        </row>
        <row r="146">
          <cell r="K146">
            <v>2.7000000000000001E-3</v>
          </cell>
          <cell r="AA146">
            <v>0.97014183377063523</v>
          </cell>
          <cell r="AB146">
            <v>0.69389662823278841</v>
          </cell>
          <cell r="AC146">
            <v>0.79882816331504836</v>
          </cell>
          <cell r="AD146">
            <v>0.88405797101449279</v>
          </cell>
          <cell r="AE146">
            <v>0.90476190476190477</v>
          </cell>
          <cell r="AF146">
            <v>0.87606789295637677</v>
          </cell>
          <cell r="AG146">
            <v>0.7674949530690256</v>
          </cell>
          <cell r="AH146">
            <v>0.84989012595326452</v>
          </cell>
          <cell r="AI146">
            <v>1</v>
          </cell>
          <cell r="AJ146">
            <v>1</v>
          </cell>
        </row>
        <row r="147">
          <cell r="K147">
            <v>3.3999999999999998E-3</v>
          </cell>
          <cell r="AA147">
            <v>0.97014183377063523</v>
          </cell>
          <cell r="AB147">
            <v>0.69389662823278841</v>
          </cell>
          <cell r="AC147">
            <v>0.79882816331504836</v>
          </cell>
          <cell r="AD147">
            <v>0.88405797101449279</v>
          </cell>
          <cell r="AE147">
            <v>0.90476190476190477</v>
          </cell>
          <cell r="AF147">
            <v>0.87606789295637677</v>
          </cell>
          <cell r="AG147">
            <v>0.7674949530690256</v>
          </cell>
          <cell r="AH147">
            <v>0.84989012595326452</v>
          </cell>
          <cell r="AI147">
            <v>1</v>
          </cell>
          <cell r="AJ147">
            <v>1</v>
          </cell>
        </row>
        <row r="148">
          <cell r="K148">
            <v>4.0000000000000001E-3</v>
          </cell>
          <cell r="AA148">
            <v>0.97014183377063523</v>
          </cell>
          <cell r="AB148">
            <v>0.69389662823278841</v>
          </cell>
          <cell r="AC148">
            <v>0.79882816331504836</v>
          </cell>
          <cell r="AD148">
            <v>0.88405797101449279</v>
          </cell>
          <cell r="AE148">
            <v>0.90476190476190477</v>
          </cell>
          <cell r="AF148">
            <v>0.87606789295637677</v>
          </cell>
          <cell r="AG148">
            <v>0.7674949530690256</v>
          </cell>
          <cell r="AH148">
            <v>0.84989012595326452</v>
          </cell>
          <cell r="AI148">
            <v>1</v>
          </cell>
          <cell r="AJ148">
            <v>1</v>
          </cell>
        </row>
        <row r="149">
          <cell r="K149">
            <v>4.4000000000000003E-3</v>
          </cell>
          <cell r="AA149">
            <v>0.97014183377063523</v>
          </cell>
          <cell r="AB149">
            <v>0.69389662823278841</v>
          </cell>
          <cell r="AC149">
            <v>0.79882816331504836</v>
          </cell>
          <cell r="AD149">
            <v>0.88405797101449279</v>
          </cell>
          <cell r="AE149">
            <v>0.90476190476190477</v>
          </cell>
          <cell r="AF149">
            <v>0.87606789295637677</v>
          </cell>
          <cell r="AG149">
            <v>0.7674949530690256</v>
          </cell>
          <cell r="AH149">
            <v>0.84989012595326452</v>
          </cell>
          <cell r="AI149">
            <v>1</v>
          </cell>
          <cell r="AJ149">
            <v>1</v>
          </cell>
        </row>
        <row r="150">
          <cell r="K150">
            <v>4.5999999999999999E-3</v>
          </cell>
          <cell r="AA150">
            <v>0.97014183377063523</v>
          </cell>
          <cell r="AB150">
            <v>0.69389662823278841</v>
          </cell>
          <cell r="AC150">
            <v>0.79882816331504836</v>
          </cell>
          <cell r="AD150">
            <v>0.88405797101449279</v>
          </cell>
          <cell r="AE150">
            <v>0.90476190476190477</v>
          </cell>
          <cell r="AF150">
            <v>0.87606789295637677</v>
          </cell>
          <cell r="AG150">
            <v>0.7674949530690256</v>
          </cell>
          <cell r="AH150">
            <v>0.84989012595326452</v>
          </cell>
          <cell r="AI150">
            <v>1</v>
          </cell>
          <cell r="AJ150">
            <v>1</v>
          </cell>
        </row>
        <row r="151">
          <cell r="K151">
            <v>4.7000000000000002E-3</v>
          </cell>
          <cell r="AA151">
            <v>0.97014183377063523</v>
          </cell>
          <cell r="AB151">
            <v>0.69389662823278841</v>
          </cell>
          <cell r="AC151">
            <v>0.79882816331504836</v>
          </cell>
          <cell r="AD151">
            <v>0.88405797101449279</v>
          </cell>
          <cell r="AE151">
            <v>0.90476190476190477</v>
          </cell>
          <cell r="AF151">
            <v>0.87606789295637677</v>
          </cell>
          <cell r="AG151">
            <v>0.7674949530690256</v>
          </cell>
          <cell r="AH151">
            <v>0.84989012595326452</v>
          </cell>
          <cell r="AI151">
            <v>1</v>
          </cell>
          <cell r="AJ151">
            <v>1</v>
          </cell>
        </row>
        <row r="152">
          <cell r="K152">
            <v>4.7000000000000002E-3</v>
          </cell>
          <cell r="AA152">
            <v>0.97014183377063523</v>
          </cell>
          <cell r="AB152">
            <v>0.69389662823278841</v>
          </cell>
          <cell r="AC152">
            <v>0.79882816331504836</v>
          </cell>
          <cell r="AD152">
            <v>0.88405797101449279</v>
          </cell>
          <cell r="AE152">
            <v>0.90476190476190477</v>
          </cell>
          <cell r="AF152">
            <v>0.87606789295637677</v>
          </cell>
          <cell r="AG152">
            <v>0.7674949530690256</v>
          </cell>
          <cell r="AH152">
            <v>0.84989012595326452</v>
          </cell>
          <cell r="AI152">
            <v>1</v>
          </cell>
          <cell r="AJ152">
            <v>1</v>
          </cell>
        </row>
        <row r="153">
          <cell r="K153">
            <v>4.4999999999999997E-3</v>
          </cell>
          <cell r="AA153">
            <v>0.97014183377063523</v>
          </cell>
          <cell r="AB153">
            <v>0.69389662823278841</v>
          </cell>
          <cell r="AC153">
            <v>0.79882816331504836</v>
          </cell>
          <cell r="AD153">
            <v>0.88405797101449279</v>
          </cell>
          <cell r="AE153">
            <v>0.90476190476190477</v>
          </cell>
          <cell r="AF153">
            <v>0.87606789295637677</v>
          </cell>
          <cell r="AG153">
            <v>0.7674949530690256</v>
          </cell>
          <cell r="AH153">
            <v>0.84989012595326452</v>
          </cell>
          <cell r="AI153">
            <v>1</v>
          </cell>
          <cell r="AJ153">
            <v>1</v>
          </cell>
        </row>
        <row r="154">
          <cell r="K154">
            <v>4.3E-3</v>
          </cell>
          <cell r="AA154">
            <v>0.97014183377063523</v>
          </cell>
          <cell r="AB154">
            <v>0.69389662823278841</v>
          </cell>
          <cell r="AC154">
            <v>0.79882816331504836</v>
          </cell>
          <cell r="AD154">
            <v>0.88405797101449279</v>
          </cell>
          <cell r="AE154">
            <v>0.90476190476190477</v>
          </cell>
          <cell r="AF154">
            <v>0.87606789295637677</v>
          </cell>
          <cell r="AG154">
            <v>0.7674949530690256</v>
          </cell>
          <cell r="AH154">
            <v>0.84989012595326452</v>
          </cell>
          <cell r="AI154">
            <v>1</v>
          </cell>
          <cell r="AJ154">
            <v>1</v>
          </cell>
        </row>
        <row r="155">
          <cell r="K155">
            <v>4.0000000000000001E-3</v>
          </cell>
          <cell r="AA155">
            <v>0.97014183377063523</v>
          </cell>
          <cell r="AB155">
            <v>0.69389662823278841</v>
          </cell>
          <cell r="AC155">
            <v>0.79882816331504836</v>
          </cell>
          <cell r="AD155">
            <v>0.88405797101449279</v>
          </cell>
          <cell r="AE155">
            <v>0.90476190476190477</v>
          </cell>
          <cell r="AF155">
            <v>0.87606789295637677</v>
          </cell>
          <cell r="AG155">
            <v>0.7674949530690256</v>
          </cell>
          <cell r="AH155">
            <v>0.84989012595326452</v>
          </cell>
          <cell r="AI155">
            <v>1</v>
          </cell>
          <cell r="AJ155">
            <v>1</v>
          </cell>
        </row>
        <row r="156">
          <cell r="K156">
            <v>3.8E-3</v>
          </cell>
          <cell r="AA156">
            <v>0.97014183377063523</v>
          </cell>
          <cell r="AB156">
            <v>0.69389662823278841</v>
          </cell>
          <cell r="AC156">
            <v>0.79882816331504836</v>
          </cell>
          <cell r="AD156">
            <v>0.88405797101449279</v>
          </cell>
          <cell r="AE156">
            <v>0.90476190476190477</v>
          </cell>
          <cell r="AF156">
            <v>0.87606789295637677</v>
          </cell>
          <cell r="AG156">
            <v>0.7674949530690256</v>
          </cell>
          <cell r="AH156">
            <v>0.84989012595326452</v>
          </cell>
          <cell r="AI156">
            <v>1</v>
          </cell>
          <cell r="AJ156">
            <v>1</v>
          </cell>
        </row>
        <row r="157">
          <cell r="K157">
            <v>3.5999999999999999E-3</v>
          </cell>
          <cell r="AA157">
            <v>0.97014183377063523</v>
          </cell>
          <cell r="AB157">
            <v>0.69389662823278841</v>
          </cell>
          <cell r="AC157">
            <v>0.79882816331504836</v>
          </cell>
          <cell r="AD157">
            <v>0.88405797101449279</v>
          </cell>
          <cell r="AE157">
            <v>0.90476190476190477</v>
          </cell>
          <cell r="AF157">
            <v>0.87606789295637677</v>
          </cell>
          <cell r="AG157">
            <v>0.7674949530690256</v>
          </cell>
          <cell r="AH157">
            <v>0.84989012595326452</v>
          </cell>
          <cell r="AI157">
            <v>1</v>
          </cell>
          <cell r="AJ157">
            <v>1</v>
          </cell>
        </row>
        <row r="158">
          <cell r="K158">
            <v>3.3999999999999998E-3</v>
          </cell>
          <cell r="AA158">
            <v>0.97014183377063523</v>
          </cell>
          <cell r="AB158">
            <v>0.69389662823278841</v>
          </cell>
          <cell r="AC158">
            <v>0.79882816331504836</v>
          </cell>
          <cell r="AD158">
            <v>0.88405797101449279</v>
          </cell>
          <cell r="AE158">
            <v>0.90476190476190477</v>
          </cell>
          <cell r="AF158">
            <v>0.87606789295637677</v>
          </cell>
          <cell r="AG158">
            <v>0.7674949530690256</v>
          </cell>
          <cell r="AH158">
            <v>0.84989012595326452</v>
          </cell>
          <cell r="AI158">
            <v>1</v>
          </cell>
          <cell r="AJ158">
            <v>1</v>
          </cell>
        </row>
        <row r="159">
          <cell r="K159">
            <v>3.3999999999999998E-3</v>
          </cell>
          <cell r="AA159">
            <v>0.97014183377063523</v>
          </cell>
          <cell r="AB159">
            <v>0.69389662823278841</v>
          </cell>
          <cell r="AC159">
            <v>0.79882816331504836</v>
          </cell>
          <cell r="AD159">
            <v>0.88405797101449279</v>
          </cell>
          <cell r="AE159">
            <v>0.90476190476190477</v>
          </cell>
          <cell r="AF159">
            <v>0.87606789295637677</v>
          </cell>
          <cell r="AG159">
            <v>0.7674949530690256</v>
          </cell>
          <cell r="AH159">
            <v>0.84989012595326452</v>
          </cell>
          <cell r="AI159">
            <v>1</v>
          </cell>
          <cell r="AJ159">
            <v>1</v>
          </cell>
        </row>
        <row r="160">
          <cell r="K160">
            <v>3.5000000000000001E-3</v>
          </cell>
          <cell r="AA160">
            <v>0.97014183377063523</v>
          </cell>
          <cell r="AB160">
            <v>0.69389662823278841</v>
          </cell>
          <cell r="AC160">
            <v>0.79882816331504836</v>
          </cell>
          <cell r="AD160">
            <v>0.88405797101449279</v>
          </cell>
          <cell r="AE160">
            <v>0.90476190476190477</v>
          </cell>
          <cell r="AF160">
            <v>0.87606789295637677</v>
          </cell>
          <cell r="AG160">
            <v>0.7674949530690256</v>
          </cell>
          <cell r="AH160">
            <v>0.84989012595326452</v>
          </cell>
          <cell r="AI160">
            <v>1</v>
          </cell>
          <cell r="AJ160">
            <v>1</v>
          </cell>
        </row>
        <row r="161">
          <cell r="K161">
            <v>3.8999999999999998E-3</v>
          </cell>
          <cell r="AA161">
            <v>0.97014183377063523</v>
          </cell>
          <cell r="AB161">
            <v>0.69389662823278841</v>
          </cell>
          <cell r="AC161">
            <v>0.79882816331504836</v>
          </cell>
          <cell r="AD161">
            <v>0.88405797101449279</v>
          </cell>
          <cell r="AE161">
            <v>0.90476190476190477</v>
          </cell>
          <cell r="AF161">
            <v>0.87606789295637677</v>
          </cell>
          <cell r="AG161">
            <v>0.7674949530690256</v>
          </cell>
          <cell r="AH161">
            <v>0.84989012595326452</v>
          </cell>
          <cell r="AI161">
            <v>1</v>
          </cell>
          <cell r="AJ161">
            <v>1</v>
          </cell>
        </row>
        <row r="162">
          <cell r="K162">
            <v>4.4000000000000003E-3</v>
          </cell>
          <cell r="AA162">
            <v>0.97014183377063523</v>
          </cell>
          <cell r="AB162">
            <v>0.69389662823278841</v>
          </cell>
          <cell r="AC162">
            <v>0.79882816331504836</v>
          </cell>
          <cell r="AD162">
            <v>0.88405797101449279</v>
          </cell>
          <cell r="AE162">
            <v>0.90476190476190477</v>
          </cell>
          <cell r="AF162">
            <v>0.87606789295637677</v>
          </cell>
          <cell r="AG162">
            <v>0.7674949530690256</v>
          </cell>
          <cell r="AH162">
            <v>0.84989012595326452</v>
          </cell>
          <cell r="AI162">
            <v>1</v>
          </cell>
          <cell r="AJ162">
            <v>1</v>
          </cell>
        </row>
        <row r="163">
          <cell r="K163">
            <v>5.1999999999999998E-3</v>
          </cell>
          <cell r="AA163">
            <v>0.97014183377063523</v>
          </cell>
          <cell r="AB163">
            <v>0.69389662823278841</v>
          </cell>
          <cell r="AC163">
            <v>0.79882816331504836</v>
          </cell>
          <cell r="AD163">
            <v>0.88405797101449279</v>
          </cell>
          <cell r="AE163">
            <v>0.90476190476190477</v>
          </cell>
          <cell r="AF163">
            <v>0.87606789295637677</v>
          </cell>
          <cell r="AG163">
            <v>0.7674949530690256</v>
          </cell>
          <cell r="AH163">
            <v>0.84989012595326452</v>
          </cell>
          <cell r="AI163">
            <v>1</v>
          </cell>
          <cell r="AJ163">
            <v>1</v>
          </cell>
        </row>
        <row r="164">
          <cell r="K164">
            <v>6.1000000000000004E-3</v>
          </cell>
          <cell r="AA164">
            <v>0.97014183377063523</v>
          </cell>
          <cell r="AB164">
            <v>0.69389662823278841</v>
          </cell>
          <cell r="AC164">
            <v>0.79882816331504836</v>
          </cell>
          <cell r="AD164">
            <v>0.88405797101449279</v>
          </cell>
          <cell r="AE164">
            <v>0.90476190476190477</v>
          </cell>
          <cell r="AF164">
            <v>0.87606789295637677</v>
          </cell>
          <cell r="AG164">
            <v>0.7674949530690256</v>
          </cell>
          <cell r="AH164">
            <v>0.84989012595326452</v>
          </cell>
          <cell r="AI164">
            <v>1</v>
          </cell>
          <cell r="AJ164">
            <v>1</v>
          </cell>
        </row>
        <row r="165">
          <cell r="K165">
            <v>7.1999999999999998E-3</v>
          </cell>
          <cell r="AA165">
            <v>0.97014183377063523</v>
          </cell>
          <cell r="AB165">
            <v>0.69389662823278841</v>
          </cell>
          <cell r="AC165">
            <v>0.79882816331504836</v>
          </cell>
          <cell r="AD165">
            <v>0.88405797101449279</v>
          </cell>
          <cell r="AE165">
            <v>0.90476190476190477</v>
          </cell>
          <cell r="AF165">
            <v>0.87606789295637677</v>
          </cell>
          <cell r="AG165">
            <v>0.7674949530690256</v>
          </cell>
          <cell r="AH165">
            <v>0.84989012595326452</v>
          </cell>
          <cell r="AI165">
            <v>1</v>
          </cell>
          <cell r="AJ165">
            <v>1</v>
          </cell>
        </row>
        <row r="166">
          <cell r="K166">
            <v>8.0999999999999996E-3</v>
          </cell>
          <cell r="AA166">
            <v>0.97014183377063523</v>
          </cell>
          <cell r="AB166">
            <v>0.69389662823278841</v>
          </cell>
          <cell r="AC166">
            <v>0.79882816331504836</v>
          </cell>
          <cell r="AD166">
            <v>0.88405797101449279</v>
          </cell>
          <cell r="AE166">
            <v>0.90476190476190477</v>
          </cell>
          <cell r="AF166">
            <v>0.87606789295637677</v>
          </cell>
          <cell r="AG166">
            <v>0.7674949530690256</v>
          </cell>
          <cell r="AH166">
            <v>0.84989012595326452</v>
          </cell>
          <cell r="AI166">
            <v>1</v>
          </cell>
          <cell r="AJ166">
            <v>1</v>
          </cell>
        </row>
        <row r="167">
          <cell r="K167">
            <v>8.9999999999999993E-3</v>
          </cell>
          <cell r="AA167">
            <v>0.97014183377063523</v>
          </cell>
          <cell r="AB167">
            <v>0.69389662823278841</v>
          </cell>
          <cell r="AC167">
            <v>0.79882816331504836</v>
          </cell>
          <cell r="AD167">
            <v>0.88405797101449279</v>
          </cell>
          <cell r="AE167">
            <v>0.90476190476190477</v>
          </cell>
          <cell r="AF167">
            <v>0.87606789295637677</v>
          </cell>
          <cell r="AG167">
            <v>0.7674949530690256</v>
          </cell>
          <cell r="AH167">
            <v>0.84989012595326452</v>
          </cell>
          <cell r="AI167">
            <v>1</v>
          </cell>
          <cell r="AJ167">
            <v>1</v>
          </cell>
        </row>
        <row r="168">
          <cell r="K168">
            <v>9.7999999999999997E-3</v>
          </cell>
          <cell r="AA168">
            <v>0.97014183377063523</v>
          </cell>
          <cell r="AB168">
            <v>0.69389662823278841</v>
          </cell>
          <cell r="AC168">
            <v>0.79882816331504836</v>
          </cell>
          <cell r="AD168">
            <v>0.88405797101449279</v>
          </cell>
          <cell r="AE168">
            <v>0.90476190476190477</v>
          </cell>
          <cell r="AF168">
            <v>0.87606789295637677</v>
          </cell>
          <cell r="AG168">
            <v>0.7674949530690256</v>
          </cell>
          <cell r="AH168">
            <v>0.84989012595326452</v>
          </cell>
          <cell r="AI168">
            <v>1</v>
          </cell>
          <cell r="AJ168">
            <v>1</v>
          </cell>
        </row>
        <row r="169">
          <cell r="K169">
            <v>1.06E-2</v>
          </cell>
          <cell r="AA169">
            <v>0.97014183377063523</v>
          </cell>
          <cell r="AB169">
            <v>0.69389662823278841</v>
          </cell>
          <cell r="AC169">
            <v>0.79882816331504836</v>
          </cell>
          <cell r="AD169">
            <v>0.88405797101449279</v>
          </cell>
          <cell r="AE169">
            <v>0.90476190476190477</v>
          </cell>
          <cell r="AF169">
            <v>0.87606789295637677</v>
          </cell>
          <cell r="AG169">
            <v>0.7674949530690256</v>
          </cell>
          <cell r="AH169">
            <v>0.84989012595326452</v>
          </cell>
          <cell r="AI169">
            <v>1</v>
          </cell>
          <cell r="AJ169">
            <v>1</v>
          </cell>
        </row>
        <row r="170">
          <cell r="K170">
            <v>1.12E-2</v>
          </cell>
          <cell r="AA170">
            <v>0.97014183377063523</v>
          </cell>
          <cell r="AB170">
            <v>0.69389662823278841</v>
          </cell>
          <cell r="AC170">
            <v>0.79882816331504836</v>
          </cell>
          <cell r="AD170">
            <v>0.88405797101449279</v>
          </cell>
          <cell r="AE170">
            <v>0.90476190476190477</v>
          </cell>
          <cell r="AF170">
            <v>0.87606789295637677</v>
          </cell>
          <cell r="AG170">
            <v>0.7674949530690256</v>
          </cell>
          <cell r="AH170">
            <v>0.84989012595326452</v>
          </cell>
          <cell r="AI170">
            <v>1</v>
          </cell>
          <cell r="AJ170">
            <v>1</v>
          </cell>
        </row>
        <row r="171">
          <cell r="K171">
            <v>1.2E-2</v>
          </cell>
          <cell r="AA171">
            <v>0.97014183377063523</v>
          </cell>
          <cell r="AB171">
            <v>0.69389662823278841</v>
          </cell>
          <cell r="AC171">
            <v>0.79882816331504836</v>
          </cell>
          <cell r="AD171">
            <v>0.88405797101449279</v>
          </cell>
          <cell r="AE171">
            <v>0.90476190476190477</v>
          </cell>
          <cell r="AF171">
            <v>0.87606789295637677</v>
          </cell>
          <cell r="AG171">
            <v>0.7674949530690256</v>
          </cell>
          <cell r="AH171">
            <v>0.84989012595326452</v>
          </cell>
          <cell r="AI171">
            <v>1</v>
          </cell>
          <cell r="AJ171">
            <v>1</v>
          </cell>
        </row>
        <row r="172">
          <cell r="K172">
            <v>1.29E-2</v>
          </cell>
          <cell r="AA172">
            <v>0.97014183377063523</v>
          </cell>
          <cell r="AB172">
            <v>0.69389662823278841</v>
          </cell>
          <cell r="AC172">
            <v>0.79882816331504836</v>
          </cell>
          <cell r="AD172">
            <v>0.88405797101449279</v>
          </cell>
          <cell r="AE172">
            <v>0.90476190476190477</v>
          </cell>
          <cell r="AF172">
            <v>0.87606789295637677</v>
          </cell>
          <cell r="AG172">
            <v>0.7674949530690256</v>
          </cell>
          <cell r="AH172">
            <v>0.84989012595326452</v>
          </cell>
          <cell r="AI172">
            <v>1</v>
          </cell>
          <cell r="AJ172">
            <v>1</v>
          </cell>
        </row>
        <row r="173">
          <cell r="K173">
            <v>1.3899999999999999E-2</v>
          </cell>
          <cell r="AA173">
            <v>0.97014183377063523</v>
          </cell>
          <cell r="AB173">
            <v>0.69389662823278841</v>
          </cell>
          <cell r="AC173">
            <v>0.79882816331504836</v>
          </cell>
          <cell r="AD173">
            <v>0.88405797101449279</v>
          </cell>
          <cell r="AE173">
            <v>0.90476190476190477</v>
          </cell>
          <cell r="AF173">
            <v>0.87606789295637677</v>
          </cell>
          <cell r="AG173">
            <v>0.7674949530690256</v>
          </cell>
          <cell r="AH173">
            <v>0.84989012595326452</v>
          </cell>
          <cell r="AI173">
            <v>1</v>
          </cell>
          <cell r="AJ173">
            <v>1</v>
          </cell>
        </row>
        <row r="174">
          <cell r="K174">
            <v>1.5100000000000001E-2</v>
          </cell>
          <cell r="AA174">
            <v>0.97014183377063523</v>
          </cell>
          <cell r="AB174">
            <v>0.69389662823278841</v>
          </cell>
          <cell r="AC174">
            <v>0.79882816331504836</v>
          </cell>
          <cell r="AD174">
            <v>0.88405797101449279</v>
          </cell>
          <cell r="AE174">
            <v>0.90476190476190477</v>
          </cell>
          <cell r="AF174">
            <v>0.87606789295637677</v>
          </cell>
          <cell r="AG174">
            <v>0.7674949530690256</v>
          </cell>
          <cell r="AH174">
            <v>0.84989012595326452</v>
          </cell>
          <cell r="AI174">
            <v>1</v>
          </cell>
          <cell r="AJ174">
            <v>1</v>
          </cell>
        </row>
        <row r="175">
          <cell r="K175">
            <v>1.6500000000000001E-2</v>
          </cell>
          <cell r="AA175">
            <v>0.97014183377063523</v>
          </cell>
          <cell r="AB175">
            <v>0.69389662823278841</v>
          </cell>
          <cell r="AC175">
            <v>0.79882816331504836</v>
          </cell>
          <cell r="AD175">
            <v>0.88405797101449279</v>
          </cell>
          <cell r="AE175">
            <v>0.90476190476190477</v>
          </cell>
          <cell r="AF175">
            <v>0.87606789295637677</v>
          </cell>
          <cell r="AG175">
            <v>0.7674949530690256</v>
          </cell>
          <cell r="AH175">
            <v>0.84989012595326452</v>
          </cell>
          <cell r="AI175">
            <v>1</v>
          </cell>
          <cell r="AJ175">
            <v>1</v>
          </cell>
        </row>
        <row r="176">
          <cell r="K176">
            <v>1.7999999999999999E-2</v>
          </cell>
          <cell r="AA176">
            <v>0.97014183377063523</v>
          </cell>
          <cell r="AB176">
            <v>0.69389662823278841</v>
          </cell>
          <cell r="AC176">
            <v>0.79882816331504836</v>
          </cell>
          <cell r="AD176">
            <v>0.88405797101449279</v>
          </cell>
          <cell r="AE176">
            <v>0.90476190476190477</v>
          </cell>
          <cell r="AF176">
            <v>0.87606789295637677</v>
          </cell>
          <cell r="AG176">
            <v>0.7674949530690256</v>
          </cell>
          <cell r="AH176">
            <v>0.84989012595326452</v>
          </cell>
          <cell r="AI176">
            <v>1</v>
          </cell>
          <cell r="AJ176">
            <v>1</v>
          </cell>
        </row>
        <row r="177">
          <cell r="K177">
            <v>2.0400000000000001E-2</v>
          </cell>
          <cell r="AA177">
            <v>0.97014183377063523</v>
          </cell>
          <cell r="AB177">
            <v>0.69389662823278841</v>
          </cell>
          <cell r="AC177">
            <v>0.79882816331504836</v>
          </cell>
          <cell r="AD177">
            <v>0.88405797101449279</v>
          </cell>
          <cell r="AE177">
            <v>0.90476190476190477</v>
          </cell>
          <cell r="AF177">
            <v>0.87606789295637677</v>
          </cell>
          <cell r="AG177">
            <v>0.7674949530690256</v>
          </cell>
          <cell r="AH177">
            <v>0.84989012595326452</v>
          </cell>
          <cell r="AI177">
            <v>1</v>
          </cell>
          <cell r="AJ177">
            <v>1</v>
          </cell>
        </row>
        <row r="178">
          <cell r="K178">
            <v>2.3400000000000001E-2</v>
          </cell>
          <cell r="AA178">
            <v>0.97014183377063523</v>
          </cell>
          <cell r="AB178">
            <v>0.69389662823278841</v>
          </cell>
          <cell r="AC178">
            <v>0.79882816331504836</v>
          </cell>
          <cell r="AD178">
            <v>0.88405797101449279</v>
          </cell>
          <cell r="AE178">
            <v>0.90476190476190477</v>
          </cell>
          <cell r="AF178">
            <v>0.87606789295637677</v>
          </cell>
          <cell r="AG178">
            <v>0.7674949530690256</v>
          </cell>
          <cell r="AH178">
            <v>0.84989012595326452</v>
          </cell>
          <cell r="AI178">
            <v>1</v>
          </cell>
          <cell r="AJ178">
            <v>1</v>
          </cell>
        </row>
        <row r="179">
          <cell r="K179">
            <v>2.7E-2</v>
          </cell>
          <cell r="AA179">
            <v>0.97014183377063523</v>
          </cell>
          <cell r="AB179">
            <v>0.69389662823278841</v>
          </cell>
          <cell r="AC179">
            <v>0.79882816331504836</v>
          </cell>
          <cell r="AD179">
            <v>0.88405797101449279</v>
          </cell>
          <cell r="AE179">
            <v>0.90476190476190477</v>
          </cell>
          <cell r="AF179">
            <v>0.87606789295637677</v>
          </cell>
          <cell r="AG179">
            <v>0.7674949530690256</v>
          </cell>
          <cell r="AH179">
            <v>0.84989012595326452</v>
          </cell>
          <cell r="AI179">
            <v>1</v>
          </cell>
          <cell r="AJ179">
            <v>1</v>
          </cell>
        </row>
        <row r="180">
          <cell r="K180">
            <v>3.1300000000000001E-2</v>
          </cell>
          <cell r="AA180">
            <v>0.97014183377063523</v>
          </cell>
          <cell r="AB180">
            <v>0.69389662823278841</v>
          </cell>
          <cell r="AC180">
            <v>0.79882816331504836</v>
          </cell>
          <cell r="AD180">
            <v>0.88405797101449279</v>
          </cell>
          <cell r="AE180">
            <v>0.90476190476190477</v>
          </cell>
          <cell r="AF180">
            <v>0.87606789295637677</v>
          </cell>
          <cell r="AG180">
            <v>0.7674949530690256</v>
          </cell>
          <cell r="AH180">
            <v>0.84989012595326452</v>
          </cell>
          <cell r="AI180">
            <v>1</v>
          </cell>
          <cell r="AJ180">
            <v>1</v>
          </cell>
        </row>
        <row r="181">
          <cell r="K181">
            <v>3.6299999999999999E-2</v>
          </cell>
          <cell r="AA181">
            <v>0.97014183377063523</v>
          </cell>
          <cell r="AB181">
            <v>0.69389662823278841</v>
          </cell>
          <cell r="AC181">
            <v>0.79882816331504836</v>
          </cell>
          <cell r="AD181">
            <v>0.88405797101449279</v>
          </cell>
          <cell r="AE181">
            <v>0.90476190476190477</v>
          </cell>
          <cell r="AF181">
            <v>0.87606789295637677</v>
          </cell>
          <cell r="AG181">
            <v>0.7674949530690256</v>
          </cell>
          <cell r="AH181">
            <v>0.84989012595326452</v>
          </cell>
          <cell r="AI181">
            <v>1</v>
          </cell>
          <cell r="AJ181">
            <v>1</v>
          </cell>
        </row>
        <row r="182">
          <cell r="K182">
            <v>4.19E-2</v>
          </cell>
          <cell r="AA182">
            <v>0.97014183377063523</v>
          </cell>
          <cell r="AB182">
            <v>0.69389662823278841</v>
          </cell>
          <cell r="AC182">
            <v>0.79882816331504836</v>
          </cell>
          <cell r="AD182">
            <v>0.88405797101449279</v>
          </cell>
          <cell r="AE182">
            <v>0.90476190476190477</v>
          </cell>
          <cell r="AF182">
            <v>0.87606789295637677</v>
          </cell>
          <cell r="AG182">
            <v>0.7674949530690256</v>
          </cell>
          <cell r="AH182">
            <v>0.84989012595326452</v>
          </cell>
          <cell r="AI182">
            <v>1</v>
          </cell>
          <cell r="AJ182">
            <v>1</v>
          </cell>
        </row>
        <row r="183">
          <cell r="K183">
            <v>4.9299999999999997E-2</v>
          </cell>
          <cell r="AA183">
            <v>0.97014183377063523</v>
          </cell>
          <cell r="AB183">
            <v>0.69389662823278841</v>
          </cell>
          <cell r="AC183">
            <v>0.79882816331504836</v>
          </cell>
          <cell r="AD183">
            <v>0.88405797101449279</v>
          </cell>
          <cell r="AE183">
            <v>0.90476190476190477</v>
          </cell>
          <cell r="AF183">
            <v>0.87606789295637677</v>
          </cell>
          <cell r="AG183">
            <v>0.7674949530690256</v>
          </cell>
          <cell r="AH183">
            <v>0.84989012595326452</v>
          </cell>
          <cell r="AI183">
            <v>1</v>
          </cell>
          <cell r="AJ183">
            <v>1</v>
          </cell>
        </row>
        <row r="184">
          <cell r="K184">
            <v>5.7700000000000001E-2</v>
          </cell>
          <cell r="AA184">
            <v>0.97014183377063523</v>
          </cell>
          <cell r="AB184">
            <v>0.69389662823278841</v>
          </cell>
          <cell r="AC184">
            <v>0.79882816331504836</v>
          </cell>
          <cell r="AD184">
            <v>0.88405797101449279</v>
          </cell>
          <cell r="AE184">
            <v>0.90476190476190477</v>
          </cell>
          <cell r="AF184">
            <v>0.87606789295637677</v>
          </cell>
          <cell r="AG184">
            <v>0.7674949530690256</v>
          </cell>
          <cell r="AH184">
            <v>0.84989012595326452</v>
          </cell>
          <cell r="AI184">
            <v>1</v>
          </cell>
          <cell r="AJ184">
            <v>1</v>
          </cell>
        </row>
        <row r="185">
          <cell r="K185">
            <v>6.7299999999999999E-2</v>
          </cell>
          <cell r="AA185">
            <v>0.97014183377063523</v>
          </cell>
          <cell r="AB185">
            <v>0.69389662823278841</v>
          </cell>
          <cell r="AC185">
            <v>0.79882816331504836</v>
          </cell>
          <cell r="AD185">
            <v>0.88405797101449279</v>
          </cell>
          <cell r="AE185">
            <v>0.90476190476190477</v>
          </cell>
          <cell r="AF185">
            <v>0.87606789295637677</v>
          </cell>
          <cell r="AG185">
            <v>0.7674949530690256</v>
          </cell>
          <cell r="AH185">
            <v>0.84989012595326452</v>
          </cell>
          <cell r="AI185">
            <v>1</v>
          </cell>
          <cell r="AJ185">
            <v>1</v>
          </cell>
        </row>
        <row r="186">
          <cell r="K186">
            <v>7.8E-2</v>
          </cell>
          <cell r="AA186">
            <v>0.97014183377063523</v>
          </cell>
          <cell r="AB186">
            <v>0.69389662823278841</v>
          </cell>
          <cell r="AC186">
            <v>0.79882816331504836</v>
          </cell>
          <cell r="AD186">
            <v>0.88405797101449279</v>
          </cell>
          <cell r="AE186">
            <v>0.90476190476190477</v>
          </cell>
          <cell r="AF186">
            <v>0.87606789295637677</v>
          </cell>
          <cell r="AG186">
            <v>0.7674949530690256</v>
          </cell>
          <cell r="AH186">
            <v>0.84989012595326452</v>
          </cell>
          <cell r="AI186">
            <v>1</v>
          </cell>
          <cell r="AJ186">
            <v>1</v>
          </cell>
        </row>
        <row r="187">
          <cell r="K187">
            <v>8.9700000000000002E-2</v>
          </cell>
          <cell r="AA187">
            <v>0.97014183377063523</v>
          </cell>
          <cell r="AB187">
            <v>0.69389662823278841</v>
          </cell>
          <cell r="AC187">
            <v>0.79882816331504836</v>
          </cell>
          <cell r="AD187">
            <v>0.88405797101449279</v>
          </cell>
          <cell r="AE187">
            <v>0.90476190476190477</v>
          </cell>
          <cell r="AF187">
            <v>0.87606789295637677</v>
          </cell>
          <cell r="AG187">
            <v>0.7674949530690256</v>
          </cell>
          <cell r="AH187">
            <v>0.84989012595326452</v>
          </cell>
          <cell r="AI187">
            <v>1</v>
          </cell>
          <cell r="AJ187">
            <v>1</v>
          </cell>
        </row>
        <row r="188">
          <cell r="K188">
            <v>0.1026</v>
          </cell>
          <cell r="AA188">
            <v>0.97014183377063523</v>
          </cell>
          <cell r="AB188">
            <v>0.69389662823278841</v>
          </cell>
          <cell r="AC188">
            <v>0.79882816331504836</v>
          </cell>
          <cell r="AD188">
            <v>0.88405797101449279</v>
          </cell>
          <cell r="AE188">
            <v>0.90476190476190477</v>
          </cell>
          <cell r="AF188">
            <v>0.87606789295637677</v>
          </cell>
          <cell r="AG188">
            <v>0.7674949530690256</v>
          </cell>
          <cell r="AH188">
            <v>0.84989012595326452</v>
          </cell>
          <cell r="AI188">
            <v>1</v>
          </cell>
          <cell r="AJ188">
            <v>1</v>
          </cell>
        </row>
        <row r="189">
          <cell r="K189">
            <v>0.1221</v>
          </cell>
          <cell r="AA189">
            <v>0.97014183377063523</v>
          </cell>
          <cell r="AB189">
            <v>0.69389662823278841</v>
          </cell>
          <cell r="AC189">
            <v>0.79882816331504836</v>
          </cell>
          <cell r="AD189">
            <v>0.88405797101449279</v>
          </cell>
          <cell r="AE189">
            <v>0.90476190476190477</v>
          </cell>
          <cell r="AF189">
            <v>0.87606789295637677</v>
          </cell>
          <cell r="AG189">
            <v>0.7674949530690256</v>
          </cell>
          <cell r="AH189">
            <v>0.84989012595326452</v>
          </cell>
          <cell r="AI189">
            <v>1</v>
          </cell>
          <cell r="AJ189">
            <v>1</v>
          </cell>
        </row>
        <row r="190">
          <cell r="K190">
            <v>0.1472</v>
          </cell>
          <cell r="AA190">
            <v>0.97014183377063523</v>
          </cell>
          <cell r="AB190">
            <v>0.69389662823278841</v>
          </cell>
          <cell r="AC190">
            <v>0.79882816331504836</v>
          </cell>
          <cell r="AD190">
            <v>0.88405797101449279</v>
          </cell>
          <cell r="AE190">
            <v>0.90476190476190477</v>
          </cell>
          <cell r="AF190">
            <v>0.87606789295637677</v>
          </cell>
          <cell r="AG190">
            <v>0.7674949530690256</v>
          </cell>
          <cell r="AH190">
            <v>0.84989012595326452</v>
          </cell>
          <cell r="AI190">
            <v>1</v>
          </cell>
          <cell r="AJ190">
            <v>1</v>
          </cell>
        </row>
        <row r="191">
          <cell r="K191">
            <v>0.1779</v>
          </cell>
          <cell r="AA191">
            <v>0.97014183377063523</v>
          </cell>
          <cell r="AB191">
            <v>0.69389662823278841</v>
          </cell>
          <cell r="AC191">
            <v>0.79882816331504836</v>
          </cell>
          <cell r="AD191">
            <v>0.88405797101449279</v>
          </cell>
          <cell r="AE191">
            <v>0.90476190476190477</v>
          </cell>
          <cell r="AF191">
            <v>0.87606789295637677</v>
          </cell>
          <cell r="AG191">
            <v>0.7674949530690256</v>
          </cell>
          <cell r="AH191">
            <v>0.84989012595326452</v>
          </cell>
          <cell r="AI191">
            <v>1</v>
          </cell>
          <cell r="AJ191">
            <v>1</v>
          </cell>
        </row>
        <row r="192">
          <cell r="K192">
            <v>0.21410000000000001</v>
          </cell>
          <cell r="AA192">
            <v>0.97014183377063523</v>
          </cell>
          <cell r="AB192">
            <v>0.69389662823278841</v>
          </cell>
          <cell r="AC192">
            <v>0.79882816331504836</v>
          </cell>
          <cell r="AD192">
            <v>0.88405797101449279</v>
          </cell>
          <cell r="AE192">
            <v>0.90476190476190477</v>
          </cell>
          <cell r="AF192">
            <v>0.87606789295637677</v>
          </cell>
          <cell r="AG192">
            <v>0.7674949530690256</v>
          </cell>
          <cell r="AH192">
            <v>0.84989012595326452</v>
          </cell>
          <cell r="AI192">
            <v>1</v>
          </cell>
          <cell r="AJ192">
            <v>1</v>
          </cell>
        </row>
        <row r="193">
          <cell r="K193">
            <v>0.25600000000000001</v>
          </cell>
          <cell r="AA193">
            <v>0.97014183377063523</v>
          </cell>
          <cell r="AB193">
            <v>0.69389662823278841</v>
          </cell>
          <cell r="AC193">
            <v>0.79882816331504836</v>
          </cell>
          <cell r="AD193">
            <v>0.88405797101449279</v>
          </cell>
          <cell r="AE193">
            <v>0.90476190476190477</v>
          </cell>
          <cell r="AF193">
            <v>0.87606789295637677</v>
          </cell>
          <cell r="AG193">
            <v>0.7674949530690256</v>
          </cell>
          <cell r="AH193">
            <v>0.84989012595326452</v>
          </cell>
          <cell r="AI193">
            <v>1</v>
          </cell>
          <cell r="AJ193">
            <v>1</v>
          </cell>
        </row>
        <row r="194">
          <cell r="K194">
            <v>0.3034</v>
          </cell>
          <cell r="AA194">
            <v>0.97014183377063523</v>
          </cell>
          <cell r="AB194">
            <v>0.69389662823278841</v>
          </cell>
          <cell r="AC194">
            <v>0.79882816331504836</v>
          </cell>
          <cell r="AD194">
            <v>0.88405797101449279</v>
          </cell>
          <cell r="AE194">
            <v>0.90476190476190477</v>
          </cell>
          <cell r="AF194">
            <v>0.87606789295637677</v>
          </cell>
          <cell r="AG194">
            <v>0.7674949530690256</v>
          </cell>
          <cell r="AH194">
            <v>0.84989012595326452</v>
          </cell>
          <cell r="AI194">
            <v>1</v>
          </cell>
          <cell r="AJ194">
            <v>1</v>
          </cell>
        </row>
        <row r="195">
          <cell r="K195">
            <v>0.35630000000000001</v>
          </cell>
          <cell r="AA195">
            <v>0.97014183377063523</v>
          </cell>
          <cell r="AB195">
            <v>0.69389662823278841</v>
          </cell>
          <cell r="AC195">
            <v>0.79882816331504836</v>
          </cell>
          <cell r="AD195">
            <v>0.88405797101449279</v>
          </cell>
          <cell r="AE195">
            <v>0.90476190476190477</v>
          </cell>
          <cell r="AF195">
            <v>0.87606789295637677</v>
          </cell>
          <cell r="AG195">
            <v>0.7674949530690256</v>
          </cell>
          <cell r="AH195">
            <v>0.84989012595326452</v>
          </cell>
          <cell r="AI195">
            <v>1</v>
          </cell>
          <cell r="AJ195">
            <v>1</v>
          </cell>
        </row>
        <row r="196">
          <cell r="K196">
            <v>0.40910000000000002</v>
          </cell>
          <cell r="AA196">
            <v>0.97014183377063523</v>
          </cell>
          <cell r="AB196">
            <v>0.69389662823278841</v>
          </cell>
          <cell r="AC196">
            <v>0.79882816331504836</v>
          </cell>
          <cell r="AD196">
            <v>0.88405797101449279</v>
          </cell>
          <cell r="AE196">
            <v>0.90476190476190477</v>
          </cell>
          <cell r="AF196">
            <v>0.87606789295637677</v>
          </cell>
          <cell r="AG196">
            <v>0.7674949530690256</v>
          </cell>
          <cell r="AH196">
            <v>0.84989012595326452</v>
          </cell>
          <cell r="AI196">
            <v>1</v>
          </cell>
          <cell r="AJ196">
            <v>1</v>
          </cell>
        </row>
        <row r="197">
          <cell r="K197">
            <v>0.46189999999999998</v>
          </cell>
          <cell r="AA197">
            <v>0.97014183377063523</v>
          </cell>
          <cell r="AB197">
            <v>0.69389662823278841</v>
          </cell>
          <cell r="AC197">
            <v>0.79882816331504836</v>
          </cell>
          <cell r="AD197">
            <v>0.88405797101449279</v>
          </cell>
          <cell r="AE197">
            <v>0.90476190476190477</v>
          </cell>
          <cell r="AF197">
            <v>0.87606789295637677</v>
          </cell>
          <cell r="AG197">
            <v>0.7674949530690256</v>
          </cell>
          <cell r="AH197">
            <v>0.84989012595326452</v>
          </cell>
          <cell r="AI197">
            <v>1</v>
          </cell>
          <cell r="AJ197">
            <v>1</v>
          </cell>
        </row>
        <row r="198">
          <cell r="K198">
            <v>0.51470000000000005</v>
          </cell>
          <cell r="AA198">
            <v>0.97014183377063523</v>
          </cell>
          <cell r="AB198">
            <v>0.69389662823278841</v>
          </cell>
          <cell r="AC198">
            <v>0.79882816331504836</v>
          </cell>
          <cell r="AD198">
            <v>0.88405797101449279</v>
          </cell>
          <cell r="AE198">
            <v>0.90476190476190477</v>
          </cell>
          <cell r="AF198">
            <v>0.87606789295637677</v>
          </cell>
          <cell r="AG198">
            <v>0.7674949530690256</v>
          </cell>
          <cell r="AH198">
            <v>0.84989012595326452</v>
          </cell>
          <cell r="AI198">
            <v>1</v>
          </cell>
          <cell r="AJ198">
            <v>1</v>
          </cell>
        </row>
        <row r="199">
          <cell r="K199">
            <v>0.56740000000000002</v>
          </cell>
          <cell r="AA199">
            <v>0.97014183377063523</v>
          </cell>
          <cell r="AB199">
            <v>0.69389662823278841</v>
          </cell>
          <cell r="AC199">
            <v>0.79882816331504836</v>
          </cell>
          <cell r="AD199">
            <v>0.88405797101449279</v>
          </cell>
          <cell r="AE199">
            <v>0.90476190476190477</v>
          </cell>
          <cell r="AF199">
            <v>0.87606789295637677</v>
          </cell>
          <cell r="AG199">
            <v>0.7674949530690256</v>
          </cell>
          <cell r="AH199">
            <v>0.84989012595326452</v>
          </cell>
          <cell r="AI199">
            <v>1</v>
          </cell>
          <cell r="AJ199">
            <v>1</v>
          </cell>
        </row>
        <row r="200">
          <cell r="K200">
            <v>0.62</v>
          </cell>
          <cell r="AA200">
            <v>0.97014183377063523</v>
          </cell>
          <cell r="AB200">
            <v>0.69389662823278841</v>
          </cell>
          <cell r="AC200">
            <v>0.79882816331504836</v>
          </cell>
          <cell r="AD200">
            <v>0.88405797101449279</v>
          </cell>
          <cell r="AE200">
            <v>0.90476190476190477</v>
          </cell>
          <cell r="AF200">
            <v>0.87606789295637677</v>
          </cell>
          <cell r="AG200">
            <v>0.7674949530690256</v>
          </cell>
          <cell r="AH200">
            <v>0.84989012595326452</v>
          </cell>
          <cell r="AI200">
            <v>1</v>
          </cell>
          <cell r="AJ200">
            <v>1</v>
          </cell>
        </row>
        <row r="201">
          <cell r="K201">
            <v>0.66510000000000002</v>
          </cell>
          <cell r="AA201">
            <v>0.97014183377063523</v>
          </cell>
          <cell r="AB201">
            <v>0.69389662823278841</v>
          </cell>
          <cell r="AC201">
            <v>0.79882816331504836</v>
          </cell>
          <cell r="AD201">
            <v>0.88405797101449279</v>
          </cell>
          <cell r="AE201">
            <v>0.90476190476190477</v>
          </cell>
          <cell r="AF201">
            <v>0.87606789295637677</v>
          </cell>
          <cell r="AG201">
            <v>0.7674949530690256</v>
          </cell>
          <cell r="AH201">
            <v>0.84989012595326452</v>
          </cell>
          <cell r="AI201">
            <v>1</v>
          </cell>
          <cell r="AJ201">
            <v>1</v>
          </cell>
        </row>
        <row r="202">
          <cell r="K202">
            <v>0.7147</v>
          </cell>
          <cell r="AA202">
            <v>0.97014183377063523</v>
          </cell>
          <cell r="AB202">
            <v>0.69389662823278841</v>
          </cell>
          <cell r="AC202">
            <v>0.79882816331504836</v>
          </cell>
          <cell r="AD202">
            <v>0.88405797101449279</v>
          </cell>
          <cell r="AE202">
            <v>0.90476190476190477</v>
          </cell>
          <cell r="AF202">
            <v>0.87606789295637677</v>
          </cell>
          <cell r="AG202">
            <v>0.7674949530690256</v>
          </cell>
          <cell r="AH202">
            <v>0.84989012595326452</v>
          </cell>
          <cell r="AI202">
            <v>1</v>
          </cell>
          <cell r="AJ202">
            <v>1</v>
          </cell>
        </row>
        <row r="203">
          <cell r="K203">
            <v>0.76029999999999998</v>
          </cell>
          <cell r="AA203">
            <v>0.97014183377063523</v>
          </cell>
          <cell r="AB203">
            <v>0.69389662823278841</v>
          </cell>
          <cell r="AC203">
            <v>0.79882816331504836</v>
          </cell>
          <cell r="AD203">
            <v>0.88405797101449279</v>
          </cell>
          <cell r="AE203">
            <v>0.90476190476190477</v>
          </cell>
          <cell r="AF203">
            <v>0.87606789295637677</v>
          </cell>
          <cell r="AG203">
            <v>0.7674949530690256</v>
          </cell>
          <cell r="AH203">
            <v>0.84989012595326452</v>
          </cell>
          <cell r="AI203">
            <v>1</v>
          </cell>
          <cell r="AJ203">
            <v>1</v>
          </cell>
        </row>
        <row r="204">
          <cell r="K204">
            <v>0.77780000000000005</v>
          </cell>
          <cell r="AA204">
            <v>0.97014183377063523</v>
          </cell>
          <cell r="AB204">
            <v>0.69389662823278841</v>
          </cell>
          <cell r="AC204">
            <v>0.79882816331504836</v>
          </cell>
          <cell r="AD204">
            <v>0.88405797101449279</v>
          </cell>
          <cell r="AE204">
            <v>0.90476190476190477</v>
          </cell>
          <cell r="AF204">
            <v>0.87606789295637677</v>
          </cell>
          <cell r="AG204">
            <v>0.7674949530690256</v>
          </cell>
          <cell r="AH204">
            <v>0.84989012595326452</v>
          </cell>
          <cell r="AI204">
            <v>1</v>
          </cell>
          <cell r="AJ204">
            <v>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s://www.dpmc.gov.au/sites/default/files/publications/Value_of_Statistical_Life_guidance_note.pd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8"/>
  <sheetViews>
    <sheetView zoomScale="85" zoomScaleNormal="85" workbookViewId="0">
      <selection activeCell="D31" sqref="D31"/>
    </sheetView>
  </sheetViews>
  <sheetFormatPr defaultColWidth="8.7109375" defaultRowHeight="12.75"/>
  <cols>
    <col min="1" max="1" width="10.140625" style="579" bestFit="1" customWidth="1"/>
    <col min="2" max="2" width="49.5703125" style="579" bestFit="1" customWidth="1"/>
    <col min="3" max="16384" width="8.7109375" style="579"/>
  </cols>
  <sheetData>
    <row r="1" spans="1:5" ht="15" customHeight="1"/>
    <row r="3" spans="1:5">
      <c r="B3" s="830"/>
    </row>
    <row r="4" spans="1:5">
      <c r="B4" s="961" t="s">
        <v>350</v>
      </c>
      <c r="E4" s="3" t="s">
        <v>371</v>
      </c>
    </row>
    <row r="5" spans="1:5">
      <c r="B5" s="966" t="s">
        <v>357</v>
      </c>
      <c r="E5" s="349" t="s">
        <v>372</v>
      </c>
    </row>
    <row r="6" spans="1:5" ht="38.25">
      <c r="B6" s="962" t="s">
        <v>368</v>
      </c>
    </row>
    <row r="7" spans="1:5" ht="51">
      <c r="B7" s="962" t="s">
        <v>351</v>
      </c>
    </row>
    <row r="8" spans="1:5" ht="25.5">
      <c r="B8" s="962" t="s">
        <v>369</v>
      </c>
    </row>
    <row r="9" spans="1:5">
      <c r="A9" s="830"/>
      <c r="B9" s="963" t="s">
        <v>352</v>
      </c>
    </row>
    <row r="10" spans="1:5" ht="25.5">
      <c r="A10" s="938"/>
      <c r="B10" s="962" t="s">
        <v>353</v>
      </c>
    </row>
    <row r="11" spans="1:5" ht="25.5">
      <c r="A11" s="830"/>
      <c r="B11" s="964" t="s">
        <v>354</v>
      </c>
      <c r="C11" s="349" t="s">
        <v>355</v>
      </c>
    </row>
    <row r="12" spans="1:5" ht="51">
      <c r="B12" s="965" t="s">
        <v>374</v>
      </c>
      <c r="C12" s="349" t="s">
        <v>356</v>
      </c>
    </row>
    <row r="13" spans="1:5">
      <c r="B13" s="966" t="s">
        <v>358</v>
      </c>
    </row>
    <row r="14" spans="1:5" ht="25.5">
      <c r="B14" s="968" t="s">
        <v>367</v>
      </c>
    </row>
    <row r="15" spans="1:5">
      <c r="B15" s="967" t="s">
        <v>359</v>
      </c>
    </row>
    <row r="20" spans="2:4">
      <c r="B20" s="349" t="s">
        <v>381</v>
      </c>
    </row>
    <row r="21" spans="2:4">
      <c r="B21" s="349" t="s">
        <v>382</v>
      </c>
    </row>
    <row r="22" spans="2:4">
      <c r="B22" s="349" t="s">
        <v>383</v>
      </c>
    </row>
    <row r="23" spans="2:4">
      <c r="B23" s="349" t="s">
        <v>384</v>
      </c>
    </row>
    <row r="24" spans="2:4">
      <c r="B24" s="349" t="s">
        <v>391</v>
      </c>
    </row>
    <row r="27" spans="2:4">
      <c r="B27" s="1122" t="s">
        <v>387</v>
      </c>
    </row>
    <row r="28" spans="2:4">
      <c r="B28" s="830">
        <v>43081</v>
      </c>
      <c r="C28" s="579" t="s">
        <v>388</v>
      </c>
      <c r="D28" s="579" t="s">
        <v>389</v>
      </c>
    </row>
    <row r="29" spans="2:4" ht="13.15" customHeight="1">
      <c r="B29" s="830">
        <v>43081</v>
      </c>
      <c r="C29" s="579" t="s">
        <v>390</v>
      </c>
      <c r="D29" s="579" t="s">
        <v>392</v>
      </c>
    </row>
    <row r="30" spans="2:4" ht="13.15" customHeight="1">
      <c r="B30" s="830">
        <v>43081</v>
      </c>
      <c r="C30" s="349" t="s">
        <v>388</v>
      </c>
      <c r="D30" s="349" t="s">
        <v>607</v>
      </c>
    </row>
    <row r="31" spans="2:4" ht="13.15" customHeight="1"/>
    <row r="32" spans="2:4" ht="13.15" customHeight="1"/>
    <row r="33" ht="13.9" customHeight="1"/>
    <row r="34" ht="13.15" customHeight="1"/>
    <row r="35" ht="13.15" customHeight="1"/>
    <row r="36" ht="13.15" customHeight="1"/>
    <row r="37" ht="13.15" customHeight="1"/>
    <row r="38" ht="13.9" customHeight="1"/>
  </sheetData>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B0F0"/>
    <pageSetUpPr fitToPage="1"/>
  </sheetPr>
  <dimension ref="A1:HM25"/>
  <sheetViews>
    <sheetView zoomScale="85" zoomScaleNormal="85" zoomScalePageLayoutView="200" workbookViewId="0">
      <selection activeCell="C5" sqref="C5:E5"/>
    </sheetView>
  </sheetViews>
  <sheetFormatPr defaultColWidth="8.7109375" defaultRowHeight="12.75"/>
  <cols>
    <col min="1" max="1" width="3" style="513" bestFit="1" customWidth="1"/>
    <col min="2" max="2" width="49.42578125" style="349" customWidth="1"/>
    <col min="3" max="3" width="13.7109375" style="349" customWidth="1"/>
    <col min="4" max="5" width="13.85546875" style="349" customWidth="1"/>
    <col min="6" max="6" width="11.28515625" style="349" customWidth="1"/>
    <col min="7" max="7" width="14.28515625" style="349" customWidth="1"/>
    <col min="8" max="8" width="15.42578125" style="349" bestFit="1" customWidth="1"/>
    <col min="9" max="9" width="14.42578125" style="349" customWidth="1"/>
    <col min="10" max="10" width="14.28515625" style="349" customWidth="1"/>
    <col min="11" max="11" width="20.28515625" style="349" bestFit="1" customWidth="1"/>
    <col min="12" max="19" width="8.7109375" style="349"/>
    <col min="20" max="20" width="12.28515625" style="349" customWidth="1"/>
    <col min="21" max="21" width="10.85546875" style="349" customWidth="1"/>
    <col min="22" max="24" width="8.7109375" style="349"/>
    <col min="25" max="25" width="7.5703125" style="349" bestFit="1" customWidth="1"/>
    <col min="26" max="27" width="8.7109375" style="349"/>
    <col min="28" max="29" width="11.7109375" style="349" customWidth="1"/>
    <col min="30" max="30" width="12.85546875" style="349" customWidth="1"/>
    <col min="31" max="31" width="9.5703125" style="349" customWidth="1"/>
    <col min="32" max="32" width="9.5703125" style="349" bestFit="1" customWidth="1"/>
    <col min="33" max="37" width="8.7109375" style="349"/>
    <col min="38" max="38" width="12.140625" style="349" customWidth="1"/>
    <col min="39" max="39" width="11.42578125" style="349" customWidth="1"/>
    <col min="40" max="40" width="12.7109375" style="349" customWidth="1"/>
    <col min="41" max="41" width="11.7109375" style="349" customWidth="1"/>
    <col min="42" max="16384" width="8.7109375" style="349"/>
  </cols>
  <sheetData>
    <row r="1" spans="1:221">
      <c r="A1" s="610"/>
      <c r="B1" s="10"/>
      <c r="C1" s="10"/>
      <c r="D1" s="616"/>
      <c r="E1" s="616"/>
      <c r="F1" s="10"/>
      <c r="G1" s="10"/>
      <c r="H1" s="10"/>
      <c r="I1" s="10"/>
      <c r="J1" s="10"/>
      <c r="K1" s="10"/>
    </row>
    <row r="2" spans="1:221" ht="13.5" thickBot="1"/>
    <row r="3" spans="1:221" ht="13.5" customHeight="1" thickBot="1">
      <c r="C3" s="1170" t="s">
        <v>364</v>
      </c>
      <c r="D3" s="1171"/>
      <c r="E3" s="959"/>
      <c r="F3" s="1172" t="s">
        <v>294</v>
      </c>
      <c r="G3" s="1173"/>
      <c r="H3" s="1173"/>
      <c r="I3" s="1173"/>
      <c r="J3" s="1173"/>
      <c r="K3" s="1173"/>
      <c r="L3" s="1173"/>
      <c r="M3" s="1173"/>
      <c r="N3" s="1173"/>
      <c r="O3" s="1173"/>
      <c r="P3" s="1173"/>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c r="CL3" s="1173"/>
      <c r="CM3" s="1173"/>
      <c r="CN3" s="1173"/>
      <c r="CO3" s="1173"/>
      <c r="CP3" s="1173"/>
      <c r="CQ3" s="1173"/>
      <c r="CR3" s="1173"/>
      <c r="CS3" s="1173"/>
      <c r="CT3" s="1173"/>
      <c r="CU3" s="1173"/>
      <c r="CV3" s="1173"/>
      <c r="CW3" s="1173"/>
      <c r="CX3" s="1173"/>
      <c r="CY3" s="1173"/>
      <c r="CZ3" s="1173"/>
      <c r="DA3" s="1173"/>
      <c r="DB3" s="1173"/>
      <c r="DC3" s="1173"/>
      <c r="DD3" s="1173"/>
      <c r="DE3" s="1173"/>
      <c r="DF3" s="1173"/>
      <c r="DG3" s="1173"/>
      <c r="DH3" s="1173"/>
      <c r="DI3" s="1173"/>
      <c r="DJ3" s="1173"/>
      <c r="DK3" s="1173"/>
      <c r="DL3" s="1173"/>
      <c r="DM3" s="1173"/>
      <c r="DN3" s="1173"/>
      <c r="DO3" s="1173"/>
      <c r="DP3" s="1173"/>
      <c r="DQ3" s="1173"/>
      <c r="DR3" s="1173"/>
      <c r="DS3" s="1173"/>
      <c r="DT3" s="1173"/>
      <c r="DU3" s="1173"/>
      <c r="DV3" s="1173"/>
      <c r="DW3" s="1173"/>
      <c r="DX3" s="1173"/>
      <c r="DY3" s="1173"/>
      <c r="DZ3" s="1173"/>
      <c r="EA3" s="1173"/>
      <c r="EB3" s="1173"/>
      <c r="EC3" s="1173"/>
      <c r="ED3" s="1173"/>
      <c r="EE3" s="1173"/>
      <c r="EF3" s="1173"/>
      <c r="EG3" s="1173"/>
      <c r="EH3" s="1173"/>
      <c r="EI3" s="1173"/>
      <c r="EJ3" s="1173"/>
      <c r="EK3" s="1173"/>
      <c r="EL3" s="1173"/>
      <c r="EM3" s="1173"/>
      <c r="EN3" s="1173"/>
      <c r="EO3" s="1173"/>
      <c r="EP3" s="1173"/>
      <c r="EQ3" s="1173"/>
      <c r="ER3" s="1173"/>
      <c r="ES3" s="1173"/>
      <c r="ET3" s="1173"/>
      <c r="EU3" s="1173"/>
      <c r="EV3" s="1173"/>
      <c r="EW3" s="1173"/>
      <c r="EX3" s="1173"/>
      <c r="EY3" s="1173"/>
      <c r="EZ3" s="1173"/>
      <c r="FA3" s="1173"/>
      <c r="FB3" s="1173"/>
      <c r="FC3" s="1173"/>
      <c r="FD3" s="1173"/>
      <c r="FE3" s="1173"/>
      <c r="FF3" s="1173"/>
      <c r="FG3" s="1173"/>
      <c r="FH3" s="1173"/>
      <c r="FI3" s="1173"/>
      <c r="FJ3" s="1173"/>
      <c r="FK3" s="1173"/>
      <c r="FL3" s="1173"/>
      <c r="FM3" s="1173"/>
      <c r="FN3" s="1173"/>
      <c r="FO3" s="1173"/>
      <c r="FP3" s="1173"/>
      <c r="FQ3" s="1173"/>
      <c r="FR3" s="1173"/>
      <c r="FS3" s="1173"/>
      <c r="FT3" s="1173"/>
      <c r="FU3" s="1173"/>
      <c r="FV3" s="1173"/>
      <c r="FW3" s="1173"/>
      <c r="FX3" s="1173"/>
      <c r="FY3" s="1173"/>
      <c r="FZ3" s="1173"/>
      <c r="GA3" s="1173"/>
      <c r="GB3" s="1173"/>
      <c r="GC3" s="1173"/>
      <c r="GD3" s="1173"/>
      <c r="GE3" s="1173"/>
      <c r="GF3" s="1173"/>
      <c r="GG3" s="1173"/>
      <c r="GH3" s="1173"/>
      <c r="GI3" s="1173"/>
      <c r="GJ3" s="1173"/>
      <c r="GK3" s="1173"/>
      <c r="GL3" s="1173"/>
      <c r="GM3" s="1173"/>
      <c r="GN3" s="1173"/>
      <c r="GO3" s="1173"/>
      <c r="GP3" s="1173"/>
      <c r="GQ3" s="1173"/>
      <c r="GR3" s="1173"/>
      <c r="GS3" s="1173"/>
      <c r="GT3" s="1173"/>
      <c r="GU3" s="1173"/>
      <c r="GV3" s="1173"/>
      <c r="GW3" s="1173"/>
      <c r="GX3" s="1173"/>
      <c r="GY3" s="1173"/>
      <c r="GZ3" s="1173"/>
      <c r="HA3" s="1173"/>
      <c r="HB3" s="1173"/>
      <c r="HC3" s="1173"/>
      <c r="HD3" s="1173"/>
      <c r="HE3" s="1173"/>
      <c r="HF3" s="1173"/>
      <c r="HG3" s="1173"/>
      <c r="HH3" s="1173"/>
      <c r="HI3" s="1173"/>
      <c r="HJ3" s="1173"/>
      <c r="HK3" s="1173"/>
      <c r="HL3" s="1173"/>
      <c r="HM3" s="1174"/>
    </row>
    <row r="4" spans="1:221" ht="39" thickBot="1">
      <c r="B4" s="865" t="s">
        <v>370</v>
      </c>
      <c r="C4" s="871" t="s">
        <v>361</v>
      </c>
      <c r="D4" s="872" t="s">
        <v>315</v>
      </c>
      <c r="E4" s="872" t="s">
        <v>365</v>
      </c>
      <c r="F4" s="922" t="s">
        <v>308</v>
      </c>
      <c r="G4" s="923" t="s">
        <v>125</v>
      </c>
      <c r="H4" s="923" t="s">
        <v>227</v>
      </c>
      <c r="I4" s="923" t="s">
        <v>311</v>
      </c>
      <c r="J4" s="923" t="s">
        <v>289</v>
      </c>
      <c r="K4" s="923" t="s">
        <v>312</v>
      </c>
      <c r="L4" s="1117" t="s">
        <v>393</v>
      </c>
      <c r="M4" s="1118" t="s">
        <v>394</v>
      </c>
      <c r="N4" s="1118" t="s">
        <v>395</v>
      </c>
      <c r="O4" s="1118" t="s">
        <v>396</v>
      </c>
      <c r="P4" s="1118" t="s">
        <v>397</v>
      </c>
      <c r="Q4" s="1118" t="s">
        <v>398</v>
      </c>
      <c r="R4" s="1118" t="s">
        <v>399</v>
      </c>
      <c r="S4" s="1118" t="s">
        <v>400</v>
      </c>
      <c r="T4" s="1118" t="s">
        <v>401</v>
      </c>
      <c r="U4" s="1118" t="s">
        <v>402</v>
      </c>
      <c r="V4" s="1118" t="s">
        <v>403</v>
      </c>
      <c r="W4" s="1118" t="s">
        <v>404</v>
      </c>
      <c r="X4" s="1118" t="s">
        <v>405</v>
      </c>
      <c r="Y4" s="1118" t="s">
        <v>406</v>
      </c>
      <c r="Z4" s="1118" t="s">
        <v>407</v>
      </c>
      <c r="AA4" s="1118" t="s">
        <v>408</v>
      </c>
      <c r="AB4" s="1118" t="s">
        <v>409</v>
      </c>
      <c r="AC4" s="1118" t="s">
        <v>410</v>
      </c>
      <c r="AD4" s="1118" t="s">
        <v>411</v>
      </c>
      <c r="AE4" s="1118" t="s">
        <v>412</v>
      </c>
      <c r="AF4" s="1119" t="s">
        <v>597</v>
      </c>
      <c r="AG4" s="1117" t="s">
        <v>413</v>
      </c>
      <c r="AH4" s="1118" t="s">
        <v>414</v>
      </c>
      <c r="AI4" s="1118" t="s">
        <v>415</v>
      </c>
      <c r="AJ4" s="1118" t="s">
        <v>416</v>
      </c>
      <c r="AK4" s="1118" t="s">
        <v>417</v>
      </c>
      <c r="AL4" s="1118" t="s">
        <v>418</v>
      </c>
      <c r="AM4" s="1118" t="s">
        <v>419</v>
      </c>
      <c r="AN4" s="1118" t="s">
        <v>420</v>
      </c>
      <c r="AO4" s="1118" t="s">
        <v>421</v>
      </c>
      <c r="AP4" s="1118" t="s">
        <v>422</v>
      </c>
      <c r="AQ4" s="1118" t="s">
        <v>423</v>
      </c>
      <c r="AR4" s="1118" t="s">
        <v>424</v>
      </c>
      <c r="AS4" s="1118" t="s">
        <v>425</v>
      </c>
      <c r="AT4" s="1118" t="s">
        <v>426</v>
      </c>
      <c r="AU4" s="1118" t="s">
        <v>427</v>
      </c>
      <c r="AV4" s="1118" t="s">
        <v>428</v>
      </c>
      <c r="AW4" s="1118" t="s">
        <v>429</v>
      </c>
      <c r="AX4" s="1118" t="s">
        <v>430</v>
      </c>
      <c r="AY4" s="1118" t="s">
        <v>431</v>
      </c>
      <c r="AZ4" s="1118" t="s">
        <v>432</v>
      </c>
      <c r="BA4" s="1119" t="s">
        <v>598</v>
      </c>
      <c r="BB4" s="1117" t="s">
        <v>433</v>
      </c>
      <c r="BC4" s="1118" t="s">
        <v>434</v>
      </c>
      <c r="BD4" s="1118" t="s">
        <v>435</v>
      </c>
      <c r="BE4" s="1118" t="s">
        <v>436</v>
      </c>
      <c r="BF4" s="1118" t="s">
        <v>437</v>
      </c>
      <c r="BG4" s="1118" t="s">
        <v>438</v>
      </c>
      <c r="BH4" s="1118" t="s">
        <v>439</v>
      </c>
      <c r="BI4" s="1118" t="s">
        <v>440</v>
      </c>
      <c r="BJ4" s="1118" t="s">
        <v>441</v>
      </c>
      <c r="BK4" s="1118" t="s">
        <v>442</v>
      </c>
      <c r="BL4" s="1118" t="s">
        <v>443</v>
      </c>
      <c r="BM4" s="1118" t="s">
        <v>444</v>
      </c>
      <c r="BN4" s="1118" t="s">
        <v>445</v>
      </c>
      <c r="BO4" s="1118" t="s">
        <v>446</v>
      </c>
      <c r="BP4" s="1118" t="s">
        <v>447</v>
      </c>
      <c r="BQ4" s="1118" t="s">
        <v>448</v>
      </c>
      <c r="BR4" s="1118" t="s">
        <v>449</v>
      </c>
      <c r="BS4" s="1118" t="s">
        <v>450</v>
      </c>
      <c r="BT4" s="1118" t="s">
        <v>451</v>
      </c>
      <c r="BU4" s="1118" t="s">
        <v>452</v>
      </c>
      <c r="BV4" s="1119" t="s">
        <v>599</v>
      </c>
      <c r="BW4" s="1117" t="s">
        <v>453</v>
      </c>
      <c r="BX4" s="1118" t="s">
        <v>454</v>
      </c>
      <c r="BY4" s="1118" t="s">
        <v>455</v>
      </c>
      <c r="BZ4" s="1118" t="s">
        <v>456</v>
      </c>
      <c r="CA4" s="1118" t="s">
        <v>457</v>
      </c>
      <c r="CB4" s="1118" t="s">
        <v>458</v>
      </c>
      <c r="CC4" s="1118" t="s">
        <v>459</v>
      </c>
      <c r="CD4" s="1118" t="s">
        <v>460</v>
      </c>
      <c r="CE4" s="1118" t="s">
        <v>461</v>
      </c>
      <c r="CF4" s="1118" t="s">
        <v>462</v>
      </c>
      <c r="CG4" s="1118" t="s">
        <v>463</v>
      </c>
      <c r="CH4" s="1118" t="s">
        <v>464</v>
      </c>
      <c r="CI4" s="1118" t="s">
        <v>465</v>
      </c>
      <c r="CJ4" s="1118" t="s">
        <v>466</v>
      </c>
      <c r="CK4" s="1118" t="s">
        <v>467</v>
      </c>
      <c r="CL4" s="1118" t="s">
        <v>468</v>
      </c>
      <c r="CM4" s="1118" t="s">
        <v>469</v>
      </c>
      <c r="CN4" s="1118" t="s">
        <v>470</v>
      </c>
      <c r="CO4" s="1118" t="s">
        <v>471</v>
      </c>
      <c r="CP4" s="1118" t="s">
        <v>472</v>
      </c>
      <c r="CQ4" s="1119" t="s">
        <v>600</v>
      </c>
      <c r="CR4" s="1117" t="s">
        <v>473</v>
      </c>
      <c r="CS4" s="1118" t="s">
        <v>474</v>
      </c>
      <c r="CT4" s="1118" t="s">
        <v>475</v>
      </c>
      <c r="CU4" s="1118" t="s">
        <v>476</v>
      </c>
      <c r="CV4" s="1118" t="s">
        <v>477</v>
      </c>
      <c r="CW4" s="1118" t="s">
        <v>478</v>
      </c>
      <c r="CX4" s="1118" t="s">
        <v>479</v>
      </c>
      <c r="CY4" s="1118" t="s">
        <v>480</v>
      </c>
      <c r="CZ4" s="1118" t="s">
        <v>481</v>
      </c>
      <c r="DA4" s="1118" t="s">
        <v>482</v>
      </c>
      <c r="DB4" s="1118" t="s">
        <v>483</v>
      </c>
      <c r="DC4" s="1118" t="s">
        <v>484</v>
      </c>
      <c r="DD4" s="1118" t="s">
        <v>485</v>
      </c>
      <c r="DE4" s="1118" t="s">
        <v>486</v>
      </c>
      <c r="DF4" s="1118" t="s">
        <v>487</v>
      </c>
      <c r="DG4" s="1118" t="s">
        <v>488</v>
      </c>
      <c r="DH4" s="1118" t="s">
        <v>489</v>
      </c>
      <c r="DI4" s="1118" t="s">
        <v>490</v>
      </c>
      <c r="DJ4" s="1118" t="s">
        <v>491</v>
      </c>
      <c r="DK4" s="1118" t="s">
        <v>492</v>
      </c>
      <c r="DL4" s="1119" t="s">
        <v>601</v>
      </c>
      <c r="DM4" s="1117" t="s">
        <v>493</v>
      </c>
      <c r="DN4" s="1118" t="s">
        <v>494</v>
      </c>
      <c r="DO4" s="1118" t="s">
        <v>495</v>
      </c>
      <c r="DP4" s="1118" t="s">
        <v>496</v>
      </c>
      <c r="DQ4" s="1118" t="s">
        <v>497</v>
      </c>
      <c r="DR4" s="1118" t="s">
        <v>498</v>
      </c>
      <c r="DS4" s="1118" t="s">
        <v>499</v>
      </c>
      <c r="DT4" s="1118" t="s">
        <v>500</v>
      </c>
      <c r="DU4" s="1118" t="s">
        <v>501</v>
      </c>
      <c r="DV4" s="1118" t="s">
        <v>502</v>
      </c>
      <c r="DW4" s="1118" t="s">
        <v>503</v>
      </c>
      <c r="DX4" s="1118" t="s">
        <v>504</v>
      </c>
      <c r="DY4" s="1118" t="s">
        <v>505</v>
      </c>
      <c r="DZ4" s="1118" t="s">
        <v>506</v>
      </c>
      <c r="EA4" s="1118" t="s">
        <v>507</v>
      </c>
      <c r="EB4" s="1118" t="s">
        <v>508</v>
      </c>
      <c r="EC4" s="1118" t="s">
        <v>509</v>
      </c>
      <c r="ED4" s="1118" t="s">
        <v>510</v>
      </c>
      <c r="EE4" s="1118" t="s">
        <v>511</v>
      </c>
      <c r="EF4" s="1118" t="s">
        <v>512</v>
      </c>
      <c r="EG4" s="1119" t="s">
        <v>602</v>
      </c>
      <c r="EH4" s="1117" t="s">
        <v>513</v>
      </c>
      <c r="EI4" s="1118" t="s">
        <v>514</v>
      </c>
      <c r="EJ4" s="1118" t="s">
        <v>515</v>
      </c>
      <c r="EK4" s="1118" t="s">
        <v>516</v>
      </c>
      <c r="EL4" s="1118" t="s">
        <v>517</v>
      </c>
      <c r="EM4" s="1118" t="s">
        <v>518</v>
      </c>
      <c r="EN4" s="1118" t="s">
        <v>519</v>
      </c>
      <c r="EO4" s="1118" t="s">
        <v>520</v>
      </c>
      <c r="EP4" s="1118" t="s">
        <v>521</v>
      </c>
      <c r="EQ4" s="1118" t="s">
        <v>522</v>
      </c>
      <c r="ER4" s="1118" t="s">
        <v>523</v>
      </c>
      <c r="ES4" s="1118" t="s">
        <v>524</v>
      </c>
      <c r="ET4" s="1118" t="s">
        <v>525</v>
      </c>
      <c r="EU4" s="1118" t="s">
        <v>526</v>
      </c>
      <c r="EV4" s="1118" t="s">
        <v>527</v>
      </c>
      <c r="EW4" s="1118" t="s">
        <v>528</v>
      </c>
      <c r="EX4" s="1118" t="s">
        <v>529</v>
      </c>
      <c r="EY4" s="1118" t="s">
        <v>530</v>
      </c>
      <c r="EZ4" s="1118" t="s">
        <v>531</v>
      </c>
      <c r="FA4" s="1118" t="s">
        <v>532</v>
      </c>
      <c r="FB4" s="1119" t="s">
        <v>603</v>
      </c>
      <c r="FC4" s="1117" t="s">
        <v>533</v>
      </c>
      <c r="FD4" s="1118" t="s">
        <v>534</v>
      </c>
      <c r="FE4" s="1118" t="s">
        <v>535</v>
      </c>
      <c r="FF4" s="1118" t="s">
        <v>536</v>
      </c>
      <c r="FG4" s="1118" t="s">
        <v>537</v>
      </c>
      <c r="FH4" s="1118" t="s">
        <v>538</v>
      </c>
      <c r="FI4" s="1118" t="s">
        <v>539</v>
      </c>
      <c r="FJ4" s="1118" t="s">
        <v>540</v>
      </c>
      <c r="FK4" s="1118" t="s">
        <v>541</v>
      </c>
      <c r="FL4" s="1118" t="s">
        <v>542</v>
      </c>
      <c r="FM4" s="1118" t="s">
        <v>543</v>
      </c>
      <c r="FN4" s="1118" t="s">
        <v>544</v>
      </c>
      <c r="FO4" s="1118" t="s">
        <v>545</v>
      </c>
      <c r="FP4" s="1118" t="s">
        <v>546</v>
      </c>
      <c r="FQ4" s="1118" t="s">
        <v>547</v>
      </c>
      <c r="FR4" s="1118" t="s">
        <v>548</v>
      </c>
      <c r="FS4" s="1118" t="s">
        <v>549</v>
      </c>
      <c r="FT4" s="1118" t="s">
        <v>550</v>
      </c>
      <c r="FU4" s="1118" t="s">
        <v>551</v>
      </c>
      <c r="FV4" s="1118" t="s">
        <v>552</v>
      </c>
      <c r="FW4" s="1119" t="s">
        <v>604</v>
      </c>
      <c r="FX4" s="1117" t="s">
        <v>553</v>
      </c>
      <c r="FY4" s="1118" t="s">
        <v>554</v>
      </c>
      <c r="FZ4" s="1118" t="s">
        <v>555</v>
      </c>
      <c r="GA4" s="1118" t="s">
        <v>556</v>
      </c>
      <c r="GB4" s="1118" t="s">
        <v>557</v>
      </c>
      <c r="GC4" s="1118" t="s">
        <v>558</v>
      </c>
      <c r="GD4" s="1118" t="s">
        <v>559</v>
      </c>
      <c r="GE4" s="1118" t="s">
        <v>560</v>
      </c>
      <c r="GF4" s="1118" t="s">
        <v>561</v>
      </c>
      <c r="GG4" s="1118" t="s">
        <v>562</v>
      </c>
      <c r="GH4" s="1118" t="s">
        <v>563</v>
      </c>
      <c r="GI4" s="1118" t="s">
        <v>564</v>
      </c>
      <c r="GJ4" s="1118" t="s">
        <v>565</v>
      </c>
      <c r="GK4" s="1118" t="s">
        <v>566</v>
      </c>
      <c r="GL4" s="1118" t="s">
        <v>567</v>
      </c>
      <c r="GM4" s="1118" t="s">
        <v>568</v>
      </c>
      <c r="GN4" s="1118" t="s">
        <v>569</v>
      </c>
      <c r="GO4" s="1118" t="s">
        <v>570</v>
      </c>
      <c r="GP4" s="1118" t="s">
        <v>571</v>
      </c>
      <c r="GQ4" s="1118" t="s">
        <v>572</v>
      </c>
      <c r="GR4" s="1119" t="s">
        <v>605</v>
      </c>
      <c r="GS4" s="1117" t="s">
        <v>573</v>
      </c>
      <c r="GT4" s="1118" t="s">
        <v>574</v>
      </c>
      <c r="GU4" s="1118" t="s">
        <v>575</v>
      </c>
      <c r="GV4" s="1118" t="s">
        <v>576</v>
      </c>
      <c r="GW4" s="1118" t="s">
        <v>577</v>
      </c>
      <c r="GX4" s="1118" t="s">
        <v>578</v>
      </c>
      <c r="GY4" s="1118" t="s">
        <v>579</v>
      </c>
      <c r="GZ4" s="1118" t="s">
        <v>580</v>
      </c>
      <c r="HA4" s="1118" t="s">
        <v>581</v>
      </c>
      <c r="HB4" s="1118" t="s">
        <v>582</v>
      </c>
      <c r="HC4" s="1118" t="s">
        <v>583</v>
      </c>
      <c r="HD4" s="1118" t="s">
        <v>584</v>
      </c>
      <c r="HE4" s="1118" t="s">
        <v>585</v>
      </c>
      <c r="HF4" s="1118" t="s">
        <v>586</v>
      </c>
      <c r="HG4" s="1118" t="s">
        <v>587</v>
      </c>
      <c r="HH4" s="1118" t="s">
        <v>588</v>
      </c>
      <c r="HI4" s="1118" t="s">
        <v>589</v>
      </c>
      <c r="HJ4" s="1118" t="s">
        <v>590</v>
      </c>
      <c r="HK4" s="1118" t="s">
        <v>591</v>
      </c>
      <c r="HL4" s="1118" t="s">
        <v>592</v>
      </c>
      <c r="HM4" s="1119" t="s">
        <v>606</v>
      </c>
    </row>
    <row r="5" spans="1:221" ht="13.5" thickBot="1">
      <c r="B5" s="464"/>
      <c r="C5" s="835">
        <v>0</v>
      </c>
      <c r="D5" s="835">
        <v>0.03</v>
      </c>
      <c r="E5" s="960">
        <v>5</v>
      </c>
      <c r="F5" s="866"/>
      <c r="G5" s="866"/>
      <c r="H5" s="866"/>
      <c r="I5" s="866"/>
      <c r="J5" s="866"/>
      <c r="K5" s="867"/>
      <c r="L5" s="1120"/>
      <c r="M5" s="10"/>
      <c r="N5" s="10"/>
      <c r="O5" s="10"/>
      <c r="P5" s="10"/>
      <c r="Q5" s="10"/>
      <c r="R5" s="10"/>
      <c r="S5" s="10"/>
      <c r="T5" s="10"/>
      <c r="U5" s="10"/>
      <c r="V5" s="10"/>
      <c r="W5" s="10"/>
      <c r="X5" s="10"/>
      <c r="Y5" s="10"/>
      <c r="Z5" s="10"/>
      <c r="AA5" s="10"/>
      <c r="AB5" s="10"/>
      <c r="AC5" s="10"/>
      <c r="AD5" s="10"/>
      <c r="AE5" s="10"/>
      <c r="AF5" s="91"/>
      <c r="AG5" s="1120"/>
      <c r="AH5" s="10"/>
      <c r="AI5" s="10"/>
      <c r="AJ5" s="10"/>
      <c r="AK5" s="10"/>
      <c r="AL5" s="10"/>
      <c r="AM5" s="10"/>
      <c r="AN5" s="10"/>
      <c r="AO5" s="10"/>
      <c r="AP5" s="10"/>
      <c r="AQ5" s="10"/>
      <c r="AR5" s="10"/>
      <c r="AS5" s="10"/>
      <c r="AT5" s="10"/>
      <c r="AU5" s="10"/>
      <c r="AV5" s="10"/>
      <c r="AW5" s="10"/>
      <c r="AX5" s="10"/>
      <c r="AY5" s="10"/>
      <c r="AZ5" s="10"/>
      <c r="BA5" s="91"/>
      <c r="BB5" s="1120"/>
      <c r="BC5" s="10"/>
      <c r="BD5" s="10"/>
      <c r="BE5" s="10"/>
      <c r="BF5" s="10"/>
      <c r="BG5" s="10"/>
      <c r="BH5" s="10"/>
      <c r="BI5" s="10"/>
      <c r="BJ5" s="10"/>
      <c r="BK5" s="10"/>
      <c r="BL5" s="10"/>
      <c r="BM5" s="10"/>
      <c r="BN5" s="10"/>
      <c r="BO5" s="10"/>
      <c r="BP5" s="10"/>
      <c r="BQ5" s="10"/>
      <c r="BR5" s="10"/>
      <c r="BS5" s="10"/>
      <c r="BT5" s="10"/>
      <c r="BU5" s="10"/>
      <c r="BV5" s="91"/>
      <c r="BW5" s="1120"/>
      <c r="BX5" s="10"/>
      <c r="BY5" s="10"/>
      <c r="BZ5" s="10"/>
      <c r="CA5" s="10"/>
      <c r="CB5" s="10"/>
      <c r="CC5" s="10"/>
      <c r="CD5" s="10"/>
      <c r="CE5" s="10"/>
      <c r="CF5" s="10"/>
      <c r="CG5" s="10"/>
      <c r="CH5" s="10"/>
      <c r="CI5" s="10"/>
      <c r="CJ5" s="10"/>
      <c r="CK5" s="10"/>
      <c r="CL5" s="10"/>
      <c r="CM5" s="10"/>
      <c r="CN5" s="10"/>
      <c r="CO5" s="10"/>
      <c r="CP5" s="10"/>
      <c r="CQ5" s="91"/>
      <c r="CR5" s="1120"/>
      <c r="CS5" s="10"/>
      <c r="CT5" s="10"/>
      <c r="CU5" s="10"/>
      <c r="CV5" s="10"/>
      <c r="CW5" s="10"/>
      <c r="CX5" s="10"/>
      <c r="CY5" s="10"/>
      <c r="CZ5" s="10"/>
      <c r="DA5" s="10"/>
      <c r="DB5" s="10"/>
      <c r="DC5" s="10"/>
      <c r="DD5" s="10"/>
      <c r="DE5" s="10"/>
      <c r="DF5" s="10"/>
      <c r="DG5" s="10"/>
      <c r="DH5" s="10"/>
      <c r="DI5" s="10"/>
      <c r="DJ5" s="10"/>
      <c r="DK5" s="10"/>
      <c r="DL5" s="91"/>
      <c r="DM5" s="1120"/>
      <c r="DN5" s="10"/>
      <c r="DO5" s="10"/>
      <c r="DP5" s="10"/>
      <c r="DQ5" s="10"/>
      <c r="DR5" s="10"/>
      <c r="DS5" s="10"/>
      <c r="DT5" s="10"/>
      <c r="DU5" s="10"/>
      <c r="DV5" s="10"/>
      <c r="DW5" s="10"/>
      <c r="DX5" s="10"/>
      <c r="DY5" s="10"/>
      <c r="DZ5" s="10"/>
      <c r="EA5" s="10"/>
      <c r="EB5" s="10"/>
      <c r="EC5" s="10"/>
      <c r="ED5" s="10"/>
      <c r="EE5" s="10"/>
      <c r="EF5" s="10"/>
      <c r="EG5" s="91"/>
      <c r="EH5" s="1120"/>
      <c r="EI5" s="10"/>
      <c r="EJ5" s="10"/>
      <c r="EK5" s="10"/>
      <c r="EL5" s="10"/>
      <c r="EM5" s="10"/>
      <c r="EN5" s="10"/>
      <c r="EO5" s="10"/>
      <c r="EP5" s="10"/>
      <c r="EQ5" s="10"/>
      <c r="ER5" s="10"/>
      <c r="ES5" s="10"/>
      <c r="ET5" s="10"/>
      <c r="EU5" s="10"/>
      <c r="EV5" s="10"/>
      <c r="EW5" s="10"/>
      <c r="EX5" s="10"/>
      <c r="EY5" s="10"/>
      <c r="EZ5" s="10"/>
      <c r="FA5" s="10"/>
      <c r="FB5" s="91"/>
      <c r="FC5" s="1120"/>
      <c r="FD5" s="10"/>
      <c r="FE5" s="10"/>
      <c r="FF5" s="10"/>
      <c r="FG5" s="10"/>
      <c r="FH5" s="10"/>
      <c r="FI5" s="10"/>
      <c r="FJ5" s="10"/>
      <c r="FK5" s="10"/>
      <c r="FL5" s="10"/>
      <c r="FM5" s="10"/>
      <c r="FN5" s="10"/>
      <c r="FO5" s="10"/>
      <c r="FP5" s="10"/>
      <c r="FQ5" s="10"/>
      <c r="FR5" s="10"/>
      <c r="FS5" s="10"/>
      <c r="FT5" s="10"/>
      <c r="FU5" s="10"/>
      <c r="FV5" s="10"/>
      <c r="FW5" s="91"/>
      <c r="FX5" s="1120"/>
      <c r="FY5" s="10"/>
      <c r="FZ5" s="10"/>
      <c r="GA5" s="10"/>
      <c r="GB5" s="10"/>
      <c r="GC5" s="10"/>
      <c r="GD5" s="10"/>
      <c r="GE5" s="10"/>
      <c r="GF5" s="10"/>
      <c r="GG5" s="10"/>
      <c r="GH5" s="10"/>
      <c r="GI5" s="10"/>
      <c r="GJ5" s="10"/>
      <c r="GK5" s="10"/>
      <c r="GL5" s="10"/>
      <c r="GM5" s="10"/>
      <c r="GN5" s="10"/>
      <c r="GO5" s="10"/>
      <c r="GP5" s="10"/>
      <c r="GQ5" s="10"/>
      <c r="GR5" s="91"/>
      <c r="GS5" s="1120"/>
      <c r="GT5" s="10"/>
      <c r="GU5" s="10"/>
      <c r="GV5" s="10"/>
      <c r="GW5" s="10"/>
      <c r="GX5" s="10"/>
      <c r="GY5" s="10"/>
      <c r="GZ5" s="10"/>
      <c r="HA5" s="10"/>
      <c r="HB5" s="10"/>
      <c r="HC5" s="10"/>
      <c r="HD5" s="10"/>
      <c r="HE5" s="10"/>
      <c r="HF5" s="10"/>
      <c r="HG5" s="10"/>
      <c r="HH5" s="10"/>
      <c r="HI5" s="10"/>
      <c r="HJ5" s="10"/>
      <c r="HK5" s="10"/>
      <c r="HL5" s="10"/>
      <c r="HM5" s="91"/>
    </row>
    <row r="6" spans="1:221">
      <c r="A6" s="869" t="s">
        <v>234</v>
      </c>
      <c r="B6" s="973" t="s">
        <v>360</v>
      </c>
      <c r="C6" s="974">
        <v>0</v>
      </c>
      <c r="D6" s="974">
        <v>0.03</v>
      </c>
      <c r="E6" s="974">
        <v>5</v>
      </c>
      <c r="F6" s="1111">
        <f>IF('Run model'!$F$4=1,_xll.ErOutput(CONCATENATE($A6,"_",F$4),OutputData!B31),OutputData!B31)</f>
        <v>2354.6449372952125</v>
      </c>
      <c r="G6" s="1114">
        <f>IF('Run model'!$F$4=1,_xll.ErOutput(CONCATENATE($A6,"_",G$4),OutputData!C31),OutputData!C31)</f>
        <v>-5537775.4552569846</v>
      </c>
      <c r="H6" s="1114">
        <f>IF('Run model'!$F$4=1,_xll.ErOutput(CONCATENATE($A6,"_",H$4),OutputData!D31),OutputData!D31)</f>
        <v>13102450.234342629</v>
      </c>
      <c r="I6" s="1114">
        <f>IF('Run model'!$F$4=1,_xll.ErOutput(CONCATENATE($A6,"_",I$4),OutputData!E31),OutputData!E31)</f>
        <v>141495278.45577672</v>
      </c>
      <c r="J6" s="1114">
        <f>IF('Run model'!$F$4=1,_xll.ErOutput(CONCATENATE($A6,"_",J$4),OutputData!F31),OutputData!F31)</f>
        <v>147033053.91103372</v>
      </c>
      <c r="K6" s="883">
        <f>IF('Run model'!$F$4=1,_xll.ErOutput(CONCATENATE($A6,"_",K$4),OutputData!G31),OutputData!G31)</f>
        <v>0.96233652700563654</v>
      </c>
      <c r="L6" s="882">
        <f>IF('Run model'!$F$4=1,_xll.ErOutput(CONCATENATE($A6,"_",L$4),OutputData!H31),OutputData!H31)</f>
        <v>-2.7509060239344616</v>
      </c>
      <c r="M6" s="883">
        <f>IF('Run model'!$F$4=1,_xll.ErOutput(CONCATENATE($A6,"_",M$4),OutputData!I31),OutputData!I31)</f>
        <v>-2.8000719760007162</v>
      </c>
      <c r="N6" s="883">
        <f>IF('Run model'!$F$4=1,_xll.ErOutput(CONCATENATE($A6,"_",N$4),OutputData!J31),OutputData!J31)</f>
        <v>-2.8484456586312827</v>
      </c>
      <c r="O6" s="883">
        <f>IF('Run model'!$F$4=1,_xll.ErOutput(CONCATENATE($A6,"_",O$4),OutputData!K31),OutputData!K31)</f>
        <v>-2.7544753598546805</v>
      </c>
      <c r="P6" s="883">
        <f>IF('Run model'!$F$4=1,_xll.ErOutput(CONCATENATE($A6,"_",P$4),OutputData!L31),OutputData!L31)</f>
        <v>-2.7395795069022562</v>
      </c>
      <c r="Q6" s="883">
        <f>IF('Run model'!$F$4=1,_xll.ErOutput(CONCATENATE($A6,"_",Q$4),OutputData!M31),OutputData!M31)</f>
        <v>-2.7872883247706404</v>
      </c>
      <c r="R6" s="883">
        <f>IF('Run model'!$F$4=1,_xll.ErOutput(CONCATENATE($A6,"_",R$4),OutputData!N31),OutputData!N31)</f>
        <v>-2.8312188458443637</v>
      </c>
      <c r="S6" s="883">
        <f>IF('Run model'!$F$4=1,_xll.ErOutput(CONCATENATE($A6,"_",S$4),OutputData!O31),OutputData!O31)</f>
        <v>-2.878665497154266</v>
      </c>
      <c r="T6" s="883">
        <f>IF('Run model'!$F$4=1,_xll.ErOutput(CONCATENATE($A6,"_",T$4),OutputData!P31),OutputData!P31)</f>
        <v>-2.7487846826165128</v>
      </c>
      <c r="U6" s="883">
        <f>IF('Run model'!$F$4=1,_xll.ErOutput(CONCATENATE($A6,"_",U$4),OutputData!Q31),OutputData!Q31)</f>
        <v>-2.7862864079437233</v>
      </c>
      <c r="V6" s="883">
        <f>IF('Run model'!$F$4=1,_xll.ErOutput(CONCATENATE($A6,"_",V$4),OutputData!R31),OutputData!R31)</f>
        <v>-2.8394193766691322</v>
      </c>
      <c r="W6" s="883">
        <f>IF('Run model'!$F$4=1,_xll.ErOutput(CONCATENATE($A6,"_",W$4),OutputData!S31),OutputData!S31)</f>
        <v>-2.9105531070860438</v>
      </c>
      <c r="X6" s="883">
        <f>IF('Run model'!$F$4=1,_xll.ErOutput(CONCATENATE($A6,"_",X$4),OutputData!T31),OutputData!T31)</f>
        <v>-2.986294336468899</v>
      </c>
      <c r="Y6" s="883">
        <f>IF('Run model'!$F$4=1,_xll.ErOutput(CONCATENATE($A6,"_",Y$4),OutputData!U31),OutputData!U31)</f>
        <v>-2.8281494015060651</v>
      </c>
      <c r="Z6" s="883">
        <f>IF('Run model'!$F$4=1,_xll.ErOutput(CONCATENATE($A6,"_",Z$4),OutputData!V31),OutputData!V31)</f>
        <v>-2.9233535514545852</v>
      </c>
      <c r="AA6" s="883">
        <f>IF('Run model'!$F$4=1,_xll.ErOutput(CONCATENATE($A6,"_",AA$4),OutputData!W31),OutputData!W31)</f>
        <v>-2.9981264354557635</v>
      </c>
      <c r="AB6" s="883">
        <f>IF('Run model'!$F$4=1,_xll.ErOutput(CONCATENATE($A6,"_",AB$4),OutputData!X31),OutputData!X31)</f>
        <v>-3.0685145299462673</v>
      </c>
      <c r="AC6" s="883">
        <f>IF('Run model'!$F$4=1,_xll.ErOutput(CONCATENATE($A6,"_",AC$4),OutputData!Y31),OutputData!Y31)</f>
        <v>-3.1460847410459629</v>
      </c>
      <c r="AD6" s="883">
        <f>IF('Run model'!$F$4=1,_xll.ErOutput(CONCATENATE($A6,"_",AD$4),OutputData!Z31),OutputData!Z31)</f>
        <v>-2.960451296401422</v>
      </c>
      <c r="AE6" s="883">
        <f>IF('Run model'!$F$4=1,_xll.ErOutput(CONCATENATE($A6,"_",AE$4),OutputData!AA31),OutputData!AA31)</f>
        <v>-3.0705022001983675</v>
      </c>
      <c r="AF6" s="884">
        <f>IF('Run model'!$F$4=1,_xll.ErOutput(CONCATENATE($A6,"_",AF$4),OutputData!AB31),OutputData!AB31)</f>
        <v>-3.1406154225493372</v>
      </c>
      <c r="AG6" s="882">
        <f>IF('Run model'!$F$4=1,_xll.ErOutput(CONCATENATE($A6,"_",AG$4),OutputData!AC31),OutputData!AC31)</f>
        <v>-0.85163875853682947</v>
      </c>
      <c r="AH6" s="883">
        <f>IF('Run model'!$F$4=1,_xll.ErOutput(CONCATENATE($A6,"_",AH$4),OutputData!AD31),OutputData!AD31)</f>
        <v>-0.82716758237259502</v>
      </c>
      <c r="AI6" s="883">
        <f>IF('Run model'!$F$4=1,_xll.ErOutput(CONCATENATE($A6,"_",AI$4),OutputData!AE31),OutputData!AE31)</f>
        <v>-0.80563475972309251</v>
      </c>
      <c r="AJ6" s="883">
        <f>IF('Run model'!$F$4=1,_xll.ErOutput(CONCATENATE($A6,"_",AJ$4),OutputData!AF31),OutputData!AF31)</f>
        <v>-0.77921678142323292</v>
      </c>
      <c r="AK6" s="883">
        <f>IF('Run model'!$F$4=1,_xll.ErOutput(CONCATENATE($A6,"_",AK$4),OutputData!AG31),OutputData!AG31)</f>
        <v>-0.74037734326682325</v>
      </c>
      <c r="AL6" s="883">
        <f>IF('Run model'!$F$4=1,_xll.ErOutput(CONCATENATE($A6,"_",AL$4),OutputData!AH31),OutputData!AH31)</f>
        <v>-0.7449962488945876</v>
      </c>
      <c r="AM6" s="883">
        <f>IF('Run model'!$F$4=1,_xll.ErOutput(CONCATENATE($A6,"_",AM$4),OutputData!AI31),OutputData!AI31)</f>
        <v>-0.72661818331506023</v>
      </c>
      <c r="AN6" s="883">
        <f>IF('Run model'!$F$4=1,_xll.ErOutput(CONCATENATE($A6,"_",AN$4),OutputData!AJ31),OutputData!AJ31)</f>
        <v>-0.71117204942431911</v>
      </c>
      <c r="AO6" s="883">
        <f>IF('Run model'!$F$4=1,_xll.ErOutput(CONCATENATE($A6,"_",AO$4),OutputData!AK31),OutputData!AK31)</f>
        <v>-0.68103391872904628</v>
      </c>
      <c r="AP6" s="883">
        <f>IF('Run model'!$F$4=1,_xll.ErOutput(CONCATENATE($A6,"_",AP$4),OutputData!AL31),OutputData!AL31)</f>
        <v>-0.66176160343828294</v>
      </c>
      <c r="AQ6" s="883">
        <f>IF('Run model'!$F$4=1,_xll.ErOutput(CONCATENATE($A6,"_",AQ$4),OutputData!AM31),OutputData!AM31)</f>
        <v>-0.66841937417920949</v>
      </c>
      <c r="AR6" s="883">
        <f>IF('Run model'!$F$4=1,_xll.ErOutput(CONCATENATE($A6,"_",AR$4),OutputData!AN31),OutputData!AN31)</f>
        <v>-0.67809655761002485</v>
      </c>
      <c r="AS6" s="883">
        <f>IF('Run model'!$F$4=1,_xll.ErOutput(CONCATENATE($A6,"_",AS$4),OutputData!AO31),OutputData!AO31)</f>
        <v>-0.69068642407361736</v>
      </c>
      <c r="AT6" s="883">
        <f>IF('Run model'!$F$4=1,_xll.ErOutput(CONCATENATE($A6,"_",AT$4),OutputData!AP31),OutputData!AP31)</f>
        <v>-0.67411517758359163</v>
      </c>
      <c r="AU6" s="883">
        <f>IF('Run model'!$F$4=1,_xll.ErOutput(CONCATENATE($A6,"_",AU$4),OutputData!AQ31),OutputData!AQ31)</f>
        <v>-0.6890683930470235</v>
      </c>
      <c r="AV6" s="883">
        <f>IF('Run model'!$F$4=1,_xll.ErOutput(CONCATENATE($A6,"_",AV$4),OutputData!AR31),OutputData!AR31)</f>
        <v>-0.71725367701265952</v>
      </c>
      <c r="AW6" s="883">
        <f>IF('Run model'!$F$4=1,_xll.ErOutput(CONCATENATE($A6,"_",AW$4),OutputData!AS31),OutputData!AS31)</f>
        <v>-0.7277495017468455</v>
      </c>
      <c r="AX6" s="883">
        <f>IF('Run model'!$F$4=1,_xll.ErOutput(CONCATENATE($A6,"_",AX$4),OutputData!AT31),OutputData!AT31)</f>
        <v>-0.74125097784092731</v>
      </c>
      <c r="AY6" s="883">
        <f>IF('Run model'!$F$4=1,_xll.ErOutput(CONCATENATE($A6,"_",AY$4),OutputData!AU31),OutputData!AU31)</f>
        <v>-0.71501912379928112</v>
      </c>
      <c r="AZ6" s="883">
        <f>IF('Run model'!$F$4=1,_xll.ErOutput(CONCATENATE($A6,"_",AZ$4),OutputData!AV31),OutputData!AV31)</f>
        <v>-0.73559350190981898</v>
      </c>
      <c r="BA6" s="884">
        <f>IF('Run model'!$F$4=1,_xll.ErOutput(CONCATENATE($A6,"_",BA$4),OutputData!AW31),OutputData!AW31)</f>
        <v>-0.76361930996543081</v>
      </c>
      <c r="BB6" s="882">
        <f>IF('Run model'!$F$4=1,_xll.ErOutput(CONCATENATE($A6,"_",BB$4),OutputData!AX31),OutputData!AX31)</f>
        <v>-2.6703418606334735</v>
      </c>
      <c r="BC6" s="883">
        <f>IF('Run model'!$F$4=1,_xll.ErOutput(CONCATENATE($A6,"_",BC$4),OutputData!AY31),OutputData!AY31)</f>
        <v>-2.6299322477715732</v>
      </c>
      <c r="BD6" s="883">
        <f>IF('Run model'!$F$4=1,_xll.ErOutput(CONCATENATE($A6,"_",BD$4),OutputData!AZ31),OutputData!AZ31)</f>
        <v>-2.5970843028236139</v>
      </c>
      <c r="BE6" s="883">
        <f>IF('Run model'!$F$4=1,_xll.ErOutput(CONCATENATE($A6,"_",BE$4),OutputData!BA31),OutputData!BA31)</f>
        <v>-2.4781543131749149</v>
      </c>
      <c r="BF6" s="883">
        <f>IF('Run model'!$F$4=1,_xll.ErOutput(CONCATENATE($A6,"_",BF$4),OutputData!BB31),OutputData!BB31)</f>
        <v>-2.3949135411450988</v>
      </c>
      <c r="BG6" s="883">
        <f>IF('Run model'!$F$4=1,_xll.ErOutput(CONCATENATE($A6,"_",BG$4),OutputData!BC31),OutputData!BC31)</f>
        <v>-2.375586374916403</v>
      </c>
      <c r="BH6" s="883">
        <f>IF('Run model'!$F$4=1,_xll.ErOutput(CONCATENATE($A6,"_",BH$4),OutputData!BD31),OutputData!BD31)</f>
        <v>-2.3544313207613476</v>
      </c>
      <c r="BI6" s="883">
        <f>IF('Run model'!$F$4=1,_xll.ErOutput(CONCATENATE($A6,"_",BI$4),OutputData!BE31),OutputData!BE31)</f>
        <v>-2.3372079322226695</v>
      </c>
      <c r="BJ6" s="883">
        <f>IF('Run model'!$F$4=1,_xll.ErOutput(CONCATENATE($A6,"_",BJ$4),OutputData!BF31),OutputData!BF31)</f>
        <v>-2.2110137813485577</v>
      </c>
      <c r="BK6" s="883">
        <f>IF('Run model'!$F$4=1,_xll.ErOutput(CONCATENATE($A6,"_",BK$4),OutputData!BG31),OutputData!BG31)</f>
        <v>-2.1858182315318797</v>
      </c>
      <c r="BL6" s="883">
        <f>IF('Run model'!$F$4=1,_xll.ErOutput(CONCATENATE($A6,"_",BL$4),OutputData!BH31),OutputData!BH31)</f>
        <v>-2.1776605100291113</v>
      </c>
      <c r="BM6" s="883">
        <f>IF('Run model'!$F$4=1,_xll.ErOutput(CONCATENATE($A6,"_",BM$4),OutputData!BI31),OutputData!BI31)</f>
        <v>-2.2267850378418497</v>
      </c>
      <c r="BN6" s="883">
        <f>IF('Run model'!$F$4=1,_xll.ErOutput(CONCATENATE($A6,"_",BN$4),OutputData!BJ31),OutputData!BJ31)</f>
        <v>-2.2789956686581201</v>
      </c>
      <c r="BO6" s="883">
        <f>IF('Run model'!$F$4=1,_xll.ErOutput(CONCATENATE($A6,"_",BO$4),OutputData!BK31),OutputData!BK31)</f>
        <v>-2.184656730775413</v>
      </c>
      <c r="BP6" s="883">
        <f>IF('Run model'!$F$4=1,_xll.ErOutput(CONCATENATE($A6,"_",BP$4),OutputData!BL31),OutputData!BL31)</f>
        <v>-2.2493327794445781</v>
      </c>
      <c r="BQ6" s="883">
        <f>IF('Run model'!$F$4=1,_xll.ErOutput(CONCATENATE($A6,"_",BQ$4),OutputData!BM31),OutputData!BM31)</f>
        <v>-2.3005599371340884</v>
      </c>
      <c r="BR6" s="883">
        <f>IF('Run model'!$F$4=1,_xll.ErOutput(CONCATENATE($A6,"_",BR$4),OutputData!BN31),OutputData!BN31)</f>
        <v>-2.3481530889423663</v>
      </c>
      <c r="BS6" s="883">
        <f>IF('Run model'!$F$4=1,_xll.ErOutput(CONCATENATE($A6,"_",BS$4),OutputData!BO31),OutputData!BO31)</f>
        <v>-2.4008562820071031</v>
      </c>
      <c r="BT6" s="883">
        <f>IF('Run model'!$F$4=1,_xll.ErOutput(CONCATENATE($A6,"_",BT$4),OutputData!BP31),OutputData!BP31)</f>
        <v>-2.2852459600490356</v>
      </c>
      <c r="BU6" s="883">
        <f>IF('Run model'!$F$4=1,_xll.ErOutput(CONCATENATE($A6,"_",BU$4),OutputData!BQ31),OutputData!BQ31)</f>
        <v>-2.3617142753848741</v>
      </c>
      <c r="BV6" s="884">
        <f>IF('Run model'!$F$4=1,_xll.ErOutput(CONCATENATE($A6,"_",BV$4),OutputData!BR31),OutputData!BR31)</f>
        <v>-2.4085772902316691</v>
      </c>
      <c r="BW6" s="882">
        <f>IF('Run model'!$F$4=1,_xll.ErOutput(CONCATENATE($A6,"_",BW$4),OutputData!BS31),OutputData!BS31)</f>
        <v>-0.93038702612043866</v>
      </c>
      <c r="BX6" s="883">
        <f>IF('Run model'!$F$4=1,_xll.ErOutput(CONCATENATE($A6,"_",BX$4),OutputData!BT31),OutputData!BT31)</f>
        <v>-0.92956998222665932</v>
      </c>
      <c r="BY6" s="883">
        <f>IF('Run model'!$F$4=1,_xll.ErOutput(CONCATENATE($A6,"_",BY$4),OutputData!BU31),OutputData!BU31)</f>
        <v>-0.93161158148646994</v>
      </c>
      <c r="BZ6" s="883">
        <f>IF('Run model'!$F$4=1,_xll.ErOutput(CONCATENATE($A6,"_",BZ$4),OutputData!BV31),OutputData!BV31)</f>
        <v>-0.90746928514942682</v>
      </c>
      <c r="CA6" s="883">
        <f>IF('Run model'!$F$4=1,_xll.ErOutput(CONCATENATE($A6,"_",CA$4),OutputData!BW31),OutputData!BW31)</f>
        <v>-0.91795952586113005</v>
      </c>
      <c r="CB6" s="883">
        <f>IF('Run model'!$F$4=1,_xll.ErOutput(CONCATENATE($A6,"_",CB$4),OutputData!BX31),OutputData!BX31)</f>
        <v>-0.919413980915323</v>
      </c>
      <c r="CC6" s="883">
        <f>IF('Run model'!$F$4=1,_xll.ErOutput(CONCATENATE($A6,"_",CC$4),OutputData!BY31),OutputData!BY31)</f>
        <v>-0.91742970447714201</v>
      </c>
      <c r="CD6" s="883">
        <f>IF('Run model'!$F$4=1,_xll.ErOutput(CONCATENATE($A6,"_",CD$4),OutputData!BZ31),OutputData!BZ31)</f>
        <v>-0.91802508983711673</v>
      </c>
      <c r="CE6" s="883">
        <f>IF('Run model'!$F$4=1,_xll.ErOutput(CONCATENATE($A6,"_",CE$4),OutputData!CA31),OutputData!CA31)</f>
        <v>-0.8908829204823947</v>
      </c>
      <c r="CF6" s="883">
        <f>IF('Run model'!$F$4=1,_xll.ErOutput(CONCATENATE($A6,"_",CF$4),OutputData!CB31),OutputData!CB31)</f>
        <v>-0.90009403712358571</v>
      </c>
      <c r="CG6" s="883">
        <f>IF('Run model'!$F$4=1,_xll.ErOutput(CONCATENATE($A6,"_",CG$4),OutputData!CC31),OutputData!CC31)</f>
        <v>-0.90152125205499101</v>
      </c>
      <c r="CH6" s="883">
        <f>IF('Run model'!$F$4=1,_xll.ErOutput(CONCATENATE($A6,"_",CH$4),OutputData!CD31),OutputData!CD31)</f>
        <v>-0.91059300019279188</v>
      </c>
      <c r="CI6" s="883">
        <f>IF('Run model'!$F$4=1,_xll.ErOutput(CONCATENATE($A6,"_",CI$4),OutputData!CE31),OutputData!CE31)</f>
        <v>-0.91893453791831714</v>
      </c>
      <c r="CJ6" s="883">
        <f>IF('Run model'!$F$4=1,_xll.ErOutput(CONCATENATE($A6,"_",CJ$4),OutputData!CF31),OutputData!CF31)</f>
        <v>-0.89837803401838057</v>
      </c>
      <c r="CK6" s="883">
        <f>IF('Run model'!$F$4=1,_xll.ErOutput(CONCATENATE($A6,"_",CK$4),OutputData!CG31),OutputData!CG31)</f>
        <v>-0.91829617788350004</v>
      </c>
      <c r="CL6" s="883">
        <f>IF('Run model'!$F$4=1,_xll.ErOutput(CONCATENATE($A6,"_",CL$4),OutputData!CH31),OutputData!CH31)</f>
        <v>-0.92995377279168312</v>
      </c>
      <c r="CM6" s="883">
        <f>IF('Run model'!$F$4=1,_xll.ErOutput(CONCATENATE($A6,"_",CM$4),OutputData!CI31),OutputData!CI31)</f>
        <v>-0.93511518901026025</v>
      </c>
      <c r="CN6" s="883">
        <f>IF('Run model'!$F$4=1,_xll.ErOutput(CONCATENATE($A6,"_",CN$4),OutputData!CJ31),OutputData!CJ31)</f>
        <v>-0.93968736369522143</v>
      </c>
      <c r="CO6" s="883">
        <f>IF('Run model'!$F$4=1,_xll.ErOutput(CONCATENATE($A6,"_",CO$4),OutputData!CK31),OutputData!CK31)</f>
        <v>-0.91490092829990588</v>
      </c>
      <c r="CP6" s="883">
        <f>IF('Run model'!$F$4=1,_xll.ErOutput(CONCATENATE($A6,"_",CP$4),OutputData!CL31),OutputData!CL31)</f>
        <v>-0.93134060733161073</v>
      </c>
      <c r="CQ6" s="884">
        <f>IF('Run model'!$F$4=1,_xll.ErOutput(CONCATENATE($A6,"_",CQ$4),OutputData!CM31),OutputData!CM31)</f>
        <v>-0.93745832119793526</v>
      </c>
      <c r="CR6" s="882">
        <f>IF('Run model'!$F$4=1,_xll.ErOutput(CONCATENATE($A6,"_",CR$4),OutputData!CN31),OutputData!CN31)</f>
        <v>-1.4350280420053474</v>
      </c>
      <c r="CS6" s="883">
        <f>IF('Run model'!$F$4=1,_xll.ErOutput(CONCATENATE($A6,"_",CS$4),OutputData!CO31),OutputData!CO31)</f>
        <v>-1.4694393108250141</v>
      </c>
      <c r="CT6" s="883">
        <f>IF('Run model'!$F$4=1,_xll.ErOutput(CONCATENATE($A6,"_",CT$4),OutputData!CP31),OutputData!CP31)</f>
        <v>-1.4891359559191086</v>
      </c>
      <c r="CU6" s="883">
        <f>IF('Run model'!$F$4=1,_xll.ErOutput(CONCATENATE($A6,"_",CU$4),OutputData!CQ31),OutputData!CQ31)</f>
        <v>-1.3836111449078501</v>
      </c>
      <c r="CV6" s="883">
        <f>IF('Run model'!$F$4=1,_xll.ErOutput(CONCATENATE($A6,"_",CV$4),OutputData!CR31),OutputData!CR31)</f>
        <v>-1.3943619474885458</v>
      </c>
      <c r="CW6" s="883">
        <f>IF('Run model'!$F$4=1,_xll.ErOutput(CONCATENATE($A6,"_",CW$4),OutputData!CS31),OutputData!CS31)</f>
        <v>-1.3991977290383661</v>
      </c>
      <c r="CX6" s="883">
        <f>IF('Run model'!$F$4=1,_xll.ErOutput(CONCATENATE($A6,"_",CX$4),OutputData!CT31),OutputData!CT31)</f>
        <v>-1.4317691564886073</v>
      </c>
      <c r="CY6" s="883">
        <f>IF('Run model'!$F$4=1,_xll.ErOutput(CONCATENATE($A6,"_",CY$4),OutputData!CU31),OutputData!CU31)</f>
        <v>-1.4536501951323564</v>
      </c>
      <c r="CZ6" s="883">
        <f>IF('Run model'!$F$4=1,_xll.ErOutput(CONCATENATE($A6,"_",CZ$4),OutputData!CV31),OutputData!CV31)</f>
        <v>-1.3454378600468251</v>
      </c>
      <c r="DA6" s="883">
        <f>IF('Run model'!$F$4=1,_xll.ErOutput(CONCATENATE($A6,"_",DA$4),OutputData!CW31),OutputData!CW31)</f>
        <v>-1.3641400101618597</v>
      </c>
      <c r="DB6" s="883">
        <f>IF('Run model'!$F$4=1,_xll.ErOutput(CONCATENATE($A6,"_",DB$4),OutputData!CX31),OutputData!CX31)</f>
        <v>-1.3730470547970064</v>
      </c>
      <c r="DC6" s="883">
        <f>IF('Run model'!$F$4=1,_xll.ErOutput(CONCATENATE($A6,"_",DC$4),OutputData!CY31),OutputData!CY31)</f>
        <v>-1.4354810212782154</v>
      </c>
      <c r="DD6" s="883">
        <f>IF('Run model'!$F$4=1,_xll.ErOutput(CONCATENATE($A6,"_",DD$4),OutputData!CZ31),OutputData!CZ31)</f>
        <v>-1.4904880468462081</v>
      </c>
      <c r="DE6" s="883">
        <f>IF('Run model'!$F$4=1,_xll.ErOutput(CONCATENATE($A6,"_",DE$4),OutputData!DA31),OutputData!DA31)</f>
        <v>-1.392192942834793</v>
      </c>
      <c r="DF6" s="883">
        <f>IF('Run model'!$F$4=1,_xll.ErOutput(CONCATENATE($A6,"_",DF$4),OutputData!DB31),OutputData!DB31)</f>
        <v>-1.4459019441783918</v>
      </c>
      <c r="DG6" s="883">
        <f>IF('Run model'!$F$4=1,_xll.ErOutput(CONCATENATE($A6,"_",DG$4),OutputData!DC31),OutputData!DC31)</f>
        <v>-1.48369624389377</v>
      </c>
      <c r="DH6" s="883">
        <f>IF('Run model'!$F$4=1,_xll.ErOutput(CONCATENATE($A6,"_",DH$4),OutputData!DD31),OutputData!DD31)</f>
        <v>-1.5479221702870336</v>
      </c>
      <c r="DI6" s="883">
        <f>IF('Run model'!$F$4=1,_xll.ErOutput(CONCATENATE($A6,"_",DI$4),OutputData!DE31),OutputData!DE31)</f>
        <v>-1.5981126514772555</v>
      </c>
      <c r="DJ6" s="883">
        <f>IF('Run model'!$F$4=1,_xll.ErOutput(CONCATENATE($A6,"_",DJ$4),OutputData!DF31),OutputData!DF31)</f>
        <v>-1.4815610916022552</v>
      </c>
      <c r="DK6" s="883">
        <f>IF('Run model'!$F$4=1,_xll.ErOutput(CONCATENATE($A6,"_",DK$4),OutputData!DG31),OutputData!DG31)</f>
        <v>-1.538158191580153</v>
      </c>
      <c r="DL6" s="884">
        <f>IF('Run model'!$F$4=1,_xll.ErOutput(CONCATENATE($A6,"_",DL$4),OutputData!DH31),OutputData!DH31)</f>
        <v>-1.5725032920469382</v>
      </c>
      <c r="DM6" s="882">
        <f>IF('Run model'!$F$4=1,_xll.ErOutput(CONCATENATE($A6,"_",DM$4),OutputData!DI31),OutputData!DI31)</f>
        <v>-0.14725839661834536</v>
      </c>
      <c r="DN6" s="883">
        <f>IF('Run model'!$F$4=1,_xll.ErOutput(CONCATENATE($A6,"_",DN$4),OutputData!DJ31),OutputData!DJ31)</f>
        <v>-0.38126075897261585</v>
      </c>
      <c r="DO6" s="883">
        <f>IF('Run model'!$F$4=1,_xll.ErOutput(CONCATENATE($A6,"_",DO$4),OutputData!DK31),OutputData!DK31)</f>
        <v>-0.55940622060217471</v>
      </c>
      <c r="DP6" s="883">
        <f>IF('Run model'!$F$4=1,_xll.ErOutput(CONCATENATE($A6,"_",DP$4),OutputData!DL31),OutputData!DL31)</f>
        <v>-0.6716744253507807</v>
      </c>
      <c r="DQ6" s="883">
        <f>IF('Run model'!$F$4=1,_xll.ErOutput(CONCATENATE($A6,"_",DQ$4),OutputData!DM31),OutputData!DM31)</f>
        <v>-0.78424913749165648</v>
      </c>
      <c r="DR6" s="883">
        <f>IF('Run model'!$F$4=1,_xll.ErOutput(CONCATENATE($A6,"_",DR$4),OutputData!DN31),OutputData!DN31)</f>
        <v>-0.87267287961246065</v>
      </c>
      <c r="DS6" s="883">
        <f>IF('Run model'!$F$4=1,_xll.ErOutput(CONCATENATE($A6,"_",DS$4),OutputData!DO31),OutputData!DO31)</f>
        <v>-0.94781664432479507</v>
      </c>
      <c r="DT6" s="883">
        <f>IF('Run model'!$F$4=1,_xll.ErOutput(CONCATENATE($A6,"_",DT$4),OutputData!DP31),OutputData!DP31)</f>
        <v>-1.0181210691403055</v>
      </c>
      <c r="DU6" s="883">
        <f>IF('Run model'!$F$4=1,_xll.ErOutput(CONCATENATE($A6,"_",DU$4),OutputData!DQ31),OutputData!DQ31)</f>
        <v>-1.0662733795315602</v>
      </c>
      <c r="DV6" s="883">
        <f>IF('Run model'!$F$4=1,_xll.ErOutput(CONCATENATE($A6,"_",DV$4),OutputData!DR31),OutputData!DR31)</f>
        <v>-1.1259191069398877</v>
      </c>
      <c r="DW6" s="883">
        <f>IF('Run model'!$F$4=1,_xll.ErOutput(CONCATENATE($A6,"_",DW$4),OutputData!DS31),OutputData!DS31)</f>
        <v>-1.1752702183251522</v>
      </c>
      <c r="DX6" s="883">
        <f>IF('Run model'!$F$4=1,_xll.ErOutput(CONCATENATE($A6,"_",DX$4),OutputData!DT31),OutputData!DT31)</f>
        <v>-1.2372438984315792</v>
      </c>
      <c r="DY6" s="883">
        <f>IF('Run model'!$F$4=1,_xll.ErOutput(CONCATENATE($A6,"_",DY$4),OutputData!DU31),OutputData!DU31)</f>
        <v>-1.3038238639399469</v>
      </c>
      <c r="DZ6" s="883">
        <f>IF('Run model'!$F$4=1,_xll.ErOutput(CONCATENATE($A6,"_",DZ$4),OutputData!DV31),OutputData!DV31)</f>
        <v>-1.3639500909957789</v>
      </c>
      <c r="EA6" s="883">
        <f>IF('Run model'!$F$4=1,_xll.ErOutput(CONCATENATE($A6,"_",EA$4),OutputData!DW31),OutputData!DW31)</f>
        <v>-1.4246913981719214</v>
      </c>
      <c r="EB6" s="883">
        <f>IF('Run model'!$F$4=1,_xll.ErOutput(CONCATENATE($A6,"_",EB$4),OutputData!DX31),OutputData!DX31)</f>
        <v>-1.4771708844389715</v>
      </c>
      <c r="EC6" s="883">
        <f>IF('Run model'!$F$4=1,_xll.ErOutput(CONCATENATE($A6,"_",EC$4),OutputData!DY31),OutputData!DY31)</f>
        <v>-1.5291417291113774</v>
      </c>
      <c r="ED6" s="883">
        <f>IF('Run model'!$F$4=1,_xll.ErOutput(CONCATENATE($A6,"_",ED$4),OutputData!DZ31),OutputData!DZ31)</f>
        <v>-1.5865921564466017</v>
      </c>
      <c r="EE6" s="883">
        <f>IF('Run model'!$F$4=1,_xll.ErOutput(CONCATENATE($A6,"_",EE$4),OutputData!EA31),OutputData!EA31)</f>
        <v>-1.6446871744103804</v>
      </c>
      <c r="EF6" s="883">
        <f>IF('Run model'!$F$4=1,_xll.ErOutput(CONCATENATE($A6,"_",EF$4),OutputData!EB31),OutputData!EB31)</f>
        <v>-1.6919566455957213</v>
      </c>
      <c r="EG6" s="884">
        <f>IF('Run model'!$F$4=1,_xll.ErOutput(CONCATENATE($A6,"_",EG$4),OutputData!EC31),OutputData!EC31)</f>
        <v>-1.7296110057528902</v>
      </c>
      <c r="EH6" s="882">
        <f>IF('Run model'!$F$4=1,_xll.ErOutput(CONCATENATE($A6,"_",EH$4),OutputData!ED31),OutputData!ED31)</f>
        <v>-5.2747706293810676E-2</v>
      </c>
      <c r="EI6" s="883">
        <f>IF('Run model'!$F$4=1,_xll.ErOutput(CONCATENATE($A6,"_",EI$4),OutputData!EE31),OutputData!EE31)</f>
        <v>-0.1272836042089667</v>
      </c>
      <c r="EJ6" s="883">
        <f>IF('Run model'!$F$4=1,_xll.ErOutput(CONCATENATE($A6,"_",EJ$4),OutputData!EF31),OutputData!EF31)</f>
        <v>-0.17347678950279563</v>
      </c>
      <c r="EK6" s="883">
        <f>IF('Run model'!$F$4=1,_xll.ErOutput(CONCATENATE($A6,"_",EK$4),OutputData!EG31),OutputData!EG31)</f>
        <v>-0.18969551660497053</v>
      </c>
      <c r="EL6" s="883">
        <f>IF('Run model'!$F$4=1,_xll.ErOutput(CONCATENATE($A6,"_",EL$4),OutputData!EH31),OutputData!EH31)</f>
        <v>-0.2124918731556095</v>
      </c>
      <c r="EM6" s="883">
        <f>IF('Run model'!$F$4=1,_xll.ErOutput(CONCATENATE($A6,"_",EM$4),OutputData!EI31),OutputData!EI31)</f>
        <v>-0.22593637592368493</v>
      </c>
      <c r="EN6" s="883">
        <f>IF('Run model'!$F$4=1,_xll.ErOutput(CONCATENATE($A6,"_",EN$4),OutputData!EJ31),OutputData!EJ31)</f>
        <v>-0.23417890062656158</v>
      </c>
      <c r="EO6" s="883">
        <f>IF('Run model'!$F$4=1,_xll.ErOutput(CONCATENATE($A6,"_",EO$4),OutputData!EK31),OutputData!EK31)</f>
        <v>-0.24036933661794119</v>
      </c>
      <c r="EP6" s="883">
        <f>IF('Run model'!$F$4=1,_xll.ErOutput(CONCATENATE($A6,"_",EP$4),OutputData!EL31),OutputData!EL31)</f>
        <v>-0.23746646591871243</v>
      </c>
      <c r="EQ6" s="883">
        <f>IF('Run model'!$F$4=1,_xll.ErOutput(CONCATENATE($A6,"_",EQ$4),OutputData!EM31),OutputData!EM31)</f>
        <v>-0.2438617747127271</v>
      </c>
      <c r="ER6" s="883">
        <f>IF('Run model'!$F$4=1,_xll.ErOutput(CONCATENATE($A6,"_",ER$4),OutputData!EN31),OutputData!EN31)</f>
        <v>-0.24657782095882877</v>
      </c>
      <c r="ES6" s="883">
        <f>IF('Run model'!$F$4=1,_xll.ErOutput(CONCATENATE($A6,"_",ES$4),OutputData!EO31),OutputData!EO31)</f>
        <v>-0.25463799341219023</v>
      </c>
      <c r="ET6" s="883">
        <f>IF('Run model'!$F$4=1,_xll.ErOutput(CONCATENATE($A6,"_",ET$4),OutputData!EP31),OutputData!EP31)</f>
        <v>-0.2639939370098876</v>
      </c>
      <c r="EU6" s="883">
        <f>IF('Run model'!$F$4=1,_xll.ErOutput(CONCATENATE($A6,"_",EU$4),OutputData!EQ31),OutputData!EQ31)</f>
        <v>-0.26969184385297168</v>
      </c>
      <c r="EV6" s="883">
        <f>IF('Run model'!$F$4=1,_xll.ErOutput(CONCATENATE($A6,"_",EV$4),OutputData!ER31),OutputData!ER31)</f>
        <v>-0.28166460144086297</v>
      </c>
      <c r="EW6" s="883">
        <f>IF('Run model'!$F$4=1,_xll.ErOutput(CONCATENATE($A6,"_",EW$4),OutputData!ES31),OutputData!ES31)</f>
        <v>-0.29112911434013933</v>
      </c>
      <c r="EX6" s="883">
        <f>IF('Run model'!$F$4=1,_xll.ErOutput(CONCATENATE($A6,"_",EX$4),OutputData!ET31),OutputData!ET31)</f>
        <v>-0.29989016152492531</v>
      </c>
      <c r="EY6" s="883">
        <f>IF('Run model'!$F$4=1,_xll.ErOutput(CONCATENATE($A6,"_",EY$4),OutputData!EU31),OutputData!EU31)</f>
        <v>-0.3096017855752361</v>
      </c>
      <c r="EZ6" s="883">
        <f>IF('Run model'!$F$4=1,_xll.ErOutput(CONCATENATE($A6,"_",EZ$4),OutputData!EV31),OutputData!EV31)</f>
        <v>-0.31747101732920791</v>
      </c>
      <c r="FA6" s="883">
        <f>IF('Run model'!$F$4=1,_xll.ErOutput(CONCATENATE($A6,"_",FA$4),OutputData!EW31),OutputData!EW31)</f>
        <v>-0.32874895922263075</v>
      </c>
      <c r="FB6" s="884">
        <f>IF('Run model'!$F$4=1,_xll.ErOutput(CONCATENATE($A6,"_",FB$4),OutputData!EX31),OutputData!EX31)</f>
        <v>-0.33713741004835623</v>
      </c>
      <c r="FC6" s="882">
        <f>IF('Run model'!$F$4=1,_xll.ErOutput(CONCATENATE($A6,"_",FC$4),OutputData!EY31),OutputData!EY31)</f>
        <v>-0.14744322018884273</v>
      </c>
      <c r="FD6" s="883">
        <f>IF('Run model'!$F$4=1,_xll.ErOutput(CONCATENATE($A6,"_",FD$4),OutputData!EZ31),OutputData!EZ31)</f>
        <v>-0.37319095938314484</v>
      </c>
      <c r="FE6" s="883">
        <f>IF('Run model'!$F$4=1,_xll.ErOutput(CONCATENATE($A6,"_",FE$4),OutputData!FA31),OutputData!FA31)</f>
        <v>-0.53295632305791552</v>
      </c>
      <c r="FF6" s="883">
        <f>IF('Run model'!$F$4=1,_xll.ErOutput(CONCATENATE($A6,"_",FF$4),OutputData!FB31),OutputData!FB31)</f>
        <v>-0.62474351343152401</v>
      </c>
      <c r="FG6" s="883">
        <f>IF('Run model'!$F$4=1,_xll.ErOutput(CONCATENATE($A6,"_",FG$4),OutputData!FC31),OutputData!FC31)</f>
        <v>-0.7127161365323339</v>
      </c>
      <c r="FH6" s="883">
        <f>IF('Run model'!$F$4=1,_xll.ErOutput(CONCATENATE($A6,"_",FH$4),OutputData!FD31),OutputData!FD31)</f>
        <v>-0.77486079277289743</v>
      </c>
      <c r="FI6" s="883">
        <f>IF('Run model'!$F$4=1,_xll.ErOutput(CONCATENATE($A6,"_",FI$4),OutputData!FE31),OutputData!FE31)</f>
        <v>-0.8222993358082249</v>
      </c>
      <c r="FJ6" s="883">
        <f>IF('Run model'!$F$4=1,_xll.ErOutput(CONCATENATE($A6,"_",FJ$4),OutputData!FF31),OutputData!FF31)</f>
        <v>-0.86310992185663682</v>
      </c>
      <c r="FK6" s="883">
        <f>IF('Run model'!$F$4=1,_xll.ErOutput(CONCATENATE($A6,"_",FK$4),OutputData!FG31),OutputData!FG31)</f>
        <v>-0.88622661881077547</v>
      </c>
      <c r="FL6" s="883">
        <f>IF('Run model'!$F$4=1,_xll.ErOutput(CONCATENATE($A6,"_",FL$4),OutputData!FH31),OutputData!FH31)</f>
        <v>-0.91618357401485284</v>
      </c>
      <c r="FM6" s="883">
        <f>IF('Run model'!$F$4=1,_xll.ErOutput(CONCATENATE($A6,"_",FM$4),OutputData!FI31),OutputData!FI31)</f>
        <v>-0.93629948524978501</v>
      </c>
      <c r="FN6" s="883">
        <f>IF('Run model'!$F$4=1,_xll.ErOutput(CONCATENATE($A6,"_",FN$4),OutputData!FJ31),OutputData!FJ31)</f>
        <v>-0.97237571591949901</v>
      </c>
      <c r="FO6" s="883">
        <f>IF('Run model'!$F$4=1,_xll.ErOutput(CONCATENATE($A6,"_",FO$4),OutputData!FK31),OutputData!FK31)</f>
        <v>-1.0128845082889086</v>
      </c>
      <c r="FP6" s="883">
        <f>IF('Run model'!$F$4=1,_xll.ErOutput(CONCATENATE($A6,"_",FP$4),OutputData!FL31),OutputData!FL31)</f>
        <v>-1.052635770183548</v>
      </c>
      <c r="FQ6" s="883">
        <f>IF('Run model'!$F$4=1,_xll.ErOutput(CONCATENATE($A6,"_",FQ$4),OutputData!FM31),OutputData!FM31)</f>
        <v>-1.0910204202381331</v>
      </c>
      <c r="FR6" s="883">
        <f>IF('Run model'!$F$4=1,_xll.ErOutput(CONCATENATE($A6,"_",FR$4),OutputData!FN31),OutputData!FN31)</f>
        <v>-1.1233908586841796</v>
      </c>
      <c r="FS6" s="883">
        <f>IF('Run model'!$F$4=1,_xll.ErOutput(CONCATENATE($A6,"_",FS$4),OutputData!FO31),OutputData!FO31)</f>
        <v>-1.1554584176068747</v>
      </c>
      <c r="FT6" s="883">
        <f>IF('Run model'!$F$4=1,_xll.ErOutput(CONCATENATE($A6,"_",FT$4),OutputData!FP31),OutputData!FP31)</f>
        <v>-1.1915829284615527</v>
      </c>
      <c r="FU6" s="883">
        <f>IF('Run model'!$F$4=1,_xll.ErOutput(CONCATENATE($A6,"_",FU$4),OutputData!FQ31),OutputData!FQ31)</f>
        <v>-1.2324050587387594</v>
      </c>
      <c r="FV6" s="883">
        <f>IF('Run model'!$F$4=1,_xll.ErOutput(CONCATENATE($A6,"_",FV$4),OutputData!FR31),OutputData!FR31)</f>
        <v>-1.2620560030332821</v>
      </c>
      <c r="FW6" s="884">
        <f>IF('Run model'!$F$4=1,_xll.ErOutput(CONCATENATE($A6,"_",FW$4),OutputData!FS31),OutputData!FS31)</f>
        <v>-1.2846391251247509</v>
      </c>
      <c r="FX6" s="882">
        <f>IF('Run model'!$F$4=1,_xll.ErOutput(CONCATENATE($A6,"_",FX$4),OutputData!FT31),OutputData!FT31)</f>
        <v>-5.439719984733386E-3</v>
      </c>
      <c r="FY6" s="883">
        <f>IF('Run model'!$F$4=1,_xll.ErOutput(CONCATENATE($A6,"_",FY$4),OutputData!FU31),OutputData!FU31)</f>
        <v>-1.581860769103852E-2</v>
      </c>
      <c r="FZ6" s="883">
        <f>IF('Run model'!$F$4=1,_xll.ErOutput(CONCATENATE($A6,"_",FZ$4),OutputData!FV31),OutputData!FV31)</f>
        <v>-2.574670475315205E-2</v>
      </c>
      <c r="GA6" s="883">
        <f>IF('Run model'!$F$4=1,_xll.ErOutput(CONCATENATE($A6,"_",GA$4),OutputData!FW31),OutputData!FW31)</f>
        <v>-3.4996805360734622E-2</v>
      </c>
      <c r="GB6" s="883">
        <f>IF('Run model'!$F$4=1,_xll.ErOutput(CONCATENATE($A6,"_",GB$4),OutputData!FX31),OutputData!FX31)</f>
        <v>-4.3826241253215312E-2</v>
      </c>
      <c r="GC6" s="883">
        <f>IF('Run model'!$F$4=1,_xll.ErOutput(CONCATENATE($A6,"_",GC$4),OutputData!FY31),OutputData!FY31)</f>
        <v>-5.2298385560064796E-2</v>
      </c>
      <c r="GD6" s="883">
        <f>IF('Run model'!$F$4=1,_xll.ErOutput(CONCATENATE($A6,"_",GD$4),OutputData!FZ31),OutputData!FZ31)</f>
        <v>-6.023101346925501E-2</v>
      </c>
      <c r="GE6" s="883">
        <f>IF('Run model'!$F$4=1,_xll.ErOutput(CONCATENATE($A6,"_",GE$4),OutputData!GA31),OutputData!GA31)</f>
        <v>-6.7977567007216841E-2</v>
      </c>
      <c r="GF6" s="883">
        <f>IF('Run model'!$F$4=1,_xll.ErOutput(CONCATENATE($A6,"_",GF$4),OutputData!GB31),OutputData!GB31)</f>
        <v>-7.5176363628533749E-2</v>
      </c>
      <c r="GG6" s="883">
        <f>IF('Run model'!$F$4=1,_xll.ErOutput(CONCATENATE($A6,"_",GG$4),OutputData!GC31),OutputData!GC31)</f>
        <v>-8.1983496920939272E-2</v>
      </c>
      <c r="GH6" s="883">
        <f>IF('Run model'!$F$4=1,_xll.ErOutput(CONCATENATE($A6,"_",GH$4),OutputData!GD31),OutputData!GD31)</f>
        <v>-8.8466708124442919E-2</v>
      </c>
      <c r="GI6" s="883">
        <f>IF('Run model'!$F$4=1,_xll.ErOutput(CONCATENATE($A6,"_",GI$4),OutputData!GE31),OutputData!GE31)</f>
        <v>-9.4539312875537379E-2</v>
      </c>
      <c r="GJ6" s="883">
        <f>IF('Run model'!$F$4=1,_xll.ErOutput(CONCATENATE($A6,"_",GJ$4),OutputData!GF31),OutputData!GF31)</f>
        <v>-0.10071343254171318</v>
      </c>
      <c r="GK6" s="883">
        <f>IF('Run model'!$F$4=1,_xll.ErOutput(CONCATENATE($A6,"_",GK$4),OutputData!GG31),OutputData!GG31)</f>
        <v>-0.1065896890588236</v>
      </c>
      <c r="GL6" s="883">
        <f>IF('Run model'!$F$4=1,_xll.ErOutput(CONCATENATE($A6,"_",GL$4),OutputData!GH31),OutputData!GH31)</f>
        <v>-0.11208085833111012</v>
      </c>
      <c r="GM6" s="883">
        <f>IF('Run model'!$F$4=1,_xll.ErOutput(CONCATENATE($A6,"_",GM$4),OutputData!GI31),OutputData!GI31)</f>
        <v>-0.1173309101019966</v>
      </c>
      <c r="GN6" s="883">
        <f>IF('Run model'!$F$4=1,_xll.ErOutput(CONCATENATE($A6,"_",GN$4),OutputData!GJ31),OutputData!GJ31)</f>
        <v>-0.12222151881449993</v>
      </c>
      <c r="GO6" s="883">
        <f>IF('Run model'!$F$4=1,_xll.ErOutput(CONCATENATE($A6,"_",GO$4),OutputData!GK31),OutputData!GK31)</f>
        <v>-0.12727798501670545</v>
      </c>
      <c r="GP6" s="883">
        <f>IF('Run model'!$F$4=1,_xll.ErOutput(CONCATENATE($A6,"_",GP$4),OutputData!GL31),OutputData!GL31)</f>
        <v>-0.13204521085524012</v>
      </c>
      <c r="GQ6" s="883">
        <f>IF('Run model'!$F$4=1,_xll.ErOutput(CONCATENATE($A6,"_",GQ$4),OutputData!GM31),OutputData!GM31)</f>
        <v>-0.13615657996332606</v>
      </c>
      <c r="GR6" s="884">
        <f>IF('Run model'!$F$4=1,_xll.ErOutput(CONCATENATE($A6,"_",GR$4),OutputData!GN31),OutputData!GN31)</f>
        <v>-0.13986578279323339</v>
      </c>
      <c r="GS6" s="882">
        <f>IF('Run model'!$F$4=1,_xll.ErOutput(CONCATENATE($A6,"_",GS$4),OutputData!GO31),OutputData!GO31)</f>
        <v>-1.0733755512878945E-2</v>
      </c>
      <c r="GT6" s="883">
        <f>IF('Run model'!$F$4=1,_xll.ErOutput(CONCATENATE($A6,"_",GT$4),OutputData!GP31),OutputData!GP31)</f>
        <v>-3.1229848088307158E-2</v>
      </c>
      <c r="GU6" s="883">
        <f>IF('Run model'!$F$4=1,_xll.ErOutput(CONCATENATE($A6,"_",GU$4),OutputData!GQ31),OutputData!GQ31)</f>
        <v>-5.0779862098504457E-2</v>
      </c>
      <c r="GV6" s="883">
        <f>IF('Run model'!$F$4=1,_xll.ErOutput(CONCATENATE($A6,"_",GV$4),OutputData!GR31),OutputData!GR31)</f>
        <v>-6.7701112251196238E-2</v>
      </c>
      <c r="GW6" s="883">
        <f>IF('Run model'!$F$4=1,_xll.ErOutput(CONCATENATE($A6,"_",GW$4),OutputData!GS31),OutputData!GS31)</f>
        <v>-8.3452479351268607E-2</v>
      </c>
      <c r="GX6" s="883">
        <f>IF('Run model'!$F$4=1,_xll.ErOutput(CONCATENATE($A6,"_",GX$4),OutputData!GT31),OutputData!GT31)</f>
        <v>-9.8182085316368489E-2</v>
      </c>
      <c r="GY6" s="883">
        <f>IF('Run model'!$F$4=1,_xll.ErOutput(CONCATENATE($A6,"_",GY$4),OutputData!GU31),OutputData!GU31)</f>
        <v>-0.11227940846372629</v>
      </c>
      <c r="GZ6" s="883">
        <f>IF('Run model'!$F$4=1,_xll.ErOutput(CONCATENATE($A6,"_",GZ$4),OutputData!GV31),OutputData!GV31)</f>
        <v>-0.12589123105890687</v>
      </c>
      <c r="HA6" s="883">
        <f>IF('Run model'!$F$4=1,_xll.ErOutput(CONCATENATE($A6,"_",HA$4),OutputData!GW31),OutputData!GW31)</f>
        <v>-0.13691849207689591</v>
      </c>
      <c r="HB6" s="883">
        <f>IF('Run model'!$F$4=1,_xll.ErOutput(CONCATENATE($A6,"_",HB$4),OutputData!GX31),OutputData!GX31)</f>
        <v>-0.14755842416644588</v>
      </c>
      <c r="HC6" s="883">
        <f>IF('Run model'!$F$4=1,_xll.ErOutput(CONCATENATE($A6,"_",HC$4),OutputData!GY31),OutputData!GY31)</f>
        <v>-0.15751661742673645</v>
      </c>
      <c r="HD6" s="883">
        <f>IF('Run model'!$F$4=1,_xll.ErOutput(CONCATENATE($A6,"_",HD$4),OutputData!GZ31),OutputData!GZ31)</f>
        <v>-0.16749575090439303</v>
      </c>
      <c r="HE6" s="883">
        <f>IF('Run model'!$F$4=1,_xll.ErOutput(CONCATENATE($A6,"_",HE$4),OutputData!HA31),OutputData!HA31)</f>
        <v>-0.17773863891849592</v>
      </c>
      <c r="HF6" s="883">
        <f>IF('Run model'!$F$4=1,_xll.ErOutput(CONCATENATE($A6,"_",HF$4),OutputData!HB31),OutputData!HB31)</f>
        <v>-0.18584067569209697</v>
      </c>
      <c r="HG6" s="883">
        <f>IF('Run model'!$F$4=1,_xll.ErOutput(CONCATENATE($A6,"_",HG$4),OutputData!HC31),OutputData!HC31)</f>
        <v>-0.19395740758237606</v>
      </c>
      <c r="HH6" s="883">
        <f>IF('Run model'!$F$4=1,_xll.ErOutput(CONCATENATE($A6,"_",HH$4),OutputData!HD31),OutputData!HD31)</f>
        <v>-0.20188346524882689</v>
      </c>
      <c r="HI6" s="883">
        <f>IF('Run model'!$F$4=1,_xll.ErOutput(CONCATENATE($A6,"_",HI$4),OutputData!HE31),OutputData!HE31)</f>
        <v>-0.21014705816977311</v>
      </c>
      <c r="HJ6" s="883">
        <f>IF('Run model'!$F$4=1,_xll.ErOutput(CONCATENATE($A6,"_",HJ$4),OutputData!HF31),OutputData!HF31)</f>
        <v>-0.21870363332440429</v>
      </c>
      <c r="HK6" s="883">
        <f>IF('Run model'!$F$4=1,_xll.ErOutput(CONCATENATE($A6,"_",HK$4),OutputData!HG31),OutputData!HG31)</f>
        <v>-0.22502911282726348</v>
      </c>
      <c r="HL6" s="883">
        <f>IF('Run model'!$F$4=1,_xll.ErOutput(CONCATENATE($A6,"_",HL$4),OutputData!HH31),OutputData!HH31)</f>
        <v>-0.23100708473747375</v>
      </c>
      <c r="HM6" s="884">
        <f>IF('Run model'!$F$4=1,_xll.ErOutput(CONCATENATE($A6,"_",HM$4),OutputData!HI31),OutputData!HI31)</f>
        <v>-0.23681073454703902</v>
      </c>
    </row>
    <row r="7" spans="1:221">
      <c r="A7" s="869" t="s">
        <v>235</v>
      </c>
      <c r="B7" s="969" t="s">
        <v>362</v>
      </c>
      <c r="C7" s="971">
        <v>0.03</v>
      </c>
      <c r="D7" s="971">
        <v>0.03</v>
      </c>
      <c r="E7" s="971">
        <v>5</v>
      </c>
      <c r="F7" s="1112">
        <f>IF('Run model'!$F$4=1,_xll.ErOutput(CONCATENATE($A7,"_",F$4),OutputData!B32),OutputData!B32)</f>
        <v>0</v>
      </c>
      <c r="G7" s="1115">
        <f>IF('Run model'!$F$4=1,_xll.ErOutput(CONCATENATE($A7,"_",G$4),OutputData!C32),OutputData!C32)</f>
        <v>0</v>
      </c>
      <c r="H7" s="1115">
        <f>IF('Run model'!$F$4=1,_xll.ErOutput(CONCATENATE($A7,"_",H$4),OutputData!D32),OutputData!D32)</f>
        <v>0</v>
      </c>
      <c r="I7" s="1115">
        <f>IF('Run model'!$F$4=1,_xll.ErOutput(CONCATENATE($A7,"_",I$4),OutputData!E32),OutputData!E32)</f>
        <v>0</v>
      </c>
      <c r="J7" s="1115">
        <f>IF('Run model'!$F$4=1,_xll.ErOutput(CONCATENATE($A7,"_",J$4),OutputData!F32),OutputData!F32)</f>
        <v>0</v>
      </c>
      <c r="K7" s="868">
        <f>IF('Run model'!$F$4=1,_xll.ErOutput(CONCATENATE($A7,"_",K$4),OutputData!G32),OutputData!G32)</f>
        <v>0</v>
      </c>
      <c r="L7" s="885">
        <f>IF('Run model'!$F$4=1,_xll.ErOutput(CONCATENATE($A7,"_",L$4),OutputData!H32),OutputData!H32)</f>
        <v>0</v>
      </c>
      <c r="M7" s="868">
        <f>IF('Run model'!$F$4=1,_xll.ErOutput(CONCATENATE($A7,"_",M$4),OutputData!I32),OutputData!I32)</f>
        <v>0</v>
      </c>
      <c r="N7" s="868">
        <f>IF('Run model'!$F$4=1,_xll.ErOutput(CONCATENATE($A7,"_",N$4),OutputData!J32),OutputData!J32)</f>
        <v>0</v>
      </c>
      <c r="O7" s="868">
        <f>IF('Run model'!$F$4=1,_xll.ErOutput(CONCATENATE($A7,"_",O$4),OutputData!K32),OutputData!K32)</f>
        <v>0</v>
      </c>
      <c r="P7" s="868">
        <f>IF('Run model'!$F$4=1,_xll.ErOutput(CONCATENATE($A7,"_",P$4),OutputData!L32),OutputData!L32)</f>
        <v>0</v>
      </c>
      <c r="Q7" s="868">
        <f>IF('Run model'!$F$4=1,_xll.ErOutput(CONCATENATE($A7,"_",Q$4),OutputData!M32),OutputData!M32)</f>
        <v>0</v>
      </c>
      <c r="R7" s="868">
        <f>IF('Run model'!$F$4=1,_xll.ErOutput(CONCATENATE($A7,"_",R$4),OutputData!N32),OutputData!N32)</f>
        <v>0</v>
      </c>
      <c r="S7" s="868">
        <f>IF('Run model'!$F$4=1,_xll.ErOutput(CONCATENATE($A7,"_",S$4),OutputData!O32),OutputData!O32)</f>
        <v>0</v>
      </c>
      <c r="T7" s="868">
        <f>IF('Run model'!$F$4=1,_xll.ErOutput(CONCATENATE($A7,"_",T$4),OutputData!P32),OutputData!P32)</f>
        <v>0</v>
      </c>
      <c r="U7" s="868">
        <f>IF('Run model'!$F$4=1,_xll.ErOutput(CONCATENATE($A7,"_",U$4),OutputData!Q32),OutputData!Q32)</f>
        <v>0</v>
      </c>
      <c r="V7" s="868">
        <f>IF('Run model'!$F$4=1,_xll.ErOutput(CONCATENATE($A7,"_",V$4),OutputData!R32),OutputData!R32)</f>
        <v>0</v>
      </c>
      <c r="W7" s="868">
        <f>IF('Run model'!$F$4=1,_xll.ErOutput(CONCATENATE($A7,"_",W$4),OutputData!S32),OutputData!S32)</f>
        <v>0</v>
      </c>
      <c r="X7" s="868">
        <f>IF('Run model'!$F$4=1,_xll.ErOutput(CONCATENATE($A7,"_",X$4),OutputData!T32),OutputData!T32)</f>
        <v>0</v>
      </c>
      <c r="Y7" s="868">
        <f>IF('Run model'!$F$4=1,_xll.ErOutput(CONCATENATE($A7,"_",Y$4),OutputData!U32),OutputData!U32)</f>
        <v>0</v>
      </c>
      <c r="Z7" s="868">
        <f>IF('Run model'!$F$4=1,_xll.ErOutput(CONCATENATE($A7,"_",Z$4),OutputData!V32),OutputData!V32)</f>
        <v>0</v>
      </c>
      <c r="AA7" s="868">
        <f>IF('Run model'!$F$4=1,_xll.ErOutput(CONCATENATE($A7,"_",AA$4),OutputData!W32),OutputData!W32)</f>
        <v>0</v>
      </c>
      <c r="AB7" s="868">
        <f>IF('Run model'!$F$4=1,_xll.ErOutput(CONCATENATE($A7,"_",AB$4),OutputData!X32),OutputData!X32)</f>
        <v>0</v>
      </c>
      <c r="AC7" s="868">
        <f>IF('Run model'!$F$4=1,_xll.ErOutput(CONCATENATE($A7,"_",AC$4),OutputData!Y32),OutputData!Y32)</f>
        <v>0</v>
      </c>
      <c r="AD7" s="868">
        <f>IF('Run model'!$F$4=1,_xll.ErOutput(CONCATENATE($A7,"_",AD$4),OutputData!Z32),OutputData!Z32)</f>
        <v>0</v>
      </c>
      <c r="AE7" s="868">
        <f>IF('Run model'!$F$4=1,_xll.ErOutput(CONCATENATE($A7,"_",AE$4),OutputData!AA32),OutputData!AA32)</f>
        <v>0</v>
      </c>
      <c r="AF7" s="886">
        <f>IF('Run model'!$F$4=1,_xll.ErOutput(CONCATENATE($A7,"_",AF$4),OutputData!AB32),OutputData!AB32)</f>
        <v>0</v>
      </c>
      <c r="AG7" s="885">
        <f>IF('Run model'!$F$4=1,_xll.ErOutput(CONCATENATE($A7,"_",AG$4),OutputData!AC32),OutputData!AC32)</f>
        <v>0</v>
      </c>
      <c r="AH7" s="868">
        <f>IF('Run model'!$F$4=1,_xll.ErOutput(CONCATENATE($A7,"_",AH$4),OutputData!AD32),OutputData!AD32)</f>
        <v>0</v>
      </c>
      <c r="AI7" s="868">
        <f>IF('Run model'!$F$4=1,_xll.ErOutput(CONCATENATE($A7,"_",AI$4),OutputData!AE32),OutputData!AE32)</f>
        <v>0</v>
      </c>
      <c r="AJ7" s="868">
        <f>IF('Run model'!$F$4=1,_xll.ErOutput(CONCATENATE($A7,"_",AJ$4),OutputData!AF32),OutputData!AF32)</f>
        <v>0</v>
      </c>
      <c r="AK7" s="868">
        <f>IF('Run model'!$F$4=1,_xll.ErOutput(CONCATENATE($A7,"_",AK$4),OutputData!AG32),OutputData!AG32)</f>
        <v>0</v>
      </c>
      <c r="AL7" s="868">
        <f>IF('Run model'!$F$4=1,_xll.ErOutput(CONCATENATE($A7,"_",AL$4),OutputData!AH32),OutputData!AH32)</f>
        <v>0</v>
      </c>
      <c r="AM7" s="868">
        <f>IF('Run model'!$F$4=1,_xll.ErOutput(CONCATENATE($A7,"_",AM$4),OutputData!AI32),OutputData!AI32)</f>
        <v>0</v>
      </c>
      <c r="AN7" s="868">
        <f>IF('Run model'!$F$4=1,_xll.ErOutput(CONCATENATE($A7,"_",AN$4),OutputData!AJ32),OutputData!AJ32)</f>
        <v>0</v>
      </c>
      <c r="AO7" s="868">
        <f>IF('Run model'!$F$4=1,_xll.ErOutput(CONCATENATE($A7,"_",AO$4),OutputData!AK32),OutputData!AK32)</f>
        <v>0</v>
      </c>
      <c r="AP7" s="868">
        <f>IF('Run model'!$F$4=1,_xll.ErOutput(CONCATENATE($A7,"_",AP$4),OutputData!AL32),OutputData!AL32)</f>
        <v>-0.50517523820426169</v>
      </c>
      <c r="AQ7" s="868">
        <f>IF('Run model'!$F$4=1,_xll.ErOutput(CONCATENATE($A7,"_",AQ$4),OutputData!AM32),OutputData!AM32)</f>
        <v>-0.49517725144862923</v>
      </c>
      <c r="AR7" s="868">
        <f>IF('Run model'!$F$4=1,_xll.ErOutput(CONCATENATE($A7,"_",AR$4),OutputData!AN32),OutputData!AN32)</f>
        <v>-0.48749970882433624</v>
      </c>
      <c r="AS7" s="868">
        <f>IF('Run model'!$F$4=1,_xll.ErOutput(CONCATENATE($A7,"_",AS$4),OutputData!AO32),OutputData!AO32)</f>
        <v>-0.48187556681481958</v>
      </c>
      <c r="AT7" s="868">
        <f>IF('Run model'!$F$4=1,_xll.ErOutput(CONCATENATE($A7,"_",AT$4),OutputData!AP32),OutputData!AP32)</f>
        <v>-0.45641431518652176</v>
      </c>
      <c r="AU7" s="868">
        <f>IF('Run model'!$F$4=1,_xll.ErOutput(CONCATENATE($A7,"_",AU$4),OutputData!AQ32),OutputData!AQ32)</f>
        <v>-0.45275019628661839</v>
      </c>
      <c r="AV7" s="868">
        <f>IF('Run model'!$F$4=1,_xll.ErOutput(CONCATENATE($A7,"_",AV$4),OutputData!AR32),OutputData!AR32)</f>
        <v>-0.45734113631750245</v>
      </c>
      <c r="AW7" s="868">
        <f>IF('Run model'!$F$4=1,_xll.ErOutput(CONCATENATE($A7,"_",AW$4),OutputData!AS32),OutputData!AS32)</f>
        <v>-0.4503193050761421</v>
      </c>
      <c r="AX7" s="868">
        <f>IF('Run model'!$F$4=1,_xll.ErOutput(CONCATENATE($A7,"_",AX$4),OutputData!AT32),OutputData!AT32)</f>
        <v>-0.44511793498374569</v>
      </c>
      <c r="AY7" s="868">
        <f>IF('Run model'!$F$4=1,_xll.ErOutput(CONCATENATE($A7,"_",AY$4),OutputData!AU32),OutputData!AU32)</f>
        <v>-0.41667614480801241</v>
      </c>
      <c r="AZ7" s="868">
        <f>IF('Run model'!$F$4=1,_xll.ErOutput(CONCATENATE($A7,"_",AZ$4),OutputData!AV32),OutputData!AV32)</f>
        <v>-0.41599683787207914</v>
      </c>
      <c r="BA7" s="886">
        <f>IF('Run model'!$F$4=1,_xll.ErOutput(CONCATENATE($A7,"_",BA$4),OutputData!AW32),OutputData!AW32)</f>
        <v>-0.41908316285511943</v>
      </c>
      <c r="BB7" s="885">
        <f>IF('Run model'!$F$4=1,_xll.ErOutput(CONCATENATE($A7,"_",BB$4),OutputData!AX32),OutputData!AX32)</f>
        <v>-2.6703418606334735</v>
      </c>
      <c r="BC7" s="868">
        <f>IF('Run model'!$F$4=1,_xll.ErOutput(CONCATENATE($A7,"_",BC$4),OutputData!AY32),OutputData!AY32)</f>
        <v>-2.5522060033851113</v>
      </c>
      <c r="BD7" s="868">
        <f>IF('Run model'!$F$4=1,_xll.ErOutput(CONCATENATE($A7,"_",BD$4),OutputData!AZ32),OutputData!AZ32)</f>
        <v>-2.4458418871276546</v>
      </c>
      <c r="BE7" s="868">
        <f>IF('Run model'!$F$4=1,_xll.ErOutput(CONCATENATE($A7,"_",BE$4),OutputData!BA32),OutputData!BA32)</f>
        <v>-2.2648625087249563</v>
      </c>
      <c r="BF7" s="868">
        <f>IF('Run model'!$F$4=1,_xll.ErOutput(CONCATENATE($A7,"_",BF$4),OutputData!BB32),OutputData!BB32)</f>
        <v>-2.1240977638122458</v>
      </c>
      <c r="BG7" s="868">
        <f>IF('Run model'!$F$4=1,_xll.ErOutput(CONCATENATE($A7,"_",BG$4),OutputData!BC32),OutputData!BC32)</f>
        <v>-2.0446861415772357</v>
      </c>
      <c r="BH7" s="868">
        <f>IF('Run model'!$F$4=1,_xll.ErOutput(CONCATENATE($A7,"_",BH$4),OutputData!BD32),OutputData!BD32)</f>
        <v>-1.9665863470456511</v>
      </c>
      <c r="BI7" s="868">
        <f>IF('Run model'!$F$4=1,_xll.ErOutput(CONCATENATE($A7,"_",BI$4),OutputData!BE32),OutputData!BE32)</f>
        <v>-1.8945039294162527</v>
      </c>
      <c r="BJ7" s="868">
        <f>IF('Run model'!$F$4=1,_xll.ErOutput(CONCATENATE($A7,"_",BJ$4),OutputData!BF32),OutputData!BF32)</f>
        <v>-1.7392450416108884</v>
      </c>
      <c r="BK7" s="868">
        <f>IF('Run model'!$F$4=1,_xll.ErOutput(CONCATENATE($A7,"_",BK$4),OutputData!BG32),OutputData!BG32)</f>
        <v>-1.6686088162990806</v>
      </c>
      <c r="BL7" s="868">
        <f>IF('Run model'!$F$4=1,_xll.ErOutput(CONCATENATE($A7,"_",BL$4),OutputData!BH32),OutputData!BH32)</f>
        <v>-1.6132505842886085</v>
      </c>
      <c r="BM7" s="868">
        <f>IF('Run model'!$F$4=1,_xll.ErOutput(CONCATENATE($A7,"_",BM$4),OutputData!BI32),OutputData!BI32)</f>
        <v>-1.6008886129556157</v>
      </c>
      <c r="BN7" s="868">
        <f>IF('Run model'!$F$4=1,_xll.ErOutput(CONCATENATE($A7,"_",BN$4),OutputData!BJ32),OutputData!BJ32)</f>
        <v>-1.59000132524119</v>
      </c>
      <c r="BO7" s="868">
        <f>IF('Run model'!$F$4=1,_xll.ErOutput(CONCATENATE($A7,"_",BO$4),OutputData!BK32),OutputData!BK32)</f>
        <v>-1.4791368579901798</v>
      </c>
      <c r="BP7" s="868">
        <f>IF('Run model'!$F$4=1,_xll.ErOutput(CONCATENATE($A7,"_",BP$4),OutputData!BL32),OutputData!BL32)</f>
        <v>-1.4779169494398225</v>
      </c>
      <c r="BQ7" s="868">
        <f>IF('Run model'!$F$4=1,_xll.ErOutput(CONCATENATE($A7,"_",BQ$4),OutputData!BM32),OutputData!BM32)</f>
        <v>-1.4669017804099116</v>
      </c>
      <c r="BR7" s="868">
        <f>IF('Run model'!$F$4=1,_xll.ErOutput(CONCATENATE($A7,"_",BR$4),OutputData!BN32),OutputData!BN32)</f>
        <v>-1.4529981328558241</v>
      </c>
      <c r="BS7" s="868">
        <f>IF('Run model'!$F$4=1,_xll.ErOutput(CONCATENATE($A7,"_",BS$4),OutputData!BO32),OutputData!BO32)</f>
        <v>-1.4417035827089204</v>
      </c>
      <c r="BT7" s="868">
        <f>IF('Run model'!$F$4=1,_xll.ErOutput(CONCATENATE($A7,"_",BT$4),OutputData!BP32),OutputData!BP32)</f>
        <v>-1.3317230894632959</v>
      </c>
      <c r="BU7" s="868">
        <f>IF('Run model'!$F$4=1,_xll.ErOutput(CONCATENATE($A7,"_",BU$4),OutputData!BQ32),OutputData!BQ32)</f>
        <v>-1.3356095016699903</v>
      </c>
      <c r="BV7" s="886">
        <f>IF('Run model'!$F$4=1,_xll.ErOutput(CONCATENATE($A7,"_",BV$4),OutputData!BR32),OutputData!BR32)</f>
        <v>-1.3218552433109592</v>
      </c>
      <c r="BW7" s="885">
        <f>IF('Run model'!$F$4=1,_xll.ErOutput(CONCATENATE($A7,"_",BW$4),OutputData!BS32),OutputData!BS32)</f>
        <v>-0.93038702612043866</v>
      </c>
      <c r="BX7" s="868">
        <f>IF('Run model'!$F$4=1,_xll.ErOutput(CONCATENATE($A7,"_",BX$4),OutputData!BT32),OutputData!BT32)</f>
        <v>-0.90209703737262781</v>
      </c>
      <c r="BY7" s="868">
        <f>IF('Run model'!$F$4=1,_xll.ErOutput(CONCATENATE($A7,"_",BY$4),OutputData!BU32),OutputData!BU32)</f>
        <v>-0.87735874652028956</v>
      </c>
      <c r="BZ7" s="868">
        <f>IF('Run model'!$F$4=1,_xll.ErOutput(CONCATENATE($A7,"_",BZ$4),OutputData!BV32),OutputData!BV32)</f>
        <v>-0.82936447937384972</v>
      </c>
      <c r="CA7" s="868">
        <f>IF('Run model'!$F$4=1,_xll.ErOutput(CONCATENATE($A7,"_",CA$4),OutputData!BW32),OutputData!BW32)</f>
        <v>-0.81415706356542816</v>
      </c>
      <c r="CB7" s="868">
        <f>IF('Run model'!$F$4=1,_xll.ErOutput(CONCATENATE($A7,"_",CB$4),OutputData!BX32),OutputData!BX32)</f>
        <v>-0.79134694701053454</v>
      </c>
      <c r="CC7" s="868">
        <f>IF('Run model'!$F$4=1,_xll.ErOutput(CONCATENATE($A7,"_",CC$4),OutputData!BY32),OutputData!BY32)</f>
        <v>-0.76630170321360314</v>
      </c>
      <c r="CD7" s="868">
        <f>IF('Run model'!$F$4=1,_xll.ErOutput(CONCATENATE($A7,"_",CD$4),OutputData!BZ32),OutputData!BZ32)</f>
        <v>-0.74413667522733251</v>
      </c>
      <c r="CE7" s="868">
        <f>IF('Run model'!$F$4=1,_xll.ErOutput(CONCATENATE($A7,"_",CE$4),OutputData!CA32),OutputData!CA32)</f>
        <v>-0.70079332619979062</v>
      </c>
      <c r="CF7" s="868">
        <f>IF('Run model'!$F$4=1,_xll.ErOutput(CONCATENATE($A7,"_",CF$4),OutputData!CB32),OutputData!CB32)</f>
        <v>-0.68711333091501958</v>
      </c>
      <c r="CG7" s="868">
        <f>IF('Run model'!$F$4=1,_xll.ErOutput(CONCATENATE($A7,"_",CG$4),OutputData!CC32),OutputData!CC32)</f>
        <v>-0.66786336985413308</v>
      </c>
      <c r="CH7" s="868">
        <f>IF('Run model'!$F$4=1,_xll.ErOutput(CONCATENATE($A7,"_",CH$4),OutputData!CD32),OutputData!CD32)</f>
        <v>-0.65464691933558072</v>
      </c>
      <c r="CI7" s="868">
        <f>IF('Run model'!$F$4=1,_xll.ErOutput(CONCATENATE($A7,"_",CI$4),OutputData!CE32),OutputData!CE32)</f>
        <v>-0.64111887231463205</v>
      </c>
      <c r="CJ7" s="868">
        <f>IF('Run model'!$F$4=1,_xll.ErOutput(CONCATENATE($A7,"_",CJ$4),OutputData!CF32),OutputData!CF32)</f>
        <v>-0.60825302383029045</v>
      </c>
      <c r="CK7" s="868">
        <f>IF('Run model'!$F$4=1,_xll.ErOutput(CONCATENATE($A7,"_",CK$4),OutputData!CG32),OutputData!CG32)</f>
        <v>-0.6033635833266755</v>
      </c>
      <c r="CL7" s="868">
        <f>IF('Run model'!$F$4=1,_xll.ErOutput(CONCATENATE($A7,"_",CL$4),OutputData!CH32),OutputData!CH32)</f>
        <v>-0.59296470523885558</v>
      </c>
      <c r="CM7" s="868">
        <f>IF('Run model'!$F$4=1,_xll.ErOutput(CONCATENATE($A7,"_",CM$4),OutputData!CI32),OutputData!CI32)</f>
        <v>-0.57863374838520942</v>
      </c>
      <c r="CN7" s="868">
        <f>IF('Run model'!$F$4=1,_xll.ErOutput(CONCATENATE($A7,"_",CN$4),OutputData!CJ32),OutputData!CJ32)</f>
        <v>-0.56427810736473405</v>
      </c>
      <c r="CO7" s="868">
        <f>IF('Run model'!$F$4=1,_xll.ErOutput(CONCATENATE($A7,"_",CO$4),OutputData!CK32),OutputData!CK32)</f>
        <v>-0.53315691706211088</v>
      </c>
      <c r="CP7" s="868">
        <f>IF('Run model'!$F$4=1,_xll.ErOutput(CONCATENATE($A7,"_",CP$4),OutputData!CL32),OutputData!CL32)</f>
        <v>-0.5266968055399025</v>
      </c>
      <c r="CQ7" s="886">
        <f>IF('Run model'!$F$4=1,_xll.ErOutput(CONCATENATE($A7,"_",CQ$4),OutputData!CM32),OutputData!CM32)</f>
        <v>-0.51448803502659812</v>
      </c>
      <c r="CR7" s="885">
        <f>IF('Run model'!$F$4=1,_xll.ErOutput(CONCATENATE($A7,"_",CR$4),OutputData!CN32),OutputData!CN32)</f>
        <v>-1.4350280420053474</v>
      </c>
      <c r="CS7" s="868">
        <f>IF('Run model'!$F$4=1,_xll.ErOutput(CONCATENATE($A7,"_",CS$4),OutputData!CO32),OutputData!CO32)</f>
        <v>-1.4260108160107328</v>
      </c>
      <c r="CT7" s="868">
        <f>IF('Run model'!$F$4=1,_xll.ErOutput(CONCATENATE($A7,"_",CT$4),OutputData!CP32),OutputData!CP32)</f>
        <v>-1.402415428969694</v>
      </c>
      <c r="CU7" s="868">
        <f>IF('Run model'!$F$4=1,_xll.ErOutput(CONCATENATE($A7,"_",CU$4),OutputData!CQ32),OutputData!CQ32)</f>
        <v>-1.2645253736201125</v>
      </c>
      <c r="CV7" s="868">
        <f>IF('Run model'!$F$4=1,_xll.ErOutput(CONCATENATE($A7,"_",CV$4),OutputData!CR32),OutputData!CR32)</f>
        <v>-1.2366881074083274</v>
      </c>
      <c r="CW7" s="868">
        <f>IF('Run model'!$F$4=1,_xll.ErOutput(CONCATENATE($A7,"_",CW$4),OutputData!CS32),OutputData!CS32)</f>
        <v>-1.2043006459791485</v>
      </c>
      <c r="CX7" s="868">
        <f>IF('Run model'!$F$4=1,_xll.ErOutput(CONCATENATE($A7,"_",CX$4),OutputData!CT32),OutputData!CT32)</f>
        <v>-1.195914126032378</v>
      </c>
      <c r="CY7" s="868">
        <f>IF('Run model'!$F$4=1,_xll.ErOutput(CONCATENATE($A7,"_",CY$4),OutputData!CU32),OutputData!CU32)</f>
        <v>-1.1783059473257762</v>
      </c>
      <c r="CZ7" s="868">
        <f>IF('Run model'!$F$4=1,_xll.ErOutput(CONCATENATE($A7,"_",CZ$4),OutputData!CV32),OutputData!CV32)</f>
        <v>-1.0583589060465948</v>
      </c>
      <c r="DA7" s="868">
        <f>IF('Run model'!$F$4=1,_xll.ErOutput(CONCATENATE($A7,"_",DA$4),OutputData!CW32),OutputData!CW32)</f>
        <v>-1.0413565111620304</v>
      </c>
      <c r="DB7" s="868">
        <f>IF('Run model'!$F$4=1,_xll.ErOutput(CONCATENATE($A7,"_",DB$4),OutputData!CX32),OutputData!CX32)</f>
        <v>-1.0171782760469914</v>
      </c>
      <c r="DC7" s="868">
        <f>IF('Run model'!$F$4=1,_xll.ErOutput(CONCATENATE($A7,"_",DC$4),OutputData!CY32),OutputData!CY32)</f>
        <v>-1.0320013750880088</v>
      </c>
      <c r="DD7" s="868">
        <f>IF('Run model'!$F$4=1,_xll.ErOutput(CONCATENATE($A7,"_",DD$4),OutputData!CZ32),OutputData!CZ32)</f>
        <v>-1.0398782245764491</v>
      </c>
      <c r="DE7" s="868">
        <f>IF('Run model'!$F$4=1,_xll.ErOutput(CONCATENATE($A7,"_",DE$4),OutputData!DA32),OutputData!DA32)</f>
        <v>-0.94259380257412706</v>
      </c>
      <c r="DF7" s="868">
        <f>IF('Run model'!$F$4=1,_xll.ErOutput(CONCATENATE($A7,"_",DF$4),OutputData!DB32),OutputData!DB32)</f>
        <v>-0.95002527418681981</v>
      </c>
      <c r="DG7" s="868">
        <f>IF('Run model'!$F$4=1,_xll.ErOutput(CONCATENATE($A7,"_",DG$4),OutputData!DC32),OutputData!DC32)</f>
        <v>-0.94604649356215242</v>
      </c>
      <c r="DH7" s="868">
        <f>IF('Run model'!$F$4=1,_xll.ErOutput(CONCATENATE($A7,"_",DH$4),OutputData!DD32),OutputData!DD32)</f>
        <v>-0.95782853078213348</v>
      </c>
      <c r="DI7" s="868">
        <f>IF('Run model'!$F$4=1,_xll.ErOutput(CONCATENATE($A7,"_",DI$4),OutputData!DE32),OutputData!DE32)</f>
        <v>-0.9596595816560396</v>
      </c>
      <c r="DJ7" s="868">
        <f>IF('Run model'!$F$4=1,_xll.ErOutput(CONCATENATE($A7,"_",DJ$4),OutputData!DF32),OutputData!DF32)</f>
        <v>-0.86337713691651474</v>
      </c>
      <c r="DK7" s="868">
        <f>IF('Run model'!$F$4=1,_xll.ErOutput(CONCATENATE($A7,"_",DK$4),OutputData!DG32),OutputData!DG32)</f>
        <v>-0.86986758608265269</v>
      </c>
      <c r="DL7" s="886">
        <f>IF('Run model'!$F$4=1,_xll.ErOutput(CONCATENATE($A7,"_",DL$4),OutputData!DH32),OutputData!DH32)</f>
        <v>-0.86300810447152276</v>
      </c>
      <c r="DM7" s="885">
        <f>IF('Run model'!$F$4=1,_xll.ErOutput(CONCATENATE($A7,"_",DM$4),OutputData!DI32),OutputData!DI32)</f>
        <v>-0.14725839661834536</v>
      </c>
      <c r="DN7" s="868">
        <f>IF('Run model'!$F$4=1,_xll.ErOutput(CONCATENATE($A7,"_",DN$4),OutputData!DJ32),OutputData!DJ32)</f>
        <v>-0.36999280066228935</v>
      </c>
      <c r="DO7" s="868">
        <f>IF('Run model'!$F$4=1,_xll.ErOutput(CONCATENATE($A7,"_",DO$4),OutputData!DK32),OutputData!DK32)</f>
        <v>-0.52682893842953438</v>
      </c>
      <c r="DP7" s="868">
        <f>IF('Run model'!$F$4=1,_xll.ErOutput(CONCATENATE($A7,"_",DP$4),OutputData!DL32),OutputData!DL32)</f>
        <v>-0.61386420367721006</v>
      </c>
      <c r="DQ7" s="868">
        <f>IF('Run model'!$F$4=1,_xll.ErOutput(CONCATENATE($A7,"_",DQ$4),OutputData!DM32),OutputData!DM32)</f>
        <v>-0.69556658751915401</v>
      </c>
      <c r="DR7" s="868">
        <f>IF('Run model'!$F$4=1,_xll.ErOutput(CONCATENATE($A7,"_",DR$4),OutputData!DN32),OutputData!DN32)</f>
        <v>-0.75111650829226906</v>
      </c>
      <c r="DS7" s="868">
        <f>IF('Run model'!$F$4=1,_xll.ErOutput(CONCATENATE($A7,"_",DS$4),OutputData!DO32),OutputData!DO32)</f>
        <v>-0.79168300888429388</v>
      </c>
      <c r="DT7" s="868">
        <f>IF('Run model'!$F$4=1,_xll.ErOutput(CONCATENATE($A7,"_",DT$4),OutputData!DP32),OutputData!DP32)</f>
        <v>-0.82527289913545532</v>
      </c>
      <c r="DU7" s="868">
        <f>IF('Run model'!$F$4=1,_xll.ErOutput(CONCATENATE($A7,"_",DU$4),OutputData!DQ32),OutputData!DQ32)</f>
        <v>-0.83876034785311648</v>
      </c>
      <c r="DV7" s="868">
        <f>IF('Run model'!$F$4=1,_xll.ErOutput(CONCATENATE($A7,"_",DV$4),OutputData!DR32),OutputData!DR32)</f>
        <v>-0.85950355851997273</v>
      </c>
      <c r="DW7" s="868">
        <f>IF('Run model'!$F$4=1,_xll.ErOutput(CONCATENATE($A7,"_",DW$4),OutputData!DS32),OutputData!DS32)</f>
        <v>-0.87066159195985338</v>
      </c>
      <c r="DX7" s="868">
        <f>IF('Run model'!$F$4=1,_xll.ErOutput(CONCATENATE($A7,"_",DX$4),OutputData!DT32),OutputData!DT32)</f>
        <v>-0.88948400262630156</v>
      </c>
      <c r="DY7" s="868">
        <f>IF('Run model'!$F$4=1,_xll.ErOutput(CONCATENATE($A7,"_",DY$4),OutputData!DU32),OutputData!DU32)</f>
        <v>-0.90964704323735812</v>
      </c>
      <c r="DZ7" s="868">
        <f>IF('Run model'!$F$4=1,_xll.ErOutput(CONCATENATE($A7,"_",DZ$4),OutputData!DV32),OutputData!DV32)</f>
        <v>-0.92347178558108944</v>
      </c>
      <c r="EA7" s="868">
        <f>IF('Run model'!$F$4=1,_xll.ErOutput(CONCATENATE($A7,"_",EA$4),OutputData!DW32),OutputData!DW32)</f>
        <v>-0.93608895238672785</v>
      </c>
      <c r="EB7" s="868">
        <f>IF('Run model'!$F$4=1,_xll.ErOutput(CONCATENATE($A7,"_",EB$4),OutputData!DX32),OutputData!DX32)</f>
        <v>-0.94188574067432151</v>
      </c>
      <c r="EC7" s="868">
        <f>IF('Run model'!$F$4=1,_xll.ErOutput(CONCATENATE($A7,"_",EC$4),OutputData!DY32),OutputData!DY32)</f>
        <v>-0.94620750569184509</v>
      </c>
      <c r="ED7" s="868">
        <f>IF('Run model'!$F$4=1,_xll.ErOutput(CONCATENATE($A7,"_",ED$4),OutputData!DZ32),OutputData!DZ32)</f>
        <v>-0.95274157532440318</v>
      </c>
      <c r="EE7" s="868">
        <f>IF('Run model'!$F$4=1,_xll.ErOutput(CONCATENATE($A7,"_",EE$4),OutputData!EA32),OutputData!EA32)</f>
        <v>-0.95843857658956411</v>
      </c>
      <c r="EF7" s="868">
        <f>IF('Run model'!$F$4=1,_xll.ErOutput(CONCATENATE($A7,"_",EF$4),OutputData!EB32),OutputData!EB32)</f>
        <v>-0.95684452426111755</v>
      </c>
      <c r="EG7" s="886">
        <f>IF('Run model'!$F$4=1,_xll.ErOutput(CONCATENATE($A7,"_",EG$4),OutputData!EC32),OutputData!EC32)</f>
        <v>-0.94923064587347816</v>
      </c>
      <c r="EH7" s="885">
        <f>IF('Run model'!$F$4=1,_xll.ErOutput(CONCATENATE($A7,"_",EH$4),OutputData!ED32),OutputData!ED32)</f>
        <v>-5.2747706293810676E-2</v>
      </c>
      <c r="EI7" s="868">
        <f>IF('Run model'!$F$4=1,_xll.ErOutput(CONCATENATE($A7,"_",EI$4),OutputData!EE32),OutputData!EE32)</f>
        <v>-0.12352180519854782</v>
      </c>
      <c r="EJ7" s="868">
        <f>IF('Run model'!$F$4=1,_xll.ErOutput(CONCATENATE($A7,"_",EJ$4),OutputData!EF32),OutputData!EF32)</f>
        <v>-0.16337428775379326</v>
      </c>
      <c r="EK7" s="868">
        <f>IF('Run model'!$F$4=1,_xll.ErOutput(CONCATENATE($A7,"_",EK$4),OutputData!EG32),OutputData!EG32)</f>
        <v>-0.17336864833141866</v>
      </c>
      <c r="EL7" s="868">
        <f>IF('Run model'!$F$4=1,_xll.ErOutput(CONCATENATE($A7,"_",EL$4),OutputData!EH32),OutputData!EH32)</f>
        <v>-0.18846338493801998</v>
      </c>
      <c r="EM7" s="868">
        <f>IF('Run model'!$F$4=1,_xll.ErOutput(CONCATENATE($A7,"_",EM$4),OutputData!EI32),OutputData!EI32)</f>
        <v>-0.19446524092208595</v>
      </c>
      <c r="EN7" s="868">
        <f>IF('Run model'!$F$4=1,_xll.ErOutput(CONCATENATE($A7,"_",EN$4),OutputData!EJ32),OutputData!EJ32)</f>
        <v>-0.19560265983440736</v>
      </c>
      <c r="EO7" s="868">
        <f>IF('Run model'!$F$4=1,_xll.ErOutput(CONCATENATE($A7,"_",EO$4),OutputData!EK32),OutputData!EK32)</f>
        <v>-0.19483959747680793</v>
      </c>
      <c r="EP7" s="868">
        <f>IF('Run model'!$F$4=1,_xll.ErOutput(CONCATENATE($A7,"_",EP$4),OutputData!EL32),OutputData!EL32)</f>
        <v>-0.18679773816067038</v>
      </c>
      <c r="EQ7" s="868">
        <f>IF('Run model'!$F$4=1,_xll.ErOutput(CONCATENATE($A7,"_",EQ$4),OutputData!EM32),OutputData!EM32)</f>
        <v>-0.18615907826828923</v>
      </c>
      <c r="ER7" s="868">
        <f>IF('Run model'!$F$4=1,_xll.ErOutput(CONCATENATE($A7,"_",ER$4),OutputData!EN32),OutputData!EN32)</f>
        <v>-0.1826693425822947</v>
      </c>
      <c r="ES7" s="868">
        <f>IF('Run model'!$F$4=1,_xll.ErOutput(CONCATENATE($A7,"_",ES$4),OutputData!EO32),OutputData!EO32)</f>
        <v>-0.18306529689750603</v>
      </c>
      <c r="ET7" s="868">
        <f>IF('Run model'!$F$4=1,_xll.ErOutput(CONCATENATE($A7,"_",ET$4),OutputData!EP32),OutputData!EP32)</f>
        <v>-0.1841823200780856</v>
      </c>
      <c r="EU7" s="868">
        <f>IF('Run model'!$F$4=1,_xll.ErOutput(CONCATENATE($A7,"_",EU$4),OutputData!EQ32),OutputData!EQ32)</f>
        <v>-0.18259671687674006</v>
      </c>
      <c r="EV7" s="868">
        <f>IF('Run model'!$F$4=1,_xll.ErOutput(CONCATENATE($A7,"_",EV$4),OutputData!ER32),OutputData!ER32)</f>
        <v>-0.18506683063119447</v>
      </c>
      <c r="EW7" s="868">
        <f>IF('Run model'!$F$4=1,_xll.ErOutput(CONCATENATE($A7,"_",EW$4),OutputData!ES32),OutputData!ES32)</f>
        <v>-0.18563211905998694</v>
      </c>
      <c r="EX7" s="868">
        <f>IF('Run model'!$F$4=1,_xll.ErOutput(CONCATENATE($A7,"_",EX$4),OutputData!ET32),OutputData!ET32)</f>
        <v>-0.18556705131768472</v>
      </c>
      <c r="EY7" s="868">
        <f>IF('Run model'!$F$4=1,_xll.ErOutput(CONCATENATE($A7,"_",EY$4),OutputData!EU32),OutputData!EU32)</f>
        <v>-0.18591450343031246</v>
      </c>
      <c r="EZ7" s="868">
        <f>IF('Run model'!$F$4=1,_xll.ErOutput(CONCATENATE($A7,"_",EZ$4),OutputData!EV32),OutputData!EV32)</f>
        <v>-0.18500568052798849</v>
      </c>
      <c r="FA7" s="868">
        <f>IF('Run model'!$F$4=1,_xll.ErOutput(CONCATENATE($A7,"_",FA$4),OutputData!EW32),OutputData!EW32)</f>
        <v>-0.1859158993863945</v>
      </c>
      <c r="FB7" s="886">
        <f>IF('Run model'!$F$4=1,_xll.ErOutput(CONCATENATE($A7,"_",FB$4),OutputData!EX32),OutputData!EX32)</f>
        <v>-0.18502493359714103</v>
      </c>
      <c r="FC7" s="885">
        <f>IF('Run model'!$F$4=1,_xll.ErOutput(CONCATENATE($A7,"_",FC$4),OutputData!EY32),OutputData!EY32)</f>
        <v>-0.14744322018884273</v>
      </c>
      <c r="FD7" s="868">
        <f>IF('Run model'!$F$4=1,_xll.ErOutput(CONCATENATE($A7,"_",FD$4),OutputData!EZ32),OutputData!EZ32)</f>
        <v>-0.36216149969405559</v>
      </c>
      <c r="FE7" s="868">
        <f>IF('Run model'!$F$4=1,_xll.ErOutput(CONCATENATE($A7,"_",FE$4),OutputData!FA32),OutputData!FA32)</f>
        <v>-0.50191936300541407</v>
      </c>
      <c r="FF7" s="868">
        <f>IF('Run model'!$F$4=1,_xll.ErOutput(CONCATENATE($A7,"_",FF$4),OutputData!FB32),OutputData!FB32)</f>
        <v>-0.57097257972098425</v>
      </c>
      <c r="FG7" s="868">
        <f>IF('Run model'!$F$4=1,_xll.ErOutput(CONCATENATE($A7,"_",FG$4),OutputData!FC32),OutputData!FC32)</f>
        <v>-0.63212250706862283</v>
      </c>
      <c r="FH7" s="868">
        <f>IF('Run model'!$F$4=1,_xll.ErOutput(CONCATENATE($A7,"_",FH$4),OutputData!FD32),OutputData!FD32)</f>
        <v>-0.66692886495867665</v>
      </c>
      <c r="FI7" s="868">
        <f>IF('Run model'!$F$4=1,_xll.ErOutput(CONCATENATE($A7,"_",FI$4),OutputData!FE32),OutputData!FE32)</f>
        <v>-0.68684214006388444</v>
      </c>
      <c r="FJ7" s="868">
        <f>IF('Run model'!$F$4=1,_xll.ErOutput(CONCATENATE($A7,"_",FJ$4),OutputData!FF32),OutputData!FF32)</f>
        <v>-0.69962330519754912</v>
      </c>
      <c r="FK7" s="868">
        <f>IF('Run model'!$F$4=1,_xll.ErOutput(CONCATENATE($A7,"_",FK$4),OutputData!FG32),OutputData!FG32)</f>
        <v>-0.69713054957536413</v>
      </c>
      <c r="FL7" s="868">
        <f>IF('Run model'!$F$4=1,_xll.ErOutput(CONCATENATE($A7,"_",FL$4),OutputData!FH32),OutputData!FH32)</f>
        <v>-0.69939575345118921</v>
      </c>
      <c r="FM7" s="868">
        <f>IF('Run model'!$F$4=1,_xll.ErOutput(CONCATENATE($A7,"_",FM$4),OutputData!FI32),OutputData!FI32)</f>
        <v>-0.69362771868795414</v>
      </c>
      <c r="FN7" s="868">
        <f>IF('Run model'!$F$4=1,_xll.ErOutput(CONCATENATE($A7,"_",FN$4),OutputData!FJ32),OutputData!FJ32)</f>
        <v>-0.69906397998738834</v>
      </c>
      <c r="FO7" s="868">
        <f>IF('Run model'!$F$4=1,_xll.ErOutput(CONCATENATE($A7,"_",FO$4),OutputData!FK32),OutputData!FK32)</f>
        <v>-0.70666554247726854</v>
      </c>
      <c r="FP7" s="868">
        <f>IF('Run model'!$F$4=1,_xll.ErOutput(CONCATENATE($A7,"_",FP$4),OutputData!FL32),OutputData!FL32)</f>
        <v>-0.71269428454544137</v>
      </c>
      <c r="FQ7" s="868">
        <f>IF('Run model'!$F$4=1,_xll.ErOutput(CONCATENATE($A7,"_",FQ$4),OutputData!FM32),OutputData!FM32)</f>
        <v>-0.71685149747075205</v>
      </c>
      <c r="FR7" s="868">
        <f>IF('Run model'!$F$4=1,_xll.ErOutput(CONCATENATE($A7,"_",FR$4),OutputData!FN32),OutputData!FN32)</f>
        <v>-0.71630563677159031</v>
      </c>
      <c r="FS7" s="868">
        <f>IF('Run model'!$F$4=1,_xll.ErOutput(CONCATENATE($A7,"_",FS$4),OutputData!FO32),OutputData!FO32)</f>
        <v>-0.71497847873773834</v>
      </c>
      <c r="FT7" s="868">
        <f>IF('Run model'!$F$4=1,_xll.ErOutput(CONCATENATE($A7,"_",FT$4),OutputData!FP32),OutputData!FP32)</f>
        <v>-0.71554028032933481</v>
      </c>
      <c r="FU7" s="868">
        <f>IF('Run model'!$F$4=1,_xll.ErOutput(CONCATENATE($A7,"_",FU$4),OutputData!FQ32),OutputData!FQ32)</f>
        <v>-0.71818189419687606</v>
      </c>
      <c r="FV7" s="868">
        <f>IF('Run model'!$F$4=1,_xll.ErOutput(CONCATENATE($A7,"_",FV$4),OutputData!FR32),OutputData!FR32)</f>
        <v>-0.71372477477878116</v>
      </c>
      <c r="FW7" s="886">
        <f>IF('Run model'!$F$4=1,_xll.ErOutput(CONCATENATE($A7,"_",FW$4),OutputData!FS32),OutputData!FS32)</f>
        <v>-0.7050249000501132</v>
      </c>
      <c r="FX7" s="885">
        <f>IF('Run model'!$F$4=1,_xll.ErOutput(CONCATENATE($A7,"_",FX$4),OutputData!FT32),OutputData!FT32)</f>
        <v>-5.439719984733386E-3</v>
      </c>
      <c r="FY7" s="868">
        <f>IF('Run model'!$F$4=1,_xll.ErOutput(CONCATENATE($A7,"_",FY$4),OutputData!FU32),OutputData!FU32)</f>
        <v>-1.535109718072441E-2</v>
      </c>
      <c r="FZ7" s="868">
        <f>IF('Run model'!$F$4=1,_xll.ErOutput(CONCATENATE($A7,"_",FZ$4),OutputData!FV32),OutputData!FV32)</f>
        <v>-2.4247333393183603E-2</v>
      </c>
      <c r="GA7" s="868">
        <f>IF('Run model'!$F$4=1,_xll.ErOutput(CONCATENATE($A7,"_",GA$4),OutputData!FW32),OutputData!FW32)</f>
        <v>-3.1984671804042665E-2</v>
      </c>
      <c r="GB7" s="868">
        <f>IF('Run model'!$F$4=1,_xll.ErOutput(CONCATENATE($A7,"_",GB$4),OutputData!FX32),OutputData!FX32)</f>
        <v>-3.8870389031973228E-2</v>
      </c>
      <c r="GC7" s="868">
        <f>IF('Run model'!$F$4=1,_xll.ErOutput(CONCATENATE($A7,"_",GC$4),OutputData!FY32),OutputData!FY32)</f>
        <v>-4.5013637605700839E-2</v>
      </c>
      <c r="GD7" s="868">
        <f>IF('Run model'!$F$4=1,_xll.ErOutput(CONCATENATE($A7,"_",GD$4),OutputData!FZ32),OutputData!FZ32)</f>
        <v>-5.0309171353979817E-2</v>
      </c>
      <c r="GE7" s="868">
        <f>IF('Run model'!$F$4=1,_xll.ErOutput(CONCATENATE($A7,"_",GE$4),OutputData!GA32),OutputData!GA32)</f>
        <v>-5.5101544895432723E-2</v>
      </c>
      <c r="GF7" s="868">
        <f>IF('Run model'!$F$4=1,_xll.ErOutput(CONCATENATE($A7,"_",GF$4),OutputData!GB32),OutputData!GB32)</f>
        <v>-5.913582212387497E-2</v>
      </c>
      <c r="GG7" s="868">
        <f>IF('Run model'!$F$4=1,_xll.ErOutput(CONCATENATE($A7,"_",GG$4),OutputData!GC32),OutputData!GC32)</f>
        <v>-6.2584520423473552E-2</v>
      </c>
      <c r="GH7" s="868">
        <f>IF('Run model'!$F$4=1,_xll.ErOutput(CONCATENATE($A7,"_",GH$4),OutputData!GD32),OutputData!GD32)</f>
        <v>-6.5537749302318676E-2</v>
      </c>
      <c r="GI7" s="868">
        <f>IF('Run model'!$F$4=1,_xll.ErOutput(CONCATENATE($A7,"_",GI$4),OutputData!GE32),OutputData!GE32)</f>
        <v>-6.7966555768570289E-2</v>
      </c>
      <c r="GJ7" s="868">
        <f>IF('Run model'!$F$4=1,_xll.ErOutput(CONCATENATE($A7,"_",GJ$4),OutputData!GF32),OutputData!GF32)</f>
        <v>-7.0265377601705079E-2</v>
      </c>
      <c r="GK7" s="868">
        <f>IF('Run model'!$F$4=1,_xll.ErOutput(CONCATENATE($A7,"_",GK$4),OutputData!GG32),OutputData!GG32)</f>
        <v>-7.2167281727898311E-2</v>
      </c>
      <c r="GL7" s="868">
        <f>IF('Run model'!$F$4=1,_xll.ErOutput(CONCATENATE($A7,"_",GL$4),OutputData!GH32),OutputData!GH32)</f>
        <v>-7.3642371528597789E-2</v>
      </c>
      <c r="GM7" s="868">
        <f>IF('Run model'!$F$4=1,_xll.ErOutput(CONCATENATE($A7,"_",GM$4),OutputData!GI32),OutputData!GI32)</f>
        <v>-7.4813491336436555E-2</v>
      </c>
      <c r="GN7" s="868">
        <f>IF('Run model'!$F$4=1,_xll.ErOutput(CONCATENATE($A7,"_",GN$4),OutputData!GJ32),OutputData!GJ32)</f>
        <v>-7.5628645963734309E-2</v>
      </c>
      <c r="GO7" s="868">
        <f>IF('Run model'!$F$4=1,_xll.ErOutput(CONCATENATE($A7,"_",GO$4),OutputData!GK32),OutputData!GK32)</f>
        <v>-7.6429867282665445E-2</v>
      </c>
      <c r="GP7" s="868">
        <f>IF('Run model'!$F$4=1,_xll.ErOutput(CONCATENATE($A7,"_",GP$4),OutputData!GL32),OutputData!GL32)</f>
        <v>-7.6949115860246137E-2</v>
      </c>
      <c r="GQ7" s="868">
        <f>IF('Run model'!$F$4=1,_xll.ErOutput(CONCATENATE($A7,"_",GQ$4),OutputData!GM32),OutputData!GM32)</f>
        <v>-7.7000009615588588E-2</v>
      </c>
      <c r="GR7" s="886">
        <f>IF('Run model'!$F$4=1,_xll.ErOutput(CONCATENATE($A7,"_",GR$4),OutputData!GN32),OutputData!GN32)</f>
        <v>-7.6759969088326149E-2</v>
      </c>
      <c r="GS7" s="885">
        <f>IF('Run model'!$F$4=1,_xll.ErOutput(CONCATENATE($A7,"_",GS$4),OutputData!GO32),OutputData!GO32)</f>
        <v>-1.0733755512878945E-2</v>
      </c>
      <c r="GT7" s="868">
        <f>IF('Run model'!$F$4=1,_xll.ErOutput(CONCATENATE($A7,"_",GT$4),OutputData!GP32),OutputData!GP32)</f>
        <v>-3.0306866590696105E-2</v>
      </c>
      <c r="GU7" s="868">
        <f>IF('Run model'!$F$4=1,_xll.ErOutput(CONCATENATE($A7,"_",GU$4),OutputData!GQ32),OutputData!GQ32)</f>
        <v>-4.7822673144670515E-2</v>
      </c>
      <c r="GV7" s="868">
        <f>IF('Run model'!$F$4=1,_xll.ErOutput(CONCATENATE($A7,"_",GV$4),OutputData!GR32),OutputData!GR32)</f>
        <v>-6.1874157763916249E-2</v>
      </c>
      <c r="GW7" s="868">
        <f>IF('Run model'!$F$4=1,_xll.ErOutput(CONCATENATE($A7,"_",GW$4),OutputData!GS32),OutputData!GS32)</f>
        <v>-7.4015709431356713E-2</v>
      </c>
      <c r="GX7" s="868">
        <f>IF('Run model'!$F$4=1,_xll.ErOutput(CONCATENATE($A7,"_",GX$4),OutputData!GT32),OutputData!GT32)</f>
        <v>-8.4506103973843893E-2</v>
      </c>
      <c r="GY7" s="868">
        <f>IF('Run model'!$F$4=1,_xll.ErOutput(CONCATENATE($A7,"_",GY$4),OutputData!GU32),OutputData!GU32)</f>
        <v>-9.3783645244629218E-2</v>
      </c>
      <c r="GZ7" s="868">
        <f>IF('Run model'!$F$4=1,_xll.ErOutput(CONCATENATE($A7,"_",GZ$4),OutputData!GV32),OutputData!GV32)</f>
        <v>-0.10204544860214261</v>
      </c>
      <c r="HA7" s="868">
        <f>IF('Run model'!$F$4=1,_xll.ErOutput(CONCATENATE($A7,"_",HA$4),OutputData!GW32),OutputData!GW32)</f>
        <v>-0.1077039005629065</v>
      </c>
      <c r="HB7" s="868">
        <f>IF('Run model'!$F$4=1,_xll.ErOutput(CONCATENATE($A7,"_",HB$4),OutputData!GX32),OutputData!GX32)</f>
        <v>-0.11264307522532437</v>
      </c>
      <c r="HC7" s="868">
        <f>IF('Run model'!$F$4=1,_xll.ErOutput(CONCATENATE($A7,"_",HC$4),OutputData!GY32),OutputData!GY32)</f>
        <v>-0.11669118024987778</v>
      </c>
      <c r="HD7" s="868">
        <f>IF('Run model'!$F$4=1,_xll.ErOutput(CONCATENATE($A7,"_",HD$4),OutputData!GZ32),OutputData!GZ32)</f>
        <v>-0.12041667057417016</v>
      </c>
      <c r="HE7" s="868">
        <f>IF('Run model'!$F$4=1,_xll.ErOutput(CONCATENATE($A7,"_",HE$4),OutputData!HA32),OutputData!HA32)</f>
        <v>-0.12400404060152181</v>
      </c>
      <c r="HF7" s="868">
        <f>IF('Run model'!$F$4=1,_xll.ErOutput(CONCATENATE($A7,"_",HF$4),OutputData!HB32),OutputData!HB32)</f>
        <v>-0.12582470703871823</v>
      </c>
      <c r="HG7" s="868">
        <f>IF('Run model'!$F$4=1,_xll.ErOutput(CONCATENATE($A7,"_",HG$4),OutputData!HC32),OutputData!HC32)</f>
        <v>-0.12743909783157295</v>
      </c>
      <c r="HH7" s="868">
        <f>IF('Run model'!$F$4=1,_xll.ErOutput(CONCATENATE($A7,"_",HH$4),OutputData!HD32),OutputData!HD32)</f>
        <v>-0.128726580789608</v>
      </c>
      <c r="HI7" s="868">
        <f>IF('Run model'!$F$4=1,_xll.ErOutput(CONCATENATE($A7,"_",HI$4),OutputData!HE32),OutputData!HE32)</f>
        <v>-0.13003550943237457</v>
      </c>
      <c r="HJ7" s="868">
        <f>IF('Run model'!$F$4=1,_xll.ErOutput(CONCATENATE($A7,"_",HJ$4),OutputData!HF32),OutputData!HF32)</f>
        <v>-0.13133056488148373</v>
      </c>
      <c r="HK7" s="868">
        <f>IF('Run model'!$F$4=1,_xll.ErOutput(CONCATENATE($A7,"_",HK$4),OutputData!HG32),OutputData!HG32)</f>
        <v>-0.13113532223335714</v>
      </c>
      <c r="HL7" s="868">
        <f>IF('Run model'!$F$4=1,_xll.ErOutput(CONCATENATE($A7,"_",HL$4),OutputData!HH32),OutputData!HH32)</f>
        <v>-0.13064038293886096</v>
      </c>
      <c r="HM7" s="886">
        <f>IF('Run model'!$F$4=1,_xll.ErOutput(CONCATENATE($A7,"_",HM$4),OutputData!HI32),OutputData!HI32)</f>
        <v>-0.12996448667138866</v>
      </c>
    </row>
    <row r="8" spans="1:221">
      <c r="A8" s="869" t="s">
        <v>236</v>
      </c>
      <c r="B8" s="969" t="s">
        <v>363</v>
      </c>
      <c r="C8" s="971">
        <v>0</v>
      </c>
      <c r="D8" s="971">
        <v>0.06</v>
      </c>
      <c r="E8" s="971">
        <v>5</v>
      </c>
      <c r="F8" s="1112">
        <f>IF('Run model'!$F$4=1,_xll.ErOutput(CONCATENATE($A8,"_",F$4),OutputData!B33),OutputData!B33)</f>
        <v>0</v>
      </c>
      <c r="G8" s="1115">
        <f>IF('Run model'!$F$4=1,_xll.ErOutput(CONCATENATE($A8,"_",G$4),OutputData!C33),OutputData!C33)</f>
        <v>0</v>
      </c>
      <c r="H8" s="1115">
        <f>IF('Run model'!$F$4=1,_xll.ErOutput(CONCATENATE($A8,"_",H$4),OutputData!D33),OutputData!D33)</f>
        <v>0</v>
      </c>
      <c r="I8" s="1115">
        <f>IF('Run model'!$F$4=1,_xll.ErOutput(CONCATENATE($A8,"_",I$4),OutputData!E33),OutputData!E33)</f>
        <v>0</v>
      </c>
      <c r="J8" s="1115">
        <f>IF('Run model'!$F$4=1,_xll.ErOutput(CONCATENATE($A8,"_",J$4),OutputData!F33),OutputData!F33)</f>
        <v>0</v>
      </c>
      <c r="K8" s="868">
        <f>IF('Run model'!$F$4=1,_xll.ErOutput(CONCATENATE($A8,"_",K$4),OutputData!G33),OutputData!G33)</f>
        <v>0</v>
      </c>
      <c r="L8" s="885">
        <f>IF('Run model'!$F$4=1,_xll.ErOutput(CONCATENATE($A8,"_",L$4),OutputData!H33),OutputData!H33)</f>
        <v>0</v>
      </c>
      <c r="M8" s="868">
        <f>IF('Run model'!$F$4=1,_xll.ErOutput(CONCATENATE($A8,"_",M$4),OutputData!I33),OutputData!I33)</f>
        <v>0</v>
      </c>
      <c r="N8" s="868">
        <f>IF('Run model'!$F$4=1,_xll.ErOutput(CONCATENATE($A8,"_",N$4),OutputData!J33),OutputData!J33)</f>
        <v>0</v>
      </c>
      <c r="O8" s="868">
        <f>IF('Run model'!$F$4=1,_xll.ErOutput(CONCATENATE($A8,"_",O$4),OutputData!K33),OutputData!K33)</f>
        <v>0</v>
      </c>
      <c r="P8" s="868">
        <f>IF('Run model'!$F$4=1,_xll.ErOutput(CONCATENATE($A8,"_",P$4),OutputData!L33),OutputData!L33)</f>
        <v>0</v>
      </c>
      <c r="Q8" s="868">
        <f>IF('Run model'!$F$4=1,_xll.ErOutput(CONCATENATE($A8,"_",Q$4),OutputData!M33),OutputData!M33)</f>
        <v>0</v>
      </c>
      <c r="R8" s="868">
        <f>IF('Run model'!$F$4=1,_xll.ErOutput(CONCATENATE($A8,"_",R$4),OutputData!N33),OutputData!N33)</f>
        <v>0</v>
      </c>
      <c r="S8" s="868">
        <f>IF('Run model'!$F$4=1,_xll.ErOutput(CONCATENATE($A8,"_",S$4),OutputData!O33),OutputData!O33)</f>
        <v>0</v>
      </c>
      <c r="T8" s="868">
        <f>IF('Run model'!$F$4=1,_xll.ErOutput(CONCATENATE($A8,"_",T$4),OutputData!P33),OutputData!P33)</f>
        <v>0</v>
      </c>
      <c r="U8" s="868">
        <f>IF('Run model'!$F$4=1,_xll.ErOutput(CONCATENATE($A8,"_",U$4),OutputData!Q33),OutputData!Q33)</f>
        <v>0</v>
      </c>
      <c r="V8" s="868">
        <f>IF('Run model'!$F$4=1,_xll.ErOutput(CONCATENATE($A8,"_",V$4),OutputData!R33),OutputData!R33)</f>
        <v>0</v>
      </c>
      <c r="W8" s="868">
        <f>IF('Run model'!$F$4=1,_xll.ErOutput(CONCATENATE($A8,"_",W$4),OutputData!S33),OutputData!S33)</f>
        <v>0</v>
      </c>
      <c r="X8" s="868">
        <f>IF('Run model'!$F$4=1,_xll.ErOutput(CONCATENATE($A8,"_",X$4),OutputData!T33),OutputData!T33)</f>
        <v>0</v>
      </c>
      <c r="Y8" s="868">
        <f>IF('Run model'!$F$4=1,_xll.ErOutput(CONCATENATE($A8,"_",Y$4),OutputData!U33),OutputData!U33)</f>
        <v>0</v>
      </c>
      <c r="Z8" s="868">
        <f>IF('Run model'!$F$4=1,_xll.ErOutput(CONCATENATE($A8,"_",Z$4),OutputData!V33),OutputData!V33)</f>
        <v>0</v>
      </c>
      <c r="AA8" s="868">
        <f>IF('Run model'!$F$4=1,_xll.ErOutput(CONCATENATE($A8,"_",AA$4),OutputData!W33),OutputData!W33)</f>
        <v>0</v>
      </c>
      <c r="AB8" s="868">
        <f>IF('Run model'!$F$4=1,_xll.ErOutput(CONCATENATE($A8,"_",AB$4),OutputData!X33),OutputData!X33)</f>
        <v>0</v>
      </c>
      <c r="AC8" s="868">
        <f>IF('Run model'!$F$4=1,_xll.ErOutput(CONCATENATE($A8,"_",AC$4),OutputData!Y33),OutputData!Y33)</f>
        <v>0</v>
      </c>
      <c r="AD8" s="868">
        <f>IF('Run model'!$F$4=1,_xll.ErOutput(CONCATENATE($A8,"_",AD$4),OutputData!Z33),OutputData!Z33)</f>
        <v>0</v>
      </c>
      <c r="AE8" s="868">
        <f>IF('Run model'!$F$4=1,_xll.ErOutput(CONCATENATE($A8,"_",AE$4),OutputData!AA33),OutputData!AA33)</f>
        <v>0</v>
      </c>
      <c r="AF8" s="886">
        <f>IF('Run model'!$F$4=1,_xll.ErOutput(CONCATENATE($A8,"_",AF$4),OutputData!AB33),OutputData!AB33)</f>
        <v>0</v>
      </c>
      <c r="AG8" s="885">
        <f>IF('Run model'!$F$4=1,_xll.ErOutput(CONCATENATE($A8,"_",AG$4),OutputData!AC33),OutputData!AC33)</f>
        <v>0</v>
      </c>
      <c r="AH8" s="868">
        <f>IF('Run model'!$F$4=1,_xll.ErOutput(CONCATENATE($A8,"_",AH$4),OutputData!AD33),OutputData!AD33)</f>
        <v>0</v>
      </c>
      <c r="AI8" s="868">
        <f>IF('Run model'!$F$4=1,_xll.ErOutput(CONCATENATE($A8,"_",AI$4),OutputData!AE33),OutputData!AE33)</f>
        <v>0</v>
      </c>
      <c r="AJ8" s="868">
        <f>IF('Run model'!$F$4=1,_xll.ErOutput(CONCATENATE($A8,"_",AJ$4),OutputData!AF33),OutputData!AF33)</f>
        <v>0</v>
      </c>
      <c r="AK8" s="868">
        <f>IF('Run model'!$F$4=1,_xll.ErOutput(CONCATENATE($A8,"_",AK$4),OutputData!AG33),OutputData!AG33)</f>
        <v>0</v>
      </c>
      <c r="AL8" s="868">
        <f>IF('Run model'!$F$4=1,_xll.ErOutput(CONCATENATE($A8,"_",AL$4),OutputData!AH33),OutputData!AH33)</f>
        <v>0</v>
      </c>
      <c r="AM8" s="868">
        <f>IF('Run model'!$F$4=1,_xll.ErOutput(CONCATENATE($A8,"_",AM$4),OutputData!AI33),OutputData!AI33)</f>
        <v>0</v>
      </c>
      <c r="AN8" s="868">
        <f>IF('Run model'!$F$4=1,_xll.ErOutput(CONCATENATE($A8,"_",AN$4),OutputData!AJ33),OutputData!AJ33)</f>
        <v>0</v>
      </c>
      <c r="AO8" s="868">
        <f>IF('Run model'!$F$4=1,_xll.ErOutput(CONCATENATE($A8,"_",AO$4),OutputData!AK33),OutputData!AK33)</f>
        <v>0</v>
      </c>
      <c r="AP8" s="868">
        <f>IF('Run model'!$F$4=1,_xll.ErOutput(CONCATENATE($A8,"_",AP$4),OutputData!AL33),OutputData!AL33)</f>
        <v>-0.66176160343828294</v>
      </c>
      <c r="AQ8" s="868">
        <f>IF('Run model'!$F$4=1,_xll.ErOutput(CONCATENATE($A8,"_",AQ$4),OutputData!AM33),OutputData!AM33)</f>
        <v>-0.66841937417920949</v>
      </c>
      <c r="AR8" s="868">
        <f>IF('Run model'!$F$4=1,_xll.ErOutput(CONCATENATE($A8,"_",AR$4),OutputData!AN33),OutputData!AN33)</f>
        <v>-0.67809655761002485</v>
      </c>
      <c r="AS8" s="868">
        <f>IF('Run model'!$F$4=1,_xll.ErOutput(CONCATENATE($A8,"_",AS$4),OutputData!AO33),OutputData!AO33)</f>
        <v>-0.69068642407361736</v>
      </c>
      <c r="AT8" s="868">
        <f>IF('Run model'!$F$4=1,_xll.ErOutput(CONCATENATE($A8,"_",AT$4),OutputData!AP33),OutputData!AP33)</f>
        <v>-0.67411517758359163</v>
      </c>
      <c r="AU8" s="868">
        <f>IF('Run model'!$F$4=1,_xll.ErOutput(CONCATENATE($A8,"_",AU$4),OutputData!AQ33),OutputData!AQ33)</f>
        <v>-0.6890683930470235</v>
      </c>
      <c r="AV8" s="868">
        <f>IF('Run model'!$F$4=1,_xll.ErOutput(CONCATENATE($A8,"_",AV$4),OutputData!AR33),OutputData!AR33)</f>
        <v>-0.71725367701265952</v>
      </c>
      <c r="AW8" s="868">
        <f>IF('Run model'!$F$4=1,_xll.ErOutput(CONCATENATE($A8,"_",AW$4),OutputData!AS33),OutputData!AS33)</f>
        <v>-0.7277495017468455</v>
      </c>
      <c r="AX8" s="868">
        <f>IF('Run model'!$F$4=1,_xll.ErOutput(CONCATENATE($A8,"_",AX$4),OutputData!AT33),OutputData!AT33)</f>
        <v>-0.74125097784092731</v>
      </c>
      <c r="AY8" s="868">
        <f>IF('Run model'!$F$4=1,_xll.ErOutput(CONCATENATE($A8,"_",AY$4),OutputData!AU33),OutputData!AU33)</f>
        <v>-0.71501912379928112</v>
      </c>
      <c r="AZ8" s="868">
        <f>IF('Run model'!$F$4=1,_xll.ErOutput(CONCATENATE($A8,"_",AZ$4),OutputData!AV33),OutputData!AV33)</f>
        <v>-0.73559350190981898</v>
      </c>
      <c r="BA8" s="886">
        <f>IF('Run model'!$F$4=1,_xll.ErOutput(CONCATENATE($A8,"_",BA$4),OutputData!AW33),OutputData!AW33)</f>
        <v>-0.76361930996543081</v>
      </c>
      <c r="BB8" s="885">
        <f>IF('Run model'!$F$4=1,_xll.ErOutput(CONCATENATE($A8,"_",BB$4),OutputData!AX33),OutputData!AX33)</f>
        <v>-2.6703418606334735</v>
      </c>
      <c r="BC8" s="868">
        <f>IF('Run model'!$F$4=1,_xll.ErOutput(CONCATENATE($A8,"_",BC$4),OutputData!AY33),OutputData!AY33)</f>
        <v>-2.6299322477715732</v>
      </c>
      <c r="BD8" s="868">
        <f>IF('Run model'!$F$4=1,_xll.ErOutput(CONCATENATE($A8,"_",BD$4),OutputData!AZ33),OutputData!AZ33)</f>
        <v>-2.5970843028236139</v>
      </c>
      <c r="BE8" s="868">
        <f>IF('Run model'!$F$4=1,_xll.ErOutput(CONCATENATE($A8,"_",BE$4),OutputData!BA33),OutputData!BA33)</f>
        <v>-2.4781543131749149</v>
      </c>
      <c r="BF8" s="868">
        <f>IF('Run model'!$F$4=1,_xll.ErOutput(CONCATENATE($A8,"_",BF$4),OutputData!BB33),OutputData!BB33)</f>
        <v>-2.3949135411450988</v>
      </c>
      <c r="BG8" s="868">
        <f>IF('Run model'!$F$4=1,_xll.ErOutput(CONCATENATE($A8,"_",BG$4),OutputData!BC33),OutputData!BC33)</f>
        <v>-2.375586374916403</v>
      </c>
      <c r="BH8" s="868">
        <f>IF('Run model'!$F$4=1,_xll.ErOutput(CONCATENATE($A8,"_",BH$4),OutputData!BD33),OutputData!BD33)</f>
        <v>-2.3544313207613476</v>
      </c>
      <c r="BI8" s="868">
        <f>IF('Run model'!$F$4=1,_xll.ErOutput(CONCATENATE($A8,"_",BI$4),OutputData!BE33),OutputData!BE33)</f>
        <v>-2.3372079322226695</v>
      </c>
      <c r="BJ8" s="868">
        <f>IF('Run model'!$F$4=1,_xll.ErOutput(CONCATENATE($A8,"_",BJ$4),OutputData!BF33),OutputData!BF33)</f>
        <v>-2.2110137813485577</v>
      </c>
      <c r="BK8" s="868">
        <f>IF('Run model'!$F$4=1,_xll.ErOutput(CONCATENATE($A8,"_",BK$4),OutputData!BG33),OutputData!BG33)</f>
        <v>-2.1858182315318797</v>
      </c>
      <c r="BL8" s="868">
        <f>IF('Run model'!$F$4=1,_xll.ErOutput(CONCATENATE($A8,"_",BL$4),OutputData!BH33),OutputData!BH33)</f>
        <v>-2.1776605100291113</v>
      </c>
      <c r="BM8" s="868">
        <f>IF('Run model'!$F$4=1,_xll.ErOutput(CONCATENATE($A8,"_",BM$4),OutputData!BI33),OutputData!BI33)</f>
        <v>-2.2267850378418497</v>
      </c>
      <c r="BN8" s="868">
        <f>IF('Run model'!$F$4=1,_xll.ErOutput(CONCATENATE($A8,"_",BN$4),OutputData!BJ33),OutputData!BJ33)</f>
        <v>-2.2789956686581201</v>
      </c>
      <c r="BO8" s="868">
        <f>IF('Run model'!$F$4=1,_xll.ErOutput(CONCATENATE($A8,"_",BO$4),OutputData!BK33),OutputData!BK33)</f>
        <v>-2.184656730775413</v>
      </c>
      <c r="BP8" s="868">
        <f>IF('Run model'!$F$4=1,_xll.ErOutput(CONCATENATE($A8,"_",BP$4),OutputData!BL33),OutputData!BL33)</f>
        <v>-2.2493327794445781</v>
      </c>
      <c r="BQ8" s="868">
        <f>IF('Run model'!$F$4=1,_xll.ErOutput(CONCATENATE($A8,"_",BQ$4),OutputData!BM33),OutputData!BM33)</f>
        <v>-2.3005599371340884</v>
      </c>
      <c r="BR8" s="868">
        <f>IF('Run model'!$F$4=1,_xll.ErOutput(CONCATENATE($A8,"_",BR$4),OutputData!BN33),OutputData!BN33)</f>
        <v>-2.3481530889423663</v>
      </c>
      <c r="BS8" s="868">
        <f>IF('Run model'!$F$4=1,_xll.ErOutput(CONCATENATE($A8,"_",BS$4),OutputData!BO33),OutputData!BO33)</f>
        <v>-2.4008562820071031</v>
      </c>
      <c r="BT8" s="868">
        <f>IF('Run model'!$F$4=1,_xll.ErOutput(CONCATENATE($A8,"_",BT$4),OutputData!BP33),OutputData!BP33)</f>
        <v>-2.2852459600490356</v>
      </c>
      <c r="BU8" s="868">
        <f>IF('Run model'!$F$4=1,_xll.ErOutput(CONCATENATE($A8,"_",BU$4),OutputData!BQ33),OutputData!BQ33)</f>
        <v>-2.3617142753848741</v>
      </c>
      <c r="BV8" s="886">
        <f>IF('Run model'!$F$4=1,_xll.ErOutput(CONCATENATE($A8,"_",BV$4),OutputData!BR33),OutputData!BR33)</f>
        <v>-2.4085772902316691</v>
      </c>
      <c r="BW8" s="885">
        <f>IF('Run model'!$F$4=1,_xll.ErOutput(CONCATENATE($A8,"_",BW$4),OutputData!BS33),OutputData!BS33)</f>
        <v>-0.93038702612043866</v>
      </c>
      <c r="BX8" s="868">
        <f>IF('Run model'!$F$4=1,_xll.ErOutput(CONCATENATE($A8,"_",BX$4),OutputData!BT33),OutputData!BT33)</f>
        <v>-0.92956998222665932</v>
      </c>
      <c r="BY8" s="868">
        <f>IF('Run model'!$F$4=1,_xll.ErOutput(CONCATENATE($A8,"_",BY$4),OutputData!BU33),OutputData!BU33)</f>
        <v>-0.93161158148646994</v>
      </c>
      <c r="BZ8" s="868">
        <f>IF('Run model'!$F$4=1,_xll.ErOutput(CONCATENATE($A8,"_",BZ$4),OutputData!BV33),OutputData!BV33)</f>
        <v>-0.90746928514942682</v>
      </c>
      <c r="CA8" s="868">
        <f>IF('Run model'!$F$4=1,_xll.ErOutput(CONCATENATE($A8,"_",CA$4),OutputData!BW33),OutputData!BW33)</f>
        <v>-0.91795952586113005</v>
      </c>
      <c r="CB8" s="868">
        <f>IF('Run model'!$F$4=1,_xll.ErOutput(CONCATENATE($A8,"_",CB$4),OutputData!BX33),OutputData!BX33)</f>
        <v>-0.919413980915323</v>
      </c>
      <c r="CC8" s="868">
        <f>IF('Run model'!$F$4=1,_xll.ErOutput(CONCATENATE($A8,"_",CC$4),OutputData!BY33),OutputData!BY33)</f>
        <v>-0.91742970447714201</v>
      </c>
      <c r="CD8" s="868">
        <f>IF('Run model'!$F$4=1,_xll.ErOutput(CONCATENATE($A8,"_",CD$4),OutputData!BZ33),OutputData!BZ33)</f>
        <v>-0.91802508983711673</v>
      </c>
      <c r="CE8" s="868">
        <f>IF('Run model'!$F$4=1,_xll.ErOutput(CONCATENATE($A8,"_",CE$4),OutputData!CA33),OutputData!CA33)</f>
        <v>-0.8908829204823947</v>
      </c>
      <c r="CF8" s="868">
        <f>IF('Run model'!$F$4=1,_xll.ErOutput(CONCATENATE($A8,"_",CF$4),OutputData!CB33),OutputData!CB33)</f>
        <v>-0.90009403712358571</v>
      </c>
      <c r="CG8" s="868">
        <f>IF('Run model'!$F$4=1,_xll.ErOutput(CONCATENATE($A8,"_",CG$4),OutputData!CC33),OutputData!CC33)</f>
        <v>-0.90152125205499101</v>
      </c>
      <c r="CH8" s="868">
        <f>IF('Run model'!$F$4=1,_xll.ErOutput(CONCATENATE($A8,"_",CH$4),OutputData!CD33),OutputData!CD33)</f>
        <v>-0.91059300019279188</v>
      </c>
      <c r="CI8" s="868">
        <f>IF('Run model'!$F$4=1,_xll.ErOutput(CONCATENATE($A8,"_",CI$4),OutputData!CE33),OutputData!CE33)</f>
        <v>-0.91893453791831714</v>
      </c>
      <c r="CJ8" s="868">
        <f>IF('Run model'!$F$4=1,_xll.ErOutput(CONCATENATE($A8,"_",CJ$4),OutputData!CF33),OutputData!CF33)</f>
        <v>-0.89837803401838057</v>
      </c>
      <c r="CK8" s="868">
        <f>IF('Run model'!$F$4=1,_xll.ErOutput(CONCATENATE($A8,"_",CK$4),OutputData!CG33),OutputData!CG33)</f>
        <v>-0.91829617788350004</v>
      </c>
      <c r="CL8" s="868">
        <f>IF('Run model'!$F$4=1,_xll.ErOutput(CONCATENATE($A8,"_",CL$4),OutputData!CH33),OutputData!CH33)</f>
        <v>-0.92995377279168312</v>
      </c>
      <c r="CM8" s="868">
        <f>IF('Run model'!$F$4=1,_xll.ErOutput(CONCATENATE($A8,"_",CM$4),OutputData!CI33),OutputData!CI33)</f>
        <v>-0.93511518901026025</v>
      </c>
      <c r="CN8" s="868">
        <f>IF('Run model'!$F$4=1,_xll.ErOutput(CONCATENATE($A8,"_",CN$4),OutputData!CJ33),OutputData!CJ33)</f>
        <v>-0.93968736369522143</v>
      </c>
      <c r="CO8" s="868">
        <f>IF('Run model'!$F$4=1,_xll.ErOutput(CONCATENATE($A8,"_",CO$4),OutputData!CK33),OutputData!CK33)</f>
        <v>-0.91490092829990588</v>
      </c>
      <c r="CP8" s="868">
        <f>IF('Run model'!$F$4=1,_xll.ErOutput(CONCATENATE($A8,"_",CP$4),OutputData!CL33),OutputData!CL33)</f>
        <v>-0.93134060733161073</v>
      </c>
      <c r="CQ8" s="886">
        <f>IF('Run model'!$F$4=1,_xll.ErOutput(CONCATENATE($A8,"_",CQ$4),OutputData!CM33),OutputData!CM33)</f>
        <v>-0.93745832119793526</v>
      </c>
      <c r="CR8" s="885">
        <f>IF('Run model'!$F$4=1,_xll.ErOutput(CONCATENATE($A8,"_",CR$4),OutputData!CN33),OutputData!CN33)</f>
        <v>-1.4350280420053474</v>
      </c>
      <c r="CS8" s="868">
        <f>IF('Run model'!$F$4=1,_xll.ErOutput(CONCATENATE($A8,"_",CS$4),OutputData!CO33),OutputData!CO33)</f>
        <v>-1.4694393108250141</v>
      </c>
      <c r="CT8" s="868">
        <f>IF('Run model'!$F$4=1,_xll.ErOutput(CONCATENATE($A8,"_",CT$4),OutputData!CP33),OutputData!CP33)</f>
        <v>-1.4891359559191086</v>
      </c>
      <c r="CU8" s="868">
        <f>IF('Run model'!$F$4=1,_xll.ErOutput(CONCATENATE($A8,"_",CU$4),OutputData!CQ33),OutputData!CQ33)</f>
        <v>-1.3836111449078501</v>
      </c>
      <c r="CV8" s="868">
        <f>IF('Run model'!$F$4=1,_xll.ErOutput(CONCATENATE($A8,"_",CV$4),OutputData!CR33),OutputData!CR33)</f>
        <v>-1.3943619474885458</v>
      </c>
      <c r="CW8" s="868">
        <f>IF('Run model'!$F$4=1,_xll.ErOutput(CONCATENATE($A8,"_",CW$4),OutputData!CS33),OutputData!CS33)</f>
        <v>-1.3991977290383661</v>
      </c>
      <c r="CX8" s="868">
        <f>IF('Run model'!$F$4=1,_xll.ErOutput(CONCATENATE($A8,"_",CX$4),OutputData!CT33),OutputData!CT33)</f>
        <v>-1.4317691564886073</v>
      </c>
      <c r="CY8" s="868">
        <f>IF('Run model'!$F$4=1,_xll.ErOutput(CONCATENATE($A8,"_",CY$4),OutputData!CU33),OutputData!CU33)</f>
        <v>-1.4536501951323564</v>
      </c>
      <c r="CZ8" s="868">
        <f>IF('Run model'!$F$4=1,_xll.ErOutput(CONCATENATE($A8,"_",CZ$4),OutputData!CV33),OutputData!CV33)</f>
        <v>-1.3454378600468251</v>
      </c>
      <c r="DA8" s="868">
        <f>IF('Run model'!$F$4=1,_xll.ErOutput(CONCATENATE($A8,"_",DA$4),OutputData!CW33),OutputData!CW33)</f>
        <v>-1.3641400101618597</v>
      </c>
      <c r="DB8" s="868">
        <f>IF('Run model'!$F$4=1,_xll.ErOutput(CONCATENATE($A8,"_",DB$4),OutputData!CX33),OutputData!CX33)</f>
        <v>-1.3730470547970064</v>
      </c>
      <c r="DC8" s="868">
        <f>IF('Run model'!$F$4=1,_xll.ErOutput(CONCATENATE($A8,"_",DC$4),OutputData!CY33),OutputData!CY33)</f>
        <v>-1.4354810212782154</v>
      </c>
      <c r="DD8" s="868">
        <f>IF('Run model'!$F$4=1,_xll.ErOutput(CONCATENATE($A8,"_",DD$4),OutputData!CZ33),OutputData!CZ33)</f>
        <v>-1.4904880468462081</v>
      </c>
      <c r="DE8" s="868">
        <f>IF('Run model'!$F$4=1,_xll.ErOutput(CONCATENATE($A8,"_",DE$4),OutputData!DA33),OutputData!DA33)</f>
        <v>-1.392192942834793</v>
      </c>
      <c r="DF8" s="868">
        <f>IF('Run model'!$F$4=1,_xll.ErOutput(CONCATENATE($A8,"_",DF$4),OutputData!DB33),OutputData!DB33)</f>
        <v>-1.4459019441783918</v>
      </c>
      <c r="DG8" s="868">
        <f>IF('Run model'!$F$4=1,_xll.ErOutput(CONCATENATE($A8,"_",DG$4),OutputData!DC33),OutputData!DC33)</f>
        <v>-1.48369624389377</v>
      </c>
      <c r="DH8" s="868">
        <f>IF('Run model'!$F$4=1,_xll.ErOutput(CONCATENATE($A8,"_",DH$4),OutputData!DD33),OutputData!DD33)</f>
        <v>-1.5479221702870336</v>
      </c>
      <c r="DI8" s="868">
        <f>IF('Run model'!$F$4=1,_xll.ErOutput(CONCATENATE($A8,"_",DI$4),OutputData!DE33),OutputData!DE33)</f>
        <v>-1.5981126514772555</v>
      </c>
      <c r="DJ8" s="868">
        <f>IF('Run model'!$F$4=1,_xll.ErOutput(CONCATENATE($A8,"_",DJ$4),OutputData!DF33),OutputData!DF33)</f>
        <v>-1.4815610916022552</v>
      </c>
      <c r="DK8" s="868">
        <f>IF('Run model'!$F$4=1,_xll.ErOutput(CONCATENATE($A8,"_",DK$4),OutputData!DG33),OutputData!DG33)</f>
        <v>-1.538158191580153</v>
      </c>
      <c r="DL8" s="886">
        <f>IF('Run model'!$F$4=1,_xll.ErOutput(CONCATENATE($A8,"_",DL$4),OutputData!DH33),OutputData!DH33)</f>
        <v>-1.5725032920469382</v>
      </c>
      <c r="DM8" s="885">
        <f>IF('Run model'!$F$4=1,_xll.ErOutput(CONCATENATE($A8,"_",DM$4),OutputData!DI33),OutputData!DI33)</f>
        <v>-0.14725839661834536</v>
      </c>
      <c r="DN8" s="868">
        <f>IF('Run model'!$F$4=1,_xll.ErOutput(CONCATENATE($A8,"_",DN$4),OutputData!DJ33),OutputData!DJ33)</f>
        <v>-0.38126075897261585</v>
      </c>
      <c r="DO8" s="868">
        <f>IF('Run model'!$F$4=1,_xll.ErOutput(CONCATENATE($A8,"_",DO$4),OutputData!DK33),OutputData!DK33)</f>
        <v>-0.55940622060217471</v>
      </c>
      <c r="DP8" s="868">
        <f>IF('Run model'!$F$4=1,_xll.ErOutput(CONCATENATE($A8,"_",DP$4),OutputData!DL33),OutputData!DL33)</f>
        <v>-0.6716744253507807</v>
      </c>
      <c r="DQ8" s="868">
        <f>IF('Run model'!$F$4=1,_xll.ErOutput(CONCATENATE($A8,"_",DQ$4),OutputData!DM33),OutputData!DM33)</f>
        <v>-0.78424913749165648</v>
      </c>
      <c r="DR8" s="868">
        <f>IF('Run model'!$F$4=1,_xll.ErOutput(CONCATENATE($A8,"_",DR$4),OutputData!DN33),OutputData!DN33)</f>
        <v>-0.87267287961246065</v>
      </c>
      <c r="DS8" s="868">
        <f>IF('Run model'!$F$4=1,_xll.ErOutput(CONCATENATE($A8,"_",DS$4),OutputData!DO33),OutputData!DO33)</f>
        <v>-0.94781664432479507</v>
      </c>
      <c r="DT8" s="868">
        <f>IF('Run model'!$F$4=1,_xll.ErOutput(CONCATENATE($A8,"_",DT$4),OutputData!DP33),OutputData!DP33)</f>
        <v>-1.0181210691403055</v>
      </c>
      <c r="DU8" s="868">
        <f>IF('Run model'!$F$4=1,_xll.ErOutput(CONCATENATE($A8,"_",DU$4),OutputData!DQ33),OutputData!DQ33)</f>
        <v>-1.0662733795315602</v>
      </c>
      <c r="DV8" s="868">
        <f>IF('Run model'!$F$4=1,_xll.ErOutput(CONCATENATE($A8,"_",DV$4),OutputData!DR33),OutputData!DR33)</f>
        <v>-1.1259191069398877</v>
      </c>
      <c r="DW8" s="868">
        <f>IF('Run model'!$F$4=1,_xll.ErOutput(CONCATENATE($A8,"_",DW$4),OutputData!DS33),OutputData!DS33)</f>
        <v>-1.1752702183251522</v>
      </c>
      <c r="DX8" s="868">
        <f>IF('Run model'!$F$4=1,_xll.ErOutput(CONCATENATE($A8,"_",DX$4),OutputData!DT33),OutputData!DT33)</f>
        <v>-1.2372438984315792</v>
      </c>
      <c r="DY8" s="868">
        <f>IF('Run model'!$F$4=1,_xll.ErOutput(CONCATENATE($A8,"_",DY$4),OutputData!DU33),OutputData!DU33)</f>
        <v>-1.3038238639399469</v>
      </c>
      <c r="DZ8" s="868">
        <f>IF('Run model'!$F$4=1,_xll.ErOutput(CONCATENATE($A8,"_",DZ$4),OutputData!DV33),OutputData!DV33)</f>
        <v>-1.3639500909957789</v>
      </c>
      <c r="EA8" s="868">
        <f>IF('Run model'!$F$4=1,_xll.ErOutput(CONCATENATE($A8,"_",EA$4),OutputData!DW33),OutputData!DW33)</f>
        <v>-1.4246913981719214</v>
      </c>
      <c r="EB8" s="868">
        <f>IF('Run model'!$F$4=1,_xll.ErOutput(CONCATENATE($A8,"_",EB$4),OutputData!DX33),OutputData!DX33)</f>
        <v>-1.4771708844389715</v>
      </c>
      <c r="EC8" s="868">
        <f>IF('Run model'!$F$4=1,_xll.ErOutput(CONCATENATE($A8,"_",EC$4),OutputData!DY33),OutputData!DY33)</f>
        <v>-1.5291417291113774</v>
      </c>
      <c r="ED8" s="868">
        <f>IF('Run model'!$F$4=1,_xll.ErOutput(CONCATENATE($A8,"_",ED$4),OutputData!DZ33),OutputData!DZ33)</f>
        <v>-1.5865921564466017</v>
      </c>
      <c r="EE8" s="868">
        <f>IF('Run model'!$F$4=1,_xll.ErOutput(CONCATENATE($A8,"_",EE$4),OutputData!EA33),OutputData!EA33)</f>
        <v>-1.6446871744103804</v>
      </c>
      <c r="EF8" s="868">
        <f>IF('Run model'!$F$4=1,_xll.ErOutput(CONCATENATE($A8,"_",EF$4),OutputData!EB33),OutputData!EB33)</f>
        <v>-1.6919566455957213</v>
      </c>
      <c r="EG8" s="886">
        <f>IF('Run model'!$F$4=1,_xll.ErOutput(CONCATENATE($A8,"_",EG$4),OutputData!EC33),OutputData!EC33)</f>
        <v>-1.7296110057528902</v>
      </c>
      <c r="EH8" s="885">
        <f>IF('Run model'!$F$4=1,_xll.ErOutput(CONCATENATE($A8,"_",EH$4),OutputData!ED33),OutputData!ED33)</f>
        <v>-5.2747706293810676E-2</v>
      </c>
      <c r="EI8" s="868">
        <f>IF('Run model'!$F$4=1,_xll.ErOutput(CONCATENATE($A8,"_",EI$4),OutputData!EE33),OutputData!EE33)</f>
        <v>-0.1272836042089667</v>
      </c>
      <c r="EJ8" s="868">
        <f>IF('Run model'!$F$4=1,_xll.ErOutput(CONCATENATE($A8,"_",EJ$4),OutputData!EF33),OutputData!EF33)</f>
        <v>-0.17347678950279563</v>
      </c>
      <c r="EK8" s="868">
        <f>IF('Run model'!$F$4=1,_xll.ErOutput(CONCATENATE($A8,"_",EK$4),OutputData!EG33),OutputData!EG33)</f>
        <v>-0.18969551660497053</v>
      </c>
      <c r="EL8" s="868">
        <f>IF('Run model'!$F$4=1,_xll.ErOutput(CONCATENATE($A8,"_",EL$4),OutputData!EH33),OutputData!EH33)</f>
        <v>-0.2124918731556095</v>
      </c>
      <c r="EM8" s="868">
        <f>IF('Run model'!$F$4=1,_xll.ErOutput(CONCATENATE($A8,"_",EM$4),OutputData!EI33),OutputData!EI33)</f>
        <v>-0.22593637592368493</v>
      </c>
      <c r="EN8" s="868">
        <f>IF('Run model'!$F$4=1,_xll.ErOutput(CONCATENATE($A8,"_",EN$4),OutputData!EJ33),OutputData!EJ33)</f>
        <v>-0.23417890062656158</v>
      </c>
      <c r="EO8" s="868">
        <f>IF('Run model'!$F$4=1,_xll.ErOutput(CONCATENATE($A8,"_",EO$4),OutputData!EK33),OutputData!EK33)</f>
        <v>-0.24036933661794119</v>
      </c>
      <c r="EP8" s="868">
        <f>IF('Run model'!$F$4=1,_xll.ErOutput(CONCATENATE($A8,"_",EP$4),OutputData!EL33),OutputData!EL33)</f>
        <v>-0.23746646591871243</v>
      </c>
      <c r="EQ8" s="868">
        <f>IF('Run model'!$F$4=1,_xll.ErOutput(CONCATENATE($A8,"_",EQ$4),OutputData!EM33),OutputData!EM33)</f>
        <v>-0.2438617747127271</v>
      </c>
      <c r="ER8" s="868">
        <f>IF('Run model'!$F$4=1,_xll.ErOutput(CONCATENATE($A8,"_",ER$4),OutputData!EN33),OutputData!EN33)</f>
        <v>-0.24657782095882877</v>
      </c>
      <c r="ES8" s="868">
        <f>IF('Run model'!$F$4=1,_xll.ErOutput(CONCATENATE($A8,"_",ES$4),OutputData!EO33),OutputData!EO33)</f>
        <v>-0.25463799341219023</v>
      </c>
      <c r="ET8" s="868">
        <f>IF('Run model'!$F$4=1,_xll.ErOutput(CONCATENATE($A8,"_",ET$4),OutputData!EP33),OutputData!EP33)</f>
        <v>-0.2639939370098876</v>
      </c>
      <c r="EU8" s="868">
        <f>IF('Run model'!$F$4=1,_xll.ErOutput(CONCATENATE($A8,"_",EU$4),OutputData!EQ33),OutputData!EQ33)</f>
        <v>-0.26969184385297168</v>
      </c>
      <c r="EV8" s="868">
        <f>IF('Run model'!$F$4=1,_xll.ErOutput(CONCATENATE($A8,"_",EV$4),OutputData!ER33),OutputData!ER33)</f>
        <v>-0.28166460144086297</v>
      </c>
      <c r="EW8" s="868">
        <f>IF('Run model'!$F$4=1,_xll.ErOutput(CONCATENATE($A8,"_",EW$4),OutputData!ES33),OutputData!ES33)</f>
        <v>-0.29112911434013933</v>
      </c>
      <c r="EX8" s="868">
        <f>IF('Run model'!$F$4=1,_xll.ErOutput(CONCATENATE($A8,"_",EX$4),OutputData!ET33),OutputData!ET33)</f>
        <v>-0.29989016152492531</v>
      </c>
      <c r="EY8" s="868">
        <f>IF('Run model'!$F$4=1,_xll.ErOutput(CONCATENATE($A8,"_",EY$4),OutputData!EU33),OutputData!EU33)</f>
        <v>-0.3096017855752361</v>
      </c>
      <c r="EZ8" s="868">
        <f>IF('Run model'!$F$4=1,_xll.ErOutput(CONCATENATE($A8,"_",EZ$4),OutputData!EV33),OutputData!EV33)</f>
        <v>-0.31747101732920791</v>
      </c>
      <c r="FA8" s="868">
        <f>IF('Run model'!$F$4=1,_xll.ErOutput(CONCATENATE($A8,"_",FA$4),OutputData!EW33),OutputData!EW33)</f>
        <v>-0.32874895922263075</v>
      </c>
      <c r="FB8" s="886">
        <f>IF('Run model'!$F$4=1,_xll.ErOutput(CONCATENATE($A8,"_",FB$4),OutputData!EX33),OutputData!EX33)</f>
        <v>-0.33713741004835623</v>
      </c>
      <c r="FC8" s="885">
        <f>IF('Run model'!$F$4=1,_xll.ErOutput(CONCATENATE($A8,"_",FC$4),OutputData!EY33),OutputData!EY33)</f>
        <v>-0.14744322018884273</v>
      </c>
      <c r="FD8" s="868">
        <f>IF('Run model'!$F$4=1,_xll.ErOutput(CONCATENATE($A8,"_",FD$4),OutputData!EZ33),OutputData!EZ33)</f>
        <v>-0.37319095938314484</v>
      </c>
      <c r="FE8" s="868">
        <f>IF('Run model'!$F$4=1,_xll.ErOutput(CONCATENATE($A8,"_",FE$4),OutputData!FA33),OutputData!FA33)</f>
        <v>-0.53295632305791552</v>
      </c>
      <c r="FF8" s="868">
        <f>IF('Run model'!$F$4=1,_xll.ErOutput(CONCATENATE($A8,"_",FF$4),OutputData!FB33),OutputData!FB33)</f>
        <v>-0.62474351343152401</v>
      </c>
      <c r="FG8" s="868">
        <f>IF('Run model'!$F$4=1,_xll.ErOutput(CONCATENATE($A8,"_",FG$4),OutputData!FC33),OutputData!FC33)</f>
        <v>-0.7127161365323339</v>
      </c>
      <c r="FH8" s="868">
        <f>IF('Run model'!$F$4=1,_xll.ErOutput(CONCATENATE($A8,"_",FH$4),OutputData!FD33),OutputData!FD33)</f>
        <v>-0.77486079277289743</v>
      </c>
      <c r="FI8" s="868">
        <f>IF('Run model'!$F$4=1,_xll.ErOutput(CONCATENATE($A8,"_",FI$4),OutputData!FE33),OutputData!FE33)</f>
        <v>-0.8222993358082249</v>
      </c>
      <c r="FJ8" s="868">
        <f>IF('Run model'!$F$4=1,_xll.ErOutput(CONCATENATE($A8,"_",FJ$4),OutputData!FF33),OutputData!FF33)</f>
        <v>-0.86310992185663682</v>
      </c>
      <c r="FK8" s="868">
        <f>IF('Run model'!$F$4=1,_xll.ErOutput(CONCATENATE($A8,"_",FK$4),OutputData!FG33),OutputData!FG33)</f>
        <v>-0.88622661881077547</v>
      </c>
      <c r="FL8" s="868">
        <f>IF('Run model'!$F$4=1,_xll.ErOutput(CONCATENATE($A8,"_",FL$4),OutputData!FH33),OutputData!FH33)</f>
        <v>-0.91618357401485284</v>
      </c>
      <c r="FM8" s="868">
        <f>IF('Run model'!$F$4=1,_xll.ErOutput(CONCATENATE($A8,"_",FM$4),OutputData!FI33),OutputData!FI33)</f>
        <v>-0.93629948524978501</v>
      </c>
      <c r="FN8" s="868">
        <f>IF('Run model'!$F$4=1,_xll.ErOutput(CONCATENATE($A8,"_",FN$4),OutputData!FJ33),OutputData!FJ33)</f>
        <v>-0.97237571591949901</v>
      </c>
      <c r="FO8" s="868">
        <f>IF('Run model'!$F$4=1,_xll.ErOutput(CONCATENATE($A8,"_",FO$4),OutputData!FK33),OutputData!FK33)</f>
        <v>-1.0128845082889086</v>
      </c>
      <c r="FP8" s="868">
        <f>IF('Run model'!$F$4=1,_xll.ErOutput(CONCATENATE($A8,"_",FP$4),OutputData!FL33),OutputData!FL33)</f>
        <v>-1.052635770183548</v>
      </c>
      <c r="FQ8" s="868">
        <f>IF('Run model'!$F$4=1,_xll.ErOutput(CONCATENATE($A8,"_",FQ$4),OutputData!FM33),OutputData!FM33)</f>
        <v>-1.0910204202381331</v>
      </c>
      <c r="FR8" s="868">
        <f>IF('Run model'!$F$4=1,_xll.ErOutput(CONCATENATE($A8,"_",FR$4),OutputData!FN33),OutputData!FN33)</f>
        <v>-1.1233908586841796</v>
      </c>
      <c r="FS8" s="868">
        <f>IF('Run model'!$F$4=1,_xll.ErOutput(CONCATENATE($A8,"_",FS$4),OutputData!FO33),OutputData!FO33)</f>
        <v>-1.1554584176068747</v>
      </c>
      <c r="FT8" s="868">
        <f>IF('Run model'!$F$4=1,_xll.ErOutput(CONCATENATE($A8,"_",FT$4),OutputData!FP33),OutputData!FP33)</f>
        <v>-1.1915829284615527</v>
      </c>
      <c r="FU8" s="868">
        <f>IF('Run model'!$F$4=1,_xll.ErOutput(CONCATENATE($A8,"_",FU$4),OutputData!FQ33),OutputData!FQ33)</f>
        <v>-1.2324050587387594</v>
      </c>
      <c r="FV8" s="868">
        <f>IF('Run model'!$F$4=1,_xll.ErOutput(CONCATENATE($A8,"_",FV$4),OutputData!FR33),OutputData!FR33)</f>
        <v>-1.2620560030332821</v>
      </c>
      <c r="FW8" s="886">
        <f>IF('Run model'!$F$4=1,_xll.ErOutput(CONCATENATE($A8,"_",FW$4),OutputData!FS33),OutputData!FS33)</f>
        <v>-1.2846391251247509</v>
      </c>
      <c r="FX8" s="885">
        <f>IF('Run model'!$F$4=1,_xll.ErOutput(CONCATENATE($A8,"_",FX$4),OutputData!FT33),OutputData!FT33)</f>
        <v>-5.439719984733386E-3</v>
      </c>
      <c r="FY8" s="868">
        <f>IF('Run model'!$F$4=1,_xll.ErOutput(CONCATENATE($A8,"_",FY$4),OutputData!FU33),OutputData!FU33)</f>
        <v>-1.581860769103852E-2</v>
      </c>
      <c r="FZ8" s="868">
        <f>IF('Run model'!$F$4=1,_xll.ErOutput(CONCATENATE($A8,"_",FZ$4),OutputData!FV33),OutputData!FV33)</f>
        <v>-2.574670475315205E-2</v>
      </c>
      <c r="GA8" s="868">
        <f>IF('Run model'!$F$4=1,_xll.ErOutput(CONCATENATE($A8,"_",GA$4),OutputData!FW33),OutputData!FW33)</f>
        <v>-3.4996805360734622E-2</v>
      </c>
      <c r="GB8" s="868">
        <f>IF('Run model'!$F$4=1,_xll.ErOutput(CONCATENATE($A8,"_",GB$4),OutputData!FX33),OutputData!FX33)</f>
        <v>-4.3826241253215312E-2</v>
      </c>
      <c r="GC8" s="868">
        <f>IF('Run model'!$F$4=1,_xll.ErOutput(CONCATENATE($A8,"_",GC$4),OutputData!FY33),OutputData!FY33)</f>
        <v>-5.2298385560064796E-2</v>
      </c>
      <c r="GD8" s="868">
        <f>IF('Run model'!$F$4=1,_xll.ErOutput(CONCATENATE($A8,"_",GD$4),OutputData!FZ33),OutputData!FZ33)</f>
        <v>-6.023101346925501E-2</v>
      </c>
      <c r="GE8" s="868">
        <f>IF('Run model'!$F$4=1,_xll.ErOutput(CONCATENATE($A8,"_",GE$4),OutputData!GA33),OutputData!GA33)</f>
        <v>-6.7977567007216841E-2</v>
      </c>
      <c r="GF8" s="868">
        <f>IF('Run model'!$F$4=1,_xll.ErOutput(CONCATENATE($A8,"_",GF$4),OutputData!GB33),OutputData!GB33)</f>
        <v>-7.5176363628533749E-2</v>
      </c>
      <c r="GG8" s="868">
        <f>IF('Run model'!$F$4=1,_xll.ErOutput(CONCATENATE($A8,"_",GG$4),OutputData!GC33),OutputData!GC33)</f>
        <v>-8.1983496920939272E-2</v>
      </c>
      <c r="GH8" s="868">
        <f>IF('Run model'!$F$4=1,_xll.ErOutput(CONCATENATE($A8,"_",GH$4),OutputData!GD33),OutputData!GD33)</f>
        <v>-8.8466708124442919E-2</v>
      </c>
      <c r="GI8" s="868">
        <f>IF('Run model'!$F$4=1,_xll.ErOutput(CONCATENATE($A8,"_",GI$4),OutputData!GE33),OutputData!GE33)</f>
        <v>-9.4539312875537379E-2</v>
      </c>
      <c r="GJ8" s="868">
        <f>IF('Run model'!$F$4=1,_xll.ErOutput(CONCATENATE($A8,"_",GJ$4),OutputData!GF33),OutputData!GF33)</f>
        <v>-0.10071343254171318</v>
      </c>
      <c r="GK8" s="868">
        <f>IF('Run model'!$F$4=1,_xll.ErOutput(CONCATENATE($A8,"_",GK$4),OutputData!GG33),OutputData!GG33)</f>
        <v>-0.1065896890588236</v>
      </c>
      <c r="GL8" s="868">
        <f>IF('Run model'!$F$4=1,_xll.ErOutput(CONCATENATE($A8,"_",GL$4),OutputData!GH33),OutputData!GH33)</f>
        <v>-0.11208085833111012</v>
      </c>
      <c r="GM8" s="868">
        <f>IF('Run model'!$F$4=1,_xll.ErOutput(CONCATENATE($A8,"_",GM$4),OutputData!GI33),OutputData!GI33)</f>
        <v>-0.1173309101019966</v>
      </c>
      <c r="GN8" s="868">
        <f>IF('Run model'!$F$4=1,_xll.ErOutput(CONCATENATE($A8,"_",GN$4),OutputData!GJ33),OutputData!GJ33)</f>
        <v>-0.12222151881449993</v>
      </c>
      <c r="GO8" s="868">
        <f>IF('Run model'!$F$4=1,_xll.ErOutput(CONCATENATE($A8,"_",GO$4),OutputData!GK33),OutputData!GK33)</f>
        <v>-0.12727798501670545</v>
      </c>
      <c r="GP8" s="868">
        <f>IF('Run model'!$F$4=1,_xll.ErOutput(CONCATENATE($A8,"_",GP$4),OutputData!GL33),OutputData!GL33)</f>
        <v>-0.13204521085524012</v>
      </c>
      <c r="GQ8" s="868">
        <f>IF('Run model'!$F$4=1,_xll.ErOutput(CONCATENATE($A8,"_",GQ$4),OutputData!GM33),OutputData!GM33)</f>
        <v>-0.13615657996332606</v>
      </c>
      <c r="GR8" s="886">
        <f>IF('Run model'!$F$4=1,_xll.ErOutput(CONCATENATE($A8,"_",GR$4),OutputData!GN33),OutputData!GN33)</f>
        <v>-0.13986578279323339</v>
      </c>
      <c r="GS8" s="885">
        <f>IF('Run model'!$F$4=1,_xll.ErOutput(CONCATENATE($A8,"_",GS$4),OutputData!GO33),OutputData!GO33)</f>
        <v>-1.0733755512878945E-2</v>
      </c>
      <c r="GT8" s="868">
        <f>IF('Run model'!$F$4=1,_xll.ErOutput(CONCATENATE($A8,"_",GT$4),OutputData!GP33),OutputData!GP33)</f>
        <v>-3.1229848088307158E-2</v>
      </c>
      <c r="GU8" s="868">
        <f>IF('Run model'!$F$4=1,_xll.ErOutput(CONCATENATE($A8,"_",GU$4),OutputData!GQ33),OutputData!GQ33)</f>
        <v>-5.0779862098504457E-2</v>
      </c>
      <c r="GV8" s="868">
        <f>IF('Run model'!$F$4=1,_xll.ErOutput(CONCATENATE($A8,"_",GV$4),OutputData!GR33),OutputData!GR33)</f>
        <v>-6.7701112251196238E-2</v>
      </c>
      <c r="GW8" s="868">
        <f>IF('Run model'!$F$4=1,_xll.ErOutput(CONCATENATE($A8,"_",GW$4),OutputData!GS33),OutputData!GS33)</f>
        <v>-8.3452479351268607E-2</v>
      </c>
      <c r="GX8" s="868">
        <f>IF('Run model'!$F$4=1,_xll.ErOutput(CONCATENATE($A8,"_",GX$4),OutputData!GT33),OutputData!GT33)</f>
        <v>-9.8182085316368489E-2</v>
      </c>
      <c r="GY8" s="868">
        <f>IF('Run model'!$F$4=1,_xll.ErOutput(CONCATENATE($A8,"_",GY$4),OutputData!GU33),OutputData!GU33)</f>
        <v>-0.11227940846372629</v>
      </c>
      <c r="GZ8" s="868">
        <f>IF('Run model'!$F$4=1,_xll.ErOutput(CONCATENATE($A8,"_",GZ$4),OutputData!GV33),OutputData!GV33)</f>
        <v>-0.12589123105890687</v>
      </c>
      <c r="HA8" s="868">
        <f>IF('Run model'!$F$4=1,_xll.ErOutput(CONCATENATE($A8,"_",HA$4),OutputData!GW33),OutputData!GW33)</f>
        <v>-0.13691849207689591</v>
      </c>
      <c r="HB8" s="868">
        <f>IF('Run model'!$F$4=1,_xll.ErOutput(CONCATENATE($A8,"_",HB$4),OutputData!GX33),OutputData!GX33)</f>
        <v>-0.14755842416644588</v>
      </c>
      <c r="HC8" s="868">
        <f>IF('Run model'!$F$4=1,_xll.ErOutput(CONCATENATE($A8,"_",HC$4),OutputData!GY33),OutputData!GY33)</f>
        <v>-0.15751661742673645</v>
      </c>
      <c r="HD8" s="868">
        <f>IF('Run model'!$F$4=1,_xll.ErOutput(CONCATENATE($A8,"_",HD$4),OutputData!GZ33),OutputData!GZ33)</f>
        <v>-0.16749575090439303</v>
      </c>
      <c r="HE8" s="868">
        <f>IF('Run model'!$F$4=1,_xll.ErOutput(CONCATENATE($A8,"_",HE$4),OutputData!HA33),OutputData!HA33)</f>
        <v>-0.17773863891849592</v>
      </c>
      <c r="HF8" s="868">
        <f>IF('Run model'!$F$4=1,_xll.ErOutput(CONCATENATE($A8,"_",HF$4),OutputData!HB33),OutputData!HB33)</f>
        <v>-0.18584067569209697</v>
      </c>
      <c r="HG8" s="868">
        <f>IF('Run model'!$F$4=1,_xll.ErOutput(CONCATENATE($A8,"_",HG$4),OutputData!HC33),OutputData!HC33)</f>
        <v>-0.19395740758237606</v>
      </c>
      <c r="HH8" s="868">
        <f>IF('Run model'!$F$4=1,_xll.ErOutput(CONCATENATE($A8,"_",HH$4),OutputData!HD33),OutputData!HD33)</f>
        <v>-0.20188346524882689</v>
      </c>
      <c r="HI8" s="868">
        <f>IF('Run model'!$F$4=1,_xll.ErOutput(CONCATENATE($A8,"_",HI$4),OutputData!HE33),OutputData!HE33)</f>
        <v>-0.21014705816977311</v>
      </c>
      <c r="HJ8" s="868">
        <f>IF('Run model'!$F$4=1,_xll.ErOutput(CONCATENATE($A8,"_",HJ$4),OutputData!HF33),OutputData!HF33)</f>
        <v>-0.21870363332440429</v>
      </c>
      <c r="HK8" s="868">
        <f>IF('Run model'!$F$4=1,_xll.ErOutput(CONCATENATE($A8,"_",HK$4),OutputData!HG33),OutputData!HG33)</f>
        <v>-0.22502911282726348</v>
      </c>
      <c r="HL8" s="868">
        <f>IF('Run model'!$F$4=1,_xll.ErOutput(CONCATENATE($A8,"_",HL$4),OutputData!HH33),OutputData!HH33)</f>
        <v>-0.23100708473747375</v>
      </c>
      <c r="HM8" s="886">
        <f>IF('Run model'!$F$4=1,_xll.ErOutput(CONCATENATE($A8,"_",HM$4),OutputData!HI33),OutputData!HI33)</f>
        <v>-0.23681073454703902</v>
      </c>
    </row>
    <row r="9" spans="1:221" ht="13.5" thickBot="1">
      <c r="A9" s="870" t="s">
        <v>380</v>
      </c>
      <c r="B9" s="970" t="s">
        <v>366</v>
      </c>
      <c r="C9" s="972">
        <v>0</v>
      </c>
      <c r="D9" s="972">
        <v>0.03</v>
      </c>
      <c r="E9" s="972">
        <v>7</v>
      </c>
      <c r="F9" s="1113">
        <f>IF('Run model'!$F$4=1,_xll.ErOutput(CONCATENATE($A9,"_",F$4),OutputData!B34),OutputData!B34)</f>
        <v>0</v>
      </c>
      <c r="G9" s="1116">
        <f>IF('Run model'!$F$4=1,_xll.ErOutput(CONCATENATE($A9,"_",G$4),OutputData!C34),OutputData!C34)</f>
        <v>0</v>
      </c>
      <c r="H9" s="1116">
        <f>IF('Run model'!$F$4=1,_xll.ErOutput(CONCATENATE($A9,"_",H$4),OutputData!D34),OutputData!D34)</f>
        <v>0</v>
      </c>
      <c r="I9" s="1116">
        <f>IF('Run model'!$F$4=1,_xll.ErOutput(CONCATENATE($A9,"_",I$4),OutputData!E34),OutputData!E34)</f>
        <v>0</v>
      </c>
      <c r="J9" s="1116">
        <f>IF('Run model'!$F$4=1,_xll.ErOutput(CONCATENATE($A9,"_",J$4),OutputData!F34),OutputData!F34)</f>
        <v>0</v>
      </c>
      <c r="K9" s="888">
        <f>IF('Run model'!$F$4=1,_xll.ErOutput(CONCATENATE($A9,"_",K$4),OutputData!G34),OutputData!G34)</f>
        <v>0</v>
      </c>
      <c r="L9" s="887">
        <f>IF('Run model'!$F$4=1,_xll.ErOutput(CONCATENATE($A9,"_",L$4),OutputData!H34),OutputData!H34)</f>
        <v>0</v>
      </c>
      <c r="M9" s="888">
        <f>IF('Run model'!$F$4=1,_xll.ErOutput(CONCATENATE($A9,"_",M$4),OutputData!I34),OutputData!I34)</f>
        <v>0</v>
      </c>
      <c r="N9" s="888">
        <f>IF('Run model'!$F$4=1,_xll.ErOutput(CONCATENATE($A9,"_",N$4),OutputData!J34),OutputData!J34)</f>
        <v>0</v>
      </c>
      <c r="O9" s="888">
        <f>IF('Run model'!$F$4=1,_xll.ErOutput(CONCATENATE($A9,"_",O$4),OutputData!K34),OutputData!K34)</f>
        <v>0</v>
      </c>
      <c r="P9" s="888">
        <f>IF('Run model'!$F$4=1,_xll.ErOutput(CONCATENATE($A9,"_",P$4),OutputData!L34),OutputData!L34)</f>
        <v>0</v>
      </c>
      <c r="Q9" s="888">
        <f>IF('Run model'!$F$4=1,_xll.ErOutput(CONCATENATE($A9,"_",Q$4),OutputData!M34),OutputData!M34)</f>
        <v>0</v>
      </c>
      <c r="R9" s="888">
        <f>IF('Run model'!$F$4=1,_xll.ErOutput(CONCATENATE($A9,"_",R$4),OutputData!N34),OutputData!N34)</f>
        <v>0</v>
      </c>
      <c r="S9" s="888">
        <f>IF('Run model'!$F$4=1,_xll.ErOutput(CONCATENATE($A9,"_",S$4),OutputData!O34),OutputData!O34)</f>
        <v>0</v>
      </c>
      <c r="T9" s="888">
        <f>IF('Run model'!$F$4=1,_xll.ErOutput(CONCATENATE($A9,"_",T$4),OutputData!P34),OutputData!P34)</f>
        <v>0</v>
      </c>
      <c r="U9" s="888">
        <f>IF('Run model'!$F$4=1,_xll.ErOutput(CONCATENATE($A9,"_",U$4),OutputData!Q34),OutputData!Q34)</f>
        <v>0</v>
      </c>
      <c r="V9" s="888">
        <f>IF('Run model'!$F$4=1,_xll.ErOutput(CONCATENATE($A9,"_",V$4),OutputData!R34),OutputData!R34)</f>
        <v>0</v>
      </c>
      <c r="W9" s="888">
        <f>IF('Run model'!$F$4=1,_xll.ErOutput(CONCATENATE($A9,"_",W$4),OutputData!S34),OutputData!S34)</f>
        <v>0</v>
      </c>
      <c r="X9" s="888">
        <f>IF('Run model'!$F$4=1,_xll.ErOutput(CONCATENATE($A9,"_",X$4),OutputData!T34),OutputData!T34)</f>
        <v>0</v>
      </c>
      <c r="Y9" s="888">
        <f>IF('Run model'!$F$4=1,_xll.ErOutput(CONCATENATE($A9,"_",Y$4),OutputData!U34),OutputData!U34)</f>
        <v>0</v>
      </c>
      <c r="Z9" s="888">
        <f>IF('Run model'!$F$4=1,_xll.ErOutput(CONCATENATE($A9,"_",Z$4),OutputData!V34),OutputData!V34)</f>
        <v>0</v>
      </c>
      <c r="AA9" s="888">
        <f>IF('Run model'!$F$4=1,_xll.ErOutput(CONCATENATE($A9,"_",AA$4),OutputData!W34),OutputData!W34)</f>
        <v>0</v>
      </c>
      <c r="AB9" s="888">
        <f>IF('Run model'!$F$4=1,_xll.ErOutput(CONCATENATE($A9,"_",AB$4),OutputData!X34),OutputData!X34)</f>
        <v>0</v>
      </c>
      <c r="AC9" s="888">
        <f>IF('Run model'!$F$4=1,_xll.ErOutput(CONCATENATE($A9,"_",AC$4),OutputData!Y34),OutputData!Y34)</f>
        <v>0</v>
      </c>
      <c r="AD9" s="888">
        <f>IF('Run model'!$F$4=1,_xll.ErOutput(CONCATENATE($A9,"_",AD$4),OutputData!Z34),OutputData!Z34)</f>
        <v>0</v>
      </c>
      <c r="AE9" s="888">
        <f>IF('Run model'!$F$4=1,_xll.ErOutput(CONCATENATE($A9,"_",AE$4),OutputData!AA34),OutputData!AA34)</f>
        <v>0</v>
      </c>
      <c r="AF9" s="889">
        <f>IF('Run model'!$F$4=1,_xll.ErOutput(CONCATENATE($A9,"_",AF$4),OutputData!AB34),OutputData!AB34)</f>
        <v>0</v>
      </c>
      <c r="AG9" s="887">
        <f>IF('Run model'!$F$4=1,_xll.ErOutput(CONCATENATE($A9,"_",AG$4),OutputData!AC34),OutputData!AC34)</f>
        <v>0</v>
      </c>
      <c r="AH9" s="888">
        <f>IF('Run model'!$F$4=1,_xll.ErOutput(CONCATENATE($A9,"_",AH$4),OutputData!AD34),OutputData!AD34)</f>
        <v>0</v>
      </c>
      <c r="AI9" s="888">
        <f>IF('Run model'!$F$4=1,_xll.ErOutput(CONCATENATE($A9,"_",AI$4),OutputData!AE34),OutputData!AE34)</f>
        <v>0</v>
      </c>
      <c r="AJ9" s="888">
        <f>IF('Run model'!$F$4=1,_xll.ErOutput(CONCATENATE($A9,"_",AJ$4),OutputData!AF34),OutputData!AF34)</f>
        <v>0</v>
      </c>
      <c r="AK9" s="888">
        <f>IF('Run model'!$F$4=1,_xll.ErOutput(CONCATENATE($A9,"_",AK$4),OutputData!AG34),OutputData!AG34)</f>
        <v>0</v>
      </c>
      <c r="AL9" s="888">
        <f>IF('Run model'!$F$4=1,_xll.ErOutput(CONCATENATE($A9,"_",AL$4),OutputData!AH34),OutputData!AH34)</f>
        <v>0</v>
      </c>
      <c r="AM9" s="888">
        <f>IF('Run model'!$F$4=1,_xll.ErOutput(CONCATENATE($A9,"_",AM$4),OutputData!AI34),OutputData!AI34)</f>
        <v>0</v>
      </c>
      <c r="AN9" s="888">
        <f>IF('Run model'!$F$4=1,_xll.ErOutput(CONCATENATE($A9,"_",AN$4),OutputData!AJ34),OutputData!AJ34)</f>
        <v>0</v>
      </c>
      <c r="AO9" s="888">
        <f>IF('Run model'!$F$4=1,_xll.ErOutput(CONCATENATE($A9,"_",AO$4),OutputData!AK34),OutputData!AK34)</f>
        <v>0</v>
      </c>
      <c r="AP9" s="888">
        <f>IF('Run model'!$F$4=1,_xll.ErOutput(CONCATENATE($A9,"_",AP$4),OutputData!AL34),OutputData!AL34)</f>
        <v>-0.7271277817881836</v>
      </c>
      <c r="AQ9" s="888">
        <f>IF('Run model'!$F$4=1,_xll.ErOutput(CONCATENATE($A9,"_",AQ$4),OutputData!AM34),OutputData!AM34)</f>
        <v>-0.73407515541830182</v>
      </c>
      <c r="AR9" s="888">
        <f>IF('Run model'!$F$4=1,_xll.ErOutput(CONCATENATE($A9,"_",AR$4),OutputData!AN34),OutputData!AN34)</f>
        <v>-0.74387439389495769</v>
      </c>
      <c r="AS9" s="888">
        <f>IF('Run model'!$F$4=1,_xll.ErOutput(CONCATENATE($A9,"_",AS$4),OutputData!AO34),OutputData!AO34)</f>
        <v>-0.75692372913163641</v>
      </c>
      <c r="AT9" s="888">
        <f>IF('Run model'!$F$4=1,_xll.ErOutput(CONCATENATE($A9,"_",AT$4),OutputData!AP34),OutputData!AP34)</f>
        <v>-0.73640728653047205</v>
      </c>
      <c r="AU9" s="888">
        <f>IF('Run model'!$F$4=1,_xll.ErOutput(CONCATENATE($A9,"_",AU$4),OutputData!AQ34),OutputData!AQ34)</f>
        <v>-0.75429261222490485</v>
      </c>
      <c r="AV9" s="888">
        <f>IF('Run model'!$F$4=1,_xll.ErOutput(CONCATENATE($A9,"_",AV$4),OutputData!AR34),OutputData!AR34)</f>
        <v>-0.78457782007779187</v>
      </c>
      <c r="AW9" s="888">
        <f>IF('Run model'!$F$4=1,_xll.ErOutput(CONCATENATE($A9,"_",AW$4),OutputData!AS34),OutputData!AS34)</f>
        <v>-0.79509915499571071</v>
      </c>
      <c r="AX9" s="888">
        <f>IF('Run model'!$F$4=1,_xll.ErOutput(CONCATENATE($A9,"_",AX$4),OutputData!AT34),OutputData!AT34)</f>
        <v>-0.80897368825698945</v>
      </c>
      <c r="AY9" s="888">
        <f>IF('Run model'!$F$4=1,_xll.ErOutput(CONCATENATE($A9,"_",AY$4),OutputData!AU34),OutputData!AU34)</f>
        <v>-0.77719647685483051</v>
      </c>
      <c r="AZ9" s="888">
        <f>IF('Run model'!$F$4=1,_xll.ErOutput(CONCATENATE($A9,"_",AZ$4),OutputData!AV34),OutputData!AV34)</f>
        <v>-0.80156836111972929</v>
      </c>
      <c r="BA9" s="889">
        <f>IF('Run model'!$F$4=1,_xll.ErOutput(CONCATENATE($A9,"_",BA$4),OutputData!AW34),OutputData!AW34)</f>
        <v>-0.83152447856889322</v>
      </c>
      <c r="BB9" s="887">
        <f>IF('Run model'!$F$4=1,_xll.ErOutput(CONCATENATE($A9,"_",BB$4),OutputData!AX34),OutputData!AX34)</f>
        <v>-3.2551717390770163</v>
      </c>
      <c r="BC9" s="888">
        <f>IF('Run model'!$F$4=1,_xll.ErOutput(CONCATENATE($A9,"_",BC$4),OutputData!AY34),OutputData!AY34)</f>
        <v>-3.207235438505089</v>
      </c>
      <c r="BD9" s="888">
        <f>IF('Run model'!$F$4=1,_xll.ErOutput(CONCATENATE($A9,"_",BD$4),OutputData!AZ34),OutputData!AZ34)</f>
        <v>-3.1687841299833455</v>
      </c>
      <c r="BE9" s="888">
        <f>IF('Run model'!$F$4=1,_xll.ErOutput(CONCATENATE($A9,"_",BE$4),OutputData!BA34),OutputData!BA34)</f>
        <v>-3.0265843096599916</v>
      </c>
      <c r="BF9" s="888">
        <f>IF('Run model'!$F$4=1,_xll.ErOutput(CONCATENATE($A9,"_",BF$4),OutputData!BB34),OutputData!BB34)</f>
        <v>-2.9247923887730498</v>
      </c>
      <c r="BG9" s="888">
        <f>IF('Run model'!$F$4=1,_xll.ErOutput(CONCATENATE($A9,"_",BG$4),OutputData!BC34),OutputData!BC34)</f>
        <v>-2.9025277518190378</v>
      </c>
      <c r="BH9" s="888">
        <f>IF('Run model'!$F$4=1,_xll.ErOutput(CONCATENATE($A9,"_",BH$4),OutputData!BD34),OutputData!BD34)</f>
        <v>-2.8776479055445989</v>
      </c>
      <c r="BI9" s="888">
        <f>IF('Run model'!$F$4=1,_xll.ErOutput(CONCATENATE($A9,"_",BI$4),OutputData!BE34),OutputData!BE34)</f>
        <v>-2.8574938323601908</v>
      </c>
      <c r="BJ9" s="888">
        <f>IF('Run model'!$F$4=1,_xll.ErOutput(CONCATENATE($A9,"_",BJ$4),OutputData!BF34),OutputData!BF34)</f>
        <v>-2.7072768204640432</v>
      </c>
      <c r="BK9" s="888">
        <f>IF('Run model'!$F$4=1,_xll.ErOutput(CONCATENATE($A9,"_",BK$4),OutputData!BG34),OutputData!BG34)</f>
        <v>-2.6731006006011295</v>
      </c>
      <c r="BL9" s="888">
        <f>IF('Run model'!$F$4=1,_xll.ErOutput(CONCATENATE($A9,"_",BL$4),OutputData!BH34),OutputData!BH34)</f>
        <v>-2.6636556507736775</v>
      </c>
      <c r="BM9" s="888">
        <f>IF('Run model'!$F$4=1,_xll.ErOutput(CONCATENATE($A9,"_",BM$4),OutputData!BI34),OutputData!BI34)</f>
        <v>-2.7240840810960933</v>
      </c>
      <c r="BN9" s="888">
        <f>IF('Run model'!$F$4=1,_xll.ErOutput(CONCATENATE($A9,"_",BN$4),OutputData!BJ34),OutputData!BJ34)</f>
        <v>-2.7882968337202136</v>
      </c>
      <c r="BO9" s="888">
        <f>IF('Run model'!$F$4=1,_xll.ErOutput(CONCATENATE($A9,"_",BO$4),OutputData!BK34),OutputData!BK34)</f>
        <v>-2.6779339295692028</v>
      </c>
      <c r="BP9" s="888">
        <f>IF('Run model'!$F$4=1,_xll.ErOutput(CONCATENATE($A9,"_",BP$4),OutputData!BL34),OutputData!BL34)</f>
        <v>-2.7515581041424415</v>
      </c>
      <c r="BQ9" s="888">
        <f>IF('Run model'!$F$4=1,_xll.ErOutput(CONCATENATE($A9,"_",BQ$4),OutputData!BM34),OutputData!BM34)</f>
        <v>-2.8146651288916953</v>
      </c>
      <c r="BR9" s="888">
        <f>IF('Run model'!$F$4=1,_xll.ErOutput(CONCATENATE($A9,"_",BR$4),OutputData!BN34),OutputData!BN34)</f>
        <v>-2.8730925801183855</v>
      </c>
      <c r="BS9" s="888">
        <f>IF('Run model'!$F$4=1,_xll.ErOutput(CONCATENATE($A9,"_",BS$4),OutputData!BO34),OutputData!BO34)</f>
        <v>-2.937846133207112</v>
      </c>
      <c r="BT9" s="888">
        <f>IF('Run model'!$F$4=1,_xll.ErOutput(CONCATENATE($A9,"_",BT$4),OutputData!BP34),OutputData!BP34)</f>
        <v>-2.8020506100605553</v>
      </c>
      <c r="BU9" s="888">
        <f>IF('Run model'!$F$4=1,_xll.ErOutput(CONCATENATE($A9,"_",BU$4),OutputData!BQ34),OutputData!BQ34)</f>
        <v>-2.8892325479656722</v>
      </c>
      <c r="BV9" s="889">
        <f>IF('Run model'!$F$4=1,_xll.ErOutput(CONCATENATE($A9,"_",BV$4),OutputData!BR34),OutputData!BR34)</f>
        <v>-2.9471238615858955</v>
      </c>
      <c r="BW9" s="887">
        <f>IF('Run model'!$F$4=1,_xll.ErOutput(CONCATENATE($A9,"_",BW$4),OutputData!BS34),OutputData!BS34)</f>
        <v>-1.1460843853099489</v>
      </c>
      <c r="BX9" s="888">
        <f>IF('Run model'!$F$4=1,_xll.ErOutput(CONCATENATE($A9,"_",BX$4),OutputData!BT34),OutputData!BT34)</f>
        <v>-1.1451615871726344</v>
      </c>
      <c r="BY9" s="888">
        <f>IF('Run model'!$F$4=1,_xll.ErOutput(CONCATENATE($A9,"_",BY$4),OutputData!BU34),OutputData!BU34)</f>
        <v>-1.1479148924497014</v>
      </c>
      <c r="BZ9" s="888">
        <f>IF('Run model'!$F$4=1,_xll.ErOutput(CONCATENATE($A9,"_",BZ$4),OutputData!BV34),OutputData!BV34)</f>
        <v>-1.1187165645507182</v>
      </c>
      <c r="CA9" s="888">
        <f>IF('Run model'!$F$4=1,_xll.ErOutput(CONCATENATE($A9,"_",CA$4),OutputData!BW34),OutputData!BW34)</f>
        <v>-1.1311970666933611</v>
      </c>
      <c r="CB9" s="888">
        <f>IF('Run model'!$F$4=1,_xll.ErOutput(CONCATENATE($A9,"_",CB$4),OutputData!BX34),OutputData!BX34)</f>
        <v>-1.1330794638362476</v>
      </c>
      <c r="CC9" s="888">
        <f>IF('Run model'!$F$4=1,_xll.ErOutput(CONCATENATE($A9,"_",CC$4),OutputData!BY34),OutputData!BY34)</f>
        <v>-1.1306973997054042</v>
      </c>
      <c r="CD9" s="888">
        <f>IF('Run model'!$F$4=1,_xll.ErOutput(CONCATENATE($A9,"_",CD$4),OutputData!BZ34),OutputData!BZ34)</f>
        <v>-1.1315972638858864</v>
      </c>
      <c r="CE9" s="888">
        <f>IF('Run model'!$F$4=1,_xll.ErOutput(CONCATENATE($A9,"_",CE$4),OutputData!CA34),OutputData!CA34)</f>
        <v>-1.0987763764606504</v>
      </c>
      <c r="CF9" s="888">
        <f>IF('Run model'!$F$4=1,_xll.ErOutput(CONCATENATE($A9,"_",CF$4),OutputData!CB34),OutputData!CB34)</f>
        <v>-1.1092140240380626</v>
      </c>
      <c r="CG9" s="888">
        <f>IF('Run model'!$F$4=1,_xll.ErOutput(CONCATENATE($A9,"_",CG$4),OutputData!CC34),OutputData!CC34)</f>
        <v>-1.1109960608057743</v>
      </c>
      <c r="CH9" s="888">
        <f>IF('Run model'!$F$4=1,_xll.ErOutput(CONCATENATE($A9,"_",CH$4),OutputData!CD34),OutputData!CD34)</f>
        <v>-1.1221572306999785</v>
      </c>
      <c r="CI9" s="888">
        <f>IF('Run model'!$F$4=1,_xll.ErOutput(CONCATENATE($A9,"_",CI$4),OutputData!CE34),OutputData!CE34)</f>
        <v>-1.1324537672018955</v>
      </c>
      <c r="CJ9" s="888">
        <f>IF('Run model'!$F$4=1,_xll.ErOutput(CONCATENATE($A9,"_",CJ$4),OutputData!CF34),OutputData!CF34)</f>
        <v>-1.1078701179345352</v>
      </c>
      <c r="CK9" s="888">
        <f>IF('Run model'!$F$4=1,_xll.ErOutput(CONCATENATE($A9,"_",CK$4),OutputData!CG34),OutputData!CG34)</f>
        <v>-1.1310738052305884</v>
      </c>
      <c r="CL9" s="888">
        <f>IF('Run model'!$F$4=1,_xll.ErOutput(CONCATENATE($A9,"_",CL$4),OutputData!CH34),OutputData!CH34)</f>
        <v>-1.1454536661959835</v>
      </c>
      <c r="CM9" s="888">
        <f>IF('Run model'!$F$4=1,_xll.ErOutput(CONCATENATE($A9,"_",CM$4),OutputData!CI34),OutputData!CI34)</f>
        <v>-1.1517074697997973</v>
      </c>
      <c r="CN9" s="888">
        <f>IF('Run model'!$F$4=1,_xll.ErOutput(CONCATENATE($A9,"_",CN$4),OutputData!CJ34),OutputData!CJ34)</f>
        <v>-1.1573017472666327</v>
      </c>
      <c r="CO9" s="888">
        <f>IF('Run model'!$F$4=1,_xll.ErOutput(CONCATENATE($A9,"_",CO$4),OutputData!CK34),OutputData!CK34)</f>
        <v>-1.1275773554747726</v>
      </c>
      <c r="CP9" s="888">
        <f>IF('Run model'!$F$4=1,_xll.ErOutput(CONCATENATE($A9,"_",CP$4),OutputData!CL34),OutputData!CL34)</f>
        <v>-1.1464184695554864</v>
      </c>
      <c r="CQ9" s="889">
        <f>IF('Run model'!$F$4=1,_xll.ErOutput(CONCATENATE($A9,"_",CQ$4),OutputData!CM34),OutputData!CM34)</f>
        <v>-1.1540412029434566</v>
      </c>
      <c r="CR9" s="887">
        <f>IF('Run model'!$F$4=1,_xll.ErOutput(CONCATENATE($A9,"_",CR$4),OutputData!CN34),OutputData!CN34)</f>
        <v>-1.5937413560321554</v>
      </c>
      <c r="CS9" s="888">
        <f>IF('Run model'!$F$4=1,_xll.ErOutput(CONCATENATE($A9,"_",CS$4),OutputData!CO34),OutputData!CO34)</f>
        <v>-1.6316837082620284</v>
      </c>
      <c r="CT9" s="888">
        <f>IF('Run model'!$F$4=1,_xll.ErOutput(CONCATENATE($A9,"_",CT$4),OutputData!CP34),OutputData!CP34)</f>
        <v>-1.6531826121407416</v>
      </c>
      <c r="CU9" s="888">
        <f>IF('Run model'!$F$4=1,_xll.ErOutput(CONCATENATE($A9,"_",CU$4),OutputData!CQ34),OutputData!CQ34)</f>
        <v>-1.5370030998675077</v>
      </c>
      <c r="CV9" s="888">
        <f>IF('Run model'!$F$4=1,_xll.ErOutput(CONCATENATE($A9,"_",CV$4),OutputData!CR34),OutputData!CR34)</f>
        <v>-1.5476649983786988</v>
      </c>
      <c r="CW9" s="888">
        <f>IF('Run model'!$F$4=1,_xll.ErOutput(CONCATENATE($A9,"_",CW$4),OutputData!CS34),OutputData!CS34)</f>
        <v>-1.552326550353945</v>
      </c>
      <c r="CX9" s="888">
        <f>IF('Run model'!$F$4=1,_xll.ErOutput(CONCATENATE($A9,"_",CX$4),OutputData!CT34),OutputData!CT34)</f>
        <v>-1.5878913810404343</v>
      </c>
      <c r="CY9" s="888">
        <f>IF('Run model'!$F$4=1,_xll.ErOutput(CONCATENATE($A9,"_",CY$4),OutputData!CU34),OutputData!CU34)</f>
        <v>-1.6116189956570748</v>
      </c>
      <c r="CZ9" s="888">
        <f>IF('Run model'!$F$4=1,_xll.ErOutput(CONCATENATE($A9,"_",CZ$4),OutputData!CV34),OutputData!CV34)</f>
        <v>-1.4919276797022225</v>
      </c>
      <c r="DA9" s="888">
        <f>IF('Run model'!$F$4=1,_xll.ErOutput(CONCATENATE($A9,"_",DA$4),OutputData!CW34),OutputData!CW34)</f>
        <v>-1.5118032544867126</v>
      </c>
      <c r="DB9" s="888">
        <f>IF('Run model'!$F$4=1,_xll.ErOutput(CONCATENATE($A9,"_",DB$4),OutputData!CX34),OutputData!CX34)</f>
        <v>-1.5209540618740325</v>
      </c>
      <c r="DC9" s="888">
        <f>IF('Run model'!$F$4=1,_xll.ErOutput(CONCATENATE($A9,"_",DC$4),OutputData!CY34),OutputData!CY34)</f>
        <v>-1.5895692119669054</v>
      </c>
      <c r="DD9" s="888">
        <f>IF('Run model'!$F$4=1,_xll.ErOutput(CONCATENATE($A9,"_",DD$4),OutputData!CZ34),OutputData!CZ34)</f>
        <v>-1.6499387634368368</v>
      </c>
      <c r="DE9" s="888">
        <f>IF('Run model'!$F$4=1,_xll.ErOutput(CONCATENATE($A9,"_",DE$4),OutputData!DA34),OutputData!DA34)</f>
        <v>-1.5410190720175676</v>
      </c>
      <c r="DF9" s="888">
        <f>IF('Run model'!$F$4=1,_xll.ErOutput(CONCATENATE($A9,"_",DF$4),OutputData!DB34),OutputData!DB34)</f>
        <v>-1.599768058829599</v>
      </c>
      <c r="DG9" s="888">
        <f>IF('Run model'!$F$4=1,_xll.ErOutput(CONCATENATE($A9,"_",DG$4),OutputData!DC34),OutputData!DC34)</f>
        <v>-1.6407882712993471</v>
      </c>
      <c r="DH9" s="888">
        <f>IF('Run model'!$F$4=1,_xll.ErOutput(CONCATENATE($A9,"_",DH$4),OutputData!DD34),OutputData!DD34)</f>
        <v>-1.711207262158033</v>
      </c>
      <c r="DI9" s="888">
        <f>IF('Run model'!$F$4=1,_xll.ErOutput(CONCATENATE($A9,"_",DI$4),OutputData!DE34),OutputData!DE34)</f>
        <v>-1.7659126171537405</v>
      </c>
      <c r="DJ9" s="888">
        <f>IF('Run model'!$F$4=1,_xll.ErOutput(CONCATENATE($A9,"_",DJ$4),OutputData!DF34),OutputData!DF34)</f>
        <v>-1.6364530683357041</v>
      </c>
      <c r="DK9" s="888">
        <f>IF('Run model'!$F$4=1,_xll.ErOutput(CONCATENATE($A9,"_",DK$4),OutputData!DG34),OutputData!DG34)</f>
        <v>-1.6984821328940678</v>
      </c>
      <c r="DL9" s="889">
        <f>IF('Run model'!$F$4=1,_xll.ErOutput(CONCATENATE($A9,"_",DL$4),OutputData!DH34),OutputData!DH34)</f>
        <v>-1.735616620835583</v>
      </c>
      <c r="DM9" s="887">
        <f>IF('Run model'!$F$4=1,_xll.ErOutput(CONCATENATE($A9,"_",DM$4),OutputData!DI34),OutputData!DI34)</f>
        <v>-0.17764259218673017</v>
      </c>
      <c r="DN9" s="888">
        <f>IF('Run model'!$F$4=1,_xll.ErOutput(CONCATENATE($A9,"_",DN$4),OutputData!DJ34),OutputData!DJ34)</f>
        <v>-0.46044478879752115</v>
      </c>
      <c r="DO9" s="888">
        <f>IF('Run model'!$F$4=1,_xll.ErOutput(CONCATENATE($A9,"_",DO$4),OutputData!DK34),OutputData!DK34)</f>
        <v>-0.67643645029796473</v>
      </c>
      <c r="DP9" s="888">
        <f>IF('Run model'!$F$4=1,_xll.ErOutput(CONCATENATE($A9,"_",DP$4),OutputData!DL34),OutputData!DL34)</f>
        <v>-0.81324056754294827</v>
      </c>
      <c r="DQ9" s="888">
        <f>IF('Run model'!$F$4=1,_xll.ErOutput(CONCATENATE($A9,"_",DQ$4),OutputData!DM34),OutputData!DM34)</f>
        <v>-0.95062682240719698</v>
      </c>
      <c r="DR9" s="888">
        <f>IF('Run model'!$F$4=1,_xll.ErOutput(CONCATENATE($A9,"_",DR$4),OutputData!DN34),OutputData!DN34)</f>
        <v>-1.0589455900345295</v>
      </c>
      <c r="DS9" s="888">
        <f>IF('Run model'!$F$4=1,_xll.ErOutput(CONCATENATE($A9,"_",DS$4),OutputData!DO34),OutputData!DO34)</f>
        <v>-1.1513126293239879</v>
      </c>
      <c r="DT9" s="888">
        <f>IF('Run model'!$F$4=1,_xll.ErOutput(CONCATENATE($A9,"_",DT$4),OutputData!DP34),OutputData!DP34)</f>
        <v>-1.2378518054658012</v>
      </c>
      <c r="DU9" s="888">
        <f>IF('Run model'!$F$4=1,_xll.ErOutput(CONCATENATE($A9,"_",DU$4),OutputData!DQ34),OutputData!DQ34)</f>
        <v>-1.2967675966232424</v>
      </c>
      <c r="DV9" s="888">
        <f>IF('Run model'!$F$4=1,_xll.ErOutput(CONCATENATE($A9,"_",DV$4),OutputData!DR34),OutputData!DR34)</f>
        <v>-1.370436819948051</v>
      </c>
      <c r="DW9" s="888">
        <f>IF('Run model'!$F$4=1,_xll.ErOutput(CONCATENATE($A9,"_",DW$4),OutputData!DS34),OutputData!DS34)</f>
        <v>-1.4314859336017816</v>
      </c>
      <c r="DX9" s="888">
        <f>IF('Run model'!$F$4=1,_xll.ErOutput(CONCATENATE($A9,"_",DX$4),OutputData!DT34),OutputData!DT34)</f>
        <v>-1.5078933641721397</v>
      </c>
      <c r="DY9" s="888">
        <f>IF('Run model'!$F$4=1,_xll.ErOutput(CONCATENATE($A9,"_",DY$4),OutputData!DU34),OutputData!DU34)</f>
        <v>-1.5898846192820688</v>
      </c>
      <c r="DZ9" s="888">
        <f>IF('Run model'!$F$4=1,_xll.ErOutput(CONCATENATE($A9,"_",DZ$4),OutputData!DV34),OutputData!DV34)</f>
        <v>-1.6627525381974497</v>
      </c>
      <c r="EA9" s="888">
        <f>IF('Run model'!$F$4=1,_xll.ErOutput(CONCATENATE($A9,"_",EA$4),OutputData!DW34),OutputData!DW34)</f>
        <v>-1.7378679920318834</v>
      </c>
      <c r="EB9" s="888">
        <f>IF('Run model'!$F$4=1,_xll.ErOutput(CONCATENATE($A9,"_",EB$4),OutputData!DX34),OutputData!DX34)</f>
        <v>-1.8027734387117191</v>
      </c>
      <c r="EC9" s="888">
        <f>IF('Run model'!$F$4=1,_xll.ErOutput(CONCATENATE($A9,"_",EC$4),OutputData!DY34),OutputData!DY34)</f>
        <v>-1.8670292103280297</v>
      </c>
      <c r="ED9" s="888">
        <f>IF('Run model'!$F$4=1,_xll.ErOutput(CONCATENATE($A9,"_",ED$4),OutputData!DZ34),OutputData!DZ34)</f>
        <v>-1.9379159372326598</v>
      </c>
      <c r="EE9" s="888">
        <f>IF('Run model'!$F$4=1,_xll.ErOutput(CONCATENATE($A9,"_",EE$4),OutputData!EA34),OutputData!EA34)</f>
        <v>-2.0080174078802933</v>
      </c>
      <c r="EF9" s="888">
        <f>IF('Run model'!$F$4=1,_xll.ErOutput(CONCATENATE($A9,"_",EF$4),OutputData!EB34),OutputData!EB34)</f>
        <v>-2.0667763810682604</v>
      </c>
      <c r="EG9" s="889">
        <f>IF('Run model'!$F$4=1,_xll.ErOutput(CONCATENATE($A9,"_",EG$4),OutputData!EC34),OutputData!EC34)</f>
        <v>-2.1136040159634581</v>
      </c>
      <c r="EH9" s="887">
        <f>IF('Run model'!$F$4=1,_xll.ErOutput(CONCATENATE($A9,"_",EH$4),OutputData!ED34),OutputData!ED34)</f>
        <v>-5.7908995811598231E-2</v>
      </c>
      <c r="EI9" s="888">
        <f>IF('Run model'!$F$4=1,_xll.ErOutput(CONCATENATE($A9,"_",EI$4),OutputData!EE34),OutputData!EE34)</f>
        <v>-0.13959688348999935</v>
      </c>
      <c r="EJ9" s="888">
        <f>IF('Run model'!$F$4=1,_xll.ErOutput(CONCATENATE($A9,"_",EJ$4),OutputData!EF34),OutputData!EF34)</f>
        <v>-0.18994009124320377</v>
      </c>
      <c r="EK9" s="888">
        <f>IF('Run model'!$F$4=1,_xll.ErOutput(CONCATENATE($A9,"_",EK$4),OutputData!EG34),OutputData!EG34)</f>
        <v>-0.20759521902793124</v>
      </c>
      <c r="EL9" s="888">
        <f>IF('Run model'!$F$4=1,_xll.ErOutput(CONCATENATE($A9,"_",EL$4),OutputData!EH34),OutputData!EH34)</f>
        <v>-0.23207778136206753</v>
      </c>
      <c r="EM9" s="888">
        <f>IF('Run model'!$F$4=1,_xll.ErOutput(CONCATENATE($A9,"_",EM$4),OutputData!EI34),OutputData!EI34)</f>
        <v>-0.24629208707993011</v>
      </c>
      <c r="EN9" s="888">
        <f>IF('Run model'!$F$4=1,_xll.ErOutput(CONCATENATE($A9,"_",EN$4),OutputData!EJ34),OutputData!EJ34)</f>
        <v>-0.25483181522266624</v>
      </c>
      <c r="EO9" s="888">
        <f>IF('Run model'!$F$4=1,_xll.ErOutput(CONCATENATE($A9,"_",EO$4),OutputData!EK34),OutputData!EK34)</f>
        <v>-0.26116443776054138</v>
      </c>
      <c r="EP9" s="888">
        <f>IF('Run model'!$F$4=1,_xll.ErOutput(CONCATENATE($A9,"_",EP$4),OutputData!EL34),OutputData!EL34)</f>
        <v>-0.25848140877032993</v>
      </c>
      <c r="EQ9" s="888">
        <f>IF('Run model'!$F$4=1,_xll.ErOutput(CONCATENATE($A9,"_",EQ$4),OutputData!EM34),OutputData!EM34)</f>
        <v>-0.2649620521424858</v>
      </c>
      <c r="ER9" s="888">
        <f>IF('Run model'!$F$4=1,_xll.ErOutput(CONCATENATE($A9,"_",ER$4),OutputData!EN34),OutputData!EN34)</f>
        <v>-0.26751423606398939</v>
      </c>
      <c r="ES9" s="888">
        <f>IF('Run model'!$F$4=1,_xll.ErOutput(CONCATENATE($A9,"_",ES$4),OutputData!EO34),OutputData!EO34)</f>
        <v>-0.27589253391080404</v>
      </c>
      <c r="ET9" s="888">
        <f>IF('Run model'!$F$4=1,_xll.ErOutput(CONCATENATE($A9,"_",ET$4),OutputData!EP34),OutputData!EP34)</f>
        <v>-0.28568460683114183</v>
      </c>
      <c r="EU9" s="888">
        <f>IF('Run model'!$F$4=1,_xll.ErOutput(CONCATENATE($A9,"_",EU$4),OutputData!EQ34),OutputData!EQ34)</f>
        <v>-0.29273298811958959</v>
      </c>
      <c r="EV9" s="888">
        <f>IF('Run model'!$F$4=1,_xll.ErOutput(CONCATENATE($A9,"_",EV$4),OutputData!ER34),OutputData!ER34)</f>
        <v>-0.30511351140500792</v>
      </c>
      <c r="EW9" s="888">
        <f>IF('Run model'!$F$4=1,_xll.ErOutput(CONCATENATE($A9,"_",EW$4),OutputData!ES34),OutputData!ES34)</f>
        <v>-0.31481032488386179</v>
      </c>
      <c r="EX9" s="888">
        <f>IF('Run model'!$F$4=1,_xll.ErOutput(CONCATENATE($A9,"_",EX$4),OutputData!ET34),OutputData!ET34)</f>
        <v>-0.32374737499742995</v>
      </c>
      <c r="EY9" s="888">
        <f>IF('Run model'!$F$4=1,_xll.ErOutput(CONCATENATE($A9,"_",EY$4),OutputData!EU34),OutputData!EU34)</f>
        <v>-0.33371357543464403</v>
      </c>
      <c r="EZ9" s="888">
        <f>IF('Run model'!$F$4=1,_xll.ErOutput(CONCATENATE($A9,"_",EZ$4),OutputData!EV34),OutputData!EV34)</f>
        <v>-0.34314628269086056</v>
      </c>
      <c r="FA9" s="888">
        <f>IF('Run model'!$F$4=1,_xll.ErOutput(CONCATENATE($A9,"_",FA$4),OutputData!EW34),OutputData!EW34)</f>
        <v>-0.35448231841745598</v>
      </c>
      <c r="FB9" s="889">
        <f>IF('Run model'!$F$4=1,_xll.ErOutput(CONCATENATE($A9,"_",FB$4),OutputData!EX34),OutputData!EX34)</f>
        <v>-0.36276111956135526</v>
      </c>
      <c r="FC9" s="887">
        <f>IF('Run model'!$F$4=1,_xll.ErOutput(CONCATENATE($A9,"_",FC$4),OutputData!EY34),OutputData!EY34)</f>
        <v>-0.17817096773747854</v>
      </c>
      <c r="FD9" s="888">
        <f>IF('Run model'!$F$4=1,_xll.ErOutput(CONCATENATE($A9,"_",FD$4),OutputData!EZ34),OutputData!EZ34)</f>
        <v>-0.45154815507296292</v>
      </c>
      <c r="FE9" s="888">
        <f>IF('Run model'!$F$4=1,_xll.ErOutput(CONCATENATE($A9,"_",FE$4),OutputData!FA34),OutputData!FA34)</f>
        <v>-0.64581042957364654</v>
      </c>
      <c r="FF9" s="888">
        <f>IF('Run model'!$F$4=1,_xll.ErOutput(CONCATENATE($A9,"_",FF$4),OutputData!FB34),OutputData!FB34)</f>
        <v>-0.75812814579820231</v>
      </c>
      <c r="FG9" s="888">
        <f>IF('Run model'!$F$4=1,_xll.ErOutput(CONCATENATE($A9,"_",FG$4),OutputData!FC34),OutputData!FC34)</f>
        <v>-0.86601259713044321</v>
      </c>
      <c r="FH9" s="888">
        <f>IF('Run model'!$F$4=1,_xll.ErOutput(CONCATENATE($A9,"_",FH$4),OutputData!FD34),OutputData!FD34)</f>
        <v>-0.94269407788285153</v>
      </c>
      <c r="FI9" s="888">
        <f>IF('Run model'!$F$4=1,_xll.ErOutput(CONCATENATE($A9,"_",FI$4),OutputData!FE34),OutputData!FE34)</f>
        <v>-1.0016111036967332</v>
      </c>
      <c r="FJ9" s="888">
        <f>IF('Run model'!$F$4=1,_xll.ErOutput(CONCATENATE($A9,"_",FJ$4),OutputData!FF34),OutputData!FF34)</f>
        <v>-1.0524758029977079</v>
      </c>
      <c r="FK9" s="888">
        <f>IF('Run model'!$F$4=1,_xll.ErOutput(CONCATENATE($A9,"_",FK$4),OutputData!FG34),OutputData!FG34)</f>
        <v>-1.081003647664921</v>
      </c>
      <c r="FL9" s="888">
        <f>IF('Run model'!$F$4=1,_xll.ErOutput(CONCATENATE($A9,"_",FL$4),OutputData!FH34),OutputData!FH34)</f>
        <v>-1.1186245459558006</v>
      </c>
      <c r="FM9" s="888">
        <f>IF('Run model'!$F$4=1,_xll.ErOutput(CONCATENATE($A9,"_",FM$4),OutputData!FI34),OutputData!FI34)</f>
        <v>-1.1441201892284607</v>
      </c>
      <c r="FN9" s="888">
        <f>IF('Run model'!$F$4=1,_xll.ErOutput(CONCATENATE($A9,"_",FN$4),OutputData!FJ34),OutputData!FJ34)</f>
        <v>-1.1890977748342184</v>
      </c>
      <c r="FO9" s="888">
        <f>IF('Run model'!$F$4=1,_xll.ErOutput(CONCATENATE($A9,"_",FO$4),OutputData!FK34),OutputData!FK34)</f>
        <v>-1.2394667551851561</v>
      </c>
      <c r="FP9" s="888">
        <f>IF('Run model'!$F$4=1,_xll.ErOutput(CONCATENATE($A9,"_",FP$4),OutputData!FL34),OutputData!FL34)</f>
        <v>-1.2876875057338626</v>
      </c>
      <c r="FQ9" s="888">
        <f>IF('Run model'!$F$4=1,_xll.ErOutput(CONCATENATE($A9,"_",FQ$4),OutputData!FM34),OutputData!FM34)</f>
        <v>-1.3356195254346583</v>
      </c>
      <c r="FR9" s="888">
        <f>IF('Run model'!$F$4=1,_xll.ErOutput(CONCATENATE($A9,"_",FR$4),OutputData!FN34),OutputData!FN34)</f>
        <v>-1.3760698897387287</v>
      </c>
      <c r="FS9" s="888">
        <f>IF('Run model'!$F$4=1,_xll.ErOutput(CONCATENATE($A9,"_",FS$4),OutputData!FO34),OutputData!FO34)</f>
        <v>-1.4161260704877809</v>
      </c>
      <c r="FT9" s="888">
        <f>IF('Run model'!$F$4=1,_xll.ErOutput(CONCATENATE($A9,"_",FT$4),OutputData!FP34),OutputData!FP34)</f>
        <v>-1.4611157196794704</v>
      </c>
      <c r="FU9" s="888">
        <f>IF('Run model'!$F$4=1,_xll.ErOutput(CONCATENATE($A9,"_",FU$4),OutputData!FQ34),OutputData!FQ34)</f>
        <v>-1.5103618024675638</v>
      </c>
      <c r="FV9" s="888">
        <f>IF('Run model'!$F$4=1,_xll.ErOutput(CONCATENATE($A9,"_",FV$4),OutputData!FR34),OutputData!FR34)</f>
        <v>-1.5476483937322842</v>
      </c>
      <c r="FW9" s="889">
        <f>IF('Run model'!$F$4=1,_xll.ErOutput(CONCATENATE($A9,"_",FW$4),OutputData!FS34),OutputData!FS34)</f>
        <v>-1.5761077573484745</v>
      </c>
      <c r="FX9" s="887">
        <f>IF('Run model'!$F$4=1,_xll.ErOutput(CONCATENATE($A9,"_",FX$4),OutputData!FT34),OutputData!FT34)</f>
        <v>-6.7041229309123289E-3</v>
      </c>
      <c r="FY9" s="888">
        <f>IF('Run model'!$F$4=1,_xll.ErOutput(CONCATENATE($A9,"_",FY$4),OutputData!FU34),OutputData!FU34)</f>
        <v>-1.9499167912019381E-2</v>
      </c>
      <c r="FZ9" s="888">
        <f>IF('Run model'!$F$4=1,_xll.ErOutput(CONCATENATE($A9,"_",FZ$4),OutputData!FV34),OutputData!FV34)</f>
        <v>-3.174471442078021E-2</v>
      </c>
      <c r="GA9" s="888">
        <f>IF('Run model'!$F$4=1,_xll.ErOutput(CONCATENATE($A9,"_",GA$4),OutputData!FW34),OutputData!FW34)</f>
        <v>-4.3165154154538067E-2</v>
      </c>
      <c r="GB9" s="888">
        <f>IF('Run model'!$F$4=1,_xll.ErOutput(CONCATENATE($A9,"_",GB$4),OutputData!FX34),OutputData!FX34)</f>
        <v>-5.4069186095917897E-2</v>
      </c>
      <c r="GC9" s="888">
        <f>IF('Run model'!$F$4=1,_xll.ErOutput(CONCATENATE($A9,"_",GC$4),OutputData!FY34),OutputData!FY34)</f>
        <v>-6.4538118264829192E-2</v>
      </c>
      <c r="GD9" s="888">
        <f>IF('Run model'!$F$4=1,_xll.ErOutput(CONCATENATE($A9,"_",GD$4),OutputData!FZ34),OutputData!FZ34)</f>
        <v>-7.4346882025014216E-2</v>
      </c>
      <c r="GE9" s="888">
        <f>IF('Run model'!$F$4=1,_xll.ErOutput(CONCATENATE($A9,"_",GE$4),OutputData!GA34),OutputData!GA34)</f>
        <v>-8.3929266551969736E-2</v>
      </c>
      <c r="GF9" s="888">
        <f>IF('Run model'!$F$4=1,_xll.ErOutput(CONCATENATE($A9,"_",GF$4),OutputData!GB34),OutputData!GB34)</f>
        <v>-9.2836871898600876E-2</v>
      </c>
      <c r="GG9" s="888">
        <f>IF('Run model'!$F$4=1,_xll.ErOutput(CONCATENATE($A9,"_",GG$4),OutputData!GC34),OutputData!GC34)</f>
        <v>-0.1012684564596973</v>
      </c>
      <c r="GH9" s="888">
        <f>IF('Run model'!$F$4=1,_xll.ErOutput(CONCATENATE($A9,"_",GH$4),OutputData!GD34),OutputData!GD34)</f>
        <v>-0.10930064694376783</v>
      </c>
      <c r="GI9" s="888">
        <f>IF('Run model'!$F$4=1,_xll.ErOutput(CONCATENATE($A9,"_",GI$4),OutputData!GE34),OutputData!GE34)</f>
        <v>-0.11682755297537255</v>
      </c>
      <c r="GJ9" s="888">
        <f>IF('Run model'!$F$4=1,_xll.ErOutput(CONCATENATE($A9,"_",GJ$4),OutputData!GF34),OutputData!GF34)</f>
        <v>-0.12448049303364016</v>
      </c>
      <c r="GK9" s="888">
        <f>IF('Run model'!$F$4=1,_xll.ErOutput(CONCATENATE($A9,"_",GK$4),OutputData!GG34),OutputData!GG34)</f>
        <v>-0.13175403328028021</v>
      </c>
      <c r="GL9" s="888">
        <f>IF('Run model'!$F$4=1,_xll.ErOutput(CONCATENATE($A9,"_",GL$4),OutputData!GH34),OutputData!GH34)</f>
        <v>-0.13857344478085118</v>
      </c>
      <c r="GM9" s="888">
        <f>IF('Run model'!$F$4=1,_xll.ErOutput(CONCATENATE($A9,"_",GM$4),OutputData!GI34),OutputData!GI34)</f>
        <v>-0.14509384125398811</v>
      </c>
      <c r="GN9" s="888">
        <f>IF('Run model'!$F$4=1,_xll.ErOutput(CONCATENATE($A9,"_",GN$4),OutputData!GJ34),OutputData!GJ34)</f>
        <v>-0.15117153458987559</v>
      </c>
      <c r="GO9" s="888">
        <f>IF('Run model'!$F$4=1,_xll.ErOutput(CONCATENATE($A9,"_",GO$4),OutputData!GK34),OutputData!GK34)</f>
        <v>-0.15745438284499075</v>
      </c>
      <c r="GP9" s="888">
        <f>IF('Run model'!$F$4=1,_xll.ErOutput(CONCATENATE($A9,"_",GP$4),OutputData!GL34),OutputData!GL34)</f>
        <v>-0.16335783351515928</v>
      </c>
      <c r="GQ9" s="888">
        <f>IF('Run model'!$F$4=1,_xll.ErOutput(CONCATENATE($A9,"_",GQ$4),OutputData!GM34),OutputData!GM34)</f>
        <v>-0.16848523458280945</v>
      </c>
      <c r="GR9" s="889">
        <f>IF('Run model'!$F$4=1,_xll.ErOutput(CONCATENATE($A9,"_",GR$4),OutputData!GN34),OutputData!GN34)</f>
        <v>-0.17311314008040846</v>
      </c>
      <c r="GS9" s="887">
        <f>IF('Run model'!$F$4=1,_xll.ErOutput(CONCATENATE($A9,"_",GS$4),OutputData!GO34),OutputData!GO34)</f>
        <v>-1.1912301457601531E-2</v>
      </c>
      <c r="GT9" s="888">
        <f>IF('Run model'!$F$4=1,_xll.ErOutput(CONCATENATE($A9,"_",GT$4),OutputData!GP34),OutputData!GP34)</f>
        <v>-3.4659213589933936E-2</v>
      </c>
      <c r="GU9" s="888">
        <f>IF('Run model'!$F$4=1,_xll.ErOutput(CONCATENATE($A9,"_",GU$4),OutputData!GQ34),OutputData!GQ34)</f>
        <v>-5.6347832257853572E-2</v>
      </c>
      <c r="GV9" s="888">
        <f>IF('Run model'!$F$4=1,_xll.ErOutput(CONCATENATE($A9,"_",GV$4),OutputData!GR34),OutputData!GR34)</f>
        <v>-7.5136924185461001E-2</v>
      </c>
      <c r="GW9" s="888">
        <f>IF('Run model'!$F$4=1,_xll.ErOutput(CONCATENATE($A9,"_",GW$4),OutputData!GS34),OutputData!GS34)</f>
        <v>-9.26045750261279E-2</v>
      </c>
      <c r="GX9" s="888">
        <f>IF('Run model'!$F$4=1,_xll.ErOutput(CONCATENATE($A9,"_",GX$4),OutputData!GT34),OutputData!GT34)</f>
        <v>-0.10891800177834583</v>
      </c>
      <c r="GY9" s="888">
        <f>IF('Run model'!$F$4=1,_xll.ErOutput(CONCATENATE($A9,"_",GY$4),OutputData!GU34),OutputData!GU34)</f>
        <v>-0.12452148748747774</v>
      </c>
      <c r="GZ9" s="888">
        <f>IF('Run model'!$F$4=1,_xll.ErOutput(CONCATENATE($A9,"_",GZ$4),OutputData!GV34),OutputData!GV34)</f>
        <v>-0.13957674027526359</v>
      </c>
      <c r="HA9" s="888">
        <f>IF('Run model'!$F$4=1,_xll.ErOutput(CONCATENATE($A9,"_",HA$4),OutputData!GW34),OutputData!GW34)</f>
        <v>-0.15184283502603946</v>
      </c>
      <c r="HB9" s="888">
        <f>IF('Run model'!$F$4=1,_xll.ErOutput(CONCATENATE($A9,"_",HB$4),OutputData!GX34),OutputData!GX34)</f>
        <v>-0.16359464499229656</v>
      </c>
      <c r="HC9" s="888">
        <f>IF('Run model'!$F$4=1,_xll.ErOutput(CONCATENATE($A9,"_",HC$4),OutputData!GY34),OutputData!GY34)</f>
        <v>-0.17457834937896197</v>
      </c>
      <c r="HD9" s="888">
        <f>IF('Run model'!$F$4=1,_xll.ErOutput(CONCATENATE($A9,"_",HD$4),OutputData!GZ34),OutputData!GZ34)</f>
        <v>-0.18558293166394807</v>
      </c>
      <c r="HE9" s="888">
        <f>IF('Run model'!$F$4=1,_xll.ErOutput(CONCATENATE($A9,"_",HE$4),OutputData!HA34),OutputData!HA34)</f>
        <v>-0.19686954365926707</v>
      </c>
      <c r="HF9" s="888">
        <f>IF('Run model'!$F$4=1,_xll.ErOutput(CONCATENATE($A9,"_",HF$4),OutputData!HB34),OutputData!HB34)</f>
        <v>-0.20592669985875567</v>
      </c>
      <c r="HG9" s="888">
        <f>IF('Run model'!$F$4=1,_xll.ErOutput(CONCATENATE($A9,"_",HG$4),OutputData!HC34),OutputData!HC34)</f>
        <v>-0.21483192565462936</v>
      </c>
      <c r="HH9" s="888">
        <f>IF('Run model'!$F$4=1,_xll.ErOutput(CONCATENATE($A9,"_",HH$4),OutputData!HD34),OutputData!HD34)</f>
        <v>-0.22351416351251954</v>
      </c>
      <c r="HI9" s="888">
        <f>IF('Run model'!$F$4=1,_xll.ErOutput(CONCATENATE($A9,"_",HI$4),OutputData!HE34),OutputData!HE34)</f>
        <v>-0.23256825652488045</v>
      </c>
      <c r="HJ9" s="888">
        <f>IF('Run model'!$F$4=1,_xll.ErOutput(CONCATENATE($A9,"_",HJ$4),OutputData!HF34),OutputData!HF34)</f>
        <v>-0.24193503304986208</v>
      </c>
      <c r="HK9" s="888">
        <f>IF('Run model'!$F$4=1,_xll.ErOutput(CONCATENATE($A9,"_",HK$4),OutputData!HG34),OutputData!HG34)</f>
        <v>-0.24901991920583219</v>
      </c>
      <c r="HL9" s="888">
        <f>IF('Run model'!$F$4=1,_xll.ErOutput(CONCATENATE($A9,"_",HL$4),OutputData!HH34),OutputData!HH34)</f>
        <v>-0.25549347785327048</v>
      </c>
      <c r="HM9" s="889">
        <f>IF('Run model'!$F$4=1,_xll.ErOutput(CONCATENATE($A9,"_",HM$4),OutputData!HI34),OutputData!HI34)</f>
        <v>-0.26177109483281874</v>
      </c>
    </row>
    <row r="10" spans="1:221">
      <c r="L10" s="924"/>
      <c r="M10" s="924"/>
      <c r="N10" s="924"/>
      <c r="O10" s="924"/>
      <c r="P10" s="924"/>
      <c r="Q10" s="924"/>
      <c r="R10" s="924"/>
      <c r="S10" s="924"/>
      <c r="T10" s="924"/>
      <c r="U10" s="924"/>
      <c r="V10" s="924"/>
      <c r="W10" s="924"/>
      <c r="X10" s="924"/>
      <c r="Y10" s="924"/>
      <c r="Z10" s="924"/>
      <c r="AA10" s="924"/>
      <c r="AB10" s="924"/>
      <c r="AC10" s="924"/>
      <c r="AD10" s="924"/>
      <c r="AE10" s="924"/>
      <c r="AF10" s="924"/>
      <c r="AG10" s="924"/>
      <c r="AH10" s="924"/>
      <c r="AI10" s="924"/>
      <c r="AJ10" s="924"/>
      <c r="AK10" s="924"/>
      <c r="AL10" s="924"/>
      <c r="AM10" s="924"/>
      <c r="AN10" s="924"/>
      <c r="AO10" s="924"/>
    </row>
    <row r="11" spans="1:221">
      <c r="F11" s="610"/>
      <c r="G11" s="610"/>
      <c r="H11" s="610"/>
      <c r="I11" s="610"/>
      <c r="J11" s="610"/>
      <c r="K11" s="610"/>
      <c r="L11" s="924"/>
      <c r="M11" s="924"/>
      <c r="N11" s="924"/>
      <c r="O11" s="924"/>
      <c r="P11" s="924"/>
      <c r="Q11" s="924"/>
      <c r="R11" s="924"/>
      <c r="S11" s="924"/>
      <c r="T11" s="924"/>
      <c r="U11" s="924"/>
      <c r="V11" s="924"/>
      <c r="W11" s="924"/>
      <c r="X11" s="924"/>
      <c r="Y11" s="924"/>
      <c r="Z11" s="924"/>
      <c r="AA11" s="924"/>
      <c r="AB11" s="924"/>
      <c r="AC11" s="924"/>
      <c r="AD11" s="924"/>
      <c r="AE11" s="924"/>
      <c r="AF11" s="924"/>
      <c r="AG11" s="924"/>
      <c r="AH11" s="924"/>
      <c r="AI11" s="924"/>
      <c r="AJ11" s="924"/>
      <c r="AK11" s="924"/>
      <c r="AL11" s="924"/>
      <c r="AM11" s="924"/>
      <c r="AN11" s="924"/>
      <c r="AO11" s="924"/>
    </row>
    <row r="12" spans="1:221">
      <c r="F12" s="880"/>
      <c r="G12" s="880"/>
      <c r="H12" s="880"/>
      <c r="I12" s="881"/>
      <c r="J12" s="843"/>
      <c r="K12" s="881"/>
    </row>
    <row r="13" spans="1:221">
      <c r="F13" s="610"/>
      <c r="G13" s="610"/>
      <c r="H13" s="610"/>
      <c r="I13" s="610"/>
      <c r="J13" s="610"/>
      <c r="K13" s="610"/>
    </row>
    <row r="16" spans="1:221">
      <c r="F16" s="900"/>
      <c r="G16" s="900"/>
      <c r="H16" s="900"/>
      <c r="I16" s="900"/>
      <c r="J16" s="900"/>
      <c r="K16" s="900"/>
      <c r="L16" s="900"/>
      <c r="M16" s="900"/>
      <c r="N16" s="900"/>
      <c r="O16" s="900"/>
      <c r="P16" s="900"/>
      <c r="Q16" s="900"/>
      <c r="R16" s="900"/>
      <c r="S16" s="900"/>
      <c r="T16" s="900"/>
      <c r="U16" s="900"/>
      <c r="V16" s="900"/>
      <c r="W16" s="900"/>
      <c r="X16" s="900"/>
      <c r="Y16" s="900"/>
      <c r="Z16" s="900"/>
      <c r="AA16" s="900"/>
      <c r="AB16" s="900"/>
      <c r="AC16" s="900"/>
      <c r="AD16" s="900"/>
      <c r="AE16" s="900"/>
      <c r="AF16" s="900"/>
      <c r="AG16" s="900"/>
      <c r="AH16" s="900"/>
      <c r="AI16" s="900"/>
      <c r="AJ16" s="900"/>
      <c r="AK16" s="900"/>
      <c r="AL16" s="900"/>
      <c r="AM16" s="900"/>
      <c r="AN16" s="900"/>
      <c r="AO16" s="900"/>
      <c r="AP16" s="900"/>
    </row>
    <row r="18" ht="12.4" customHeight="1"/>
    <row r="19" ht="12.4" customHeight="1"/>
    <row r="25" ht="15.4" customHeight="1"/>
  </sheetData>
  <mergeCells count="2">
    <mergeCell ref="C3:D3"/>
    <mergeCell ref="F3:HM3"/>
  </mergeCells>
  <phoneticPr fontId="46" type="noConversion"/>
  <pageMargins left="0.23" right="0.26" top="0.75" bottom="0.75" header="0.3" footer="0.3"/>
  <pageSetup paperSize="9" scale="87" orientation="landscape" r:id="rId1"/>
  <drawing r:id="rId2"/>
  <legacyDrawing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N15"/>
  <sheetViews>
    <sheetView zoomScale="85" zoomScaleNormal="85" workbookViewId="0">
      <selection activeCell="F29" sqref="F29"/>
    </sheetView>
  </sheetViews>
  <sheetFormatPr defaultRowHeight="12.75"/>
  <cols>
    <col min="2" max="2" width="37.28515625" customWidth="1"/>
    <col min="3" max="4" width="31.85546875" customWidth="1"/>
    <col min="6" max="6" width="28.42578125" customWidth="1"/>
    <col min="9" max="9" width="15.7109375" bestFit="1" customWidth="1"/>
    <col min="10" max="10" width="10.42578125" bestFit="1" customWidth="1"/>
    <col min="12" max="12" width="19.42578125" bestFit="1" customWidth="1"/>
    <col min="13" max="13" width="10.42578125" bestFit="1" customWidth="1"/>
  </cols>
  <sheetData>
    <row r="2" spans="2:14" ht="21">
      <c r="B2" s="894"/>
      <c r="C2" s="895"/>
      <c r="D2" s="896" t="s">
        <v>595</v>
      </c>
      <c r="E2" s="896"/>
      <c r="F2" s="896" t="s">
        <v>335</v>
      </c>
      <c r="G2" s="957" t="s">
        <v>349</v>
      </c>
      <c r="H2" s="958">
        <f>Scenarios!E5</f>
        <v>5</v>
      </c>
    </row>
    <row r="3" spans="2:14">
      <c r="B3" s="865" t="s">
        <v>342</v>
      </c>
      <c r="C3" s="893"/>
      <c r="D3" s="899">
        <v>1645</v>
      </c>
      <c r="E3" s="893"/>
      <c r="F3" s="899">
        <v>2800</v>
      </c>
    </row>
    <row r="4" spans="2:14">
      <c r="B4" s="892"/>
      <c r="D4" s="891"/>
      <c r="F4" s="891"/>
    </row>
    <row r="5" spans="2:14">
      <c r="B5" s="890" t="s">
        <v>336</v>
      </c>
      <c r="C5" s="3" t="s">
        <v>341</v>
      </c>
      <c r="D5" s="891">
        <v>15036</v>
      </c>
      <c r="F5" s="891">
        <v>9666</v>
      </c>
    </row>
    <row r="6" spans="2:14" ht="25.5">
      <c r="B6" s="901" t="s">
        <v>343</v>
      </c>
      <c r="C6" s="902"/>
      <c r="D6" s="902"/>
      <c r="E6" s="902"/>
      <c r="F6" s="902"/>
      <c r="I6" s="513"/>
      <c r="J6" s="1123"/>
      <c r="K6" s="1123"/>
      <c r="L6" s="1123"/>
      <c r="M6" s="1123"/>
      <c r="N6" s="466"/>
    </row>
    <row r="7" spans="2:14" ht="25.5">
      <c r="B7" s="890" t="s">
        <v>337</v>
      </c>
      <c r="D7" s="906">
        <v>0.48</v>
      </c>
      <c r="E7" s="906"/>
      <c r="F7" s="906">
        <v>0.26</v>
      </c>
      <c r="I7" s="1124"/>
      <c r="J7" s="1123"/>
      <c r="K7" s="1123"/>
      <c r="L7" s="1123"/>
      <c r="M7" s="1123"/>
      <c r="N7" s="466"/>
    </row>
    <row r="8" spans="2:14" ht="25.5">
      <c r="B8" s="890" t="s">
        <v>338</v>
      </c>
      <c r="D8" s="907">
        <f>39*H2</f>
        <v>195</v>
      </c>
      <c r="E8" s="903"/>
      <c r="F8" s="904">
        <f>D8</f>
        <v>195</v>
      </c>
      <c r="I8" s="513"/>
      <c r="J8" s="466"/>
      <c r="K8" s="466"/>
      <c r="L8" s="466"/>
      <c r="M8" s="513"/>
      <c r="N8" s="466"/>
    </row>
    <row r="9" spans="2:14">
      <c r="B9" s="890" t="s">
        <v>339</v>
      </c>
      <c r="D9" s="908">
        <f>[2]Dwstructure_HB!$E$39</f>
        <v>1.7961523731331188</v>
      </c>
      <c r="E9" s="903"/>
      <c r="F9" s="905">
        <f>[2]Dwstructure_Truga!$F$40</f>
        <v>2.1694786339972203</v>
      </c>
      <c r="I9" s="513"/>
      <c r="J9" s="1123"/>
      <c r="K9" s="1123"/>
      <c r="L9" s="1123"/>
      <c r="M9" s="1123"/>
      <c r="N9" s="466"/>
    </row>
    <row r="10" spans="2:14">
      <c r="B10" s="890" t="s">
        <v>340</v>
      </c>
      <c r="D10" s="907">
        <f>D9*D5</f>
        <v>27006.947082429575</v>
      </c>
      <c r="E10" s="903"/>
      <c r="F10" s="904">
        <f>F9*F5</f>
        <v>20970.18047621713</v>
      </c>
      <c r="I10" s="466"/>
      <c r="J10" s="466"/>
      <c r="K10" s="466"/>
      <c r="L10" s="466"/>
      <c r="M10" s="466"/>
      <c r="N10" s="466"/>
    </row>
    <row r="11" spans="2:14" ht="25.5">
      <c r="B11" s="897" t="s">
        <v>344</v>
      </c>
      <c r="C11" s="898"/>
      <c r="D11" s="909">
        <f>D7*D8</f>
        <v>93.6</v>
      </c>
      <c r="E11" s="909"/>
      <c r="F11" s="909">
        <f>F8*F7</f>
        <v>50.7</v>
      </c>
    </row>
    <row r="12" spans="2:14" ht="15.75" customHeight="1" thickBot="1"/>
    <row r="13" spans="2:14" ht="26.25" thickBot="1">
      <c r="B13" s="910" t="s">
        <v>345</v>
      </c>
      <c r="C13" s="911"/>
      <c r="D13" s="912">
        <f>D11-F11</f>
        <v>42.899999999999991</v>
      </c>
      <c r="L13" s="349"/>
    </row>
    <row r="15" spans="2:14">
      <c r="L15" s="349"/>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N15"/>
  <sheetViews>
    <sheetView zoomScale="85" zoomScaleNormal="85" workbookViewId="0">
      <selection activeCell="D15" sqref="D15"/>
    </sheetView>
  </sheetViews>
  <sheetFormatPr defaultRowHeight="12.75"/>
  <cols>
    <col min="2" max="2" width="37.28515625" customWidth="1"/>
    <col min="3" max="4" width="31.85546875" customWidth="1"/>
    <col min="5" max="6" width="28.42578125" customWidth="1"/>
    <col min="9" max="9" width="15.7109375" bestFit="1" customWidth="1"/>
    <col min="10" max="10" width="10.42578125" bestFit="1" customWidth="1"/>
    <col min="12" max="12" width="19.42578125" bestFit="1" customWidth="1"/>
    <col min="13" max="13" width="10.42578125" bestFit="1" customWidth="1"/>
  </cols>
  <sheetData>
    <row r="2" spans="2:14" ht="21">
      <c r="B2" s="894"/>
      <c r="C2" s="895"/>
      <c r="D2" s="896" t="s">
        <v>595</v>
      </c>
      <c r="E2" s="896" t="s">
        <v>335</v>
      </c>
      <c r="F2" s="896" t="s">
        <v>596</v>
      </c>
      <c r="G2" s="957" t="s">
        <v>349</v>
      </c>
      <c r="H2" s="958">
        <f>Scenarios!E5</f>
        <v>5</v>
      </c>
    </row>
    <row r="3" spans="2:14">
      <c r="B3" s="865" t="s">
        <v>342</v>
      </c>
      <c r="C3" s="893"/>
      <c r="D3" s="899">
        <v>1645</v>
      </c>
      <c r="E3" s="899">
        <v>2800</v>
      </c>
      <c r="F3" s="899"/>
    </row>
    <row r="4" spans="2:14">
      <c r="B4" s="892"/>
      <c r="D4" s="891"/>
      <c r="E4" s="891"/>
      <c r="F4" s="891"/>
    </row>
    <row r="5" spans="2:14">
      <c r="B5" s="890" t="s">
        <v>336</v>
      </c>
      <c r="C5" s="3" t="s">
        <v>341</v>
      </c>
      <c r="D5" s="891">
        <v>15036</v>
      </c>
      <c r="E5" s="891">
        <v>9666</v>
      </c>
      <c r="F5" s="891"/>
    </row>
    <row r="6" spans="2:14" ht="25.5">
      <c r="B6" s="901" t="s">
        <v>343</v>
      </c>
      <c r="C6" s="902"/>
      <c r="D6" s="902"/>
      <c r="E6" s="902"/>
      <c r="F6" s="902"/>
      <c r="I6" s="513"/>
      <c r="J6" s="1123"/>
      <c r="K6" s="1123"/>
      <c r="L6" s="1123"/>
      <c r="M6" s="1123"/>
      <c r="N6" s="466"/>
    </row>
    <row r="7" spans="2:14" ht="25.5">
      <c r="B7" s="890" t="s">
        <v>337</v>
      </c>
      <c r="D7" s="906">
        <v>0.48</v>
      </c>
      <c r="E7" s="906">
        <v>0.26</v>
      </c>
      <c r="F7" s="906">
        <v>0.68</v>
      </c>
      <c r="I7" s="1124"/>
      <c r="J7" s="1123"/>
      <c r="K7" s="1123"/>
      <c r="L7" s="1123"/>
      <c r="M7" s="1123"/>
      <c r="N7" s="466"/>
    </row>
    <row r="8" spans="2:14" ht="25.5">
      <c r="B8" s="890" t="s">
        <v>338</v>
      </c>
      <c r="D8" s="907">
        <f>39*H2</f>
        <v>195</v>
      </c>
      <c r="E8" s="904">
        <f>D8</f>
        <v>195</v>
      </c>
      <c r="F8" s="904">
        <f>D8</f>
        <v>195</v>
      </c>
      <c r="I8" s="513"/>
      <c r="J8" s="466"/>
      <c r="K8" s="466"/>
      <c r="L8" s="466"/>
      <c r="M8" s="513"/>
      <c r="N8" s="466"/>
    </row>
    <row r="9" spans="2:14">
      <c r="B9" s="890" t="s">
        <v>339</v>
      </c>
      <c r="D9" s="908">
        <f>[2]Dwstructure_HB!$E$39</f>
        <v>1.7961523731331188</v>
      </c>
      <c r="E9" s="905">
        <f>[2]Dwstructure_Truga!$F$40</f>
        <v>2.1694786339972203</v>
      </c>
      <c r="F9" s="905"/>
      <c r="I9" s="513"/>
      <c r="J9" s="1123"/>
      <c r="K9" s="1123"/>
      <c r="L9" s="1123"/>
      <c r="M9" s="1123"/>
      <c r="N9" s="466"/>
    </row>
    <row r="10" spans="2:14">
      <c r="B10" s="890" t="s">
        <v>340</v>
      </c>
      <c r="D10" s="907">
        <f>D9*D5</f>
        <v>27006.947082429575</v>
      </c>
      <c r="E10" s="904">
        <f>E9*E5</f>
        <v>20970.18047621713</v>
      </c>
      <c r="F10" s="904"/>
      <c r="I10" s="466"/>
      <c r="J10" s="466"/>
      <c r="K10" s="466"/>
      <c r="L10" s="466"/>
      <c r="M10" s="466"/>
      <c r="N10" s="466"/>
    </row>
    <row r="11" spans="2:14" ht="25.5">
      <c r="B11" s="897" t="s">
        <v>344</v>
      </c>
      <c r="C11" s="898"/>
      <c r="D11" s="909">
        <f>D7*D8</f>
        <v>93.6</v>
      </c>
      <c r="E11" s="909">
        <f>E8*E7</f>
        <v>50.7</v>
      </c>
      <c r="F11" s="909">
        <f>F7*F8</f>
        <v>132.60000000000002</v>
      </c>
    </row>
    <row r="12" spans="2:14" ht="15.75" customHeight="1" thickBot="1"/>
    <row r="13" spans="2:14" ht="26.25" thickBot="1">
      <c r="B13" s="910" t="s">
        <v>345</v>
      </c>
      <c r="C13" s="1125"/>
      <c r="D13" s="912">
        <f>F11-D11</f>
        <v>39.000000000000028</v>
      </c>
      <c r="E13" s="1126">
        <f>F11-E11</f>
        <v>81.90000000000002</v>
      </c>
      <c r="L13" s="349"/>
    </row>
    <row r="14" spans="2:14">
      <c r="D14" s="1147"/>
    </row>
    <row r="15" spans="2:14">
      <c r="L15" s="349"/>
    </row>
  </sheetData>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8"/>
  </sheetPr>
  <dimension ref="B2:O41"/>
  <sheetViews>
    <sheetView tabSelected="1" workbookViewId="0">
      <selection activeCell="F17" sqref="F17"/>
    </sheetView>
  </sheetViews>
  <sheetFormatPr defaultColWidth="9.28515625" defaultRowHeight="12.75"/>
  <cols>
    <col min="1" max="1" width="4.7109375" style="520" customWidth="1"/>
    <col min="2" max="2" width="9.28515625" style="520"/>
    <col min="3" max="3" width="16.28515625" style="520" customWidth="1"/>
    <col min="4" max="4" width="9.28515625" style="520" customWidth="1"/>
    <col min="5" max="5" width="24.42578125" style="520" customWidth="1"/>
    <col min="6" max="6" width="12" style="520" customWidth="1"/>
    <col min="7" max="7" width="9.28515625" style="520"/>
    <col min="8" max="8" width="39.85546875" style="520" customWidth="1"/>
    <col min="9" max="16384" width="9.28515625" style="520"/>
  </cols>
  <sheetData>
    <row r="2" spans="2:15">
      <c r="B2" s="519" t="s">
        <v>205</v>
      </c>
    </row>
    <row r="3" spans="2:15">
      <c r="C3" s="521"/>
      <c r="D3" s="521"/>
      <c r="E3" s="521"/>
      <c r="F3" s="521"/>
      <c r="G3" s="521"/>
      <c r="H3" s="521"/>
      <c r="I3" s="521"/>
      <c r="J3" s="521"/>
      <c r="K3" s="522"/>
      <c r="L3" s="521"/>
      <c r="M3" s="521"/>
      <c r="N3" s="522"/>
      <c r="O3" s="522"/>
    </row>
    <row r="4" spans="2:15">
      <c r="B4" s="523" t="s">
        <v>216</v>
      </c>
      <c r="C4" s="524"/>
      <c r="D4" s="524"/>
      <c r="E4" s="524"/>
      <c r="F4" s="525">
        <v>0</v>
      </c>
      <c r="G4" s="526" t="s">
        <v>215</v>
      </c>
      <c r="H4" s="524"/>
      <c r="I4" s="521"/>
      <c r="J4" s="521"/>
      <c r="K4" s="522"/>
      <c r="L4" s="521"/>
      <c r="M4" s="521"/>
      <c r="N4" s="522"/>
      <c r="O4" s="522"/>
    </row>
    <row r="5" spans="2:15">
      <c r="C5" s="527"/>
      <c r="D5" s="522"/>
      <c r="E5" s="522"/>
      <c r="F5" s="528"/>
      <c r="G5" s="529"/>
      <c r="H5" s="529"/>
      <c r="I5" s="530"/>
      <c r="J5" s="530"/>
      <c r="K5" s="530"/>
      <c r="L5" s="530"/>
      <c r="M5" s="530"/>
      <c r="N5" s="530"/>
      <c r="O5" s="522"/>
    </row>
    <row r="6" spans="2:15">
      <c r="B6" s="531" t="s">
        <v>206</v>
      </c>
      <c r="D6" s="532"/>
      <c r="E6" s="532"/>
      <c r="F6" s="533"/>
      <c r="G6" s="522"/>
      <c r="H6" s="534">
        <v>3</v>
      </c>
      <c r="I6" s="532"/>
      <c r="J6" s="532"/>
      <c r="K6" s="532"/>
      <c r="L6" s="532"/>
      <c r="M6" s="532"/>
      <c r="N6" s="532"/>
      <c r="O6" s="522"/>
    </row>
    <row r="7" spans="2:15" ht="13.5" customHeight="1" thickBot="1">
      <c r="K7" s="522"/>
      <c r="L7" s="522"/>
      <c r="M7" s="522"/>
      <c r="N7" s="522"/>
      <c r="O7" s="522"/>
    </row>
    <row r="8" spans="2:15" ht="13.5" customHeight="1" thickBot="1">
      <c r="D8" s="1145" t="s">
        <v>609</v>
      </c>
      <c r="F8" s="1146">
        <v>3</v>
      </c>
      <c r="G8" s="1144" t="s">
        <v>610</v>
      </c>
      <c r="K8" s="522"/>
      <c r="L8" s="522"/>
      <c r="M8" s="522"/>
      <c r="N8" s="522"/>
      <c r="O8" s="522"/>
    </row>
    <row r="9" spans="2:15" ht="13.5" customHeight="1">
      <c r="G9" s="1144" t="s">
        <v>611</v>
      </c>
      <c r="K9" s="522"/>
      <c r="L9" s="522"/>
      <c r="M9" s="522"/>
      <c r="N9" s="522"/>
      <c r="O9" s="522"/>
    </row>
    <row r="10" spans="2:15" ht="13.5" customHeight="1">
      <c r="G10" s="1144" t="s">
        <v>612</v>
      </c>
      <c r="K10" s="522"/>
      <c r="L10" s="522"/>
      <c r="M10" s="522"/>
      <c r="N10" s="522"/>
      <c r="O10" s="522"/>
    </row>
    <row r="11" spans="2:15">
      <c r="C11" s="534"/>
      <c r="D11" s="522"/>
      <c r="E11" s="522"/>
      <c r="F11" s="535"/>
      <c r="H11" s="534"/>
      <c r="I11" s="522"/>
      <c r="J11" s="522"/>
      <c r="K11" s="522"/>
      <c r="L11" s="522"/>
      <c r="M11" s="522"/>
      <c r="N11" s="522"/>
      <c r="O11" s="522"/>
    </row>
    <row r="12" spans="2:15">
      <c r="C12" s="522" t="s">
        <v>218</v>
      </c>
      <c r="D12" s="522"/>
      <c r="E12" s="522"/>
      <c r="F12" s="536">
        <f>IF(F8=1,'RQ1'!F10,IF(F8=2,'RQ2'!D10,IF(F8=3,'RQ2'!E10)))</f>
        <v>20970.18047621713</v>
      </c>
      <c r="G12" s="537" t="s">
        <v>219</v>
      </c>
      <c r="H12" s="1143">
        <f>$F$12/InputData!$D$418</f>
        <v>3.4570509179845436E-3</v>
      </c>
      <c r="I12" s="538" t="s">
        <v>608</v>
      </c>
      <c r="J12" s="522"/>
      <c r="K12" s="522"/>
      <c r="L12" s="522"/>
      <c r="M12" s="522"/>
      <c r="N12" s="522"/>
      <c r="O12" s="522"/>
    </row>
    <row r="13" spans="2:15">
      <c r="C13" s="539" t="s">
        <v>117</v>
      </c>
      <c r="D13" s="553" t="s">
        <v>376</v>
      </c>
      <c r="E13" s="541"/>
      <c r="F13" s="542">
        <f>IF(F8=1,'RQ1'!D13*F14,IF(F8=2,'RQ2'!D13*F14,IF(F8=3, 'RQ2'!E13*F14)))</f>
        <v>204.75000000000006</v>
      </c>
      <c r="G13" s="522"/>
      <c r="H13" s="534"/>
      <c r="I13" s="522"/>
      <c r="J13" s="522"/>
      <c r="K13" s="522"/>
      <c r="L13" s="522"/>
      <c r="M13" s="522"/>
      <c r="N13" s="522"/>
      <c r="O13" s="522"/>
    </row>
    <row r="14" spans="2:15">
      <c r="C14" s="539"/>
      <c r="D14" s="540" t="s">
        <v>220</v>
      </c>
      <c r="E14" s="541"/>
      <c r="F14" s="543">
        <v>2.5</v>
      </c>
      <c r="G14" s="544"/>
      <c r="H14" s="534"/>
      <c r="I14" s="522"/>
      <c r="J14" s="522"/>
      <c r="K14" s="522"/>
      <c r="L14" s="522"/>
      <c r="M14" s="522"/>
      <c r="N14" s="522"/>
      <c r="O14" s="522"/>
    </row>
    <row r="15" spans="2:15">
      <c r="C15" s="522" t="s">
        <v>229</v>
      </c>
      <c r="D15" s="522"/>
      <c r="E15" s="522"/>
      <c r="F15" s="812">
        <v>1</v>
      </c>
      <c r="G15" s="522" t="s">
        <v>215</v>
      </c>
      <c r="H15" s="538"/>
      <c r="I15" s="522"/>
      <c r="J15" s="522"/>
      <c r="K15" s="522"/>
      <c r="L15" s="522"/>
      <c r="M15" s="522"/>
      <c r="N15" s="522"/>
      <c r="O15" s="522"/>
    </row>
    <row r="16" spans="2:15">
      <c r="C16" s="539" t="s">
        <v>190</v>
      </c>
      <c r="D16" s="545" t="s">
        <v>192</v>
      </c>
      <c r="E16" s="545"/>
      <c r="F16" s="546">
        <v>20</v>
      </c>
      <c r="G16" s="522"/>
      <c r="H16" s="522"/>
      <c r="I16" s="522"/>
      <c r="J16" s="522"/>
      <c r="K16" s="522"/>
      <c r="L16" s="522"/>
      <c r="M16" s="522"/>
      <c r="N16" s="522"/>
      <c r="O16" s="522"/>
    </row>
    <row r="17" spans="2:15">
      <c r="C17" s="539"/>
      <c r="D17" s="545" t="s">
        <v>193</v>
      </c>
      <c r="E17" s="545"/>
      <c r="F17" s="546">
        <v>24</v>
      </c>
      <c r="G17" s="522"/>
      <c r="H17" s="522"/>
      <c r="I17" s="522"/>
      <c r="J17" s="522"/>
      <c r="K17" s="522"/>
      <c r="L17" s="522"/>
      <c r="M17" s="522"/>
      <c r="N17" s="522"/>
      <c r="O17" s="522"/>
    </row>
    <row r="18" spans="2:15">
      <c r="C18" s="539" t="s">
        <v>214</v>
      </c>
      <c r="D18" s="547" t="s">
        <v>54</v>
      </c>
      <c r="E18" s="548" t="s">
        <v>279</v>
      </c>
      <c r="F18" s="549">
        <v>1</v>
      </c>
      <c r="G18" s="522"/>
      <c r="H18" s="550" t="s">
        <v>334</v>
      </c>
      <c r="I18" s="522"/>
      <c r="J18" s="522"/>
      <c r="K18" s="522"/>
      <c r="L18" s="522"/>
      <c r="M18" s="522"/>
      <c r="N18" s="522"/>
      <c r="O18" s="522"/>
    </row>
    <row r="19" spans="2:15">
      <c r="C19" s="521"/>
      <c r="D19" s="547"/>
      <c r="E19" s="548" t="s">
        <v>280</v>
      </c>
      <c r="F19" s="549">
        <v>1</v>
      </c>
      <c r="G19" s="522"/>
      <c r="H19" s="550"/>
      <c r="I19" s="522"/>
      <c r="J19" s="522"/>
      <c r="K19" s="522"/>
      <c r="L19" s="522"/>
      <c r="M19" s="522"/>
      <c r="N19" s="522"/>
      <c r="O19" s="522"/>
    </row>
    <row r="20" spans="2:15">
      <c r="C20" s="521"/>
      <c r="D20" s="547"/>
      <c r="E20" s="548" t="s">
        <v>281</v>
      </c>
      <c r="F20" s="549">
        <v>1</v>
      </c>
      <c r="G20" s="522"/>
      <c r="H20" s="550"/>
      <c r="I20" s="522"/>
      <c r="J20" s="522"/>
      <c r="K20" s="522"/>
      <c r="L20" s="522"/>
      <c r="M20" s="522"/>
      <c r="N20" s="522"/>
      <c r="O20" s="522"/>
    </row>
    <row r="21" spans="2:15">
      <c r="C21" s="522"/>
      <c r="D21" s="547"/>
      <c r="E21" s="548" t="s">
        <v>282</v>
      </c>
      <c r="F21" s="549">
        <v>1</v>
      </c>
      <c r="G21" s="522"/>
      <c r="H21" s="522"/>
      <c r="I21" s="522"/>
      <c r="J21" s="522"/>
      <c r="K21" s="522"/>
      <c r="L21" s="522"/>
      <c r="M21" s="522"/>
      <c r="N21" s="522"/>
      <c r="O21" s="522"/>
    </row>
    <row r="22" spans="2:15">
      <c r="C22" s="521"/>
      <c r="D22" s="547" t="s">
        <v>55</v>
      </c>
      <c r="E22" s="548" t="s">
        <v>283</v>
      </c>
      <c r="F22" s="549">
        <v>1</v>
      </c>
      <c r="G22" s="522"/>
      <c r="H22" s="522"/>
      <c r="I22" s="522"/>
      <c r="J22" s="522"/>
      <c r="K22" s="522"/>
      <c r="L22" s="522"/>
      <c r="M22" s="522"/>
      <c r="N22" s="522"/>
      <c r="O22" s="522"/>
    </row>
    <row r="23" spans="2:15">
      <c r="C23" s="521"/>
      <c r="D23" s="547"/>
      <c r="E23" s="548" t="s">
        <v>284</v>
      </c>
      <c r="F23" s="549">
        <v>1</v>
      </c>
      <c r="G23" s="522"/>
      <c r="H23" s="522"/>
      <c r="I23" s="522"/>
      <c r="J23" s="522"/>
      <c r="K23" s="522"/>
      <c r="L23" s="522"/>
      <c r="M23" s="522"/>
      <c r="N23" s="522"/>
      <c r="O23" s="522"/>
    </row>
    <row r="24" spans="2:15">
      <c r="C24" s="521"/>
      <c r="D24" s="547"/>
      <c r="E24" s="548" t="s">
        <v>285</v>
      </c>
      <c r="F24" s="549">
        <v>1</v>
      </c>
      <c r="G24" s="522"/>
      <c r="H24" s="522"/>
      <c r="I24" s="522"/>
      <c r="J24" s="522"/>
      <c r="K24" s="522"/>
      <c r="L24" s="522"/>
      <c r="M24" s="522"/>
      <c r="N24" s="522"/>
      <c r="O24" s="522"/>
    </row>
    <row r="25" spans="2:15">
      <c r="C25" s="522"/>
      <c r="D25" s="547"/>
      <c r="E25" s="548" t="s">
        <v>286</v>
      </c>
      <c r="F25" s="549">
        <v>1</v>
      </c>
      <c r="G25" s="522"/>
      <c r="H25" s="522"/>
      <c r="I25" s="522"/>
      <c r="J25" s="522"/>
      <c r="K25" s="522"/>
      <c r="L25" s="522"/>
      <c r="M25" s="522"/>
      <c r="N25" s="522"/>
      <c r="O25" s="522"/>
    </row>
    <row r="26" spans="2:15">
      <c r="C26" s="534" t="s">
        <v>221</v>
      </c>
      <c r="D26" s="551" t="s">
        <v>222</v>
      </c>
      <c r="E26" s="551"/>
      <c r="F26" s="552">
        <f>Scenarios!D5</f>
        <v>0.03</v>
      </c>
      <c r="G26" s="522"/>
      <c r="H26" s="522"/>
      <c r="I26" s="522"/>
      <c r="J26" s="522"/>
      <c r="K26" s="522"/>
      <c r="L26" s="522"/>
      <c r="M26" s="522"/>
      <c r="N26" s="522"/>
      <c r="O26" s="522"/>
    </row>
    <row r="27" spans="2:15">
      <c r="C27" s="534"/>
      <c r="D27" s="553" t="s">
        <v>223</v>
      </c>
      <c r="E27" s="551"/>
      <c r="F27" s="552">
        <f>Scenarios!C5</f>
        <v>0</v>
      </c>
      <c r="G27" s="522"/>
      <c r="H27" s="522"/>
      <c r="I27" s="522"/>
      <c r="J27" s="522"/>
      <c r="K27" s="522"/>
      <c r="L27" s="522"/>
      <c r="M27" s="522"/>
      <c r="N27" s="522"/>
      <c r="O27" s="522"/>
    </row>
    <row r="28" spans="2:15">
      <c r="C28" s="534" t="s">
        <v>373</v>
      </c>
      <c r="D28" s="522"/>
      <c r="E28" s="522"/>
      <c r="F28" s="980">
        <v>1</v>
      </c>
      <c r="G28" s="522"/>
      <c r="H28" s="534" t="s">
        <v>375</v>
      </c>
      <c r="I28" s="522"/>
      <c r="J28" s="522"/>
      <c r="K28" s="522"/>
      <c r="L28" s="522"/>
      <c r="M28" s="522"/>
      <c r="N28" s="522"/>
      <c r="O28" s="522"/>
    </row>
    <row r="29" spans="2:15">
      <c r="C29" s="522"/>
      <c r="D29" s="522"/>
      <c r="E29" s="522"/>
      <c r="F29" s="522"/>
      <c r="G29" s="522"/>
      <c r="H29" s="522"/>
      <c r="I29" s="522"/>
      <c r="J29" s="522"/>
      <c r="K29" s="522"/>
      <c r="L29" s="522"/>
      <c r="M29" s="522"/>
      <c r="N29" s="522"/>
      <c r="O29" s="522"/>
    </row>
    <row r="30" spans="2:15">
      <c r="B30" s="519" t="s">
        <v>207</v>
      </c>
      <c r="C30" s="522"/>
      <c r="D30" s="522"/>
      <c r="E30" s="522"/>
      <c r="F30" s="519" t="s">
        <v>287</v>
      </c>
      <c r="J30" s="522"/>
      <c r="K30" s="522"/>
      <c r="L30" s="522"/>
      <c r="M30" s="522"/>
      <c r="N30" s="522"/>
      <c r="O30" s="522"/>
    </row>
    <row r="31" spans="2:15">
      <c r="C31" s="522"/>
      <c r="D31" s="522"/>
      <c r="E31" s="522"/>
      <c r="J31" s="522"/>
      <c r="K31" s="522"/>
      <c r="L31" s="522"/>
      <c r="M31" s="522"/>
      <c r="N31" s="522"/>
      <c r="O31" s="522"/>
    </row>
    <row r="32" spans="2:15">
      <c r="C32" s="522"/>
      <c r="D32" s="522"/>
      <c r="E32" s="522"/>
      <c r="G32" s="520" t="s">
        <v>226</v>
      </c>
      <c r="J32" s="522"/>
      <c r="K32" s="522"/>
      <c r="L32" s="522"/>
      <c r="M32" s="522"/>
      <c r="N32" s="522"/>
      <c r="O32" s="522"/>
    </row>
    <row r="33" spans="2:15">
      <c r="C33" s="522" t="s">
        <v>217</v>
      </c>
      <c r="D33" s="522"/>
      <c r="E33" s="522"/>
      <c r="G33" s="520" t="s">
        <v>209</v>
      </c>
      <c r="J33" s="522"/>
      <c r="K33" s="522"/>
      <c r="L33" s="522"/>
      <c r="M33" s="522"/>
      <c r="N33" s="522"/>
      <c r="O33" s="522"/>
    </row>
    <row r="34" spans="2:15">
      <c r="G34" s="520" t="s">
        <v>210</v>
      </c>
    </row>
    <row r="35" spans="2:15">
      <c r="G35" s="520" t="s">
        <v>211</v>
      </c>
    </row>
    <row r="36" spans="2:15">
      <c r="G36" s="520" t="s">
        <v>232</v>
      </c>
    </row>
    <row r="37" spans="2:15">
      <c r="G37" s="520" t="s">
        <v>212</v>
      </c>
    </row>
    <row r="39" spans="2:15">
      <c r="B39" s="519" t="s">
        <v>208</v>
      </c>
      <c r="F39" s="519" t="s">
        <v>213</v>
      </c>
    </row>
    <row r="41" spans="2:15">
      <c r="F41" s="554"/>
    </row>
  </sheetData>
  <phoneticPr fontId="6" type="noConversion"/>
  <pageMargins left="0.75" right="0.75" top="1" bottom="1" header="0.5" footer="0.5"/>
  <pageSetup paperSize="128" orientation="portrait" r:id="rId1"/>
  <headerFooter alignWithMargins="0"/>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8"/>
  </sheetPr>
  <dimension ref="A1:NY82"/>
  <sheetViews>
    <sheetView zoomScale="80" zoomScaleNormal="80" zoomScalePageLayoutView="85" workbookViewId="0">
      <selection activeCell="B31" sqref="B31:HI31"/>
    </sheetView>
  </sheetViews>
  <sheetFormatPr defaultColWidth="9.28515625" defaultRowHeight="12.75"/>
  <cols>
    <col min="1" max="1" width="11.28515625" style="746" customWidth="1"/>
    <col min="2" max="2" width="13.7109375" style="746" customWidth="1"/>
    <col min="3" max="6" width="17.7109375" style="746" bestFit="1" customWidth="1"/>
    <col min="7" max="7" width="19.28515625" style="746" customWidth="1"/>
    <col min="8" max="8" width="10.42578125" style="746" bestFit="1" customWidth="1"/>
    <col min="9" max="9" width="14.5703125" style="746" bestFit="1" customWidth="1"/>
    <col min="10" max="10" width="11.5703125" style="746" customWidth="1"/>
    <col min="11" max="11" width="16.42578125" style="788" customWidth="1"/>
    <col min="12" max="12" width="8.7109375" style="788" customWidth="1"/>
    <col min="13" max="13" width="9.140625" style="788" customWidth="1"/>
    <col min="14" max="14" width="9.85546875" style="788" customWidth="1"/>
    <col min="15" max="15" width="9.28515625" style="746" customWidth="1"/>
    <col min="16" max="16" width="8.7109375" style="746" customWidth="1"/>
    <col min="17" max="17" width="7.28515625" style="746" customWidth="1"/>
    <col min="18" max="18" width="10.28515625" style="746" bestFit="1" customWidth="1"/>
    <col min="19" max="19" width="7.7109375" style="746" customWidth="1"/>
    <col min="20" max="20" width="9.28515625" style="746" customWidth="1"/>
    <col min="21" max="21" width="8" style="746" customWidth="1"/>
    <col min="22" max="22" width="8.85546875" style="746" customWidth="1"/>
    <col min="23" max="23" width="8.28515625" style="746" customWidth="1"/>
    <col min="24" max="24" width="8.42578125" style="746" customWidth="1"/>
    <col min="25" max="25" width="8.28515625" style="746" customWidth="1"/>
    <col min="26" max="27" width="9.28515625" style="746" customWidth="1"/>
    <col min="28" max="28" width="7.85546875" style="746" customWidth="1"/>
    <col min="29" max="29" width="8.28515625" style="746" customWidth="1"/>
    <col min="30" max="30" width="7.5703125" style="746" customWidth="1"/>
    <col min="31" max="31" width="7.85546875" style="746" customWidth="1"/>
    <col min="32" max="32" width="9.28515625" style="746" customWidth="1"/>
    <col min="33" max="33" width="8.85546875" style="746" customWidth="1"/>
    <col min="34" max="34" width="9.140625" style="746" customWidth="1"/>
    <col min="35" max="35" width="9.28515625" style="746"/>
    <col min="36" max="36" width="8.85546875" style="746" customWidth="1"/>
    <col min="37" max="37" width="7.5703125" style="746" customWidth="1"/>
    <col min="38" max="39" width="9.28515625" style="746"/>
    <col min="40" max="40" width="8.140625" style="746" customWidth="1"/>
    <col min="41" max="137" width="9.28515625" style="746"/>
    <col min="138" max="138" width="14.7109375" style="746" customWidth="1"/>
    <col min="139" max="139" width="13.7109375" style="746" customWidth="1"/>
    <col min="140" max="140" width="13.28515625" style="746" customWidth="1"/>
    <col min="141" max="141" width="15.28515625" style="746" customWidth="1"/>
    <col min="142" max="142" width="13.7109375" style="746" customWidth="1"/>
    <col min="143" max="143" width="15.5703125" style="746" customWidth="1"/>
    <col min="144" max="144" width="14.28515625" style="746" customWidth="1"/>
    <col min="145" max="145" width="13.28515625" style="746" customWidth="1"/>
    <col min="146" max="146" width="15.5703125" style="746" customWidth="1"/>
    <col min="147" max="148" width="15.28515625" style="746" customWidth="1"/>
    <col min="149" max="149" width="13.85546875" style="746" customWidth="1"/>
    <col min="150" max="150" width="13.7109375" style="746" customWidth="1"/>
    <col min="151" max="151" width="16.140625" style="746" customWidth="1"/>
    <col min="152" max="153" width="13.7109375" style="746" customWidth="1"/>
    <col min="154" max="154" width="14" style="746" customWidth="1"/>
    <col min="155" max="155" width="13.7109375" style="746" customWidth="1"/>
    <col min="156" max="156" width="14" style="746" customWidth="1"/>
    <col min="157" max="157" width="14.140625" style="746" customWidth="1"/>
    <col min="158" max="181" width="13.28515625" style="746" customWidth="1"/>
    <col min="182" max="182" width="16.7109375" style="746" customWidth="1"/>
    <col min="183" max="183" width="12.85546875" style="746" customWidth="1"/>
    <col min="184" max="184" width="13.7109375" style="746" customWidth="1"/>
    <col min="185" max="185" width="13" style="746" customWidth="1"/>
    <col min="186" max="186" width="12.5703125" style="746" customWidth="1"/>
    <col min="187" max="187" width="13.140625" style="746" customWidth="1"/>
    <col min="188" max="188" width="13" style="746" customWidth="1"/>
    <col min="189" max="189" width="14.28515625" style="746" customWidth="1"/>
    <col min="190" max="190" width="13" style="746" customWidth="1"/>
    <col min="191" max="191" width="12.42578125" style="746" customWidth="1"/>
    <col min="192" max="192" width="12.7109375" style="746" customWidth="1"/>
    <col min="193" max="193" width="12.5703125" style="746" customWidth="1"/>
    <col min="194" max="194" width="13.7109375" style="746" customWidth="1"/>
    <col min="195" max="196" width="13.28515625" style="746" customWidth="1"/>
    <col min="197" max="197" width="12.28515625" style="746" customWidth="1"/>
    <col min="198" max="199" width="13.28515625" style="746" customWidth="1"/>
    <col min="200" max="200" width="12.28515625" style="746" customWidth="1"/>
    <col min="201" max="209" width="12.28515625" style="746" bestFit="1" customWidth="1"/>
    <col min="210" max="211" width="11.28515625" style="746" bestFit="1" customWidth="1"/>
    <col min="212" max="221" width="12.28515625" style="746" bestFit="1" customWidth="1"/>
    <col min="222" max="223" width="11.28515625" style="746" bestFit="1" customWidth="1"/>
    <col min="224" max="226" width="12.28515625" style="746" bestFit="1" customWidth="1"/>
    <col min="227" max="227" width="11.28515625" style="746" bestFit="1" customWidth="1"/>
    <col min="228" max="229" width="12.28515625" style="746" bestFit="1" customWidth="1"/>
    <col min="230" max="230" width="11.28515625" style="746" bestFit="1" customWidth="1"/>
    <col min="231" max="241" width="12.28515625" style="746" bestFit="1" customWidth="1"/>
    <col min="242" max="242" width="9.42578125" style="746" bestFit="1" customWidth="1"/>
    <col min="243" max="246" width="12.28515625" style="746" bestFit="1" customWidth="1"/>
    <col min="247" max="247" width="11.28515625" style="746" bestFit="1" customWidth="1"/>
    <col min="248" max="263" width="12.28515625" style="746" bestFit="1" customWidth="1"/>
    <col min="264" max="264" width="11.28515625" style="746" bestFit="1" customWidth="1"/>
    <col min="265" max="267" width="12.28515625" style="746" bestFit="1" customWidth="1"/>
    <col min="268" max="268" width="11.28515625" style="746" bestFit="1" customWidth="1"/>
    <col min="269" max="301" width="12.28515625" style="746" bestFit="1" customWidth="1"/>
    <col min="302" max="305" width="9.42578125" style="746" bestFit="1" customWidth="1"/>
    <col min="306" max="314" width="12.28515625" style="746" bestFit="1" customWidth="1"/>
    <col min="315" max="315" width="11.28515625" style="746" bestFit="1" customWidth="1"/>
    <col min="316" max="326" width="12.28515625" style="746" bestFit="1" customWidth="1"/>
    <col min="327" max="327" width="13.140625" style="746" customWidth="1"/>
    <col min="328" max="329" width="13.7109375" style="746" customWidth="1"/>
    <col min="330" max="330" width="12.5703125" style="746" customWidth="1"/>
    <col min="331" max="331" width="12.7109375" style="746" customWidth="1"/>
    <col min="332" max="335" width="13.28515625" style="746" customWidth="1"/>
    <col min="336" max="336" width="15" style="746" customWidth="1"/>
    <col min="337" max="337" width="13.28515625" style="746" customWidth="1"/>
    <col min="338" max="338" width="13.42578125" style="746" customWidth="1"/>
    <col min="339" max="340" width="13.140625" style="746" customWidth="1"/>
    <col min="341" max="342" width="12.7109375" style="746" customWidth="1"/>
    <col min="343" max="343" width="12.85546875" style="746" customWidth="1"/>
    <col min="344" max="344" width="12.7109375" style="746" customWidth="1"/>
    <col min="345" max="345" width="12.85546875" style="746" customWidth="1"/>
    <col min="346" max="346" width="12.7109375" style="746" customWidth="1"/>
    <col min="347" max="347" width="13.28515625" style="746" customWidth="1"/>
    <col min="348" max="349" width="12.28515625" style="746" bestFit="1" customWidth="1"/>
    <col min="350" max="350" width="10.28515625" style="746" bestFit="1" customWidth="1"/>
    <col min="351" max="375" width="12.28515625" style="746" bestFit="1" customWidth="1"/>
    <col min="376" max="376" width="11.28515625" style="746" bestFit="1" customWidth="1"/>
    <col min="377" max="384" width="12.28515625" style="746" bestFit="1" customWidth="1"/>
    <col min="385" max="385" width="11.28515625" style="746" bestFit="1" customWidth="1"/>
    <col min="386" max="389" width="12.28515625" style="746" bestFit="1" customWidth="1"/>
    <col min="390" max="16384" width="9.28515625" style="746"/>
  </cols>
  <sheetData>
    <row r="1" spans="1:389">
      <c r="A1" s="743" t="s">
        <v>144</v>
      </c>
      <c r="B1" s="744"/>
      <c r="C1" s="744"/>
      <c r="D1" s="744"/>
      <c r="E1" s="744"/>
      <c r="F1" s="744"/>
      <c r="G1" s="744"/>
      <c r="H1" s="744"/>
      <c r="I1" s="744"/>
      <c r="J1" s="744"/>
      <c r="K1" s="745"/>
      <c r="L1" s="745"/>
      <c r="M1" s="745"/>
      <c r="N1" s="745"/>
    </row>
    <row r="2" spans="1:389" ht="13.5" thickBot="1">
      <c r="A2" s="747"/>
      <c r="B2" s="744"/>
      <c r="C2" s="748"/>
      <c r="D2" s="744"/>
      <c r="E2" s="744"/>
      <c r="F2" s="749"/>
      <c r="G2" s="749"/>
      <c r="H2" s="749"/>
      <c r="I2" s="749"/>
      <c r="J2" s="749"/>
      <c r="K2" s="745"/>
      <c r="L2" s="1071" t="s">
        <v>593</v>
      </c>
      <c r="M2" s="1072"/>
      <c r="N2" s="1072"/>
      <c r="O2" s="1073"/>
      <c r="P2" s="1073"/>
      <c r="Q2" s="1073"/>
      <c r="R2" s="1073"/>
      <c r="S2" s="1073"/>
      <c r="T2" s="1073"/>
      <c r="U2" s="1073"/>
      <c r="V2" s="1073"/>
      <c r="W2" s="1073"/>
      <c r="X2" s="1073"/>
      <c r="Y2" s="1073"/>
      <c r="Z2" s="1073"/>
      <c r="AA2" s="1073"/>
      <c r="AB2" s="1073"/>
      <c r="AC2" s="1073"/>
      <c r="AD2" s="1073"/>
      <c r="AE2" s="1073"/>
      <c r="AF2" s="1073"/>
      <c r="AG2" s="1073"/>
      <c r="AH2" s="1073"/>
      <c r="AI2" s="1073"/>
      <c r="AJ2" s="1073"/>
      <c r="AK2" s="1073"/>
      <c r="AL2" s="1073"/>
      <c r="AM2" s="1073"/>
      <c r="AN2" s="1073"/>
      <c r="AO2" s="1073"/>
      <c r="AP2" s="1073"/>
      <c r="AQ2" s="1073"/>
      <c r="AR2" s="1073"/>
      <c r="AS2" s="1073"/>
      <c r="AT2" s="1073"/>
      <c r="AU2" s="1073"/>
      <c r="AV2" s="1073"/>
      <c r="AW2" s="1073"/>
      <c r="AX2" s="1073"/>
      <c r="AY2" s="1073"/>
      <c r="AZ2" s="1073"/>
      <c r="BA2" s="1073"/>
      <c r="BB2" s="1073"/>
      <c r="BC2" s="1073"/>
      <c r="BD2" s="1073"/>
      <c r="BE2" s="1073"/>
      <c r="BF2" s="1073"/>
      <c r="BG2" s="1073"/>
      <c r="BH2" s="1073"/>
      <c r="BI2" s="1073"/>
      <c r="BJ2" s="1073"/>
      <c r="BK2" s="1073"/>
      <c r="BL2" s="1073"/>
      <c r="BM2" s="1073"/>
      <c r="BN2" s="1073"/>
      <c r="BO2" s="1073"/>
      <c r="BP2" s="1073"/>
      <c r="BQ2" s="1073"/>
      <c r="BR2" s="1073"/>
      <c r="BS2" s="1073"/>
      <c r="BT2" s="1073"/>
      <c r="BU2" s="1073"/>
      <c r="BV2" s="1073"/>
      <c r="BW2" s="1073"/>
      <c r="BX2" s="1073"/>
      <c r="BY2" s="1073"/>
      <c r="BZ2" s="1073"/>
      <c r="CA2" s="1073"/>
      <c r="CB2" s="1073"/>
      <c r="CC2" s="1073"/>
      <c r="CD2" s="1073"/>
      <c r="CE2" s="1073"/>
      <c r="CF2" s="1073"/>
      <c r="CG2" s="1073"/>
      <c r="CH2" s="1073"/>
      <c r="CI2" s="1073"/>
      <c r="CJ2" s="1073"/>
      <c r="CK2" s="1073"/>
      <c r="CL2" s="1073"/>
      <c r="CM2" s="1073"/>
      <c r="CN2" s="1073"/>
      <c r="CO2" s="1073"/>
      <c r="CP2" s="1073"/>
      <c r="CQ2" s="1073"/>
      <c r="CR2" s="1073"/>
      <c r="CS2" s="1073"/>
      <c r="CT2" s="1073"/>
      <c r="CU2" s="1073"/>
      <c r="CV2" s="1073"/>
      <c r="CW2" s="1073"/>
      <c r="CX2" s="1073"/>
      <c r="CY2" s="1073"/>
      <c r="CZ2" s="1073"/>
      <c r="DA2" s="1073"/>
      <c r="DB2" s="1073"/>
      <c r="DC2" s="1073"/>
      <c r="DD2" s="1073"/>
      <c r="DE2" s="1073"/>
      <c r="DF2" s="1073"/>
      <c r="DG2" s="1073"/>
      <c r="DH2" s="1073"/>
      <c r="DI2" s="1073"/>
      <c r="DJ2" s="1073"/>
      <c r="DK2" s="1073"/>
      <c r="DL2" s="1073"/>
      <c r="DM2" s="1073"/>
      <c r="DN2" s="1073"/>
      <c r="DO2" s="1073"/>
      <c r="DP2" s="1073"/>
      <c r="DQ2" s="1073"/>
      <c r="DR2" s="1073"/>
      <c r="DS2" s="1073"/>
      <c r="DT2" s="1073"/>
      <c r="DU2" s="1073"/>
      <c r="DV2" s="1073"/>
      <c r="DW2" s="1073"/>
      <c r="DX2" s="1073"/>
      <c r="DY2" s="1073"/>
      <c r="DZ2" s="1073"/>
      <c r="EA2" s="1073"/>
      <c r="EB2" s="1073"/>
      <c r="EC2" s="1073"/>
      <c r="ED2" s="1073"/>
      <c r="EE2" s="1073"/>
      <c r="EF2" s="1073"/>
      <c r="EG2" s="1073"/>
      <c r="EH2" s="1073"/>
      <c r="EI2" s="1073"/>
      <c r="EJ2" s="1073"/>
      <c r="EK2" s="1073"/>
      <c r="EL2" s="1073"/>
      <c r="EM2" s="1073"/>
      <c r="EN2" s="1073"/>
      <c r="EO2" s="1073"/>
      <c r="EP2" s="1073"/>
      <c r="EQ2" s="1073"/>
      <c r="ER2" s="1073"/>
      <c r="ES2" s="1073"/>
      <c r="ET2" s="1073"/>
      <c r="EU2" s="1073"/>
      <c r="EV2" s="1073"/>
      <c r="EW2" s="1073"/>
      <c r="EX2" s="1073"/>
      <c r="EY2" s="1073"/>
      <c r="EZ2" s="1073"/>
      <c r="FA2" s="1073"/>
      <c r="FB2" s="1073"/>
      <c r="FC2" s="1073"/>
      <c r="FD2" s="1073"/>
      <c r="FE2" s="1073"/>
      <c r="FF2" s="1073"/>
      <c r="FG2" s="1073"/>
      <c r="FH2" s="1073"/>
      <c r="FI2" s="1073"/>
      <c r="FJ2" s="1073"/>
      <c r="FK2" s="1073"/>
      <c r="FL2" s="1073"/>
      <c r="FM2" s="1073"/>
      <c r="FN2" s="1073"/>
      <c r="FO2" s="1073"/>
      <c r="FP2" s="1073"/>
      <c r="FQ2" s="1073"/>
      <c r="FR2" s="1073"/>
      <c r="FS2" s="1073"/>
      <c r="FT2" s="1073"/>
      <c r="FU2" s="1073"/>
      <c r="FV2" s="1073"/>
      <c r="FW2" s="1073"/>
      <c r="FX2" s="1073"/>
      <c r="FY2" s="1073"/>
      <c r="FZ2" s="1073"/>
      <c r="GA2" s="1073"/>
      <c r="GB2" s="1073"/>
      <c r="GC2" s="1073"/>
      <c r="GD2" s="1073"/>
      <c r="GE2" s="1073"/>
      <c r="GF2" s="1073"/>
      <c r="GG2" s="1073"/>
      <c r="GH2" s="1073"/>
      <c r="GI2" s="1073"/>
      <c r="GJ2" s="1073"/>
      <c r="GK2" s="1073"/>
      <c r="GL2" s="1073"/>
      <c r="GM2" s="1073"/>
      <c r="GN2" s="1073"/>
      <c r="GO2" s="1073"/>
      <c r="GP2" s="1073"/>
      <c r="GQ2" s="1073"/>
      <c r="GR2" s="1073"/>
      <c r="GS2" s="1075" t="s">
        <v>594</v>
      </c>
      <c r="GT2" s="1074"/>
      <c r="GU2" s="1074"/>
      <c r="GV2" s="1074"/>
      <c r="GW2" s="1074"/>
      <c r="GX2" s="1074"/>
      <c r="GY2" s="1074"/>
      <c r="GZ2" s="1074"/>
      <c r="HA2" s="1074"/>
      <c r="HB2" s="1074"/>
      <c r="HC2" s="1074"/>
      <c r="HD2" s="1074"/>
      <c r="HE2" s="1074"/>
      <c r="HF2" s="1074"/>
      <c r="HG2" s="1074"/>
      <c r="HH2" s="1074"/>
      <c r="HI2" s="1074"/>
      <c r="HJ2" s="1074"/>
      <c r="HK2" s="1074"/>
      <c r="HL2" s="1074"/>
      <c r="HM2" s="1074"/>
      <c r="HN2" s="1074"/>
      <c r="HO2" s="1074"/>
      <c r="HP2" s="1074"/>
      <c r="HQ2" s="1074"/>
      <c r="HR2" s="1074"/>
      <c r="HS2" s="1074"/>
      <c r="HT2" s="1074"/>
      <c r="HU2" s="1074"/>
      <c r="HV2" s="1074"/>
      <c r="HW2" s="1074"/>
      <c r="HX2" s="1074"/>
      <c r="HY2" s="1074"/>
      <c r="HZ2" s="1074"/>
      <c r="IA2" s="1074"/>
      <c r="IB2" s="1074"/>
      <c r="IC2" s="1074"/>
      <c r="ID2" s="1074"/>
      <c r="IE2" s="1074"/>
      <c r="IF2" s="1074"/>
      <c r="IG2" s="1074"/>
      <c r="IH2" s="1074"/>
      <c r="II2" s="1074"/>
      <c r="IJ2" s="1074"/>
      <c r="IK2" s="1074"/>
      <c r="IL2" s="1074"/>
      <c r="IM2" s="1074"/>
      <c r="IN2" s="1074"/>
      <c r="IO2" s="1074"/>
      <c r="IP2" s="1074"/>
      <c r="IQ2" s="1074"/>
      <c r="IR2" s="1074"/>
      <c r="IS2" s="1074"/>
      <c r="IT2" s="1074"/>
      <c r="IU2" s="1074"/>
      <c r="IV2" s="1074"/>
      <c r="IW2" s="1074"/>
      <c r="IX2" s="1074"/>
      <c r="IY2" s="1074"/>
      <c r="IZ2" s="1074"/>
      <c r="JA2" s="1074"/>
      <c r="JB2" s="1074"/>
      <c r="JC2" s="1074"/>
      <c r="JD2" s="1074"/>
      <c r="JE2" s="1074"/>
      <c r="JF2" s="1074"/>
      <c r="JG2" s="1074"/>
      <c r="JH2" s="1074"/>
      <c r="JI2" s="1074"/>
      <c r="JJ2" s="1074"/>
      <c r="JK2" s="1074"/>
      <c r="JL2" s="1074"/>
      <c r="JM2" s="1074"/>
      <c r="JN2" s="1074"/>
      <c r="JO2" s="1074"/>
      <c r="JP2" s="1074"/>
      <c r="JQ2" s="1074"/>
      <c r="JR2" s="1074"/>
      <c r="JS2" s="1074"/>
      <c r="JT2" s="1074"/>
      <c r="JU2" s="1074"/>
      <c r="JV2" s="1074"/>
      <c r="JW2" s="1074"/>
      <c r="JX2" s="1074"/>
      <c r="JY2" s="1074"/>
      <c r="JZ2" s="1074"/>
      <c r="KA2" s="1074"/>
      <c r="KB2" s="1074"/>
      <c r="KC2" s="1074"/>
      <c r="KD2" s="1074"/>
      <c r="KE2" s="1074"/>
      <c r="KF2" s="1074"/>
      <c r="KG2" s="1074"/>
      <c r="KH2" s="1074"/>
      <c r="KI2" s="1074"/>
      <c r="KJ2" s="1074"/>
      <c r="KK2" s="1074"/>
      <c r="KL2" s="1074"/>
      <c r="KM2" s="1074"/>
      <c r="KN2" s="1074"/>
      <c r="KO2" s="1074"/>
      <c r="KP2" s="1074"/>
      <c r="KQ2" s="1074"/>
      <c r="KR2" s="1074"/>
      <c r="KS2" s="1074"/>
      <c r="KT2" s="1074"/>
      <c r="KU2" s="1074"/>
      <c r="KV2" s="1074"/>
      <c r="KW2" s="1074"/>
      <c r="KX2" s="1074"/>
      <c r="KY2" s="1074"/>
      <c r="KZ2" s="1074"/>
      <c r="LA2" s="1074"/>
      <c r="LB2" s="1074"/>
      <c r="LC2" s="1074"/>
      <c r="LD2" s="1074"/>
      <c r="LE2" s="1074"/>
      <c r="LF2" s="1074"/>
      <c r="LG2" s="1074"/>
      <c r="LH2" s="1074"/>
      <c r="LI2" s="1074"/>
      <c r="LJ2" s="1074"/>
      <c r="LK2" s="1074"/>
      <c r="LL2" s="1074"/>
      <c r="LM2" s="1074"/>
      <c r="LN2" s="1074"/>
      <c r="LO2" s="1074"/>
      <c r="LP2" s="1074"/>
      <c r="LQ2" s="1074"/>
      <c r="LR2" s="1074"/>
      <c r="LS2" s="1074"/>
      <c r="LT2" s="1074"/>
      <c r="LU2" s="1074"/>
      <c r="LV2" s="1074"/>
      <c r="LW2" s="1074"/>
      <c r="LX2" s="1074"/>
      <c r="LY2" s="1074"/>
      <c r="LZ2" s="1074"/>
      <c r="MA2" s="1074"/>
      <c r="MB2" s="1074"/>
      <c r="MC2" s="1074"/>
      <c r="MD2" s="1074"/>
      <c r="ME2" s="1074"/>
      <c r="MF2" s="1074"/>
      <c r="MG2" s="1074"/>
      <c r="MH2" s="1074"/>
      <c r="MI2" s="1074"/>
      <c r="MJ2" s="1074"/>
      <c r="MK2" s="1074"/>
      <c r="ML2" s="1074"/>
      <c r="MM2" s="1074"/>
      <c r="MN2" s="1074"/>
      <c r="MO2" s="1074"/>
      <c r="MP2" s="1074"/>
      <c r="MQ2" s="1074"/>
      <c r="MR2" s="1074"/>
      <c r="MS2" s="1074"/>
      <c r="MT2" s="1074"/>
      <c r="MU2" s="1074"/>
      <c r="MV2" s="1074"/>
      <c r="MW2" s="1074"/>
      <c r="MX2" s="1074"/>
      <c r="MY2" s="1074"/>
      <c r="MZ2" s="1074"/>
      <c r="NA2" s="1074"/>
      <c r="NB2" s="1074"/>
      <c r="NC2" s="1074"/>
      <c r="ND2" s="1074"/>
      <c r="NE2" s="1074"/>
      <c r="NF2" s="1074"/>
      <c r="NG2" s="1074"/>
      <c r="NH2" s="1074"/>
      <c r="NI2" s="1074"/>
      <c r="NJ2" s="1074"/>
      <c r="NK2" s="1074"/>
      <c r="NL2" s="1074"/>
      <c r="NM2" s="1074"/>
      <c r="NN2" s="1074"/>
      <c r="NO2" s="1074"/>
      <c r="NP2" s="1074"/>
      <c r="NQ2" s="1074"/>
      <c r="NR2" s="1074"/>
      <c r="NS2" s="1074"/>
      <c r="NT2" s="1074"/>
      <c r="NU2" s="1074"/>
      <c r="NV2" s="1074"/>
      <c r="NW2" s="1074"/>
      <c r="NX2" s="1074"/>
      <c r="NY2" s="1074"/>
    </row>
    <row r="3" spans="1:389">
      <c r="A3" s="750"/>
      <c r="B3" s="751" t="s">
        <v>54</v>
      </c>
      <c r="C3" s="752"/>
      <c r="D3" s="753"/>
      <c r="E3" s="754" t="s">
        <v>55</v>
      </c>
      <c r="F3" s="752"/>
      <c r="G3" s="753"/>
      <c r="H3" s="751" t="s">
        <v>309</v>
      </c>
      <c r="I3" s="755"/>
      <c r="J3" s="755"/>
      <c r="K3" s="752"/>
      <c r="L3" s="920" t="s">
        <v>54</v>
      </c>
      <c r="M3" s="752"/>
      <c r="N3" s="752"/>
      <c r="O3" s="752"/>
      <c r="P3" s="752"/>
      <c r="Q3" s="752"/>
      <c r="R3" s="752"/>
      <c r="S3" s="752"/>
      <c r="T3" s="752"/>
      <c r="U3" s="752"/>
      <c r="V3" s="752"/>
      <c r="W3" s="752"/>
      <c r="X3" s="752"/>
      <c r="Y3" s="752"/>
      <c r="Z3" s="752"/>
      <c r="AA3" s="752"/>
      <c r="AB3" s="752"/>
      <c r="AC3" s="752"/>
      <c r="AD3" s="752"/>
      <c r="AE3" s="752"/>
      <c r="AF3" s="753"/>
      <c r="AG3" s="920" t="s">
        <v>55</v>
      </c>
      <c r="AH3" s="752"/>
      <c r="AI3" s="752"/>
      <c r="AJ3" s="752"/>
      <c r="AK3" s="752"/>
      <c r="AL3" s="752"/>
      <c r="AM3" s="752"/>
      <c r="AN3" s="752"/>
      <c r="AO3" s="752"/>
      <c r="AP3" s="752"/>
      <c r="AQ3" s="752"/>
      <c r="AR3" s="752"/>
      <c r="AS3" s="752"/>
      <c r="AT3" s="752"/>
      <c r="AU3" s="752"/>
      <c r="AV3" s="752"/>
      <c r="AW3" s="752"/>
      <c r="AX3" s="752"/>
      <c r="AY3" s="752"/>
      <c r="AZ3" s="752"/>
      <c r="BA3" s="753"/>
      <c r="BB3" s="920" t="s">
        <v>54</v>
      </c>
      <c r="BC3" s="752"/>
      <c r="BD3" s="752"/>
      <c r="BE3" s="752"/>
      <c r="BF3" s="752"/>
      <c r="BG3" s="752"/>
      <c r="BH3" s="752"/>
      <c r="BI3" s="752"/>
      <c r="BJ3" s="752"/>
      <c r="BK3" s="752"/>
      <c r="BL3" s="752"/>
      <c r="BM3" s="752"/>
      <c r="BN3" s="752"/>
      <c r="BO3" s="752"/>
      <c r="BP3" s="752"/>
      <c r="BQ3" s="752"/>
      <c r="BR3" s="752"/>
      <c r="BS3" s="752"/>
      <c r="BT3" s="752"/>
      <c r="BU3" s="752"/>
      <c r="BV3" s="753"/>
      <c r="BW3" s="920" t="s">
        <v>55</v>
      </c>
      <c r="BX3" s="752"/>
      <c r="BY3" s="752"/>
      <c r="BZ3" s="752"/>
      <c r="CA3" s="752"/>
      <c r="CB3" s="752"/>
      <c r="CC3" s="752"/>
      <c r="CD3" s="752"/>
      <c r="CE3" s="752"/>
      <c r="CF3" s="752"/>
      <c r="CG3" s="752"/>
      <c r="CH3" s="752"/>
      <c r="CI3" s="752"/>
      <c r="CJ3" s="752"/>
      <c r="CK3" s="752"/>
      <c r="CL3" s="752"/>
      <c r="CM3" s="752"/>
      <c r="CN3" s="752"/>
      <c r="CO3" s="752"/>
      <c r="CP3" s="752"/>
      <c r="CQ3" s="753"/>
      <c r="CR3" s="920" t="s">
        <v>54</v>
      </c>
      <c r="CS3" s="752"/>
      <c r="CT3" s="752"/>
      <c r="CU3" s="752"/>
      <c r="CV3" s="752"/>
      <c r="CW3" s="752"/>
      <c r="CX3" s="752"/>
      <c r="CY3" s="752"/>
      <c r="CZ3" s="752"/>
      <c r="DA3" s="752"/>
      <c r="DB3" s="752"/>
      <c r="DC3" s="752"/>
      <c r="DD3" s="752"/>
      <c r="DE3" s="752"/>
      <c r="DF3" s="752"/>
      <c r="DG3" s="752"/>
      <c r="DH3" s="752"/>
      <c r="DI3" s="752"/>
      <c r="DJ3" s="752"/>
      <c r="DK3" s="752"/>
      <c r="DL3" s="753"/>
      <c r="DM3" s="920" t="s">
        <v>55</v>
      </c>
      <c r="DN3" s="752"/>
      <c r="DO3" s="752"/>
      <c r="DP3" s="752"/>
      <c r="DQ3" s="752"/>
      <c r="DR3" s="752"/>
      <c r="DS3" s="752"/>
      <c r="DT3" s="752"/>
      <c r="DU3" s="752"/>
      <c r="DV3" s="752"/>
      <c r="DW3" s="752"/>
      <c r="DX3" s="752"/>
      <c r="DY3" s="752"/>
      <c r="DZ3" s="752"/>
      <c r="EA3" s="752"/>
      <c r="EB3" s="752"/>
      <c r="EC3" s="752"/>
      <c r="ED3" s="752"/>
      <c r="EE3" s="752"/>
      <c r="EF3" s="752"/>
      <c r="EG3" s="753"/>
      <c r="EH3" s="920" t="s">
        <v>55</v>
      </c>
      <c r="EI3" s="752"/>
      <c r="EJ3" s="752"/>
      <c r="EK3" s="752"/>
      <c r="EL3" s="752"/>
      <c r="EM3" s="752"/>
      <c r="EN3" s="752"/>
      <c r="EO3" s="752"/>
      <c r="EP3" s="752"/>
      <c r="EQ3" s="752"/>
      <c r="ER3" s="752"/>
      <c r="ES3" s="752"/>
      <c r="ET3" s="752"/>
      <c r="EU3" s="752"/>
      <c r="EV3" s="752"/>
      <c r="EW3" s="752"/>
      <c r="EX3" s="752"/>
      <c r="EY3" s="752"/>
      <c r="EZ3" s="752"/>
      <c r="FA3" s="752"/>
      <c r="FB3" s="753"/>
      <c r="FC3" s="920" t="s">
        <v>54</v>
      </c>
      <c r="FD3" s="752"/>
      <c r="FE3" s="752"/>
      <c r="FF3" s="752"/>
      <c r="FG3" s="752"/>
      <c r="FH3" s="752"/>
      <c r="FI3" s="752"/>
      <c r="FJ3" s="752"/>
      <c r="FK3" s="752"/>
      <c r="FL3" s="752"/>
      <c r="FM3" s="752"/>
      <c r="FN3" s="752"/>
      <c r="FO3" s="752"/>
      <c r="FP3" s="752"/>
      <c r="FQ3" s="752"/>
      <c r="FR3" s="752"/>
      <c r="FS3" s="752"/>
      <c r="FT3" s="752"/>
      <c r="FU3" s="752"/>
      <c r="FV3" s="752"/>
      <c r="FW3" s="753"/>
      <c r="FX3" s="920" t="s">
        <v>55</v>
      </c>
      <c r="FY3" s="752"/>
      <c r="FZ3" s="752"/>
      <c r="GA3" s="752"/>
      <c r="GB3" s="752"/>
      <c r="GC3" s="752"/>
      <c r="GD3" s="752"/>
      <c r="GE3" s="752"/>
      <c r="GF3" s="752"/>
      <c r="GG3" s="752"/>
      <c r="GH3" s="752"/>
      <c r="GI3" s="752"/>
      <c r="GJ3" s="752"/>
      <c r="GK3" s="752"/>
      <c r="GL3" s="752"/>
      <c r="GM3" s="752"/>
      <c r="GN3" s="752"/>
      <c r="GO3" s="752"/>
      <c r="GP3" s="752"/>
      <c r="GQ3" s="752"/>
      <c r="GR3" s="753"/>
      <c r="GS3" s="920" t="s">
        <v>54</v>
      </c>
      <c r="GT3" s="752"/>
      <c r="GU3" s="752"/>
      <c r="GV3" s="752"/>
      <c r="GW3" s="752"/>
      <c r="GX3" s="752"/>
      <c r="GY3" s="752"/>
      <c r="GZ3" s="752"/>
      <c r="HA3" s="752"/>
      <c r="HB3" s="752"/>
      <c r="HC3" s="752"/>
      <c r="HD3" s="752"/>
      <c r="HE3" s="752"/>
      <c r="HF3" s="752"/>
      <c r="HG3" s="752"/>
      <c r="HH3" s="752"/>
      <c r="HI3" s="752"/>
      <c r="HJ3" s="752"/>
      <c r="HK3" s="752"/>
      <c r="HL3" s="752"/>
      <c r="HM3" s="753"/>
      <c r="HN3" s="920" t="s">
        <v>55</v>
      </c>
      <c r="HO3" s="752"/>
      <c r="HP3" s="752"/>
      <c r="HQ3" s="752"/>
      <c r="HR3" s="752"/>
      <c r="HS3" s="752"/>
      <c r="HT3" s="752"/>
      <c r="HU3" s="752"/>
      <c r="HV3" s="752"/>
      <c r="HW3" s="752"/>
      <c r="HX3" s="752"/>
      <c r="HY3" s="752"/>
      <c r="HZ3" s="752"/>
      <c r="IA3" s="752"/>
      <c r="IB3" s="752"/>
      <c r="IC3" s="752"/>
      <c r="ID3" s="752"/>
      <c r="IE3" s="752"/>
      <c r="IF3" s="752"/>
      <c r="IG3" s="752"/>
      <c r="IH3" s="752"/>
      <c r="II3" s="920" t="s">
        <v>54</v>
      </c>
      <c r="IJ3" s="752"/>
      <c r="IK3" s="752"/>
      <c r="IL3" s="752"/>
      <c r="IM3" s="752"/>
      <c r="IN3" s="752"/>
      <c r="IO3" s="752"/>
      <c r="IP3" s="752"/>
      <c r="IQ3" s="752"/>
      <c r="IR3" s="752"/>
      <c r="IS3" s="752"/>
      <c r="IT3" s="752"/>
      <c r="IU3" s="752"/>
      <c r="IV3" s="752"/>
      <c r="IW3" s="752"/>
      <c r="IX3" s="752"/>
      <c r="IY3" s="752"/>
      <c r="IZ3" s="752"/>
      <c r="JA3" s="752"/>
      <c r="JB3" s="752"/>
      <c r="JC3" s="753"/>
      <c r="JD3" s="752" t="s">
        <v>55</v>
      </c>
      <c r="JE3" s="752"/>
      <c r="JF3" s="752"/>
      <c r="JG3" s="752"/>
      <c r="JH3" s="752"/>
      <c r="JI3" s="752"/>
      <c r="JJ3" s="752"/>
      <c r="JK3" s="752"/>
      <c r="JL3" s="752"/>
      <c r="JM3" s="752"/>
      <c r="JN3" s="752"/>
      <c r="JO3" s="752"/>
      <c r="JP3" s="752"/>
      <c r="JQ3" s="752"/>
      <c r="JR3" s="752"/>
      <c r="JS3" s="752"/>
      <c r="JT3" s="752"/>
      <c r="JU3" s="752"/>
      <c r="JV3" s="752"/>
      <c r="JW3" s="752"/>
      <c r="JX3" s="753"/>
      <c r="JY3" s="920" t="s">
        <v>54</v>
      </c>
      <c r="JZ3" s="752"/>
      <c r="KA3" s="752"/>
      <c r="KB3" s="752"/>
      <c r="KC3" s="752"/>
      <c r="KD3" s="752"/>
      <c r="KE3" s="752"/>
      <c r="KF3" s="752"/>
      <c r="KG3" s="752"/>
      <c r="KH3" s="752"/>
      <c r="KI3" s="752"/>
      <c r="KJ3" s="752"/>
      <c r="KK3" s="752"/>
      <c r="KL3" s="752"/>
      <c r="KM3" s="752"/>
      <c r="KN3" s="752"/>
      <c r="KO3" s="752"/>
      <c r="KP3" s="752"/>
      <c r="KQ3" s="752"/>
      <c r="KR3" s="752"/>
      <c r="KS3" s="753"/>
      <c r="KT3" s="920" t="s">
        <v>55</v>
      </c>
      <c r="KU3" s="752"/>
      <c r="KV3" s="752"/>
      <c r="KW3" s="752"/>
      <c r="KX3" s="752"/>
      <c r="KY3" s="752"/>
      <c r="KZ3" s="752"/>
      <c r="LA3" s="752"/>
      <c r="LB3" s="752"/>
      <c r="LC3" s="752"/>
      <c r="LD3" s="752"/>
      <c r="LE3" s="752"/>
      <c r="LF3" s="752"/>
      <c r="LG3" s="752"/>
      <c r="LH3" s="752"/>
      <c r="LI3" s="752"/>
      <c r="LJ3" s="752"/>
      <c r="LK3" s="752"/>
      <c r="LL3" s="752"/>
      <c r="LM3" s="752"/>
      <c r="LN3" s="753"/>
      <c r="LO3" s="920" t="s">
        <v>55</v>
      </c>
      <c r="LP3" s="752"/>
      <c r="LQ3" s="752"/>
      <c r="LR3" s="752"/>
      <c r="LS3" s="752"/>
      <c r="LT3" s="752"/>
      <c r="LU3" s="752"/>
      <c r="LV3" s="752"/>
      <c r="LW3" s="752"/>
      <c r="LX3" s="752"/>
      <c r="LY3" s="752"/>
      <c r="LZ3" s="752"/>
      <c r="MA3" s="752"/>
      <c r="MB3" s="752"/>
      <c r="MC3" s="752"/>
      <c r="MD3" s="752"/>
      <c r="ME3" s="752"/>
      <c r="MF3" s="752"/>
      <c r="MG3" s="752"/>
      <c r="MH3" s="752"/>
      <c r="MI3" s="753"/>
      <c r="MJ3" s="920" t="s">
        <v>54</v>
      </c>
      <c r="MK3" s="752"/>
      <c r="ML3" s="752"/>
      <c r="MM3" s="752"/>
      <c r="MN3" s="752"/>
      <c r="MO3" s="752"/>
      <c r="MP3" s="752"/>
      <c r="MQ3" s="752"/>
      <c r="MR3" s="752"/>
      <c r="MS3" s="752"/>
      <c r="MT3" s="752"/>
      <c r="MU3" s="752"/>
      <c r="MV3" s="752"/>
      <c r="MW3" s="752"/>
      <c r="MX3" s="752"/>
      <c r="MY3" s="752"/>
      <c r="MZ3" s="752"/>
      <c r="NA3" s="752"/>
      <c r="NB3" s="752"/>
      <c r="NC3" s="752"/>
      <c r="ND3" s="753"/>
      <c r="NE3" s="920" t="s">
        <v>55</v>
      </c>
      <c r="NF3" s="752"/>
      <c r="NG3" s="752"/>
      <c r="NH3" s="752"/>
      <c r="NI3" s="752"/>
      <c r="NJ3" s="752"/>
      <c r="NK3" s="752"/>
      <c r="NL3" s="752"/>
      <c r="NM3" s="752"/>
      <c r="NN3" s="752"/>
      <c r="NO3" s="752"/>
      <c r="NP3" s="752"/>
      <c r="NQ3" s="752"/>
      <c r="NR3" s="752"/>
      <c r="NS3" s="752"/>
      <c r="NT3" s="752"/>
      <c r="NU3" s="752"/>
      <c r="NV3" s="752"/>
      <c r="NW3" s="752"/>
      <c r="NX3" s="752"/>
      <c r="NY3" s="753"/>
    </row>
    <row r="4" spans="1:389" s="760" customFormat="1" ht="47.65" customHeight="1" thickBot="1">
      <c r="A4" s="756"/>
      <c r="B4" s="757" t="s">
        <v>308</v>
      </c>
      <c r="C4" s="758" t="s">
        <v>125</v>
      </c>
      <c r="D4" s="759" t="s">
        <v>288</v>
      </c>
      <c r="E4" s="757" t="s">
        <v>308</v>
      </c>
      <c r="F4" s="758" t="s">
        <v>125</v>
      </c>
      <c r="G4" s="759" t="s">
        <v>288</v>
      </c>
      <c r="H4" s="757" t="s">
        <v>308</v>
      </c>
      <c r="I4" s="758" t="s">
        <v>125</v>
      </c>
      <c r="J4" s="758" t="s">
        <v>288</v>
      </c>
      <c r="K4" s="758" t="s">
        <v>346</v>
      </c>
      <c r="L4" s="919" t="s">
        <v>393</v>
      </c>
      <c r="M4" s="1063" t="s">
        <v>394</v>
      </c>
      <c r="N4" s="1063" t="s">
        <v>395</v>
      </c>
      <c r="O4" s="1063" t="s">
        <v>396</v>
      </c>
      <c r="P4" s="1063" t="s">
        <v>397</v>
      </c>
      <c r="Q4" s="1063" t="s">
        <v>398</v>
      </c>
      <c r="R4" s="1063" t="s">
        <v>399</v>
      </c>
      <c r="S4" s="1063" t="s">
        <v>400</v>
      </c>
      <c r="T4" s="1063" t="s">
        <v>401</v>
      </c>
      <c r="U4" s="1063" t="s">
        <v>402</v>
      </c>
      <c r="V4" s="1063" t="s">
        <v>403</v>
      </c>
      <c r="W4" s="1063" t="s">
        <v>404</v>
      </c>
      <c r="X4" s="1063" t="s">
        <v>405</v>
      </c>
      <c r="Y4" s="1063" t="s">
        <v>406</v>
      </c>
      <c r="Z4" s="1063" t="s">
        <v>407</v>
      </c>
      <c r="AA4" s="1063" t="s">
        <v>408</v>
      </c>
      <c r="AB4" s="1063" t="s">
        <v>409</v>
      </c>
      <c r="AC4" s="1063" t="s">
        <v>410</v>
      </c>
      <c r="AD4" s="1063" t="s">
        <v>411</v>
      </c>
      <c r="AE4" s="1063" t="s">
        <v>412</v>
      </c>
      <c r="AF4" s="1066" t="s">
        <v>597</v>
      </c>
      <c r="AG4" s="919" t="s">
        <v>393</v>
      </c>
      <c r="AH4" s="1063" t="s">
        <v>394</v>
      </c>
      <c r="AI4" s="1063" t="s">
        <v>395</v>
      </c>
      <c r="AJ4" s="1063" t="s">
        <v>396</v>
      </c>
      <c r="AK4" s="1063" t="s">
        <v>397</v>
      </c>
      <c r="AL4" s="1063" t="s">
        <v>398</v>
      </c>
      <c r="AM4" s="1063" t="s">
        <v>399</v>
      </c>
      <c r="AN4" s="1063" t="s">
        <v>400</v>
      </c>
      <c r="AO4" s="1063" t="s">
        <v>401</v>
      </c>
      <c r="AP4" s="1063" t="s">
        <v>402</v>
      </c>
      <c r="AQ4" s="1063" t="s">
        <v>403</v>
      </c>
      <c r="AR4" s="1063" t="s">
        <v>404</v>
      </c>
      <c r="AS4" s="1063" t="s">
        <v>405</v>
      </c>
      <c r="AT4" s="1063" t="s">
        <v>406</v>
      </c>
      <c r="AU4" s="1063" t="s">
        <v>407</v>
      </c>
      <c r="AV4" s="1063" t="s">
        <v>408</v>
      </c>
      <c r="AW4" s="1063" t="s">
        <v>409</v>
      </c>
      <c r="AX4" s="1063" t="s">
        <v>410</v>
      </c>
      <c r="AY4" s="1063" t="s">
        <v>411</v>
      </c>
      <c r="AZ4" s="1063" t="s">
        <v>412</v>
      </c>
      <c r="BA4" s="1066" t="s">
        <v>597</v>
      </c>
      <c r="BB4" s="919" t="s">
        <v>413</v>
      </c>
      <c r="BC4" s="1063" t="s">
        <v>414</v>
      </c>
      <c r="BD4" s="1063" t="s">
        <v>415</v>
      </c>
      <c r="BE4" s="1063" t="s">
        <v>416</v>
      </c>
      <c r="BF4" s="1063" t="s">
        <v>417</v>
      </c>
      <c r="BG4" s="1063" t="s">
        <v>418</v>
      </c>
      <c r="BH4" s="1063" t="s">
        <v>419</v>
      </c>
      <c r="BI4" s="1063" t="s">
        <v>420</v>
      </c>
      <c r="BJ4" s="1063" t="s">
        <v>421</v>
      </c>
      <c r="BK4" s="1063" t="s">
        <v>422</v>
      </c>
      <c r="BL4" s="1063" t="s">
        <v>423</v>
      </c>
      <c r="BM4" s="1063" t="s">
        <v>424</v>
      </c>
      <c r="BN4" s="1063" t="s">
        <v>425</v>
      </c>
      <c r="BO4" s="1063" t="s">
        <v>426</v>
      </c>
      <c r="BP4" s="1063" t="s">
        <v>427</v>
      </c>
      <c r="BQ4" s="1063" t="s">
        <v>428</v>
      </c>
      <c r="BR4" s="1063" t="s">
        <v>429</v>
      </c>
      <c r="BS4" s="1063" t="s">
        <v>430</v>
      </c>
      <c r="BT4" s="1063" t="s">
        <v>431</v>
      </c>
      <c r="BU4" s="1063" t="s">
        <v>432</v>
      </c>
      <c r="BV4" s="1066" t="s">
        <v>598</v>
      </c>
      <c r="BW4" s="919" t="s">
        <v>413</v>
      </c>
      <c r="BX4" s="1063" t="s">
        <v>414</v>
      </c>
      <c r="BY4" s="1063" t="s">
        <v>415</v>
      </c>
      <c r="BZ4" s="1063" t="s">
        <v>416</v>
      </c>
      <c r="CA4" s="1063" t="s">
        <v>417</v>
      </c>
      <c r="CB4" s="1063" t="s">
        <v>418</v>
      </c>
      <c r="CC4" s="1063" t="s">
        <v>419</v>
      </c>
      <c r="CD4" s="1063" t="s">
        <v>420</v>
      </c>
      <c r="CE4" s="1063" t="s">
        <v>421</v>
      </c>
      <c r="CF4" s="1063" t="s">
        <v>422</v>
      </c>
      <c r="CG4" s="1063" t="s">
        <v>423</v>
      </c>
      <c r="CH4" s="1063" t="s">
        <v>424</v>
      </c>
      <c r="CI4" s="1063" t="s">
        <v>425</v>
      </c>
      <c r="CJ4" s="1063" t="s">
        <v>426</v>
      </c>
      <c r="CK4" s="1063" t="s">
        <v>427</v>
      </c>
      <c r="CL4" s="1063" t="s">
        <v>428</v>
      </c>
      <c r="CM4" s="1063" t="s">
        <v>429</v>
      </c>
      <c r="CN4" s="1063" t="s">
        <v>430</v>
      </c>
      <c r="CO4" s="1063" t="s">
        <v>431</v>
      </c>
      <c r="CP4" s="1063" t="s">
        <v>432</v>
      </c>
      <c r="CQ4" s="1066" t="s">
        <v>598</v>
      </c>
      <c r="CR4" s="919" t="s">
        <v>433</v>
      </c>
      <c r="CS4" s="1063" t="s">
        <v>434</v>
      </c>
      <c r="CT4" s="1063" t="s">
        <v>435</v>
      </c>
      <c r="CU4" s="1063" t="s">
        <v>436</v>
      </c>
      <c r="CV4" s="1063" t="s">
        <v>437</v>
      </c>
      <c r="CW4" s="1063" t="s">
        <v>438</v>
      </c>
      <c r="CX4" s="1063" t="s">
        <v>439</v>
      </c>
      <c r="CY4" s="1063" t="s">
        <v>440</v>
      </c>
      <c r="CZ4" s="1063" t="s">
        <v>441</v>
      </c>
      <c r="DA4" s="1063" t="s">
        <v>442</v>
      </c>
      <c r="DB4" s="1063" t="s">
        <v>443</v>
      </c>
      <c r="DC4" s="1063" t="s">
        <v>444</v>
      </c>
      <c r="DD4" s="1063" t="s">
        <v>445</v>
      </c>
      <c r="DE4" s="1063" t="s">
        <v>446</v>
      </c>
      <c r="DF4" s="1063" t="s">
        <v>447</v>
      </c>
      <c r="DG4" s="1063" t="s">
        <v>448</v>
      </c>
      <c r="DH4" s="1063" t="s">
        <v>449</v>
      </c>
      <c r="DI4" s="1063" t="s">
        <v>450</v>
      </c>
      <c r="DJ4" s="1063" t="s">
        <v>451</v>
      </c>
      <c r="DK4" s="1063" t="s">
        <v>452</v>
      </c>
      <c r="DL4" s="1066" t="s">
        <v>599</v>
      </c>
      <c r="DM4" s="919" t="s">
        <v>433</v>
      </c>
      <c r="DN4" s="1063" t="s">
        <v>434</v>
      </c>
      <c r="DO4" s="1063" t="s">
        <v>435</v>
      </c>
      <c r="DP4" s="1063" t="s">
        <v>436</v>
      </c>
      <c r="DQ4" s="1063" t="s">
        <v>437</v>
      </c>
      <c r="DR4" s="1063" t="s">
        <v>438</v>
      </c>
      <c r="DS4" s="1063" t="s">
        <v>439</v>
      </c>
      <c r="DT4" s="1063" t="s">
        <v>440</v>
      </c>
      <c r="DU4" s="1063" t="s">
        <v>441</v>
      </c>
      <c r="DV4" s="1063" t="s">
        <v>442</v>
      </c>
      <c r="DW4" s="1063" t="s">
        <v>443</v>
      </c>
      <c r="DX4" s="1063" t="s">
        <v>444</v>
      </c>
      <c r="DY4" s="1063" t="s">
        <v>445</v>
      </c>
      <c r="DZ4" s="1063" t="s">
        <v>446</v>
      </c>
      <c r="EA4" s="1063" t="s">
        <v>447</v>
      </c>
      <c r="EB4" s="1063" t="s">
        <v>448</v>
      </c>
      <c r="EC4" s="1063" t="s">
        <v>449</v>
      </c>
      <c r="ED4" s="1063" t="s">
        <v>450</v>
      </c>
      <c r="EE4" s="1063" t="s">
        <v>451</v>
      </c>
      <c r="EF4" s="1063" t="s">
        <v>452</v>
      </c>
      <c r="EG4" s="1066" t="s">
        <v>599</v>
      </c>
      <c r="EH4" s="919" t="s">
        <v>453</v>
      </c>
      <c r="EI4" s="1063" t="s">
        <v>454</v>
      </c>
      <c r="EJ4" s="1063" t="s">
        <v>455</v>
      </c>
      <c r="EK4" s="1063" t="s">
        <v>456</v>
      </c>
      <c r="EL4" s="1063" t="s">
        <v>457</v>
      </c>
      <c r="EM4" s="1063" t="s">
        <v>458</v>
      </c>
      <c r="EN4" s="1063" t="s">
        <v>459</v>
      </c>
      <c r="EO4" s="1063" t="s">
        <v>460</v>
      </c>
      <c r="EP4" s="1063" t="s">
        <v>461</v>
      </c>
      <c r="EQ4" s="1063" t="s">
        <v>462</v>
      </c>
      <c r="ER4" s="1063" t="s">
        <v>463</v>
      </c>
      <c r="ES4" s="1063" t="s">
        <v>464</v>
      </c>
      <c r="ET4" s="1063" t="s">
        <v>465</v>
      </c>
      <c r="EU4" s="1063" t="s">
        <v>466</v>
      </c>
      <c r="EV4" s="1063" t="s">
        <v>467</v>
      </c>
      <c r="EW4" s="1063" t="s">
        <v>468</v>
      </c>
      <c r="EX4" s="1063" t="s">
        <v>469</v>
      </c>
      <c r="EY4" s="1063" t="s">
        <v>470</v>
      </c>
      <c r="EZ4" s="1063" t="s">
        <v>471</v>
      </c>
      <c r="FA4" s="1063" t="s">
        <v>472</v>
      </c>
      <c r="FB4" s="1066" t="s">
        <v>600</v>
      </c>
      <c r="FC4" s="919" t="s">
        <v>473</v>
      </c>
      <c r="FD4" s="1063" t="s">
        <v>474</v>
      </c>
      <c r="FE4" s="1063" t="s">
        <v>475</v>
      </c>
      <c r="FF4" s="1063" t="s">
        <v>476</v>
      </c>
      <c r="FG4" s="1063" t="s">
        <v>477</v>
      </c>
      <c r="FH4" s="1063" t="s">
        <v>478</v>
      </c>
      <c r="FI4" s="1063" t="s">
        <v>479</v>
      </c>
      <c r="FJ4" s="1063" t="s">
        <v>480</v>
      </c>
      <c r="FK4" s="1063" t="s">
        <v>481</v>
      </c>
      <c r="FL4" s="1063" t="s">
        <v>482</v>
      </c>
      <c r="FM4" s="1063" t="s">
        <v>483</v>
      </c>
      <c r="FN4" s="1063" t="s">
        <v>484</v>
      </c>
      <c r="FO4" s="1063" t="s">
        <v>485</v>
      </c>
      <c r="FP4" s="1063" t="s">
        <v>486</v>
      </c>
      <c r="FQ4" s="1063" t="s">
        <v>487</v>
      </c>
      <c r="FR4" s="1063" t="s">
        <v>488</v>
      </c>
      <c r="FS4" s="1063" t="s">
        <v>489</v>
      </c>
      <c r="FT4" s="1063" t="s">
        <v>490</v>
      </c>
      <c r="FU4" s="1063" t="s">
        <v>491</v>
      </c>
      <c r="FV4" s="1063" t="s">
        <v>492</v>
      </c>
      <c r="FW4" s="1066" t="s">
        <v>601</v>
      </c>
      <c r="FX4" s="919" t="s">
        <v>473</v>
      </c>
      <c r="FY4" s="1063" t="s">
        <v>474</v>
      </c>
      <c r="FZ4" s="1063" t="s">
        <v>475</v>
      </c>
      <c r="GA4" s="1063" t="s">
        <v>476</v>
      </c>
      <c r="GB4" s="1063" t="s">
        <v>477</v>
      </c>
      <c r="GC4" s="1063" t="s">
        <v>478</v>
      </c>
      <c r="GD4" s="1063" t="s">
        <v>479</v>
      </c>
      <c r="GE4" s="1063" t="s">
        <v>480</v>
      </c>
      <c r="GF4" s="1063" t="s">
        <v>481</v>
      </c>
      <c r="GG4" s="1063" t="s">
        <v>482</v>
      </c>
      <c r="GH4" s="1063" t="s">
        <v>483</v>
      </c>
      <c r="GI4" s="1063" t="s">
        <v>484</v>
      </c>
      <c r="GJ4" s="1063" t="s">
        <v>485</v>
      </c>
      <c r="GK4" s="1063" t="s">
        <v>486</v>
      </c>
      <c r="GL4" s="1063" t="s">
        <v>487</v>
      </c>
      <c r="GM4" s="1063" t="s">
        <v>488</v>
      </c>
      <c r="GN4" s="1063" t="s">
        <v>489</v>
      </c>
      <c r="GO4" s="1063" t="s">
        <v>490</v>
      </c>
      <c r="GP4" s="1063" t="s">
        <v>491</v>
      </c>
      <c r="GQ4" s="1063" t="s">
        <v>492</v>
      </c>
      <c r="GR4" s="1066" t="s">
        <v>601</v>
      </c>
      <c r="GS4" s="919" t="s">
        <v>493</v>
      </c>
      <c r="GT4" s="1063" t="s">
        <v>494</v>
      </c>
      <c r="GU4" s="1063" t="s">
        <v>495</v>
      </c>
      <c r="GV4" s="1063" t="s">
        <v>496</v>
      </c>
      <c r="GW4" s="1063" t="s">
        <v>497</v>
      </c>
      <c r="GX4" s="1063" t="s">
        <v>498</v>
      </c>
      <c r="GY4" s="1063" t="s">
        <v>499</v>
      </c>
      <c r="GZ4" s="1063" t="s">
        <v>500</v>
      </c>
      <c r="HA4" s="1063" t="s">
        <v>501</v>
      </c>
      <c r="HB4" s="1063" t="s">
        <v>502</v>
      </c>
      <c r="HC4" s="1063" t="s">
        <v>503</v>
      </c>
      <c r="HD4" s="1063" t="s">
        <v>504</v>
      </c>
      <c r="HE4" s="1063" t="s">
        <v>505</v>
      </c>
      <c r="HF4" s="1063" t="s">
        <v>506</v>
      </c>
      <c r="HG4" s="1063" t="s">
        <v>507</v>
      </c>
      <c r="HH4" s="1063" t="s">
        <v>508</v>
      </c>
      <c r="HI4" s="1063" t="s">
        <v>509</v>
      </c>
      <c r="HJ4" s="1063" t="s">
        <v>510</v>
      </c>
      <c r="HK4" s="1063" t="s">
        <v>511</v>
      </c>
      <c r="HL4" s="1063" t="s">
        <v>512</v>
      </c>
      <c r="HM4" s="1066" t="s">
        <v>602</v>
      </c>
      <c r="HN4" s="919" t="s">
        <v>493</v>
      </c>
      <c r="HO4" s="1063" t="s">
        <v>494</v>
      </c>
      <c r="HP4" s="1063" t="s">
        <v>495</v>
      </c>
      <c r="HQ4" s="1063" t="s">
        <v>496</v>
      </c>
      <c r="HR4" s="1063" t="s">
        <v>497</v>
      </c>
      <c r="HS4" s="1063" t="s">
        <v>498</v>
      </c>
      <c r="HT4" s="1063" t="s">
        <v>499</v>
      </c>
      <c r="HU4" s="1063" t="s">
        <v>500</v>
      </c>
      <c r="HV4" s="1063" t="s">
        <v>501</v>
      </c>
      <c r="HW4" s="1063" t="s">
        <v>502</v>
      </c>
      <c r="HX4" s="1063" t="s">
        <v>503</v>
      </c>
      <c r="HY4" s="1063" t="s">
        <v>504</v>
      </c>
      <c r="HZ4" s="1063" t="s">
        <v>505</v>
      </c>
      <c r="IA4" s="1063" t="s">
        <v>506</v>
      </c>
      <c r="IB4" s="1063" t="s">
        <v>507</v>
      </c>
      <c r="IC4" s="1063" t="s">
        <v>508</v>
      </c>
      <c r="ID4" s="1063" t="s">
        <v>509</v>
      </c>
      <c r="IE4" s="1063" t="s">
        <v>510</v>
      </c>
      <c r="IF4" s="1063" t="s">
        <v>511</v>
      </c>
      <c r="IG4" s="1063" t="s">
        <v>512</v>
      </c>
      <c r="IH4" s="1066" t="s">
        <v>602</v>
      </c>
      <c r="II4" s="919" t="s">
        <v>513</v>
      </c>
      <c r="IJ4" s="1063" t="s">
        <v>514</v>
      </c>
      <c r="IK4" s="1063" t="s">
        <v>515</v>
      </c>
      <c r="IL4" s="1063" t="s">
        <v>516</v>
      </c>
      <c r="IM4" s="1063" t="s">
        <v>517</v>
      </c>
      <c r="IN4" s="1063" t="s">
        <v>518</v>
      </c>
      <c r="IO4" s="1063" t="s">
        <v>519</v>
      </c>
      <c r="IP4" s="1063" t="s">
        <v>520</v>
      </c>
      <c r="IQ4" s="1063" t="s">
        <v>521</v>
      </c>
      <c r="IR4" s="1063" t="s">
        <v>522</v>
      </c>
      <c r="IS4" s="1063" t="s">
        <v>523</v>
      </c>
      <c r="IT4" s="1063" t="s">
        <v>524</v>
      </c>
      <c r="IU4" s="1063" t="s">
        <v>525</v>
      </c>
      <c r="IV4" s="1063" t="s">
        <v>526</v>
      </c>
      <c r="IW4" s="1063" t="s">
        <v>527</v>
      </c>
      <c r="IX4" s="1063" t="s">
        <v>528</v>
      </c>
      <c r="IY4" s="1063" t="s">
        <v>529</v>
      </c>
      <c r="IZ4" s="1063" t="s">
        <v>530</v>
      </c>
      <c r="JA4" s="1063" t="s">
        <v>531</v>
      </c>
      <c r="JB4" s="1063" t="s">
        <v>532</v>
      </c>
      <c r="JC4" s="1063" t="s">
        <v>603</v>
      </c>
      <c r="JD4" s="919" t="s">
        <v>513</v>
      </c>
      <c r="JE4" s="1063" t="s">
        <v>514</v>
      </c>
      <c r="JF4" s="1063" t="s">
        <v>515</v>
      </c>
      <c r="JG4" s="1063" t="s">
        <v>516</v>
      </c>
      <c r="JH4" s="1063" t="s">
        <v>517</v>
      </c>
      <c r="JI4" s="1063" t="s">
        <v>518</v>
      </c>
      <c r="JJ4" s="1063" t="s">
        <v>519</v>
      </c>
      <c r="JK4" s="1063" t="s">
        <v>520</v>
      </c>
      <c r="JL4" s="1063" t="s">
        <v>521</v>
      </c>
      <c r="JM4" s="1063" t="s">
        <v>522</v>
      </c>
      <c r="JN4" s="1063" t="s">
        <v>523</v>
      </c>
      <c r="JO4" s="1063" t="s">
        <v>524</v>
      </c>
      <c r="JP4" s="1063" t="s">
        <v>525</v>
      </c>
      <c r="JQ4" s="1063" t="s">
        <v>526</v>
      </c>
      <c r="JR4" s="1063" t="s">
        <v>527</v>
      </c>
      <c r="JS4" s="1063" t="s">
        <v>528</v>
      </c>
      <c r="JT4" s="1063" t="s">
        <v>529</v>
      </c>
      <c r="JU4" s="1063" t="s">
        <v>530</v>
      </c>
      <c r="JV4" s="1063" t="s">
        <v>531</v>
      </c>
      <c r="JW4" s="1063" t="s">
        <v>532</v>
      </c>
      <c r="JX4" s="1063" t="s">
        <v>603</v>
      </c>
      <c r="JY4" s="919" t="s">
        <v>533</v>
      </c>
      <c r="JZ4" s="1063" t="s">
        <v>534</v>
      </c>
      <c r="KA4" s="1063" t="s">
        <v>535</v>
      </c>
      <c r="KB4" s="1063" t="s">
        <v>536</v>
      </c>
      <c r="KC4" s="1063" t="s">
        <v>537</v>
      </c>
      <c r="KD4" s="1063" t="s">
        <v>538</v>
      </c>
      <c r="KE4" s="1063" t="s">
        <v>539</v>
      </c>
      <c r="KF4" s="1063" t="s">
        <v>540</v>
      </c>
      <c r="KG4" s="1063" t="s">
        <v>541</v>
      </c>
      <c r="KH4" s="1063" t="s">
        <v>542</v>
      </c>
      <c r="KI4" s="1063" t="s">
        <v>543</v>
      </c>
      <c r="KJ4" s="1063" t="s">
        <v>544</v>
      </c>
      <c r="KK4" s="1063" t="s">
        <v>545</v>
      </c>
      <c r="KL4" s="1063" t="s">
        <v>546</v>
      </c>
      <c r="KM4" s="1063" t="s">
        <v>547</v>
      </c>
      <c r="KN4" s="1063" t="s">
        <v>548</v>
      </c>
      <c r="KO4" s="1063" t="s">
        <v>549</v>
      </c>
      <c r="KP4" s="1063" t="s">
        <v>550</v>
      </c>
      <c r="KQ4" s="1063" t="s">
        <v>551</v>
      </c>
      <c r="KR4" s="1063" t="s">
        <v>552</v>
      </c>
      <c r="KS4" s="1066" t="s">
        <v>604</v>
      </c>
      <c r="KT4" s="919" t="s">
        <v>533</v>
      </c>
      <c r="KU4" s="1063" t="s">
        <v>534</v>
      </c>
      <c r="KV4" s="1063" t="s">
        <v>535</v>
      </c>
      <c r="KW4" s="1063" t="s">
        <v>536</v>
      </c>
      <c r="KX4" s="1063" t="s">
        <v>537</v>
      </c>
      <c r="KY4" s="1063" t="s">
        <v>538</v>
      </c>
      <c r="KZ4" s="1063" t="s">
        <v>539</v>
      </c>
      <c r="LA4" s="1063" t="s">
        <v>540</v>
      </c>
      <c r="LB4" s="1063" t="s">
        <v>541</v>
      </c>
      <c r="LC4" s="1063" t="s">
        <v>542</v>
      </c>
      <c r="LD4" s="1063" t="s">
        <v>543</v>
      </c>
      <c r="LE4" s="1063" t="s">
        <v>544</v>
      </c>
      <c r="LF4" s="1063" t="s">
        <v>545</v>
      </c>
      <c r="LG4" s="1063" t="s">
        <v>546</v>
      </c>
      <c r="LH4" s="1063" t="s">
        <v>547</v>
      </c>
      <c r="LI4" s="1063" t="s">
        <v>548</v>
      </c>
      <c r="LJ4" s="1063" t="s">
        <v>549</v>
      </c>
      <c r="LK4" s="1063" t="s">
        <v>550</v>
      </c>
      <c r="LL4" s="1063" t="s">
        <v>551</v>
      </c>
      <c r="LM4" s="1063" t="s">
        <v>552</v>
      </c>
      <c r="LN4" s="1066" t="s">
        <v>604</v>
      </c>
      <c r="LO4" s="919" t="s">
        <v>553</v>
      </c>
      <c r="LP4" s="1063" t="s">
        <v>554</v>
      </c>
      <c r="LQ4" s="1063" t="s">
        <v>555</v>
      </c>
      <c r="LR4" s="1063" t="s">
        <v>556</v>
      </c>
      <c r="LS4" s="1063" t="s">
        <v>557</v>
      </c>
      <c r="LT4" s="1063" t="s">
        <v>558</v>
      </c>
      <c r="LU4" s="1063" t="s">
        <v>559</v>
      </c>
      <c r="LV4" s="1063" t="s">
        <v>560</v>
      </c>
      <c r="LW4" s="1063" t="s">
        <v>561</v>
      </c>
      <c r="LX4" s="1063" t="s">
        <v>562</v>
      </c>
      <c r="LY4" s="1063" t="s">
        <v>563</v>
      </c>
      <c r="LZ4" s="1063" t="s">
        <v>564</v>
      </c>
      <c r="MA4" s="1063" t="s">
        <v>565</v>
      </c>
      <c r="MB4" s="1063" t="s">
        <v>566</v>
      </c>
      <c r="MC4" s="1063" t="s">
        <v>567</v>
      </c>
      <c r="MD4" s="1063" t="s">
        <v>568</v>
      </c>
      <c r="ME4" s="1063" t="s">
        <v>569</v>
      </c>
      <c r="MF4" s="1063" t="s">
        <v>570</v>
      </c>
      <c r="MG4" s="1063" t="s">
        <v>571</v>
      </c>
      <c r="MH4" s="1063" t="s">
        <v>572</v>
      </c>
      <c r="MI4" s="1066" t="s">
        <v>605</v>
      </c>
      <c r="MJ4" s="1063" t="s">
        <v>573</v>
      </c>
      <c r="MK4" s="1063" t="s">
        <v>574</v>
      </c>
      <c r="ML4" s="1063" t="s">
        <v>575</v>
      </c>
      <c r="MM4" s="1063" t="s">
        <v>576</v>
      </c>
      <c r="MN4" s="1063" t="s">
        <v>577</v>
      </c>
      <c r="MO4" s="1063" t="s">
        <v>578</v>
      </c>
      <c r="MP4" s="1063" t="s">
        <v>579</v>
      </c>
      <c r="MQ4" s="1063" t="s">
        <v>580</v>
      </c>
      <c r="MR4" s="1063" t="s">
        <v>581</v>
      </c>
      <c r="MS4" s="1063" t="s">
        <v>582</v>
      </c>
      <c r="MT4" s="1063" t="s">
        <v>583</v>
      </c>
      <c r="MU4" s="1063" t="s">
        <v>584</v>
      </c>
      <c r="MV4" s="1063" t="s">
        <v>585</v>
      </c>
      <c r="MW4" s="1063" t="s">
        <v>586</v>
      </c>
      <c r="MX4" s="1063" t="s">
        <v>587</v>
      </c>
      <c r="MY4" s="1063" t="s">
        <v>588</v>
      </c>
      <c r="MZ4" s="1063" t="s">
        <v>589</v>
      </c>
      <c r="NA4" s="1063" t="s">
        <v>590</v>
      </c>
      <c r="NB4" s="1063" t="s">
        <v>591</v>
      </c>
      <c r="NC4" s="1063" t="s">
        <v>592</v>
      </c>
      <c r="ND4" s="1066" t="s">
        <v>606</v>
      </c>
      <c r="NE4" s="1063" t="s">
        <v>573</v>
      </c>
      <c r="NF4" s="1063" t="s">
        <v>574</v>
      </c>
      <c r="NG4" s="1063" t="s">
        <v>575</v>
      </c>
      <c r="NH4" s="1063" t="s">
        <v>576</v>
      </c>
      <c r="NI4" s="1063" t="s">
        <v>577</v>
      </c>
      <c r="NJ4" s="1063" t="s">
        <v>578</v>
      </c>
      <c r="NK4" s="1063" t="s">
        <v>579</v>
      </c>
      <c r="NL4" s="1063" t="s">
        <v>580</v>
      </c>
      <c r="NM4" s="1063" t="s">
        <v>581</v>
      </c>
      <c r="NN4" s="1063" t="s">
        <v>582</v>
      </c>
      <c r="NO4" s="1063" t="s">
        <v>583</v>
      </c>
      <c r="NP4" s="1063" t="s">
        <v>584</v>
      </c>
      <c r="NQ4" s="1063" t="s">
        <v>585</v>
      </c>
      <c r="NR4" s="1063" t="s">
        <v>586</v>
      </c>
      <c r="NS4" s="1063" t="s">
        <v>587</v>
      </c>
      <c r="NT4" s="1063" t="s">
        <v>588</v>
      </c>
      <c r="NU4" s="1063" t="s">
        <v>589</v>
      </c>
      <c r="NV4" s="1063" t="s">
        <v>590</v>
      </c>
      <c r="NW4" s="1063" t="s">
        <v>591</v>
      </c>
      <c r="NX4" s="1063" t="s">
        <v>592</v>
      </c>
      <c r="NY4" s="1066" t="s">
        <v>606</v>
      </c>
    </row>
    <row r="5" spans="1:389" ht="13.5" thickBot="1">
      <c r="A5" s="761" t="s">
        <v>127</v>
      </c>
      <c r="B5" s="1128">
        <f>LifeTable!W207</f>
        <v>25.104738032112095</v>
      </c>
      <c r="C5" s="1129">
        <f>LifeTable!X207</f>
        <v>-248080.58604268209</v>
      </c>
      <c r="D5" s="1130">
        <f>LifeTable!Y207</f>
        <v>534957.89037491917</v>
      </c>
      <c r="E5" s="1131">
        <f>LifeTable!W208</f>
        <v>118.53598410118548</v>
      </c>
      <c r="F5" s="1132">
        <f>LifeTable!X208</f>
        <v>-1084562.0140212961</v>
      </c>
      <c r="G5" s="1133">
        <f>LifeTable!Y208</f>
        <v>2941147.1890575066</v>
      </c>
      <c r="H5" s="1131">
        <f>LifeTable!W209</f>
        <v>143.64072213329757</v>
      </c>
      <c r="I5" s="1129">
        <f>LifeTable!X209</f>
        <v>-1332642.6000639782</v>
      </c>
      <c r="J5" s="1129">
        <f>LifeTable!Y209</f>
        <v>3476105.079432426</v>
      </c>
      <c r="K5" s="1129">
        <f>LifeTable!Z209</f>
        <v>24070060.954179462</v>
      </c>
      <c r="L5" s="1134">
        <f t="array" ref="L5:AF5">TRANSPOSE(IHD!AS5:AS25)</f>
        <v>-5.9426079048556488</v>
      </c>
      <c r="M5" s="1135">
        <v>-3.9710720264947668</v>
      </c>
      <c r="N5" s="1135">
        <v>-2.4635145687451399</v>
      </c>
      <c r="O5" s="1135">
        <v>-4.8658877401069276</v>
      </c>
      <c r="P5" s="1135">
        <v>0</v>
      </c>
      <c r="Q5" s="1135">
        <v>0</v>
      </c>
      <c r="R5" s="1135">
        <v>0</v>
      </c>
      <c r="S5" s="1135">
        <v>0</v>
      </c>
      <c r="T5" s="1135">
        <v>0</v>
      </c>
      <c r="U5" s="1135">
        <v>0</v>
      </c>
      <c r="V5" s="1135">
        <v>0</v>
      </c>
      <c r="W5" s="1135">
        <v>0</v>
      </c>
      <c r="X5" s="1135">
        <v>0</v>
      </c>
      <c r="Y5" s="1135">
        <v>0</v>
      </c>
      <c r="Z5" s="1135">
        <v>0</v>
      </c>
      <c r="AA5" s="1135">
        <v>0</v>
      </c>
      <c r="AB5" s="1135">
        <v>0</v>
      </c>
      <c r="AC5" s="1135">
        <v>0</v>
      </c>
      <c r="AD5" s="1135">
        <v>0</v>
      </c>
      <c r="AE5" s="1135">
        <v>0</v>
      </c>
      <c r="AF5" s="1136">
        <v>0</v>
      </c>
      <c r="AG5" s="1134">
        <f t="array" ref="AG5:BA5">TRANSPOSE(IHD!AS106:AS126)</f>
        <v>-21.346041497904423</v>
      </c>
      <c r="AH5" s="1135">
        <v>-14.8304323627234</v>
      </c>
      <c r="AI5" s="1135">
        <v>-9.5979889586998866</v>
      </c>
      <c r="AJ5" s="1135">
        <v>-19.19598290816873</v>
      </c>
      <c r="AK5" s="1135">
        <v>0</v>
      </c>
      <c r="AL5" s="1135">
        <v>0</v>
      </c>
      <c r="AM5" s="1135">
        <v>0</v>
      </c>
      <c r="AN5" s="1135">
        <v>0</v>
      </c>
      <c r="AO5" s="1135">
        <v>0</v>
      </c>
      <c r="AP5" s="1135">
        <v>0</v>
      </c>
      <c r="AQ5" s="1135">
        <v>0</v>
      </c>
      <c r="AR5" s="1135">
        <v>0</v>
      </c>
      <c r="AS5" s="1135">
        <v>0</v>
      </c>
      <c r="AT5" s="1135">
        <v>0</v>
      </c>
      <c r="AU5" s="1135">
        <v>0</v>
      </c>
      <c r="AV5" s="1135">
        <v>0</v>
      </c>
      <c r="AW5" s="1135">
        <v>0</v>
      </c>
      <c r="AX5" s="1135">
        <v>0</v>
      </c>
      <c r="AY5" s="1135">
        <v>0</v>
      </c>
      <c r="AZ5" s="1135">
        <v>0</v>
      </c>
      <c r="BA5" s="1136">
        <v>0</v>
      </c>
      <c r="BB5" s="1134">
        <f t="array" ref="BB5:BV5">TRANSPOSE(IStroke!AS5:AS25)</f>
        <v>-2.1740646438930114</v>
      </c>
      <c r="BC5" s="1135">
        <v>-1.4275376646125011</v>
      </c>
      <c r="BD5" s="1135">
        <v>-0.88824265248820211</v>
      </c>
      <c r="BE5" s="1135">
        <v>-1.8081511863451247</v>
      </c>
      <c r="BF5" s="1135">
        <v>0</v>
      </c>
      <c r="BG5" s="1135">
        <v>0</v>
      </c>
      <c r="BH5" s="1135">
        <v>0</v>
      </c>
      <c r="BI5" s="1135">
        <v>0</v>
      </c>
      <c r="BJ5" s="1135">
        <v>0</v>
      </c>
      <c r="BK5" s="1135">
        <v>0</v>
      </c>
      <c r="BL5" s="1135">
        <v>0</v>
      </c>
      <c r="BM5" s="1135">
        <v>0</v>
      </c>
      <c r="BN5" s="1135">
        <v>0</v>
      </c>
      <c r="BO5" s="1135">
        <v>0</v>
      </c>
      <c r="BP5" s="1135">
        <v>0</v>
      </c>
      <c r="BQ5" s="1135">
        <v>0</v>
      </c>
      <c r="BR5" s="1135">
        <v>0</v>
      </c>
      <c r="BS5" s="1135">
        <v>0</v>
      </c>
      <c r="BT5" s="1135">
        <v>0</v>
      </c>
      <c r="BU5" s="1135">
        <v>0</v>
      </c>
      <c r="BV5" s="1136">
        <v>0</v>
      </c>
      <c r="BW5" s="1134">
        <f t="array" ref="BW5:CQ5">TRANSPOSE(IStroke!AS106:AS126)</f>
        <v>-11.733092305290128</v>
      </c>
      <c r="BX5" s="1135">
        <v>-8.0624211468637839</v>
      </c>
      <c r="BY5" s="1135">
        <v>-5.2706621813569399</v>
      </c>
      <c r="BZ5" s="1135">
        <v>-10.976580943026534</v>
      </c>
      <c r="CA5" s="1135">
        <v>0</v>
      </c>
      <c r="CB5" s="1135">
        <v>0</v>
      </c>
      <c r="CC5" s="1135">
        <v>0</v>
      </c>
      <c r="CD5" s="1135">
        <v>0</v>
      </c>
      <c r="CE5" s="1135">
        <v>0</v>
      </c>
      <c r="CF5" s="1135">
        <v>0</v>
      </c>
      <c r="CG5" s="1135">
        <v>0</v>
      </c>
      <c r="CH5" s="1135">
        <v>0</v>
      </c>
      <c r="CI5" s="1135">
        <v>0</v>
      </c>
      <c r="CJ5" s="1135">
        <v>0</v>
      </c>
      <c r="CK5" s="1135">
        <v>0</v>
      </c>
      <c r="CL5" s="1135">
        <v>0</v>
      </c>
      <c r="CM5" s="1135">
        <v>0</v>
      </c>
      <c r="CN5" s="1135">
        <v>0</v>
      </c>
      <c r="CO5" s="1135">
        <v>0</v>
      </c>
      <c r="CP5" s="1135">
        <v>0</v>
      </c>
      <c r="CQ5" s="1136">
        <v>0</v>
      </c>
      <c r="CR5" s="1134">
        <f t="array" ref="CR5:DL5">TRANSPOSE(Diabetes!AS5:AS25)</f>
        <v>-5.9933569577083574</v>
      </c>
      <c r="CS5" s="1135">
        <v>-3.7789238698861709</v>
      </c>
      <c r="CT5" s="1135">
        <v>-2.2399708976291421</v>
      </c>
      <c r="CU5" s="1135">
        <v>-4.7576549497347713</v>
      </c>
      <c r="CV5" s="1135">
        <v>0</v>
      </c>
      <c r="CW5" s="1135">
        <v>0</v>
      </c>
      <c r="CX5" s="1135">
        <v>0</v>
      </c>
      <c r="CY5" s="1135">
        <v>0</v>
      </c>
      <c r="CZ5" s="1135">
        <v>0</v>
      </c>
      <c r="DA5" s="1135">
        <v>0</v>
      </c>
      <c r="DB5" s="1135">
        <v>0</v>
      </c>
      <c r="DC5" s="1135">
        <v>0</v>
      </c>
      <c r="DD5" s="1135">
        <v>0</v>
      </c>
      <c r="DE5" s="1135">
        <v>0</v>
      </c>
      <c r="DF5" s="1135">
        <v>0</v>
      </c>
      <c r="DG5" s="1135">
        <v>0</v>
      </c>
      <c r="DH5" s="1135">
        <v>0</v>
      </c>
      <c r="DI5" s="1135">
        <v>0</v>
      </c>
      <c r="DJ5" s="1135">
        <v>0</v>
      </c>
      <c r="DK5" s="1135">
        <v>0</v>
      </c>
      <c r="DL5" s="1136">
        <v>0</v>
      </c>
      <c r="DM5" s="1134">
        <f t="array" ref="DM5:EG5">TRANSPOSE(Diabetes!AS106:AS126)</f>
        <v>-21.541642127140335</v>
      </c>
      <c r="DN5" s="1135">
        <v>-14.105621353934708</v>
      </c>
      <c r="DO5" s="1135">
        <v>-8.7050543550731447</v>
      </c>
      <c r="DP5" s="1135">
        <v>-18.945402295384895</v>
      </c>
      <c r="DQ5" s="1135">
        <v>0</v>
      </c>
      <c r="DR5" s="1135">
        <v>0</v>
      </c>
      <c r="DS5" s="1135">
        <v>0</v>
      </c>
      <c r="DT5" s="1135">
        <v>0</v>
      </c>
      <c r="DU5" s="1135">
        <v>0</v>
      </c>
      <c r="DV5" s="1135">
        <v>0</v>
      </c>
      <c r="DW5" s="1135">
        <v>0</v>
      </c>
      <c r="DX5" s="1135">
        <v>0</v>
      </c>
      <c r="DY5" s="1135">
        <v>0</v>
      </c>
      <c r="DZ5" s="1135">
        <v>0</v>
      </c>
      <c r="EA5" s="1135">
        <v>0</v>
      </c>
      <c r="EB5" s="1135">
        <v>0</v>
      </c>
      <c r="EC5" s="1135">
        <v>0</v>
      </c>
      <c r="ED5" s="1135">
        <v>0</v>
      </c>
      <c r="EE5" s="1135">
        <v>0</v>
      </c>
      <c r="EF5" s="1135">
        <v>0</v>
      </c>
      <c r="EG5" s="1136">
        <v>0</v>
      </c>
      <c r="EH5" s="1134">
        <f t="array" ref="EH5:FB5">TRANSPOSE(BreastCan!AS106:AS126)</f>
        <v>-1.6095357920981819</v>
      </c>
      <c r="EI5" s="1135">
        <v>-1.0821935551177511</v>
      </c>
      <c r="EJ5" s="1135">
        <v>-0.66641901560443451</v>
      </c>
      <c r="EK5" s="1135">
        <v>-1.2273970840589179</v>
      </c>
      <c r="EL5" s="1135">
        <v>0</v>
      </c>
      <c r="EM5" s="1135">
        <v>0</v>
      </c>
      <c r="EN5" s="1135">
        <v>0</v>
      </c>
      <c r="EO5" s="1135">
        <v>0</v>
      </c>
      <c r="EP5" s="1135">
        <v>0</v>
      </c>
      <c r="EQ5" s="1135">
        <v>0</v>
      </c>
      <c r="ER5" s="1135">
        <v>0</v>
      </c>
      <c r="ES5" s="1135">
        <v>0</v>
      </c>
      <c r="ET5" s="1135">
        <v>0</v>
      </c>
      <c r="EU5" s="1135">
        <v>0</v>
      </c>
      <c r="EV5" s="1135">
        <v>0</v>
      </c>
      <c r="EW5" s="1135">
        <v>0</v>
      </c>
      <c r="EX5" s="1135">
        <v>0</v>
      </c>
      <c r="EY5" s="1135">
        <v>0</v>
      </c>
      <c r="EZ5" s="1135">
        <v>0</v>
      </c>
      <c r="FA5" s="1135">
        <v>0</v>
      </c>
      <c r="FB5" s="1136">
        <v>0</v>
      </c>
      <c r="FC5" s="1135">
        <f t="array" ref="FC5:FW5">TRANSPOSE(ColonCan!AS5:AS25)</f>
        <v>-1.8121392059759245</v>
      </c>
      <c r="FD5" s="1135">
        <v>-1.1983483154893548</v>
      </c>
      <c r="FE5" s="1135">
        <v>-0.7398604124352488</v>
      </c>
      <c r="FF5" s="1135">
        <v>-1.403175048045167</v>
      </c>
      <c r="FG5" s="1135">
        <v>0</v>
      </c>
      <c r="FH5" s="1135">
        <v>0</v>
      </c>
      <c r="FI5" s="1135">
        <v>0</v>
      </c>
      <c r="FJ5" s="1135">
        <v>0</v>
      </c>
      <c r="FK5" s="1135">
        <v>0</v>
      </c>
      <c r="FL5" s="1135">
        <v>0</v>
      </c>
      <c r="FM5" s="1135">
        <v>0</v>
      </c>
      <c r="FN5" s="1135">
        <v>0</v>
      </c>
      <c r="FO5" s="1135">
        <v>0</v>
      </c>
      <c r="FP5" s="1135">
        <v>0</v>
      </c>
      <c r="FQ5" s="1135">
        <v>0</v>
      </c>
      <c r="FR5" s="1135">
        <v>0</v>
      </c>
      <c r="FS5" s="1135">
        <v>0</v>
      </c>
      <c r="FT5" s="1135">
        <v>0</v>
      </c>
      <c r="FU5" s="1135">
        <v>0</v>
      </c>
      <c r="FV5" s="1135">
        <v>0</v>
      </c>
      <c r="FW5" s="1135">
        <v>0</v>
      </c>
      <c r="FX5" s="1134">
        <f t="array" ref="FX5:GR5">TRANSPOSE(ColonCan!AS106:AS126)</f>
        <v>-5.6464646385358037</v>
      </c>
      <c r="FY5" s="1135">
        <v>-3.9279262429379074</v>
      </c>
      <c r="FZ5" s="1135">
        <v>-2.6181710794750934</v>
      </c>
      <c r="GA5" s="1135">
        <v>-5.1032491953572645</v>
      </c>
      <c r="GB5" s="1135">
        <v>0</v>
      </c>
      <c r="GC5" s="1135">
        <v>0</v>
      </c>
      <c r="GD5" s="1135">
        <v>0</v>
      </c>
      <c r="GE5" s="1135">
        <v>0</v>
      </c>
      <c r="GF5" s="1135">
        <v>0</v>
      </c>
      <c r="GG5" s="1135">
        <v>0</v>
      </c>
      <c r="GH5" s="1135">
        <v>0</v>
      </c>
      <c r="GI5" s="1135">
        <v>0</v>
      </c>
      <c r="GJ5" s="1135">
        <v>0</v>
      </c>
      <c r="GK5" s="1135">
        <v>0</v>
      </c>
      <c r="GL5" s="1135">
        <v>0</v>
      </c>
      <c r="GM5" s="1135">
        <v>0</v>
      </c>
      <c r="GN5" s="1135">
        <v>0</v>
      </c>
      <c r="GO5" s="1135">
        <v>0</v>
      </c>
      <c r="GP5" s="1135">
        <v>0</v>
      </c>
      <c r="GQ5" s="1135">
        <v>0</v>
      </c>
      <c r="GR5" s="1136">
        <v>0</v>
      </c>
      <c r="GS5" s="1137">
        <f t="array" ref="GS5:HM5">TRANSPOSE(IHD!AT5:AT25)</f>
        <v>-1.2593975988761557</v>
      </c>
      <c r="GT5" s="1138">
        <v>-2.1370007881731041</v>
      </c>
      <c r="GU5" s="1138">
        <v>-1.8947731389270714</v>
      </c>
      <c r="GV5" s="1138">
        <v>0</v>
      </c>
      <c r="GW5" s="1138">
        <v>0</v>
      </c>
      <c r="GX5" s="1138">
        <v>0</v>
      </c>
      <c r="GY5" s="1138">
        <v>0</v>
      </c>
      <c r="GZ5" s="1138">
        <v>0</v>
      </c>
      <c r="HA5" s="1138">
        <v>0</v>
      </c>
      <c r="HB5" s="1138">
        <v>0</v>
      </c>
      <c r="HC5" s="1138">
        <v>0</v>
      </c>
      <c r="HD5" s="1138">
        <v>0</v>
      </c>
      <c r="HE5" s="1138">
        <v>0</v>
      </c>
      <c r="HF5" s="1138">
        <v>0</v>
      </c>
      <c r="HG5" s="1138">
        <v>0</v>
      </c>
      <c r="HH5" s="1138">
        <v>0</v>
      </c>
      <c r="HI5" s="1138">
        <v>0</v>
      </c>
      <c r="HJ5" s="1138">
        <v>0</v>
      </c>
      <c r="HK5" s="1138">
        <v>0</v>
      </c>
      <c r="HL5" s="1138">
        <v>0</v>
      </c>
      <c r="HM5" s="1139">
        <v>0</v>
      </c>
      <c r="HN5" s="1137">
        <f t="array" ref="HN5:IH5">TRANSPOSE(IHD!AT106:AT126)</f>
        <v>-4.7829680767559353</v>
      </c>
      <c r="HO5" s="1138">
        <v>-8.2967942113863842</v>
      </c>
      <c r="HP5" s="1138">
        <v>-7.6224676547557237</v>
      </c>
      <c r="HQ5" s="1138">
        <v>0</v>
      </c>
      <c r="HR5" s="1138">
        <v>0</v>
      </c>
      <c r="HS5" s="1138">
        <v>0</v>
      </c>
      <c r="HT5" s="1138">
        <v>0</v>
      </c>
      <c r="HU5" s="1138">
        <v>0</v>
      </c>
      <c r="HV5" s="1138">
        <v>0</v>
      </c>
      <c r="HW5" s="1138">
        <v>0</v>
      </c>
      <c r="HX5" s="1138">
        <v>0</v>
      </c>
      <c r="HY5" s="1138">
        <v>0</v>
      </c>
      <c r="HZ5" s="1138">
        <v>0</v>
      </c>
      <c r="IA5" s="1138">
        <v>0</v>
      </c>
      <c r="IB5" s="1138">
        <v>0</v>
      </c>
      <c r="IC5" s="1138">
        <v>0</v>
      </c>
      <c r="ID5" s="1138">
        <v>0</v>
      </c>
      <c r="IE5" s="1138">
        <v>0</v>
      </c>
      <c r="IF5" s="1138">
        <v>0</v>
      </c>
      <c r="IG5" s="1138">
        <v>0</v>
      </c>
      <c r="IH5" s="1138">
        <v>0</v>
      </c>
      <c r="II5" s="1137">
        <f t="array" ref="II5:JC5">TRANSPOSE(IStroke!AT5:AT25)</f>
        <v>-0.44406846866853122</v>
      </c>
      <c r="IJ5" s="1138">
        <v>-0.7468073779017228</v>
      </c>
      <c r="IK5" s="1138">
        <v>-0.64917274133494907</v>
      </c>
      <c r="IL5" s="1138">
        <v>0</v>
      </c>
      <c r="IM5" s="1138">
        <v>0</v>
      </c>
      <c r="IN5" s="1138">
        <v>0</v>
      </c>
      <c r="IO5" s="1138">
        <v>0</v>
      </c>
      <c r="IP5" s="1138">
        <v>0</v>
      </c>
      <c r="IQ5" s="1138">
        <v>0</v>
      </c>
      <c r="IR5" s="1138">
        <v>0</v>
      </c>
      <c r="IS5" s="1138">
        <v>0</v>
      </c>
      <c r="IT5" s="1138">
        <v>0</v>
      </c>
      <c r="IU5" s="1138">
        <v>0</v>
      </c>
      <c r="IV5" s="1138">
        <v>0</v>
      </c>
      <c r="IW5" s="1138">
        <v>0</v>
      </c>
      <c r="IX5" s="1138">
        <v>0</v>
      </c>
      <c r="IY5" s="1138">
        <v>0</v>
      </c>
      <c r="IZ5" s="1138">
        <v>0</v>
      </c>
      <c r="JA5" s="1138">
        <v>0</v>
      </c>
      <c r="JB5" s="1138">
        <v>0</v>
      </c>
      <c r="JC5" s="1139">
        <v>0</v>
      </c>
      <c r="JD5" s="1138">
        <f t="array" ref="JD5:JX5">TRANSPOSE(IStroke!AT106:AT126)</f>
        <v>-3.1844753506651671</v>
      </c>
      <c r="JE5" s="1138">
        <v>-5.2643866429840998</v>
      </c>
      <c r="JF5" s="1138">
        <v>-4.5758504434344118</v>
      </c>
      <c r="JG5" s="1138">
        <v>0</v>
      </c>
      <c r="JH5" s="1138">
        <v>0</v>
      </c>
      <c r="JI5" s="1138">
        <v>0</v>
      </c>
      <c r="JJ5" s="1138">
        <v>0</v>
      </c>
      <c r="JK5" s="1138">
        <v>0</v>
      </c>
      <c r="JL5" s="1138">
        <v>0</v>
      </c>
      <c r="JM5" s="1138">
        <v>0</v>
      </c>
      <c r="JN5" s="1138">
        <v>0</v>
      </c>
      <c r="JO5" s="1138">
        <v>0</v>
      </c>
      <c r="JP5" s="1138">
        <v>0</v>
      </c>
      <c r="JQ5" s="1138">
        <v>0</v>
      </c>
      <c r="JR5" s="1138">
        <v>0</v>
      </c>
      <c r="JS5" s="1138">
        <v>0</v>
      </c>
      <c r="JT5" s="1138">
        <v>0</v>
      </c>
      <c r="JU5" s="1138">
        <v>0</v>
      </c>
      <c r="JV5" s="1138">
        <v>0</v>
      </c>
      <c r="JW5" s="1138">
        <v>0</v>
      </c>
      <c r="JX5" s="1139">
        <v>0</v>
      </c>
      <c r="JY5" s="1137">
        <f t="array" ref="JY5:KS5">TRANSPOSE(Diabetes!AT5:AT25)</f>
        <v>-1.2701469692058396</v>
      </c>
      <c r="JZ5" s="1138">
        <v>-2.0901082140073157</v>
      </c>
      <c r="KA5" s="1138">
        <v>-1.7832013758821361</v>
      </c>
      <c r="KB5" s="1138">
        <v>0</v>
      </c>
      <c r="KC5" s="1138">
        <v>0</v>
      </c>
      <c r="KD5" s="1138">
        <v>0</v>
      </c>
      <c r="KE5" s="1138">
        <v>0</v>
      </c>
      <c r="KF5" s="1138">
        <v>0</v>
      </c>
      <c r="KG5" s="1138">
        <v>0</v>
      </c>
      <c r="KH5" s="1138">
        <v>0</v>
      </c>
      <c r="KI5" s="1138">
        <v>0</v>
      </c>
      <c r="KJ5" s="1138">
        <v>0</v>
      </c>
      <c r="KK5" s="1138">
        <v>0</v>
      </c>
      <c r="KL5" s="1138">
        <v>0</v>
      </c>
      <c r="KM5" s="1138">
        <v>0</v>
      </c>
      <c r="KN5" s="1138">
        <v>0</v>
      </c>
      <c r="KO5" s="1138">
        <v>0</v>
      </c>
      <c r="KP5" s="1138">
        <v>0</v>
      </c>
      <c r="KQ5" s="1138">
        <v>0</v>
      </c>
      <c r="KR5" s="1138">
        <v>0</v>
      </c>
      <c r="KS5" s="1139">
        <v>0</v>
      </c>
      <c r="KT5" s="1140">
        <f t="array" ref="KT5:LN5">TRANSPOSE(Diabetes!AT106:AT126)</f>
        <v>-4.826766169394034</v>
      </c>
      <c r="KU5" s="1141">
        <v>-8.1526624642785066</v>
      </c>
      <c r="KV5" s="1141">
        <v>-7.2174360984025725</v>
      </c>
      <c r="KW5" s="1141">
        <v>0</v>
      </c>
      <c r="KX5" s="1141">
        <v>0</v>
      </c>
      <c r="KY5" s="1141">
        <v>0</v>
      </c>
      <c r="KZ5" s="1141">
        <v>0</v>
      </c>
      <c r="LA5" s="1141">
        <v>0</v>
      </c>
      <c r="LB5" s="1141">
        <v>0</v>
      </c>
      <c r="LC5" s="1141">
        <v>0</v>
      </c>
      <c r="LD5" s="1141">
        <v>0</v>
      </c>
      <c r="LE5" s="1141">
        <v>0</v>
      </c>
      <c r="LF5" s="1141">
        <v>0</v>
      </c>
      <c r="LG5" s="1141">
        <v>0</v>
      </c>
      <c r="LH5" s="1141">
        <v>0</v>
      </c>
      <c r="LI5" s="1141">
        <v>0</v>
      </c>
      <c r="LJ5" s="1141">
        <v>0</v>
      </c>
      <c r="LK5" s="1141">
        <v>0</v>
      </c>
      <c r="LL5" s="1141">
        <v>0</v>
      </c>
      <c r="LM5" s="1141">
        <v>0</v>
      </c>
      <c r="LN5" s="1142">
        <v>0</v>
      </c>
      <c r="LO5" s="1140">
        <f t="array" ref="LO5:MI5">TRANSPOSE(BreastCan!AT106:AT126)</f>
        <v>-1.6011845437558875E-2</v>
      </c>
      <c r="LP5" s="1141">
        <v>-3.2920819258386524E-2</v>
      </c>
      <c r="LQ5" s="1141">
        <v>-3.5030425908988638E-2</v>
      </c>
      <c r="LR5" s="1141">
        <v>0</v>
      </c>
      <c r="LS5" s="1141">
        <v>0</v>
      </c>
      <c r="LT5" s="1141">
        <v>0</v>
      </c>
      <c r="LU5" s="1141">
        <v>0</v>
      </c>
      <c r="LV5" s="1141">
        <v>0</v>
      </c>
      <c r="LW5" s="1141">
        <v>0</v>
      </c>
      <c r="LX5" s="1141">
        <v>0</v>
      </c>
      <c r="LY5" s="1141">
        <v>0</v>
      </c>
      <c r="LZ5" s="1141">
        <v>0</v>
      </c>
      <c r="MA5" s="1141">
        <v>0</v>
      </c>
      <c r="MB5" s="1141">
        <v>0</v>
      </c>
      <c r="MC5" s="1141">
        <v>0</v>
      </c>
      <c r="MD5" s="1141">
        <v>0</v>
      </c>
      <c r="ME5" s="1141">
        <v>0</v>
      </c>
      <c r="MF5" s="1141">
        <v>0</v>
      </c>
      <c r="MG5" s="1141">
        <v>0</v>
      </c>
      <c r="MH5" s="1141">
        <v>0</v>
      </c>
      <c r="MI5" s="1142">
        <v>0</v>
      </c>
      <c r="MJ5" s="1138">
        <f t="array" ref="MJ5:ND5">TRANSPOSE(ColonCan!AT5:AT25)</f>
        <v>-1.6717639860408168E-2</v>
      </c>
      <c r="MK5" s="1138">
        <v>-3.3456105153216231E-2</v>
      </c>
      <c r="ML5" s="1138">
        <v>-3.4962591542529564E-2</v>
      </c>
      <c r="MM5" s="1138">
        <v>0</v>
      </c>
      <c r="MN5" s="1138">
        <v>0</v>
      </c>
      <c r="MO5" s="1138">
        <v>0</v>
      </c>
      <c r="MP5" s="1138">
        <v>0</v>
      </c>
      <c r="MQ5" s="1138">
        <v>0</v>
      </c>
      <c r="MR5" s="1138">
        <v>0</v>
      </c>
      <c r="MS5" s="1138">
        <v>0</v>
      </c>
      <c r="MT5" s="1138">
        <v>0</v>
      </c>
      <c r="MU5" s="1138">
        <v>0</v>
      </c>
      <c r="MV5" s="1138">
        <v>0</v>
      </c>
      <c r="MW5" s="1138">
        <v>0</v>
      </c>
      <c r="MX5" s="1138">
        <v>0</v>
      </c>
      <c r="MY5" s="1138">
        <v>0</v>
      </c>
      <c r="MZ5" s="1138">
        <v>0</v>
      </c>
      <c r="NA5" s="1138">
        <v>0</v>
      </c>
      <c r="NB5" s="1138">
        <v>0</v>
      </c>
      <c r="NC5" s="1138">
        <v>0</v>
      </c>
      <c r="ND5" s="1138">
        <v>0</v>
      </c>
      <c r="NE5" s="1137">
        <f t="array" ref="NE5:NY5">TRANSPOSE(ColonCan!AT106:AU126)</f>
        <v>-6.9933659083528998E-2</v>
      </c>
      <c r="NF5" s="1138">
        <v>-0.14645762384064143</v>
      </c>
      <c r="NG5" s="1138">
        <v>-0.16449840168900254</v>
      </c>
      <c r="NH5" s="1138">
        <v>0</v>
      </c>
      <c r="NI5" s="1138">
        <v>0</v>
      </c>
      <c r="NJ5" s="1138">
        <v>0</v>
      </c>
      <c r="NK5" s="1138">
        <v>0</v>
      </c>
      <c r="NL5" s="1138">
        <v>0</v>
      </c>
      <c r="NM5" s="1138">
        <v>0</v>
      </c>
      <c r="NN5" s="1138">
        <v>0</v>
      </c>
      <c r="NO5" s="1138">
        <v>0</v>
      </c>
      <c r="NP5" s="1138">
        <v>0</v>
      </c>
      <c r="NQ5" s="1138">
        <v>0</v>
      </c>
      <c r="NR5" s="1138">
        <v>0</v>
      </c>
      <c r="NS5" s="1138">
        <v>0</v>
      </c>
      <c r="NT5" s="1138">
        <v>0</v>
      </c>
      <c r="NU5" s="1138">
        <v>0</v>
      </c>
      <c r="NV5" s="1138">
        <v>0</v>
      </c>
      <c r="NW5" s="1138">
        <v>0</v>
      </c>
      <c r="NX5" s="1138">
        <v>0</v>
      </c>
      <c r="NY5" s="1139">
        <v>0</v>
      </c>
    </row>
    <row r="6" spans="1:389">
      <c r="B6" s="762"/>
      <c r="C6" s="763"/>
      <c r="D6" s="764"/>
      <c r="E6" s="765"/>
      <c r="F6" s="766"/>
      <c r="G6" s="767"/>
      <c r="H6" s="765"/>
      <c r="I6" s="763"/>
      <c r="J6" s="763"/>
      <c r="K6" s="764"/>
      <c r="L6" s="1127"/>
      <c r="M6" s="763"/>
      <c r="N6" s="763"/>
      <c r="O6" s="763"/>
      <c r="P6" s="763"/>
      <c r="Q6" s="763"/>
      <c r="R6" s="763"/>
      <c r="S6" s="763"/>
      <c r="T6" s="763"/>
      <c r="U6" s="763"/>
      <c r="V6" s="763"/>
      <c r="W6" s="763"/>
      <c r="X6" s="763"/>
      <c r="Y6" s="763"/>
      <c r="Z6" s="763"/>
      <c r="AA6" s="763"/>
      <c r="AB6" s="763"/>
      <c r="AC6" s="763"/>
      <c r="AD6" s="763"/>
      <c r="AE6" s="763"/>
      <c r="AF6" s="764"/>
      <c r="AG6" s="1127"/>
      <c r="AH6" s="763"/>
      <c r="AI6" s="763"/>
      <c r="AJ6" s="763"/>
      <c r="AK6" s="763"/>
      <c r="AL6" s="763"/>
      <c r="AM6" s="763"/>
      <c r="AN6" s="763"/>
      <c r="AO6" s="763"/>
      <c r="AP6" s="763"/>
      <c r="AQ6" s="763"/>
      <c r="AR6" s="763"/>
      <c r="AS6" s="763"/>
      <c r="AT6" s="763"/>
      <c r="AU6" s="763"/>
      <c r="AV6" s="763"/>
      <c r="AW6" s="763"/>
      <c r="AX6" s="763"/>
      <c r="AY6" s="763"/>
      <c r="AZ6" s="763"/>
      <c r="BA6" s="764"/>
      <c r="BB6" s="1127"/>
      <c r="BC6" s="763"/>
      <c r="BD6" s="763"/>
      <c r="BE6" s="763"/>
      <c r="BF6" s="763"/>
      <c r="BG6" s="763"/>
      <c r="BH6" s="763"/>
      <c r="BI6" s="763"/>
      <c r="BJ6" s="763"/>
      <c r="BK6" s="763"/>
      <c r="BL6" s="763"/>
      <c r="BM6" s="763"/>
      <c r="BN6" s="763"/>
      <c r="BO6" s="763"/>
      <c r="BP6" s="763"/>
      <c r="BQ6" s="763"/>
      <c r="BR6" s="763"/>
      <c r="BS6" s="763"/>
      <c r="BT6" s="763"/>
      <c r="BU6" s="763"/>
      <c r="BV6" s="764"/>
      <c r="BW6" s="1127"/>
      <c r="BX6" s="763"/>
      <c r="BY6" s="763"/>
      <c r="BZ6" s="763"/>
      <c r="CA6" s="763"/>
      <c r="CB6" s="763"/>
      <c r="CC6" s="763"/>
      <c r="CD6" s="763"/>
      <c r="CE6" s="763"/>
      <c r="CF6" s="763"/>
      <c r="CG6" s="763"/>
      <c r="CH6" s="763"/>
      <c r="CI6" s="763"/>
      <c r="CJ6" s="763"/>
      <c r="CK6" s="763"/>
      <c r="CL6" s="763"/>
      <c r="CM6" s="763"/>
      <c r="CN6" s="763"/>
      <c r="CO6" s="763"/>
      <c r="CP6" s="763"/>
      <c r="CQ6" s="764"/>
      <c r="CR6" s="1127"/>
      <c r="CS6" s="763"/>
      <c r="CT6" s="763"/>
      <c r="CU6" s="763"/>
      <c r="CV6" s="763"/>
      <c r="CW6" s="763"/>
      <c r="CX6" s="763"/>
      <c r="CY6" s="763"/>
      <c r="CZ6" s="763"/>
      <c r="DA6" s="763"/>
      <c r="DB6" s="763"/>
      <c r="DC6" s="763"/>
      <c r="DD6" s="763"/>
      <c r="DE6" s="763"/>
      <c r="DF6" s="763"/>
      <c r="DG6" s="763"/>
      <c r="DH6" s="763"/>
      <c r="DI6" s="763"/>
      <c r="DJ6" s="763"/>
      <c r="DK6" s="763"/>
      <c r="DL6" s="764"/>
      <c r="DM6" s="1127"/>
      <c r="DN6" s="763"/>
      <c r="DO6" s="763"/>
      <c r="DP6" s="763"/>
      <c r="DQ6" s="763"/>
      <c r="DR6" s="763"/>
      <c r="DS6" s="763"/>
      <c r="DT6" s="763"/>
      <c r="DU6" s="763"/>
      <c r="DV6" s="763"/>
      <c r="DW6" s="763"/>
      <c r="DX6" s="763"/>
      <c r="DY6" s="763"/>
      <c r="DZ6" s="763"/>
      <c r="EA6" s="763"/>
      <c r="EB6" s="763"/>
      <c r="EC6" s="763"/>
      <c r="ED6" s="763"/>
      <c r="EE6" s="763"/>
      <c r="EF6" s="763"/>
      <c r="EG6" s="764"/>
      <c r="EH6" s="1127"/>
      <c r="EI6" s="763"/>
      <c r="EJ6" s="763"/>
      <c r="EK6" s="763"/>
      <c r="EL6" s="763"/>
      <c r="EM6" s="763"/>
      <c r="EN6" s="763"/>
      <c r="EO6" s="763"/>
      <c r="EP6" s="763"/>
      <c r="EQ6" s="763"/>
      <c r="ER6" s="763"/>
      <c r="ES6" s="763"/>
      <c r="ET6" s="763"/>
      <c r="EU6" s="763"/>
      <c r="EV6" s="763"/>
      <c r="EW6" s="763"/>
      <c r="EX6" s="763"/>
      <c r="EY6" s="763"/>
      <c r="EZ6" s="763"/>
      <c r="FA6" s="763"/>
      <c r="FB6" s="764"/>
      <c r="FC6" s="763"/>
      <c r="FD6" s="763"/>
      <c r="FE6" s="763"/>
      <c r="FF6" s="763"/>
      <c r="FG6" s="763"/>
      <c r="FH6" s="763"/>
      <c r="FI6" s="763"/>
      <c r="FJ6" s="763"/>
      <c r="FK6" s="763"/>
      <c r="FL6" s="763"/>
      <c r="FM6" s="763"/>
      <c r="FN6" s="763"/>
      <c r="FO6" s="763"/>
      <c r="FP6" s="763"/>
      <c r="FQ6" s="763"/>
      <c r="FR6" s="763"/>
      <c r="FS6" s="763"/>
      <c r="FT6" s="763"/>
      <c r="FU6" s="763"/>
      <c r="FV6" s="763"/>
      <c r="FW6" s="763"/>
      <c r="FX6" s="1127"/>
      <c r="FY6" s="763"/>
      <c r="FZ6" s="763"/>
      <c r="GA6" s="763"/>
      <c r="GB6" s="763"/>
      <c r="GC6" s="763"/>
      <c r="GD6" s="763"/>
      <c r="GE6" s="763"/>
      <c r="GF6" s="763"/>
      <c r="GG6" s="763"/>
      <c r="GH6" s="763"/>
      <c r="GI6" s="763"/>
      <c r="GJ6" s="763"/>
      <c r="GK6" s="763"/>
      <c r="GL6" s="763"/>
      <c r="GM6" s="763"/>
      <c r="GN6" s="763"/>
      <c r="GO6" s="763"/>
      <c r="GP6" s="763"/>
      <c r="GQ6" s="763"/>
      <c r="GR6" s="764"/>
      <c r="GS6" s="1127"/>
      <c r="GT6" s="763"/>
      <c r="GU6" s="763"/>
      <c r="GV6" s="763"/>
      <c r="GW6" s="763"/>
      <c r="GX6" s="763"/>
      <c r="GY6" s="763"/>
      <c r="GZ6" s="763"/>
      <c r="HA6" s="763"/>
      <c r="HB6" s="763"/>
      <c r="HC6" s="763"/>
      <c r="HD6" s="763"/>
      <c r="HE6" s="763"/>
      <c r="HF6" s="763"/>
      <c r="HG6" s="763"/>
      <c r="HH6" s="763"/>
      <c r="HI6" s="763"/>
      <c r="HJ6" s="763"/>
      <c r="HK6" s="763"/>
      <c r="HL6" s="763"/>
      <c r="HM6" s="764"/>
      <c r="HN6" s="1127"/>
      <c r="HO6" s="763"/>
      <c r="HP6" s="763"/>
      <c r="HQ6" s="763"/>
      <c r="HR6" s="763"/>
      <c r="HS6" s="763"/>
      <c r="HT6" s="763"/>
      <c r="HU6" s="763"/>
      <c r="HV6" s="763"/>
      <c r="HW6" s="763"/>
      <c r="HX6" s="763"/>
      <c r="HY6" s="763"/>
      <c r="HZ6" s="763"/>
      <c r="IA6" s="763"/>
      <c r="IB6" s="763"/>
      <c r="IC6" s="763"/>
      <c r="ID6" s="763"/>
      <c r="IE6" s="763"/>
      <c r="IF6" s="763"/>
      <c r="IG6" s="763"/>
      <c r="IH6" s="764"/>
      <c r="II6" s="1127"/>
      <c r="IJ6" s="763"/>
      <c r="IK6" s="763"/>
      <c r="IL6" s="763"/>
      <c r="IM6" s="763"/>
      <c r="IN6" s="763"/>
      <c r="IO6" s="763"/>
      <c r="IP6" s="763"/>
      <c r="IQ6" s="763"/>
      <c r="IR6" s="763"/>
      <c r="IS6" s="763"/>
      <c r="IT6" s="763"/>
      <c r="IU6" s="763"/>
      <c r="IV6" s="763"/>
      <c r="IW6" s="763"/>
      <c r="IX6" s="763"/>
      <c r="IY6" s="763"/>
      <c r="IZ6" s="763"/>
      <c r="JA6" s="763"/>
      <c r="JB6" s="763"/>
      <c r="JC6" s="764"/>
      <c r="JD6" s="1127"/>
      <c r="JE6" s="763"/>
      <c r="JF6" s="763"/>
      <c r="JG6" s="763"/>
      <c r="JH6" s="763"/>
      <c r="JI6" s="763"/>
      <c r="JJ6" s="763"/>
      <c r="JK6" s="763"/>
      <c r="JL6" s="763"/>
      <c r="JM6" s="763"/>
      <c r="JN6" s="763"/>
      <c r="JO6" s="763"/>
      <c r="JP6" s="763"/>
      <c r="JQ6" s="763"/>
      <c r="JR6" s="763"/>
      <c r="JS6" s="763"/>
      <c r="JT6" s="763"/>
      <c r="JU6" s="763"/>
      <c r="JV6" s="763"/>
      <c r="JW6" s="763"/>
      <c r="JX6" s="764"/>
      <c r="JY6" s="1127"/>
      <c r="JZ6" s="763"/>
      <c r="KA6" s="763"/>
      <c r="KB6" s="763"/>
      <c r="KC6" s="763"/>
      <c r="KD6" s="763"/>
      <c r="KE6" s="763"/>
      <c r="KF6" s="763"/>
      <c r="KG6" s="763"/>
      <c r="KH6" s="763"/>
      <c r="KI6" s="763"/>
      <c r="KJ6" s="763"/>
      <c r="KK6" s="763"/>
      <c r="KL6" s="763"/>
      <c r="KM6" s="763"/>
      <c r="KN6" s="763"/>
      <c r="KO6" s="763"/>
      <c r="KP6" s="763"/>
      <c r="KQ6" s="763"/>
      <c r="KR6" s="763"/>
      <c r="KS6" s="764"/>
      <c r="KT6" s="1127"/>
      <c r="KU6" s="763"/>
      <c r="KV6" s="763"/>
      <c r="KW6" s="763"/>
      <c r="KX6" s="763"/>
      <c r="KY6" s="763"/>
      <c r="KZ6" s="763"/>
      <c r="LA6" s="763"/>
      <c r="LB6" s="763"/>
      <c r="LC6" s="763"/>
      <c r="LD6" s="763"/>
      <c r="LE6" s="763"/>
      <c r="LF6" s="763"/>
      <c r="LG6" s="763"/>
      <c r="LH6" s="763"/>
      <c r="LI6" s="763"/>
      <c r="LJ6" s="763"/>
      <c r="LK6" s="763"/>
      <c r="LL6" s="763"/>
      <c r="LM6" s="763"/>
      <c r="LN6" s="764"/>
      <c r="LO6" s="1127"/>
      <c r="LP6" s="763"/>
      <c r="LQ6" s="763"/>
      <c r="LR6" s="763"/>
      <c r="LS6" s="763"/>
      <c r="LT6" s="763"/>
      <c r="LU6" s="763"/>
      <c r="LV6" s="763"/>
      <c r="LW6" s="763"/>
      <c r="LX6" s="763"/>
      <c r="LY6" s="763"/>
      <c r="LZ6" s="763"/>
      <c r="MA6" s="763"/>
      <c r="MB6" s="763"/>
      <c r="MC6" s="763"/>
      <c r="MD6" s="763"/>
      <c r="ME6" s="763"/>
      <c r="MF6" s="763"/>
      <c r="MG6" s="763"/>
      <c r="MH6" s="763"/>
      <c r="MI6" s="764"/>
      <c r="MJ6" s="763"/>
      <c r="MK6" s="763"/>
      <c r="ML6" s="763"/>
      <c r="MM6" s="763"/>
      <c r="MN6" s="763"/>
      <c r="MO6" s="763"/>
      <c r="MP6" s="763"/>
      <c r="MQ6" s="763"/>
      <c r="MR6" s="763"/>
      <c r="MS6" s="763"/>
      <c r="MT6" s="763"/>
      <c r="MU6" s="763"/>
      <c r="MV6" s="763"/>
      <c r="MW6" s="763"/>
      <c r="MX6" s="763"/>
      <c r="MY6" s="763"/>
      <c r="MZ6" s="763"/>
      <c r="NA6" s="763"/>
      <c r="NB6" s="763"/>
      <c r="NC6" s="763"/>
      <c r="ND6" s="763"/>
      <c r="NE6" s="1127"/>
      <c r="NF6" s="763"/>
      <c r="NG6" s="763"/>
      <c r="NH6" s="763"/>
      <c r="NI6" s="763"/>
      <c r="NJ6" s="763"/>
      <c r="NK6" s="763"/>
      <c r="NL6" s="763"/>
      <c r="NM6" s="763"/>
      <c r="NN6" s="763"/>
      <c r="NO6" s="763"/>
      <c r="NP6" s="763"/>
      <c r="NQ6" s="763"/>
      <c r="NR6" s="763"/>
      <c r="NS6" s="763"/>
      <c r="NT6" s="763"/>
      <c r="NU6" s="763"/>
      <c r="NV6" s="763"/>
      <c r="NW6" s="763"/>
      <c r="NX6" s="763"/>
      <c r="NY6" s="764"/>
    </row>
    <row r="7" spans="1:389">
      <c r="A7" s="768" t="s">
        <v>128</v>
      </c>
      <c r="B7" s="762">
        <v>40173.078128513283</v>
      </c>
      <c r="C7" s="1080">
        <v>-44918061.015841015</v>
      </c>
      <c r="D7" s="767">
        <v>95566888.747549951</v>
      </c>
      <c r="E7" s="762">
        <v>37638.667106176094</v>
      </c>
      <c r="F7" s="766">
        <v>-43095240.238380067</v>
      </c>
      <c r="G7" s="767">
        <v>97047367.43365413</v>
      </c>
      <c r="H7" s="762">
        <v>77811.745234689384</v>
      </c>
      <c r="I7" s="1080">
        <v>-88013301.254221082</v>
      </c>
      <c r="J7" s="1080">
        <v>192614256.18120408</v>
      </c>
      <c r="K7" s="767">
        <v>2446261395.0786242</v>
      </c>
      <c r="L7" s="925">
        <v>0</v>
      </c>
      <c r="M7" s="926">
        <v>0</v>
      </c>
      <c r="N7" s="926">
        <v>-1.2522176810946277</v>
      </c>
      <c r="O7" s="926">
        <v>-1.2831710017581841</v>
      </c>
      <c r="P7" s="926">
        <v>-1.2766174779208974</v>
      </c>
      <c r="Q7" s="926">
        <v>-1.2700961884989681</v>
      </c>
      <c r="R7" s="926">
        <v>-1.2636761438357489</v>
      </c>
      <c r="S7" s="926">
        <v>-1.2570370591568398</v>
      </c>
      <c r="T7" s="926">
        <v>-1.2503030315656396</v>
      </c>
      <c r="U7" s="926">
        <v>-1.2706622259593061</v>
      </c>
      <c r="V7" s="926">
        <v>-1.2899769000929666</v>
      </c>
      <c r="W7" s="926">
        <v>-2.6383469249536944</v>
      </c>
      <c r="X7" s="926">
        <v>-2.6957895692101985</v>
      </c>
      <c r="Y7" s="926">
        <v>-2.7519786483053323</v>
      </c>
      <c r="Z7" s="926">
        <v>-4.0718171728962034</v>
      </c>
      <c r="AA7" s="926">
        <v>-4.0155520249685921</v>
      </c>
      <c r="AB7" s="926">
        <v>-5.2780309989448</v>
      </c>
      <c r="AC7" s="926">
        <v>-5.2012731869686348</v>
      </c>
      <c r="AD7" s="926">
        <v>-6.4049227498071986</v>
      </c>
      <c r="AE7" s="926">
        <v>-7.85810565178231</v>
      </c>
      <c r="AF7" s="927">
        <v>-9.3672614811610799</v>
      </c>
      <c r="AG7" s="925">
        <v>0</v>
      </c>
      <c r="AH7" s="926">
        <v>0</v>
      </c>
      <c r="AI7" s="926">
        <v>0</v>
      </c>
      <c r="AJ7" s="926">
        <v>0</v>
      </c>
      <c r="AK7" s="926">
        <v>0</v>
      </c>
      <c r="AL7" s="926">
        <v>-1.2185233450014934</v>
      </c>
      <c r="AM7" s="926">
        <v>-1.2367777430806939</v>
      </c>
      <c r="AN7" s="926">
        <v>-1.2546655025680522</v>
      </c>
      <c r="AO7" s="926">
        <v>-1.2723140535002031</v>
      </c>
      <c r="AP7" s="926">
        <v>-1.2718707687251687</v>
      </c>
      <c r="AQ7" s="926">
        <v>-1.2711675709048187</v>
      </c>
      <c r="AR7" s="926">
        <v>-1.2742982325665295</v>
      </c>
      <c r="AS7" s="926">
        <v>-1.2775058106680177</v>
      </c>
      <c r="AT7" s="926">
        <v>-1.2804952736293949</v>
      </c>
      <c r="AU7" s="926">
        <v>-1.308264702602866</v>
      </c>
      <c r="AV7" s="926">
        <v>-1.3356774564302114</v>
      </c>
      <c r="AW7" s="926">
        <v>-1.3626760806554046</v>
      </c>
      <c r="AX7" s="926">
        <v>-2.7781682660674321</v>
      </c>
      <c r="AY7" s="926">
        <v>-2.8297107964563324</v>
      </c>
      <c r="AZ7" s="926">
        <v>-2.8244489195590532</v>
      </c>
      <c r="BA7" s="927">
        <v>-4.2278963838010313</v>
      </c>
      <c r="BB7" s="925">
        <v>0</v>
      </c>
      <c r="BC7" s="926">
        <v>0</v>
      </c>
      <c r="BD7" s="926">
        <v>0</v>
      </c>
      <c r="BE7" s="926">
        <v>0</v>
      </c>
      <c r="BF7" s="926">
        <v>0</v>
      </c>
      <c r="BG7" s="926">
        <v>0</v>
      </c>
      <c r="BH7" s="926">
        <v>0</v>
      </c>
      <c r="BI7" s="926">
        <v>0</v>
      </c>
      <c r="BJ7" s="926">
        <v>0</v>
      </c>
      <c r="BK7" s="926">
        <v>0</v>
      </c>
      <c r="BL7" s="926">
        <v>0</v>
      </c>
      <c r="BM7" s="926">
        <v>0</v>
      </c>
      <c r="BN7" s="926">
        <v>0</v>
      </c>
      <c r="BO7" s="926">
        <v>-1.3075408875022134</v>
      </c>
      <c r="BP7" s="926">
        <v>-1.2768264131196698</v>
      </c>
      <c r="BQ7" s="926">
        <v>-1.2460341292207247</v>
      </c>
      <c r="BR7" s="926">
        <v>-1.2149618551302712</v>
      </c>
      <c r="BS7" s="926">
        <v>-1.1836811250890271</v>
      </c>
      <c r="BT7" s="926">
        <v>-1.1522265266290272</v>
      </c>
      <c r="BU7" s="926">
        <v>-1.2043691946727808</v>
      </c>
      <c r="BV7" s="927">
        <v>-1.2559702501012229</v>
      </c>
      <c r="BW7" s="925">
        <v>0</v>
      </c>
      <c r="BX7" s="926">
        <v>0</v>
      </c>
      <c r="BY7" s="926">
        <v>0</v>
      </c>
      <c r="BZ7" s="926">
        <v>0</v>
      </c>
      <c r="CA7" s="926">
        <v>0</v>
      </c>
      <c r="CB7" s="926">
        <v>0</v>
      </c>
      <c r="CC7" s="926">
        <v>0</v>
      </c>
      <c r="CD7" s="926">
        <v>0</v>
      </c>
      <c r="CE7" s="926">
        <v>0</v>
      </c>
      <c r="CF7" s="926">
        <v>0</v>
      </c>
      <c r="CG7" s="926">
        <v>-1.0011838951449157</v>
      </c>
      <c r="CH7" s="926">
        <v>-1.0115441076716785</v>
      </c>
      <c r="CI7" s="926">
        <v>-1.0219508347493882</v>
      </c>
      <c r="CJ7" s="926">
        <v>-1.0321676267641084</v>
      </c>
      <c r="CK7" s="926">
        <v>-1.0647619829009205</v>
      </c>
      <c r="CL7" s="926">
        <v>-1.0970086266793011</v>
      </c>
      <c r="CM7" s="926">
        <v>-1.1288611581232288</v>
      </c>
      <c r="CN7" s="926">
        <v>-1.1601990389991936</v>
      </c>
      <c r="CO7" s="926">
        <v>-1.1909836752220571</v>
      </c>
      <c r="CP7" s="926">
        <v>-1.1943732207633104</v>
      </c>
      <c r="CQ7" s="927">
        <v>-1.1975528136794331</v>
      </c>
      <c r="CR7" s="925">
        <v>0</v>
      </c>
      <c r="CS7" s="926">
        <v>0</v>
      </c>
      <c r="CT7" s="926">
        <v>-1.1052700803395759</v>
      </c>
      <c r="CU7" s="926">
        <v>-1.1107398673350986</v>
      </c>
      <c r="CV7" s="926">
        <v>-1.0826385323210062</v>
      </c>
      <c r="CW7" s="926">
        <v>-1.0552523749730867</v>
      </c>
      <c r="CX7" s="926">
        <v>-1.0286192092866102</v>
      </c>
      <c r="CY7" s="926">
        <v>-1.0024622530133662</v>
      </c>
      <c r="CZ7" s="926">
        <v>-0.97687320247957743</v>
      </c>
      <c r="DA7" s="926">
        <v>-0.97278198440082519</v>
      </c>
      <c r="DB7" s="926">
        <v>-0.96770511059577835</v>
      </c>
      <c r="DC7" s="926">
        <v>-1.9800643818045174</v>
      </c>
      <c r="DD7" s="926">
        <v>-2.0240424013984217</v>
      </c>
      <c r="DE7" s="926">
        <v>-2.0671560844089498</v>
      </c>
      <c r="DF7" s="926">
        <v>-3.0588024957308164</v>
      </c>
      <c r="DG7" s="926">
        <v>-3.0167417596298876</v>
      </c>
      <c r="DH7" s="926">
        <v>-3.965423719662887</v>
      </c>
      <c r="DI7" s="926">
        <v>-3.9079334209837953</v>
      </c>
      <c r="DJ7" s="926">
        <v>-4.8124534953389855</v>
      </c>
      <c r="DK7" s="926">
        <v>-5.9001902223551355</v>
      </c>
      <c r="DL7" s="927">
        <v>-7.028532402110045</v>
      </c>
      <c r="DM7" s="925">
        <v>0</v>
      </c>
      <c r="DN7" s="926">
        <v>0</v>
      </c>
      <c r="DO7" s="926">
        <v>0</v>
      </c>
      <c r="DP7" s="926">
        <v>0</v>
      </c>
      <c r="DQ7" s="926">
        <v>0</v>
      </c>
      <c r="DR7" s="926">
        <v>-1.0254919162107718</v>
      </c>
      <c r="DS7" s="926">
        <v>-1.0211508754568683</v>
      </c>
      <c r="DT7" s="926">
        <v>-1.0163335759932579</v>
      </c>
      <c r="DU7" s="926">
        <v>-1.0111652033522454</v>
      </c>
      <c r="DV7" s="926">
        <v>-0.9908337115219048</v>
      </c>
      <c r="DW7" s="926">
        <v>-0.97071741895425845</v>
      </c>
      <c r="DX7" s="926">
        <v>-0.97259645980873799</v>
      </c>
      <c r="DY7" s="926">
        <v>-0.97453219254217061</v>
      </c>
      <c r="DZ7" s="926">
        <v>-0.97629949803421567</v>
      </c>
      <c r="EA7" s="926">
        <v>-0.99796001893673392</v>
      </c>
      <c r="EB7" s="926">
        <v>-1.0193919694121476</v>
      </c>
      <c r="EC7" s="926">
        <v>-1.0405495796999809</v>
      </c>
      <c r="ED7" s="926">
        <v>-2.1225403554156301</v>
      </c>
      <c r="EE7" s="926">
        <v>-2.1630335141034251</v>
      </c>
      <c r="EF7" s="926">
        <v>-2.1575750898672439</v>
      </c>
      <c r="EG7" s="927">
        <v>-3.2274178120369825</v>
      </c>
      <c r="EH7" s="925">
        <v>0</v>
      </c>
      <c r="EI7" s="926">
        <v>0</v>
      </c>
      <c r="EJ7" s="926">
        <v>0</v>
      </c>
      <c r="EK7" s="926">
        <v>0</v>
      </c>
      <c r="EL7" s="926">
        <v>-0.81833360611032546</v>
      </c>
      <c r="EM7" s="926">
        <v>-0.82386883309900583</v>
      </c>
      <c r="EN7" s="926">
        <v>-0.82902595379576738</v>
      </c>
      <c r="EO7" s="926">
        <v>-1.6675024345264688</v>
      </c>
      <c r="EP7" s="926">
        <v>-1.6762722581005676</v>
      </c>
      <c r="EQ7" s="926">
        <v>-2.4871752050663218</v>
      </c>
      <c r="ER7" s="926">
        <v>-2.45954072654893</v>
      </c>
      <c r="ES7" s="926">
        <v>-3.2828371102564802</v>
      </c>
      <c r="ET7" s="926">
        <v>-4.1073867564689266</v>
      </c>
      <c r="EU7" s="926">
        <v>-4.1101674676581155</v>
      </c>
      <c r="EV7" s="926">
        <v>-5.0403284371246855</v>
      </c>
      <c r="EW7" s="926">
        <v>-6.0043263428287759</v>
      </c>
      <c r="EX7" s="926">
        <v>-7.0008709513330132</v>
      </c>
      <c r="EY7" s="926">
        <v>-8.0282181103484334</v>
      </c>
      <c r="EZ7" s="926">
        <v>-9.9923236387306247</v>
      </c>
      <c r="FA7" s="926">
        <v>-10.850053551896963</v>
      </c>
      <c r="FB7" s="927">
        <v>-12.59435520508822</v>
      </c>
      <c r="FC7" s="926">
        <v>0</v>
      </c>
      <c r="FD7" s="926">
        <v>0</v>
      </c>
      <c r="FE7" s="926">
        <v>0</v>
      </c>
      <c r="FF7" s="926">
        <v>0</v>
      </c>
      <c r="FG7" s="926">
        <v>0</v>
      </c>
      <c r="FH7" s="926">
        <v>0</v>
      </c>
      <c r="FI7" s="926">
        <v>0</v>
      </c>
      <c r="FJ7" s="926">
        <v>0</v>
      </c>
      <c r="FK7" s="926">
        <v>0</v>
      </c>
      <c r="FL7" s="926">
        <v>0</v>
      </c>
      <c r="FM7" s="926">
        <v>0</v>
      </c>
      <c r="FN7" s="926">
        <v>0</v>
      </c>
      <c r="FO7" s="926">
        <v>0</v>
      </c>
      <c r="FP7" s="926">
        <v>-1.5605684920425063</v>
      </c>
      <c r="FQ7" s="926">
        <v>-1.5242123065006119</v>
      </c>
      <c r="FR7" s="926">
        <v>-1.4877820062424991</v>
      </c>
      <c r="FS7" s="926">
        <v>-1.4510322539515865</v>
      </c>
      <c r="FT7" s="926">
        <v>-1.4140459747314491</v>
      </c>
      <c r="FU7" s="926">
        <v>-1.3768614216033512</v>
      </c>
      <c r="FV7" s="926">
        <v>-1.4392176660338603</v>
      </c>
      <c r="FW7" s="926">
        <v>-1.5009203832523141</v>
      </c>
      <c r="FX7" s="925">
        <v>0</v>
      </c>
      <c r="FY7" s="926">
        <v>0</v>
      </c>
      <c r="FZ7" s="926">
        <v>0</v>
      </c>
      <c r="GA7" s="926">
        <v>0</v>
      </c>
      <c r="GB7" s="926">
        <v>0</v>
      </c>
      <c r="GC7" s="926">
        <v>0</v>
      </c>
      <c r="GD7" s="926">
        <v>0</v>
      </c>
      <c r="GE7" s="926">
        <v>0</v>
      </c>
      <c r="GF7" s="926">
        <v>0</v>
      </c>
      <c r="GG7" s="926">
        <v>0</v>
      </c>
      <c r="GH7" s="926">
        <v>0</v>
      </c>
      <c r="GI7" s="926">
        <v>0</v>
      </c>
      <c r="GJ7" s="926">
        <v>-1.6345507263493744</v>
      </c>
      <c r="GK7" s="926">
        <v>-1.6511425828084789</v>
      </c>
      <c r="GL7" s="926">
        <v>-1.7026844694741712</v>
      </c>
      <c r="GM7" s="926">
        <v>-1.7536234816503224</v>
      </c>
      <c r="GN7" s="926">
        <v>-1.8038879428917163</v>
      </c>
      <c r="GO7" s="926">
        <v>-1.8533414248343796</v>
      </c>
      <c r="GP7" s="926">
        <v>-1.9019242774883054</v>
      </c>
      <c r="GQ7" s="926">
        <v>-1.9077412321767895</v>
      </c>
      <c r="GR7" s="927">
        <v>-1.9132794987095387</v>
      </c>
      <c r="GS7" s="925">
        <v>0</v>
      </c>
      <c r="GT7" s="926">
        <v>0</v>
      </c>
      <c r="GU7" s="926">
        <v>-4.9412171906109414E-3</v>
      </c>
      <c r="GV7" s="926">
        <v>-1.9598393171524064E-2</v>
      </c>
      <c r="GW7" s="926">
        <v>-4.0299341372517783E-2</v>
      </c>
      <c r="GX7" s="926">
        <v>-6.6408335485495851E-2</v>
      </c>
      <c r="GY7" s="926">
        <v>-9.7413938713702075E-2</v>
      </c>
      <c r="GZ7" s="926">
        <v>-0.13275142340809154</v>
      </c>
      <c r="HA7" s="926">
        <v>-0.17186624707045528</v>
      </c>
      <c r="HB7" s="926">
        <v>-0.21531898917033265</v>
      </c>
      <c r="HC7" s="926">
        <v>-0.26315475548743272</v>
      </c>
      <c r="HD7" s="926">
        <v>-0.33916399932749286</v>
      </c>
      <c r="HE7" s="926">
        <v>-0.44389063256971184</v>
      </c>
      <c r="HF7" s="926">
        <v>-0.56191111444730879</v>
      </c>
      <c r="HG7" s="926">
        <v>-0.71561612542624786</v>
      </c>
      <c r="HH7" s="926">
        <v>-0.8931872186151093</v>
      </c>
      <c r="HI7" s="926">
        <v>-1.0865093780013488</v>
      </c>
      <c r="HJ7" s="926">
        <v>-1.2937731502222434</v>
      </c>
      <c r="HK7" s="926">
        <v>-1.5027113065612916</v>
      </c>
      <c r="HL7" s="926">
        <v>-1.7441719018337913</v>
      </c>
      <c r="HM7" s="927">
        <v>-2.0069697290595165</v>
      </c>
      <c r="HN7" s="925">
        <v>0</v>
      </c>
      <c r="HO7" s="926">
        <v>0</v>
      </c>
      <c r="HP7" s="926">
        <v>0</v>
      </c>
      <c r="HQ7" s="926">
        <v>0</v>
      </c>
      <c r="HR7" s="926">
        <v>0</v>
      </c>
      <c r="HS7" s="926">
        <v>-1.0259240734385756E-3</v>
      </c>
      <c r="HT7" s="926">
        <v>-5.0804091398748696E-3</v>
      </c>
      <c r="HU7" s="926">
        <v>-1.231327789990519E-2</v>
      </c>
      <c r="HV7" s="926">
        <v>-2.4066685172642488E-2</v>
      </c>
      <c r="HW7" s="926">
        <v>-4.0431927655119715E-2</v>
      </c>
      <c r="HX7" s="926">
        <v>-6.0523703113687155E-2</v>
      </c>
      <c r="HY7" s="926">
        <v>-8.4490819859795341E-2</v>
      </c>
      <c r="HZ7" s="926">
        <v>-0.11216600693986378</v>
      </c>
      <c r="IA7" s="926">
        <v>-0.14245980310114348</v>
      </c>
      <c r="IB7" s="926">
        <v>-0.17609068405632744</v>
      </c>
      <c r="IC7" s="926">
        <v>-0.20987727271415535</v>
      </c>
      <c r="ID7" s="926">
        <v>-0.24171213907533007</v>
      </c>
      <c r="IE7" s="926">
        <v>-0.28574546072825502</v>
      </c>
      <c r="IF7" s="926">
        <v>-0.33941585910211902</v>
      </c>
      <c r="IG7" s="926">
        <v>-0.38932378150052571</v>
      </c>
      <c r="IH7" s="927">
        <v>-0.44631095645769481</v>
      </c>
      <c r="II7" s="925">
        <v>0</v>
      </c>
      <c r="IJ7" s="926">
        <v>0</v>
      </c>
      <c r="IK7" s="926">
        <v>0</v>
      </c>
      <c r="IL7" s="926">
        <v>0</v>
      </c>
      <c r="IM7" s="926">
        <v>0</v>
      </c>
      <c r="IN7" s="926">
        <v>0</v>
      </c>
      <c r="IO7" s="926">
        <v>0</v>
      </c>
      <c r="IP7" s="926">
        <v>0</v>
      </c>
      <c r="IQ7" s="926">
        <v>0</v>
      </c>
      <c r="IR7" s="926">
        <v>0</v>
      </c>
      <c r="IS7" s="926">
        <v>0</v>
      </c>
      <c r="IT7" s="926">
        <v>0</v>
      </c>
      <c r="IU7" s="926">
        <v>0</v>
      </c>
      <c r="IV7" s="926">
        <v>4.6793238359344754E-11</v>
      </c>
      <c r="IW7" s="926">
        <v>-9.115639656864852E-14</v>
      </c>
      <c r="IX7" s="926">
        <v>-5.0686044229020493E-4</v>
      </c>
      <c r="IY7" s="926">
        <v>-1.4013773967185804E-3</v>
      </c>
      <c r="IZ7" s="926">
        <v>-4.0004297255005761E-3</v>
      </c>
      <c r="JA7" s="926">
        <v>-8.0358833484678177E-3</v>
      </c>
      <c r="JB7" s="926">
        <v>-1.3797866711429935E-2</v>
      </c>
      <c r="JC7" s="927">
        <v>-2.2384377542727207E-2</v>
      </c>
      <c r="JD7" s="925">
        <v>0</v>
      </c>
      <c r="JE7" s="926">
        <v>0</v>
      </c>
      <c r="JF7" s="926">
        <v>0</v>
      </c>
      <c r="JG7" s="926">
        <v>0</v>
      </c>
      <c r="JH7" s="926">
        <v>0</v>
      </c>
      <c r="JI7" s="926">
        <v>0</v>
      </c>
      <c r="JJ7" s="926">
        <v>0</v>
      </c>
      <c r="JK7" s="926">
        <v>0</v>
      </c>
      <c r="JL7" s="926">
        <v>0</v>
      </c>
      <c r="JM7" s="926">
        <v>0</v>
      </c>
      <c r="JN7" s="926">
        <v>0</v>
      </c>
      <c r="JO7" s="926">
        <v>0</v>
      </c>
      <c r="JP7" s="926">
        <v>0</v>
      </c>
      <c r="JQ7" s="926">
        <v>0</v>
      </c>
      <c r="JR7" s="926">
        <v>0</v>
      </c>
      <c r="JS7" s="926">
        <v>-8.7054435142695785E-4</v>
      </c>
      <c r="JT7" s="926">
        <v>-2.0811631354511126E-3</v>
      </c>
      <c r="JU7" s="926">
        <v>-4.859842482423396E-3</v>
      </c>
      <c r="JV7" s="926">
        <v>-9.0564138194460242E-3</v>
      </c>
      <c r="JW7" s="926">
        <v>-1.4947308677589505E-2</v>
      </c>
      <c r="JX7" s="927">
        <v>-2.3658759781099381E-2</v>
      </c>
      <c r="JY7" s="925">
        <v>0</v>
      </c>
      <c r="JZ7" s="926">
        <v>0</v>
      </c>
      <c r="KA7" s="926">
        <v>-4.2819470069327542E-3</v>
      </c>
      <c r="KB7" s="926">
        <v>-1.6719455195006394E-2</v>
      </c>
      <c r="KC7" s="926">
        <v>-3.3756315994662556E-2</v>
      </c>
      <c r="KD7" s="926">
        <v>-5.4597322995758479E-2</v>
      </c>
      <c r="KE7" s="926">
        <v>-7.8606123823855567E-2</v>
      </c>
      <c r="KF7" s="926">
        <v>-0.10514853014186354</v>
      </c>
      <c r="KG7" s="926">
        <v>-0.13364328911883794</v>
      </c>
      <c r="KH7" s="926">
        <v>-0.16438510660000594</v>
      </c>
      <c r="KI7" s="926">
        <v>-0.1972571376967367</v>
      </c>
      <c r="KJ7" s="926">
        <v>-0.25107295628560422</v>
      </c>
      <c r="KK7" s="926">
        <v>-0.32469210103475188</v>
      </c>
      <c r="KL7" s="926">
        <v>-0.40774602244723734</v>
      </c>
      <c r="KM7" s="926">
        <v>-0.51559344036379429</v>
      </c>
      <c r="KN7" s="926">
        <v>-0.6398438783793825</v>
      </c>
      <c r="KO7" s="926">
        <v>-0.77485421303902946</v>
      </c>
      <c r="KP7" s="926">
        <v>-0.91955620561241425</v>
      </c>
      <c r="KQ7" s="926">
        <v>-1.0653620922641416</v>
      </c>
      <c r="KR7" s="926">
        <v>-1.2334341260629103</v>
      </c>
      <c r="KS7" s="927">
        <v>-1.4158146429120109</v>
      </c>
      <c r="KT7" s="925">
        <v>0</v>
      </c>
      <c r="KU7" s="926">
        <v>0</v>
      </c>
      <c r="KV7" s="926">
        <v>0</v>
      </c>
      <c r="KW7" s="926">
        <v>0</v>
      </c>
      <c r="KX7" s="926">
        <v>0</v>
      </c>
      <c r="KY7" s="926">
        <v>-8.5041033451640352E-4</v>
      </c>
      <c r="KZ7" s="926">
        <v>-4.1718184396402902E-3</v>
      </c>
      <c r="LA7" s="926">
        <v>-9.9909867687378029E-3</v>
      </c>
      <c r="LB7" s="926">
        <v>-1.9288734052209322E-2</v>
      </c>
      <c r="LC7" s="926">
        <v>-3.2003794257157159E-2</v>
      </c>
      <c r="LD7" s="926">
        <v>-4.7309965937498699E-2</v>
      </c>
      <c r="LE7" s="926">
        <v>-6.5511174892496138E-2</v>
      </c>
      <c r="LF7" s="926">
        <v>-8.6450477507897805E-2</v>
      </c>
      <c r="LG7" s="926">
        <v>-0.10929555337303243</v>
      </c>
      <c r="LH7" s="926">
        <v>-0.13461008645663464</v>
      </c>
      <c r="LI7" s="926">
        <v>-0.15997786660480129</v>
      </c>
      <c r="LJ7" s="926">
        <v>-0.18381950025594129</v>
      </c>
      <c r="LK7" s="926">
        <v>-0.21667424914831823</v>
      </c>
      <c r="LL7" s="926">
        <v>-0.25661140021950235</v>
      </c>
      <c r="LM7" s="926">
        <v>-0.29370648511912556</v>
      </c>
      <c r="LN7" s="927">
        <v>-0.33596036259488926</v>
      </c>
      <c r="LO7" s="925">
        <v>0</v>
      </c>
      <c r="LP7" s="926">
        <v>0</v>
      </c>
      <c r="LQ7" s="926">
        <v>0</v>
      </c>
      <c r="LR7" s="926">
        <v>0</v>
      </c>
      <c r="LS7" s="926">
        <v>-1.1109816558819097E-2</v>
      </c>
      <c r="LT7" s="926">
        <v>-3.5375485389729455E-2</v>
      </c>
      <c r="LU7" s="926">
        <v>-5.9067350598422053E-2</v>
      </c>
      <c r="LV7" s="926">
        <v>-9.0917319413190256E-2</v>
      </c>
      <c r="LW7" s="926">
        <v>-0.12461504671020762</v>
      </c>
      <c r="LX7" s="926">
        <v>-0.15391504059439498</v>
      </c>
      <c r="LY7" s="926">
        <v>-0.18376340016089099</v>
      </c>
      <c r="LZ7" s="926">
        <v>-0.21636092123524531</v>
      </c>
      <c r="MA7" s="926">
        <v>-0.26247299604261265</v>
      </c>
      <c r="MB7" s="926">
        <v>-0.31930549451763834</v>
      </c>
      <c r="MC7" s="926">
        <v>-0.39503032175382025</v>
      </c>
      <c r="MD7" s="926">
        <v>-0.5013116153020345</v>
      </c>
      <c r="ME7" s="926">
        <v>-0.62045219196554413</v>
      </c>
      <c r="MF7" s="926">
        <v>-0.74847386006742056</v>
      </c>
      <c r="MG7" s="926">
        <v>-0.89292347767445079</v>
      </c>
      <c r="MH7" s="926">
        <v>-1.046791456598136</v>
      </c>
      <c r="MI7" s="927">
        <v>-1.1943065889188134</v>
      </c>
      <c r="MJ7" s="926">
        <v>0</v>
      </c>
      <c r="MK7" s="926">
        <v>0</v>
      </c>
      <c r="ML7" s="926">
        <v>0</v>
      </c>
      <c r="MM7" s="926">
        <v>-3.3766415976116377E-18</v>
      </c>
      <c r="MN7" s="926">
        <v>1.0180311679130317E-17</v>
      </c>
      <c r="MO7" s="926">
        <v>2.9066114462838781E-17</v>
      </c>
      <c r="MP7" s="926">
        <v>1.1072280557233184E-17</v>
      </c>
      <c r="MQ7" s="926">
        <v>3.4307230578402346E-17</v>
      </c>
      <c r="MR7" s="926">
        <v>8.9301425083412408E-17</v>
      </c>
      <c r="MS7" s="926">
        <v>-8.6396868424855946E-17</v>
      </c>
      <c r="MT7" s="926">
        <v>1.4313241929090948E-16</v>
      </c>
      <c r="MU7" s="926">
        <v>-5.9614030005525439E-17</v>
      </c>
      <c r="MV7" s="926">
        <v>-1.9543738036146194E-17</v>
      </c>
      <c r="MW7" s="926">
        <v>-2.2947218344428005E-2</v>
      </c>
      <c r="MX7" s="926">
        <v>-6.2432113446234672E-2</v>
      </c>
      <c r="MY7" s="926">
        <v>-9.0189929856670847E-2</v>
      </c>
      <c r="MZ7" s="926">
        <v>-0.10930185787876301</v>
      </c>
      <c r="NA7" s="926">
        <v>-0.12228798603004165</v>
      </c>
      <c r="NB7" s="926">
        <v>-0.1311979998878865</v>
      </c>
      <c r="NC7" s="926">
        <v>-0.13865424059525733</v>
      </c>
      <c r="ND7" s="926">
        <v>-0.14690182685529107</v>
      </c>
      <c r="NE7" s="925">
        <v>0</v>
      </c>
      <c r="NF7" s="926">
        <v>0</v>
      </c>
      <c r="NG7" s="926">
        <v>0</v>
      </c>
      <c r="NH7" s="926">
        <v>0</v>
      </c>
      <c r="NI7" s="926">
        <v>1.468209495065053E-19</v>
      </c>
      <c r="NJ7" s="926">
        <v>3.1436982701089051E-19</v>
      </c>
      <c r="NK7" s="926">
        <v>-1.7098552744298474E-17</v>
      </c>
      <c r="NL7" s="926">
        <v>1.9962795085185069E-17</v>
      </c>
      <c r="NM7" s="926">
        <v>2.0680374130865501E-17</v>
      </c>
      <c r="NN7" s="926">
        <v>-4.6481137326502774E-17</v>
      </c>
      <c r="NO7" s="926">
        <v>3.5269649167502803E-17</v>
      </c>
      <c r="NP7" s="926">
        <v>3.3311178015378536E-17</v>
      </c>
      <c r="NQ7" s="926">
        <v>-8.6328390948687689E-3</v>
      </c>
      <c r="NR7" s="926">
        <v>-2.828170345919373E-2</v>
      </c>
      <c r="NS7" s="926">
        <v>-5.0919165684611856E-2</v>
      </c>
      <c r="NT7" s="926">
        <v>-7.4571053828216716E-2</v>
      </c>
      <c r="NU7" s="926">
        <v>-9.8747256776042347E-2</v>
      </c>
      <c r="NV7" s="926">
        <v>-0.12243836725460966</v>
      </c>
      <c r="NW7" s="926">
        <v>-0.1446179562001344</v>
      </c>
      <c r="NX7" s="926">
        <v>-0.16525443155320274</v>
      </c>
      <c r="NY7" s="927">
        <v>-0.18069010488660453</v>
      </c>
    </row>
    <row r="8" spans="1:389">
      <c r="A8" s="768" t="s">
        <v>129</v>
      </c>
      <c r="B8" s="762">
        <v>42073.636804384012</v>
      </c>
      <c r="C8" s="1080">
        <v>-54589263.198272519</v>
      </c>
      <c r="D8" s="767">
        <v>116373944.18702044</v>
      </c>
      <c r="E8" s="762">
        <v>41584.059545605203</v>
      </c>
      <c r="F8" s="766">
        <v>-55337808.458189867</v>
      </c>
      <c r="G8" s="767">
        <v>124544288.32473511</v>
      </c>
      <c r="H8" s="762">
        <v>83657.696349989215</v>
      </c>
      <c r="I8" s="1080">
        <v>-109927071.65646239</v>
      </c>
      <c r="J8" s="1080">
        <v>240918232.51175553</v>
      </c>
      <c r="K8" s="767">
        <v>3048217896.0420036</v>
      </c>
      <c r="L8" s="925">
        <v>-1.39038226765053</v>
      </c>
      <c r="M8" s="926">
        <v>-1.3833660221465891</v>
      </c>
      <c r="N8" s="926">
        <v>-1.3761087766945472</v>
      </c>
      <c r="O8" s="926">
        <v>-1.3687462490612567</v>
      </c>
      <c r="P8" s="926">
        <v>-1.3910400608584439</v>
      </c>
      <c r="Q8" s="926">
        <v>-1.4121885924374027</v>
      </c>
      <c r="R8" s="926">
        <v>-2.8648783356051553</v>
      </c>
      <c r="S8" s="926">
        <v>-2.9035108667352958</v>
      </c>
      <c r="T8" s="926">
        <v>-2.9399811372421283</v>
      </c>
      <c r="U8" s="926">
        <v>-4.3147040227207754</v>
      </c>
      <c r="V8" s="926">
        <v>-4.2205669560105648</v>
      </c>
      <c r="W8" s="926">
        <v>-5.5475062001231521</v>
      </c>
      <c r="X8" s="926">
        <v>-5.466835185637791</v>
      </c>
      <c r="Y8" s="926">
        <v>-6.7319488775513605</v>
      </c>
      <c r="Z8" s="926">
        <v>-8.2592859105421184</v>
      </c>
      <c r="AA8" s="926">
        <v>-9.8454373337355037</v>
      </c>
      <c r="AB8" s="926">
        <v>-11.486657449442589</v>
      </c>
      <c r="AC8" s="926">
        <v>-13.178495157303047</v>
      </c>
      <c r="AD8" s="926">
        <v>-16.415598980311671</v>
      </c>
      <c r="AE8" s="926">
        <v>-17.818060705689675</v>
      </c>
      <c r="AF8" s="927">
        <v>-20.673364294570547</v>
      </c>
      <c r="AG8" s="925">
        <v>-1.365645689304646</v>
      </c>
      <c r="AH8" s="926">
        <v>-1.386117029450503</v>
      </c>
      <c r="AI8" s="926">
        <v>-1.4061767290428122</v>
      </c>
      <c r="AJ8" s="926">
        <v>-1.4259673686397107</v>
      </c>
      <c r="AK8" s="926">
        <v>-1.4254808496084408</v>
      </c>
      <c r="AL8" s="926">
        <v>-1.4247016958854353</v>
      </c>
      <c r="AM8" s="926">
        <v>-1.423894545551164</v>
      </c>
      <c r="AN8" s="926">
        <v>-1.4231621100703222</v>
      </c>
      <c r="AO8" s="926">
        <v>-1.4221762145330601</v>
      </c>
      <c r="AP8" s="926">
        <v>-1.4486175442165141</v>
      </c>
      <c r="AQ8" s="926">
        <v>-1.4744900486644319</v>
      </c>
      <c r="AR8" s="926">
        <v>-1.5042889655994856</v>
      </c>
      <c r="AS8" s="926">
        <v>-3.066871731424321</v>
      </c>
      <c r="AT8" s="926">
        <v>-3.1237595734349597</v>
      </c>
      <c r="AU8" s="926">
        <v>-3.1179433548393476</v>
      </c>
      <c r="AV8" s="926">
        <v>-4.667214766684495</v>
      </c>
      <c r="AW8" s="926">
        <v>-4.6564192184683151</v>
      </c>
      <c r="AX8" s="926">
        <v>-4.6458036461905792</v>
      </c>
      <c r="AY8" s="926">
        <v>-6.1794232631654751</v>
      </c>
      <c r="AZ8" s="926">
        <v>-6.2626319863845765</v>
      </c>
      <c r="BA8" s="927">
        <v>-7.827366293060507</v>
      </c>
      <c r="BB8" s="925">
        <v>0</v>
      </c>
      <c r="BC8" s="926">
        <v>0</v>
      </c>
      <c r="BD8" s="926">
        <v>0</v>
      </c>
      <c r="BE8" s="926">
        <v>0</v>
      </c>
      <c r="BF8" s="926">
        <v>0</v>
      </c>
      <c r="BG8" s="926">
        <v>0</v>
      </c>
      <c r="BH8" s="926">
        <v>0</v>
      </c>
      <c r="BI8" s="926">
        <v>0</v>
      </c>
      <c r="BJ8" s="926">
        <v>-1.4658137781770648</v>
      </c>
      <c r="BK8" s="926">
        <v>-1.3858263819096521</v>
      </c>
      <c r="BL8" s="926">
        <v>-1.3093747945910259</v>
      </c>
      <c r="BM8" s="926">
        <v>-1.2767339195100185</v>
      </c>
      <c r="BN8" s="926">
        <v>-1.2438740069008034</v>
      </c>
      <c r="BO8" s="926">
        <v>-1.2108312823880834</v>
      </c>
      <c r="BP8" s="926">
        <v>-1.265622818606909</v>
      </c>
      <c r="BQ8" s="926">
        <v>-1.3198449521212332</v>
      </c>
      <c r="BR8" s="926">
        <v>-1.3731478505968102</v>
      </c>
      <c r="BS8" s="926">
        <v>-1.4252460042815347</v>
      </c>
      <c r="BT8" s="926">
        <v>-1.4766607334493198</v>
      </c>
      <c r="BU8" s="926">
        <v>-1.4608554826095315</v>
      </c>
      <c r="BV8" s="927">
        <v>-2.8888283323357058</v>
      </c>
      <c r="BW8" s="925">
        <v>0</v>
      </c>
      <c r="BX8" s="926">
        <v>0</v>
      </c>
      <c r="BY8" s="926">
        <v>0</v>
      </c>
      <c r="BZ8" s="926">
        <v>0</v>
      </c>
      <c r="CA8" s="926">
        <v>0</v>
      </c>
      <c r="CB8" s="926">
        <v>-1.3266726026921205</v>
      </c>
      <c r="CC8" s="926">
        <v>-1.2922634494690826</v>
      </c>
      <c r="CD8" s="926">
        <v>-1.2586810643319986</v>
      </c>
      <c r="CE8" s="926">
        <v>-1.2256272543131814</v>
      </c>
      <c r="CF8" s="926">
        <v>-1.2189530835757711</v>
      </c>
      <c r="CG8" s="926">
        <v>-1.2108032721213497</v>
      </c>
      <c r="CH8" s="926">
        <v>-1.2459626233245267</v>
      </c>
      <c r="CI8" s="926">
        <v>-1.280553907944963</v>
      </c>
      <c r="CJ8" s="926">
        <v>-1.3145345450579793</v>
      </c>
      <c r="CK8" s="926">
        <v>-1.318275518608667</v>
      </c>
      <c r="CL8" s="926">
        <v>-1.3217848108685857</v>
      </c>
      <c r="CM8" s="926">
        <v>-1.3250258776386108</v>
      </c>
      <c r="CN8" s="926">
        <v>-1.3283278425808938</v>
      </c>
      <c r="CO8" s="926">
        <v>-1.3314952576159058</v>
      </c>
      <c r="CP8" s="926">
        <v>-1.3425387506574893</v>
      </c>
      <c r="CQ8" s="927">
        <v>-1.3465750880146476</v>
      </c>
      <c r="CR8" s="925">
        <v>-1.281735413788418</v>
      </c>
      <c r="CS8" s="926">
        <v>-1.2493535166232732</v>
      </c>
      <c r="CT8" s="926">
        <v>-1.2175530392061411</v>
      </c>
      <c r="CU8" s="926">
        <v>-1.1864452010927451</v>
      </c>
      <c r="CV8" s="926">
        <v>-1.1814431973826771</v>
      </c>
      <c r="CW8" s="926">
        <v>-1.1752461345395808</v>
      </c>
      <c r="CX8" s="926">
        <v>-2.3361683193551315</v>
      </c>
      <c r="CY8" s="926">
        <v>-2.3199732922871945</v>
      </c>
      <c r="CZ8" s="926">
        <v>-2.3018626822740629</v>
      </c>
      <c r="DA8" s="926">
        <v>-3.309070557766951</v>
      </c>
      <c r="DB8" s="926">
        <v>-3.1706254488563559</v>
      </c>
      <c r="DC8" s="926">
        <v>-4.1677201613068462</v>
      </c>
      <c r="DD8" s="926">
        <v>-4.1073183560653206</v>
      </c>
      <c r="DE8" s="926">
        <v>-5.0580149603420352</v>
      </c>
      <c r="DF8" s="926">
        <v>-6.2012387309289352</v>
      </c>
      <c r="DG8" s="926">
        <v>-7.3871324669784997</v>
      </c>
      <c r="DH8" s="926">
        <v>-8.6128434824628926</v>
      </c>
      <c r="DI8" s="926">
        <v>-9.8749936478867255</v>
      </c>
      <c r="DJ8" s="926">
        <v>-12.292550509585226</v>
      </c>
      <c r="DK8" s="926">
        <v>-13.344632284525886</v>
      </c>
      <c r="DL8" s="927">
        <v>-15.48431387783981</v>
      </c>
      <c r="DM8" s="925">
        <v>-1.2665465925673516</v>
      </c>
      <c r="DN8" s="926">
        <v>-1.2611617924402871</v>
      </c>
      <c r="DO8" s="926">
        <v>-1.255189513592299</v>
      </c>
      <c r="DP8" s="926">
        <v>-1.2487842749877416</v>
      </c>
      <c r="DQ8" s="926">
        <v>-1.2236529840954198</v>
      </c>
      <c r="DR8" s="926">
        <v>-1.1987886238375687</v>
      </c>
      <c r="DS8" s="926">
        <v>-1.1744133384261062</v>
      </c>
      <c r="DT8" s="926">
        <v>-1.1506006110480413</v>
      </c>
      <c r="DU8" s="926">
        <v>-1.1270759559448216</v>
      </c>
      <c r="DV8" s="926">
        <v>-1.1264895100132328</v>
      </c>
      <c r="DW8" s="926">
        <v>-1.125124656731078</v>
      </c>
      <c r="DX8" s="926">
        <v>-1.1484789728918905</v>
      </c>
      <c r="DY8" s="926">
        <v>-2.3427020272921553</v>
      </c>
      <c r="DZ8" s="926">
        <v>-2.3873998341511395</v>
      </c>
      <c r="EA8" s="926">
        <v>-2.38137615992067</v>
      </c>
      <c r="EB8" s="926">
        <v>-3.5621929069398419</v>
      </c>
      <c r="EC8" s="926">
        <v>-3.5513971588179629</v>
      </c>
      <c r="ED8" s="926">
        <v>-3.5407380971253062</v>
      </c>
      <c r="EE8" s="926">
        <v>-4.7060255962806821</v>
      </c>
      <c r="EF8" s="926">
        <v>-4.7766596581390104</v>
      </c>
      <c r="EG8" s="927">
        <v>-5.9676734030442873</v>
      </c>
      <c r="EH8" s="925">
        <v>-0.96741665778936792</v>
      </c>
      <c r="EI8" s="926">
        <v>-0.97345687929110269</v>
      </c>
      <c r="EJ8" s="926">
        <v>-1.9579694230668281</v>
      </c>
      <c r="EK8" s="926">
        <v>-1.9682155128849317</v>
      </c>
      <c r="EL8" s="926">
        <v>-2.920259082646453</v>
      </c>
      <c r="EM8" s="926">
        <v>-2.8877108018965458</v>
      </c>
      <c r="EN8" s="926">
        <v>-3.8069873945551933</v>
      </c>
      <c r="EO8" s="926">
        <v>-4.7046817994018397</v>
      </c>
      <c r="EP8" s="926">
        <v>-4.6500720974541139</v>
      </c>
      <c r="EQ8" s="926">
        <v>-5.6324744201622963</v>
      </c>
      <c r="ER8" s="926">
        <v>-6.6275012227958143</v>
      </c>
      <c r="ES8" s="926">
        <v>-7.7274738475049958</v>
      </c>
      <c r="ET8" s="926">
        <v>-8.8614452611524825</v>
      </c>
      <c r="EU8" s="926">
        <v>-11.029397736841588</v>
      </c>
      <c r="EV8" s="926">
        <v>-11.976133574703084</v>
      </c>
      <c r="EW8" s="926">
        <v>-13.90145028234474</v>
      </c>
      <c r="EX8" s="926">
        <v>-15.798604773209604</v>
      </c>
      <c r="EY8" s="926">
        <v>-17.668641385907449</v>
      </c>
      <c r="EZ8" s="926">
        <v>-21.163050879027139</v>
      </c>
      <c r="FA8" s="926">
        <v>-23.703555517642997</v>
      </c>
      <c r="FB8" s="927">
        <v>-25.870236425902704</v>
      </c>
      <c r="FC8" s="926">
        <v>0</v>
      </c>
      <c r="FD8" s="926">
        <v>0</v>
      </c>
      <c r="FE8" s="926">
        <v>0</v>
      </c>
      <c r="FF8" s="926">
        <v>0</v>
      </c>
      <c r="FG8" s="926">
        <v>0</v>
      </c>
      <c r="FH8" s="926">
        <v>0</v>
      </c>
      <c r="FI8" s="926">
        <v>0</v>
      </c>
      <c r="FJ8" s="926">
        <v>0</v>
      </c>
      <c r="FK8" s="926">
        <v>-1.7587281738487874</v>
      </c>
      <c r="FL8" s="926">
        <v>-1.6586384469594595</v>
      </c>
      <c r="FM8" s="926">
        <v>-1.5632861055460481</v>
      </c>
      <c r="FN8" s="926">
        <v>-1.5246831713907909</v>
      </c>
      <c r="FO8" s="926">
        <v>-1.4858316353934633</v>
      </c>
      <c r="FP8" s="926">
        <v>-1.4467715383021265</v>
      </c>
      <c r="FQ8" s="926">
        <v>-1.5122977734517598</v>
      </c>
      <c r="FR8" s="926">
        <v>-1.5771368055955044</v>
      </c>
      <c r="FS8" s="926">
        <v>-1.6408756104498714</v>
      </c>
      <c r="FT8" s="926">
        <v>-1.7031779503377784</v>
      </c>
      <c r="FU8" s="926">
        <v>-3.5291973555673088</v>
      </c>
      <c r="FV8" s="926">
        <v>-3.4928223267243368</v>
      </c>
      <c r="FW8" s="926">
        <v>-3.4554100976309918</v>
      </c>
      <c r="FX8" s="925">
        <v>0</v>
      </c>
      <c r="FY8" s="926">
        <v>0</v>
      </c>
      <c r="FZ8" s="926">
        <v>0</v>
      </c>
      <c r="GA8" s="926">
        <v>0</v>
      </c>
      <c r="GB8" s="926">
        <v>0</v>
      </c>
      <c r="GC8" s="926">
        <v>0</v>
      </c>
      <c r="GD8" s="926">
        <v>0</v>
      </c>
      <c r="GE8" s="926">
        <v>-1.8593318700386696</v>
      </c>
      <c r="GF8" s="926">
        <v>-1.8594910871297579</v>
      </c>
      <c r="GG8" s="926">
        <v>-1.8984341301831122</v>
      </c>
      <c r="GH8" s="926">
        <v>-1.935754970971022</v>
      </c>
      <c r="GI8" s="926">
        <v>-1.9912383793462141</v>
      </c>
      <c r="GJ8" s="926">
        <v>-2.0458265402502178</v>
      </c>
      <c r="GK8" s="926">
        <v>-2.0994536334618985</v>
      </c>
      <c r="GL8" s="926">
        <v>-2.1058727895577078</v>
      </c>
      <c r="GM8" s="926">
        <v>-2.1119843355246815</v>
      </c>
      <c r="GN8" s="926">
        <v>-2.117728053199972</v>
      </c>
      <c r="GO8" s="926">
        <v>-4.2467753882574399</v>
      </c>
      <c r="GP8" s="926">
        <v>-4.257427848597267</v>
      </c>
      <c r="GQ8" s="926">
        <v>-4.290728624114152</v>
      </c>
      <c r="GR8" s="927">
        <v>-4.3039914062732478</v>
      </c>
      <c r="GS8" s="925">
        <v>-1.1201887947948325E-2</v>
      </c>
      <c r="GT8" s="926">
        <v>-3.8353050987273818E-2</v>
      </c>
      <c r="GU8" s="926">
        <v>-7.1245795878537521E-2</v>
      </c>
      <c r="GV8" s="926">
        <v>-0.1092370030652825</v>
      </c>
      <c r="GW8" s="926">
        <v>-0.15261185850265635</v>
      </c>
      <c r="GX8" s="926">
        <v>-0.20146958670326764</v>
      </c>
      <c r="GY8" s="926">
        <v>-0.27820921982001412</v>
      </c>
      <c r="GZ8" s="926">
        <v>-0.3855834398891842</v>
      </c>
      <c r="HA8" s="926">
        <v>-0.50449323372400912</v>
      </c>
      <c r="HB8" s="926">
        <v>-0.65872027479923112</v>
      </c>
      <c r="HC8" s="926">
        <v>-0.83588414318445281</v>
      </c>
      <c r="HD8" s="926">
        <v>-1.0390539471518103</v>
      </c>
      <c r="HE8" s="926">
        <v>-1.2584609027561022</v>
      </c>
      <c r="HF8" s="926">
        <v>-1.4813592030806468</v>
      </c>
      <c r="HG8" s="926">
        <v>-1.7395140588055718</v>
      </c>
      <c r="HH8" s="926">
        <v>-2.0212977962878682</v>
      </c>
      <c r="HI8" s="926">
        <v>-2.3147261536180679</v>
      </c>
      <c r="HJ8" s="926">
        <v>-2.6509926750084745</v>
      </c>
      <c r="HK8" s="926">
        <v>-3.0546664862226365</v>
      </c>
      <c r="HL8" s="926">
        <v>-3.5052726167130572</v>
      </c>
      <c r="HM8" s="927">
        <v>-4.0060155738749827</v>
      </c>
      <c r="HN8" s="925">
        <v>-1.2283837887881698E-3</v>
      </c>
      <c r="HO8" s="926">
        <v>-6.0825094839329352E-3</v>
      </c>
      <c r="HP8" s="926">
        <v>-1.4740040101771767E-2</v>
      </c>
      <c r="HQ8" s="926">
        <v>-2.8804002444384913E-2</v>
      </c>
      <c r="HR8" s="926">
        <v>-4.8376949687560011E-2</v>
      </c>
      <c r="HS8" s="926">
        <v>-7.2390704881265533E-2</v>
      </c>
      <c r="HT8" s="926">
        <v>-9.966842700625711E-2</v>
      </c>
      <c r="HU8" s="926">
        <v>-0.13046033118549394</v>
      </c>
      <c r="HV8" s="926">
        <v>-0.16335138779878244</v>
      </c>
      <c r="HW8" s="926">
        <v>-0.19905066336864019</v>
      </c>
      <c r="HX8" s="926">
        <v>-0.23388378966015155</v>
      </c>
      <c r="HY8" s="926">
        <v>-0.26911219621943872</v>
      </c>
      <c r="HZ8" s="926">
        <v>-0.3177784012169802</v>
      </c>
      <c r="IA8" s="926">
        <v>-0.37703476068723596</v>
      </c>
      <c r="IB8" s="926">
        <v>-0.43210360590834451</v>
      </c>
      <c r="IC8" s="926">
        <v>-0.49495535513530609</v>
      </c>
      <c r="ID8" s="926">
        <v>-0.56501470655380004</v>
      </c>
      <c r="IE8" s="926">
        <v>-0.6314061720207178</v>
      </c>
      <c r="IF8" s="926">
        <v>-0.71155383043166331</v>
      </c>
      <c r="IG8" s="926">
        <v>-0.80285889918135744</v>
      </c>
      <c r="IH8" s="927">
        <v>-0.90956329091592103</v>
      </c>
      <c r="II8" s="925">
        <v>0</v>
      </c>
      <c r="IJ8" s="926">
        <v>0</v>
      </c>
      <c r="IK8" s="926">
        <v>0</v>
      </c>
      <c r="IL8" s="926">
        <v>0</v>
      </c>
      <c r="IM8" s="926">
        <v>0</v>
      </c>
      <c r="IN8" s="926">
        <v>0</v>
      </c>
      <c r="IO8" s="926">
        <v>0</v>
      </c>
      <c r="IP8" s="926">
        <v>0</v>
      </c>
      <c r="IQ8" s="926">
        <v>4.2373732338671919E-11</v>
      </c>
      <c r="IR8" s="926">
        <v>1.3912833070128302E-12</v>
      </c>
      <c r="IS8" s="926">
        <v>-5.5409584919008208E-4</v>
      </c>
      <c r="IT8" s="926">
        <v>-1.5155027156135183E-3</v>
      </c>
      <c r="IU8" s="926">
        <v>-4.3001464097160713E-3</v>
      </c>
      <c r="IV8" s="926">
        <v>-8.6046857600356602E-3</v>
      </c>
      <c r="IW8" s="926">
        <v>-1.4733823029764725E-2</v>
      </c>
      <c r="IX8" s="926">
        <v>-2.3851819365739824E-2</v>
      </c>
      <c r="IY8" s="926">
        <v>-3.4019607416026332E-2</v>
      </c>
      <c r="IZ8" s="926">
        <v>-4.5964156169511772E-2</v>
      </c>
      <c r="JA8" s="926">
        <v>-5.6505737366528419E-2</v>
      </c>
      <c r="JB8" s="926">
        <v>-6.8144531460753721E-2</v>
      </c>
      <c r="JC8" s="927">
        <v>-8.1518294428395754E-2</v>
      </c>
      <c r="JD8" s="925">
        <v>0</v>
      </c>
      <c r="JE8" s="926">
        <v>0</v>
      </c>
      <c r="JF8" s="926">
        <v>0</v>
      </c>
      <c r="JG8" s="926">
        <v>0</v>
      </c>
      <c r="JH8" s="926">
        <v>0</v>
      </c>
      <c r="JI8" s="926">
        <v>3.96621143326348E-11</v>
      </c>
      <c r="JJ8" s="926">
        <v>-8.3752338105891746E-11</v>
      </c>
      <c r="JK8" s="926">
        <v>-4.7444694346759414E-11</v>
      </c>
      <c r="JL8" s="926">
        <v>-3.4795415985273508E-12</v>
      </c>
      <c r="JM8" s="926">
        <v>-3.7695821894795598E-12</v>
      </c>
      <c r="JN8" s="926">
        <v>-1.0616813830521474E-3</v>
      </c>
      <c r="JO8" s="926">
        <v>-2.4985428722602634E-3</v>
      </c>
      <c r="JP8" s="926">
        <v>-5.7664863931880667E-3</v>
      </c>
      <c r="JQ8" s="926">
        <v>-1.0648885174335043E-2</v>
      </c>
      <c r="JR8" s="926">
        <v>-1.7450335230291519E-2</v>
      </c>
      <c r="JS8" s="926">
        <v>-2.7462841408231409E-2</v>
      </c>
      <c r="JT8" s="926">
        <v>-3.7911240890600106E-2</v>
      </c>
      <c r="JU8" s="926">
        <v>-4.8492534894741701E-2</v>
      </c>
      <c r="JV8" s="926">
        <v>-5.7590694856905045E-2</v>
      </c>
      <c r="JW8" s="926">
        <v>-6.4629290968793995E-2</v>
      </c>
      <c r="JX8" s="927">
        <v>-7.054362023920957E-2</v>
      </c>
      <c r="JY8" s="925">
        <v>-1.0326554061955789E-2</v>
      </c>
      <c r="JZ8" s="926">
        <v>-3.4796159115890402E-2</v>
      </c>
      <c r="KA8" s="926">
        <v>-6.3446660761518725E-2</v>
      </c>
      <c r="KB8" s="926">
        <v>-9.5460887426500385E-2</v>
      </c>
      <c r="KC8" s="926">
        <v>-0.13086313256410964</v>
      </c>
      <c r="KD8" s="926">
        <v>-0.16951484566592123</v>
      </c>
      <c r="KE8" s="926">
        <v>-0.22853010544478058</v>
      </c>
      <c r="KF8" s="926">
        <v>-0.30893096266673226</v>
      </c>
      <c r="KG8" s="926">
        <v>-0.3952179988656761</v>
      </c>
      <c r="KH8" s="926">
        <v>-0.503721195110165</v>
      </c>
      <c r="KI8" s="926">
        <v>-0.62409663126791592</v>
      </c>
      <c r="KJ8" s="926">
        <v>-0.76581274854133241</v>
      </c>
      <c r="KK8" s="926">
        <v>-0.91845988592749173</v>
      </c>
      <c r="KL8" s="926">
        <v>-1.0730935169231586</v>
      </c>
      <c r="KM8" s="926">
        <v>-1.2516534972234012</v>
      </c>
      <c r="KN8" s="926">
        <v>-1.4458456104543913</v>
      </c>
      <c r="KO8" s="926">
        <v>-1.6474477187220415</v>
      </c>
      <c r="KP8" s="926">
        <v>-1.8788943651271843</v>
      </c>
      <c r="KQ8" s="926">
        <v>-2.1568635119550166</v>
      </c>
      <c r="KR8" s="926">
        <v>-2.4674205913263734</v>
      </c>
      <c r="KS8" s="927">
        <v>-2.8132051121926693</v>
      </c>
      <c r="KT8" s="925">
        <v>-1.1392453086685808E-3</v>
      </c>
      <c r="KU8" s="926">
        <v>-5.5881290241427545E-3</v>
      </c>
      <c r="KV8" s="926">
        <v>-1.3380457413070035E-2</v>
      </c>
      <c r="KW8" s="926">
        <v>-2.5825701548904512E-2</v>
      </c>
      <c r="KX8" s="926">
        <v>-4.283454883746296E-2</v>
      </c>
      <c r="KY8" s="926">
        <v>-6.3291887488415632E-2</v>
      </c>
      <c r="KZ8" s="926">
        <v>-8.6042430057002406E-2</v>
      </c>
      <c r="LA8" s="926">
        <v>-0.11120282884443</v>
      </c>
      <c r="LB8" s="926">
        <v>-0.1374803665149873</v>
      </c>
      <c r="LC8" s="926">
        <v>-0.16540314174727611</v>
      </c>
      <c r="LD8" s="926">
        <v>-0.19187319081387599</v>
      </c>
      <c r="LE8" s="926">
        <v>-0.21879169132693699</v>
      </c>
      <c r="LF8" s="926">
        <v>-0.25546293214945948</v>
      </c>
      <c r="LG8" s="926">
        <v>-0.29961590461788123</v>
      </c>
      <c r="LH8" s="926">
        <v>-0.34039616942223283</v>
      </c>
      <c r="LI8" s="926">
        <v>-0.38664848010986042</v>
      </c>
      <c r="LJ8" s="926">
        <v>-0.43804694400864364</v>
      </c>
      <c r="LK8" s="926">
        <v>-0.48672391492519207</v>
      </c>
      <c r="LL8" s="926">
        <v>-0.54564485383406769</v>
      </c>
      <c r="LM8" s="926">
        <v>-0.61288318135500397</v>
      </c>
      <c r="LN8" s="927">
        <v>-0.69168526084439286</v>
      </c>
      <c r="LO8" s="925">
        <v>-1.4083134790269236E-2</v>
      </c>
      <c r="LP8" s="926">
        <v>-4.2346342101060475E-2</v>
      </c>
      <c r="LQ8" s="926">
        <v>-8.1409651991940724E-2</v>
      </c>
      <c r="LR8" s="926">
        <v>-0.123722961030162</v>
      </c>
      <c r="LS8" s="926">
        <v>-0.16143567626737365</v>
      </c>
      <c r="LT8" s="926">
        <v>-0.19902521421987363</v>
      </c>
      <c r="LU8" s="926">
        <v>-0.23870953333068634</v>
      </c>
      <c r="LV8" s="926">
        <v>-0.29267151144609649</v>
      </c>
      <c r="LW8" s="926">
        <v>-0.35764669685453843</v>
      </c>
      <c r="LX8" s="926">
        <v>-0.44274411148117387</v>
      </c>
      <c r="LY8" s="926">
        <v>-0.56081236743480822</v>
      </c>
      <c r="LZ8" s="926">
        <v>-0.69234526170369826</v>
      </c>
      <c r="MA8" s="926">
        <v>-0.83355352912348835</v>
      </c>
      <c r="MB8" s="926">
        <v>-0.99281554966293939</v>
      </c>
      <c r="MC8" s="926">
        <v>-1.1624011998029573</v>
      </c>
      <c r="MD8" s="926">
        <v>-1.3248684855379445</v>
      </c>
      <c r="ME8" s="926">
        <v>-1.4842091849474492</v>
      </c>
      <c r="MF8" s="926">
        <v>-1.659482105182434</v>
      </c>
      <c r="MG8" s="926">
        <v>-1.8632603110642449</v>
      </c>
      <c r="MH8" s="926">
        <v>-2.1004698088777758</v>
      </c>
      <c r="MI8" s="927">
        <v>-2.3468917285801894</v>
      </c>
      <c r="MJ8" s="926">
        <v>1.7378802944623421E-18</v>
      </c>
      <c r="MK8" s="926">
        <v>1.9584443164141802E-18</v>
      </c>
      <c r="ML8" s="926">
        <v>1.0382494024039755E-17</v>
      </c>
      <c r="MM8" s="926">
        <v>-2.4622386161445786E-17</v>
      </c>
      <c r="MN8" s="926">
        <v>1.4795091722998849E-16</v>
      </c>
      <c r="MO8" s="926">
        <v>1.8158952065058616E-16</v>
      </c>
      <c r="MP8" s="926">
        <v>-6.3660996179987363E-17</v>
      </c>
      <c r="MQ8" s="926">
        <v>-2.2814338149449933E-17</v>
      </c>
      <c r="MR8" s="926">
        <v>-2.5861078604740462E-2</v>
      </c>
      <c r="MS8" s="926">
        <v>-6.9554464299415142E-2</v>
      </c>
      <c r="MT8" s="926">
        <v>-9.8866225625924176E-2</v>
      </c>
      <c r="MU8" s="926">
        <v>-0.11839164897957288</v>
      </c>
      <c r="MV8" s="926">
        <v>-0.13157660286039352</v>
      </c>
      <c r="MW8" s="926">
        <v>-0.14056539001997526</v>
      </c>
      <c r="MX8" s="926">
        <v>-0.14810573285650208</v>
      </c>
      <c r="MY8" s="926">
        <v>-0.15655121193482646</v>
      </c>
      <c r="MZ8" s="926">
        <v>-0.16972237121843925</v>
      </c>
      <c r="NA8" s="926">
        <v>-0.18722397742905228</v>
      </c>
      <c r="NB8" s="926">
        <v>-0.22128790168273227</v>
      </c>
      <c r="NC8" s="926">
        <v>-0.2732568116576144</v>
      </c>
      <c r="ND8" s="926">
        <v>-0.33078145196514619</v>
      </c>
      <c r="NE8" s="925">
        <v>0</v>
      </c>
      <c r="NF8" s="926">
        <v>-7.7187645029366538E-18</v>
      </c>
      <c r="NG8" s="926">
        <v>7.2136399038801664E-18</v>
      </c>
      <c r="NH8" s="926">
        <v>3.2303613605619218E-17</v>
      </c>
      <c r="NI8" s="926">
        <v>0</v>
      </c>
      <c r="NJ8" s="926">
        <v>0</v>
      </c>
      <c r="NK8" s="926">
        <v>0</v>
      </c>
      <c r="NL8" s="926">
        <v>-9.8200237572578231E-3</v>
      </c>
      <c r="NM8" s="926">
        <v>-3.2062816770356328E-2</v>
      </c>
      <c r="NN8" s="926">
        <v>-5.7451414250177191E-2</v>
      </c>
      <c r="NO8" s="926">
        <v>-8.3714120407610504E-2</v>
      </c>
      <c r="NP8" s="926">
        <v>-0.11041391392647837</v>
      </c>
      <c r="NQ8" s="926">
        <v>-0.13655624893230245</v>
      </c>
      <c r="NR8" s="926">
        <v>-0.16100922535204387</v>
      </c>
      <c r="NS8" s="926">
        <v>-0.1837494460695821</v>
      </c>
      <c r="NT8" s="926">
        <v>-0.20071968185541489</v>
      </c>
      <c r="NU8" s="926">
        <v>-0.21738052223024429</v>
      </c>
      <c r="NV8" s="926">
        <v>-0.24900419855608558</v>
      </c>
      <c r="NW8" s="926">
        <v>-0.2989170065518163</v>
      </c>
      <c r="NX8" s="926">
        <v>-0.35485209982101162</v>
      </c>
      <c r="NY8" s="927">
        <v>-0.42230399211230951</v>
      </c>
    </row>
    <row r="9" spans="1:389">
      <c r="A9" s="768" t="s">
        <v>130</v>
      </c>
      <c r="B9" s="762">
        <v>40662.511345662868</v>
      </c>
      <c r="C9" s="1080">
        <v>-61309845.241827711</v>
      </c>
      <c r="D9" s="767">
        <v>130791145.84546842</v>
      </c>
      <c r="E9" s="762">
        <v>40300.790388566369</v>
      </c>
      <c r="F9" s="766">
        <v>-62416109.097366609</v>
      </c>
      <c r="G9" s="767">
        <v>140445531.52862319</v>
      </c>
      <c r="H9" s="762">
        <v>80963.30173422923</v>
      </c>
      <c r="I9" s="1080">
        <v>-123725954.33919433</v>
      </c>
      <c r="J9" s="1080">
        <v>271236677.37409163</v>
      </c>
      <c r="K9" s="767">
        <v>3407589247.3947487</v>
      </c>
      <c r="L9" s="925">
        <v>-1.4284066075927804</v>
      </c>
      <c r="M9" s="926">
        <v>-2.8978226805064509</v>
      </c>
      <c r="N9" s="926">
        <v>-2.9369418225084871</v>
      </c>
      <c r="O9" s="926">
        <v>-2.973863174112914</v>
      </c>
      <c r="P9" s="926">
        <v>-4.3644922151367425</v>
      </c>
      <c r="Q9" s="926">
        <v>-4.2693264431590947</v>
      </c>
      <c r="R9" s="926">
        <v>-5.566130240075168</v>
      </c>
      <c r="S9" s="926">
        <v>-5.4407314243522791</v>
      </c>
      <c r="T9" s="926">
        <v>-6.6454816117896769</v>
      </c>
      <c r="U9" s="926">
        <v>-8.0869780335878545</v>
      </c>
      <c r="V9" s="926">
        <v>-9.5617148183888787</v>
      </c>
      <c r="W9" s="926">
        <v>-11.155494588283204</v>
      </c>
      <c r="X9" s="926">
        <v>-12.798396916912651</v>
      </c>
      <c r="Y9" s="926">
        <v>-15.941943997141408</v>
      </c>
      <c r="Z9" s="926">
        <v>-17.303870150833234</v>
      </c>
      <c r="AA9" s="926">
        <v>-20.07670124448083</v>
      </c>
      <c r="AB9" s="926">
        <v>-22.807311083938544</v>
      </c>
      <c r="AC9" s="926">
        <v>-25.495922160400767</v>
      </c>
      <c r="AD9" s="926">
        <v>-26.738244764528247</v>
      </c>
      <c r="AE9" s="926">
        <v>-29.365468687960458</v>
      </c>
      <c r="AF9" s="927">
        <v>-31.947747644879655</v>
      </c>
      <c r="AG9" s="925">
        <v>-1.4134971758134043</v>
      </c>
      <c r="AH9" s="926">
        <v>-1.4127270171669721</v>
      </c>
      <c r="AI9" s="926">
        <v>-1.412028796127494</v>
      </c>
      <c r="AJ9" s="926">
        <v>-1.4110772377505612</v>
      </c>
      <c r="AK9" s="926">
        <v>-1.4373340049295642</v>
      </c>
      <c r="AL9" s="926">
        <v>-1.4630247386062436</v>
      </c>
      <c r="AM9" s="926">
        <v>-1.4880911218471269</v>
      </c>
      <c r="AN9" s="926">
        <v>-3.0246979310234252</v>
      </c>
      <c r="AO9" s="926">
        <v>-3.0715072394139185</v>
      </c>
      <c r="AP9" s="926">
        <v>-3.0565403426775362</v>
      </c>
      <c r="AQ9" s="926">
        <v>-4.5614868562720687</v>
      </c>
      <c r="AR9" s="926">
        <v>-4.5509627728197657</v>
      </c>
      <c r="AS9" s="926">
        <v>-4.5406129676352762</v>
      </c>
      <c r="AT9" s="926">
        <v>-6.0395406058319168</v>
      </c>
      <c r="AU9" s="926">
        <v>-6.1208665293218871</v>
      </c>
      <c r="AV9" s="926">
        <v>-7.6502106336515823</v>
      </c>
      <c r="AW9" s="926">
        <v>-7.6477409957397953</v>
      </c>
      <c r="AX9" s="926">
        <v>-9.1734525567522383</v>
      </c>
      <c r="AY9" s="926">
        <v>-9.1680485254670145</v>
      </c>
      <c r="AZ9" s="926">
        <v>-10.610270873008403</v>
      </c>
      <c r="BA9" s="927">
        <v>-12.025107303687662</v>
      </c>
      <c r="BB9" s="925">
        <v>0</v>
      </c>
      <c r="BC9" s="926">
        <v>0</v>
      </c>
      <c r="BD9" s="926">
        <v>0</v>
      </c>
      <c r="BE9" s="926">
        <v>-1.6729250949964154</v>
      </c>
      <c r="BF9" s="926">
        <v>-1.5815851706042743</v>
      </c>
      <c r="BG9" s="926">
        <v>-1.4942799354524716</v>
      </c>
      <c r="BH9" s="926">
        <v>-1.4106161814677627</v>
      </c>
      <c r="BI9" s="926">
        <v>-1.3305412545965929</v>
      </c>
      <c r="BJ9" s="926">
        <v>-1.2539588983913426</v>
      </c>
      <c r="BK9" s="926">
        <v>-1.2689659754131331</v>
      </c>
      <c r="BL9" s="926">
        <v>-1.2812113043718973</v>
      </c>
      <c r="BM9" s="926">
        <v>-1.3329528945392788</v>
      </c>
      <c r="BN9" s="926">
        <v>-1.3835245192453947</v>
      </c>
      <c r="BO9" s="926">
        <v>-1.4334322925878453</v>
      </c>
      <c r="BP9" s="926">
        <v>-1.4180986659741652</v>
      </c>
      <c r="BQ9" s="926">
        <v>-2.8042942316176145</v>
      </c>
      <c r="BR9" s="926">
        <v>-2.7712561963001967</v>
      </c>
      <c r="BS9" s="926">
        <v>-2.7377326881855986</v>
      </c>
      <c r="BT9" s="926">
        <v>-2.7041847850444327</v>
      </c>
      <c r="BU9" s="926">
        <v>-2.687581103188343</v>
      </c>
      <c r="BV9" s="927">
        <v>-4.0054019089877997</v>
      </c>
      <c r="BW9" s="925">
        <v>-1.5561392822737297</v>
      </c>
      <c r="BX9" s="926">
        <v>-1.5157312775727547</v>
      </c>
      <c r="BY9" s="926">
        <v>-1.4762967021499414</v>
      </c>
      <c r="BZ9" s="926">
        <v>-1.4374858984624517</v>
      </c>
      <c r="CA9" s="926">
        <v>-1.4296065039447932</v>
      </c>
      <c r="CB9" s="926">
        <v>-1.4199998280104396</v>
      </c>
      <c r="CC9" s="926">
        <v>-1.4087582281417212</v>
      </c>
      <c r="CD9" s="926">
        <v>-1.3958810449751056</v>
      </c>
      <c r="CE9" s="926">
        <v>-1.3814785335092825</v>
      </c>
      <c r="CF9" s="926">
        <v>-1.3356916149191242</v>
      </c>
      <c r="CG9" s="926">
        <v>-1.2911952253676464</v>
      </c>
      <c r="CH9" s="926">
        <v>-1.2943708118650772</v>
      </c>
      <c r="CI9" s="926">
        <v>-1.2976054737386384</v>
      </c>
      <c r="CJ9" s="926">
        <v>-1.3007083264470172</v>
      </c>
      <c r="CK9" s="926">
        <v>-1.3115022856113896</v>
      </c>
      <c r="CL9" s="926">
        <v>-1.3154528842832196</v>
      </c>
      <c r="CM9" s="926">
        <v>-1.3191513103074577</v>
      </c>
      <c r="CN9" s="926">
        <v>-1.3227466454929502</v>
      </c>
      <c r="CO9" s="926">
        <v>-2.6521003203547444</v>
      </c>
      <c r="CP9" s="926">
        <v>-2.602340730954154</v>
      </c>
      <c r="CQ9" s="927">
        <v>-2.5521084278545523</v>
      </c>
      <c r="CR9" s="925">
        <v>-1.3191771610534886</v>
      </c>
      <c r="CS9" s="926">
        <v>-2.6221489012739667</v>
      </c>
      <c r="CT9" s="926">
        <v>-2.603818621453172</v>
      </c>
      <c r="CU9" s="926">
        <v>-2.5833477486061938</v>
      </c>
      <c r="CV9" s="926">
        <v>-3.7135330241040307</v>
      </c>
      <c r="CW9" s="926">
        <v>-3.5579510126568792</v>
      </c>
      <c r="CX9" s="926">
        <v>-4.5433919896586019</v>
      </c>
      <c r="CY9" s="926">
        <v>-4.3498081320087465</v>
      </c>
      <c r="CZ9" s="926">
        <v>-5.2038900117135398</v>
      </c>
      <c r="DA9" s="926">
        <v>-6.198168863547906</v>
      </c>
      <c r="DB9" s="926">
        <v>-7.1731037674705931</v>
      </c>
      <c r="DC9" s="926">
        <v>-8.3632760962682653</v>
      </c>
      <c r="DD9" s="926">
        <v>-9.5888205712624597</v>
      </c>
      <c r="DE9" s="926">
        <v>-11.936272479706759</v>
      </c>
      <c r="DF9" s="926">
        <v>-12.957900610375219</v>
      </c>
      <c r="DG9" s="926">
        <v>-15.035615690690435</v>
      </c>
      <c r="DH9" s="926">
        <v>-17.080685854065138</v>
      </c>
      <c r="DI9" s="926">
        <v>-19.092809934897389</v>
      </c>
      <c r="DJ9" s="926">
        <v>-20.020508651943544</v>
      </c>
      <c r="DK9" s="926">
        <v>-21.970485177997489</v>
      </c>
      <c r="DL9" s="927">
        <v>-23.882058948450151</v>
      </c>
      <c r="DM9" s="925">
        <v>-1.3112674182901003</v>
      </c>
      <c r="DN9" s="926">
        <v>-1.2845918042889934</v>
      </c>
      <c r="DO9" s="926">
        <v>-1.258531053426772</v>
      </c>
      <c r="DP9" s="926">
        <v>-1.2327854455070479</v>
      </c>
      <c r="DQ9" s="926">
        <v>-1.2321165666910154</v>
      </c>
      <c r="DR9" s="926">
        <v>-1.230596793857714</v>
      </c>
      <c r="DS9" s="926">
        <v>-1.2282163817922154</v>
      </c>
      <c r="DT9" s="926">
        <v>-2.4496541504183895</v>
      </c>
      <c r="DU9" s="926">
        <v>-2.4408929454380512</v>
      </c>
      <c r="DV9" s="926">
        <v>-2.3806466248692431</v>
      </c>
      <c r="DW9" s="926">
        <v>-3.482015198461589</v>
      </c>
      <c r="DX9" s="926">
        <v>-3.4714812534667487</v>
      </c>
      <c r="DY9" s="926">
        <v>-3.4610797961503579</v>
      </c>
      <c r="DZ9" s="926">
        <v>-4.6001735952030742</v>
      </c>
      <c r="EA9" s="926">
        <v>-4.6691939522140586</v>
      </c>
      <c r="EB9" s="926">
        <v>-5.8334277295283385</v>
      </c>
      <c r="EC9" s="926">
        <v>-5.8290132131704695</v>
      </c>
      <c r="ED9" s="926">
        <v>-6.9886967388228669</v>
      </c>
      <c r="EE9" s="926">
        <v>-6.9812304369252303</v>
      </c>
      <c r="EF9" s="926">
        <v>-8.0834958091122786</v>
      </c>
      <c r="EG9" s="927">
        <v>-9.1655606496014457</v>
      </c>
      <c r="EH9" s="925">
        <v>-3.0046536254500609</v>
      </c>
      <c r="EI9" s="926">
        <v>-3.9609771404234095</v>
      </c>
      <c r="EJ9" s="926">
        <v>-4.894721413950748</v>
      </c>
      <c r="EK9" s="926">
        <v>-4.8376344303181611</v>
      </c>
      <c r="EL9" s="926">
        <v>-5.859211922392646</v>
      </c>
      <c r="EM9" s="926">
        <v>-6.8937065019364354</v>
      </c>
      <c r="EN9" s="926">
        <v>-7.9387425632362465</v>
      </c>
      <c r="EO9" s="926">
        <v>-8.991553409186082</v>
      </c>
      <c r="EP9" s="926">
        <v>-11.053594003719553</v>
      </c>
      <c r="EQ9" s="926">
        <v>-11.855064971698738</v>
      </c>
      <c r="ER9" s="926">
        <v>-13.592324146234716</v>
      </c>
      <c r="ES9" s="926">
        <v>-15.447436947553854</v>
      </c>
      <c r="ET9" s="926">
        <v>-17.276071728372813</v>
      </c>
      <c r="EU9" s="926">
        <v>-20.691178449016945</v>
      </c>
      <c r="EV9" s="926">
        <v>-23.174918938040719</v>
      </c>
      <c r="EW9" s="926">
        <v>-25.293412528344049</v>
      </c>
      <c r="EX9" s="926">
        <v>-26.290576638129608</v>
      </c>
      <c r="EY9" s="926">
        <v>-28.362840360306166</v>
      </c>
      <c r="EZ9" s="926">
        <v>-29.320592944357372</v>
      </c>
      <c r="FA9" s="926">
        <v>-30.084757968749614</v>
      </c>
      <c r="FB9" s="927">
        <v>-30.818142050200549</v>
      </c>
      <c r="FC9" s="926">
        <v>0</v>
      </c>
      <c r="FD9" s="926">
        <v>0</v>
      </c>
      <c r="FE9" s="926">
        <v>0</v>
      </c>
      <c r="FF9" s="926">
        <v>-2.033874270909628</v>
      </c>
      <c r="FG9" s="926">
        <v>-1.9180985739735661</v>
      </c>
      <c r="FH9" s="926">
        <v>-1.8078044956724106</v>
      </c>
      <c r="FI9" s="926">
        <v>-1.7024651577750909</v>
      </c>
      <c r="FJ9" s="926">
        <v>-1.6019757759995734</v>
      </c>
      <c r="FK9" s="926">
        <v>-1.5061776712129831</v>
      </c>
      <c r="FL9" s="926">
        <v>-1.5202095602356636</v>
      </c>
      <c r="FM9" s="926">
        <v>-1.5308326003284538</v>
      </c>
      <c r="FN9" s="926">
        <v>-1.5927082338246752</v>
      </c>
      <c r="FO9" s="926">
        <v>-1.6531886812569851</v>
      </c>
      <c r="FP9" s="926">
        <v>-3.4256253132145957</v>
      </c>
      <c r="FQ9" s="926">
        <v>-3.3903416461914979</v>
      </c>
      <c r="FR9" s="926">
        <v>-3.3540499360631166</v>
      </c>
      <c r="FS9" s="926">
        <v>-4.9750908056267917</v>
      </c>
      <c r="FT9" s="926">
        <v>-4.9183798214534562</v>
      </c>
      <c r="FU9" s="926">
        <v>-4.8619745365154827</v>
      </c>
      <c r="FV9" s="926">
        <v>-6.4487922426692137</v>
      </c>
      <c r="FW9" s="926">
        <v>-6.4138847784917985</v>
      </c>
      <c r="FX9" s="925">
        <v>0</v>
      </c>
      <c r="FY9" s="926">
        <v>0</v>
      </c>
      <c r="FZ9" s="926">
        <v>-1.9093242860681663</v>
      </c>
      <c r="GA9" s="926">
        <v>-1.9094932386671672</v>
      </c>
      <c r="GB9" s="926">
        <v>-1.9494855939160729</v>
      </c>
      <c r="GC9" s="926">
        <v>-1.987811529456053</v>
      </c>
      <c r="GD9" s="926">
        <v>-2.0244266629241103</v>
      </c>
      <c r="GE9" s="926">
        <v>-2.0592170822428884</v>
      </c>
      <c r="GF9" s="926">
        <v>-2.0921587946340203</v>
      </c>
      <c r="GG9" s="926">
        <v>-2.0776724851037258</v>
      </c>
      <c r="GH9" s="926">
        <v>-2.0629699618123887</v>
      </c>
      <c r="GI9" s="926">
        <v>-2.0685996517205361</v>
      </c>
      <c r="GJ9" s="926">
        <v>-4.148292533409446</v>
      </c>
      <c r="GK9" s="926">
        <v>-4.1587327588000562</v>
      </c>
      <c r="GL9" s="926">
        <v>-4.191291368397529</v>
      </c>
      <c r="GM9" s="926">
        <v>-4.2042781817914587</v>
      </c>
      <c r="GN9" s="926">
        <v>-6.3243567677945478</v>
      </c>
      <c r="GO9" s="926">
        <v>-6.3414841123021546</v>
      </c>
      <c r="GP9" s="926">
        <v>-6.3578641600448336</v>
      </c>
      <c r="GQ9" s="926">
        <v>-8.3192984938400798</v>
      </c>
      <c r="GR9" s="927">
        <v>-8.1597460692392616</v>
      </c>
      <c r="GS9" s="925">
        <v>-2.1214117139071009E-2</v>
      </c>
      <c r="GT9" s="926">
        <v>-9.2145034255769698E-2</v>
      </c>
      <c r="GU9" s="926">
        <v>-0.19754043721246184</v>
      </c>
      <c r="GV9" s="926">
        <v>-0.31572361666145543</v>
      </c>
      <c r="GW9" s="926">
        <v>-0.47278012891252086</v>
      </c>
      <c r="GX9" s="926">
        <v>-0.65886447597447884</v>
      </c>
      <c r="GY9" s="926">
        <v>-0.86384890844965767</v>
      </c>
      <c r="GZ9" s="926">
        <v>-1.0825354376069072</v>
      </c>
      <c r="HA9" s="926">
        <v>-1.3012094307268107</v>
      </c>
      <c r="HB9" s="926">
        <v>-1.549998906869984</v>
      </c>
      <c r="HC9" s="926">
        <v>-1.8159687943019627</v>
      </c>
      <c r="HD9" s="926">
        <v>-2.1116083210739198</v>
      </c>
      <c r="HE9" s="926">
        <v>-2.4475294386307453</v>
      </c>
      <c r="HF9" s="926">
        <v>-2.8479526256779337</v>
      </c>
      <c r="HG9" s="926">
        <v>-3.2933601696250392</v>
      </c>
      <c r="HH9" s="926">
        <v>-3.7864604212503892</v>
      </c>
      <c r="HI9" s="926">
        <v>-4.3334227931395972</v>
      </c>
      <c r="HJ9" s="926">
        <v>-4.9372589337602761</v>
      </c>
      <c r="HK9" s="926">
        <v>-5.5566635901493271</v>
      </c>
      <c r="HL9" s="926">
        <v>-6.168691201167988</v>
      </c>
      <c r="HM9" s="927">
        <v>-6.8061369067907265</v>
      </c>
      <c r="HN9" s="925">
        <v>-7.1846197393632127E-3</v>
      </c>
      <c r="HO9" s="926">
        <v>-2.5087763852590095E-2</v>
      </c>
      <c r="HP9" s="926">
        <v>-4.7397725074984187E-2</v>
      </c>
      <c r="HQ9" s="926">
        <v>-7.3276373913246262E-2</v>
      </c>
      <c r="HR9" s="926">
        <v>-0.10280258352496729</v>
      </c>
      <c r="HS9" s="926">
        <v>-0.13384100042711555</v>
      </c>
      <c r="HT9" s="926">
        <v>-0.16435250251768529</v>
      </c>
      <c r="HU9" s="926">
        <v>-0.20915342093401978</v>
      </c>
      <c r="HV9" s="926">
        <v>-0.26572306269599855</v>
      </c>
      <c r="HW9" s="926">
        <v>-0.31809152635475879</v>
      </c>
      <c r="HX9" s="926">
        <v>-0.37801310707497482</v>
      </c>
      <c r="HY9" s="926">
        <v>-0.45000686261295808</v>
      </c>
      <c r="HZ9" s="926">
        <v>-0.51828825200484108</v>
      </c>
      <c r="IA9" s="926">
        <v>-0.59944862828057843</v>
      </c>
      <c r="IB9" s="926">
        <v>-0.6914440633748935</v>
      </c>
      <c r="IC9" s="926">
        <v>-0.79797275107686438</v>
      </c>
      <c r="ID9" s="926">
        <v>-0.91480158716994708</v>
      </c>
      <c r="IE9" s="926">
        <v>-1.041718463712062</v>
      </c>
      <c r="IF9" s="926">
        <v>-1.1781365851006953</v>
      </c>
      <c r="IG9" s="926">
        <v>-1.3231007608002727</v>
      </c>
      <c r="IH9" s="927">
        <v>-1.4811107833133441</v>
      </c>
      <c r="II9" s="925">
        <v>0</v>
      </c>
      <c r="IJ9" s="926">
        <v>0</v>
      </c>
      <c r="IK9" s="926">
        <v>0</v>
      </c>
      <c r="IL9" s="926">
        <v>0</v>
      </c>
      <c r="IM9" s="926">
        <v>-3.9189747485081011E-11</v>
      </c>
      <c r="IN9" s="926">
        <v>-7.1092579536428252E-4</v>
      </c>
      <c r="IO9" s="926">
        <v>-1.8913236360553719E-3</v>
      </c>
      <c r="IP9" s="926">
        <v>-5.1951032398605337E-3</v>
      </c>
      <c r="IQ9" s="926">
        <v>-1.0042720099439351E-2</v>
      </c>
      <c r="IR9" s="926">
        <v>-1.6588312617542844E-2</v>
      </c>
      <c r="IS9" s="926">
        <v>-2.5873024776785936E-2</v>
      </c>
      <c r="IT9" s="926">
        <v>-3.6430128796826611E-2</v>
      </c>
      <c r="IU9" s="926">
        <v>-4.8701884043310995E-2</v>
      </c>
      <c r="IV9" s="926">
        <v>-5.9343041600450896E-2</v>
      </c>
      <c r="IW9" s="926">
        <v>-7.104193877116749E-2</v>
      </c>
      <c r="IX9" s="926">
        <v>-8.424581979841117E-2</v>
      </c>
      <c r="IY9" s="926">
        <v>-0.10001803595307845</v>
      </c>
      <c r="IZ9" s="926">
        <v>-0.11450979351697965</v>
      </c>
      <c r="JA9" s="926">
        <v>-0.12912650655199043</v>
      </c>
      <c r="JB9" s="926">
        <v>-0.14382430349898523</v>
      </c>
      <c r="JC9" s="927">
        <v>-0.16706164494067322</v>
      </c>
      <c r="JD9" s="925">
        <v>0</v>
      </c>
      <c r="JE9" s="926">
        <v>0</v>
      </c>
      <c r="JF9" s="926">
        <v>0</v>
      </c>
      <c r="JG9" s="926">
        <v>0</v>
      </c>
      <c r="JH9" s="926">
        <v>-3.7280559518988903E-11</v>
      </c>
      <c r="JI9" s="926">
        <v>-1.4214308416400784E-3</v>
      </c>
      <c r="JJ9" s="926">
        <v>-3.2487562725514244E-3</v>
      </c>
      <c r="JK9" s="926">
        <v>-7.2519252240046544E-3</v>
      </c>
      <c r="JL9" s="926">
        <v>-1.2917175496995725E-2</v>
      </c>
      <c r="JM9" s="926">
        <v>-2.0380734889412611E-2</v>
      </c>
      <c r="JN9" s="926">
        <v>-3.0847771139017599E-2</v>
      </c>
      <c r="JO9" s="926">
        <v>-4.2079860297731364E-2</v>
      </c>
      <c r="JP9" s="926">
        <v>-5.328430482941815E-2</v>
      </c>
      <c r="JQ9" s="926">
        <v>-6.2735763105480014E-2</v>
      </c>
      <c r="JR9" s="926">
        <v>-6.9874346667383458E-2</v>
      </c>
      <c r="JS9" s="926">
        <v>-7.5764940464122077E-2</v>
      </c>
      <c r="JT9" s="926">
        <v>-8.0113313318333601E-2</v>
      </c>
      <c r="JU9" s="926">
        <v>-8.0861205697232763E-2</v>
      </c>
      <c r="JV9" s="926">
        <v>-8.3418948164519335E-2</v>
      </c>
      <c r="JW9" s="926">
        <v>-8.5256787343159335E-2</v>
      </c>
      <c r="JX9" s="927">
        <v>-8.8086166904897567E-2</v>
      </c>
      <c r="JY9" s="925">
        <v>-1.9591887140340158E-2</v>
      </c>
      <c r="JZ9" s="926">
        <v>-8.3461640847298346E-2</v>
      </c>
      <c r="KA9" s="926">
        <v>-0.17550580847892983</v>
      </c>
      <c r="KB9" s="926">
        <v>-0.27517711433159597</v>
      </c>
      <c r="KC9" s="926">
        <v>-0.40332306600909273</v>
      </c>
      <c r="KD9" s="926">
        <v>-0.55026532500994563</v>
      </c>
      <c r="KE9" s="926">
        <v>-0.70587290917356604</v>
      </c>
      <c r="KF9" s="926">
        <v>-0.86576777425237239</v>
      </c>
      <c r="KG9" s="926">
        <v>-1.0182919985795031</v>
      </c>
      <c r="KH9" s="926">
        <v>-1.1850982835690118</v>
      </c>
      <c r="KI9" s="926">
        <v>-1.3551217914376252</v>
      </c>
      <c r="KJ9" s="926">
        <v>-1.5542705204803866</v>
      </c>
      <c r="KK9" s="926">
        <v>-1.781988649957956</v>
      </c>
      <c r="KL9" s="926">
        <v>-2.0545856383987342</v>
      </c>
      <c r="KM9" s="926">
        <v>-2.3586508522020182</v>
      </c>
      <c r="KN9" s="926">
        <v>-2.6966089480698869</v>
      </c>
      <c r="KO9" s="926">
        <v>-3.0721553294812125</v>
      </c>
      <c r="KP9" s="926">
        <v>-3.4875861453568007</v>
      </c>
      <c r="KQ9" s="926">
        <v>-3.9143577298112646</v>
      </c>
      <c r="KR9" s="926">
        <v>-4.3360390804215427</v>
      </c>
      <c r="KS9" s="927">
        <v>-4.7750048071973339</v>
      </c>
      <c r="KT9" s="925">
        <v>-6.6649998883221429E-3</v>
      </c>
      <c r="KU9" s="926">
        <v>-2.3049255797262969E-2</v>
      </c>
      <c r="KV9" s="926">
        <v>-4.3012510520469616E-2</v>
      </c>
      <c r="KW9" s="926">
        <v>-6.5657722809882246E-2</v>
      </c>
      <c r="KX9" s="926">
        <v>-9.0943094302026184E-2</v>
      </c>
      <c r="KY9" s="926">
        <v>-0.11689387683293462</v>
      </c>
      <c r="KZ9" s="926">
        <v>-0.14171148084392815</v>
      </c>
      <c r="LA9" s="926">
        <v>-0.17719350622079233</v>
      </c>
      <c r="LB9" s="926">
        <v>-0.2209059563949558</v>
      </c>
      <c r="LC9" s="926">
        <v>-0.26004276442624263</v>
      </c>
      <c r="LD9" s="926">
        <v>-0.30332525263160282</v>
      </c>
      <c r="LE9" s="926">
        <v>-0.35601500412037979</v>
      </c>
      <c r="LF9" s="926">
        <v>-0.40595794966186638</v>
      </c>
      <c r="LG9" s="926">
        <v>-0.46551781709558959</v>
      </c>
      <c r="LH9" s="926">
        <v>-0.53316129094872977</v>
      </c>
      <c r="LI9" s="926">
        <v>-0.61174468614822075</v>
      </c>
      <c r="LJ9" s="926">
        <v>-0.69794944482271504</v>
      </c>
      <c r="LK9" s="926">
        <v>-0.791605500538477</v>
      </c>
      <c r="LL9" s="926">
        <v>-0.89227513400063252</v>
      </c>
      <c r="LM9" s="926">
        <v>-0.99930526748546633</v>
      </c>
      <c r="LN9" s="927">
        <v>-1.1159783673155204</v>
      </c>
      <c r="LO9" s="925">
        <v>-3.0591305132059321E-2</v>
      </c>
      <c r="LP9" s="926">
        <v>-9.1399631730384456E-2</v>
      </c>
      <c r="LQ9" s="926">
        <v>-0.16033585398938088</v>
      </c>
      <c r="LR9" s="926">
        <v>-0.23452610329071799</v>
      </c>
      <c r="LS9" s="926">
        <v>-0.32385154329086241</v>
      </c>
      <c r="LT9" s="926">
        <v>-0.44360893758414832</v>
      </c>
      <c r="LU9" s="926">
        <v>-0.5790134633735331</v>
      </c>
      <c r="LV9" s="926">
        <v>-0.72482254482392783</v>
      </c>
      <c r="LW9" s="926">
        <v>-0.88810198145604247</v>
      </c>
      <c r="LX9" s="926">
        <v>-1.0604637008573619</v>
      </c>
      <c r="LY9" s="926">
        <v>-1.2244566966367678</v>
      </c>
      <c r="LZ9" s="926">
        <v>-1.3847433612865601</v>
      </c>
      <c r="MA9" s="926">
        <v>-1.5600285137727177</v>
      </c>
      <c r="MB9" s="926">
        <v>-1.7626378397674074</v>
      </c>
      <c r="MC9" s="926">
        <v>-1.9974258239529235</v>
      </c>
      <c r="MD9" s="926">
        <v>-2.2411216053345981</v>
      </c>
      <c r="ME9" s="926">
        <v>-2.4981834473461078</v>
      </c>
      <c r="MF9" s="926">
        <v>-2.7737941363669805</v>
      </c>
      <c r="MG9" s="926">
        <v>-3.0503542855538655</v>
      </c>
      <c r="MH9" s="926">
        <v>-3.2928883417296859</v>
      </c>
      <c r="MI9" s="927">
        <v>-3.547986880818442</v>
      </c>
      <c r="MJ9" s="926">
        <v>2.6250908193226723E-18</v>
      </c>
      <c r="MK9" s="926">
        <v>-1.2215627498186042E-18</v>
      </c>
      <c r="ML9" s="926">
        <v>-9.4743886539695291E-19</v>
      </c>
      <c r="MM9" s="926">
        <v>-2.9907078838315282E-2</v>
      </c>
      <c r="MN9" s="926">
        <v>-8.0436326729084295E-2</v>
      </c>
      <c r="MO9" s="926">
        <v>-0.11433371706058404</v>
      </c>
      <c r="MP9" s="926">
        <v>-0.13626286022202172</v>
      </c>
      <c r="MQ9" s="926">
        <v>-0.14991210417013034</v>
      </c>
      <c r="MR9" s="926">
        <v>-0.15816706359906818</v>
      </c>
      <c r="MS9" s="926">
        <v>-0.16430657738312093</v>
      </c>
      <c r="MT9" s="926">
        <v>-0.17098786925956788</v>
      </c>
      <c r="MU9" s="926">
        <v>-0.1826963784663862</v>
      </c>
      <c r="MV9" s="926">
        <v>-0.19915018728162215</v>
      </c>
      <c r="MW9" s="926">
        <v>-0.23207258919433027</v>
      </c>
      <c r="MX9" s="926">
        <v>-0.28274149766810464</v>
      </c>
      <c r="MY9" s="926">
        <v>-0.33902141626524074</v>
      </c>
      <c r="MZ9" s="926">
        <v>-0.42051336049225663</v>
      </c>
      <c r="NA9" s="926">
        <v>-0.52068952895288234</v>
      </c>
      <c r="NB9" s="926">
        <v>-0.61959468152833175</v>
      </c>
      <c r="NC9" s="926">
        <v>-0.72478148100591788</v>
      </c>
      <c r="ND9" s="926">
        <v>-0.83298756576056476</v>
      </c>
      <c r="NE9" s="925">
        <v>0</v>
      </c>
      <c r="NF9" s="926">
        <v>0</v>
      </c>
      <c r="NG9" s="926">
        <v>-1.008407309377396E-2</v>
      </c>
      <c r="NH9" s="926">
        <v>-3.2925227163850046E-2</v>
      </c>
      <c r="NI9" s="926">
        <v>-5.8997156700071773E-2</v>
      </c>
      <c r="NJ9" s="926">
        <v>-8.596705824904971E-2</v>
      </c>
      <c r="NK9" s="926">
        <v>-0.11325131857053794</v>
      </c>
      <c r="NL9" s="926">
        <v>-0.13968628736691735</v>
      </c>
      <c r="NM9" s="926">
        <v>-0.16411396123160626</v>
      </c>
      <c r="NN9" s="926">
        <v>-0.186535892155552</v>
      </c>
      <c r="NO9" s="926">
        <v>-0.20288179283740293</v>
      </c>
      <c r="NP9" s="926">
        <v>-0.21885347325036175</v>
      </c>
      <c r="NQ9" s="926">
        <v>-0.24955567132302203</v>
      </c>
      <c r="NR9" s="926">
        <v>-0.29828325828151536</v>
      </c>
      <c r="NS9" s="926">
        <v>-0.3529941709308777</v>
      </c>
      <c r="NT9" s="926">
        <v>-0.41910135688628269</v>
      </c>
      <c r="NU9" s="926">
        <v>-0.51046589454854097</v>
      </c>
      <c r="NV9" s="926">
        <v>-0.62760507561221868</v>
      </c>
      <c r="NW9" s="926">
        <v>-0.7340029239318433</v>
      </c>
      <c r="NX9" s="926">
        <v>-0.84867777706916758</v>
      </c>
      <c r="NY9" s="927">
        <v>-0.96066550983095134</v>
      </c>
    </row>
    <row r="10" spans="1:389">
      <c r="A10" s="768" t="s">
        <v>131</v>
      </c>
      <c r="B10" s="762">
        <v>35950.165472001667</v>
      </c>
      <c r="C10" s="1080">
        <v>-62804092.050504841</v>
      </c>
      <c r="D10" s="767">
        <v>134703781.44323528</v>
      </c>
      <c r="E10" s="762">
        <v>35062.79713044675</v>
      </c>
      <c r="F10" s="766">
        <v>-62896671.1329832</v>
      </c>
      <c r="G10" s="767">
        <v>142553262.35873079</v>
      </c>
      <c r="H10" s="762">
        <v>71012.962602448417</v>
      </c>
      <c r="I10" s="1080">
        <v>-125700763.18348804</v>
      </c>
      <c r="J10" s="1080">
        <v>277257043.80196607</v>
      </c>
      <c r="K10" s="767">
        <v>3435342966.4029226</v>
      </c>
      <c r="L10" s="925">
        <v>-3.9803859049184211</v>
      </c>
      <c r="M10" s="926">
        <v>-5.1896977142071137</v>
      </c>
      <c r="N10" s="926">
        <v>-5.0730310023565011</v>
      </c>
      <c r="O10" s="926">
        <v>-6.1966428271094713</v>
      </c>
      <c r="P10" s="926">
        <v>-7.5409552454819959</v>
      </c>
      <c r="Q10" s="926">
        <v>-8.9162626527240292</v>
      </c>
      <c r="R10" s="926">
        <v>-10.318141423653913</v>
      </c>
      <c r="S10" s="926">
        <v>-11.741672728849096</v>
      </c>
      <c r="T10" s="926">
        <v>-14.50689182974682</v>
      </c>
      <c r="U10" s="926">
        <v>-15.618526542234719</v>
      </c>
      <c r="V10" s="926">
        <v>-17.974232460292143</v>
      </c>
      <c r="W10" s="926">
        <v>-20.418796021747085</v>
      </c>
      <c r="X10" s="926">
        <v>-22.825754051805632</v>
      </c>
      <c r="Y10" s="926">
        <v>-23.937894395651654</v>
      </c>
      <c r="Z10" s="926">
        <v>-26.289879158533324</v>
      </c>
      <c r="AA10" s="926">
        <v>-28.601628582771355</v>
      </c>
      <c r="AB10" s="926">
        <v>-30.875733338002533</v>
      </c>
      <c r="AC10" s="926">
        <v>-33.090269253130145</v>
      </c>
      <c r="AD10" s="926">
        <v>-35.256562389081807</v>
      </c>
      <c r="AE10" s="926">
        <v>-38.53620992395895</v>
      </c>
      <c r="AF10" s="927">
        <v>-40.518793177860744</v>
      </c>
      <c r="AG10" s="925">
        <v>-1.3128241159805505</v>
      </c>
      <c r="AH10" s="926">
        <v>-1.3353692573933102</v>
      </c>
      <c r="AI10" s="926">
        <v>-2.7143826349788824</v>
      </c>
      <c r="AJ10" s="926">
        <v>-2.7564980646615354</v>
      </c>
      <c r="AK10" s="926">
        <v>-2.7431780466701454</v>
      </c>
      <c r="AL10" s="926">
        <v>-4.0940026721891627</v>
      </c>
      <c r="AM10" s="926">
        <v>-4.072354124353609</v>
      </c>
      <c r="AN10" s="926">
        <v>-4.0509266419844252</v>
      </c>
      <c r="AO10" s="926">
        <v>-5.3720428161727796</v>
      </c>
      <c r="AP10" s="926">
        <v>-5.4279832453011352</v>
      </c>
      <c r="AQ10" s="926">
        <v>-6.7637803603071944</v>
      </c>
      <c r="AR10" s="926">
        <v>-6.7616869157763091</v>
      </c>
      <c r="AS10" s="926">
        <v>-8.1107377781407735</v>
      </c>
      <c r="AT10" s="926">
        <v>-8.1060627852288434</v>
      </c>
      <c r="AU10" s="926">
        <v>-9.3813840271877211</v>
      </c>
      <c r="AV10" s="926">
        <v>-10.632533130097215</v>
      </c>
      <c r="AW10" s="926">
        <v>-10.539595481497543</v>
      </c>
      <c r="AX10" s="926">
        <v>-11.751284173652635</v>
      </c>
      <c r="AY10" s="926">
        <v>-12.936569465526929</v>
      </c>
      <c r="AZ10" s="926">
        <v>-14.341310560450722</v>
      </c>
      <c r="BA10" s="927">
        <v>-15.757831453884819</v>
      </c>
      <c r="BB10" s="925">
        <v>-1.5723532585680253</v>
      </c>
      <c r="BC10" s="926">
        <v>-1.4843105474612912</v>
      </c>
      <c r="BD10" s="926">
        <v>-1.4000387260675353</v>
      </c>
      <c r="BE10" s="926">
        <v>-1.3194372252027655</v>
      </c>
      <c r="BF10" s="926">
        <v>-1.3351031106205973</v>
      </c>
      <c r="BG10" s="926">
        <v>-1.3478554294308118</v>
      </c>
      <c r="BH10" s="926">
        <v>-1.357541468362685</v>
      </c>
      <c r="BI10" s="926">
        <v>-1.3641044096515067</v>
      </c>
      <c r="BJ10" s="926">
        <v>-1.3682560693006636</v>
      </c>
      <c r="BK10" s="926">
        <v>-1.3105255642628109</v>
      </c>
      <c r="BL10" s="926">
        <v>-2.5091165286115888</v>
      </c>
      <c r="BM10" s="926">
        <v>-2.4795994070402472</v>
      </c>
      <c r="BN10" s="926">
        <v>-2.4496462742947891</v>
      </c>
      <c r="BO10" s="926">
        <v>-2.4196697806379888</v>
      </c>
      <c r="BP10" s="926">
        <v>-2.4048424882253876</v>
      </c>
      <c r="BQ10" s="926">
        <v>-3.5840685221649338</v>
      </c>
      <c r="BR10" s="926">
        <v>-3.5604699693859345</v>
      </c>
      <c r="BS10" s="926">
        <v>-3.5344860714233377</v>
      </c>
      <c r="BT10" s="926">
        <v>-3.5078033108686171</v>
      </c>
      <c r="BU10" s="926">
        <v>-4.6245910656716305</v>
      </c>
      <c r="BV10" s="927">
        <v>-4.5684116579696479</v>
      </c>
      <c r="BW10" s="925">
        <v>-1.5077181527118597</v>
      </c>
      <c r="BX10" s="926">
        <v>-1.4957303328016707</v>
      </c>
      <c r="BY10" s="926">
        <v>-1.482003114219836</v>
      </c>
      <c r="BZ10" s="926">
        <v>-1.4666533938010424</v>
      </c>
      <c r="CA10" s="926">
        <v>-1.4180134000624918</v>
      </c>
      <c r="CB10" s="926">
        <v>-1.3707398275536455</v>
      </c>
      <c r="CC10" s="926">
        <v>-1.3247695703678026</v>
      </c>
      <c r="CD10" s="926">
        <v>-1.2804018479413095</v>
      </c>
      <c r="CE10" s="926">
        <v>-1.2373954086142014</v>
      </c>
      <c r="CF10" s="926">
        <v>-1.2028841854998547</v>
      </c>
      <c r="CG10" s="926">
        <v>-1.1632207616437018</v>
      </c>
      <c r="CH10" s="926">
        <v>-1.1665036120867143</v>
      </c>
      <c r="CI10" s="926">
        <v>-1.1696949525854432</v>
      </c>
      <c r="CJ10" s="926">
        <v>-2.3452559007507396</v>
      </c>
      <c r="CK10" s="926">
        <v>-2.3013167546938433</v>
      </c>
      <c r="CL10" s="926">
        <v>-2.2569588208960276</v>
      </c>
      <c r="CM10" s="926">
        <v>-2.2118567759189212</v>
      </c>
      <c r="CN10" s="926">
        <v>-2.1666213585502128</v>
      </c>
      <c r="CO10" s="926">
        <v>-2.1210526821685036</v>
      </c>
      <c r="CP10" s="926">
        <v>-2.1684046160468426</v>
      </c>
      <c r="CQ10" s="927">
        <v>-3.3212660494750921</v>
      </c>
      <c r="CR10" s="925">
        <v>-3.682502304172047</v>
      </c>
      <c r="CS10" s="926">
        <v>-4.7021353747673373</v>
      </c>
      <c r="CT10" s="926">
        <v>-4.5014583970839226</v>
      </c>
      <c r="CU10" s="926">
        <v>-5.3848832405443403</v>
      </c>
      <c r="CV10" s="926">
        <v>-6.4128614944260818</v>
      </c>
      <c r="CW10" s="926">
        <v>-7.4204225186189774</v>
      </c>
      <c r="CX10" s="926">
        <v>-8.4039678988325051</v>
      </c>
      <c r="CY10" s="926">
        <v>-9.3598507503266717</v>
      </c>
      <c r="CZ10" s="926">
        <v>-11.318241499981383</v>
      </c>
      <c r="DA10" s="926">
        <v>-11.936389571694633</v>
      </c>
      <c r="DB10" s="926">
        <v>-13.45574621854891</v>
      </c>
      <c r="DC10" s="926">
        <v>-15.286142897352619</v>
      </c>
      <c r="DD10" s="926">
        <v>-17.087099011886068</v>
      </c>
      <c r="DE10" s="926">
        <v>-17.917578550264125</v>
      </c>
      <c r="DF10" s="926">
        <v>-19.662980900318871</v>
      </c>
      <c r="DG10" s="926">
        <v>-21.374051578700687</v>
      </c>
      <c r="DH10" s="926">
        <v>-23.052462121612393</v>
      </c>
      <c r="DI10" s="926">
        <v>-24.681615413339614</v>
      </c>
      <c r="DJ10" s="926">
        <v>-26.269790893759875</v>
      </c>
      <c r="DK10" s="926">
        <v>-28.684383923155735</v>
      </c>
      <c r="DL10" s="927">
        <v>-30.127021413807142</v>
      </c>
      <c r="DM10" s="925">
        <v>-1.217423134363063</v>
      </c>
      <c r="DN10" s="926">
        <v>-1.2150659856373949</v>
      </c>
      <c r="DO10" s="926">
        <v>-2.4233956956519052</v>
      </c>
      <c r="DP10" s="926">
        <v>-2.4146728950218943</v>
      </c>
      <c r="DQ10" s="926">
        <v>-2.3550481140928738</v>
      </c>
      <c r="DR10" s="926">
        <v>-3.444502728247663</v>
      </c>
      <c r="DS10" s="926">
        <v>-3.3577241336338801</v>
      </c>
      <c r="DT10" s="926">
        <v>-3.2732590490127649</v>
      </c>
      <c r="DU10" s="926">
        <v>-4.2538709799427821</v>
      </c>
      <c r="DV10" s="926">
        <v>-4.2217418866137848</v>
      </c>
      <c r="DW10" s="926">
        <v>-5.1573109088583493</v>
      </c>
      <c r="DX10" s="926">
        <v>-5.1534939251079095</v>
      </c>
      <c r="DY10" s="926">
        <v>-6.1788834838771436</v>
      </c>
      <c r="DZ10" s="926">
        <v>-6.1723806695591747</v>
      </c>
      <c r="EA10" s="926">
        <v>-7.1470813805687357</v>
      </c>
      <c r="EB10" s="926">
        <v>-8.1039589432502481</v>
      </c>
      <c r="EC10" s="926">
        <v>-8.0366161725534937</v>
      </c>
      <c r="ED10" s="926">
        <v>-8.9642444613542125</v>
      </c>
      <c r="EE10" s="926">
        <v>-9.8720349142925272</v>
      </c>
      <c r="EF10" s="926">
        <v>-10.933535120981844</v>
      </c>
      <c r="EG10" s="927">
        <v>-12.001751387462861</v>
      </c>
      <c r="EH10" s="925">
        <v>-6.5038134290323626</v>
      </c>
      <c r="EI10" s="926">
        <v>-7.488670897549639</v>
      </c>
      <c r="EJ10" s="926">
        <v>-8.4805151258686351</v>
      </c>
      <c r="EK10" s="926">
        <v>-10.423651760820491</v>
      </c>
      <c r="EL10" s="926">
        <v>-11.177961883385024</v>
      </c>
      <c r="EM10" s="926">
        <v>-12.814112364444611</v>
      </c>
      <c r="EN10" s="926">
        <v>-14.38250800143993</v>
      </c>
      <c r="EO10" s="926">
        <v>-15.886029865154001</v>
      </c>
      <c r="EP10" s="926">
        <v>-18.787259785351523</v>
      </c>
      <c r="EQ10" s="926">
        <v>-20.782795419485353</v>
      </c>
      <c r="ER10" s="926">
        <v>-22.404249484868842</v>
      </c>
      <c r="ES10" s="926">
        <v>-23.287494820311338</v>
      </c>
      <c r="ET10" s="926">
        <v>-25.123055387350803</v>
      </c>
      <c r="EU10" s="926">
        <v>-25.971431072950679</v>
      </c>
      <c r="EV10" s="926">
        <v>-26.648601866260378</v>
      </c>
      <c r="EW10" s="926">
        <v>-27.298543974562847</v>
      </c>
      <c r="EX10" s="926">
        <v>-27.915516220506845</v>
      </c>
      <c r="EY10" s="926">
        <v>-27.588963811853944</v>
      </c>
      <c r="EZ10" s="926">
        <v>-28.166995163979834</v>
      </c>
      <c r="FA10" s="926">
        <v>-29.171225834102984</v>
      </c>
      <c r="FB10" s="927">
        <v>-30.163174331603841</v>
      </c>
      <c r="FC10" s="926">
        <v>-1.9266951612873413</v>
      </c>
      <c r="FD10" s="926">
        <v>-1.8144559733026853</v>
      </c>
      <c r="FE10" s="926">
        <v>-1.7073823230295133</v>
      </c>
      <c r="FF10" s="926">
        <v>-1.6053035730282375</v>
      </c>
      <c r="FG10" s="926">
        <v>-1.6202291789356202</v>
      </c>
      <c r="FH10" s="926">
        <v>-1.6315133430169038</v>
      </c>
      <c r="FI10" s="926">
        <v>-1.6390023717099922</v>
      </c>
      <c r="FJ10" s="926">
        <v>-1.6426598939356047</v>
      </c>
      <c r="FK10" s="926">
        <v>-3.2865994735641735</v>
      </c>
      <c r="FL10" s="926">
        <v>-3.1408005271437744</v>
      </c>
      <c r="FM10" s="926">
        <v>-3.0002764200043011</v>
      </c>
      <c r="FN10" s="926">
        <v>-4.4504016893726615</v>
      </c>
      <c r="FO10" s="926">
        <v>-4.3997352525237474</v>
      </c>
      <c r="FP10" s="926">
        <v>-4.3493392169505967</v>
      </c>
      <c r="FQ10" s="926">
        <v>-5.7689081524341219</v>
      </c>
      <c r="FR10" s="926">
        <v>-5.7377392788219694</v>
      </c>
      <c r="FS10" s="926">
        <v>-7.133105514200814</v>
      </c>
      <c r="FT10" s="926">
        <v>-7.0894500952012436</v>
      </c>
      <c r="FU10" s="926">
        <v>-8.4534848071038766</v>
      </c>
      <c r="FV10" s="926">
        <v>-9.7632706591182767</v>
      </c>
      <c r="FW10" s="926">
        <v>-11.036398998772739</v>
      </c>
      <c r="FX10" s="925">
        <v>-1.8471257550887579</v>
      </c>
      <c r="FY10" s="926">
        <v>-1.881154034029894</v>
      </c>
      <c r="FZ10" s="926">
        <v>-1.91348462259214</v>
      </c>
      <c r="GA10" s="926">
        <v>-1.9440944062672756</v>
      </c>
      <c r="GB10" s="926">
        <v>-1.9306461944311906</v>
      </c>
      <c r="GC10" s="926">
        <v>-1.9169935963447919</v>
      </c>
      <c r="GD10" s="926">
        <v>-1.9030904121308865</v>
      </c>
      <c r="GE10" s="926">
        <v>-3.7783883976780928</v>
      </c>
      <c r="GF10" s="926">
        <v>-3.7501796364830682</v>
      </c>
      <c r="GG10" s="926">
        <v>-3.7419061299308112</v>
      </c>
      <c r="GH10" s="926">
        <v>-3.7161456489614793</v>
      </c>
      <c r="GI10" s="926">
        <v>-5.590118975862282</v>
      </c>
      <c r="GJ10" s="926">
        <v>-5.6052983587973984</v>
      </c>
      <c r="GK10" s="926">
        <v>-5.6198141299371827</v>
      </c>
      <c r="GL10" s="926">
        <v>-7.3536820904366067</v>
      </c>
      <c r="GM10" s="926">
        <v>-7.2127749948567299</v>
      </c>
      <c r="GN10" s="926">
        <v>-8.8364261634196737</v>
      </c>
      <c r="GO10" s="926">
        <v>-8.6559308485858537</v>
      </c>
      <c r="GP10" s="926">
        <v>-10.168758844414199</v>
      </c>
      <c r="GQ10" s="926">
        <v>-10.393444713726794</v>
      </c>
      <c r="GR10" s="927">
        <v>-12.379032579700805</v>
      </c>
      <c r="GS10" s="925">
        <v>-8.9590604329645496E-2</v>
      </c>
      <c r="GT10" s="926">
        <v>-0.29941934091496947</v>
      </c>
      <c r="GU10" s="926">
        <v>-0.53027248627323775</v>
      </c>
      <c r="GV10" s="926">
        <v>-0.76906383840996817</v>
      </c>
      <c r="GW10" s="926">
        <v>-1.0418653841340006</v>
      </c>
      <c r="GX10" s="926">
        <v>-1.336472986018407</v>
      </c>
      <c r="GY10" s="926">
        <v>-1.6376530037090511</v>
      </c>
      <c r="GZ10" s="926">
        <v>-1.9631715385819675</v>
      </c>
      <c r="HA10" s="926">
        <v>-2.3352564877678574</v>
      </c>
      <c r="HB10" s="926">
        <v>-2.7347024474356942</v>
      </c>
      <c r="HC10" s="926">
        <v>-3.1611796370996785</v>
      </c>
      <c r="HD10" s="926">
        <v>-3.6649171719625784</v>
      </c>
      <c r="HE10" s="926">
        <v>-4.2181714166673316</v>
      </c>
      <c r="HF10" s="926">
        <v>-4.7845422922904959</v>
      </c>
      <c r="HG10" s="926">
        <v>-5.3440955212360279</v>
      </c>
      <c r="HH10" s="926">
        <v>-5.9256620047306257</v>
      </c>
      <c r="HI10" s="926">
        <v>-6.5060900973403477</v>
      </c>
      <c r="HJ10" s="926">
        <v>-7.0884380923612298</v>
      </c>
      <c r="HK10" s="926">
        <v>-7.7127776420653049</v>
      </c>
      <c r="HL10" s="926">
        <v>-8.4516940056940655</v>
      </c>
      <c r="HM10" s="927">
        <v>-9.2941685605895117</v>
      </c>
      <c r="HN10" s="925">
        <v>-1.2458428814537514E-2</v>
      </c>
      <c r="HO10" s="926">
        <v>-3.8873842050742402E-2</v>
      </c>
      <c r="HP10" s="926">
        <v>-8.047100832241072E-2</v>
      </c>
      <c r="HQ10" s="926">
        <v>-0.13575578322948956</v>
      </c>
      <c r="HR10" s="926">
        <v>-0.18859813071224574</v>
      </c>
      <c r="HS10" s="926">
        <v>-0.25010907791546888</v>
      </c>
      <c r="HT10" s="926">
        <v>-0.31820677419358123</v>
      </c>
      <c r="HU10" s="926">
        <v>-0.38067232563058973</v>
      </c>
      <c r="HV10" s="926">
        <v>-0.45245893058225928</v>
      </c>
      <c r="HW10" s="926">
        <v>-0.53180581936296178</v>
      </c>
      <c r="HX10" s="926">
        <v>-0.62116596703137894</v>
      </c>
      <c r="HY10" s="926">
        <v>-0.7264984381937456</v>
      </c>
      <c r="HZ10" s="926">
        <v>-0.84070171268667693</v>
      </c>
      <c r="IA10" s="926">
        <v>-0.96326442055490524</v>
      </c>
      <c r="IB10" s="926">
        <v>-1.0933408884245974</v>
      </c>
      <c r="IC10" s="926">
        <v>-1.2352878215050076</v>
      </c>
      <c r="ID10" s="926">
        <v>-1.3739808124764785</v>
      </c>
      <c r="IE10" s="926">
        <v>-1.5145431711031492</v>
      </c>
      <c r="IF10" s="926">
        <v>-1.6929866871338533</v>
      </c>
      <c r="IG10" s="926">
        <v>-1.908419464690212</v>
      </c>
      <c r="IH10" s="927">
        <v>-2.1685860688073824</v>
      </c>
      <c r="II10" s="925">
        <v>-1.5722987322179549E-4</v>
      </c>
      <c r="IJ10" s="926">
        <v>-9.0345392354850527E-4</v>
      </c>
      <c r="IK10" s="926">
        <v>-3.2192087323506743E-3</v>
      </c>
      <c r="IL10" s="926">
        <v>-7.1266613033642845E-3</v>
      </c>
      <c r="IM10" s="926">
        <v>-1.2831853838486035E-2</v>
      </c>
      <c r="IN10" s="926">
        <v>-2.1286712982188871E-2</v>
      </c>
      <c r="IO10" s="926">
        <v>-3.0609882514210873E-2</v>
      </c>
      <c r="IP10" s="926">
        <v>-4.1242845496446801E-2</v>
      </c>
      <c r="IQ10" s="926">
        <v>-5.0173889508225211E-2</v>
      </c>
      <c r="IR10" s="926">
        <v>-5.9537063387479772E-2</v>
      </c>
      <c r="IS10" s="926">
        <v>-6.9824881195486799E-2</v>
      </c>
      <c r="IT10" s="926">
        <v>-8.3796579889182765E-2</v>
      </c>
      <c r="IU10" s="926">
        <v>-9.6718158172957036E-2</v>
      </c>
      <c r="IV10" s="926">
        <v>-0.10975352942779737</v>
      </c>
      <c r="IW10" s="926">
        <v>-0.12286653049588692</v>
      </c>
      <c r="IX10" s="926">
        <v>-0.14344619506613365</v>
      </c>
      <c r="IY10" s="926">
        <v>-0.16602387948207276</v>
      </c>
      <c r="IZ10" s="926">
        <v>-0.19181929465029413</v>
      </c>
      <c r="JA10" s="926">
        <v>-0.22445649835713288</v>
      </c>
      <c r="JB10" s="926">
        <v>-0.26910470376564399</v>
      </c>
      <c r="JC10" s="927">
        <v>-0.32093314058255329</v>
      </c>
      <c r="JD10" s="925">
        <v>-1.5076660859599206E-4</v>
      </c>
      <c r="JE10" s="926">
        <v>-8.781480193890117E-4</v>
      </c>
      <c r="JF10" s="926">
        <v>-2.8372960121931662E-3</v>
      </c>
      <c r="JG10" s="926">
        <v>-6.2510700430340876E-3</v>
      </c>
      <c r="JH10" s="926">
        <v>-1.1340565028525179E-2</v>
      </c>
      <c r="JI10" s="926">
        <v>-1.8942120720156025E-2</v>
      </c>
      <c r="JJ10" s="926">
        <v>-2.7046602360637551E-2</v>
      </c>
      <c r="JK10" s="926">
        <v>-3.5180849525989322E-2</v>
      </c>
      <c r="JL10" s="926">
        <v>-4.1989465436065188E-2</v>
      </c>
      <c r="JM10" s="926">
        <v>-4.6955113847545249E-2</v>
      </c>
      <c r="JN10" s="926">
        <v>-5.0746862481916177E-2</v>
      </c>
      <c r="JO10" s="926">
        <v>-5.4677494833755835E-2</v>
      </c>
      <c r="JP10" s="926">
        <v>-5.610782219021393E-2</v>
      </c>
      <c r="JQ10" s="926">
        <v>-5.9130725293858655E-2</v>
      </c>
      <c r="JR10" s="926">
        <v>-6.1847042281899411E-2</v>
      </c>
      <c r="JS10" s="926">
        <v>-6.509294591009418E-2</v>
      </c>
      <c r="JT10" s="926">
        <v>-6.7503326998468838E-2</v>
      </c>
      <c r="JU10" s="926">
        <v>-6.9120486373858925E-2</v>
      </c>
      <c r="JV10" s="926">
        <v>-7.4332714048593096E-2</v>
      </c>
      <c r="JW10" s="926">
        <v>-8.1823937674112224E-2</v>
      </c>
      <c r="JX10" s="927">
        <v>-9.879291966003656E-2</v>
      </c>
      <c r="JY10" s="925">
        <v>-8.2885854366581357E-2</v>
      </c>
      <c r="JZ10" s="926">
        <v>-0.27224051450615061</v>
      </c>
      <c r="KA10" s="926">
        <v>-0.47303601031639264</v>
      </c>
      <c r="KB10" s="926">
        <v>-0.67228979690088586</v>
      </c>
      <c r="KC10" s="926">
        <v>-0.89130074182993901</v>
      </c>
      <c r="KD10" s="926">
        <v>-1.1179756660554929</v>
      </c>
      <c r="KE10" s="926">
        <v>-1.3389662161262983</v>
      </c>
      <c r="KF10" s="926">
        <v>-1.5685138938612759</v>
      </c>
      <c r="KG10" s="926">
        <v>-1.8215991047223703</v>
      </c>
      <c r="KH10" s="926">
        <v>-2.0828658317007083</v>
      </c>
      <c r="KI10" s="926">
        <v>-2.3513772400598043</v>
      </c>
      <c r="KJ10" s="926">
        <v>-2.6911285023400424</v>
      </c>
      <c r="KK10" s="926">
        <v>-3.0662300842147516</v>
      </c>
      <c r="KL10" s="926">
        <v>-3.4512911677152331</v>
      </c>
      <c r="KM10" s="926">
        <v>-3.8317700797791261</v>
      </c>
      <c r="KN10" s="926">
        <v>-4.2275445414195474</v>
      </c>
      <c r="KO10" s="926">
        <v>-4.6221623555259441</v>
      </c>
      <c r="KP10" s="926">
        <v>-5.0178804191363184</v>
      </c>
      <c r="KQ10" s="926">
        <v>-5.4430039783273969</v>
      </c>
      <c r="KR10" s="926">
        <v>-5.9480426357278589</v>
      </c>
      <c r="KS10" s="927">
        <v>-6.5249558375899994</v>
      </c>
      <c r="KT10" s="925">
        <v>-1.1553094133877617E-2</v>
      </c>
      <c r="KU10" s="926">
        <v>-3.5711008927406973E-2</v>
      </c>
      <c r="KV10" s="926">
        <v>-7.276170203997423E-2</v>
      </c>
      <c r="KW10" s="926">
        <v>-0.12097911479954582</v>
      </c>
      <c r="KX10" s="926">
        <v>-0.16580939399647843</v>
      </c>
      <c r="KY10" s="926">
        <v>-0.21644826329932298</v>
      </c>
      <c r="KZ10" s="926">
        <v>-0.27103764928920882</v>
      </c>
      <c r="LA10" s="926">
        <v>-0.3194949645825842</v>
      </c>
      <c r="LB10" s="926">
        <v>-0.37372004135136017</v>
      </c>
      <c r="LC10" s="926">
        <v>-0.43222396439137079</v>
      </c>
      <c r="LD10" s="926">
        <v>-0.49656756733720986</v>
      </c>
      <c r="LE10" s="926">
        <v>-0.57383744289430361</v>
      </c>
      <c r="LF10" s="926">
        <v>-0.65767231906091261</v>
      </c>
      <c r="LG10" s="926">
        <v>-0.74768918802675977</v>
      </c>
      <c r="LH10" s="926">
        <v>-0.84331010604664591</v>
      </c>
      <c r="LI10" s="926">
        <v>-0.94763633518965307</v>
      </c>
      <c r="LJ10" s="926">
        <v>-1.0494883757380933</v>
      </c>
      <c r="LK10" s="926">
        <v>-1.1528331317916596</v>
      </c>
      <c r="LL10" s="926">
        <v>-1.2848073877650705</v>
      </c>
      <c r="LM10" s="926">
        <v>-1.4444656500225221</v>
      </c>
      <c r="LN10" s="927">
        <v>-1.6374062900562052</v>
      </c>
      <c r="LO10" s="925">
        <v>-5.7555096226798108E-2</v>
      </c>
      <c r="LP10" s="926">
        <v>-0.18395183182517671</v>
      </c>
      <c r="LQ10" s="926">
        <v>-0.32628978252152585</v>
      </c>
      <c r="LR10" s="926">
        <v>-0.4888940905307777</v>
      </c>
      <c r="LS10" s="926">
        <v>-0.66350762587773282</v>
      </c>
      <c r="LT10" s="926">
        <v>-0.8353061813677698</v>
      </c>
      <c r="LU10" s="926">
        <v>-1.0050604624641615</v>
      </c>
      <c r="LV10" s="926">
        <v>-1.1833440938113888</v>
      </c>
      <c r="LW10" s="926">
        <v>-1.3813157781887746</v>
      </c>
      <c r="LX10" s="926">
        <v>-1.6031836388388321</v>
      </c>
      <c r="LY10" s="926">
        <v>-1.828970658221138</v>
      </c>
      <c r="LZ10" s="926">
        <v>-2.0633783777479167</v>
      </c>
      <c r="MA10" s="926">
        <v>-2.3129360366143104</v>
      </c>
      <c r="MB10" s="926">
        <v>-2.5631798413220821</v>
      </c>
      <c r="MC10" s="926">
        <v>-2.7841623328034899</v>
      </c>
      <c r="MD10" s="926">
        <v>-3.0150884829298192</v>
      </c>
      <c r="ME10" s="926">
        <v>-3.2087967002645854</v>
      </c>
      <c r="MF10" s="926">
        <v>-3.410660144271354</v>
      </c>
      <c r="MG10" s="926">
        <v>-3.5962429263471734</v>
      </c>
      <c r="MH10" s="926">
        <v>-3.7724464668888942</v>
      </c>
      <c r="MI10" s="927">
        <v>-3.9770282210200918</v>
      </c>
      <c r="MJ10" s="926">
        <v>-2.3316399437715435E-2</v>
      </c>
      <c r="MK10" s="926">
        <v>-6.0081788809446257E-2</v>
      </c>
      <c r="ML10" s="926">
        <v>-8.5716580995502056E-2</v>
      </c>
      <c r="MM10" s="926">
        <v>-0.10351890469719383</v>
      </c>
      <c r="MN10" s="926">
        <v>-0.11716518924224406</v>
      </c>
      <c r="MO10" s="926">
        <v>-0.12961772378347325</v>
      </c>
      <c r="MP10" s="926">
        <v>-0.14467491660876663</v>
      </c>
      <c r="MQ10" s="926">
        <v>-0.16250421903955159</v>
      </c>
      <c r="MR10" s="926">
        <v>-0.19471013620218725</v>
      </c>
      <c r="MS10" s="926">
        <v>-0.24217784293723099</v>
      </c>
      <c r="MT10" s="926">
        <v>-0.29303845938451722</v>
      </c>
      <c r="MU10" s="926">
        <v>-0.36543728602938286</v>
      </c>
      <c r="MV10" s="926">
        <v>-0.45458537524238274</v>
      </c>
      <c r="MW10" s="926">
        <v>-0.54276173606546063</v>
      </c>
      <c r="MX10" s="926">
        <v>-0.63678260806035958</v>
      </c>
      <c r="MY10" s="926">
        <v>-0.73370890593019311</v>
      </c>
      <c r="MZ10" s="926">
        <v>-0.83393570999438538</v>
      </c>
      <c r="NA10" s="926">
        <v>-0.93331279437855841</v>
      </c>
      <c r="NB10" s="926">
        <v>-1.0280946758290135</v>
      </c>
      <c r="NC10" s="926">
        <v>-1.1446649737971661</v>
      </c>
      <c r="ND10" s="926">
        <v>-1.2824335339687689</v>
      </c>
      <c r="NE10" s="925">
        <v>-1.195483834928851E-2</v>
      </c>
      <c r="NF10" s="926">
        <v>-3.6687820496457801E-2</v>
      </c>
      <c r="NG10" s="926">
        <v>-6.1697936824880895E-2</v>
      </c>
      <c r="NH10" s="926">
        <v>-8.5854289526136274E-2</v>
      </c>
      <c r="NI10" s="926">
        <v>-0.10860091457840282</v>
      </c>
      <c r="NJ10" s="926">
        <v>-0.12711143745603692</v>
      </c>
      <c r="NK10" s="926">
        <v>-0.14458283246451242</v>
      </c>
      <c r="NL10" s="926">
        <v>-0.17426108650400418</v>
      </c>
      <c r="NM10" s="926">
        <v>-0.21867459691005875</v>
      </c>
      <c r="NN10" s="926">
        <v>-0.26722687956140678</v>
      </c>
      <c r="NO10" s="926">
        <v>-0.32439022085313107</v>
      </c>
      <c r="NP10" s="926">
        <v>-0.40304062532762908</v>
      </c>
      <c r="NQ10" s="926">
        <v>-0.50424810692114086</v>
      </c>
      <c r="NR10" s="926">
        <v>-0.59744185123138838</v>
      </c>
      <c r="NS10" s="926">
        <v>-0.69868476702190119</v>
      </c>
      <c r="NT10" s="926">
        <v>-0.79857065186960874</v>
      </c>
      <c r="NU10" s="926">
        <v>-0.89042508078936144</v>
      </c>
      <c r="NV10" s="926">
        <v>-0.97383227484579571</v>
      </c>
      <c r="NW10" s="926">
        <v>-1.0426492622825485</v>
      </c>
      <c r="NX10" s="926">
        <v>-1.1181559269819985</v>
      </c>
      <c r="NY10" s="927">
        <v>-1.2139062924312096</v>
      </c>
    </row>
    <row r="11" spans="1:389">
      <c r="A11" s="769" t="s">
        <v>132</v>
      </c>
      <c r="B11" s="762">
        <v>35599.644091507696</v>
      </c>
      <c r="C11" s="1080">
        <v>-71731256.016253993</v>
      </c>
      <c r="D11" s="767">
        <v>155773746.58018768</v>
      </c>
      <c r="E11" s="762">
        <v>35707.317144913621</v>
      </c>
      <c r="F11" s="766">
        <v>-74297085.63037914</v>
      </c>
      <c r="G11" s="767">
        <v>169755164.86909628</v>
      </c>
      <c r="H11" s="762">
        <v>71306.96123642131</v>
      </c>
      <c r="I11" s="1080">
        <v>-146028341.64663315</v>
      </c>
      <c r="J11" s="1080">
        <v>325528911.44928396</v>
      </c>
      <c r="K11" s="767">
        <v>3937645652.0114245</v>
      </c>
      <c r="L11" s="925">
        <v>-9.4319419648852261</v>
      </c>
      <c r="M11" s="926">
        <v>-10.915878988286863</v>
      </c>
      <c r="N11" s="926">
        <v>-12.422740259267272</v>
      </c>
      <c r="O11" s="926">
        <v>-15.349185377034416</v>
      </c>
      <c r="P11" s="926">
        <v>-16.526454878244522</v>
      </c>
      <c r="Q11" s="926">
        <v>-19.020172229671488</v>
      </c>
      <c r="R11" s="926">
        <v>-21.432669812013501</v>
      </c>
      <c r="S11" s="926">
        <v>-23.765524549458519</v>
      </c>
      <c r="T11" s="926">
        <v>-24.721704968762481</v>
      </c>
      <c r="U11" s="926">
        <v>-26.930574835858579</v>
      </c>
      <c r="V11" s="926">
        <v>-29.060880358280144</v>
      </c>
      <c r="W11" s="926">
        <v>-31.371321372585157</v>
      </c>
      <c r="X11" s="926">
        <v>-33.621260230068003</v>
      </c>
      <c r="Y11" s="926">
        <v>-35.822211618850531</v>
      </c>
      <c r="Z11" s="926">
        <v>-39.154486168078506</v>
      </c>
      <c r="AA11" s="926">
        <v>-41.168938073742765</v>
      </c>
      <c r="AB11" s="926">
        <v>-44.279780164420345</v>
      </c>
      <c r="AC11" s="926">
        <v>-47.285272799599056</v>
      </c>
      <c r="AD11" s="926">
        <v>-50.192410400568633</v>
      </c>
      <c r="AE11" s="926">
        <v>-53.713861431743339</v>
      </c>
      <c r="AF11" s="927">
        <v>-55.86612860082198</v>
      </c>
      <c r="AG11" s="925">
        <v>-4.3440777777330339</v>
      </c>
      <c r="AH11" s="926">
        <v>-4.3214932537483648</v>
      </c>
      <c r="AI11" s="926">
        <v>-4.2991100179812278</v>
      </c>
      <c r="AJ11" s="926">
        <v>-5.7016219830431822</v>
      </c>
      <c r="AK11" s="926">
        <v>-5.7613833898059994</v>
      </c>
      <c r="AL11" s="926">
        <v>-7.179748027228726</v>
      </c>
      <c r="AM11" s="926">
        <v>-7.1562816321877989</v>
      </c>
      <c r="AN11" s="926">
        <v>-8.5585789352362269</v>
      </c>
      <c r="AO11" s="926">
        <v>-8.5281855585352844</v>
      </c>
      <c r="AP11" s="926">
        <v>-9.8405247616484246</v>
      </c>
      <c r="AQ11" s="926">
        <v>-11.119603774475365</v>
      </c>
      <c r="AR11" s="926">
        <v>-11.022806478092832</v>
      </c>
      <c r="AS11" s="926">
        <v>-12.290483344431976</v>
      </c>
      <c r="AT11" s="926">
        <v>-13.53062710333657</v>
      </c>
      <c r="AU11" s="926">
        <v>-15.000054010267633</v>
      </c>
      <c r="AV11" s="926">
        <v>-16.48181541765203</v>
      </c>
      <c r="AW11" s="926">
        <v>-17.977889587506041</v>
      </c>
      <c r="AX11" s="926">
        <v>-20.874688387587071</v>
      </c>
      <c r="AY11" s="926">
        <v>-22.394562268336642</v>
      </c>
      <c r="AZ11" s="926">
        <v>-24.753916685060915</v>
      </c>
      <c r="BA11" s="927">
        <v>-26.995165399028792</v>
      </c>
      <c r="BB11" s="925">
        <v>-1.6094122283312444</v>
      </c>
      <c r="BC11" s="926">
        <v>-1.6207803062905768</v>
      </c>
      <c r="BD11" s="926">
        <v>-1.6284069017030554</v>
      </c>
      <c r="BE11" s="926">
        <v>-1.6331388436748639</v>
      </c>
      <c r="BF11" s="926">
        <v>-1.5641289530503855</v>
      </c>
      <c r="BG11" s="926">
        <v>-2.9943832088522484</v>
      </c>
      <c r="BH11" s="926">
        <v>-2.8646891299707207</v>
      </c>
      <c r="BI11" s="926">
        <v>-2.7397925049070722</v>
      </c>
      <c r="BJ11" s="926">
        <v>-2.6200001340410211</v>
      </c>
      <c r="BK11" s="926">
        <v>-2.5210052782239885</v>
      </c>
      <c r="BL11" s="926">
        <v>-3.6376647265289748</v>
      </c>
      <c r="BM11" s="926">
        <v>-3.6138192555905562</v>
      </c>
      <c r="BN11" s="926">
        <v>-3.5875472046263255</v>
      </c>
      <c r="BO11" s="926">
        <v>-3.560560632316502</v>
      </c>
      <c r="BP11" s="926">
        <v>-4.6942935348797619</v>
      </c>
      <c r="BQ11" s="926">
        <v>-4.6374133514791538</v>
      </c>
      <c r="BR11" s="926">
        <v>-5.7194616273826995</v>
      </c>
      <c r="BS11" s="926">
        <v>-5.6402066447201378</v>
      </c>
      <c r="BT11" s="926">
        <v>-6.6723343835543005</v>
      </c>
      <c r="BU11" s="926">
        <v>-7.6045533315004121</v>
      </c>
      <c r="BV11" s="927">
        <v>-7.4181314491895733</v>
      </c>
      <c r="BW11" s="925">
        <v>-1.7207937143442749</v>
      </c>
      <c r="BX11" s="926">
        <v>-1.663077201843052</v>
      </c>
      <c r="BY11" s="926">
        <v>-1.6073681322209517</v>
      </c>
      <c r="BZ11" s="926">
        <v>-1.553359488819364</v>
      </c>
      <c r="CA11" s="926">
        <v>-1.5099967296491137</v>
      </c>
      <c r="CB11" s="926">
        <v>-1.4601703290260701</v>
      </c>
      <c r="CC11" s="926">
        <v>-1.4117137701504419</v>
      </c>
      <c r="CD11" s="926">
        <v>-1.3647596281401579</v>
      </c>
      <c r="CE11" s="926">
        <v>-2.6381453106500174</v>
      </c>
      <c r="CF11" s="926">
        <v>-2.4958865770420111</v>
      </c>
      <c r="CG11" s="926">
        <v>-2.3600447145818286</v>
      </c>
      <c r="CH11" s="926">
        <v>-2.3130067808318415</v>
      </c>
      <c r="CI11" s="926">
        <v>-2.2658263953544591</v>
      </c>
      <c r="CJ11" s="926">
        <v>-2.2182947444128551</v>
      </c>
      <c r="CK11" s="926">
        <v>-2.2677994176087353</v>
      </c>
      <c r="CL11" s="926">
        <v>-3.4734763110771709</v>
      </c>
      <c r="CM11" s="926">
        <v>-3.5435580293162374</v>
      </c>
      <c r="CN11" s="926">
        <v>-3.6115271996943079</v>
      </c>
      <c r="CO11" s="926">
        <v>-4.9027738176970743</v>
      </c>
      <c r="CP11" s="926">
        <v>-4.7730534634812827</v>
      </c>
      <c r="CQ11" s="927">
        <v>-5.7999042360127646</v>
      </c>
      <c r="CR11" s="925">
        <v>-8.7213709323677051</v>
      </c>
      <c r="CS11" s="926">
        <v>-9.8751582278058265</v>
      </c>
      <c r="CT11" s="926">
        <v>-10.995766699585857</v>
      </c>
      <c r="CU11" s="926">
        <v>-13.292952001213848</v>
      </c>
      <c r="CV11" s="926">
        <v>-14.015569184008427</v>
      </c>
      <c r="CW11" s="926">
        <v>-15.795396575595447</v>
      </c>
      <c r="CX11" s="926">
        <v>-17.428421422089428</v>
      </c>
      <c r="CY11" s="926">
        <v>-18.922708737766641</v>
      </c>
      <c r="CZ11" s="926">
        <v>-19.274145087809984</v>
      </c>
      <c r="DA11" s="926">
        <v>-20.547422227295783</v>
      </c>
      <c r="DB11" s="926">
        <v>-21.699111794852229</v>
      </c>
      <c r="DC11" s="926">
        <v>-23.403753571514017</v>
      </c>
      <c r="DD11" s="926">
        <v>-25.058472256412756</v>
      </c>
      <c r="DE11" s="926">
        <v>-26.671670162262728</v>
      </c>
      <c r="DF11" s="926">
        <v>-29.124083324894514</v>
      </c>
      <c r="DG11" s="926">
        <v>-30.589766396440552</v>
      </c>
      <c r="DH11" s="926">
        <v>-32.8633644937741</v>
      </c>
      <c r="DI11" s="926">
        <v>-35.050160430294113</v>
      </c>
      <c r="DJ11" s="926">
        <v>-37.15513726326526</v>
      </c>
      <c r="DK11" s="926">
        <v>-39.678388616749203</v>
      </c>
      <c r="DL11" s="927">
        <v>-41.176282026295098</v>
      </c>
      <c r="DM11" s="925">
        <v>-4.030385602167577</v>
      </c>
      <c r="DN11" s="926">
        <v>-3.9288533522345901</v>
      </c>
      <c r="DO11" s="926">
        <v>-3.8300187526075504</v>
      </c>
      <c r="DP11" s="926">
        <v>-4.9773652596908704</v>
      </c>
      <c r="DQ11" s="926">
        <v>-4.9395542359103644</v>
      </c>
      <c r="DR11" s="926">
        <v>-6.0339656382850961</v>
      </c>
      <c r="DS11" s="926">
        <v>-5.8953489942896198</v>
      </c>
      <c r="DT11" s="926">
        <v>-6.9111616369565638</v>
      </c>
      <c r="DU11" s="926">
        <v>-6.7504515267356311</v>
      </c>
      <c r="DV11" s="926">
        <v>-7.6429174809168501</v>
      </c>
      <c r="DW11" s="926">
        <v>-8.4739686130207446</v>
      </c>
      <c r="DX11" s="926">
        <v>-8.4039153666319066</v>
      </c>
      <c r="DY11" s="926">
        <v>-9.3743369914265315</v>
      </c>
      <c r="DZ11" s="926">
        <v>-10.32408685993417</v>
      </c>
      <c r="EA11" s="926">
        <v>-11.434399249688084</v>
      </c>
      <c r="EB11" s="926">
        <v>-12.551758037093947</v>
      </c>
      <c r="EC11" s="926">
        <v>-13.677602981271065</v>
      </c>
      <c r="ED11" s="926">
        <v>-15.865233012919447</v>
      </c>
      <c r="EE11" s="926">
        <v>-17.002340383237367</v>
      </c>
      <c r="EF11" s="926">
        <v>-18.78126560928456</v>
      </c>
      <c r="EG11" s="927">
        <v>-20.466701277984555</v>
      </c>
      <c r="EH11" s="925">
        <v>-14.354068273592077</v>
      </c>
      <c r="EI11" s="926">
        <v>-16.108021423762409</v>
      </c>
      <c r="EJ11" s="926">
        <v>-17.788371427632285</v>
      </c>
      <c r="EK11" s="926">
        <v>-21.020706714488426</v>
      </c>
      <c r="EL11" s="926">
        <v>-23.246294568552003</v>
      </c>
      <c r="EM11" s="926">
        <v>-25.05334805303238</v>
      </c>
      <c r="EN11" s="926">
        <v>-25.715676229610324</v>
      </c>
      <c r="EO11" s="926">
        <v>-27.397237182042659</v>
      </c>
      <c r="EP11" s="926">
        <v>-27.971179853752972</v>
      </c>
      <c r="EQ11" s="926">
        <v>-28.346793051257805</v>
      </c>
      <c r="ER11" s="926">
        <v>-28.682075674787313</v>
      </c>
      <c r="ES11" s="926">
        <v>-29.330849209278881</v>
      </c>
      <c r="ET11" s="926">
        <v>-28.988306792817639</v>
      </c>
      <c r="EU11" s="926">
        <v>-29.59627347755179</v>
      </c>
      <c r="EV11" s="926">
        <v>-30.650335968460922</v>
      </c>
      <c r="EW11" s="926">
        <v>-31.691458831245995</v>
      </c>
      <c r="EX11" s="926">
        <v>-32.725656987734055</v>
      </c>
      <c r="EY11" s="926">
        <v>-33.746691156209749</v>
      </c>
      <c r="EZ11" s="926">
        <v>-34.752604329923656</v>
      </c>
      <c r="FA11" s="926">
        <v>-35.880150023146257</v>
      </c>
      <c r="FB11" s="927">
        <v>-35.975594502390322</v>
      </c>
      <c r="FC11" s="926">
        <v>-1.9717250269757365</v>
      </c>
      <c r="FD11" s="926">
        <v>-1.9808110818897688</v>
      </c>
      <c r="FE11" s="926">
        <v>-1.9852372110124747</v>
      </c>
      <c r="FF11" s="926">
        <v>-3.9719294729601771</v>
      </c>
      <c r="FG11" s="926">
        <v>-3.7956962986175924</v>
      </c>
      <c r="FH11" s="926">
        <v>-3.6258128992051439</v>
      </c>
      <c r="FI11" s="926">
        <v>-5.1930508824089827</v>
      </c>
      <c r="FJ11" s="926">
        <v>-4.9571146424294952</v>
      </c>
      <c r="FK11" s="926">
        <v>-4.7316311547763661</v>
      </c>
      <c r="FL11" s="926">
        <v>-6.059957631827622</v>
      </c>
      <c r="FM11" s="926">
        <v>-5.8198641213519764</v>
      </c>
      <c r="FN11" s="926">
        <v>-7.2353691212872278</v>
      </c>
      <c r="FO11" s="926">
        <v>-7.1912453853296583</v>
      </c>
      <c r="FP11" s="926">
        <v>-8.575045719977183</v>
      </c>
      <c r="FQ11" s="926">
        <v>-9.9039029066489377</v>
      </c>
      <c r="FR11" s="926">
        <v>-11.195635420715604</v>
      </c>
      <c r="FS11" s="926">
        <v>-12.4437373205825</v>
      </c>
      <c r="FT11" s="926">
        <v>-13.654515726065114</v>
      </c>
      <c r="FU11" s="926">
        <v>-14.83019019903</v>
      </c>
      <c r="FV11" s="926">
        <v>-17.157481996166808</v>
      </c>
      <c r="FW11" s="926">
        <v>-18.063912768039273</v>
      </c>
      <c r="FX11" s="925">
        <v>-2.1064424468660015</v>
      </c>
      <c r="FY11" s="926">
        <v>-2.0912281728408217</v>
      </c>
      <c r="FZ11" s="926">
        <v>-4.1520054761641205</v>
      </c>
      <c r="GA11" s="926">
        <v>-4.1210614334193352</v>
      </c>
      <c r="GB11" s="926">
        <v>-4.1119912390446203</v>
      </c>
      <c r="GC11" s="926">
        <v>-4.083703245887591</v>
      </c>
      <c r="GD11" s="926">
        <v>-6.0818539387097061</v>
      </c>
      <c r="GE11" s="926">
        <v>-6.0376313442511389</v>
      </c>
      <c r="GF11" s="926">
        <v>-5.9930008631516429</v>
      </c>
      <c r="GG11" s="926">
        <v>-7.7641018077744093</v>
      </c>
      <c r="GH11" s="926">
        <v>-7.5397256349856008</v>
      </c>
      <c r="GI11" s="926">
        <v>-9.2373035555753802</v>
      </c>
      <c r="GJ11" s="926">
        <v>-9.0489484508472202</v>
      </c>
      <c r="GK11" s="926">
        <v>-10.630863594330151</v>
      </c>
      <c r="GL11" s="926">
        <v>-10.865673002411185</v>
      </c>
      <c r="GM11" s="926">
        <v>-12.941373172306569</v>
      </c>
      <c r="GN11" s="926">
        <v>-15.084278424635556</v>
      </c>
      <c r="GO11" s="926">
        <v>-17.288536205226535</v>
      </c>
      <c r="GP11" s="926">
        <v>-19.549693177475092</v>
      </c>
      <c r="GQ11" s="926">
        <v>-20.938975766770227</v>
      </c>
      <c r="GR11" s="927">
        <v>-22.209671846816519</v>
      </c>
      <c r="GS11" s="925">
        <v>-0.22694830289263734</v>
      </c>
      <c r="GT11" s="926">
        <v>-0.67248588398807208</v>
      </c>
      <c r="GU11" s="926">
        <v>-1.129892180199823</v>
      </c>
      <c r="GV11" s="926">
        <v>-1.6278978278560601</v>
      </c>
      <c r="GW11" s="926">
        <v>-2.1485200521246171</v>
      </c>
      <c r="GX11" s="926">
        <v>-2.6885236705530318</v>
      </c>
      <c r="GY11" s="926">
        <v>-3.2589229764243655</v>
      </c>
      <c r="GZ11" s="926">
        <v>-3.85873073645228</v>
      </c>
      <c r="HA11" s="926">
        <v>-4.4496385276920307</v>
      </c>
      <c r="HB11" s="926">
        <v>-5.0127399071021301</v>
      </c>
      <c r="HC11" s="926">
        <v>-5.5769109108920532</v>
      </c>
      <c r="HD11" s="926">
        <v>-6.1947324282266152</v>
      </c>
      <c r="HE11" s="926">
        <v>-6.8128997352584832</v>
      </c>
      <c r="HF11" s="926">
        <v>-7.4699831753322314</v>
      </c>
      <c r="HG11" s="926">
        <v>-8.2381473710084379</v>
      </c>
      <c r="HH11" s="926">
        <v>-9.107922214135229</v>
      </c>
      <c r="HI11" s="926">
        <v>-10.092346610931912</v>
      </c>
      <c r="HJ11" s="926">
        <v>-11.233878964808042</v>
      </c>
      <c r="HK11" s="926">
        <v>-12.589752435502504</v>
      </c>
      <c r="HL11" s="926">
        <v>-14.036931465849193</v>
      </c>
      <c r="HM11" s="927">
        <v>-15.47866667854359</v>
      </c>
      <c r="HN11" s="925">
        <v>-4.6798658464281107E-2</v>
      </c>
      <c r="HO11" s="926">
        <v>-0.13503034830165661</v>
      </c>
      <c r="HP11" s="926">
        <v>-0.21617904486674622</v>
      </c>
      <c r="HQ11" s="926">
        <v>-0.30629462638696481</v>
      </c>
      <c r="HR11" s="926">
        <v>-0.4044879110277293</v>
      </c>
      <c r="HS11" s="926">
        <v>-0.5126197511091366</v>
      </c>
      <c r="HT11" s="926">
        <v>-0.62752984019105362</v>
      </c>
      <c r="HU11" s="926">
        <v>-0.74860616659847423</v>
      </c>
      <c r="HV11" s="926">
        <v>-0.87502919296593795</v>
      </c>
      <c r="HW11" s="926">
        <v>-1.005578365054852</v>
      </c>
      <c r="HX11" s="926">
        <v>-1.1453594150632558</v>
      </c>
      <c r="HY11" s="926">
        <v>-1.295446881125514</v>
      </c>
      <c r="HZ11" s="926">
        <v>-1.4473380271680014</v>
      </c>
      <c r="IA11" s="926">
        <v>-1.6366567519936019</v>
      </c>
      <c r="IB11" s="926">
        <v>-1.8633257343049578</v>
      </c>
      <c r="IC11" s="926">
        <v>-2.1355446968346286</v>
      </c>
      <c r="ID11" s="926">
        <v>-2.4849090886287541</v>
      </c>
      <c r="IE11" s="926">
        <v>-2.9139160218375793</v>
      </c>
      <c r="IF11" s="926">
        <v>-3.4336828450091801</v>
      </c>
      <c r="IG11" s="926">
        <v>-4.0357840608838913</v>
      </c>
      <c r="IH11" s="927">
        <v>-4.6779003385625018</v>
      </c>
      <c r="II11" s="925">
        <v>-2.492093005986188E-3</v>
      </c>
      <c r="IJ11" s="926">
        <v>-9.1845454426760509E-3</v>
      </c>
      <c r="IK11" s="926">
        <v>-1.8010441406364291E-2</v>
      </c>
      <c r="IL11" s="926">
        <v>-2.7216420904853489E-2</v>
      </c>
      <c r="IM11" s="926">
        <v>-3.7206060879303449E-2</v>
      </c>
      <c r="IN11" s="926">
        <v>-5.0092246287113062E-2</v>
      </c>
      <c r="IO11" s="926">
        <v>-6.5875611906752729E-2</v>
      </c>
      <c r="IP11" s="926">
        <v>-7.977532095585349E-2</v>
      </c>
      <c r="IQ11" s="926">
        <v>-9.2680329552688345E-2</v>
      </c>
      <c r="IR11" s="926">
        <v>-0.10462392195197778</v>
      </c>
      <c r="IS11" s="926">
        <v>-0.12247333182434161</v>
      </c>
      <c r="IT11" s="926">
        <v>-0.14493149396360949</v>
      </c>
      <c r="IU11" s="926">
        <v>-0.17035376951167613</v>
      </c>
      <c r="IV11" s="926">
        <v>-0.20209181914901153</v>
      </c>
      <c r="IW11" s="926">
        <v>-0.24542259503516162</v>
      </c>
      <c r="IX11" s="926">
        <v>-0.29613033814344814</v>
      </c>
      <c r="IY11" s="926">
        <v>-0.36169784249745707</v>
      </c>
      <c r="IZ11" s="926">
        <v>-0.44504775200809732</v>
      </c>
      <c r="JA11" s="926">
        <v>-0.54483083702026036</v>
      </c>
      <c r="JB11" s="926">
        <v>-0.66307213537115484</v>
      </c>
      <c r="JC11" s="927">
        <v>-0.78381431252480205</v>
      </c>
      <c r="JD11" s="925">
        <v>-2.3210563860149649E-3</v>
      </c>
      <c r="JE11" s="926">
        <v>-8.4256451643836827E-3</v>
      </c>
      <c r="JF11" s="926">
        <v>-1.5799367181354718E-2</v>
      </c>
      <c r="JG11" s="926">
        <v>-2.3248071348614785E-2</v>
      </c>
      <c r="JH11" s="926">
        <v>-2.9864650288234484E-2</v>
      </c>
      <c r="JI11" s="926">
        <v>-3.5653238516418551E-2</v>
      </c>
      <c r="JJ11" s="926">
        <v>-4.0271799663624874E-2</v>
      </c>
      <c r="JK11" s="926">
        <v>-4.2525159367048149E-2</v>
      </c>
      <c r="JL11" s="926">
        <v>-4.6315410012314873E-2</v>
      </c>
      <c r="JM11" s="926">
        <v>-4.9818485648980948E-2</v>
      </c>
      <c r="JN11" s="926">
        <v>-5.2925722972177125E-2</v>
      </c>
      <c r="JO11" s="926">
        <v>-5.6320102172636277E-2</v>
      </c>
      <c r="JP11" s="926">
        <v>-5.8876249305560013E-2</v>
      </c>
      <c r="JQ11" s="926">
        <v>-6.4400828909875085E-2</v>
      </c>
      <c r="JR11" s="926">
        <v>-7.1924555573543492E-2</v>
      </c>
      <c r="JS11" s="926">
        <v>-8.8210336471104211E-2</v>
      </c>
      <c r="JT11" s="926">
        <v>-0.11065380150557713</v>
      </c>
      <c r="JU11" s="926">
        <v>-0.14400847293483632</v>
      </c>
      <c r="JV11" s="926">
        <v>-0.18735120889883117</v>
      </c>
      <c r="JW11" s="926">
        <v>-0.24571156671789174</v>
      </c>
      <c r="JX11" s="927">
        <v>-0.30618979812352665</v>
      </c>
      <c r="JY11" s="925">
        <v>-0.20985089499461473</v>
      </c>
      <c r="JZ11" s="926">
        <v>-0.61124095910834164</v>
      </c>
      <c r="KA11" s="926">
        <v>-1.0063959284807158</v>
      </c>
      <c r="KB11" s="926">
        <v>-1.4190564305243711</v>
      </c>
      <c r="KC11" s="926">
        <v>-1.8330163531011223</v>
      </c>
      <c r="KD11" s="926">
        <v>-2.2446415932843138</v>
      </c>
      <c r="KE11" s="926">
        <v>-2.6616870586076615</v>
      </c>
      <c r="KF11" s="926">
        <v>-3.0824889412638328</v>
      </c>
      <c r="KG11" s="926">
        <v>-3.4776757313414919</v>
      </c>
      <c r="KH11" s="926">
        <v>-3.8331710159726384</v>
      </c>
      <c r="KI11" s="926">
        <v>-4.1712743404199131</v>
      </c>
      <c r="KJ11" s="926">
        <v>-4.5793848070701557</v>
      </c>
      <c r="KK11" s="926">
        <v>-4.9882442802296509</v>
      </c>
      <c r="KL11" s="926">
        <v>-5.425997438658186</v>
      </c>
      <c r="KM11" s="926">
        <v>-5.9434858585949257</v>
      </c>
      <c r="KN11" s="926">
        <v>-6.5330151351864885</v>
      </c>
      <c r="KO11" s="926">
        <v>-7.2031650470076016</v>
      </c>
      <c r="KP11" s="926">
        <v>-7.98285300654004</v>
      </c>
      <c r="KQ11" s="926">
        <v>-8.9118836952507934</v>
      </c>
      <c r="KR11" s="926">
        <v>-9.9016125552135179</v>
      </c>
      <c r="KS11" s="927">
        <v>-10.883575792121633</v>
      </c>
      <c r="KT11" s="925">
        <v>-4.3419269882794431E-2</v>
      </c>
      <c r="KU11" s="926">
        <v>-0.12406095620805058</v>
      </c>
      <c r="KV11" s="926">
        <v>-0.19615331100076849</v>
      </c>
      <c r="KW11" s="926">
        <v>-0.27393515838988858</v>
      </c>
      <c r="KX11" s="926">
        <v>-0.35660182046322308</v>
      </c>
      <c r="KY11" s="926">
        <v>-0.44525165996660032</v>
      </c>
      <c r="KZ11" s="926">
        <v>-0.53698622047179878</v>
      </c>
      <c r="LA11" s="926">
        <v>-0.63083766115533813</v>
      </c>
      <c r="LB11" s="926">
        <v>-0.72615758188362278</v>
      </c>
      <c r="LC11" s="926">
        <v>-0.82169845076150239</v>
      </c>
      <c r="LD11" s="926">
        <v>-0.92096872262413143</v>
      </c>
      <c r="LE11" s="926">
        <v>-1.0298703674810152</v>
      </c>
      <c r="LF11" s="926">
        <v>-1.1402672799551787</v>
      </c>
      <c r="LG11" s="926">
        <v>-1.279562760721106</v>
      </c>
      <c r="LH11" s="926">
        <v>-1.4471762733933886</v>
      </c>
      <c r="LI11" s="926">
        <v>-1.6490099982419935</v>
      </c>
      <c r="LJ11" s="926">
        <v>-1.9090568054200325</v>
      </c>
      <c r="LK11" s="926">
        <v>-2.2283200841383817</v>
      </c>
      <c r="LL11" s="926">
        <v>-2.6148959316672133</v>
      </c>
      <c r="LM11" s="926">
        <v>-3.0621869407931612</v>
      </c>
      <c r="LN11" s="927">
        <v>-3.5378371451224524</v>
      </c>
      <c r="LO11" s="925">
        <v>-0.12350579444305421</v>
      </c>
      <c r="LP11" s="926">
        <v>-0.36488524818417822</v>
      </c>
      <c r="LQ11" s="926">
        <v>-0.60909669465536531</v>
      </c>
      <c r="LR11" s="926">
        <v>-0.86905760774212126</v>
      </c>
      <c r="LS11" s="926">
        <v>-1.14991319164114</v>
      </c>
      <c r="LT11" s="926">
        <v>-1.4339104306147696</v>
      </c>
      <c r="LU11" s="926">
        <v>-1.7200176533428468</v>
      </c>
      <c r="LV11" s="926">
        <v>-2.0135120671479925</v>
      </c>
      <c r="LW11" s="926">
        <v>-2.3026760838257587</v>
      </c>
      <c r="LX11" s="926">
        <v>-2.5586592085941859</v>
      </c>
      <c r="LY11" s="926">
        <v>-2.8171074221061332</v>
      </c>
      <c r="LZ11" s="926">
        <v>-3.0366891888281202</v>
      </c>
      <c r="MA11" s="926">
        <v>-3.261657257864421</v>
      </c>
      <c r="MB11" s="926">
        <v>-3.4691966944349915</v>
      </c>
      <c r="MC11" s="926">
        <v>-3.6666202006842923</v>
      </c>
      <c r="MD11" s="926">
        <v>-3.8909883118638788</v>
      </c>
      <c r="ME11" s="926">
        <v>-4.150100369454762</v>
      </c>
      <c r="MF11" s="926">
        <v>-4.4099645052298939</v>
      </c>
      <c r="MG11" s="926">
        <v>-4.7134174217948441</v>
      </c>
      <c r="MH11" s="926">
        <v>-5.0242553808319315</v>
      </c>
      <c r="MI11" s="927">
        <v>-5.2845065614876319</v>
      </c>
      <c r="MJ11" s="926">
        <v>-1.4128969284444653E-2</v>
      </c>
      <c r="MK11" s="926">
        <v>-4.0394152315444687E-2</v>
      </c>
      <c r="ML11" s="926">
        <v>-6.5953896632227615E-2</v>
      </c>
      <c r="MM11" s="926">
        <v>-0.1059521452179607</v>
      </c>
      <c r="MN11" s="926">
        <v>-0.1616509756752551</v>
      </c>
      <c r="MO11" s="926">
        <v>-0.21982009711471329</v>
      </c>
      <c r="MP11" s="926">
        <v>-0.29927868979633976</v>
      </c>
      <c r="MQ11" s="926">
        <v>-0.39629301338512191</v>
      </c>
      <c r="MR11" s="926">
        <v>-0.49102695159914234</v>
      </c>
      <c r="MS11" s="926">
        <v>-0.59068857026542609</v>
      </c>
      <c r="MT11" s="926">
        <v>-0.69146762837729447</v>
      </c>
      <c r="MU11" s="926">
        <v>-0.7942834577657818</v>
      </c>
      <c r="MV11" s="926">
        <v>-0.89679726145592387</v>
      </c>
      <c r="MW11" s="926">
        <v>-0.99513907153963643</v>
      </c>
      <c r="MX11" s="926">
        <v>-1.1152447229596447</v>
      </c>
      <c r="MY11" s="926">
        <v>-1.2565625413087211</v>
      </c>
      <c r="MZ11" s="926">
        <v>-1.4194008442322392</v>
      </c>
      <c r="NA11" s="926">
        <v>-1.6060687443400461</v>
      </c>
      <c r="NB11" s="926">
        <v>-1.8189845373068572</v>
      </c>
      <c r="NC11" s="926">
        <v>-2.0574385678306903</v>
      </c>
      <c r="ND11" s="926">
        <v>-2.3051830598344338</v>
      </c>
      <c r="NE11" s="925">
        <v>-1.3215443916608199E-2</v>
      </c>
      <c r="NF11" s="926">
        <v>-3.8062490588330111E-2</v>
      </c>
      <c r="NG11" s="926">
        <v>-7.4202495330618956E-2</v>
      </c>
      <c r="NH11" s="926">
        <v>-0.12357430846320883</v>
      </c>
      <c r="NI11" s="926">
        <v>-0.17564370514638528</v>
      </c>
      <c r="NJ11" s="926">
        <v>-0.23447925196336428</v>
      </c>
      <c r="NK11" s="926">
        <v>-0.31489955604862319</v>
      </c>
      <c r="NL11" s="926">
        <v>-0.4185708745385277</v>
      </c>
      <c r="NM11" s="926">
        <v>-0.51638489348491579</v>
      </c>
      <c r="NN11" s="926">
        <v>-0.6234579361516932</v>
      </c>
      <c r="NO11" s="926">
        <v>-0.73031586224141343</v>
      </c>
      <c r="NP11" s="926">
        <v>-0.83015965690238325</v>
      </c>
      <c r="NQ11" s="926">
        <v>-0.92235134081914083</v>
      </c>
      <c r="NR11" s="926">
        <v>-1.0003971530444158</v>
      </c>
      <c r="NS11" s="926">
        <v>-1.0846098421668593</v>
      </c>
      <c r="NT11" s="926">
        <v>-1.1885870250081698</v>
      </c>
      <c r="NU11" s="926">
        <v>-1.319040246455808</v>
      </c>
      <c r="NV11" s="926">
        <v>-1.4780884417672748</v>
      </c>
      <c r="NW11" s="926">
        <v>-1.6824213254463061</v>
      </c>
      <c r="NX11" s="926">
        <v>-1.906210311150204</v>
      </c>
      <c r="NY11" s="927">
        <v>-2.1245467229220125</v>
      </c>
    </row>
    <row r="12" spans="1:389">
      <c r="A12" s="769" t="s">
        <v>133</v>
      </c>
      <c r="B12" s="762">
        <v>32688.667337050043</v>
      </c>
      <c r="C12" s="1080">
        <v>-76257792.628706917</v>
      </c>
      <c r="D12" s="767">
        <v>167492613.79963604</v>
      </c>
      <c r="E12" s="762">
        <v>33157.998083861545</v>
      </c>
      <c r="F12" s="766">
        <v>-80225763.907949567</v>
      </c>
      <c r="G12" s="767">
        <v>184996036.9213706</v>
      </c>
      <c r="H12" s="762">
        <v>65846.665420911595</v>
      </c>
      <c r="I12" s="1080">
        <v>-156483556.5366565</v>
      </c>
      <c r="J12" s="1080">
        <v>352488650.72100663</v>
      </c>
      <c r="K12" s="767">
        <v>4118647889.9625778</v>
      </c>
      <c r="L12" s="925">
        <v>-19.121378491878687</v>
      </c>
      <c r="M12" s="926">
        <v>-21.551354948888445</v>
      </c>
      <c r="N12" s="926">
        <v>-23.901752194861729</v>
      </c>
      <c r="O12" s="926">
        <v>-24.867610575033439</v>
      </c>
      <c r="P12" s="926">
        <v>-27.093388929506034</v>
      </c>
      <c r="Q12" s="926">
        <v>-29.240144488772103</v>
      </c>
      <c r="R12" s="926">
        <v>-31.31183441817484</v>
      </c>
      <c r="S12" s="926">
        <v>-33.287712707726371</v>
      </c>
      <c r="T12" s="926">
        <v>-35.180955225291029</v>
      </c>
      <c r="U12" s="926">
        <v>-38.143152519349314</v>
      </c>
      <c r="V12" s="926">
        <v>-39.781356079359512</v>
      </c>
      <c r="W12" s="926">
        <v>-42.788435857125251</v>
      </c>
      <c r="X12" s="926">
        <v>-45.693971501515421</v>
      </c>
      <c r="Y12" s="926">
        <v>-48.504729139488177</v>
      </c>
      <c r="Z12" s="926">
        <v>-51.911039368783463</v>
      </c>
      <c r="AA12" s="926">
        <v>-53.994745564423852</v>
      </c>
      <c r="AB12" s="926">
        <v>-55.902453389244101</v>
      </c>
      <c r="AC12" s="926">
        <v>-57.602971142163256</v>
      </c>
      <c r="AD12" s="926">
        <v>-59.066540926887228</v>
      </c>
      <c r="AE12" s="926">
        <v>-63.696825428094257</v>
      </c>
      <c r="AF12" s="927">
        <v>-68.23613319562935</v>
      </c>
      <c r="AG12" s="925">
        <v>-7.0787938253572378</v>
      </c>
      <c r="AH12" s="926">
        <v>-7.0567440758211006</v>
      </c>
      <c r="AI12" s="926">
        <v>-8.4407856569808217</v>
      </c>
      <c r="AJ12" s="926">
        <v>-8.4120055388797681</v>
      </c>
      <c r="AK12" s="926">
        <v>-9.7078646920328993</v>
      </c>
      <c r="AL12" s="926">
        <v>-10.971270857466408</v>
      </c>
      <c r="AM12" s="926">
        <v>-10.844301174724535</v>
      </c>
      <c r="AN12" s="926">
        <v>-12.056299568626173</v>
      </c>
      <c r="AO12" s="926">
        <v>-13.234077881921706</v>
      </c>
      <c r="AP12" s="926">
        <v>-14.627794888481134</v>
      </c>
      <c r="AQ12" s="926">
        <v>-16.024865412065537</v>
      </c>
      <c r="AR12" s="926">
        <v>-17.480099503537332</v>
      </c>
      <c r="AS12" s="926">
        <v>-20.297387493395036</v>
      </c>
      <c r="AT12" s="926">
        <v>-21.775942450979699</v>
      </c>
      <c r="AU12" s="926">
        <v>-24.072169887056248</v>
      </c>
      <c r="AV12" s="926">
        <v>-26.254003276340143</v>
      </c>
      <c r="AW12" s="926">
        <v>-28.320267479472307</v>
      </c>
      <c r="AX12" s="926">
        <v>-30.279917802887951</v>
      </c>
      <c r="AY12" s="926">
        <v>-32.116659231189942</v>
      </c>
      <c r="AZ12" s="926">
        <v>-35.250745728145603</v>
      </c>
      <c r="BA12" s="927">
        <v>-39.668542850448034</v>
      </c>
      <c r="BB12" s="925">
        <v>-3.3947155777960063</v>
      </c>
      <c r="BC12" s="926">
        <v>-3.2475660583450647</v>
      </c>
      <c r="BD12" s="926">
        <v>-3.1057916161364574</v>
      </c>
      <c r="BE12" s="926">
        <v>-2.9697637183978003</v>
      </c>
      <c r="BF12" s="926">
        <v>-2.8572016340383932</v>
      </c>
      <c r="BG12" s="926">
        <v>-4.1221317128628598</v>
      </c>
      <c r="BH12" s="926">
        <v>-3.9641607582859066</v>
      </c>
      <c r="BI12" s="926">
        <v>-3.8096505591729084</v>
      </c>
      <c r="BJ12" s="926">
        <v>-3.6604017321343321</v>
      </c>
      <c r="BK12" s="926">
        <v>-4.6722956381003087</v>
      </c>
      <c r="BL12" s="926">
        <v>-4.4690213986084828</v>
      </c>
      <c r="BM12" s="926">
        <v>-5.5122441476091595</v>
      </c>
      <c r="BN12" s="926">
        <v>-5.4363239097260703</v>
      </c>
      <c r="BO12" s="926">
        <v>-6.4316994676840267</v>
      </c>
      <c r="BP12" s="926">
        <v>-7.3311657451528021</v>
      </c>
      <c r="BQ12" s="926">
        <v>-7.1523261195851262</v>
      </c>
      <c r="BR12" s="926">
        <v>-7.9662309341225637</v>
      </c>
      <c r="BS12" s="926">
        <v>-8.7196633423648251</v>
      </c>
      <c r="BT12" s="926">
        <v>-8.4665304868721734</v>
      </c>
      <c r="BU12" s="926">
        <v>-9.8708326275503424</v>
      </c>
      <c r="BV12" s="927">
        <v>-11.321871085829329</v>
      </c>
      <c r="BW12" s="925">
        <v>-1.7027493917503449</v>
      </c>
      <c r="BX12" s="926">
        <v>-1.6462705768859145</v>
      </c>
      <c r="BY12" s="926">
        <v>-1.5915313192066343</v>
      </c>
      <c r="BZ12" s="926">
        <v>-3.076473767503046</v>
      </c>
      <c r="CA12" s="926">
        <v>-2.9106200000573637</v>
      </c>
      <c r="CB12" s="926">
        <v>-2.7522266277630081</v>
      </c>
      <c r="CC12" s="926">
        <v>-2.6006182942531737</v>
      </c>
      <c r="CD12" s="926">
        <v>-2.4562372106326826</v>
      </c>
      <c r="CE12" s="926">
        <v>-2.3185430465932875</v>
      </c>
      <c r="CF12" s="926">
        <v>-2.2851657216450008</v>
      </c>
      <c r="CG12" s="926">
        <v>-3.3744616081399386</v>
      </c>
      <c r="CH12" s="926">
        <v>-3.442566040172828</v>
      </c>
      <c r="CI12" s="926">
        <v>-3.5086159278432945</v>
      </c>
      <c r="CJ12" s="926">
        <v>-4.7630906016980816</v>
      </c>
      <c r="CK12" s="926">
        <v>-4.6375777423421596</v>
      </c>
      <c r="CL12" s="926">
        <v>-5.6359377246130578</v>
      </c>
      <c r="CM12" s="926">
        <v>-5.471768691311425</v>
      </c>
      <c r="CN12" s="926">
        <v>-6.3683131258838444</v>
      </c>
      <c r="CO12" s="926">
        <v>-6.1668094567710909</v>
      </c>
      <c r="CP12" s="926">
        <v>-7.4528431044375907</v>
      </c>
      <c r="CQ12" s="927">
        <v>-8.7894380222533215</v>
      </c>
      <c r="CR12" s="925">
        <v>-17.675703341553628</v>
      </c>
      <c r="CS12" s="926">
        <v>-19.496599494425027</v>
      </c>
      <c r="CT12" s="926">
        <v>-21.160445250390183</v>
      </c>
      <c r="CU12" s="926">
        <v>-21.545123726356451</v>
      </c>
      <c r="CV12" s="926">
        <v>-22.959115040502184</v>
      </c>
      <c r="CW12" s="926">
        <v>-24.235437284386819</v>
      </c>
      <c r="CX12" s="926">
        <v>-25.384469030602304</v>
      </c>
      <c r="CY12" s="926">
        <v>-26.396479887625162</v>
      </c>
      <c r="CZ12" s="926">
        <v>-27.289273696542409</v>
      </c>
      <c r="DA12" s="926">
        <v>-28.946278318863108</v>
      </c>
      <c r="DB12" s="926">
        <v>-29.537201195737794</v>
      </c>
      <c r="DC12" s="926">
        <v>-31.734729609937915</v>
      </c>
      <c r="DD12" s="926">
        <v>-33.848786515174652</v>
      </c>
      <c r="DE12" s="926">
        <v>-35.88419666465461</v>
      </c>
      <c r="DF12" s="926">
        <v>-38.325406410885762</v>
      </c>
      <c r="DG12" s="926">
        <v>-39.776894303903532</v>
      </c>
      <c r="DH12" s="926">
        <v>-41.087958181839554</v>
      </c>
      <c r="DI12" s="926">
        <v>-42.236135907157177</v>
      </c>
      <c r="DJ12" s="926">
        <v>-43.200285536038336</v>
      </c>
      <c r="DK12" s="926">
        <v>-46.632338469953879</v>
      </c>
      <c r="DL12" s="927">
        <v>-49.999561740046147</v>
      </c>
      <c r="DM12" s="925">
        <v>-6.565222970192039</v>
      </c>
      <c r="DN12" s="926">
        <v>-6.4143925914453064</v>
      </c>
      <c r="DO12" s="926">
        <v>-7.5195419539185053</v>
      </c>
      <c r="DP12" s="926">
        <v>-7.3445053466759873</v>
      </c>
      <c r="DQ12" s="926">
        <v>-8.315334418921978</v>
      </c>
      <c r="DR12" s="926">
        <v>-9.2191276975920857</v>
      </c>
      <c r="DS12" s="926">
        <v>-8.9395193020236547</v>
      </c>
      <c r="DT12" s="926">
        <v>-9.7501647657150556</v>
      </c>
      <c r="DU12" s="926">
        <v>-10.499547523323088</v>
      </c>
      <c r="DV12" s="926">
        <v>-11.370343499243774</v>
      </c>
      <c r="DW12" s="926">
        <v>-12.204503583238449</v>
      </c>
      <c r="DX12" s="926">
        <v>-13.299731456805887</v>
      </c>
      <c r="DY12" s="926">
        <v>-15.427510656362045</v>
      </c>
      <c r="DZ12" s="926">
        <v>-16.533853043411028</v>
      </c>
      <c r="EA12" s="926">
        <v>-18.265595090302668</v>
      </c>
      <c r="EB12" s="926">
        <v>-19.906821997668089</v>
      </c>
      <c r="EC12" s="926">
        <v>-21.456473240713649</v>
      </c>
      <c r="ED12" s="926">
        <v>-22.921201064724812</v>
      </c>
      <c r="EE12" s="926">
        <v>-24.288581427627491</v>
      </c>
      <c r="EF12" s="926">
        <v>-26.656285729285344</v>
      </c>
      <c r="EG12" s="927">
        <v>-29.993080769312712</v>
      </c>
      <c r="EH12" s="925">
        <v>-26.236299486662915</v>
      </c>
      <c r="EI12" s="926">
        <v>-26.921950780718532</v>
      </c>
      <c r="EJ12" s="926">
        <v>-28.673591947869511</v>
      </c>
      <c r="EK12" s="926">
        <v>-29.264935230835306</v>
      </c>
      <c r="EL12" s="926">
        <v>-29.649633503242171</v>
      </c>
      <c r="EM12" s="926">
        <v>-29.991728408247468</v>
      </c>
      <c r="EN12" s="926">
        <v>-30.286584285801951</v>
      </c>
      <c r="EO12" s="926">
        <v>-29.560456620616037</v>
      </c>
      <c r="EP12" s="926">
        <v>-29.806935851451499</v>
      </c>
      <c r="EQ12" s="926">
        <v>-30.484810850502981</v>
      </c>
      <c r="ER12" s="926">
        <v>-31.130808588015725</v>
      </c>
      <c r="ES12" s="926">
        <v>-32.144416068386022</v>
      </c>
      <c r="ET12" s="926">
        <v>-33.145067121147008</v>
      </c>
      <c r="EU12" s="926">
        <v>-34.13086262367483</v>
      </c>
      <c r="EV12" s="926">
        <v>-35.24249329263489</v>
      </c>
      <c r="EW12" s="926">
        <v>-35.340872292246445</v>
      </c>
      <c r="EX12" s="926">
        <v>-35.381327244804311</v>
      </c>
      <c r="EY12" s="926">
        <v>-35.378515862909353</v>
      </c>
      <c r="EZ12" s="926">
        <v>-34.477762450340151</v>
      </c>
      <c r="FA12" s="926">
        <v>-35.073665742036042</v>
      </c>
      <c r="FB12" s="927">
        <v>-36.457143149518629</v>
      </c>
      <c r="FC12" s="926">
        <v>-4.1559939156377794</v>
      </c>
      <c r="FD12" s="926">
        <v>-5.9529303709623775</v>
      </c>
      <c r="FE12" s="926">
        <v>-5.682795447903068</v>
      </c>
      <c r="FF12" s="926">
        <v>-5.424528902562777</v>
      </c>
      <c r="FG12" s="926">
        <v>-6.947390317750191</v>
      </c>
      <c r="FH12" s="926">
        <v>-6.6719691338357876</v>
      </c>
      <c r="FI12" s="926">
        <v>-8.0089890658146317</v>
      </c>
      <c r="FJ12" s="926">
        <v>-7.6860014181587957</v>
      </c>
      <c r="FK12" s="926">
        <v>-8.8495311665778758</v>
      </c>
      <c r="FL12" s="926">
        <v>-9.8693775989095656</v>
      </c>
      <c r="FM12" s="926">
        <v>-10.773251756846079</v>
      </c>
      <c r="FN12" s="926">
        <v>-11.975165078554411</v>
      </c>
      <c r="FO12" s="926">
        <v>-13.141337675616626</v>
      </c>
      <c r="FP12" s="926">
        <v>-14.273906788000915</v>
      </c>
      <c r="FQ12" s="926">
        <v>-16.515445207381759</v>
      </c>
      <c r="FR12" s="926">
        <v>-17.38963322808803</v>
      </c>
      <c r="FS12" s="926">
        <v>-19.412133432740148</v>
      </c>
      <c r="FT12" s="926">
        <v>-21.297984862450704</v>
      </c>
      <c r="FU12" s="926">
        <v>-21.882066146720149</v>
      </c>
      <c r="FV12" s="926">
        <v>-25.353686668910797</v>
      </c>
      <c r="FW12" s="926">
        <v>-28.930038556439285</v>
      </c>
      <c r="FX12" s="925">
        <v>-4.1680802406129303</v>
      </c>
      <c r="FY12" s="926">
        <v>-6.207803325840267</v>
      </c>
      <c r="FZ12" s="926">
        <v>-6.1628807760505708</v>
      </c>
      <c r="GA12" s="926">
        <v>-6.1175014508048378</v>
      </c>
      <c r="GB12" s="926">
        <v>-7.9257689083864591</v>
      </c>
      <c r="GC12" s="926">
        <v>-7.6970325590967548</v>
      </c>
      <c r="GD12" s="926">
        <v>-9.3364878164256595</v>
      </c>
      <c r="GE12" s="926">
        <v>-9.0554275204942201</v>
      </c>
      <c r="GF12" s="926">
        <v>-10.533085618442342</v>
      </c>
      <c r="GG12" s="926">
        <v>-10.658408472241192</v>
      </c>
      <c r="GH12" s="926">
        <v>-12.568091695249578</v>
      </c>
      <c r="GI12" s="926">
        <v>-14.649259481546892</v>
      </c>
      <c r="GJ12" s="926">
        <v>-16.790027103388468</v>
      </c>
      <c r="GK12" s="926">
        <v>-18.986074326941491</v>
      </c>
      <c r="GL12" s="926">
        <v>-20.336971535650463</v>
      </c>
      <c r="GM12" s="926">
        <v>-21.573014733711886</v>
      </c>
      <c r="GN12" s="926">
        <v>-22.694619111425681</v>
      </c>
      <c r="GO12" s="926">
        <v>-23.709950315109779</v>
      </c>
      <c r="GP12" s="926">
        <v>-24.607052103103797</v>
      </c>
      <c r="GQ12" s="926">
        <v>-27.165219726570086</v>
      </c>
      <c r="GR12" s="927">
        <v>-31.507280859735715</v>
      </c>
      <c r="GS12" s="925">
        <v>-0.40267215462942829</v>
      </c>
      <c r="GT12" s="926">
        <v>-1.1922869335421709</v>
      </c>
      <c r="GU12" s="926">
        <v>-1.9915834998893658</v>
      </c>
      <c r="GV12" s="926">
        <v>-2.7668762529587951</v>
      </c>
      <c r="GW12" s="926">
        <v>-3.505167332448373</v>
      </c>
      <c r="GX12" s="926">
        <v>-4.2324452040298084</v>
      </c>
      <c r="GY12" s="926">
        <v>-4.9300091192455682</v>
      </c>
      <c r="GZ12" s="926">
        <v>-5.5981735978365066</v>
      </c>
      <c r="HA12" s="926">
        <v>-6.2694478008567529</v>
      </c>
      <c r="HB12" s="926">
        <v>-7.0098420514903808</v>
      </c>
      <c r="HC12" s="926">
        <v>-7.8128234402031609</v>
      </c>
      <c r="HD12" s="926">
        <v>-8.7955691432878069</v>
      </c>
      <c r="HE12" s="926">
        <v>-9.921385470751602</v>
      </c>
      <c r="HF12" s="926">
        <v>-11.243910614841951</v>
      </c>
      <c r="HG12" s="926">
        <v>-12.65638088719362</v>
      </c>
      <c r="HH12" s="926">
        <v>-14.069935848838128</v>
      </c>
      <c r="HI12" s="926">
        <v>-15.486872244373075</v>
      </c>
      <c r="HJ12" s="926">
        <v>-16.794357508430267</v>
      </c>
      <c r="HK12" s="926">
        <v>-17.997528505281934</v>
      </c>
      <c r="HL12" s="926">
        <v>-19.141498769133591</v>
      </c>
      <c r="HM12" s="927">
        <v>-20.401697469270687</v>
      </c>
      <c r="HN12" s="925">
        <v>-7.2425095143005436E-2</v>
      </c>
      <c r="HO12" s="926">
        <v>-0.21103992671939453</v>
      </c>
      <c r="HP12" s="926">
        <v>-0.35522519749779935</v>
      </c>
      <c r="HQ12" s="926">
        <v>-0.50418939132795959</v>
      </c>
      <c r="HR12" s="926">
        <v>-0.6566827664487711</v>
      </c>
      <c r="HS12" s="926">
        <v>-0.82008453462083963</v>
      </c>
      <c r="HT12" s="926">
        <v>-0.97733246380233396</v>
      </c>
      <c r="HU12" s="926">
        <v>-1.1312697173203112</v>
      </c>
      <c r="HV12" s="926">
        <v>-1.3127489789546978</v>
      </c>
      <c r="HW12" s="926">
        <v>-1.5225411162403368</v>
      </c>
      <c r="HX12" s="926">
        <v>-1.7676079521189365</v>
      </c>
      <c r="HY12" s="926">
        <v>-2.1017858775183669</v>
      </c>
      <c r="HZ12" s="926">
        <v>-2.5111765107220592</v>
      </c>
      <c r="IA12" s="926">
        <v>-3.0068621731842526</v>
      </c>
      <c r="IB12" s="926">
        <v>-3.5822138366163401</v>
      </c>
      <c r="IC12" s="926">
        <v>-4.2005707060968476</v>
      </c>
      <c r="ID12" s="926">
        <v>-4.851715078619165</v>
      </c>
      <c r="IE12" s="926">
        <v>-5.5052657173465178</v>
      </c>
      <c r="IF12" s="926">
        <v>-6.1840675020716276</v>
      </c>
      <c r="IG12" s="926">
        <v>-6.846564449445836</v>
      </c>
      <c r="IH12" s="927">
        <v>-7.6339798435903532</v>
      </c>
      <c r="II12" s="925">
        <v>-1.0164456454467827E-2</v>
      </c>
      <c r="IJ12" s="926">
        <v>-3.0200999053984101E-2</v>
      </c>
      <c r="IK12" s="926">
        <v>-4.8731241490971855E-2</v>
      </c>
      <c r="IL12" s="926">
        <v>-6.5982379830973437E-2</v>
      </c>
      <c r="IM12" s="926">
        <v>-8.2023238996589254E-2</v>
      </c>
      <c r="IN12" s="926">
        <v>-0.10405252955741462</v>
      </c>
      <c r="IO12" s="926">
        <v>-0.12811296540785899</v>
      </c>
      <c r="IP12" s="926">
        <v>-0.15313846267530273</v>
      </c>
      <c r="IQ12" s="926">
        <v>-0.18217769168204945</v>
      </c>
      <c r="IR12" s="926">
        <v>-0.22030474895734597</v>
      </c>
      <c r="IS12" s="926">
        <v>-0.26313663169857682</v>
      </c>
      <c r="IT12" s="926">
        <v>-0.32451405149193624</v>
      </c>
      <c r="IU12" s="926">
        <v>-0.40265421893794962</v>
      </c>
      <c r="IV12" s="926">
        <v>-0.49651637494541667</v>
      </c>
      <c r="IW12" s="926">
        <v>-0.60833044827002869</v>
      </c>
      <c r="IX12" s="926">
        <v>-0.72316949877335901</v>
      </c>
      <c r="IY12" s="926">
        <v>-0.83818166545650108</v>
      </c>
      <c r="IZ12" s="926">
        <v>-0.96184877844059713</v>
      </c>
      <c r="JA12" s="926">
        <v>-1.0856335448732182</v>
      </c>
      <c r="JB12" s="926">
        <v>-1.1990998516203302</v>
      </c>
      <c r="JC12" s="927">
        <v>-1.3459458866590275</v>
      </c>
      <c r="JD12" s="925">
        <v>-3.9953270034083568E-3</v>
      </c>
      <c r="JE12" s="926">
        <v>-1.1509256632207615E-2</v>
      </c>
      <c r="JF12" s="926">
        <v>-1.755859247699601E-2</v>
      </c>
      <c r="JG12" s="926">
        <v>-2.5496514999510722E-2</v>
      </c>
      <c r="JH12" s="926">
        <v>-3.3715419660405088E-2</v>
      </c>
      <c r="JI12" s="926">
        <v>-4.042834100445003E-2</v>
      </c>
      <c r="JJ12" s="926">
        <v>-4.5295302590404596E-2</v>
      </c>
      <c r="JK12" s="926">
        <v>-4.8563517757517771E-2</v>
      </c>
      <c r="JL12" s="926">
        <v>-5.3591430026590392E-2</v>
      </c>
      <c r="JM12" s="926">
        <v>-5.9748983656424226E-2</v>
      </c>
      <c r="JN12" s="926">
        <v>-7.2880968952888092E-2</v>
      </c>
      <c r="JO12" s="926">
        <v>-9.3145768682803665E-2</v>
      </c>
      <c r="JP12" s="926">
        <v>-0.12307622355456083</v>
      </c>
      <c r="JQ12" s="926">
        <v>-0.16244964147331586</v>
      </c>
      <c r="JR12" s="926">
        <v>-0.21584730751940739</v>
      </c>
      <c r="JS12" s="926">
        <v>-0.27204115447124755</v>
      </c>
      <c r="JT12" s="926">
        <v>-0.33684027457918564</v>
      </c>
      <c r="JU12" s="926">
        <v>-0.40643208740190406</v>
      </c>
      <c r="JV12" s="926">
        <v>-0.48417802719077407</v>
      </c>
      <c r="JW12" s="926">
        <v>-0.56202836040763593</v>
      </c>
      <c r="JX12" s="927">
        <v>-0.66621914798470527</v>
      </c>
      <c r="JY12" s="925">
        <v>-0.37222851127523615</v>
      </c>
      <c r="JZ12" s="926">
        <v>-1.0836337182362374</v>
      </c>
      <c r="KA12" s="926">
        <v>-1.7743281713943269</v>
      </c>
      <c r="KB12" s="926">
        <v>-2.4156258441454526</v>
      </c>
      <c r="KC12" s="926">
        <v>-2.9976358811412496</v>
      </c>
      <c r="KD12" s="926">
        <v>-3.5439842638222814</v>
      </c>
      <c r="KE12" s="926">
        <v>-4.0406778904464105</v>
      </c>
      <c r="KF12" s="926">
        <v>-4.490300111693756</v>
      </c>
      <c r="KG12" s="926">
        <v>-4.9206778161924802</v>
      </c>
      <c r="KH12" s="926">
        <v>-5.3819897536924799</v>
      </c>
      <c r="KI12" s="926">
        <v>-5.8672675253493338</v>
      </c>
      <c r="KJ12" s="926">
        <v>-6.5278981850006517</v>
      </c>
      <c r="KK12" s="926">
        <v>-7.2905388599879757</v>
      </c>
      <c r="KL12" s="926">
        <v>-8.1928719350730859</v>
      </c>
      <c r="KM12" s="926">
        <v>-9.1547450901563252</v>
      </c>
      <c r="KN12" s="926">
        <v>-10.112148897406513</v>
      </c>
      <c r="KO12" s="926">
        <v>-11.068198251993635</v>
      </c>
      <c r="KP12" s="926">
        <v>-11.942810979888492</v>
      </c>
      <c r="KQ12" s="926">
        <v>-12.740633174279452</v>
      </c>
      <c r="KR12" s="926">
        <v>-13.4944906731549</v>
      </c>
      <c r="KS12" s="927">
        <v>-14.328888377476403</v>
      </c>
      <c r="KT12" s="925">
        <v>-6.7170637708709124E-2</v>
      </c>
      <c r="KU12" s="926">
        <v>-0.19383432717661586</v>
      </c>
      <c r="KV12" s="926">
        <v>-0.32193658827751115</v>
      </c>
      <c r="KW12" s="926">
        <v>-0.45079767889365474</v>
      </c>
      <c r="KX12" s="926">
        <v>-0.57899377641371608</v>
      </c>
      <c r="KY12" s="926">
        <v>-0.71260926022127791</v>
      </c>
      <c r="KZ12" s="926">
        <v>-0.83725898732492432</v>
      </c>
      <c r="LA12" s="926">
        <v>-0.95541225468018709</v>
      </c>
      <c r="LB12" s="926">
        <v>-1.0924426930124298</v>
      </c>
      <c r="LC12" s="926">
        <v>-1.2478198571890431</v>
      </c>
      <c r="LD12" s="926">
        <v>-1.4259713923452146</v>
      </c>
      <c r="LE12" s="926">
        <v>-1.6756445234831183</v>
      </c>
      <c r="LF12" s="926">
        <v>-1.9816285374198266</v>
      </c>
      <c r="LG12" s="926">
        <v>-2.3519557211821507</v>
      </c>
      <c r="LH12" s="926">
        <v>-2.7811174360962809</v>
      </c>
      <c r="LI12" s="926">
        <v>-3.2402410481928925</v>
      </c>
      <c r="LJ12" s="926">
        <v>-3.7217945794451452</v>
      </c>
      <c r="LK12" s="926">
        <v>-4.2028884218914229</v>
      </c>
      <c r="LL12" s="926">
        <v>-4.7013673486422789</v>
      </c>
      <c r="LM12" s="926">
        <v>-5.1857413081979047</v>
      </c>
      <c r="LN12" s="927">
        <v>-5.7626943021444674</v>
      </c>
      <c r="LO12" s="925">
        <v>-0.18553683899578077</v>
      </c>
      <c r="LP12" s="926">
        <v>-0.54160516610169296</v>
      </c>
      <c r="LQ12" s="926">
        <v>-0.89448327053259469</v>
      </c>
      <c r="LR12" s="926">
        <v>-1.241380526432124</v>
      </c>
      <c r="LS12" s="926">
        <v>-1.5607993073848725</v>
      </c>
      <c r="LT12" s="926">
        <v>-1.8726631541882099</v>
      </c>
      <c r="LU12" s="926">
        <v>-2.1490355698693406</v>
      </c>
      <c r="LV12" s="926">
        <v>-2.4170251186797387</v>
      </c>
      <c r="LW12" s="926">
        <v>-2.6618835238130742</v>
      </c>
      <c r="LX12" s="926">
        <v>-2.8915530806562586</v>
      </c>
      <c r="LY12" s="926">
        <v>-3.1364809323255258</v>
      </c>
      <c r="LZ12" s="926">
        <v>-3.4067738622017671</v>
      </c>
      <c r="MA12" s="926">
        <v>-3.6776036277904964</v>
      </c>
      <c r="MB12" s="926">
        <v>-3.9851198744245124</v>
      </c>
      <c r="MC12" s="926">
        <v>-4.2997392676119262</v>
      </c>
      <c r="MD12" s="926">
        <v>-4.5707942803926613</v>
      </c>
      <c r="ME12" s="926">
        <v>-4.7846484393518836</v>
      </c>
      <c r="MF12" s="926">
        <v>-4.9829406445473694</v>
      </c>
      <c r="MG12" s="926">
        <v>-5.1079736028701603</v>
      </c>
      <c r="MH12" s="926">
        <v>-5.1555981150482069</v>
      </c>
      <c r="MI12" s="927">
        <v>-5.1824200374296367</v>
      </c>
      <c r="MJ12" s="926">
        <v>-3.03993396277914E-2</v>
      </c>
      <c r="MK12" s="926">
        <v>-0.11059879656202487</v>
      </c>
      <c r="ML12" s="926">
        <v>-0.21167218391641551</v>
      </c>
      <c r="MM12" s="926">
        <v>-0.31368539097737225</v>
      </c>
      <c r="MN12" s="926">
        <v>-0.42619714357255134</v>
      </c>
      <c r="MO12" s="926">
        <v>-0.54438606645988319</v>
      </c>
      <c r="MP12" s="926">
        <v>-0.66501468164222111</v>
      </c>
      <c r="MQ12" s="926">
        <v>-0.78306231724111441</v>
      </c>
      <c r="MR12" s="926">
        <v>-0.89307590209541932</v>
      </c>
      <c r="MS12" s="926">
        <v>-1.0191773319370263</v>
      </c>
      <c r="MT12" s="926">
        <v>-1.1598776989848076</v>
      </c>
      <c r="MU12" s="926">
        <v>-1.3180626616200417</v>
      </c>
      <c r="MV12" s="926">
        <v>-1.4988976513228653</v>
      </c>
      <c r="MW12" s="926">
        <v>-1.7047298007678648</v>
      </c>
      <c r="MX12" s="926">
        <v>-1.9352088946770394</v>
      </c>
      <c r="MY12" s="926">
        <v>-2.174951831989123</v>
      </c>
      <c r="MZ12" s="926">
        <v>-2.4042267112653768</v>
      </c>
      <c r="NA12" s="926">
        <v>-2.6515897260431203</v>
      </c>
      <c r="NB12" s="926">
        <v>-2.8674083800057453</v>
      </c>
      <c r="NC12" s="926">
        <v>-3.0555286145217515</v>
      </c>
      <c r="ND12" s="926">
        <v>-3.2854925585324679</v>
      </c>
      <c r="NE12" s="925">
        <v>-2.6977204514954833E-2</v>
      </c>
      <c r="NF12" s="926">
        <v>-9.9318716140538998E-2</v>
      </c>
      <c r="NG12" s="926">
        <v>-0.19435481538947075</v>
      </c>
      <c r="NH12" s="926">
        <v>-0.29024121807442738</v>
      </c>
      <c r="NI12" s="926">
        <v>-0.39895892768102881</v>
      </c>
      <c r="NJ12" s="926">
        <v>-0.51215076697420159</v>
      </c>
      <c r="NK12" s="926">
        <v>-0.62189979756603275</v>
      </c>
      <c r="NL12" s="926">
        <v>-0.72519041327621814</v>
      </c>
      <c r="NM12" s="926">
        <v>-0.81516229776112326</v>
      </c>
      <c r="NN12" s="926">
        <v>-0.90824025126244123</v>
      </c>
      <c r="NO12" s="926">
        <v>-1.0165716668835483</v>
      </c>
      <c r="NP12" s="926">
        <v>-1.1486564596168254</v>
      </c>
      <c r="NQ12" s="926">
        <v>-1.3073577930684142</v>
      </c>
      <c r="NR12" s="926">
        <v>-1.5079505611634154</v>
      </c>
      <c r="NS12" s="926">
        <v>-1.727412311434831</v>
      </c>
      <c r="NT12" s="926">
        <v>-1.94262320866736</v>
      </c>
      <c r="NU12" s="926">
        <v>-2.1638653859091548</v>
      </c>
      <c r="NV12" s="926">
        <v>-2.3706482883688516</v>
      </c>
      <c r="NW12" s="926">
        <v>-2.5756790338995899</v>
      </c>
      <c r="NX12" s="926">
        <v>-2.763480222364656</v>
      </c>
      <c r="NY12" s="927">
        <v>-2.94355691509503</v>
      </c>
    </row>
    <row r="13" spans="1:389">
      <c r="A13" s="769" t="s">
        <v>134</v>
      </c>
      <c r="B13" s="762">
        <v>29597.95764967857</v>
      </c>
      <c r="C13" s="1080">
        <v>-79713102.895447597</v>
      </c>
      <c r="D13" s="767">
        <v>178283318.95775804</v>
      </c>
      <c r="E13" s="762">
        <v>30072.459380948436</v>
      </c>
      <c r="F13" s="766">
        <v>-84496296.755921751</v>
      </c>
      <c r="G13" s="767">
        <v>197584060.4677414</v>
      </c>
      <c r="H13" s="762">
        <v>59670.41703062701</v>
      </c>
      <c r="I13" s="1080">
        <v>-164209399.65136933</v>
      </c>
      <c r="J13" s="1080">
        <v>375867379.42549944</v>
      </c>
      <c r="K13" s="767">
        <v>4195894626.1709805</v>
      </c>
      <c r="L13" s="925">
        <v>-30.155893997553903</v>
      </c>
      <c r="M13" s="926">
        <v>-32.305712892373606</v>
      </c>
      <c r="N13" s="926">
        <v>-34.356785075304629</v>
      </c>
      <c r="O13" s="926">
        <v>-36.322444488037831</v>
      </c>
      <c r="P13" s="926">
        <v>-39.392040647510271</v>
      </c>
      <c r="Q13" s="926">
        <v>-41.094222207112011</v>
      </c>
      <c r="R13" s="926">
        <v>-43.851318918808488</v>
      </c>
      <c r="S13" s="926">
        <v>-46.457414170320362</v>
      </c>
      <c r="T13" s="926">
        <v>-48.922358028376266</v>
      </c>
      <c r="U13" s="926">
        <v>-51.942431911176186</v>
      </c>
      <c r="V13" s="926">
        <v>-53.598259650131695</v>
      </c>
      <c r="W13" s="926">
        <v>-55.501702245983779</v>
      </c>
      <c r="X13" s="926">
        <v>-57.200661893790425</v>
      </c>
      <c r="Y13" s="926">
        <v>-58.665549745468638</v>
      </c>
      <c r="Z13" s="926">
        <v>-63.248761589723813</v>
      </c>
      <c r="AA13" s="926">
        <v>-67.740541216252041</v>
      </c>
      <c r="AB13" s="926">
        <v>-73.147387932786955</v>
      </c>
      <c r="AC13" s="926">
        <v>-77.438347239801828</v>
      </c>
      <c r="AD13" s="926">
        <v>-64.804799671565661</v>
      </c>
      <c r="AE13" s="926">
        <v>-66.516854512522514</v>
      </c>
      <c r="AF13" s="927">
        <v>-67.822991113332137</v>
      </c>
      <c r="AG13" s="925">
        <v>-10.784769947002616</v>
      </c>
      <c r="AH13" s="926">
        <v>-10.662649109417288</v>
      </c>
      <c r="AI13" s="926">
        <v>-11.857224441567979</v>
      </c>
      <c r="AJ13" s="926">
        <v>-13.018654580626787</v>
      </c>
      <c r="AK13" s="926">
        <v>-14.392566809952655</v>
      </c>
      <c r="AL13" s="926">
        <v>-15.770132150572806</v>
      </c>
      <c r="AM13" s="926">
        <v>-17.15308121245701</v>
      </c>
      <c r="AN13" s="926">
        <v>-19.860323063473686</v>
      </c>
      <c r="AO13" s="926">
        <v>-21.245237793809395</v>
      </c>
      <c r="AP13" s="926">
        <v>-23.418480304970103</v>
      </c>
      <c r="AQ13" s="926">
        <v>-25.467818567168479</v>
      </c>
      <c r="AR13" s="926">
        <v>-27.476438489441023</v>
      </c>
      <c r="AS13" s="926">
        <v>-29.382345435757088</v>
      </c>
      <c r="AT13" s="926">
        <v>-31.169695225607029</v>
      </c>
      <c r="AU13" s="926">
        <v>-34.211289085374176</v>
      </c>
      <c r="AV13" s="926">
        <v>-38.498574365125535</v>
      </c>
      <c r="AW13" s="926">
        <v>-42.807971265054334</v>
      </c>
      <c r="AX13" s="926">
        <v>-47.161019369936866</v>
      </c>
      <c r="AY13" s="926">
        <v>-40.693543862995057</v>
      </c>
      <c r="AZ13" s="926">
        <v>-45.942967777028116</v>
      </c>
      <c r="BA13" s="927">
        <v>-51.218582521229337</v>
      </c>
      <c r="BB13" s="925">
        <v>-4.79268837344069</v>
      </c>
      <c r="BC13" s="926">
        <v>-4.6087270090570129</v>
      </c>
      <c r="BD13" s="926">
        <v>-4.4286790876720659</v>
      </c>
      <c r="BE13" s="926">
        <v>-4.2546611734669426</v>
      </c>
      <c r="BF13" s="926">
        <v>-5.4300818609941146</v>
      </c>
      <c r="BG13" s="926">
        <v>-5.1929161354557536</v>
      </c>
      <c r="BH13" s="926">
        <v>-6.2002421669947552</v>
      </c>
      <c r="BI13" s="926">
        <v>-5.9195651931936624</v>
      </c>
      <c r="BJ13" s="926">
        <v>-6.7802543286117896</v>
      </c>
      <c r="BK13" s="926">
        <v>-7.4832566341556657</v>
      </c>
      <c r="BL13" s="926">
        <v>-7.0698500674541123</v>
      </c>
      <c r="BM13" s="926">
        <v>-7.876521877861407</v>
      </c>
      <c r="BN13" s="926">
        <v>-8.6239109409408172</v>
      </c>
      <c r="BO13" s="926">
        <v>-8.3760108422859787</v>
      </c>
      <c r="BP13" s="926">
        <v>-9.7617091534254712</v>
      </c>
      <c r="BQ13" s="926">
        <v>-11.193106751126948</v>
      </c>
      <c r="BR13" s="926">
        <v>-12.653936369634266</v>
      </c>
      <c r="BS13" s="926">
        <v>-14.150228438191704</v>
      </c>
      <c r="BT13" s="926">
        <v>-12.961678335026534</v>
      </c>
      <c r="BU13" s="926">
        <v>-13.567775530703898</v>
      </c>
      <c r="BV13" s="927">
        <v>-14.918868771990674</v>
      </c>
      <c r="BW13" s="925">
        <v>-3.1999647961289668</v>
      </c>
      <c r="BX13" s="926">
        <v>-3.0239579914508852</v>
      </c>
      <c r="BY13" s="926">
        <v>-2.8563138059133166</v>
      </c>
      <c r="BZ13" s="926">
        <v>-2.6963987660329991</v>
      </c>
      <c r="CA13" s="926">
        <v>-2.6573336819119326</v>
      </c>
      <c r="CB13" s="926">
        <v>-3.9235839494897888</v>
      </c>
      <c r="CC13" s="926">
        <v>-3.8586841089278536</v>
      </c>
      <c r="CD13" s="926">
        <v>-3.791256351372823</v>
      </c>
      <c r="CE13" s="926">
        <v>-4.9617807144846182</v>
      </c>
      <c r="CF13" s="926">
        <v>-4.6582288638913241</v>
      </c>
      <c r="CG13" s="926">
        <v>-5.4588178264674951</v>
      </c>
      <c r="CH13" s="926">
        <v>-5.3008719905061668</v>
      </c>
      <c r="CI13" s="926">
        <v>-6.1707129807040815</v>
      </c>
      <c r="CJ13" s="926">
        <v>-5.9767788124645591</v>
      </c>
      <c r="CK13" s="926">
        <v>-7.222639965626783</v>
      </c>
      <c r="CL13" s="926">
        <v>-8.5173489327703891</v>
      </c>
      <c r="CM13" s="926">
        <v>-8.7585297469839958</v>
      </c>
      <c r="CN13" s="926">
        <v>-10.110088795290721</v>
      </c>
      <c r="CO13" s="926">
        <v>-8.9568301817410259</v>
      </c>
      <c r="CP13" s="926">
        <v>-11.273324346669625</v>
      </c>
      <c r="CQ13" s="927">
        <v>-12.728169469707524</v>
      </c>
      <c r="CR13" s="925">
        <v>-27.912811391279035</v>
      </c>
      <c r="CS13" s="926">
        <v>-29.221423577251016</v>
      </c>
      <c r="CT13" s="926">
        <v>-30.370290105466836</v>
      </c>
      <c r="CU13" s="926">
        <v>-31.380064318015627</v>
      </c>
      <c r="CV13" s="926">
        <v>-33.266079874262061</v>
      </c>
      <c r="CW13" s="926">
        <v>-33.924298425839368</v>
      </c>
      <c r="CX13" s="926">
        <v>-35.39007462700522</v>
      </c>
      <c r="CY13" s="926">
        <v>-36.656291268382233</v>
      </c>
      <c r="CZ13" s="926">
        <v>-37.7425349533803</v>
      </c>
      <c r="DA13" s="926">
        <v>-39.159752427094531</v>
      </c>
      <c r="DB13" s="926">
        <v>-39.490682035779514</v>
      </c>
      <c r="DC13" s="926">
        <v>-40.802336473474156</v>
      </c>
      <c r="DD13" s="926">
        <v>-41.953369180949608</v>
      </c>
      <c r="DE13" s="926">
        <v>-42.922712943089778</v>
      </c>
      <c r="DF13" s="926">
        <v>-46.318204038157319</v>
      </c>
      <c r="DG13" s="926">
        <v>-49.648545150097107</v>
      </c>
      <c r="DH13" s="926">
        <v>-53.650272984638377</v>
      </c>
      <c r="DI13" s="926">
        <v>-56.83344656502868</v>
      </c>
      <c r="DJ13" s="926">
        <v>-49.403905951225283</v>
      </c>
      <c r="DK13" s="926">
        <v>-50.586111707291593</v>
      </c>
      <c r="DL13" s="927">
        <v>-51.449937259934131</v>
      </c>
      <c r="DM13" s="925">
        <v>-10.011314071930883</v>
      </c>
      <c r="DN13" s="926">
        <v>-9.7078094662972774</v>
      </c>
      <c r="DO13" s="926">
        <v>-10.588139617703661</v>
      </c>
      <c r="DP13" s="926">
        <v>-11.401705032488451</v>
      </c>
      <c r="DQ13" s="926">
        <v>-12.346048365724698</v>
      </c>
      <c r="DR13" s="926">
        <v>-13.250139428865253</v>
      </c>
      <c r="DS13" s="926">
        <v>-14.116795334063966</v>
      </c>
      <c r="DT13" s="926">
        <v>-16.010068037512923</v>
      </c>
      <c r="DU13" s="926">
        <v>-16.776088257252439</v>
      </c>
      <c r="DV13" s="926">
        <v>-18.12301731706566</v>
      </c>
      <c r="DW13" s="926">
        <v>-19.315482785388781</v>
      </c>
      <c r="DX13" s="926">
        <v>-20.822824602183744</v>
      </c>
      <c r="DY13" s="926">
        <v>-22.248379574001888</v>
      </c>
      <c r="DZ13" s="926">
        <v>-23.58005866889664</v>
      </c>
      <c r="EA13" s="926">
        <v>-25.878104858760139</v>
      </c>
      <c r="EB13" s="926">
        <v>-29.116767872703235</v>
      </c>
      <c r="EC13" s="926">
        <v>-32.369423521590022</v>
      </c>
      <c r="ED13" s="926">
        <v>-35.651946122257527</v>
      </c>
      <c r="EE13" s="926">
        <v>-31.977549527412407</v>
      </c>
      <c r="EF13" s="926">
        <v>-36.095163937733446</v>
      </c>
      <c r="EG13" s="927">
        <v>-40.227916515704578</v>
      </c>
      <c r="EH13" s="925">
        <v>-31.536319502157426</v>
      </c>
      <c r="EI13" s="926">
        <v>-31.838536990428565</v>
      </c>
      <c r="EJ13" s="926">
        <v>-31.067457181202712</v>
      </c>
      <c r="EK13" s="926">
        <v>-31.318579307870209</v>
      </c>
      <c r="EL13" s="926">
        <v>-32.0158509149677</v>
      </c>
      <c r="EM13" s="926">
        <v>-32.678767232578366</v>
      </c>
      <c r="EN13" s="926">
        <v>-33.314740610777108</v>
      </c>
      <c r="EO13" s="926">
        <v>-33.918554626575656</v>
      </c>
      <c r="EP13" s="926">
        <v>-34.489540926948848</v>
      </c>
      <c r="EQ13" s="926">
        <v>-35.179470626898365</v>
      </c>
      <c r="ER13" s="926">
        <v>-34.851839430217069</v>
      </c>
      <c r="ES13" s="926">
        <v>-34.900142570863636</v>
      </c>
      <c r="ET13" s="926">
        <v>-34.9063853231861</v>
      </c>
      <c r="EU13" s="926">
        <v>-34.027027881990762</v>
      </c>
      <c r="EV13" s="926">
        <v>-34.603875579260261</v>
      </c>
      <c r="EW13" s="926">
        <v>-35.95791994862202</v>
      </c>
      <c r="EX13" s="926">
        <v>-35.527262116781458</v>
      </c>
      <c r="EY13" s="926">
        <v>-35.9193698987674</v>
      </c>
      <c r="EZ13" s="926">
        <v>-30.691352795411944</v>
      </c>
      <c r="FA13" s="926">
        <v>-31.51531190824835</v>
      </c>
      <c r="FB13" s="927">
        <v>-31.445627616109505</v>
      </c>
      <c r="FC13" s="926">
        <v>-7.8254364174894846</v>
      </c>
      <c r="FD13" s="926">
        <v>-9.3948596725529541</v>
      </c>
      <c r="FE13" s="926">
        <v>-9.0167896924815238</v>
      </c>
      <c r="FF13" s="926">
        <v>-10.382303808145565</v>
      </c>
      <c r="FG13" s="926">
        <v>-11.578953058922849</v>
      </c>
      <c r="FH13" s="926">
        <v>-12.639046054246577</v>
      </c>
      <c r="FI13" s="926">
        <v>-13.565099269806751</v>
      </c>
      <c r="FJ13" s="926">
        <v>-14.373607295258779</v>
      </c>
      <c r="FK13" s="926">
        <v>-15.075469227616935</v>
      </c>
      <c r="FL13" s="926">
        <v>-16.844354984631707</v>
      </c>
      <c r="FM13" s="926">
        <v>-17.128576292495836</v>
      </c>
      <c r="FN13" s="926">
        <v>-19.124898714193421</v>
      </c>
      <c r="FO13" s="926">
        <v>-20.98754802315662</v>
      </c>
      <c r="FP13" s="926">
        <v>-21.56804877763517</v>
      </c>
      <c r="FQ13" s="926">
        <v>-24.986643569555412</v>
      </c>
      <c r="FR13" s="926">
        <v>-28.507954376124616</v>
      </c>
      <c r="FS13" s="926">
        <v>-32.09273494416027</v>
      </c>
      <c r="FT13" s="926">
        <v>-35.757435405479271</v>
      </c>
      <c r="FU13" s="926">
        <v>-30.034643316630365</v>
      </c>
      <c r="FV13" s="926">
        <v>-31.571117991600261</v>
      </c>
      <c r="FW13" s="926">
        <v>-32.919122597983687</v>
      </c>
      <c r="FX13" s="925">
        <v>-7.8333661469301319</v>
      </c>
      <c r="FY13" s="926">
        <v>-9.502845619896533</v>
      </c>
      <c r="FZ13" s="926">
        <v>-9.2176723298833565</v>
      </c>
      <c r="GA13" s="926">
        <v>-10.722789327323071</v>
      </c>
      <c r="GB13" s="926">
        <v>-10.850121102733638</v>
      </c>
      <c r="GC13" s="926">
        <v>-12.793718557607747</v>
      </c>
      <c r="GD13" s="926">
        <v>-14.763159881556504</v>
      </c>
      <c r="GE13" s="926">
        <v>-16.7514997086314</v>
      </c>
      <c r="GF13" s="926">
        <v>-18.753427509304174</v>
      </c>
      <c r="GG13" s="926">
        <v>-19.889808395762429</v>
      </c>
      <c r="GH13" s="926">
        <v>-20.891335889483429</v>
      </c>
      <c r="GI13" s="926">
        <v>-21.980850208834539</v>
      </c>
      <c r="GJ13" s="926">
        <v>-22.967944666420721</v>
      </c>
      <c r="GK13" s="926">
        <v>-23.841015825673281</v>
      </c>
      <c r="GL13" s="926">
        <v>-26.318096971434443</v>
      </c>
      <c r="GM13" s="926">
        <v>-30.52317021046133</v>
      </c>
      <c r="GN13" s="926">
        <v>-33.098943962533212</v>
      </c>
      <c r="GO13" s="926">
        <v>-37.497155750666991</v>
      </c>
      <c r="GP13" s="926">
        <v>-30.634263702035867</v>
      </c>
      <c r="GQ13" s="926">
        <v>-35.013409614890691</v>
      </c>
      <c r="GR13" s="927">
        <v>-37.973661179801809</v>
      </c>
      <c r="GS13" s="925">
        <v>-0.56471723984622457</v>
      </c>
      <c r="GT13" s="926">
        <v>-1.6346946238676878</v>
      </c>
      <c r="GU13" s="926">
        <v>-2.6476842119657249</v>
      </c>
      <c r="GV13" s="926">
        <v>-3.6217904266035106</v>
      </c>
      <c r="GW13" s="926">
        <v>-4.6172385547064891</v>
      </c>
      <c r="GX13" s="926">
        <v>-5.6437042215289921</v>
      </c>
      <c r="GY13" s="926">
        <v>-6.7188155769858753</v>
      </c>
      <c r="GZ13" s="926">
        <v>-7.8851686927641822</v>
      </c>
      <c r="HA13" s="926">
        <v>-9.1895838756405084</v>
      </c>
      <c r="HB13" s="926">
        <v>-10.548385454857595</v>
      </c>
      <c r="HC13" s="926">
        <v>-11.881033957551381</v>
      </c>
      <c r="HD13" s="926">
        <v>-13.341914004979088</v>
      </c>
      <c r="HE13" s="926">
        <v>-14.711343620300056</v>
      </c>
      <c r="HF13" s="926">
        <v>-15.987720238909162</v>
      </c>
      <c r="HG13" s="926">
        <v>-17.212103827691863</v>
      </c>
      <c r="HH13" s="926">
        <v>-18.544578823438655</v>
      </c>
      <c r="HI13" s="926">
        <v>-20.15605738039369</v>
      </c>
      <c r="HJ13" s="926">
        <v>-22.162854982525403</v>
      </c>
      <c r="HK13" s="926">
        <v>-24.176016412121498</v>
      </c>
      <c r="HL13" s="926">
        <v>-26.130982646626649</v>
      </c>
      <c r="HM13" s="927">
        <v>-28.36354101270399</v>
      </c>
      <c r="HN13" s="925">
        <v>-0.10715978314495223</v>
      </c>
      <c r="HO13" s="926">
        <v>-0.30815974298523674</v>
      </c>
      <c r="HP13" s="926">
        <v>-0.50370330224456961</v>
      </c>
      <c r="HQ13" s="926">
        <v>-0.71620461751458997</v>
      </c>
      <c r="HR13" s="926">
        <v>-0.95109906353772011</v>
      </c>
      <c r="HS13" s="926">
        <v>-1.2164197990571388</v>
      </c>
      <c r="HT13" s="926">
        <v>-1.5338234759059226</v>
      </c>
      <c r="HU13" s="926">
        <v>-1.913921129414323</v>
      </c>
      <c r="HV13" s="926">
        <v>-2.3655370716482302</v>
      </c>
      <c r="HW13" s="926">
        <v>-2.8818808997727174</v>
      </c>
      <c r="HX13" s="926">
        <v>-3.4328230368918824</v>
      </c>
      <c r="HY13" s="926">
        <v>-4.0600560523758062</v>
      </c>
      <c r="HZ13" s="926">
        <v>-4.6981371408500507</v>
      </c>
      <c r="IA13" s="926">
        <v>-5.3641470485408291</v>
      </c>
      <c r="IB13" s="926">
        <v>-6.0219014419680121</v>
      </c>
      <c r="IC13" s="926">
        <v>-6.79715795354862</v>
      </c>
      <c r="ID13" s="926">
        <v>-7.7451954663125662</v>
      </c>
      <c r="IE13" s="926">
        <v>-8.9276947079073352</v>
      </c>
      <c r="IF13" s="926">
        <v>-10.234239077970017</v>
      </c>
      <c r="IG13" s="926">
        <v>-11.683954002957904</v>
      </c>
      <c r="IH13" s="927">
        <v>-13.42658280318787</v>
      </c>
      <c r="II13" s="925">
        <v>-1.6259822796581364E-2</v>
      </c>
      <c r="IJ13" s="926">
        <v>-4.8171291418767526E-2</v>
      </c>
      <c r="IK13" s="926">
        <v>-7.9857597198466856E-2</v>
      </c>
      <c r="IL13" s="926">
        <v>-0.11381924578263747</v>
      </c>
      <c r="IM13" s="926">
        <v>-0.15701512656586725</v>
      </c>
      <c r="IN13" s="926">
        <v>-0.20704686835918995</v>
      </c>
      <c r="IO13" s="926">
        <v>-0.26848114921572508</v>
      </c>
      <c r="IP13" s="926">
        <v>-0.34350869253142147</v>
      </c>
      <c r="IQ13" s="926">
        <v>-0.43026369251504537</v>
      </c>
      <c r="IR13" s="926">
        <v>-0.53060108406156647</v>
      </c>
      <c r="IS13" s="926">
        <v>-0.62885018765691925</v>
      </c>
      <c r="IT13" s="926">
        <v>-0.73984926264446038</v>
      </c>
      <c r="IU13" s="926">
        <v>-0.86032546174667779</v>
      </c>
      <c r="IV13" s="926">
        <v>-0.98183945163139796</v>
      </c>
      <c r="IW13" s="926">
        <v>-1.0949682504685914</v>
      </c>
      <c r="IX13" s="926">
        <v>-1.2402205762322609</v>
      </c>
      <c r="IY13" s="926">
        <v>-1.4219331745824562</v>
      </c>
      <c r="IZ13" s="926">
        <v>-1.6560810314223851</v>
      </c>
      <c r="JA13" s="926">
        <v>-1.920116573125501</v>
      </c>
      <c r="JB13" s="926">
        <v>-2.216634787456627</v>
      </c>
      <c r="JC13" s="927">
        <v>-2.5562848239763092</v>
      </c>
      <c r="JD13" s="925">
        <v>-6.0726272413311466E-3</v>
      </c>
      <c r="JE13" s="926">
        <v>-1.644998808261372E-2</v>
      </c>
      <c r="JF13" s="926">
        <v>-2.450056511304316E-2</v>
      </c>
      <c r="JG13" s="926">
        <v>-3.2421053302200908E-2</v>
      </c>
      <c r="JH13" s="926">
        <v>-4.0710884644146794E-2</v>
      </c>
      <c r="JI13" s="926">
        <v>-5.5101121028203304E-2</v>
      </c>
      <c r="JJ13" s="926">
        <v>-7.4675624343234936E-2</v>
      </c>
      <c r="JK13" s="926">
        <v>-0.10174693245335242</v>
      </c>
      <c r="JL13" s="926">
        <v>-0.13675813865840736</v>
      </c>
      <c r="JM13" s="926">
        <v>-0.18292068060130839</v>
      </c>
      <c r="JN13" s="926">
        <v>-0.22959778921855989</v>
      </c>
      <c r="JO13" s="926">
        <v>-0.28907625157678263</v>
      </c>
      <c r="JP13" s="926">
        <v>-0.35374011678471318</v>
      </c>
      <c r="JQ13" s="926">
        <v>-0.4264549929309549</v>
      </c>
      <c r="JR13" s="926">
        <v>-0.50021690541419428</v>
      </c>
      <c r="JS13" s="926">
        <v>-0.59888014128130873</v>
      </c>
      <c r="JT13" s="926">
        <v>-0.71657433343209753</v>
      </c>
      <c r="JU13" s="926">
        <v>-0.85681157940941155</v>
      </c>
      <c r="JV13" s="926">
        <v>-1.0209839108901519</v>
      </c>
      <c r="JW13" s="926">
        <v>-1.2165153478652098</v>
      </c>
      <c r="JX13" s="927">
        <v>-1.4564247503666223</v>
      </c>
      <c r="JY13" s="925">
        <v>-0.52271296338286977</v>
      </c>
      <c r="JZ13" s="926">
        <v>-1.487283230536061</v>
      </c>
      <c r="KA13" s="926">
        <v>-2.3603872204854213</v>
      </c>
      <c r="KB13" s="926">
        <v>-3.1620211509454847</v>
      </c>
      <c r="KC13" s="926">
        <v>-3.9460901931741503</v>
      </c>
      <c r="KD13" s="926">
        <v>-4.7210149752297497</v>
      </c>
      <c r="KE13" s="926">
        <v>-5.5002954918969635</v>
      </c>
      <c r="KF13" s="926">
        <v>-6.315913554773914</v>
      </c>
      <c r="KG13" s="926">
        <v>-7.2011987145898217</v>
      </c>
      <c r="KH13" s="926">
        <v>-8.0851869198252757</v>
      </c>
      <c r="KI13" s="926">
        <v>-8.9066890515004218</v>
      </c>
      <c r="KJ13" s="926">
        <v>-9.8843197862884438</v>
      </c>
      <c r="KK13" s="926">
        <v>-10.790866148988414</v>
      </c>
      <c r="KL13" s="926">
        <v>-11.627315983518656</v>
      </c>
      <c r="KM13" s="926">
        <v>-12.424086299596468</v>
      </c>
      <c r="KN13" s="926">
        <v>-13.296982375440194</v>
      </c>
      <c r="KO13" s="926">
        <v>-14.366913992650751</v>
      </c>
      <c r="KP13" s="926">
        <v>-15.714636182481399</v>
      </c>
      <c r="KQ13" s="926">
        <v>-17.102977393289848</v>
      </c>
      <c r="KR13" s="926">
        <v>-18.485444727618983</v>
      </c>
      <c r="KS13" s="927">
        <v>-20.059724799750086</v>
      </c>
      <c r="KT13" s="925">
        <v>-9.947462485594194E-2</v>
      </c>
      <c r="KU13" s="926">
        <v>-0.28336754001495912</v>
      </c>
      <c r="KV13" s="926">
        <v>-0.45738134435364408</v>
      </c>
      <c r="KW13" s="926">
        <v>-0.64170120603036018</v>
      </c>
      <c r="KX13" s="926">
        <v>-0.84027510910204128</v>
      </c>
      <c r="KY13" s="926">
        <v>-1.0590574342412467</v>
      </c>
      <c r="KZ13" s="926">
        <v>-1.3154709003759386</v>
      </c>
      <c r="LA13" s="926">
        <v>-1.6157785785724528</v>
      </c>
      <c r="LB13" s="926">
        <v>-1.9651126367975387</v>
      </c>
      <c r="LC13" s="926">
        <v>-2.3554337673347661</v>
      </c>
      <c r="LD13" s="926">
        <v>-2.759879180646962</v>
      </c>
      <c r="LE13" s="926">
        <v>-3.2245115165922442</v>
      </c>
      <c r="LF13" s="926">
        <v>-3.6938508969325241</v>
      </c>
      <c r="LG13" s="926">
        <v>-4.1821797485407757</v>
      </c>
      <c r="LH13" s="926">
        <v>-4.6613929498358715</v>
      </c>
      <c r="LI13" s="926">
        <v>-5.2282693609465412</v>
      </c>
      <c r="LJ13" s="926">
        <v>-5.9240370575647319</v>
      </c>
      <c r="LK13" s="926">
        <v>-6.7946992313552812</v>
      </c>
      <c r="LL13" s="926">
        <v>-7.775044178598236</v>
      </c>
      <c r="LM13" s="926">
        <v>-8.8824355041898002</v>
      </c>
      <c r="LN13" s="927">
        <v>-10.213013633227348</v>
      </c>
      <c r="LO13" s="925">
        <v>-0.19646714184464553</v>
      </c>
      <c r="LP13" s="926">
        <v>-0.56818984828973917</v>
      </c>
      <c r="LQ13" s="926">
        <v>-0.91488122033501895</v>
      </c>
      <c r="LR13" s="926">
        <v>-1.2354880755795143</v>
      </c>
      <c r="LS13" s="926">
        <v>-1.5386759577902858</v>
      </c>
      <c r="LT13" s="926">
        <v>-1.8432606017434416</v>
      </c>
      <c r="LU13" s="926">
        <v>-2.1579901485609767</v>
      </c>
      <c r="LV13" s="926">
        <v>-2.4682706348710397</v>
      </c>
      <c r="LW13" s="926">
        <v>-2.799330552673581</v>
      </c>
      <c r="LX13" s="926">
        <v>-3.1326088464119763</v>
      </c>
      <c r="LY13" s="926">
        <v>-3.4289424937611201</v>
      </c>
      <c r="LZ13" s="926">
        <v>-3.6764617562396111</v>
      </c>
      <c r="MA13" s="926">
        <v>-3.9078366357900336</v>
      </c>
      <c r="MB13" s="926">
        <v>-4.0762249289123815</v>
      </c>
      <c r="MC13" s="926">
        <v>-4.1769084715272555</v>
      </c>
      <c r="MD13" s="926">
        <v>-4.256345714250628</v>
      </c>
      <c r="ME13" s="926">
        <v>-4.358730109763556</v>
      </c>
      <c r="MF13" s="926">
        <v>-4.4406988534818765</v>
      </c>
      <c r="MG13" s="926">
        <v>-4.5362595837237052</v>
      </c>
      <c r="MH13" s="926">
        <v>-4.6497510633633112</v>
      </c>
      <c r="MI13" s="927">
        <v>-4.8086811379852321</v>
      </c>
      <c r="MJ13" s="926">
        <v>-7.0790334970234903E-2</v>
      </c>
      <c r="MK13" s="926">
        <v>-0.2244179933239161</v>
      </c>
      <c r="ML13" s="926">
        <v>-0.38105831627970721</v>
      </c>
      <c r="MM13" s="926">
        <v>-0.53353998195302133</v>
      </c>
      <c r="MN13" s="926">
        <v>-0.70123299991000732</v>
      </c>
      <c r="MO13" s="926">
        <v>-0.88286257316340766</v>
      </c>
      <c r="MP13" s="926">
        <v>-1.0780867635098854</v>
      </c>
      <c r="MQ13" s="926">
        <v>-1.2882699289504895</v>
      </c>
      <c r="MR13" s="926">
        <v>-1.5150820731079282</v>
      </c>
      <c r="MS13" s="926">
        <v>-1.7588253704550283</v>
      </c>
      <c r="MT13" s="926">
        <v>-2.0037675707991021</v>
      </c>
      <c r="MU13" s="926">
        <v>-2.235019301061417</v>
      </c>
      <c r="MV13" s="926">
        <v>-2.4841160936598818</v>
      </c>
      <c r="MW13" s="926">
        <v>-2.7036786041390144</v>
      </c>
      <c r="MX13" s="926">
        <v>-2.8971595031246586</v>
      </c>
      <c r="MY13" s="926">
        <v>-3.1308843735679162</v>
      </c>
      <c r="MZ13" s="926">
        <v>-3.4056081245923338</v>
      </c>
      <c r="NA13" s="926">
        <v>-3.7289775201422657</v>
      </c>
      <c r="NB13" s="926">
        <v>-4.0372128471880018</v>
      </c>
      <c r="NC13" s="926">
        <v>-4.3186757151392001</v>
      </c>
      <c r="ND13" s="926">
        <v>-4.6230816755626094</v>
      </c>
      <c r="NE13" s="925">
        <v>-6.040376943606196E-2</v>
      </c>
      <c r="NF13" s="926">
        <v>-0.18888250669159978</v>
      </c>
      <c r="NG13" s="926">
        <v>-0.31599206936891733</v>
      </c>
      <c r="NH13" s="926">
        <v>-0.43442914157585477</v>
      </c>
      <c r="NI13" s="926">
        <v>-0.55238611163771356</v>
      </c>
      <c r="NJ13" s="926">
        <v>-0.67970442273751264</v>
      </c>
      <c r="NK13" s="926">
        <v>-0.82704282969931953</v>
      </c>
      <c r="NL13" s="926">
        <v>-0.99643108348705844</v>
      </c>
      <c r="NM13" s="926">
        <v>-1.2004730040677885</v>
      </c>
      <c r="NN13" s="926">
        <v>-1.4207818969117731</v>
      </c>
      <c r="NO13" s="926">
        <v>-1.636711218712616</v>
      </c>
      <c r="NP13" s="926">
        <v>-1.857257170285596</v>
      </c>
      <c r="NQ13" s="926">
        <v>-2.0656117020527098</v>
      </c>
      <c r="NR13" s="926">
        <v>-2.2722119323726595</v>
      </c>
      <c r="NS13" s="926">
        <v>-2.4638693782523937</v>
      </c>
      <c r="NT13" s="926">
        <v>-2.6497581964167303</v>
      </c>
      <c r="NU13" s="926">
        <v>-2.8979837982836401</v>
      </c>
      <c r="NV13" s="926">
        <v>-3.1965070844899088</v>
      </c>
      <c r="NW13" s="926">
        <v>-3.4688568358479621</v>
      </c>
      <c r="NX13" s="926">
        <v>-3.7805278861302014</v>
      </c>
      <c r="NY13" s="927">
        <v>-4.1243599620593514</v>
      </c>
    </row>
    <row r="14" spans="1:389">
      <c r="A14" s="769" t="s">
        <v>135</v>
      </c>
      <c r="B14" s="762">
        <v>25002.67847419863</v>
      </c>
      <c r="C14" s="1080">
        <v>-77806744.595985755</v>
      </c>
      <c r="D14" s="767">
        <v>177358192.48989156</v>
      </c>
      <c r="E14" s="762">
        <v>26403.848257737653</v>
      </c>
      <c r="F14" s="766">
        <v>-86165377.238535538</v>
      </c>
      <c r="G14" s="767">
        <v>204544771.72237572</v>
      </c>
      <c r="H14" s="762">
        <v>51406.526731936283</v>
      </c>
      <c r="I14" s="1080">
        <v>-163972121.83452129</v>
      </c>
      <c r="J14" s="1080">
        <v>381902964.21226728</v>
      </c>
      <c r="K14" s="767">
        <v>4052445099.6310258</v>
      </c>
      <c r="L14" s="925">
        <v>-40.991249392952909</v>
      </c>
      <c r="M14" s="926">
        <v>-43.770589938826902</v>
      </c>
      <c r="N14" s="926">
        <v>-46.399929449457431</v>
      </c>
      <c r="O14" s="926">
        <v>-48.888414961155718</v>
      </c>
      <c r="P14" s="926">
        <v>-51.934212168854742</v>
      </c>
      <c r="Q14" s="926">
        <v>-53.616029315464061</v>
      </c>
      <c r="R14" s="926">
        <v>-55.093818979449907</v>
      </c>
      <c r="S14" s="926">
        <v>-56.341805260142337</v>
      </c>
      <c r="T14" s="926">
        <v>-57.336713397218546</v>
      </c>
      <c r="U14" s="926">
        <v>-61.300051408240506</v>
      </c>
      <c r="V14" s="926">
        <v>-65.104805718171633</v>
      </c>
      <c r="W14" s="926">
        <v>-70.284487028576905</v>
      </c>
      <c r="X14" s="926">
        <v>-74.390552509961367</v>
      </c>
      <c r="Y14" s="926">
        <v>-62.427034411448631</v>
      </c>
      <c r="Z14" s="926">
        <v>-64.092987198664446</v>
      </c>
      <c r="AA14" s="926">
        <v>-65.369347243575021</v>
      </c>
      <c r="AB14" s="926">
        <v>-66.326372855006866</v>
      </c>
      <c r="AC14" s="926">
        <v>-67.753116748477851</v>
      </c>
      <c r="AD14" s="926">
        <v>-69.436688665168731</v>
      </c>
      <c r="AE14" s="926">
        <v>-71.665416617758865</v>
      </c>
      <c r="AF14" s="927">
        <v>-74.073711078960059</v>
      </c>
      <c r="AG14" s="925">
        <v>-15.213025156512145</v>
      </c>
      <c r="AH14" s="926">
        <v>-16.552354617798898</v>
      </c>
      <c r="AI14" s="926">
        <v>-19.17058802600036</v>
      </c>
      <c r="AJ14" s="926">
        <v>-20.513340122177624</v>
      </c>
      <c r="AK14" s="926">
        <v>-22.619241713388305</v>
      </c>
      <c r="AL14" s="926">
        <v>-24.606933562567121</v>
      </c>
      <c r="AM14" s="926">
        <v>-26.475989360839435</v>
      </c>
      <c r="AN14" s="926">
        <v>-28.235447931601186</v>
      </c>
      <c r="AO14" s="926">
        <v>-29.870812215503918</v>
      </c>
      <c r="AP14" s="926">
        <v>-32.688691979961391</v>
      </c>
      <c r="AQ14" s="926">
        <v>-36.674970631784731</v>
      </c>
      <c r="AR14" s="926">
        <v>-40.780676373087204</v>
      </c>
      <c r="AS14" s="926">
        <v>-44.927848452301305</v>
      </c>
      <c r="AT14" s="926">
        <v>-38.817928416895256</v>
      </c>
      <c r="AU14" s="926">
        <v>-43.821456823090671</v>
      </c>
      <c r="AV14" s="926">
        <v>-48.849414137476742</v>
      </c>
      <c r="AW14" s="926">
        <v>-54.907001020268126</v>
      </c>
      <c r="AX14" s="926">
        <v>-59.856903397357428</v>
      </c>
      <c r="AY14" s="926">
        <v>-65.71566832111273</v>
      </c>
      <c r="AZ14" s="926">
        <v>-70.115818142335797</v>
      </c>
      <c r="BA14" s="927">
        <v>-74.19219046338128</v>
      </c>
      <c r="BB14" s="925">
        <v>-5.8366222119471161</v>
      </c>
      <c r="BC14" s="926">
        <v>-6.9684635322511639</v>
      </c>
      <c r="BD14" s="926">
        <v>-6.6523676844089294</v>
      </c>
      <c r="BE14" s="926">
        <v>-7.6185488281320488</v>
      </c>
      <c r="BF14" s="926">
        <v>-8.4076348650604444</v>
      </c>
      <c r="BG14" s="926">
        <v>-7.942070237763744</v>
      </c>
      <c r="BH14" s="926">
        <v>-8.5657859553576685</v>
      </c>
      <c r="BI14" s="926">
        <v>-9.0800356643753162</v>
      </c>
      <c r="BJ14" s="926">
        <v>-8.5393383639678575</v>
      </c>
      <c r="BK14" s="926">
        <v>-9.628643911441813</v>
      </c>
      <c r="BL14" s="926">
        <v>-10.684026624722534</v>
      </c>
      <c r="BM14" s="926">
        <v>-12.074084122484919</v>
      </c>
      <c r="BN14" s="926">
        <v>-13.497537606135637</v>
      </c>
      <c r="BO14" s="926">
        <v>-12.398220039622061</v>
      </c>
      <c r="BP14" s="926">
        <v>-12.981183301631035</v>
      </c>
      <c r="BQ14" s="926">
        <v>-14.277527900410661</v>
      </c>
      <c r="BR14" s="926">
        <v>-15.46504395201498</v>
      </c>
      <c r="BS14" s="926">
        <v>-15.800995184822938</v>
      </c>
      <c r="BT14" s="926">
        <v>-16.776679322837907</v>
      </c>
      <c r="BU14" s="926">
        <v>-18.08231634333481</v>
      </c>
      <c r="BV14" s="927">
        <v>-18.54676826608852</v>
      </c>
      <c r="BW14" s="925">
        <v>-4.4767403815927835</v>
      </c>
      <c r="BX14" s="926">
        <v>-4.4021667427830451</v>
      </c>
      <c r="BY14" s="926">
        <v>-4.3246848165440923</v>
      </c>
      <c r="BZ14" s="926">
        <v>-5.6590470794878058</v>
      </c>
      <c r="CA14" s="926">
        <v>-5.3130296250894631</v>
      </c>
      <c r="CB14" s="926">
        <v>-6.2262712094429276</v>
      </c>
      <c r="CC14" s="926">
        <v>-5.8293234378601824</v>
      </c>
      <c r="CD14" s="926">
        <v>-6.5428575796023978</v>
      </c>
      <c r="CE14" s="926">
        <v>-6.1106092611928347</v>
      </c>
      <c r="CF14" s="926">
        <v>-7.1182108258075516</v>
      </c>
      <c r="CG14" s="926">
        <v>-8.0922399744743672</v>
      </c>
      <c r="CH14" s="926">
        <v>-8.3209530128467293</v>
      </c>
      <c r="CI14" s="926">
        <v>-9.6045262060669927</v>
      </c>
      <c r="CJ14" s="926">
        <v>-8.5204789643103283</v>
      </c>
      <c r="CK14" s="926">
        <v>-10.721801731050164</v>
      </c>
      <c r="CL14" s="926">
        <v>-12.103235501333018</v>
      </c>
      <c r="CM14" s="926">
        <v>-13.509105489301191</v>
      </c>
      <c r="CN14" s="926">
        <v>-14.918543831171803</v>
      </c>
      <c r="CO14" s="926">
        <v>-17.333430154772969</v>
      </c>
      <c r="CP14" s="926">
        <v>-18.292707329239676</v>
      </c>
      <c r="CQ14" s="927">
        <v>-20.202907779637826</v>
      </c>
      <c r="CR14" s="925">
        <v>-37.9310636014186</v>
      </c>
      <c r="CS14" s="926">
        <v>-39.541928946811481</v>
      </c>
      <c r="CT14" s="926">
        <v>-40.926276981246474</v>
      </c>
      <c r="CU14" s="926">
        <v>-42.106401794434646</v>
      </c>
      <c r="CV14" s="926">
        <v>-43.656726899697901</v>
      </c>
      <c r="CW14" s="926">
        <v>-43.993161430358327</v>
      </c>
      <c r="CX14" s="926">
        <v>-44.13117128837132</v>
      </c>
      <c r="CY14" s="926">
        <v>-44.06436969649144</v>
      </c>
      <c r="CZ14" s="926">
        <v>-43.789302056122438</v>
      </c>
      <c r="DA14" s="926">
        <v>-45.870866617778574</v>
      </c>
      <c r="DB14" s="926">
        <v>-47.74457413237576</v>
      </c>
      <c r="DC14" s="926">
        <v>-51.575044163116445</v>
      </c>
      <c r="DD14" s="926">
        <v>-54.617780889396727</v>
      </c>
      <c r="DE14" s="926">
        <v>-47.611286426991228</v>
      </c>
      <c r="DF14" s="926">
        <v>-48.76576797463531</v>
      </c>
      <c r="DG14" s="926">
        <v>-49.614978620677448</v>
      </c>
      <c r="DH14" s="926">
        <v>-50.214115182381761</v>
      </c>
      <c r="DI14" s="926">
        <v>-51.15977663545641</v>
      </c>
      <c r="DJ14" s="926">
        <v>-52.286633804586018</v>
      </c>
      <c r="DK14" s="926">
        <v>-53.92702761421026</v>
      </c>
      <c r="DL14" s="927">
        <v>-55.689985791450908</v>
      </c>
      <c r="DM14" s="925">
        <v>-14.139196744687808</v>
      </c>
      <c r="DN14" s="926">
        <v>-15.062018999722341</v>
      </c>
      <c r="DO14" s="926">
        <v>-17.079292687676144</v>
      </c>
      <c r="DP14" s="926">
        <v>-17.89307975131706</v>
      </c>
      <c r="DQ14" s="926">
        <v>-19.327911862719986</v>
      </c>
      <c r="DR14" s="926">
        <v>-20.597222777391039</v>
      </c>
      <c r="DS14" s="926">
        <v>-21.709114645242323</v>
      </c>
      <c r="DT14" s="926">
        <v>-22.679075765332811</v>
      </c>
      <c r="DU14" s="926">
        <v>-23.503224428062424</v>
      </c>
      <c r="DV14" s="926">
        <v>-25.217147625100552</v>
      </c>
      <c r="DW14" s="926">
        <v>-27.741297327207462</v>
      </c>
      <c r="DX14" s="926">
        <v>-30.839948319187272</v>
      </c>
      <c r="DY14" s="926">
        <v>-33.966926432260436</v>
      </c>
      <c r="DZ14" s="926">
        <v>-30.506584311366566</v>
      </c>
      <c r="EA14" s="926">
        <v>-34.430093715604926</v>
      </c>
      <c r="EB14" s="926">
        <v>-38.3675465703393</v>
      </c>
      <c r="EC14" s="926">
        <v>-43.106698168901175</v>
      </c>
      <c r="ED14" s="926">
        <v>-46.96875090486003</v>
      </c>
      <c r="EE14" s="926">
        <v>-51.53595106811656</v>
      </c>
      <c r="EF14" s="926">
        <v>-54.911748157190345</v>
      </c>
      <c r="EG14" s="927">
        <v>-58.021543530894519</v>
      </c>
      <c r="EH14" s="925">
        <v>-33.813522726598421</v>
      </c>
      <c r="EI14" s="926">
        <v>-34.456532964821349</v>
      </c>
      <c r="EJ14" s="926">
        <v>-35.065431413281431</v>
      </c>
      <c r="EK14" s="926">
        <v>-35.639568406738931</v>
      </c>
      <c r="EL14" s="926">
        <v>-36.347961764373167</v>
      </c>
      <c r="EM14" s="926">
        <v>-36.004725274663315</v>
      </c>
      <c r="EN14" s="926">
        <v>-35.609993531033865</v>
      </c>
      <c r="EO14" s="926">
        <v>-35.180533953164513</v>
      </c>
      <c r="EP14" s="926">
        <v>-33.878218807262556</v>
      </c>
      <c r="EQ14" s="926">
        <v>-34.014380435274916</v>
      </c>
      <c r="ER14" s="926">
        <v>-34.900153808626328</v>
      </c>
      <c r="ES14" s="926">
        <v>-34.472490828614696</v>
      </c>
      <c r="ET14" s="926">
        <v>-34.84389982001187</v>
      </c>
      <c r="EU14" s="926">
        <v>-29.848203746902755</v>
      </c>
      <c r="EV14" s="926">
        <v>-30.63175368536281</v>
      </c>
      <c r="EW14" s="926">
        <v>-30.548180263986751</v>
      </c>
      <c r="EX14" s="926">
        <v>-31.119757749869791</v>
      </c>
      <c r="EY14" s="926">
        <v>-30.788191139706498</v>
      </c>
      <c r="EZ14" s="926">
        <v>-31.116647324488724</v>
      </c>
      <c r="FA14" s="926">
        <v>-29.929025033042592</v>
      </c>
      <c r="FB14" s="927">
        <v>-29.470543592766887</v>
      </c>
      <c r="FC14" s="926">
        <v>-14.299165389783539</v>
      </c>
      <c r="FD14" s="926">
        <v>-15.34912578237217</v>
      </c>
      <c r="FE14" s="926">
        <v>-16.265554934274007</v>
      </c>
      <c r="FF14" s="926">
        <v>-17.060695814160425</v>
      </c>
      <c r="FG14" s="926">
        <v>-19.063201922413015</v>
      </c>
      <c r="FH14" s="926">
        <v>-19.384596205075411</v>
      </c>
      <c r="FI14" s="926">
        <v>-20.898694667044538</v>
      </c>
      <c r="FJ14" s="926">
        <v>-22.145559214400265</v>
      </c>
      <c r="FK14" s="926">
        <v>-21.977281470638786</v>
      </c>
      <c r="FL14" s="926">
        <v>-24.578293498440928</v>
      </c>
      <c r="FM14" s="926">
        <v>-27.073414802095499</v>
      </c>
      <c r="FN14" s="926">
        <v>-30.475783305246892</v>
      </c>
      <c r="FO14" s="926">
        <v>-33.95382819137086</v>
      </c>
      <c r="FP14" s="926">
        <v>-28.569980052834467</v>
      </c>
      <c r="FQ14" s="926">
        <v>-30.039267600806227</v>
      </c>
      <c r="FR14" s="926">
        <v>-31.330093918766522</v>
      </c>
      <c r="FS14" s="926">
        <v>-32.468200225952785</v>
      </c>
      <c r="FT14" s="926">
        <v>-33.479181267172066</v>
      </c>
      <c r="FU14" s="926">
        <v>-34.295620350865704</v>
      </c>
      <c r="FV14" s="926">
        <v>-35.784440510042884</v>
      </c>
      <c r="FW14" s="926">
        <v>-37.048967846976382</v>
      </c>
      <c r="FX14" s="925">
        <v>-12.780795612402642</v>
      </c>
      <c r="FY14" s="926">
        <v>-14.748148758805968</v>
      </c>
      <c r="FZ14" s="926">
        <v>-16.734080426046802</v>
      </c>
      <c r="GA14" s="926">
        <v>-18.733206738681247</v>
      </c>
      <c r="GB14" s="926">
        <v>-19.870199736941828</v>
      </c>
      <c r="GC14" s="926">
        <v>-20.872581588704833</v>
      </c>
      <c r="GD14" s="926">
        <v>-21.74451897892223</v>
      </c>
      <c r="GE14" s="926">
        <v>-22.497455465127132</v>
      </c>
      <c r="GF14" s="926">
        <v>-23.123581678094098</v>
      </c>
      <c r="GG14" s="926">
        <v>-25.269343173716976</v>
      </c>
      <c r="GH14" s="926">
        <v>-29.013041273873284</v>
      </c>
      <c r="GI14" s="926">
        <v>-31.459884059917783</v>
      </c>
      <c r="GJ14" s="926">
        <v>-35.638718460640746</v>
      </c>
      <c r="GK14" s="926">
        <v>-29.151733848879644</v>
      </c>
      <c r="GL14" s="926">
        <v>-33.312907816343113</v>
      </c>
      <c r="GM14" s="926">
        <v>-36.123756305422773</v>
      </c>
      <c r="GN14" s="926">
        <v>-40.397587004194349</v>
      </c>
      <c r="GO14" s="926">
        <v>-44.678332635541437</v>
      </c>
      <c r="GP14" s="926">
        <v>-48.913320036596701</v>
      </c>
      <c r="GQ14" s="926">
        <v>-50.303816413066784</v>
      </c>
      <c r="GR14" s="927">
        <v>-53.106592702300134</v>
      </c>
      <c r="GS14" s="925">
        <v>-0.69177454526434801</v>
      </c>
      <c r="GT14" s="926">
        <v>-2.0646278008787533</v>
      </c>
      <c r="GU14" s="926">
        <v>-3.4796084740804361</v>
      </c>
      <c r="GV14" s="926">
        <v>-4.9795880352564694</v>
      </c>
      <c r="GW14" s="926">
        <v>-6.5395012962834187</v>
      </c>
      <c r="GX14" s="926">
        <v>-8.096995223439194</v>
      </c>
      <c r="GY14" s="926">
        <v>-9.6280541290221606</v>
      </c>
      <c r="GZ14" s="926">
        <v>-11.050193510653429</v>
      </c>
      <c r="HA14" s="926">
        <v>-12.352404945053138</v>
      </c>
      <c r="HB14" s="926">
        <v>-13.572579332739906</v>
      </c>
      <c r="HC14" s="926">
        <v>-14.842918920315185</v>
      </c>
      <c r="HD14" s="926">
        <v>-16.500558036005373</v>
      </c>
      <c r="HE14" s="926">
        <v>-18.498482105141022</v>
      </c>
      <c r="HF14" s="926">
        <v>-20.486751311659077</v>
      </c>
      <c r="HG14" s="926">
        <v>-22.411709264055162</v>
      </c>
      <c r="HH14" s="926">
        <v>-24.588251931889317</v>
      </c>
      <c r="HI14" s="926">
        <v>-27.336914995785435</v>
      </c>
      <c r="HJ14" s="926">
        <v>-30.467726626725835</v>
      </c>
      <c r="HK14" s="926">
        <v>-33.994368419772172</v>
      </c>
      <c r="HL14" s="926">
        <v>-37.86462268425953</v>
      </c>
      <c r="HM14" s="927">
        <v>-41.935049361590018</v>
      </c>
      <c r="HN14" s="925">
        <v>-0.15117923577811876</v>
      </c>
      <c r="HO14" s="926">
        <v>-0.47385671382399241</v>
      </c>
      <c r="HP14" s="926">
        <v>-0.85312571076851107</v>
      </c>
      <c r="HQ14" s="926">
        <v>-1.2991680812233177</v>
      </c>
      <c r="HR14" s="926">
        <v>-1.8103198934320019</v>
      </c>
      <c r="HS14" s="926">
        <v>-2.3703919960051749</v>
      </c>
      <c r="HT14" s="926">
        <v>-2.9653471582529178</v>
      </c>
      <c r="HU14" s="926">
        <v>-3.5683203295005868</v>
      </c>
      <c r="HV14" s="926">
        <v>-4.1868266865204546</v>
      </c>
      <c r="HW14" s="926">
        <v>-4.7919406442968864</v>
      </c>
      <c r="HX14" s="926">
        <v>-5.4854853798452012</v>
      </c>
      <c r="HY14" s="926">
        <v>-6.3974316217397558</v>
      </c>
      <c r="HZ14" s="926">
        <v>-7.5209025697474488</v>
      </c>
      <c r="IA14" s="926">
        <v>-8.7531049293434222</v>
      </c>
      <c r="IB14" s="926">
        <v>-10.115497295143115</v>
      </c>
      <c r="IC14" s="926">
        <v>-11.75479477960593</v>
      </c>
      <c r="ID14" s="926">
        <v>-13.897680926533923</v>
      </c>
      <c r="IE14" s="926">
        <v>-16.448149826605345</v>
      </c>
      <c r="IF14" s="926">
        <v>-19.390788440523465</v>
      </c>
      <c r="IG14" s="926">
        <v>-22.795217878282813</v>
      </c>
      <c r="IH14" s="927">
        <v>-26.623676886272904</v>
      </c>
      <c r="II14" s="925">
        <v>-2.6769730534641045E-2</v>
      </c>
      <c r="IJ14" s="926">
        <v>-9.0993610559722216E-2</v>
      </c>
      <c r="IK14" s="926">
        <v>-0.16917354353845737</v>
      </c>
      <c r="IL14" s="926">
        <v>-0.26165170138285498</v>
      </c>
      <c r="IM14" s="926">
        <v>-0.37337679456393413</v>
      </c>
      <c r="IN14" s="926">
        <v>-0.48860454887812299</v>
      </c>
      <c r="IO14" s="926">
        <v>-0.60191889667201792</v>
      </c>
      <c r="IP14" s="926">
        <v>-0.71987917556653436</v>
      </c>
      <c r="IQ14" s="926">
        <v>-0.83198039397879242</v>
      </c>
      <c r="IR14" s="926">
        <v>-0.93003068196128602</v>
      </c>
      <c r="IS14" s="926">
        <v>-1.0491604308071398</v>
      </c>
      <c r="IT14" s="926">
        <v>-1.2215969616600795</v>
      </c>
      <c r="IU14" s="926">
        <v>-1.4422265621972166</v>
      </c>
      <c r="IV14" s="926">
        <v>-1.6908182121699937</v>
      </c>
      <c r="IW14" s="926">
        <v>-1.9697145654148862</v>
      </c>
      <c r="IX14" s="926">
        <v>-2.2900625906955341</v>
      </c>
      <c r="IY14" s="926">
        <v>-2.7249460746495373</v>
      </c>
      <c r="IZ14" s="926">
        <v>-3.2708597566084094</v>
      </c>
      <c r="JA14" s="926">
        <v>-3.9168891226821643</v>
      </c>
      <c r="JB14" s="926">
        <v>-4.6855959318562199</v>
      </c>
      <c r="JC14" s="927">
        <v>-5.546206531392798</v>
      </c>
      <c r="JD14" s="925">
        <v>-8.7191420615055637E-3</v>
      </c>
      <c r="JE14" s="926">
        <v>-2.846391294485956E-2</v>
      </c>
      <c r="JF14" s="926">
        <v>-5.3928094751668487E-2</v>
      </c>
      <c r="JG14" s="926">
        <v>-8.9061857954790935E-2</v>
      </c>
      <c r="JH14" s="926">
        <v>-0.13673348913188277</v>
      </c>
      <c r="JI14" s="926">
        <v>-0.18886543669286215</v>
      </c>
      <c r="JJ14" s="926">
        <v>-0.24785604997222421</v>
      </c>
      <c r="JK14" s="926">
        <v>-0.30949690823664877</v>
      </c>
      <c r="JL14" s="926">
        <v>-0.3753317526995712</v>
      </c>
      <c r="JM14" s="926">
        <v>-0.43837769902645896</v>
      </c>
      <c r="JN14" s="926">
        <v>-0.51928398060798386</v>
      </c>
      <c r="JO14" s="926">
        <v>-0.62847658669333839</v>
      </c>
      <c r="JP14" s="926">
        <v>-0.75887883556623414</v>
      </c>
      <c r="JQ14" s="926">
        <v>-0.91153945707359263</v>
      </c>
      <c r="JR14" s="926">
        <v>-1.0936993178427983</v>
      </c>
      <c r="JS14" s="926">
        <v>-1.3181296141127792</v>
      </c>
      <c r="JT14" s="926">
        <v>-1.6489957251686889</v>
      </c>
      <c r="JU14" s="926">
        <v>-2.0812271314465249</v>
      </c>
      <c r="JV14" s="926">
        <v>-2.6405123865834526</v>
      </c>
      <c r="JW14" s="926">
        <v>-3.3470577211219563</v>
      </c>
      <c r="JX14" s="927">
        <v>-4.2162345793248406</v>
      </c>
      <c r="JY14" s="925">
        <v>-0.64013223424948862</v>
      </c>
      <c r="JZ14" s="926">
        <v>-1.8772584890881312</v>
      </c>
      <c r="KA14" s="926">
        <v>-3.0986412824678098</v>
      </c>
      <c r="KB14" s="926">
        <v>-4.3406652858436843</v>
      </c>
      <c r="KC14" s="926">
        <v>-5.5777851503634537</v>
      </c>
      <c r="KD14" s="926">
        <v>-6.7564901020563752</v>
      </c>
      <c r="KE14" s="926">
        <v>-7.8598424366796138</v>
      </c>
      <c r="KF14" s="926">
        <v>-8.8252250912676402</v>
      </c>
      <c r="KG14" s="926">
        <v>-9.6514665807308972</v>
      </c>
      <c r="KH14" s="926">
        <v>-10.373395503894073</v>
      </c>
      <c r="KI14" s="926">
        <v>-11.094454442661203</v>
      </c>
      <c r="KJ14" s="926">
        <v>-12.18448044474161</v>
      </c>
      <c r="KK14" s="926">
        <v>-13.519371492125174</v>
      </c>
      <c r="KL14" s="926">
        <v>-14.88514055007775</v>
      </c>
      <c r="KM14" s="926">
        <v>-16.242034637736509</v>
      </c>
      <c r="KN14" s="926">
        <v>-17.775444743365028</v>
      </c>
      <c r="KO14" s="926">
        <v>-19.715509977218744</v>
      </c>
      <c r="KP14" s="926">
        <v>-21.922371915718941</v>
      </c>
      <c r="KQ14" s="926">
        <v>-24.402848507380611</v>
      </c>
      <c r="KR14" s="926">
        <v>-27.118470719950949</v>
      </c>
      <c r="KS14" s="927">
        <v>-29.965962820898767</v>
      </c>
      <c r="KT14" s="925">
        <v>-0.14050821640430033</v>
      </c>
      <c r="KU14" s="926">
        <v>-0.43581042454466079</v>
      </c>
      <c r="KV14" s="926">
        <v>-0.77380064599155673</v>
      </c>
      <c r="KW14" s="926">
        <v>-1.1614919420741749</v>
      </c>
      <c r="KX14" s="926">
        <v>-1.5947900237733492</v>
      </c>
      <c r="KY14" s="926">
        <v>-2.0570431460085885</v>
      </c>
      <c r="KZ14" s="926">
        <v>-2.534472635463537</v>
      </c>
      <c r="LA14" s="926">
        <v>-3.0033203877512307</v>
      </c>
      <c r="LB14" s="926">
        <v>-3.4697859963850703</v>
      </c>
      <c r="LC14" s="926">
        <v>-3.9091842995051849</v>
      </c>
      <c r="LD14" s="926">
        <v>-4.4025156571931348</v>
      </c>
      <c r="LE14" s="926">
        <v>-5.0707808368023706</v>
      </c>
      <c r="LF14" s="926">
        <v>-5.8988275271655652</v>
      </c>
      <c r="LG14" s="926">
        <v>-6.82607972189561</v>
      </c>
      <c r="LH14" s="926">
        <v>-7.8710051561395318</v>
      </c>
      <c r="LI14" s="926">
        <v>-9.1274714829687582</v>
      </c>
      <c r="LJ14" s="926">
        <v>-10.770148551342885</v>
      </c>
      <c r="LK14" s="926">
        <v>-12.723096055691911</v>
      </c>
      <c r="LL14" s="926">
        <v>-14.973114485765905</v>
      </c>
      <c r="LM14" s="926">
        <v>-17.571848567904567</v>
      </c>
      <c r="LN14" s="927">
        <v>-20.487654459380622</v>
      </c>
      <c r="LO14" s="925">
        <v>-0.18549178793965249</v>
      </c>
      <c r="LP14" s="926">
        <v>-0.55072667948359921</v>
      </c>
      <c r="LQ14" s="926">
        <v>-0.91073248125421991</v>
      </c>
      <c r="LR14" s="926">
        <v>-1.2767037074700838</v>
      </c>
      <c r="LS14" s="926">
        <v>-1.6444088356959305</v>
      </c>
      <c r="LT14" s="926">
        <v>-1.989065302443322</v>
      </c>
      <c r="LU14" s="926">
        <v>-2.2950697666422499</v>
      </c>
      <c r="LV14" s="926">
        <v>-2.5787352196630096</v>
      </c>
      <c r="LW14" s="926">
        <v>-2.8069561205892484</v>
      </c>
      <c r="LX14" s="926">
        <v>-2.9747592034635773</v>
      </c>
      <c r="LY14" s="926">
        <v>-3.1167377108778496</v>
      </c>
      <c r="LZ14" s="926">
        <v>-3.2671487991697532</v>
      </c>
      <c r="MA14" s="926">
        <v>-3.3961623752547965</v>
      </c>
      <c r="MB14" s="926">
        <v>-3.5268984593183816</v>
      </c>
      <c r="MC14" s="926">
        <v>-3.6654375700734079</v>
      </c>
      <c r="MD14" s="926">
        <v>-3.8387174543735085</v>
      </c>
      <c r="ME14" s="926">
        <v>-4.0044277295796604</v>
      </c>
      <c r="MF14" s="926">
        <v>-4.2080913727567406</v>
      </c>
      <c r="MG14" s="926">
        <v>-4.4003167513200196</v>
      </c>
      <c r="MH14" s="926">
        <v>-4.6235822038194812</v>
      </c>
      <c r="MI14" s="927">
        <v>-4.8286447763586722</v>
      </c>
      <c r="MJ14" s="926">
        <v>-0.12159462985072</v>
      </c>
      <c r="MK14" s="926">
        <v>-0.36744338807974808</v>
      </c>
      <c r="ML14" s="926">
        <v>-0.62491376727725179</v>
      </c>
      <c r="MM14" s="926">
        <v>-0.89611986465522087</v>
      </c>
      <c r="MN14" s="926">
        <v>-1.187151710551495</v>
      </c>
      <c r="MO14" s="926">
        <v>-1.4846068188306845</v>
      </c>
      <c r="MP14" s="926">
        <v>-1.7689708753837401</v>
      </c>
      <c r="MQ14" s="926">
        <v>-2.0601847211037061</v>
      </c>
      <c r="MR14" s="926">
        <v>-2.3141283226700082</v>
      </c>
      <c r="MS14" s="926">
        <v>-2.5325188594629253</v>
      </c>
      <c r="MT14" s="926">
        <v>-2.7742781586459451</v>
      </c>
      <c r="MU14" s="926">
        <v>-3.0466815707418391</v>
      </c>
      <c r="MV14" s="926">
        <v>-3.363562004456778</v>
      </c>
      <c r="MW14" s="926">
        <v>-3.6649425034090726</v>
      </c>
      <c r="MX14" s="926">
        <v>-3.9402420281020838</v>
      </c>
      <c r="MY14" s="926">
        <v>-4.236743206034582</v>
      </c>
      <c r="MZ14" s="926">
        <v>-4.5925625118213631</v>
      </c>
      <c r="NA14" s="926">
        <v>-4.9531488260829235</v>
      </c>
      <c r="NB14" s="926">
        <v>-5.3055823237495829</v>
      </c>
      <c r="NC14" s="926">
        <v>-5.6077033429735152</v>
      </c>
      <c r="ND14" s="926">
        <v>-5.9357776066877364</v>
      </c>
      <c r="NE14" s="925">
        <v>-8.2734642217684562E-2</v>
      </c>
      <c r="NF14" s="926">
        <v>-0.25302366737407223</v>
      </c>
      <c r="NG14" s="926">
        <v>-0.44034284389679712</v>
      </c>
      <c r="NH14" s="926">
        <v>-0.65321929983782923</v>
      </c>
      <c r="NI14" s="926">
        <v>-0.88217604556661566</v>
      </c>
      <c r="NJ14" s="926">
        <v>-1.1111965894613807</v>
      </c>
      <c r="NK14" s="926">
        <v>-1.3434550770634459</v>
      </c>
      <c r="NL14" s="926">
        <v>-1.5646858538762274</v>
      </c>
      <c r="NM14" s="926">
        <v>-1.7813164859112867</v>
      </c>
      <c r="NN14" s="926">
        <v>-1.983922686350212</v>
      </c>
      <c r="NO14" s="926">
        <v>-2.1810778665992494</v>
      </c>
      <c r="NP14" s="926">
        <v>-2.4298109542615407</v>
      </c>
      <c r="NQ14" s="926">
        <v>-2.7230939548252238</v>
      </c>
      <c r="NR14" s="926">
        <v>-2.9915042062754331</v>
      </c>
      <c r="NS14" s="926">
        <v>-3.2922207027349906</v>
      </c>
      <c r="NT14" s="926">
        <v>-3.6240254308214119</v>
      </c>
      <c r="NU14" s="926">
        <v>-4.0237681827760454</v>
      </c>
      <c r="NV14" s="926">
        <v>-4.4662357369473256</v>
      </c>
      <c r="NW14" s="926">
        <v>-4.9918939575047929</v>
      </c>
      <c r="NX14" s="926">
        <v>-5.5401582664984161</v>
      </c>
      <c r="NY14" s="927">
        <v>-6.1079827697932885</v>
      </c>
    </row>
    <row r="15" spans="1:389">
      <c r="A15" s="770" t="s">
        <v>136</v>
      </c>
      <c r="B15" s="762">
        <v>19395.649848283669</v>
      </c>
      <c r="C15" s="1080">
        <v>-69710449.202746958</v>
      </c>
      <c r="D15" s="767">
        <v>162359739.80965805</v>
      </c>
      <c r="E15" s="762">
        <v>21593.778144326534</v>
      </c>
      <c r="F15" s="766">
        <v>-81690551.05735369</v>
      </c>
      <c r="G15" s="767">
        <v>197837380.53642133</v>
      </c>
      <c r="H15" s="762">
        <v>40989.427992610203</v>
      </c>
      <c r="I15" s="1080">
        <v>-151401000.26010066</v>
      </c>
      <c r="J15" s="1080">
        <v>360197120.34607935</v>
      </c>
      <c r="K15" s="767">
        <v>3605425891.1034975</v>
      </c>
      <c r="L15" s="925">
        <v>-51.665317721519386</v>
      </c>
      <c r="M15" s="926">
        <v>-53.152797659260273</v>
      </c>
      <c r="N15" s="926">
        <v>-54.416256847767613</v>
      </c>
      <c r="O15" s="926">
        <v>-55.432392145458152</v>
      </c>
      <c r="P15" s="926">
        <v>-59.282763666756864</v>
      </c>
      <c r="Q15" s="926">
        <v>-62.972137233603576</v>
      </c>
      <c r="R15" s="926">
        <v>-67.432506697694976</v>
      </c>
      <c r="S15" s="926">
        <v>-70.787777107200895</v>
      </c>
      <c r="T15" s="926">
        <v>-59.132171293890565</v>
      </c>
      <c r="U15" s="926">
        <v>-60.244167522154953</v>
      </c>
      <c r="V15" s="926">
        <v>-60.972059692379048</v>
      </c>
      <c r="W15" s="926">
        <v>-61.892878979040461</v>
      </c>
      <c r="X15" s="926">
        <v>-63.254598995948186</v>
      </c>
      <c r="Y15" s="926">
        <v>-64.859653686506817</v>
      </c>
      <c r="Z15" s="926">
        <v>-66.939544119709808</v>
      </c>
      <c r="AA15" s="926">
        <v>-69.188574390773056</v>
      </c>
      <c r="AB15" s="926">
        <v>-70.999437824503957</v>
      </c>
      <c r="AC15" s="926">
        <v>-73.953925456755087</v>
      </c>
      <c r="AD15" s="926">
        <v>-53.448146181807033</v>
      </c>
      <c r="AE15" s="926">
        <v>-54.10471568053481</v>
      </c>
      <c r="AF15" s="927">
        <v>-55.042170161924105</v>
      </c>
      <c r="AG15" s="925">
        <v>-22.775733221633118</v>
      </c>
      <c r="AH15" s="926">
        <v>-24.519735879447751</v>
      </c>
      <c r="AI15" s="926">
        <v>-26.164141037142372</v>
      </c>
      <c r="AJ15" s="926">
        <v>-27.695237225286405</v>
      </c>
      <c r="AK15" s="926">
        <v>-30.31942094700895</v>
      </c>
      <c r="AL15" s="926">
        <v>-34.028176813805999</v>
      </c>
      <c r="AM15" s="926">
        <v>-37.733725618500955</v>
      </c>
      <c r="AN15" s="926">
        <v>-41.454313687587046</v>
      </c>
      <c r="AO15" s="926">
        <v>-35.772235177475636</v>
      </c>
      <c r="AP15" s="926">
        <v>-40.261592312554512</v>
      </c>
      <c r="AQ15" s="926">
        <v>-44.744029596120413</v>
      </c>
      <c r="AR15" s="926">
        <v>-50.290225125282404</v>
      </c>
      <c r="AS15" s="926">
        <v>-54.821610174129319</v>
      </c>
      <c r="AT15" s="926">
        <v>-60.185204536480001</v>
      </c>
      <c r="AU15" s="926">
        <v>-64.222345640855565</v>
      </c>
      <c r="AV15" s="926">
        <v>-67.96407752901905</v>
      </c>
      <c r="AW15" s="926">
        <v>-72.215092860848017</v>
      </c>
      <c r="AX15" s="926">
        <v>-76.794309637700962</v>
      </c>
      <c r="AY15" s="926">
        <v>-58.674288506352923</v>
      </c>
      <c r="AZ15" s="926">
        <v>-68.301744341526273</v>
      </c>
      <c r="BA15" s="927">
        <v>-70.570188642512221</v>
      </c>
      <c r="BB15" s="925">
        <v>-8.6232699943339526</v>
      </c>
      <c r="BC15" s="926">
        <v>-9.3019031720121603</v>
      </c>
      <c r="BD15" s="926">
        <v>-9.8613624149844412</v>
      </c>
      <c r="BE15" s="926">
        <v>-9.2747503937954434</v>
      </c>
      <c r="BF15" s="926">
        <v>-10.442483456255786</v>
      </c>
      <c r="BG15" s="926">
        <v>-11.570929277145339</v>
      </c>
      <c r="BH15" s="926">
        <v>-12.644495741829758</v>
      </c>
      <c r="BI15" s="926">
        <v>-13.671384216398309</v>
      </c>
      <c r="BJ15" s="926">
        <v>-12.200254289839279</v>
      </c>
      <c r="BK15" s="926">
        <v>-12.368523000562647</v>
      </c>
      <c r="BL15" s="926">
        <v>-13.174859130192743</v>
      </c>
      <c r="BM15" s="926">
        <v>-14.276922195661655</v>
      </c>
      <c r="BN15" s="926">
        <v>-14.593846498343908</v>
      </c>
      <c r="BO15" s="926">
        <v>-15.502701378310547</v>
      </c>
      <c r="BP15" s="926">
        <v>-16.708429307752738</v>
      </c>
      <c r="BQ15" s="926">
        <v>-17.137556643876621</v>
      </c>
      <c r="BR15" s="926">
        <v>-18.125157824821372</v>
      </c>
      <c r="BS15" s="926">
        <v>-18.945904285244666</v>
      </c>
      <c r="BT15" s="926">
        <v>-13.31167451534381</v>
      </c>
      <c r="BU15" s="926">
        <v>-13.877877568137762</v>
      </c>
      <c r="BV15" s="927">
        <v>-14.253368876965851</v>
      </c>
      <c r="BW15" s="925">
        <v>-6.8182897697571434</v>
      </c>
      <c r="BX15" s="926">
        <v>-6.3846194754398624</v>
      </c>
      <c r="BY15" s="926">
        <v>-7.1671709900919467</v>
      </c>
      <c r="BZ15" s="926">
        <v>-6.6945581327141213</v>
      </c>
      <c r="CA15" s="926">
        <v>-7.7947467418274954</v>
      </c>
      <c r="CB15" s="926">
        <v>-8.8569535861867621</v>
      </c>
      <c r="CC15" s="926">
        <v>-8.7764247892209823</v>
      </c>
      <c r="CD15" s="926">
        <v>-9.7630718264537393</v>
      </c>
      <c r="CE15" s="926">
        <v>-8.3645423229638993</v>
      </c>
      <c r="CF15" s="926">
        <v>-10.143405135659066</v>
      </c>
      <c r="CG15" s="926">
        <v>-11.036305036817552</v>
      </c>
      <c r="CH15" s="926">
        <v>-12.315943701232328</v>
      </c>
      <c r="CI15" s="926">
        <v>-13.598770303562588</v>
      </c>
      <c r="CJ15" s="926">
        <v>-15.797973396043062</v>
      </c>
      <c r="CK15" s="926">
        <v>-16.673416796083387</v>
      </c>
      <c r="CL15" s="926">
        <v>-18.415948624410049</v>
      </c>
      <c r="CM15" s="926">
        <v>-19.145553106908181</v>
      </c>
      <c r="CN15" s="926">
        <v>-20.659739913923858</v>
      </c>
      <c r="CO15" s="926">
        <v>-15.577901760779412</v>
      </c>
      <c r="CP15" s="926">
        <v>-19.727195329431652</v>
      </c>
      <c r="CQ15" s="927">
        <v>-20.65581117201242</v>
      </c>
      <c r="CR15" s="925">
        <v>-47.758952798107316</v>
      </c>
      <c r="CS15" s="926">
        <v>-47.872872941320793</v>
      </c>
      <c r="CT15" s="926">
        <v>-47.764452551868885</v>
      </c>
      <c r="CU15" s="926">
        <v>-47.430366148610233</v>
      </c>
      <c r="CV15" s="926">
        <v>-49.583876923989692</v>
      </c>
      <c r="CW15" s="926">
        <v>-51.506345487356384</v>
      </c>
      <c r="CX15" s="926">
        <v>-53.955678699756731</v>
      </c>
      <c r="CY15" s="926">
        <v>-55.428089427181362</v>
      </c>
      <c r="CZ15" s="926">
        <v>-47.084054191227096</v>
      </c>
      <c r="DA15" s="926">
        <v>-46.84992137203983</v>
      </c>
      <c r="DB15" s="926">
        <v>-46.322694301706065</v>
      </c>
      <c r="DC15" s="926">
        <v>-46.90660183674629</v>
      </c>
      <c r="DD15" s="926">
        <v>-47.817248719523263</v>
      </c>
      <c r="DE15" s="926">
        <v>-48.901246338820215</v>
      </c>
      <c r="DF15" s="926">
        <v>-50.432979521835477</v>
      </c>
      <c r="DG15" s="926">
        <v>-52.082193723195815</v>
      </c>
      <c r="DH15" s="926">
        <v>-53.389726503341194</v>
      </c>
      <c r="DI15" s="926">
        <v>-55.540970200126026</v>
      </c>
      <c r="DJ15" s="926">
        <v>-41.840275389205658</v>
      </c>
      <c r="DK15" s="926">
        <v>-42.299240061823525</v>
      </c>
      <c r="DL15" s="927">
        <v>-42.964757747336762</v>
      </c>
      <c r="DM15" s="925">
        <v>-21.137387497008774</v>
      </c>
      <c r="DN15" s="926">
        <v>-22.277091197598736</v>
      </c>
      <c r="DO15" s="926">
        <v>-23.270491083300328</v>
      </c>
      <c r="DP15" s="926">
        <v>-24.113582484080325</v>
      </c>
      <c r="DQ15" s="926">
        <v>-25.858658581894815</v>
      </c>
      <c r="DR15" s="926">
        <v>-28.431255844500754</v>
      </c>
      <c r="DS15" s="926">
        <v>-30.888363778881455</v>
      </c>
      <c r="DT15" s="926">
        <v>-33.249732406013834</v>
      </c>
      <c r="DU15" s="926">
        <v>-29.242807156006677</v>
      </c>
      <c r="DV15" s="926">
        <v>-32.258709964289267</v>
      </c>
      <c r="DW15" s="926">
        <v>-35.142190054576531</v>
      </c>
      <c r="DX15" s="926">
        <v>-39.478643921872276</v>
      </c>
      <c r="DY15" s="926">
        <v>-43.011688555405044</v>
      </c>
      <c r="DZ15" s="926">
        <v>-47.190551725175624</v>
      </c>
      <c r="EA15" s="926">
        <v>-50.287752128785087</v>
      </c>
      <c r="EB15" s="926">
        <v>-53.142779719588702</v>
      </c>
      <c r="EC15" s="926">
        <v>-56.383859890739927</v>
      </c>
      <c r="ED15" s="926">
        <v>-59.865994945519788</v>
      </c>
      <c r="EE15" s="926">
        <v>-47.916880965705673</v>
      </c>
      <c r="EF15" s="926">
        <v>-56.034341141339496</v>
      </c>
      <c r="EG15" s="927">
        <v>-57.757395487529493</v>
      </c>
      <c r="EH15" s="925">
        <v>-35.830568465279384</v>
      </c>
      <c r="EI15" s="926">
        <v>-35.442280647833513</v>
      </c>
      <c r="EJ15" s="926">
        <v>-35.019353718935577</v>
      </c>
      <c r="EK15" s="926">
        <v>-33.727430009900786</v>
      </c>
      <c r="EL15" s="926">
        <v>-33.838244526087806</v>
      </c>
      <c r="EM15" s="926">
        <v>-34.693996385491687</v>
      </c>
      <c r="EN15" s="926">
        <v>-33.826264565317729</v>
      </c>
      <c r="EO15" s="926">
        <v>-33.753080945709371</v>
      </c>
      <c r="EP15" s="926">
        <v>-28.642422430940769</v>
      </c>
      <c r="EQ15" s="926">
        <v>-29.012953405746998</v>
      </c>
      <c r="ER15" s="926">
        <v>-28.563528801664802</v>
      </c>
      <c r="ES15" s="926">
        <v>-29.085268558898065</v>
      </c>
      <c r="ET15" s="926">
        <v>-28.76454278840805</v>
      </c>
      <c r="EU15" s="926">
        <v>-29.062082542684436</v>
      </c>
      <c r="EV15" s="926">
        <v>-27.955835880427855</v>
      </c>
      <c r="EW15" s="926">
        <v>-27.531376970598842</v>
      </c>
      <c r="EX15" s="926">
        <v>-27.007916152101188</v>
      </c>
      <c r="EY15" s="926">
        <v>-26.362519668282971</v>
      </c>
      <c r="EZ15" s="926">
        <v>-20.820541561965513</v>
      </c>
      <c r="FA15" s="926">
        <v>-22.252004884281689</v>
      </c>
      <c r="FB15" s="927">
        <v>-20.935062440794411</v>
      </c>
      <c r="FC15" s="926">
        <v>-21.135338092001035</v>
      </c>
      <c r="FD15" s="926">
        <v>-22.792637200136852</v>
      </c>
      <c r="FE15" s="926">
        <v>-24.157453707916176</v>
      </c>
      <c r="FF15" s="926">
        <v>-23.977290701684041</v>
      </c>
      <c r="FG15" s="926">
        <v>-26.798984219431844</v>
      </c>
      <c r="FH15" s="926">
        <v>-29.500146930572186</v>
      </c>
      <c r="FI15" s="926">
        <v>-32.044363517931799</v>
      </c>
      <c r="FJ15" s="926">
        <v>-34.454720470708367</v>
      </c>
      <c r="FK15" s="926">
        <v>-28.050131271928308</v>
      </c>
      <c r="FL15" s="926">
        <v>-28.482435725520929</v>
      </c>
      <c r="FM15" s="926">
        <v>-28.693912231156219</v>
      </c>
      <c r="FN15" s="926">
        <v>-29.749688975171637</v>
      </c>
      <c r="FO15" s="926">
        <v>-30.690558648218484</v>
      </c>
      <c r="FP15" s="926">
        <v>-31.454764470160171</v>
      </c>
      <c r="FQ15" s="926">
        <v>-32.826869823994684</v>
      </c>
      <c r="FR15" s="926">
        <v>-33.994610345273429</v>
      </c>
      <c r="FS15" s="926">
        <v>-34.980357737033557</v>
      </c>
      <c r="FT15" s="926">
        <v>-35.688958449335246</v>
      </c>
      <c r="FU15" s="926">
        <v>-24.243428135137151</v>
      </c>
      <c r="FV15" s="926">
        <v>-24.043400500640189</v>
      </c>
      <c r="FW15" s="926">
        <v>-24.064413009164809</v>
      </c>
      <c r="FX15" s="925">
        <v>-20.022048002884588</v>
      </c>
      <c r="FY15" s="926">
        <v>-20.863463913662855</v>
      </c>
      <c r="FZ15" s="926">
        <v>-21.591065467184819</v>
      </c>
      <c r="GA15" s="926">
        <v>-22.197243566221715</v>
      </c>
      <c r="GB15" s="926">
        <v>-24.25191987725745</v>
      </c>
      <c r="GC15" s="926">
        <v>-27.838438665172902</v>
      </c>
      <c r="GD15" s="926">
        <v>-29.878792702019325</v>
      </c>
      <c r="GE15" s="926">
        <v>-33.503888643899359</v>
      </c>
      <c r="GF15" s="926">
        <v>-27.179042351417934</v>
      </c>
      <c r="GG15" s="926">
        <v>-30.739290709792101</v>
      </c>
      <c r="GH15" s="926">
        <v>-32.993161157265774</v>
      </c>
      <c r="GI15" s="926">
        <v>-36.889987607568628</v>
      </c>
      <c r="GJ15" s="926">
        <v>-40.792902418760775</v>
      </c>
      <c r="GK15" s="926">
        <v>-44.653996785853394</v>
      </c>
      <c r="GL15" s="926">
        <v>-45.92578667149337</v>
      </c>
      <c r="GM15" s="926">
        <v>-48.487629344739503</v>
      </c>
      <c r="GN15" s="926">
        <v>-50.810966372682401</v>
      </c>
      <c r="GO15" s="926">
        <v>-52.819501534457004</v>
      </c>
      <c r="GP15" s="926">
        <v>-36.859632777753859</v>
      </c>
      <c r="GQ15" s="926">
        <v>-43.558215818138933</v>
      </c>
      <c r="GR15" s="927">
        <v>-43.163177371343181</v>
      </c>
      <c r="GS15" s="925">
        <v>-0.94058671107506697</v>
      </c>
      <c r="GT15" s="926">
        <v>-2.7919056049151223</v>
      </c>
      <c r="GU15" s="926">
        <v>-4.5791118151201147</v>
      </c>
      <c r="GV15" s="926">
        <v>-6.2664303119109235</v>
      </c>
      <c r="GW15" s="926">
        <v>-7.8805252701681212</v>
      </c>
      <c r="GX15" s="926">
        <v>-9.5107198777219537</v>
      </c>
      <c r="GY15" s="926">
        <v>-11.260892855677071</v>
      </c>
      <c r="GZ15" s="926">
        <v>-13.217930919737938</v>
      </c>
      <c r="HA15" s="926">
        <v>-15.073909653996054</v>
      </c>
      <c r="HB15" s="926">
        <v>-16.795712300176973</v>
      </c>
      <c r="HC15" s="926">
        <v>-18.674448108392426</v>
      </c>
      <c r="HD15" s="926">
        <v>-21.209624958126085</v>
      </c>
      <c r="HE15" s="926">
        <v>-24.083234267051751</v>
      </c>
      <c r="HF15" s="926">
        <v>-27.318792201184181</v>
      </c>
      <c r="HG15" s="926">
        <v>-30.884755274005499</v>
      </c>
      <c r="HH15" s="926">
        <v>-34.669959482754052</v>
      </c>
      <c r="HI15" s="926">
        <v>-38.821136085096327</v>
      </c>
      <c r="HJ15" s="926">
        <v>-44.4682843156736</v>
      </c>
      <c r="HK15" s="926">
        <v>-50.098794754549772</v>
      </c>
      <c r="HL15" s="926">
        <v>-55.127086319331283</v>
      </c>
      <c r="HM15" s="927">
        <v>-60.119154787108073</v>
      </c>
      <c r="HN15" s="925">
        <v>-0.28700186773181002</v>
      </c>
      <c r="HO15" s="926">
        <v>-0.8892635990572888</v>
      </c>
      <c r="HP15" s="926">
        <v>-1.5244451544692907</v>
      </c>
      <c r="HQ15" s="926">
        <v>-2.1832207516526942</v>
      </c>
      <c r="HR15" s="926">
        <v>-2.849339678887624</v>
      </c>
      <c r="HS15" s="926">
        <v>-3.58901216666154</v>
      </c>
      <c r="HT15" s="926">
        <v>-4.4423889481785537</v>
      </c>
      <c r="HU15" s="926">
        <v>-5.4521793968414585</v>
      </c>
      <c r="HV15" s="926">
        <v>-6.5181238760809634</v>
      </c>
      <c r="HW15" s="926">
        <v>-7.6631391606243824</v>
      </c>
      <c r="HX15" s="926">
        <v>-9.025929997184619</v>
      </c>
      <c r="HY15" s="926">
        <v>-10.924906730105135</v>
      </c>
      <c r="HZ15" s="926">
        <v>-13.196876265031193</v>
      </c>
      <c r="IA15" s="926">
        <v>-15.835553609179954</v>
      </c>
      <c r="IB15" s="926">
        <v>-18.90187502273784</v>
      </c>
      <c r="IC15" s="926">
        <v>-22.366417482256679</v>
      </c>
      <c r="ID15" s="926">
        <v>-26.207634369519724</v>
      </c>
      <c r="IE15" s="926">
        <v>-31.046409617468612</v>
      </c>
      <c r="IF15" s="926">
        <v>-35.965980274000344</v>
      </c>
      <c r="IG15" s="926">
        <v>-40.991445886081465</v>
      </c>
      <c r="IH15" s="927">
        <v>-46.494572160498706</v>
      </c>
      <c r="II15" s="925">
        <v>-6.265862468014205E-2</v>
      </c>
      <c r="IJ15" s="926">
        <v>-0.19647888547845582</v>
      </c>
      <c r="IK15" s="926">
        <v>-0.3413771009942872</v>
      </c>
      <c r="IL15" s="926">
        <v>-0.48408286827668601</v>
      </c>
      <c r="IM15" s="926">
        <v>-0.61941347829269944</v>
      </c>
      <c r="IN15" s="926">
        <v>-0.7746389020259894</v>
      </c>
      <c r="IO15" s="926">
        <v>-0.95244343105383145</v>
      </c>
      <c r="IP15" s="926">
        <v>-1.1631657442649743</v>
      </c>
      <c r="IQ15" s="926">
        <v>-1.3848140774325906</v>
      </c>
      <c r="IR15" s="926">
        <v>-1.6170408439344683</v>
      </c>
      <c r="IS15" s="926">
        <v>-1.8708409958230696</v>
      </c>
      <c r="IT15" s="926">
        <v>-2.2592665328312229</v>
      </c>
      <c r="IU15" s="926">
        <v>-2.7468900559152587</v>
      </c>
      <c r="IV15" s="926">
        <v>-3.3264413112931379</v>
      </c>
      <c r="IW15" s="926">
        <v>-4.0195994901005605</v>
      </c>
      <c r="IX15" s="926">
        <v>-4.8007992890873155</v>
      </c>
      <c r="IY15" s="926">
        <v>-5.6902786165959185</v>
      </c>
      <c r="IZ15" s="926">
        <v>-6.9014663741164242</v>
      </c>
      <c r="JA15" s="926">
        <v>-8.1580825545647571</v>
      </c>
      <c r="JB15" s="926">
        <v>-9.3616019275669657</v>
      </c>
      <c r="JC15" s="927">
        <v>-10.593467800519448</v>
      </c>
      <c r="JD15" s="925">
        <v>-2.7544057795815813E-2</v>
      </c>
      <c r="JE15" s="926">
        <v>-8.6893559798458253E-2</v>
      </c>
      <c r="JF15" s="926">
        <v>-0.15344534508435315</v>
      </c>
      <c r="JG15" s="926">
        <v>-0.22657997215270642</v>
      </c>
      <c r="JH15" s="926">
        <v>-0.30187053462859925</v>
      </c>
      <c r="JI15" s="926">
        <v>-0.39621393100581681</v>
      </c>
      <c r="JJ15" s="926">
        <v>-0.50289623093618729</v>
      </c>
      <c r="JK15" s="926">
        <v>-0.62320644925149882</v>
      </c>
      <c r="JL15" s="926">
        <v>-0.75513916155441585</v>
      </c>
      <c r="JM15" s="926">
        <v>-0.90398720399157284</v>
      </c>
      <c r="JN15" s="926">
        <v>-1.0802818660785825</v>
      </c>
      <c r="JO15" s="926">
        <v>-1.3700602254495546</v>
      </c>
      <c r="JP15" s="926">
        <v>-1.7499744785806861</v>
      </c>
      <c r="JQ15" s="926">
        <v>-2.2441004574004602</v>
      </c>
      <c r="JR15" s="926">
        <v>-2.8712554739738252</v>
      </c>
      <c r="JS15" s="926">
        <v>-3.6461594483787891</v>
      </c>
      <c r="JT15" s="926">
        <v>-4.563037903110839</v>
      </c>
      <c r="JU15" s="926">
        <v>-5.7541797826977472</v>
      </c>
      <c r="JV15" s="926">
        <v>-7.009000293409315</v>
      </c>
      <c r="JW15" s="926">
        <v>-8.3506962736693993</v>
      </c>
      <c r="JX15" s="927">
        <v>-9.8675105564113466</v>
      </c>
      <c r="JY15" s="925">
        <v>-0.8694735011722301</v>
      </c>
      <c r="JZ15" s="926">
        <v>-2.5346481154122955</v>
      </c>
      <c r="KA15" s="926">
        <v>-4.0687837586465534</v>
      </c>
      <c r="KB15" s="926">
        <v>-5.4471708333215929</v>
      </c>
      <c r="KC15" s="926">
        <v>-6.7003782794012636</v>
      </c>
      <c r="KD15" s="926">
        <v>-7.9093380560945263</v>
      </c>
      <c r="KE15" s="926">
        <v>-9.15878590455074</v>
      </c>
      <c r="KF15" s="926">
        <v>-10.513930814355319</v>
      </c>
      <c r="KG15" s="926">
        <v>-11.773923699055075</v>
      </c>
      <c r="KH15" s="926">
        <v>-12.915417030310266</v>
      </c>
      <c r="KI15" s="926">
        <v>-14.120328869285231</v>
      </c>
      <c r="KJ15" s="926">
        <v>-15.916326696739191</v>
      </c>
      <c r="KK15" s="926">
        <v>-17.952331133524638</v>
      </c>
      <c r="KL15" s="926">
        <v>-20.241358288676338</v>
      </c>
      <c r="KM15" s="926">
        <v>-22.757676833605046</v>
      </c>
      <c r="KN15" s="926">
        <v>-25.418139975129748</v>
      </c>
      <c r="KO15" s="926">
        <v>-28.328438562195117</v>
      </c>
      <c r="KP15" s="926">
        <v>-32.305620297000928</v>
      </c>
      <c r="KQ15" s="926">
        <v>-36.33980701199232</v>
      </c>
      <c r="KR15" s="926">
        <v>-40.025664626879916</v>
      </c>
      <c r="KS15" s="927">
        <v>-43.682384141186844</v>
      </c>
      <c r="KT15" s="925">
        <v>-0.26635716714673663</v>
      </c>
      <c r="KU15" s="926">
        <v>-0.81666736586742061</v>
      </c>
      <c r="KV15" s="926">
        <v>-1.3811878824638626</v>
      </c>
      <c r="KW15" s="926">
        <v>-1.9502822718041557</v>
      </c>
      <c r="KX15" s="926">
        <v>-2.5084000675192755</v>
      </c>
      <c r="KY15" s="926">
        <v>-3.1119053421627356</v>
      </c>
      <c r="KZ15" s="926">
        <v>-3.7918059544689768</v>
      </c>
      <c r="LA15" s="926">
        <v>-4.5796264988493078</v>
      </c>
      <c r="LB15" s="926">
        <v>-5.4096814978997685</v>
      </c>
      <c r="LC15" s="926">
        <v>-6.2989318245899995</v>
      </c>
      <c r="LD15" s="926">
        <v>-7.3351078223959405</v>
      </c>
      <c r="LE15" s="926">
        <v>-8.8030970627661986</v>
      </c>
      <c r="LF15" s="926">
        <v>-10.555389804599997</v>
      </c>
      <c r="LG15" s="926">
        <v>-12.584590648752908</v>
      </c>
      <c r="LH15" s="926">
        <v>-14.936522859448047</v>
      </c>
      <c r="LI15" s="926">
        <v>-17.585472395103125</v>
      </c>
      <c r="LJ15" s="926">
        <v>-20.511623095900973</v>
      </c>
      <c r="LK15" s="926">
        <v>-24.195401290118468</v>
      </c>
      <c r="LL15" s="926">
        <v>-28.001009727815017</v>
      </c>
      <c r="LM15" s="926">
        <v>-31.97963264749535</v>
      </c>
      <c r="LN15" s="927">
        <v>-36.343266791947372</v>
      </c>
      <c r="LO15" s="925">
        <v>-0.19125208430791441</v>
      </c>
      <c r="LP15" s="926">
        <v>-0.55621864884569305</v>
      </c>
      <c r="LQ15" s="926">
        <v>-0.89757975136584811</v>
      </c>
      <c r="LR15" s="926">
        <v>-1.1990505224564743</v>
      </c>
      <c r="LS15" s="926">
        <v>-1.4546586322025767</v>
      </c>
      <c r="LT15" s="926">
        <v>-1.6832957140195148</v>
      </c>
      <c r="LU15" s="926">
        <v>-1.9018079831616888</v>
      </c>
      <c r="LV15" s="926">
        <v>-2.0933414525033029</v>
      </c>
      <c r="LW15" s="926">
        <v>-2.2680701632765903</v>
      </c>
      <c r="LX15" s="926">
        <v>-2.4348158260376209</v>
      </c>
      <c r="LY15" s="926">
        <v>-2.6201358661133085</v>
      </c>
      <c r="LZ15" s="926">
        <v>-2.797911445892332</v>
      </c>
      <c r="MA15" s="926">
        <v>-3.0017239635099315</v>
      </c>
      <c r="MB15" s="926">
        <v>-3.1972970834233507</v>
      </c>
      <c r="MC15" s="926">
        <v>-3.4150980290242359</v>
      </c>
      <c r="MD15" s="926">
        <v>-3.6189876447281364</v>
      </c>
      <c r="ME15" s="926">
        <v>-3.8050555348381749</v>
      </c>
      <c r="MF15" s="926">
        <v>-4.0087707726098643</v>
      </c>
      <c r="MG15" s="926">
        <v>-4.2052602860542834</v>
      </c>
      <c r="MH15" s="926">
        <v>-4.3511235966916928</v>
      </c>
      <c r="MI15" s="927">
        <v>-4.4585347364183008</v>
      </c>
      <c r="MJ15" s="926">
        <v>-0.18080618626709288</v>
      </c>
      <c r="MK15" s="926">
        <v>-0.5432933695482447</v>
      </c>
      <c r="ML15" s="926">
        <v>-0.91287543214126643</v>
      </c>
      <c r="MM15" s="926">
        <v>-1.2571596626005253</v>
      </c>
      <c r="MN15" s="926">
        <v>-1.5751285043636987</v>
      </c>
      <c r="MO15" s="926">
        <v>-1.9086010958193818</v>
      </c>
      <c r="MP15" s="926">
        <v>-2.257930820758741</v>
      </c>
      <c r="MQ15" s="926">
        <v>-2.6284983986573387</v>
      </c>
      <c r="MR15" s="926">
        <v>-2.9616473489837816</v>
      </c>
      <c r="MS15" s="926">
        <v>-3.2497433268396634</v>
      </c>
      <c r="MT15" s="926">
        <v>-3.5416654833282664</v>
      </c>
      <c r="MU15" s="926">
        <v>-3.8771070230359399</v>
      </c>
      <c r="MV15" s="926">
        <v>-4.217733838496315</v>
      </c>
      <c r="MW15" s="926">
        <v>-4.5523017991532271</v>
      </c>
      <c r="MX15" s="926">
        <v>-4.8443631971483683</v>
      </c>
      <c r="MY15" s="926">
        <v>-5.1594467055218232</v>
      </c>
      <c r="MZ15" s="926">
        <v>-5.4672975591226205</v>
      </c>
      <c r="NA15" s="926">
        <v>-5.7495351459828399</v>
      </c>
      <c r="NB15" s="926">
        <v>-5.8906912565666261</v>
      </c>
      <c r="NC15" s="926">
        <v>-5.8960704964143034</v>
      </c>
      <c r="ND15" s="926">
        <v>-5.863238911676838</v>
      </c>
      <c r="NE15" s="925">
        <v>-0.12367198614934338</v>
      </c>
      <c r="NF15" s="926">
        <v>-0.36999044767321498</v>
      </c>
      <c r="NG15" s="926">
        <v>-0.61262356209933255</v>
      </c>
      <c r="NH15" s="926">
        <v>-0.8505209669749485</v>
      </c>
      <c r="NI15" s="926">
        <v>-1.081653463353426</v>
      </c>
      <c r="NJ15" s="926">
        <v>-1.3141882952859198</v>
      </c>
      <c r="NK15" s="926">
        <v>-1.5801917054864028</v>
      </c>
      <c r="NL15" s="926">
        <v>-1.877774951921932</v>
      </c>
      <c r="NM15" s="926">
        <v>-2.148675959566841</v>
      </c>
      <c r="NN15" s="926">
        <v>-2.4354291472473584</v>
      </c>
      <c r="NO15" s="926">
        <v>-2.7485671131898215</v>
      </c>
      <c r="NP15" s="926">
        <v>-3.1178559151784917</v>
      </c>
      <c r="NQ15" s="926">
        <v>-3.5275389943659476</v>
      </c>
      <c r="NR15" s="926">
        <v>-4.0099863319823541</v>
      </c>
      <c r="NS15" s="926">
        <v>-4.5155702266681885</v>
      </c>
      <c r="NT15" s="926">
        <v>-5.0407345827736165</v>
      </c>
      <c r="NU15" s="926">
        <v>-5.5831407760641554</v>
      </c>
      <c r="NV15" s="926">
        <v>-6.1777029355493838</v>
      </c>
      <c r="NW15" s="926">
        <v>-6.6573957886928028</v>
      </c>
      <c r="NX15" s="926">
        <v>-7.0376214342369181</v>
      </c>
      <c r="NY15" s="927">
        <v>-7.4593898422572522</v>
      </c>
    </row>
    <row r="16" spans="1:389">
      <c r="A16" s="770" t="s">
        <v>137</v>
      </c>
      <c r="B16" s="762">
        <v>15055.559063297609</v>
      </c>
      <c r="C16" s="1080">
        <v>-61851731.22340931</v>
      </c>
      <c r="D16" s="767">
        <v>148909765.38492927</v>
      </c>
      <c r="E16" s="762">
        <v>17484.767204681943</v>
      </c>
      <c r="F16" s="766">
        <v>-76083591.045790881</v>
      </c>
      <c r="G16" s="767">
        <v>189773396.50844681</v>
      </c>
      <c r="H16" s="762">
        <v>32540.326267979552</v>
      </c>
      <c r="I16" s="1080">
        <v>-137935322.26920021</v>
      </c>
      <c r="J16" s="1080">
        <v>338683161.89337611</v>
      </c>
      <c r="K16" s="767">
        <v>3187367117.0011158</v>
      </c>
      <c r="L16" s="925">
        <v>-64.231168655147258</v>
      </c>
      <c r="M16" s="926">
        <v>-68.864450195702602</v>
      </c>
      <c r="N16" s="926">
        <v>-72.355635491146018</v>
      </c>
      <c r="O16" s="926">
        <v>-60.677965914398328</v>
      </c>
      <c r="P16" s="926">
        <v>-61.894179648699719</v>
      </c>
      <c r="Q16" s="926">
        <v>-62.708206892989324</v>
      </c>
      <c r="R16" s="926">
        <v>-63.196996192636107</v>
      </c>
      <c r="S16" s="926">
        <v>-64.11633765621923</v>
      </c>
      <c r="T16" s="926">
        <v>-65.260570658630741</v>
      </c>
      <c r="U16" s="926">
        <v>-66.813958859999616</v>
      </c>
      <c r="V16" s="926">
        <v>-68.505976587420491</v>
      </c>
      <c r="W16" s="926">
        <v>-70.308406705622019</v>
      </c>
      <c r="X16" s="926">
        <v>-73.246026539432933</v>
      </c>
      <c r="Y16" s="926">
        <v>-53.649368153196974</v>
      </c>
      <c r="Z16" s="926">
        <v>-54.387039369696822</v>
      </c>
      <c r="AA16" s="926">
        <v>-55.424865972414636</v>
      </c>
      <c r="AB16" s="926">
        <v>-55.822443663522336</v>
      </c>
      <c r="AC16" s="926">
        <v>-55.385856868835845</v>
      </c>
      <c r="AD16" s="926">
        <v>-54.256248238255466</v>
      </c>
      <c r="AE16" s="926">
        <v>-51.286658961096464</v>
      </c>
      <c r="AF16" s="927">
        <v>-47.246736590736873</v>
      </c>
      <c r="AG16" s="925">
        <v>-32.279798886134188</v>
      </c>
      <c r="AH16" s="926">
        <v>-35.820809230191742</v>
      </c>
      <c r="AI16" s="926">
        <v>-39.378139177431194</v>
      </c>
      <c r="AJ16" s="926">
        <v>-34.047154607786297</v>
      </c>
      <c r="AK16" s="926">
        <v>-38.340587031337236</v>
      </c>
      <c r="AL16" s="926">
        <v>-42.628832536434743</v>
      </c>
      <c r="AM16" s="926">
        <v>-47.785697425389571</v>
      </c>
      <c r="AN16" s="926">
        <v>-51.947879178339463</v>
      </c>
      <c r="AO16" s="926">
        <v>-56.867766451680495</v>
      </c>
      <c r="AP16" s="926">
        <v>-60.515430605348456</v>
      </c>
      <c r="AQ16" s="926">
        <v>-63.860824146236496</v>
      </c>
      <c r="AR16" s="926">
        <v>-67.867532519052929</v>
      </c>
      <c r="AS16" s="926">
        <v>-72.184714059178759</v>
      </c>
      <c r="AT16" s="926">
        <v>-55.456421235925291</v>
      </c>
      <c r="AU16" s="926">
        <v>-64.469429781326539</v>
      </c>
      <c r="AV16" s="926">
        <v>-66.659773127421204</v>
      </c>
      <c r="AW16" s="926">
        <v>-68.880400079665151</v>
      </c>
      <c r="AX16" s="926">
        <v>-70.381763448376432</v>
      </c>
      <c r="AY16" s="926">
        <v>-72.558226739042993</v>
      </c>
      <c r="AZ16" s="926">
        <v>-73.778678786744194</v>
      </c>
      <c r="BA16" s="927">
        <v>-73.720336074429724</v>
      </c>
      <c r="BB16" s="925">
        <v>-13.266164303480224</v>
      </c>
      <c r="BC16" s="926">
        <v>-14.475696630903826</v>
      </c>
      <c r="BD16" s="926">
        <v>-15.628967523978673</v>
      </c>
      <c r="BE16" s="926">
        <v>-14.012391631979796</v>
      </c>
      <c r="BF16" s="926">
        <v>-14.199418694919473</v>
      </c>
      <c r="BG16" s="926">
        <v>-15.117579084648355</v>
      </c>
      <c r="BH16" s="926">
        <v>-15.854002401887755</v>
      </c>
      <c r="BI16" s="926">
        <v>-15.686980810035237</v>
      </c>
      <c r="BJ16" s="926">
        <v>-16.13449502305977</v>
      </c>
      <c r="BK16" s="926">
        <v>-16.829755427017915</v>
      </c>
      <c r="BL16" s="926">
        <v>-16.712241253738171</v>
      </c>
      <c r="BM16" s="926">
        <v>-17.678467129781495</v>
      </c>
      <c r="BN16" s="926">
        <v>-18.483428075635004</v>
      </c>
      <c r="BO16" s="926">
        <v>-13.157216478775808</v>
      </c>
      <c r="BP16" s="926">
        <v>-13.729367029303262</v>
      </c>
      <c r="BQ16" s="926">
        <v>-14.116379653600148</v>
      </c>
      <c r="BR16" s="926">
        <v>-14.296424811225023</v>
      </c>
      <c r="BS16" s="926">
        <v>-14.48195338704312</v>
      </c>
      <c r="BT16" s="926">
        <v>-14.594882347190662</v>
      </c>
      <c r="BU16" s="926">
        <v>-14.196493257336414</v>
      </c>
      <c r="BV16" s="927">
        <v>-13.313729582270042</v>
      </c>
      <c r="BW16" s="925">
        <v>-9.9412439742099821</v>
      </c>
      <c r="BX16" s="926">
        <v>-9.8451249680514792</v>
      </c>
      <c r="BY16" s="926">
        <v>-10.945455731877075</v>
      </c>
      <c r="BZ16" s="926">
        <v>-9.4010878945268672</v>
      </c>
      <c r="CA16" s="926">
        <v>-11.388579321475447</v>
      </c>
      <c r="CB16" s="926">
        <v>-12.378688894537532</v>
      </c>
      <c r="CC16" s="926">
        <v>-13.306395912859472</v>
      </c>
      <c r="CD16" s="926">
        <v>-14.155019862921279</v>
      </c>
      <c r="CE16" s="926">
        <v>-15.845543403017103</v>
      </c>
      <c r="CF16" s="926">
        <v>-16.121512891873635</v>
      </c>
      <c r="CG16" s="926">
        <v>-17.168443993476473</v>
      </c>
      <c r="CH16" s="926">
        <v>-17.851487938269059</v>
      </c>
      <c r="CI16" s="926">
        <v>-19.266695274012619</v>
      </c>
      <c r="CJ16" s="926">
        <v>-14.59977753168377</v>
      </c>
      <c r="CK16" s="926">
        <v>-18.452056679401124</v>
      </c>
      <c r="CL16" s="926">
        <v>-19.332980101614794</v>
      </c>
      <c r="CM16" s="926">
        <v>-19.905876275561837</v>
      </c>
      <c r="CN16" s="926">
        <v>-20.717224387504302</v>
      </c>
      <c r="CO16" s="926">
        <v>-22.036749342609482</v>
      </c>
      <c r="CP16" s="926">
        <v>-23.101082329817757</v>
      </c>
      <c r="CQ16" s="927">
        <v>-24.191992366459942</v>
      </c>
      <c r="CR16" s="925">
        <v>-59.412638039703211</v>
      </c>
      <c r="CS16" s="926">
        <v>-62.090339908227179</v>
      </c>
      <c r="CT16" s="926">
        <v>-63.635175807207702</v>
      </c>
      <c r="CU16" s="926">
        <v>-54.238237444590368</v>
      </c>
      <c r="CV16" s="926">
        <v>-53.902519167205583</v>
      </c>
      <c r="CW16" s="926">
        <v>-53.230036419808926</v>
      </c>
      <c r="CX16" s="926">
        <v>-52.310932812896908</v>
      </c>
      <c r="CY16" s="926">
        <v>-51.773635865039751</v>
      </c>
      <c r="CZ16" s="926">
        <v>-51.427397439580773</v>
      </c>
      <c r="DA16" s="926">
        <v>-51.493966943950568</v>
      </c>
      <c r="DB16" s="926">
        <v>-51.655821414087313</v>
      </c>
      <c r="DC16" s="926">
        <v>-52.960764602641689</v>
      </c>
      <c r="DD16" s="926">
        <v>-55.108113960674018</v>
      </c>
      <c r="DE16" s="926">
        <v>-42.083621988745222</v>
      </c>
      <c r="DF16" s="926">
        <v>-42.615666383116945</v>
      </c>
      <c r="DG16" s="926">
        <v>-43.373343973147826</v>
      </c>
      <c r="DH16" s="926">
        <v>-43.617298461932023</v>
      </c>
      <c r="DI16" s="926">
        <v>-43.195524653421671</v>
      </c>
      <c r="DJ16" s="926">
        <v>-42.216404836146467</v>
      </c>
      <c r="DK16" s="926">
        <v>-39.725797001687056</v>
      </c>
      <c r="DL16" s="927">
        <v>-36.395976376650083</v>
      </c>
      <c r="DM16" s="925">
        <v>-29.996461479329639</v>
      </c>
      <c r="DN16" s="926">
        <v>-32.56639650203897</v>
      </c>
      <c r="DO16" s="926">
        <v>-35.030335915034698</v>
      </c>
      <c r="DP16" s="926">
        <v>-30.867314906994977</v>
      </c>
      <c r="DQ16" s="926">
        <v>-34.015354574850903</v>
      </c>
      <c r="DR16" s="926">
        <v>-37.016567188298154</v>
      </c>
      <c r="DS16" s="926">
        <v>-40.62030663018686</v>
      </c>
      <c r="DT16" s="926">
        <v>-43.237040933339699</v>
      </c>
      <c r="DU16" s="926">
        <v>-46.355327227782823</v>
      </c>
      <c r="DV16" s="926">
        <v>-48.292313246313256</v>
      </c>
      <c r="DW16" s="926">
        <v>-49.904267379427324</v>
      </c>
      <c r="DX16" s="926">
        <v>-52.959146780398555</v>
      </c>
      <c r="DY16" s="926">
        <v>-56.243246036553501</v>
      </c>
      <c r="DZ16" s="926">
        <v>-45.255196176645086</v>
      </c>
      <c r="EA16" s="926">
        <v>-52.84015486042108</v>
      </c>
      <c r="EB16" s="926">
        <v>-54.510653630848765</v>
      </c>
      <c r="EC16" s="926">
        <v>-56.194563917635151</v>
      </c>
      <c r="ED16" s="926">
        <v>-57.27973249447075</v>
      </c>
      <c r="EE16" s="926">
        <v>-58.8991947622103</v>
      </c>
      <c r="EF16" s="926">
        <v>-59.722828710460135</v>
      </c>
      <c r="EG16" s="927">
        <v>-59.491340059855929</v>
      </c>
      <c r="EH16" s="925">
        <v>-35.389214402410744</v>
      </c>
      <c r="EI16" s="926">
        <v>-34.489759864234316</v>
      </c>
      <c r="EJ16" s="926">
        <v>-34.400317292559976</v>
      </c>
      <c r="EK16" s="926">
        <v>-29.287666037495342</v>
      </c>
      <c r="EL16" s="926">
        <v>-29.640371612300783</v>
      </c>
      <c r="EM16" s="926">
        <v>-29.15650008104592</v>
      </c>
      <c r="EN16" s="926">
        <v>-29.3032683484725</v>
      </c>
      <c r="EO16" s="926">
        <v>-28.607855307137754</v>
      </c>
      <c r="EP16" s="926">
        <v>-28.53688040405558</v>
      </c>
      <c r="EQ16" s="926">
        <v>-27.117966497240616</v>
      </c>
      <c r="ER16" s="926">
        <v>-26.386881422818249</v>
      </c>
      <c r="ES16" s="926">
        <v>-25.895567179674913</v>
      </c>
      <c r="ET16" s="926">
        <v>-25.288321888964617</v>
      </c>
      <c r="EU16" s="926">
        <v>-20.101555637285344</v>
      </c>
      <c r="EV16" s="926">
        <v>-21.432223071952819</v>
      </c>
      <c r="EW16" s="926">
        <v>-20.19039707945899</v>
      </c>
      <c r="EX16" s="926">
        <v>-19.346668038986195</v>
      </c>
      <c r="EY16" s="926">
        <v>-17.896147097435289</v>
      </c>
      <c r="EZ16" s="926">
        <v>-16.307768759615271</v>
      </c>
      <c r="FA16" s="926">
        <v>-14.972653579255223</v>
      </c>
      <c r="FB16" s="927">
        <v>-13.151654450706957</v>
      </c>
      <c r="FC16" s="926">
        <v>-33.959193437417127</v>
      </c>
      <c r="FD16" s="926">
        <v>-36.869344229122191</v>
      </c>
      <c r="FE16" s="926">
        <v>-39.618602870314874</v>
      </c>
      <c r="FF16" s="926">
        <v>-32.337375601074996</v>
      </c>
      <c r="FG16" s="926">
        <v>-32.830571158099701</v>
      </c>
      <c r="FH16" s="926">
        <v>-33.06658433464554</v>
      </c>
      <c r="FI16" s="926">
        <v>-33.097061757488746</v>
      </c>
      <c r="FJ16" s="926">
        <v>-32.968129898716143</v>
      </c>
      <c r="FK16" s="926">
        <v>-32.632453328338499</v>
      </c>
      <c r="FL16" s="926">
        <v>-32.884900666140027</v>
      </c>
      <c r="FM16" s="926">
        <v>-32.892718091393419</v>
      </c>
      <c r="FN16" s="926">
        <v>-33.862233389032554</v>
      </c>
      <c r="FO16" s="926">
        <v>-34.565848667772059</v>
      </c>
      <c r="FP16" s="926">
        <v>-23.715960769970991</v>
      </c>
      <c r="FQ16" s="926">
        <v>-23.550312163848275</v>
      </c>
      <c r="FR16" s="926">
        <v>-23.605234567755303</v>
      </c>
      <c r="FS16" s="926">
        <v>-23.375870199263147</v>
      </c>
      <c r="FT16" s="926">
        <v>-22.695047447385036</v>
      </c>
      <c r="FU16" s="926">
        <v>-21.60047521941749</v>
      </c>
      <c r="FV16" s="926">
        <v>-19.980029991933236</v>
      </c>
      <c r="FW16" s="926">
        <v>-17.722730527692306</v>
      </c>
      <c r="FX16" s="925">
        <v>-27.359957288186024</v>
      </c>
      <c r="FY16" s="926">
        <v>-29.361217880974465</v>
      </c>
      <c r="FZ16" s="926">
        <v>-32.91794801385447</v>
      </c>
      <c r="GA16" s="926">
        <v>-26.764499085956402</v>
      </c>
      <c r="GB16" s="926">
        <v>-30.256066701524958</v>
      </c>
      <c r="GC16" s="926">
        <v>-32.459417163931221</v>
      </c>
      <c r="GD16" s="926">
        <v>-35.916499461315993</v>
      </c>
      <c r="GE16" s="926">
        <v>-39.306934431491925</v>
      </c>
      <c r="GF16" s="926">
        <v>-42.587039483479316</v>
      </c>
      <c r="GG16" s="926">
        <v>-43.364186843673224</v>
      </c>
      <c r="GH16" s="926">
        <v>-45.331599205154703</v>
      </c>
      <c r="GI16" s="926">
        <v>-47.510829929954355</v>
      </c>
      <c r="GJ16" s="926">
        <v>-49.397178073798273</v>
      </c>
      <c r="GK16" s="926">
        <v>-34.652606198363799</v>
      </c>
      <c r="GL16" s="926">
        <v>-40.876666925732593</v>
      </c>
      <c r="GM16" s="926">
        <v>-40.532476108775143</v>
      </c>
      <c r="GN16" s="926">
        <v>-39.791601789054766</v>
      </c>
      <c r="GO16" s="926">
        <v>-39.483987915437581</v>
      </c>
      <c r="GP16" s="926">
        <v>-37.77334502265694</v>
      </c>
      <c r="GQ16" s="926">
        <v>-36.20535694584305</v>
      </c>
      <c r="GR16" s="927">
        <v>-34.060716895592236</v>
      </c>
      <c r="GS16" s="925">
        <v>-1.1824650932485383</v>
      </c>
      <c r="GT16" s="926">
        <v>-3.5283044324755366</v>
      </c>
      <c r="GU16" s="926">
        <v>-5.9655952578139022</v>
      </c>
      <c r="GV16" s="926">
        <v>-8.2289494836198571</v>
      </c>
      <c r="GW16" s="926">
        <v>-10.307763550801496</v>
      </c>
      <c r="GX16" s="926">
        <v>-12.500159217366047</v>
      </c>
      <c r="GY16" s="926">
        <v>-14.997770185811248</v>
      </c>
      <c r="GZ16" s="926">
        <v>-17.739160253792505</v>
      </c>
      <c r="HA16" s="926">
        <v>-20.755453375238801</v>
      </c>
      <c r="HB16" s="926">
        <v>-24.030925090356334</v>
      </c>
      <c r="HC16" s="926">
        <v>-27.480181944846834</v>
      </c>
      <c r="HD16" s="926">
        <v>-31.58715497138752</v>
      </c>
      <c r="HE16" s="926">
        <v>-37.033036824216083</v>
      </c>
      <c r="HF16" s="926">
        <v>-42.505407698503632</v>
      </c>
      <c r="HG16" s="926">
        <v>-47.500999717020704</v>
      </c>
      <c r="HH16" s="926">
        <v>-52.592903650063363</v>
      </c>
      <c r="HI16" s="926">
        <v>-57.320313161292688</v>
      </c>
      <c r="HJ16" s="926">
        <v>-60.832383555727802</v>
      </c>
      <c r="HK16" s="926">
        <v>-62.97784423326857</v>
      </c>
      <c r="HL16" s="926">
        <v>-62.684874682392547</v>
      </c>
      <c r="HM16" s="927">
        <v>-59.841596539306238</v>
      </c>
      <c r="HN16" s="925">
        <v>-0.44817210260864471</v>
      </c>
      <c r="HO16" s="926">
        <v>-1.3848591983972121</v>
      </c>
      <c r="HP16" s="926">
        <v>-2.4395827800543444</v>
      </c>
      <c r="HQ16" s="926">
        <v>-3.5177307614490445</v>
      </c>
      <c r="HR16" s="926">
        <v>-4.6531761810848096</v>
      </c>
      <c r="HS16" s="926">
        <v>-6.0003838766067759</v>
      </c>
      <c r="HT16" s="926">
        <v>-7.6971407262439158</v>
      </c>
      <c r="HU16" s="926">
        <v>-9.7102522251852861</v>
      </c>
      <c r="HV16" s="926">
        <v>-12.033196984542286</v>
      </c>
      <c r="HW16" s="926">
        <v>-14.706240588580869</v>
      </c>
      <c r="HX16" s="926">
        <v>-17.696233153231333</v>
      </c>
      <c r="HY16" s="926">
        <v>-21.258384064714107</v>
      </c>
      <c r="HZ16" s="926">
        <v>-25.718651602697832</v>
      </c>
      <c r="IA16" s="926">
        <v>-30.273627665476567</v>
      </c>
      <c r="IB16" s="926">
        <v>-34.962644756711768</v>
      </c>
      <c r="IC16" s="926">
        <v>-40.157054931237212</v>
      </c>
      <c r="ID16" s="926">
        <v>-45.509487825358974</v>
      </c>
      <c r="IE16" s="926">
        <v>-50.81769276098089</v>
      </c>
      <c r="IF16" s="926">
        <v>-57.073797314166313</v>
      </c>
      <c r="IG16" s="926">
        <v>-63.010590810344979</v>
      </c>
      <c r="IH16" s="927">
        <v>-68.103442519898181</v>
      </c>
      <c r="II16" s="925">
        <v>-0.11544511461406692</v>
      </c>
      <c r="IJ16" s="926">
        <v>-0.35669959003257601</v>
      </c>
      <c r="IK16" s="926">
        <v>-0.6277698297007035</v>
      </c>
      <c r="IL16" s="926">
        <v>-0.90769805230954148</v>
      </c>
      <c r="IM16" s="926">
        <v>-1.1947840432346695</v>
      </c>
      <c r="IN16" s="926">
        <v>-1.5095107794931835</v>
      </c>
      <c r="IO16" s="926">
        <v>-1.9035830521255441</v>
      </c>
      <c r="IP16" s="926">
        <v>-2.3728272368568248</v>
      </c>
      <c r="IQ16" s="926">
        <v>-2.9069481469388165</v>
      </c>
      <c r="IR16" s="926">
        <v>-3.5217117852267279</v>
      </c>
      <c r="IS16" s="926">
        <v>-4.1863299717425164</v>
      </c>
      <c r="IT16" s="926">
        <v>-5.0349863901018566</v>
      </c>
      <c r="IU16" s="926">
        <v>-6.1867108970874227</v>
      </c>
      <c r="IV16" s="926">
        <v>-7.3921109748033729</v>
      </c>
      <c r="IW16" s="926">
        <v>-8.563279784856789</v>
      </c>
      <c r="IX16" s="926">
        <v>-9.7817348533936865</v>
      </c>
      <c r="IY16" s="926">
        <v>-10.966219970439539</v>
      </c>
      <c r="IZ16" s="926">
        <v>-11.940343701255813</v>
      </c>
      <c r="JA16" s="926">
        <v>-12.777679395019788</v>
      </c>
      <c r="JB16" s="926">
        <v>-13.208776046963379</v>
      </c>
      <c r="JC16" s="927">
        <v>-13.114128231394574</v>
      </c>
      <c r="JD16" s="925">
        <v>-5.9424723657267475E-2</v>
      </c>
      <c r="JE16" s="926">
        <v>-0.18396864702774129</v>
      </c>
      <c r="JF16" s="926">
        <v>-0.32463463758505595</v>
      </c>
      <c r="JG16" s="926">
        <v>-0.47615787717464464</v>
      </c>
      <c r="JH16" s="926">
        <v>-0.64683102691469774</v>
      </c>
      <c r="JI16" s="926">
        <v>-0.85357032443370962</v>
      </c>
      <c r="JJ16" s="926">
        <v>-1.1345275605518772</v>
      </c>
      <c r="JK16" s="926">
        <v>-1.4877571689001492</v>
      </c>
      <c r="JL16" s="926">
        <v>-1.9307649366007738</v>
      </c>
      <c r="JM16" s="926">
        <v>-2.4709908414582209</v>
      </c>
      <c r="JN16" s="926">
        <v>-3.1093676659252409</v>
      </c>
      <c r="JO16" s="926">
        <v>-3.9402569036792414</v>
      </c>
      <c r="JP16" s="926">
        <v>-5.0221675943010382</v>
      </c>
      <c r="JQ16" s="926">
        <v>-6.1689925498461662</v>
      </c>
      <c r="JR16" s="926">
        <v>-7.404132444969477</v>
      </c>
      <c r="JS16" s="926">
        <v>-8.8120488114514757</v>
      </c>
      <c r="JT16" s="926">
        <v>-10.264671338342211</v>
      </c>
      <c r="JU16" s="926">
        <v>-11.738431909062285</v>
      </c>
      <c r="JV16" s="926">
        <v>-13.73561646633496</v>
      </c>
      <c r="JW16" s="926">
        <v>-15.969336187003108</v>
      </c>
      <c r="JX16" s="927">
        <v>-18.234408100488366</v>
      </c>
      <c r="JY16" s="925">
        <v>-1.0937644858859006</v>
      </c>
      <c r="JZ16" s="926">
        <v>-3.2047963916070827</v>
      </c>
      <c r="KA16" s="926">
        <v>-5.3033408457107925</v>
      </c>
      <c r="KB16" s="926">
        <v>-7.206109696849623</v>
      </c>
      <c r="KC16" s="926">
        <v>-8.9105635485719574</v>
      </c>
      <c r="KD16" s="926">
        <v>-10.631602960984111</v>
      </c>
      <c r="KE16" s="926">
        <v>-12.527246284700482</v>
      </c>
      <c r="KF16" s="926">
        <v>-14.534875302488217</v>
      </c>
      <c r="KG16" s="926">
        <v>-16.668750337068104</v>
      </c>
      <c r="KH16" s="926">
        <v>-18.905506426986733</v>
      </c>
      <c r="KI16" s="926">
        <v>-21.169037667685302</v>
      </c>
      <c r="KJ16" s="926">
        <v>-24.062308420591251</v>
      </c>
      <c r="KK16" s="926">
        <v>-27.93460447916766</v>
      </c>
      <c r="KL16" s="926">
        <v>-31.899131597619657</v>
      </c>
      <c r="KM16" s="926">
        <v>-35.601735224701088</v>
      </c>
      <c r="KN16" s="926">
        <v>-39.365563472018835</v>
      </c>
      <c r="KO16" s="926">
        <v>-42.841700546487004</v>
      </c>
      <c r="KP16" s="926">
        <v>-45.390707684929907</v>
      </c>
      <c r="KQ16" s="926">
        <v>-46.894545686948845</v>
      </c>
      <c r="KR16" s="926">
        <v>-46.54914488412669</v>
      </c>
      <c r="KS16" s="927">
        <v>-44.269372101203317</v>
      </c>
      <c r="KT16" s="925">
        <v>-0.4164713647484195</v>
      </c>
      <c r="KU16" s="926">
        <v>-1.272936672737039</v>
      </c>
      <c r="KV16" s="926">
        <v>-2.2110993414027114</v>
      </c>
      <c r="KW16" s="926">
        <v>-3.1636848381871872</v>
      </c>
      <c r="KX16" s="926">
        <v>-4.160434033743762</v>
      </c>
      <c r="KY16" s="926">
        <v>-5.3140655187992394</v>
      </c>
      <c r="KZ16" s="926">
        <v>-6.735826117354847</v>
      </c>
      <c r="LA16" s="926">
        <v>-8.3835209782780709</v>
      </c>
      <c r="LB16" s="926">
        <v>-10.238243850430194</v>
      </c>
      <c r="LC16" s="926">
        <v>-12.320919995016823</v>
      </c>
      <c r="LD16" s="926">
        <v>-14.590669342519391</v>
      </c>
      <c r="LE16" s="926">
        <v>-17.316635397702441</v>
      </c>
      <c r="LF16" s="926">
        <v>-20.733544941846446</v>
      </c>
      <c r="LG16" s="926">
        <v>-24.280105542869819</v>
      </c>
      <c r="LH16" s="926">
        <v>-28.01351706456353</v>
      </c>
      <c r="LI16" s="926">
        <v>-32.144710374415752</v>
      </c>
      <c r="LJ16" s="926">
        <v>-36.380907554562896</v>
      </c>
      <c r="LK16" s="926">
        <v>-40.55406774873768</v>
      </c>
      <c r="LL16" s="926">
        <v>-45.445812888825117</v>
      </c>
      <c r="LM16" s="926">
        <v>-50.031800696092319</v>
      </c>
      <c r="LN16" s="927">
        <v>-53.883452013354486</v>
      </c>
      <c r="LO16" s="925">
        <v>-0.16251218554519165</v>
      </c>
      <c r="LP16" s="926">
        <v>-0.46280556270012596</v>
      </c>
      <c r="LQ16" s="926">
        <v>-0.73328170707737605</v>
      </c>
      <c r="LR16" s="926">
        <v>-0.96900012092370602</v>
      </c>
      <c r="LS16" s="926">
        <v>-1.1817722843658451</v>
      </c>
      <c r="LT16" s="926">
        <v>-1.3990629337076719</v>
      </c>
      <c r="LU16" s="926">
        <v>-1.6083347701148689</v>
      </c>
      <c r="LV16" s="926">
        <v>-1.8287056878562034</v>
      </c>
      <c r="LW16" s="926">
        <v>-2.0408952333040986</v>
      </c>
      <c r="LX16" s="926">
        <v>-2.2638507213486463</v>
      </c>
      <c r="LY16" s="926">
        <v>-2.4740648610340443</v>
      </c>
      <c r="LZ16" s="926">
        <v>-2.6705852643360402</v>
      </c>
      <c r="MA16" s="926">
        <v>-2.8795591146056267</v>
      </c>
      <c r="MB16" s="926">
        <v>-3.0790734207738026</v>
      </c>
      <c r="MC16" s="926">
        <v>-3.2396412614642074</v>
      </c>
      <c r="MD16" s="926">
        <v>-3.3730920215985023</v>
      </c>
      <c r="ME16" s="926">
        <v>-3.4958114173088077</v>
      </c>
      <c r="MF16" s="926">
        <v>-3.6022013697333506</v>
      </c>
      <c r="MG16" s="926">
        <v>-3.6339127873147987</v>
      </c>
      <c r="MH16" s="926">
        <v>-3.5840413673831932</v>
      </c>
      <c r="MI16" s="927">
        <v>-3.4536407155361957</v>
      </c>
      <c r="MJ16" s="926">
        <v>-0.25865496745162098</v>
      </c>
      <c r="MK16" s="926">
        <v>-0.76552889963787329</v>
      </c>
      <c r="ML16" s="926">
        <v>-1.2802920655040531</v>
      </c>
      <c r="MM16" s="926">
        <v>-1.7379660366021632</v>
      </c>
      <c r="MN16" s="926">
        <v>-2.1336008830747808</v>
      </c>
      <c r="MO16" s="926">
        <v>-2.5260326419189241</v>
      </c>
      <c r="MP16" s="926">
        <v>-2.9411053277658681</v>
      </c>
      <c r="MQ16" s="926">
        <v>-3.3471401667375673</v>
      </c>
      <c r="MR16" s="926">
        <v>-3.7336946927997161</v>
      </c>
      <c r="MS16" s="926">
        <v>-4.0697343908512522</v>
      </c>
      <c r="MT16" s="926">
        <v>-4.4092421745907302</v>
      </c>
      <c r="MU16" s="926">
        <v>-4.7350757694799768</v>
      </c>
      <c r="MV16" s="926">
        <v>-5.0390638191993844</v>
      </c>
      <c r="MW16" s="926">
        <v>-5.212197223922594</v>
      </c>
      <c r="MX16" s="926">
        <v>-5.2584356175615525</v>
      </c>
      <c r="MY16" s="926">
        <v>-5.2696043326938948</v>
      </c>
      <c r="MZ16" s="926">
        <v>-5.2391815172380731</v>
      </c>
      <c r="NA16" s="926">
        <v>-5.124644740896521</v>
      </c>
      <c r="NB16" s="926">
        <v>-4.8990999078438904</v>
      </c>
      <c r="NC16" s="926">
        <v>-4.6334838609985312</v>
      </c>
      <c r="ND16" s="926">
        <v>-4.2757643146586517</v>
      </c>
      <c r="NE16" s="925">
        <v>-0.15273195525592542</v>
      </c>
      <c r="NF16" s="926">
        <v>-0.45623275185654277</v>
      </c>
      <c r="NG16" s="926">
        <v>-0.77981835264516164</v>
      </c>
      <c r="NH16" s="926">
        <v>-1.0768814425290021</v>
      </c>
      <c r="NI16" s="926">
        <v>-1.3719883272799329</v>
      </c>
      <c r="NJ16" s="926">
        <v>-1.6946590069648213</v>
      </c>
      <c r="NK16" s="926">
        <v>-2.0628322981288854</v>
      </c>
      <c r="NL16" s="926">
        <v>-2.4686215223125743</v>
      </c>
      <c r="NM16" s="926">
        <v>-2.9345426475739629</v>
      </c>
      <c r="NN16" s="926">
        <v>-3.4216972837097686</v>
      </c>
      <c r="NO16" s="926">
        <v>-3.9247613154332939</v>
      </c>
      <c r="NP16" s="926">
        <v>-4.4448974437837663</v>
      </c>
      <c r="NQ16" s="926">
        <v>-5.0121338587421747</v>
      </c>
      <c r="NR16" s="926">
        <v>-5.4776483798123508</v>
      </c>
      <c r="NS16" s="926">
        <v>-5.856622800875968</v>
      </c>
      <c r="NT16" s="926">
        <v>-6.2753664226898067</v>
      </c>
      <c r="NU16" s="926">
        <v>-6.6376251246305458</v>
      </c>
      <c r="NV16" s="926">
        <v>-6.9393539741066803</v>
      </c>
      <c r="NW16" s="926">
        <v>-7.2234819922263824</v>
      </c>
      <c r="NX16" s="926">
        <v>-7.3295796071154768</v>
      </c>
      <c r="NY16" s="927">
        <v>-7.3449651969800271</v>
      </c>
    </row>
    <row r="17" spans="1:389">
      <c r="A17" s="770" t="s">
        <v>138</v>
      </c>
      <c r="B17" s="762">
        <v>8945.8779459841662</v>
      </c>
      <c r="C17" s="1080">
        <v>-40483251.450264357</v>
      </c>
      <c r="D17" s="767">
        <v>104858831.38681519</v>
      </c>
      <c r="E17" s="762">
        <v>11448.806206707104</v>
      </c>
      <c r="F17" s="766">
        <v>-56346269.917323038</v>
      </c>
      <c r="G17" s="767">
        <v>147347721.19962522</v>
      </c>
      <c r="H17" s="762">
        <v>20394.684152691269</v>
      </c>
      <c r="I17" s="1080">
        <v>-96829521.367587388</v>
      </c>
      <c r="J17" s="1080">
        <v>252206552.58644041</v>
      </c>
      <c r="K17" s="767">
        <v>2213381259.4906378</v>
      </c>
      <c r="L17" s="925">
        <v>-53.617642473027445</v>
      </c>
      <c r="M17" s="926">
        <v>-54.194768254434507</v>
      </c>
      <c r="N17" s="926">
        <v>-55.128162942785821</v>
      </c>
      <c r="O17" s="926">
        <v>-56.24497035626689</v>
      </c>
      <c r="P17" s="926">
        <v>-57.668811540242359</v>
      </c>
      <c r="Q17" s="926">
        <v>-59.195856448744053</v>
      </c>
      <c r="R17" s="926">
        <v>-60.311172478420985</v>
      </c>
      <c r="S17" s="926">
        <v>-62.361990366523742</v>
      </c>
      <c r="T17" s="926">
        <v>-46.008043632529848</v>
      </c>
      <c r="U17" s="926">
        <v>-46.356864132626129</v>
      </c>
      <c r="V17" s="926">
        <v>-46.972651311539153</v>
      </c>
      <c r="W17" s="926">
        <v>-47.447902477323964</v>
      </c>
      <c r="X17" s="926">
        <v>-47.238171518293029</v>
      </c>
      <c r="Y17" s="926">
        <v>-46.466535833852959</v>
      </c>
      <c r="Z17" s="926">
        <v>-44.200898771274524</v>
      </c>
      <c r="AA17" s="926">
        <v>-41.039771889291501</v>
      </c>
      <c r="AB17" s="926">
        <v>-37.022756088305982</v>
      </c>
      <c r="AC17" s="926">
        <v>-32.629938760697428</v>
      </c>
      <c r="AD17" s="926">
        <v>-27.708542523280471</v>
      </c>
      <c r="AE17" s="926">
        <v>-22.385334493706978</v>
      </c>
      <c r="AF17" s="927">
        <v>-17.018723453756365</v>
      </c>
      <c r="AG17" s="925">
        <v>-34.374557689846654</v>
      </c>
      <c r="AH17" s="926">
        <v>-38.584015605794775</v>
      </c>
      <c r="AI17" s="926">
        <v>-41.993087986829664</v>
      </c>
      <c r="AJ17" s="926">
        <v>-46.01561845908941</v>
      </c>
      <c r="AK17" s="926">
        <v>-49.017035892876834</v>
      </c>
      <c r="AL17" s="926">
        <v>-51.773294094110838</v>
      </c>
      <c r="AM17" s="926">
        <v>-54.896524180319943</v>
      </c>
      <c r="AN17" s="926">
        <v>-58.247347948511106</v>
      </c>
      <c r="AO17" s="926">
        <v>-44.928558023702294</v>
      </c>
      <c r="AP17" s="926">
        <v>-51.994635190703661</v>
      </c>
      <c r="AQ17" s="926">
        <v>-53.653605581475972</v>
      </c>
      <c r="AR17" s="926">
        <v>-55.503700388961306</v>
      </c>
      <c r="AS17" s="926">
        <v>-56.78642733949755</v>
      </c>
      <c r="AT17" s="926">
        <v>-58.630248733494341</v>
      </c>
      <c r="AU17" s="926">
        <v>-59.724220102687013</v>
      </c>
      <c r="AV17" s="926">
        <v>-59.809799972500286</v>
      </c>
      <c r="AW17" s="926">
        <v>-59.245064926617943</v>
      </c>
      <c r="AX17" s="926">
        <v>-57.024779121206848</v>
      </c>
      <c r="AY17" s="926">
        <v>-52.914591691742771</v>
      </c>
      <c r="AZ17" s="926">
        <v>-47.164508646296781</v>
      </c>
      <c r="BA17" s="927">
        <v>-39.848431607494149</v>
      </c>
      <c r="BB17" s="925">
        <v>-14.591394741721501</v>
      </c>
      <c r="BC17" s="926">
        <v>-15.299742040003906</v>
      </c>
      <c r="BD17" s="926">
        <v>-15.13553262218565</v>
      </c>
      <c r="BE17" s="926">
        <v>-15.563624388769085</v>
      </c>
      <c r="BF17" s="926">
        <v>-16.213141487843643</v>
      </c>
      <c r="BG17" s="926">
        <v>-16.07900040509108</v>
      </c>
      <c r="BH17" s="926">
        <v>-16.44873250320839</v>
      </c>
      <c r="BI17" s="926">
        <v>-16.63739801895025</v>
      </c>
      <c r="BJ17" s="926">
        <v>-11.647311945437366</v>
      </c>
      <c r="BK17" s="926">
        <v>-11.775181246215737</v>
      </c>
      <c r="BL17" s="926">
        <v>-11.737932697922673</v>
      </c>
      <c r="BM17" s="926">
        <v>-11.909948991028273</v>
      </c>
      <c r="BN17" s="926">
        <v>-12.090378343953063</v>
      </c>
      <c r="BO17" s="926">
        <v>-12.214953578009329</v>
      </c>
      <c r="BP17" s="926">
        <v>-11.935664887076427</v>
      </c>
      <c r="BQ17" s="926">
        <v>-11.252644794252689</v>
      </c>
      <c r="BR17" s="926">
        <v>-10.460916474196438</v>
      </c>
      <c r="BS17" s="926">
        <v>-9.5927508894946811</v>
      </c>
      <c r="BT17" s="926">
        <v>-8.4603991492250259</v>
      </c>
      <c r="BU17" s="926">
        <v>-7.2777724193346387</v>
      </c>
      <c r="BV17" s="927">
        <v>-5.9033285804142679</v>
      </c>
      <c r="BW17" s="925">
        <v>-11.822590177167882</v>
      </c>
      <c r="BX17" s="926">
        <v>-12.693655166007744</v>
      </c>
      <c r="BY17" s="926">
        <v>-13.487917497299861</v>
      </c>
      <c r="BZ17" s="926">
        <v>-15.082035147132586</v>
      </c>
      <c r="CA17" s="926">
        <v>-15.333497026627072</v>
      </c>
      <c r="CB17" s="926">
        <v>-16.316866470758299</v>
      </c>
      <c r="CC17" s="926">
        <v>-16.345983804292786</v>
      </c>
      <c r="CD17" s="926">
        <v>-17.00037575483816</v>
      </c>
      <c r="CE17" s="926">
        <v>-12.496302361482208</v>
      </c>
      <c r="CF17" s="926">
        <v>-15.182425145130509</v>
      </c>
      <c r="CG17" s="926">
        <v>-15.348659511607792</v>
      </c>
      <c r="CH17" s="926">
        <v>-15.819869645688669</v>
      </c>
      <c r="CI17" s="926">
        <v>-16.483423871799317</v>
      </c>
      <c r="CJ17" s="926">
        <v>-17.555544425102539</v>
      </c>
      <c r="CK17" s="926">
        <v>-18.430013199947666</v>
      </c>
      <c r="CL17" s="926">
        <v>-19.332332567845015</v>
      </c>
      <c r="CM17" s="926">
        <v>-19.7991884790749</v>
      </c>
      <c r="CN17" s="926">
        <v>-20.030449573544331</v>
      </c>
      <c r="CO17" s="926">
        <v>-19.436826481354615</v>
      </c>
      <c r="CP17" s="926">
        <v>-18.510873470445119</v>
      </c>
      <c r="CQ17" s="927">
        <v>-16.717043931653052</v>
      </c>
      <c r="CR17" s="925">
        <v>-51.962590058541537</v>
      </c>
      <c r="CS17" s="926">
        <v>-51.005151940786504</v>
      </c>
      <c r="CT17" s="926">
        <v>-50.423525345519352</v>
      </c>
      <c r="CU17" s="926">
        <v>-50.030302935199416</v>
      </c>
      <c r="CV17" s="926">
        <v>-49.981247215355666</v>
      </c>
      <c r="CW17" s="926">
        <v>-50.025767688855581</v>
      </c>
      <c r="CX17" s="926">
        <v>-49.73051279583558</v>
      </c>
      <c r="CY17" s="926">
        <v>-50.201231414756876</v>
      </c>
      <c r="CZ17" s="926">
        <v>-37.812563272606894</v>
      </c>
      <c r="DA17" s="926">
        <v>-37.247248394816893</v>
      </c>
      <c r="DB17" s="926">
        <v>-36.915960476556734</v>
      </c>
      <c r="DC17" s="926">
        <v>-37.243018405538805</v>
      </c>
      <c r="DD17" s="926">
        <v>-37.024548355701882</v>
      </c>
      <c r="DE17" s="926">
        <v>-36.355042117726725</v>
      </c>
      <c r="DF17" s="926">
        <v>-34.459386116562428</v>
      </c>
      <c r="DG17" s="926">
        <v>-31.857833472680568</v>
      </c>
      <c r="DH17" s="926">
        <v>-28.586106947681628</v>
      </c>
      <c r="DI17" s="926">
        <v>-25.022408746001133</v>
      </c>
      <c r="DJ17" s="926">
        <v>-21.056934887743637</v>
      </c>
      <c r="DK17" s="926">
        <v>-16.798463702371464</v>
      </c>
      <c r="DL17" s="927">
        <v>-12.535980404558359</v>
      </c>
      <c r="DM17" s="925">
        <v>-33.384328990804306</v>
      </c>
      <c r="DN17" s="926">
        <v>-36.587155979270619</v>
      </c>
      <c r="DO17" s="926">
        <v>-38.892670630468274</v>
      </c>
      <c r="DP17" s="926">
        <v>-41.641568312407912</v>
      </c>
      <c r="DQ17" s="926">
        <v>-43.336580397199327</v>
      </c>
      <c r="DR17" s="926">
        <v>-44.734816809791937</v>
      </c>
      <c r="DS17" s="926">
        <v>-46.372917236037551</v>
      </c>
      <c r="DT17" s="926">
        <v>-48.119006192523784</v>
      </c>
      <c r="DU17" s="926">
        <v>-38.088432690904938</v>
      </c>
      <c r="DV17" s="926">
        <v>-43.376994638443875</v>
      </c>
      <c r="DW17" s="926">
        <v>-43.796024511214569</v>
      </c>
      <c r="DX17" s="926">
        <v>-45.208523896395036</v>
      </c>
      <c r="DY17" s="926">
        <v>-46.151438438208629</v>
      </c>
      <c r="DZ17" s="926">
        <v>-47.540702263654794</v>
      </c>
      <c r="EA17" s="926">
        <v>-48.308958850684689</v>
      </c>
      <c r="EB17" s="926">
        <v>-48.248304957635128</v>
      </c>
      <c r="EC17" s="926">
        <v>-47.646120519907868</v>
      </c>
      <c r="ED17" s="926">
        <v>-45.693428721651685</v>
      </c>
      <c r="EE17" s="926">
        <v>-42.209975464411741</v>
      </c>
      <c r="EF17" s="926">
        <v>-37.399441925371093</v>
      </c>
      <c r="EG17" s="927">
        <v>-31.332636704464448</v>
      </c>
      <c r="EH17" s="925">
        <v>-25.172609983547659</v>
      </c>
      <c r="EI17" s="926">
        <v>-25.297880374107365</v>
      </c>
      <c r="EJ17" s="926">
        <v>-24.695675019286341</v>
      </c>
      <c r="EK17" s="926">
        <v>-24.631993276217543</v>
      </c>
      <c r="EL17" s="926">
        <v>-23.414895346840012</v>
      </c>
      <c r="EM17" s="926">
        <v>-22.790110093614999</v>
      </c>
      <c r="EN17" s="926">
        <v>-22.098524819406464</v>
      </c>
      <c r="EO17" s="926">
        <v>-21.325111945704464</v>
      </c>
      <c r="EP17" s="926">
        <v>-16.861883307728249</v>
      </c>
      <c r="EQ17" s="926">
        <v>-17.715612776964349</v>
      </c>
      <c r="ER17" s="926">
        <v>-16.515132583822208</v>
      </c>
      <c r="ES17" s="926">
        <v>-15.859620973771541</v>
      </c>
      <c r="ET17" s="926">
        <v>-14.706549515746929</v>
      </c>
      <c r="EU17" s="926">
        <v>-13.438827679585245</v>
      </c>
      <c r="EV17" s="926">
        <v>-12.379181234205646</v>
      </c>
      <c r="EW17" s="926">
        <v>-10.916232127412485</v>
      </c>
      <c r="EX17" s="926">
        <v>-9.4440079713730825</v>
      </c>
      <c r="EY17" s="926">
        <v>-8.1978070865819177</v>
      </c>
      <c r="EZ17" s="926">
        <v>-6.8489719753098086</v>
      </c>
      <c r="FA17" s="926">
        <v>-5.3341574926168676</v>
      </c>
      <c r="FB17" s="927">
        <v>-4.071136017394295</v>
      </c>
      <c r="FC17" s="926">
        <v>-31.944206346159888</v>
      </c>
      <c r="FD17" s="926">
        <v>-31.985920674807119</v>
      </c>
      <c r="FE17" s="926">
        <v>-31.871254189681736</v>
      </c>
      <c r="FF17" s="926">
        <v>-31.554638226641032</v>
      </c>
      <c r="FG17" s="926">
        <v>-31.78636635673297</v>
      </c>
      <c r="FH17" s="926">
        <v>-31.779048437788049</v>
      </c>
      <c r="FI17" s="926">
        <v>-31.57724769464096</v>
      </c>
      <c r="FJ17" s="926">
        <v>-31.119564267027783</v>
      </c>
      <c r="FK17" s="926">
        <v>-20.874371657387655</v>
      </c>
      <c r="FL17" s="926">
        <v>-20.042730274959013</v>
      </c>
      <c r="FM17" s="926">
        <v>-19.437064128662854</v>
      </c>
      <c r="FN17" s="926">
        <v>-19.296025071420473</v>
      </c>
      <c r="FO17" s="926">
        <v>-18.785369110825371</v>
      </c>
      <c r="FP17" s="926">
        <v>-17.933728880633709</v>
      </c>
      <c r="FQ17" s="926">
        <v>-16.665075252507933</v>
      </c>
      <c r="FR17" s="926">
        <v>-14.859066946675597</v>
      </c>
      <c r="FS17" s="926">
        <v>-13.157799358783507</v>
      </c>
      <c r="FT17" s="926">
        <v>-11.440838496925863</v>
      </c>
      <c r="FU17" s="926">
        <v>-9.5465305265526581</v>
      </c>
      <c r="FV17" s="926">
        <v>-7.774620549163842</v>
      </c>
      <c r="FW17" s="926">
        <v>-6.1059623946671593</v>
      </c>
      <c r="FX17" s="925">
        <v>-27.121769806295248</v>
      </c>
      <c r="FY17" s="926">
        <v>-30.003405893528793</v>
      </c>
      <c r="FZ17" s="926">
        <v>-32.827305506701862</v>
      </c>
      <c r="GA17" s="926">
        <v>-35.556748866343526</v>
      </c>
      <c r="GB17" s="926">
        <v>-36.204515470254989</v>
      </c>
      <c r="GC17" s="926">
        <v>-37.844343672010837</v>
      </c>
      <c r="GD17" s="926">
        <v>-39.265705571453339</v>
      </c>
      <c r="GE17" s="926">
        <v>-40.41765677790255</v>
      </c>
      <c r="GF17" s="926">
        <v>-28.261160067546655</v>
      </c>
      <c r="GG17" s="926">
        <v>-32.925394228318225</v>
      </c>
      <c r="GH17" s="926">
        <v>-32.353091143480356</v>
      </c>
      <c r="GI17" s="926">
        <v>-31.79687958972238</v>
      </c>
      <c r="GJ17" s="926">
        <v>-31.589384844924155</v>
      </c>
      <c r="GK17" s="926">
        <v>-30.261528123921266</v>
      </c>
      <c r="GL17" s="926">
        <v>-29.049588378586066</v>
      </c>
      <c r="GM17" s="926">
        <v>-27.376236346882536</v>
      </c>
      <c r="GN17" s="926">
        <v>-25.762517411743829</v>
      </c>
      <c r="GO17" s="926">
        <v>-23.395754862896723</v>
      </c>
      <c r="GP17" s="926">
        <v>-20.88119700327556</v>
      </c>
      <c r="GQ17" s="926">
        <v>-17.935658976701092</v>
      </c>
      <c r="GR17" s="927">
        <v>-14.939477608500795</v>
      </c>
      <c r="GS17" s="925">
        <v>-1.1316425523555402</v>
      </c>
      <c r="GT17" s="926">
        <v>-3.472901867822344</v>
      </c>
      <c r="GU17" s="926">
        <v>-5.9874675073173051</v>
      </c>
      <c r="GV17" s="926">
        <v>-8.7273124786075016</v>
      </c>
      <c r="GW17" s="926">
        <v>-11.715413053419468</v>
      </c>
      <c r="GX17" s="926">
        <v>-14.92121952629924</v>
      </c>
      <c r="GY17" s="926">
        <v>-18.3984460082238</v>
      </c>
      <c r="GZ17" s="926">
        <v>-22.740576012870349</v>
      </c>
      <c r="HA17" s="926">
        <v>-27.018813850481649</v>
      </c>
      <c r="HB17" s="926">
        <v>-30.90820407987934</v>
      </c>
      <c r="HC17" s="926">
        <v>-34.9392905880635</v>
      </c>
      <c r="HD17" s="926">
        <v>-39.258997071488011</v>
      </c>
      <c r="HE17" s="926">
        <v>-42.88033518240502</v>
      </c>
      <c r="HF17" s="926">
        <v>-45.62680470500311</v>
      </c>
      <c r="HG17" s="926">
        <v>-46.621564704832394</v>
      </c>
      <c r="HH17" s="926">
        <v>-45.647000701702154</v>
      </c>
      <c r="HI17" s="926">
        <v>-43.114483271317567</v>
      </c>
      <c r="HJ17" s="926">
        <v>-39.521769079947262</v>
      </c>
      <c r="HK17" s="926">
        <v>-34.770847766960514</v>
      </c>
      <c r="HL17" s="926">
        <v>-29.048725894158679</v>
      </c>
      <c r="HM17" s="927">
        <v>-23.006660676571414</v>
      </c>
      <c r="HN17" s="925">
        <v>-0.60223606954629716</v>
      </c>
      <c r="HO17" s="926">
        <v>-1.9637202047597455</v>
      </c>
      <c r="HP17" s="926">
        <v>-3.5975104634529842</v>
      </c>
      <c r="HQ17" s="926">
        <v>-5.5161832892333535</v>
      </c>
      <c r="HR17" s="926">
        <v>-7.7442369194527458</v>
      </c>
      <c r="HS17" s="926">
        <v>-10.262312994538092</v>
      </c>
      <c r="HT17" s="926">
        <v>-13.060530523140727</v>
      </c>
      <c r="HU17" s="926">
        <v>-16.46792805228506</v>
      </c>
      <c r="HV17" s="926">
        <v>-19.87524771846671</v>
      </c>
      <c r="HW17" s="926">
        <v>-23.339642140834655</v>
      </c>
      <c r="HX17" s="926">
        <v>-27.197367269127312</v>
      </c>
      <c r="HY17" s="926">
        <v>-31.58626103603558</v>
      </c>
      <c r="HZ17" s="926">
        <v>-36.041912515813806</v>
      </c>
      <c r="IA17" s="926">
        <v>-41.273281414868961</v>
      </c>
      <c r="IB17" s="926">
        <v>-46.38226125428514</v>
      </c>
      <c r="IC17" s="926">
        <v>-50.954528827130844</v>
      </c>
      <c r="ID17" s="926">
        <v>-54.564195063084981</v>
      </c>
      <c r="IE17" s="926">
        <v>-56.736934219426303</v>
      </c>
      <c r="IF17" s="926">
        <v>-56.352614479289059</v>
      </c>
      <c r="IG17" s="926">
        <v>-52.919232535127321</v>
      </c>
      <c r="IH17" s="927">
        <v>-46.912234919900584</v>
      </c>
      <c r="II17" s="925">
        <v>-0.1709299188413258</v>
      </c>
      <c r="IJ17" s="926">
        <v>-0.54906772724860531</v>
      </c>
      <c r="IK17" s="926">
        <v>-0.98830548290507814</v>
      </c>
      <c r="IL17" s="926">
        <v>-1.4927782746407097</v>
      </c>
      <c r="IM17" s="926">
        <v>-2.0825527239191182</v>
      </c>
      <c r="IN17" s="926">
        <v>-2.7378596462270295</v>
      </c>
      <c r="IO17" s="926">
        <v>-3.4621795207390775</v>
      </c>
      <c r="IP17" s="926">
        <v>-4.3884169305693561</v>
      </c>
      <c r="IQ17" s="926">
        <v>-5.309758708701473</v>
      </c>
      <c r="IR17" s="926">
        <v>-6.1600672267349097</v>
      </c>
      <c r="IS17" s="926">
        <v>-7.0214628509348671</v>
      </c>
      <c r="IT17" s="926">
        <v>-8.0246938229779943</v>
      </c>
      <c r="IU17" s="926">
        <v>-8.9013544385825156</v>
      </c>
      <c r="IV17" s="926">
        <v>-9.7003329029062968</v>
      </c>
      <c r="IW17" s="926">
        <v>-10.207858135279508</v>
      </c>
      <c r="IX17" s="926">
        <v>-10.313066224566796</v>
      </c>
      <c r="IY17" s="926">
        <v>-10.060349652990652</v>
      </c>
      <c r="IZ17" s="926">
        <v>-9.5352923595989694</v>
      </c>
      <c r="JA17" s="926">
        <v>-8.6870916560652915</v>
      </c>
      <c r="JB17" s="926">
        <v>-7.5326731249128613</v>
      </c>
      <c r="JC17" s="927">
        <v>-6.2024679374515017</v>
      </c>
      <c r="JD17" s="925">
        <v>-0.10581151847010983</v>
      </c>
      <c r="JE17" s="926">
        <v>-0.35294835357903009</v>
      </c>
      <c r="JF17" s="926">
        <v>-0.66596682741499791</v>
      </c>
      <c r="JG17" s="926">
        <v>-1.0681467250930261</v>
      </c>
      <c r="JH17" s="926">
        <v>-1.5692032393393411</v>
      </c>
      <c r="JI17" s="926">
        <v>-2.1729037800886282</v>
      </c>
      <c r="JJ17" s="926">
        <v>-2.869143800820062</v>
      </c>
      <c r="JK17" s="926">
        <v>-3.7321928681818832</v>
      </c>
      <c r="JL17" s="926">
        <v>-4.5970888746812051</v>
      </c>
      <c r="JM17" s="926">
        <v>-5.4790913244011392</v>
      </c>
      <c r="JN17" s="926">
        <v>-6.4475904043312653</v>
      </c>
      <c r="JO17" s="926">
        <v>-7.6001176863942135</v>
      </c>
      <c r="JP17" s="926">
        <v>-8.7855896933640025</v>
      </c>
      <c r="JQ17" s="926">
        <v>-10.384531233735743</v>
      </c>
      <c r="JR17" s="926">
        <v>-12.189351793211728</v>
      </c>
      <c r="JS17" s="926">
        <v>-14.045909168335811</v>
      </c>
      <c r="JT17" s="926">
        <v>-15.768571074472703</v>
      </c>
      <c r="JU17" s="926">
        <v>-17.176149344882759</v>
      </c>
      <c r="JV17" s="926">
        <v>-17.836272289869669</v>
      </c>
      <c r="JW17" s="926">
        <v>-17.595888236335213</v>
      </c>
      <c r="JX17" s="927">
        <v>-16.415522489251344</v>
      </c>
      <c r="JY17" s="925">
        <v>-1.0967142960930509</v>
      </c>
      <c r="JZ17" s="926">
        <v>-3.3018455180801141</v>
      </c>
      <c r="KA17" s="926">
        <v>-5.5631246243850256</v>
      </c>
      <c r="KB17" s="926">
        <v>-7.9205185935133784</v>
      </c>
      <c r="KC17" s="926">
        <v>-10.385061671089005</v>
      </c>
      <c r="KD17" s="926">
        <v>-12.919929825136563</v>
      </c>
      <c r="KE17" s="926">
        <v>-15.56209829964115</v>
      </c>
      <c r="KF17" s="926">
        <v>-18.788422639325461</v>
      </c>
      <c r="KG17" s="926">
        <v>-21.918875836106849</v>
      </c>
      <c r="KH17" s="926">
        <v>-24.711641959141843</v>
      </c>
      <c r="KI17" s="926">
        <v>-27.493565942292889</v>
      </c>
      <c r="KJ17" s="926">
        <v>-30.678559945460279</v>
      </c>
      <c r="KK17" s="926">
        <v>-33.294890140828556</v>
      </c>
      <c r="KL17" s="926">
        <v>-35.212586052183951</v>
      </c>
      <c r="KM17" s="926">
        <v>-35.763042265115132</v>
      </c>
      <c r="KN17" s="926">
        <v>-34.791630033058823</v>
      </c>
      <c r="KO17" s="926">
        <v>-32.626938280338891</v>
      </c>
      <c r="KP17" s="926">
        <v>-29.659343928796034</v>
      </c>
      <c r="KQ17" s="926">
        <v>-25.829352294065302</v>
      </c>
      <c r="KR17" s="926">
        <v>-21.297611589836833</v>
      </c>
      <c r="KS17" s="927">
        <v>-16.571593629337258</v>
      </c>
      <c r="KT17" s="925">
        <v>-0.58488831950084652</v>
      </c>
      <c r="KU17" s="926">
        <v>-1.8848853285554235</v>
      </c>
      <c r="KV17" s="926">
        <v>-3.401388112712759</v>
      </c>
      <c r="KW17" s="926">
        <v>-5.1332945516969772</v>
      </c>
      <c r="KX17" s="926">
        <v>-7.0901840133293916</v>
      </c>
      <c r="KY17" s="926">
        <v>-9.2410139485744764</v>
      </c>
      <c r="KZ17" s="926">
        <v>-11.563455459447709</v>
      </c>
      <c r="LA17" s="926">
        <v>-14.329848645444599</v>
      </c>
      <c r="LB17" s="926">
        <v>-17.083233797902295</v>
      </c>
      <c r="LC17" s="926">
        <v>-19.879387755943412</v>
      </c>
      <c r="LD17" s="926">
        <v>-22.910898159126532</v>
      </c>
      <c r="LE17" s="926">
        <v>-26.382727081156872</v>
      </c>
      <c r="LF17" s="926">
        <v>-29.869452511638656</v>
      </c>
      <c r="LG17" s="926">
        <v>-33.950878141916974</v>
      </c>
      <c r="LH17" s="926">
        <v>-37.874225023779672</v>
      </c>
      <c r="LI17" s="926">
        <v>-41.299645735850618</v>
      </c>
      <c r="LJ17" s="926">
        <v>-43.882905952550345</v>
      </c>
      <c r="LK17" s="926">
        <v>-45.249617635542108</v>
      </c>
      <c r="LL17" s="926">
        <v>-44.526230194970594</v>
      </c>
      <c r="LM17" s="926">
        <v>-41.362108374084187</v>
      </c>
      <c r="LN17" s="927">
        <v>-36.185929060802209</v>
      </c>
      <c r="LO17" s="925">
        <v>-0.10431234951362955</v>
      </c>
      <c r="LP17" s="926">
        <v>-0.30944199189793498</v>
      </c>
      <c r="LQ17" s="926">
        <v>-0.51354205704399369</v>
      </c>
      <c r="LR17" s="926">
        <v>-0.71345671065535399</v>
      </c>
      <c r="LS17" s="926">
        <v>-0.91486167719868128</v>
      </c>
      <c r="LT17" s="926">
        <v>-1.108657489834151</v>
      </c>
      <c r="LU17" s="926">
        <v>-1.2940794434639891</v>
      </c>
      <c r="LV17" s="926">
        <v>-1.4829365602688256</v>
      </c>
      <c r="LW17" s="926">
        <v>-1.6588664992613893</v>
      </c>
      <c r="LX17" s="926">
        <v>-1.8090411521011021</v>
      </c>
      <c r="LY17" s="926">
        <v>-1.9438738952144838</v>
      </c>
      <c r="LZ17" s="926">
        <v>-2.07080458880435</v>
      </c>
      <c r="MA17" s="926">
        <v>-2.187362388965191</v>
      </c>
      <c r="MB17" s="926">
        <v>-2.2566734334020069</v>
      </c>
      <c r="MC17" s="926">
        <v>-2.2727770336167481</v>
      </c>
      <c r="MD17" s="926">
        <v>-2.2340943120399004</v>
      </c>
      <c r="ME17" s="926">
        <v>-2.1414543734877114</v>
      </c>
      <c r="MF17" s="926">
        <v>-2.0140260461138126</v>
      </c>
      <c r="MG17" s="926">
        <v>-1.8061183531184568</v>
      </c>
      <c r="MH17" s="926">
        <v>-1.5519727383253183</v>
      </c>
      <c r="MI17" s="927">
        <v>-1.2737453928235212</v>
      </c>
      <c r="MJ17" s="926">
        <v>-0.22755352896381131</v>
      </c>
      <c r="MK17" s="926">
        <v>-0.67826753165916731</v>
      </c>
      <c r="ML17" s="926">
        <v>-1.1236632900997652</v>
      </c>
      <c r="MM17" s="926">
        <v>-1.5571246414689117</v>
      </c>
      <c r="MN17" s="926">
        <v>-1.9632619848447419</v>
      </c>
      <c r="MO17" s="926">
        <v>-2.3653319183518313</v>
      </c>
      <c r="MP17" s="926">
        <v>-2.7492679551964336</v>
      </c>
      <c r="MQ17" s="926">
        <v>-3.1028703213333664</v>
      </c>
      <c r="MR17" s="926">
        <v>-3.3358507139057352</v>
      </c>
      <c r="MS17" s="926">
        <v>-3.4524045761940627</v>
      </c>
      <c r="MT17" s="926">
        <v>-3.5318493200356968</v>
      </c>
      <c r="MU17" s="926">
        <v>-3.5753447631787836</v>
      </c>
      <c r="MV17" s="926">
        <v>-3.5572321835888587</v>
      </c>
      <c r="MW17" s="926">
        <v>-3.4559371325964676</v>
      </c>
      <c r="MX17" s="926">
        <v>-3.318877211229406</v>
      </c>
      <c r="MY17" s="926">
        <v>-3.1072313107912066</v>
      </c>
      <c r="MZ17" s="926">
        <v>-2.8517833424814683</v>
      </c>
      <c r="NA17" s="926">
        <v>-2.5613223223171957</v>
      </c>
      <c r="NB17" s="926">
        <v>-2.2513941399873403</v>
      </c>
      <c r="NC17" s="926">
        <v>-1.9108186338449649</v>
      </c>
      <c r="ND17" s="926">
        <v>-1.5599064830188745</v>
      </c>
      <c r="NE17" s="925">
        <v>-0.148741612620505</v>
      </c>
      <c r="NF17" s="926">
        <v>-0.46424907423908657</v>
      </c>
      <c r="NG17" s="926">
        <v>-0.81432922845385569</v>
      </c>
      <c r="NH17" s="926">
        <v>-1.2073417908749047</v>
      </c>
      <c r="NI17" s="926">
        <v>-1.6235685964200606</v>
      </c>
      <c r="NJ17" s="926">
        <v>-2.0566589156951025</v>
      </c>
      <c r="NK17" s="926">
        <v>-2.5065458750959131</v>
      </c>
      <c r="NL17" s="926">
        <v>-2.987503709760098</v>
      </c>
      <c r="NM17" s="926">
        <v>-3.3884114292464318</v>
      </c>
      <c r="NN17" s="926">
        <v>-3.7229495564467179</v>
      </c>
      <c r="NO17" s="926">
        <v>-4.0864892441307532</v>
      </c>
      <c r="NP17" s="926">
        <v>-4.4114594554441666</v>
      </c>
      <c r="NQ17" s="926">
        <v>-4.6958645003915009</v>
      </c>
      <c r="NR17" s="926">
        <v>-4.9672367431687476</v>
      </c>
      <c r="NS17" s="926">
        <v>-5.1134917082338518</v>
      </c>
      <c r="NT17" s="926">
        <v>-5.192326172067979</v>
      </c>
      <c r="NU17" s="926">
        <v>-5.1748706994184417</v>
      </c>
      <c r="NV17" s="926">
        <v>-5.0868363683944438</v>
      </c>
      <c r="NW17" s="926">
        <v>-4.8357938532858213</v>
      </c>
      <c r="NX17" s="926">
        <v>-4.4291122328422006</v>
      </c>
      <c r="NY17" s="927">
        <v>-3.9384098092299453</v>
      </c>
    </row>
    <row r="18" spans="1:389">
      <c r="A18" s="770" t="s">
        <v>139</v>
      </c>
      <c r="B18" s="762">
        <v>5221.0835437031665</v>
      </c>
      <c r="C18" s="1080">
        <v>-24791317.018215116</v>
      </c>
      <c r="D18" s="767">
        <v>72265499.61784403</v>
      </c>
      <c r="E18" s="762">
        <v>7511.4844794477722</v>
      </c>
      <c r="F18" s="766">
        <v>-40289775.554354824</v>
      </c>
      <c r="G18" s="767">
        <v>114307114.05196837</v>
      </c>
      <c r="H18" s="762">
        <v>12732.56802315094</v>
      </c>
      <c r="I18" s="1080">
        <v>-65081092.572569937</v>
      </c>
      <c r="J18" s="1080">
        <v>186572613.66981238</v>
      </c>
      <c r="K18" s="767">
        <v>1525034714.0975738</v>
      </c>
      <c r="L18" s="925">
        <v>-53.782959369516675</v>
      </c>
      <c r="M18" s="926">
        <v>-54.9969551316467</v>
      </c>
      <c r="N18" s="926">
        <v>-57.032008420284683</v>
      </c>
      <c r="O18" s="926">
        <v>-42.702581649827948</v>
      </c>
      <c r="P18" s="926">
        <v>-43.189838850500337</v>
      </c>
      <c r="Q18" s="926">
        <v>-43.914027147509159</v>
      </c>
      <c r="R18" s="926">
        <v>-44.142069725555757</v>
      </c>
      <c r="S18" s="926">
        <v>-43.736779815945511</v>
      </c>
      <c r="T18" s="926">
        <v>-42.834940638856779</v>
      </c>
      <c r="U18" s="926">
        <v>-40.649091873871612</v>
      </c>
      <c r="V18" s="926">
        <v>-37.711170344727861</v>
      </c>
      <c r="W18" s="926">
        <v>-34.341009501594044</v>
      </c>
      <c r="X18" s="926">
        <v>-30.628164293805526</v>
      </c>
      <c r="Y18" s="926">
        <v>-26.410251033106078</v>
      </c>
      <c r="Z18" s="926">
        <v>-21.779115357186015</v>
      </c>
      <c r="AA18" s="926">
        <v>-17.039428264162439</v>
      </c>
      <c r="AB18" s="926">
        <v>-12.642690612939418</v>
      </c>
      <c r="AC18" s="926">
        <v>-8.7313788980045501</v>
      </c>
      <c r="AD18" s="926">
        <v>-5.3857833152300714</v>
      </c>
      <c r="AE18" s="926">
        <v>-2.7451977811334132</v>
      </c>
      <c r="AF18" s="927">
        <v>-0.80661258975797523</v>
      </c>
      <c r="AG18" s="925">
        <v>-45.97467804293683</v>
      </c>
      <c r="AH18" s="926">
        <v>-48.867374363422755</v>
      </c>
      <c r="AI18" s="926">
        <v>-51.96374923860435</v>
      </c>
      <c r="AJ18" s="926">
        <v>-40.435404701280277</v>
      </c>
      <c r="AK18" s="926">
        <v>-46.801259221128703</v>
      </c>
      <c r="AL18" s="926">
        <v>-48.423760082092713</v>
      </c>
      <c r="AM18" s="926">
        <v>-50.070058318267343</v>
      </c>
      <c r="AN18" s="926">
        <v>-51.199887198794386</v>
      </c>
      <c r="AO18" s="926">
        <v>-52.837234026278566</v>
      </c>
      <c r="AP18" s="926">
        <v>-53.811110079834975</v>
      </c>
      <c r="AQ18" s="926">
        <v>-53.902593340888757</v>
      </c>
      <c r="AR18" s="926">
        <v>-53.612685025649625</v>
      </c>
      <c r="AS18" s="926">
        <v>-51.871710705544842</v>
      </c>
      <c r="AT18" s="926">
        <v>-48.45562895057094</v>
      </c>
      <c r="AU18" s="926">
        <v>-43.580372172414968</v>
      </c>
      <c r="AV18" s="926">
        <v>-37.280671672450694</v>
      </c>
      <c r="AW18" s="926">
        <v>-30.09937064583653</v>
      </c>
      <c r="AX18" s="926">
        <v>-22.586440240621073</v>
      </c>
      <c r="AY18" s="926">
        <v>-15.465811896754872</v>
      </c>
      <c r="AZ18" s="926">
        <v>-9.1456615007911068</v>
      </c>
      <c r="BA18" s="927">
        <v>-3.7946249563502192</v>
      </c>
      <c r="BB18" s="925">
        <v>-16.46186994929181</v>
      </c>
      <c r="BC18" s="926">
        <v>-16.821054305912867</v>
      </c>
      <c r="BD18" s="926">
        <v>-16.993850192560103</v>
      </c>
      <c r="BE18" s="926">
        <v>-12.111554764575658</v>
      </c>
      <c r="BF18" s="926">
        <v>-12.23807844829463</v>
      </c>
      <c r="BG18" s="926">
        <v>-12.193296403855697</v>
      </c>
      <c r="BH18" s="926">
        <v>-11.975967135381921</v>
      </c>
      <c r="BI18" s="926">
        <v>-11.775564967934997</v>
      </c>
      <c r="BJ18" s="926">
        <v>-11.532049102375282</v>
      </c>
      <c r="BK18" s="926">
        <v>-10.951332084721571</v>
      </c>
      <c r="BL18" s="926">
        <v>-10.047845244067616</v>
      </c>
      <c r="BM18" s="926">
        <v>-9.4012421725013553</v>
      </c>
      <c r="BN18" s="926">
        <v>-8.6859144505631605</v>
      </c>
      <c r="BO18" s="926">
        <v>-7.7288955943888311</v>
      </c>
      <c r="BP18" s="926">
        <v>-6.7210858989656401</v>
      </c>
      <c r="BQ18" s="926">
        <v>-5.526715476672095</v>
      </c>
      <c r="BR18" s="926">
        <v>-4.4120956986108553</v>
      </c>
      <c r="BS18" s="926">
        <v>-3.3548346579620443</v>
      </c>
      <c r="BT18" s="926">
        <v>-2.3741281588341963</v>
      </c>
      <c r="BU18" s="926">
        <v>-1.5640777494385105</v>
      </c>
      <c r="BV18" s="927">
        <v>-0.89511889167566494</v>
      </c>
      <c r="BW18" s="925">
        <v>-17.130416221015025</v>
      </c>
      <c r="BX18" s="926">
        <v>-17.148398488265173</v>
      </c>
      <c r="BY18" s="926">
        <v>-17.821301939665119</v>
      </c>
      <c r="BZ18" s="926">
        <v>-13.23270541156748</v>
      </c>
      <c r="CA18" s="926">
        <v>-15.985219135790317</v>
      </c>
      <c r="CB18" s="926">
        <v>-16.159250136278956</v>
      </c>
      <c r="CC18" s="926">
        <v>-16.059280998178224</v>
      </c>
      <c r="CD18" s="926">
        <v>-16.139980289432032</v>
      </c>
      <c r="CE18" s="926">
        <v>-16.588209515138516</v>
      </c>
      <c r="CF18" s="926">
        <v>-16.81505753611097</v>
      </c>
      <c r="CG18" s="926">
        <v>-17.044342555992586</v>
      </c>
      <c r="CH18" s="926">
        <v>-17.507721045754977</v>
      </c>
      <c r="CI18" s="926">
        <v>-17.773421198060674</v>
      </c>
      <c r="CJ18" s="926">
        <v>-17.316842190581468</v>
      </c>
      <c r="CK18" s="926">
        <v>-16.573753052194263</v>
      </c>
      <c r="CL18" s="926">
        <v>-15.059849421420495</v>
      </c>
      <c r="CM18" s="926">
        <v>-13.228507171935831</v>
      </c>
      <c r="CN18" s="926">
        <v>-10.911413955581139</v>
      </c>
      <c r="CO18" s="926">
        <v>-8.563782512083236</v>
      </c>
      <c r="CP18" s="926">
        <v>-6.322806208065856</v>
      </c>
      <c r="CQ18" s="927">
        <v>-4.0949258501337056</v>
      </c>
      <c r="CR18" s="925">
        <v>-52.05889271711078</v>
      </c>
      <c r="CS18" s="926">
        <v>-51.615603600967688</v>
      </c>
      <c r="CT18" s="926">
        <v>-51.96825583388727</v>
      </c>
      <c r="CU18" s="926">
        <v>-39.731356804721827</v>
      </c>
      <c r="CV18" s="926">
        <v>-39.100811138303584</v>
      </c>
      <c r="CW18" s="926">
        <v>-38.724331858043797</v>
      </c>
      <c r="CX18" s="926">
        <v>-37.950141569050288</v>
      </c>
      <c r="CY18" s="926">
        <v>-36.690553492830873</v>
      </c>
      <c r="CZ18" s="926">
        <v>-35.087605828075766</v>
      </c>
      <c r="DA18" s="926">
        <v>-32.494810055687367</v>
      </c>
      <c r="DB18" s="926">
        <v>-29.428522829508893</v>
      </c>
      <c r="DC18" s="926">
        <v>-26.69915166384385</v>
      </c>
      <c r="DD18" s="926">
        <v>-23.697957928783353</v>
      </c>
      <c r="DE18" s="926">
        <v>-20.304333437936066</v>
      </c>
      <c r="DF18" s="926">
        <v>-16.597860589435413</v>
      </c>
      <c r="DG18" s="926">
        <v>-12.825157943942827</v>
      </c>
      <c r="DH18" s="926">
        <v>-9.3394647685168479</v>
      </c>
      <c r="DI18" s="926">
        <v>-6.2588613957932466</v>
      </c>
      <c r="DJ18" s="926">
        <v>-3.6471929177372431</v>
      </c>
      <c r="DK18" s="926">
        <v>-1.6164982480844969</v>
      </c>
      <c r="DL18" s="927">
        <v>-0.1684117565561678</v>
      </c>
      <c r="DM18" s="925">
        <v>-44.675457006977126</v>
      </c>
      <c r="DN18" s="926">
        <v>-46.257439551121706</v>
      </c>
      <c r="DO18" s="926">
        <v>-47.941435840681834</v>
      </c>
      <c r="DP18" s="926">
        <v>-38.286743022004885</v>
      </c>
      <c r="DQ18" s="926">
        <v>-43.389724413212889</v>
      </c>
      <c r="DR18" s="926">
        <v>-43.79282791482558</v>
      </c>
      <c r="DS18" s="926">
        <v>-44.197108610532609</v>
      </c>
      <c r="DT18" s="926">
        <v>-44.138220311599525</v>
      </c>
      <c r="DU18" s="926">
        <v>-44.511433494522862</v>
      </c>
      <c r="DV18" s="926">
        <v>-44.323762238228369</v>
      </c>
      <c r="DW18" s="926">
        <v>-43.437265761579852</v>
      </c>
      <c r="DX18" s="926">
        <v>-43.102302484364373</v>
      </c>
      <c r="DY18" s="926">
        <v>-41.58671636546876</v>
      </c>
      <c r="DZ18" s="926">
        <v>-38.714603514659984</v>
      </c>
      <c r="EA18" s="926">
        <v>-34.659183238586024</v>
      </c>
      <c r="EB18" s="926">
        <v>-29.455188566564857</v>
      </c>
      <c r="EC18" s="926">
        <v>-23.549223035176169</v>
      </c>
      <c r="ED18" s="926">
        <v>-17.39564672204051</v>
      </c>
      <c r="EE18" s="926">
        <v>-11.581042631532</v>
      </c>
      <c r="EF18" s="926">
        <v>-6.4427628628471325</v>
      </c>
      <c r="EG18" s="927">
        <v>-2.1586014585321891</v>
      </c>
      <c r="EH18" s="925">
        <v>-21.436056611692379</v>
      </c>
      <c r="EI18" s="926">
        <v>-20.826824478526362</v>
      </c>
      <c r="EJ18" s="926">
        <v>-20.136283300104878</v>
      </c>
      <c r="EK18" s="926">
        <v>-16.064900343715692</v>
      </c>
      <c r="EL18" s="926">
        <v>-16.851395322703041</v>
      </c>
      <c r="EM18" s="926">
        <v>-15.751259690813924</v>
      </c>
      <c r="EN18" s="926">
        <v>-14.983019669917866</v>
      </c>
      <c r="EO18" s="926">
        <v>-13.767142825180542</v>
      </c>
      <c r="EP18" s="926">
        <v>-12.472388064219132</v>
      </c>
      <c r="EQ18" s="926">
        <v>-11.399372223253209</v>
      </c>
      <c r="ER18" s="926">
        <v>-9.9850322161028942</v>
      </c>
      <c r="ES18" s="926">
        <v>-8.6980656111969097</v>
      </c>
      <c r="ET18" s="926">
        <v>-7.6128842757889572</v>
      </c>
      <c r="EU18" s="926">
        <v>-6.4250134057563457</v>
      </c>
      <c r="EV18" s="926">
        <v>-5.0694455962316312</v>
      </c>
      <c r="EW18" s="926">
        <v>-3.9367850546535266</v>
      </c>
      <c r="EX18" s="926">
        <v>-2.8335182158914307</v>
      </c>
      <c r="EY18" s="926">
        <v>-1.9457304042272199</v>
      </c>
      <c r="EZ18" s="926">
        <v>-1.1904067928460691</v>
      </c>
      <c r="FA18" s="926">
        <v>-0.63664640921896165</v>
      </c>
      <c r="FB18" s="927">
        <v>-0.22017187889911227</v>
      </c>
      <c r="FC18" s="926">
        <v>-32.519249101497451</v>
      </c>
      <c r="FD18" s="926">
        <v>-32.327445824621861</v>
      </c>
      <c r="FE18" s="926">
        <v>-31.868910517062375</v>
      </c>
      <c r="FF18" s="926">
        <v>-21.677449211461578</v>
      </c>
      <c r="FG18" s="926">
        <v>-20.840314311591897</v>
      </c>
      <c r="FH18" s="926">
        <v>-20.234982467317764</v>
      </c>
      <c r="FI18" s="926">
        <v>-19.423408595846524</v>
      </c>
      <c r="FJ18" s="926">
        <v>-18.291904667487103</v>
      </c>
      <c r="FK18" s="926">
        <v>-16.902386107588626</v>
      </c>
      <c r="FL18" s="926">
        <v>-15.233713049447061</v>
      </c>
      <c r="FM18" s="926">
        <v>-13.188660249641941</v>
      </c>
      <c r="FN18" s="926">
        <v>-11.755530466685144</v>
      </c>
      <c r="FO18" s="926">
        <v>-10.296284941633132</v>
      </c>
      <c r="FP18" s="926">
        <v>-8.6620612615613197</v>
      </c>
      <c r="FQ18" s="926">
        <v>-7.1211590730597152</v>
      </c>
      <c r="FR18" s="926">
        <v>-5.655406193831098</v>
      </c>
      <c r="FS18" s="926">
        <v>-4.3648485209472199</v>
      </c>
      <c r="FT18" s="926">
        <v>-3.2475920852029105</v>
      </c>
      <c r="FU18" s="926">
        <v>-2.3007429003144892</v>
      </c>
      <c r="FV18" s="926">
        <v>-1.5365164755084777</v>
      </c>
      <c r="FW18" s="926">
        <v>-0.93118599993887585</v>
      </c>
      <c r="FX18" s="925">
        <v>-34.689536013309862</v>
      </c>
      <c r="FY18" s="926">
        <v>-36.015044335689765</v>
      </c>
      <c r="FZ18" s="926">
        <v>-37.092290093561473</v>
      </c>
      <c r="GA18" s="926">
        <v>-26.192580839064703</v>
      </c>
      <c r="GB18" s="926">
        <v>-30.420846354226967</v>
      </c>
      <c r="GC18" s="926">
        <v>-29.929192675562717</v>
      </c>
      <c r="GD18" s="926">
        <v>-29.159844130147292</v>
      </c>
      <c r="GE18" s="926">
        <v>-28.723887008114787</v>
      </c>
      <c r="GF18" s="926">
        <v>-27.29046832829377</v>
      </c>
      <c r="GG18" s="926">
        <v>-25.992665501006712</v>
      </c>
      <c r="GH18" s="926">
        <v>-24.316997129971725</v>
      </c>
      <c r="GI18" s="926">
        <v>-22.957414532134663</v>
      </c>
      <c r="GJ18" s="926">
        <v>-20.924535708869513</v>
      </c>
      <c r="GK18" s="926">
        <v>-18.753278189559467</v>
      </c>
      <c r="GL18" s="926">
        <v>-16.186200803570927</v>
      </c>
      <c r="GM18" s="926">
        <v>-13.559649629165563</v>
      </c>
      <c r="GN18" s="926">
        <v>-11.087230022630763</v>
      </c>
      <c r="GO18" s="926">
        <v>-8.5740560885764836</v>
      </c>
      <c r="GP18" s="926">
        <v>-6.3644999960097692</v>
      </c>
      <c r="GQ18" s="926">
        <v>-4.5563596006501257</v>
      </c>
      <c r="GR18" s="927">
        <v>-2.9588449265279024</v>
      </c>
      <c r="GS18" s="925">
        <v>-1.6804523866989491</v>
      </c>
      <c r="GT18" s="926">
        <v>-5.218268578088967</v>
      </c>
      <c r="GU18" s="926">
        <v>-9.3208879917232537</v>
      </c>
      <c r="GV18" s="926">
        <v>-13.392582798193075</v>
      </c>
      <c r="GW18" s="926">
        <v>-17.233788476617974</v>
      </c>
      <c r="GX18" s="926">
        <v>-21.380710623615528</v>
      </c>
      <c r="GY18" s="926">
        <v>-25.613161763029893</v>
      </c>
      <c r="GZ18" s="926">
        <v>-29.450771914060283</v>
      </c>
      <c r="HA18" s="926">
        <v>-32.688266101246427</v>
      </c>
      <c r="HB18" s="926">
        <v>-34.599940210826162</v>
      </c>
      <c r="HC18" s="926">
        <v>-34.916196975925118</v>
      </c>
      <c r="HD18" s="926">
        <v>-34.259511782023196</v>
      </c>
      <c r="HE18" s="926">
        <v>-32.520749193187044</v>
      </c>
      <c r="HF18" s="926">
        <v>-29.567621615980784</v>
      </c>
      <c r="HG18" s="926">
        <v>-25.512282528134847</v>
      </c>
      <c r="HH18" s="926">
        <v>-20.894569200833644</v>
      </c>
      <c r="HI18" s="926">
        <v>-16.322849885994287</v>
      </c>
      <c r="HJ18" s="926">
        <v>-12.026367700125547</v>
      </c>
      <c r="HK18" s="926">
        <v>-8.174503565717032</v>
      </c>
      <c r="HL18" s="926">
        <v>-4.9865651840192413</v>
      </c>
      <c r="HM18" s="927">
        <v>-2.466554078166098</v>
      </c>
      <c r="HN18" s="925">
        <v>-1.228719320330363</v>
      </c>
      <c r="HO18" s="926">
        <v>-3.8910113404650346</v>
      </c>
      <c r="HP18" s="926">
        <v>-7.024636310963345</v>
      </c>
      <c r="HQ18" s="926">
        <v>-10.177703778652159</v>
      </c>
      <c r="HR18" s="926">
        <v>-13.437005391837118</v>
      </c>
      <c r="HS18" s="926">
        <v>-17.176658808183873</v>
      </c>
      <c r="HT18" s="926">
        <v>-21.155126251978857</v>
      </c>
      <c r="HU18" s="926">
        <v>-25.243565819644516</v>
      </c>
      <c r="HV18" s="926">
        <v>-29.941740757600314</v>
      </c>
      <c r="HW18" s="926">
        <v>-34.623711953797283</v>
      </c>
      <c r="HX18" s="926">
        <v>-38.954139590667296</v>
      </c>
      <c r="HY18" s="926">
        <v>-43.11476941586568</v>
      </c>
      <c r="HZ18" s="926">
        <v>-46.16119154875048</v>
      </c>
      <c r="IA18" s="926">
        <v>-47.065895754601911</v>
      </c>
      <c r="IB18" s="926">
        <v>-45.284355897628302</v>
      </c>
      <c r="IC18" s="926">
        <v>-41.091495992771797</v>
      </c>
      <c r="ID18" s="926">
        <v>-35.025784442030499</v>
      </c>
      <c r="IE18" s="926">
        <v>-27.854834065021805</v>
      </c>
      <c r="IF18" s="926">
        <v>-20.584873572198035</v>
      </c>
      <c r="IG18" s="926">
        <v>-13.824352846352554</v>
      </c>
      <c r="IH18" s="927">
        <v>-7.709837534883377</v>
      </c>
      <c r="II18" s="925">
        <v>-0.34599590906155742</v>
      </c>
      <c r="IJ18" s="926">
        <v>-1.1083740220133489</v>
      </c>
      <c r="IK18" s="926">
        <v>-2.0308075736607805</v>
      </c>
      <c r="IL18" s="926">
        <v>-2.9625187647484879</v>
      </c>
      <c r="IM18" s="926">
        <v>-3.8542523941987028</v>
      </c>
      <c r="IN18" s="926">
        <v>-4.8103930501305641</v>
      </c>
      <c r="IO18" s="926">
        <v>-5.7716809965594962</v>
      </c>
      <c r="IP18" s="926">
        <v>-6.6254125346314083</v>
      </c>
      <c r="IQ18" s="926">
        <v>-7.3952756644232807</v>
      </c>
      <c r="IR18" s="926">
        <v>-7.9068783421979987</v>
      </c>
      <c r="IS18" s="926">
        <v>-8.0642228613398714</v>
      </c>
      <c r="IT18" s="926">
        <v>-8.0994550398043117</v>
      </c>
      <c r="IU18" s="926">
        <v>-7.8895618529148805</v>
      </c>
      <c r="IV18" s="926">
        <v>-7.3761909366114367</v>
      </c>
      <c r="IW18" s="926">
        <v>-6.558618860593441</v>
      </c>
      <c r="IX18" s="926">
        <v>-5.5377171860869652</v>
      </c>
      <c r="IY18" s="926">
        <v>-4.4778264289912784</v>
      </c>
      <c r="IZ18" s="926">
        <v>-3.4481894284359385</v>
      </c>
      <c r="JA18" s="926">
        <v>-2.492075307103093</v>
      </c>
      <c r="JB18" s="926">
        <v>-1.6692472475349547</v>
      </c>
      <c r="JC18" s="927">
        <v>-0.98282393942553625</v>
      </c>
      <c r="JD18" s="925">
        <v>-0.30738200034113916</v>
      </c>
      <c r="JE18" s="926">
        <v>-1.0023966725953244</v>
      </c>
      <c r="JF18" s="926">
        <v>-1.8580126573020763</v>
      </c>
      <c r="JG18" s="926">
        <v>-2.7424760202555447</v>
      </c>
      <c r="JH18" s="926">
        <v>-3.6793228750712856</v>
      </c>
      <c r="JI18" s="926">
        <v>-4.7634594961374148</v>
      </c>
      <c r="JJ18" s="926">
        <v>-5.8691845912853253</v>
      </c>
      <c r="JK18" s="926">
        <v>-6.9632696839797887</v>
      </c>
      <c r="JL18" s="926">
        <v>-8.3431846702524268</v>
      </c>
      <c r="JM18" s="926">
        <v>-9.8367766416645566</v>
      </c>
      <c r="JN18" s="926">
        <v>-11.305004276341307</v>
      </c>
      <c r="JO18" s="926">
        <v>-12.948547079794508</v>
      </c>
      <c r="JP18" s="926">
        <v>-14.367002572764164</v>
      </c>
      <c r="JQ18" s="926">
        <v>-15.174506054457652</v>
      </c>
      <c r="JR18" s="926">
        <v>-15.209234075299094</v>
      </c>
      <c r="JS18" s="926">
        <v>-14.403185244493244</v>
      </c>
      <c r="JT18" s="926">
        <v>-12.89439673797736</v>
      </c>
      <c r="JU18" s="926">
        <v>-10.888776903089393</v>
      </c>
      <c r="JV18" s="926">
        <v>-8.6940647894546998</v>
      </c>
      <c r="JW18" s="926">
        <v>-6.5297396379161796</v>
      </c>
      <c r="JX18" s="927">
        <v>-4.3610512305476163</v>
      </c>
      <c r="JY18" s="925">
        <v>-1.6265899892754767</v>
      </c>
      <c r="JZ18" s="926">
        <v>-4.9514324540286481</v>
      </c>
      <c r="KA18" s="926">
        <v>-8.6341863093712448</v>
      </c>
      <c r="KB18" s="926">
        <v>-12.213376740168712</v>
      </c>
      <c r="KC18" s="926">
        <v>-15.525181750074353</v>
      </c>
      <c r="KD18" s="926">
        <v>-18.954875263612848</v>
      </c>
      <c r="KE18" s="926">
        <v>-22.294503699092388</v>
      </c>
      <c r="KF18" s="926">
        <v>-25.129861142882419</v>
      </c>
      <c r="KG18" s="926">
        <v>-27.309580268799891</v>
      </c>
      <c r="KH18" s="926">
        <v>-28.272878434948439</v>
      </c>
      <c r="KI18" s="926">
        <v>-27.875401989636543</v>
      </c>
      <c r="KJ18" s="926">
        <v>-26.972295475204874</v>
      </c>
      <c r="KK18" s="926">
        <v>-25.268892839095429</v>
      </c>
      <c r="KL18" s="926">
        <v>-22.674494439246928</v>
      </c>
      <c r="KM18" s="926">
        <v>-19.290831312908608</v>
      </c>
      <c r="KN18" s="926">
        <v>-15.544212760231687</v>
      </c>
      <c r="KO18" s="926">
        <v>-11.897487294948746</v>
      </c>
      <c r="KP18" s="926">
        <v>-8.525418920654829</v>
      </c>
      <c r="KQ18" s="926">
        <v>-5.550859006928988</v>
      </c>
      <c r="KR18" s="926">
        <v>-3.1370353741438919</v>
      </c>
      <c r="KS18" s="927">
        <v>-1.2887565534678913</v>
      </c>
      <c r="KT18" s="925">
        <v>-1.193999340685556</v>
      </c>
      <c r="KU18" s="926">
        <v>-3.7344992442572575</v>
      </c>
      <c r="KV18" s="926">
        <v>-6.6337507439470613</v>
      </c>
      <c r="KW18" s="926">
        <v>-9.5336686974926579</v>
      </c>
      <c r="KX18" s="926">
        <v>-12.523650325660299</v>
      </c>
      <c r="KY18" s="926">
        <v>-15.859811224949198</v>
      </c>
      <c r="KZ18" s="926">
        <v>-19.2906015441215</v>
      </c>
      <c r="LA18" s="926">
        <v>-22.683333401172888</v>
      </c>
      <c r="LB18" s="926">
        <v>-26.464755311559259</v>
      </c>
      <c r="LC18" s="926">
        <v>-30.051326070752737</v>
      </c>
      <c r="LD18" s="926">
        <v>-33.147849492764635</v>
      </c>
      <c r="LE18" s="926">
        <v>-36.083543917526754</v>
      </c>
      <c r="LF18" s="926">
        <v>-38.046765183861339</v>
      </c>
      <c r="LG18" s="926">
        <v>-38.231365042023981</v>
      </c>
      <c r="LH18" s="926">
        <v>-36.250531191732648</v>
      </c>
      <c r="LI18" s="926">
        <v>-32.388466744560787</v>
      </c>
      <c r="LJ18" s="926">
        <v>-27.126201129783453</v>
      </c>
      <c r="LK18" s="926">
        <v>-21.10468823908684</v>
      </c>
      <c r="LL18" s="926">
        <v>-15.120974992304241</v>
      </c>
      <c r="LM18" s="926">
        <v>-9.6467039188306671</v>
      </c>
      <c r="LN18" s="927">
        <v>-4.8255955915304867</v>
      </c>
      <c r="LO18" s="925">
        <v>-9.5224187995564868E-2</v>
      </c>
      <c r="LP18" s="926">
        <v>-0.28332434192716338</v>
      </c>
      <c r="LQ18" s="926">
        <v>-0.47060930734673168</v>
      </c>
      <c r="LR18" s="926">
        <v>-0.6432124651123452</v>
      </c>
      <c r="LS18" s="926">
        <v>-0.80056105978495573</v>
      </c>
      <c r="LT18" s="926">
        <v>-0.95252477674883451</v>
      </c>
      <c r="LU18" s="926">
        <v>-1.097548547132476</v>
      </c>
      <c r="LV18" s="926">
        <v>-1.2337015842091112</v>
      </c>
      <c r="LW18" s="926">
        <v>-1.3382912848734208</v>
      </c>
      <c r="LX18" s="926">
        <v>-1.4059220675290121</v>
      </c>
      <c r="LY18" s="926">
        <v>-1.4333887643514807</v>
      </c>
      <c r="LZ18" s="926">
        <v>-1.4195435381871988</v>
      </c>
      <c r="MA18" s="926">
        <v>-1.37666309188943</v>
      </c>
      <c r="MB18" s="926">
        <v>-1.2720419620786956</v>
      </c>
      <c r="MC18" s="926">
        <v>-1.1265281370116789</v>
      </c>
      <c r="MD18" s="926">
        <v>-0.95461202237160236</v>
      </c>
      <c r="ME18" s="926">
        <v>-0.76099272598991874</v>
      </c>
      <c r="MF18" s="926">
        <v>-0.56889462912894118</v>
      </c>
      <c r="MG18" s="926">
        <v>-0.38987169607102778</v>
      </c>
      <c r="MH18" s="926">
        <v>-0.2322615689851002</v>
      </c>
      <c r="MI18" s="927">
        <v>-0.1017337743376121</v>
      </c>
      <c r="MJ18" s="926">
        <v>-0.24623190797419836</v>
      </c>
      <c r="MK18" s="926">
        <v>-0.72440803682710708</v>
      </c>
      <c r="ML18" s="926">
        <v>-1.1812024694916445</v>
      </c>
      <c r="MM18" s="926">
        <v>-1.5299985775360305</v>
      </c>
      <c r="MN18" s="926">
        <v>-1.7705922256969373</v>
      </c>
      <c r="MO18" s="926">
        <v>-1.9778909837253842</v>
      </c>
      <c r="MP18" s="926">
        <v>-2.1480086100785805</v>
      </c>
      <c r="MQ18" s="926">
        <v>-2.2593060325844014</v>
      </c>
      <c r="MR18" s="926">
        <v>-2.2941893739583605</v>
      </c>
      <c r="MS18" s="926">
        <v>-2.2821312404971295</v>
      </c>
      <c r="MT18" s="926">
        <v>-2.1971610127819687</v>
      </c>
      <c r="MU18" s="926">
        <v>-2.0652357274495401</v>
      </c>
      <c r="MV18" s="926">
        <v>-1.8963254269725205</v>
      </c>
      <c r="MW18" s="926">
        <v>-1.701557831178107</v>
      </c>
      <c r="MX18" s="926">
        <v>-1.472709694486241</v>
      </c>
      <c r="MY18" s="926">
        <v>-1.2254289643475822</v>
      </c>
      <c r="MZ18" s="926">
        <v>-0.99788543742482005</v>
      </c>
      <c r="NA18" s="926">
        <v>-0.7806947579910144</v>
      </c>
      <c r="NB18" s="926">
        <v>-0.58378399761589428</v>
      </c>
      <c r="NC18" s="926">
        <v>-0.41395294931175997</v>
      </c>
      <c r="ND18" s="926">
        <v>-0.26928169913488986</v>
      </c>
      <c r="NE18" s="925">
        <v>-0.21269417308940342</v>
      </c>
      <c r="NF18" s="926">
        <v>-0.64785836485285397</v>
      </c>
      <c r="NG18" s="926">
        <v>-1.107784321528678</v>
      </c>
      <c r="NH18" s="926">
        <v>-1.5051278591399733</v>
      </c>
      <c r="NI18" s="926">
        <v>-1.8542148120245763</v>
      </c>
      <c r="NJ18" s="926">
        <v>-2.2311840571654642</v>
      </c>
      <c r="NK18" s="926">
        <v>-2.5839190115172066</v>
      </c>
      <c r="NL18" s="926">
        <v>-2.9071980680807314</v>
      </c>
      <c r="NM18" s="926">
        <v>-3.2153396607531164</v>
      </c>
      <c r="NN18" s="926">
        <v>-3.4329309105421224</v>
      </c>
      <c r="NO18" s="926">
        <v>-3.5940874701291392</v>
      </c>
      <c r="NP18" s="926">
        <v>-3.6786916072167202</v>
      </c>
      <c r="NQ18" s="926">
        <v>-3.70330188990647</v>
      </c>
      <c r="NR18" s="926">
        <v>-3.5971568938559315</v>
      </c>
      <c r="NS18" s="926">
        <v>-3.3606908792365857</v>
      </c>
      <c r="NT18" s="926">
        <v>-3.0442612818149257</v>
      </c>
      <c r="NU18" s="926">
        <v>-2.6584179919421658</v>
      </c>
      <c r="NV18" s="926">
        <v>-2.2256148259117019</v>
      </c>
      <c r="NW18" s="926">
        <v>-1.7827541847511377</v>
      </c>
      <c r="NX18" s="926">
        <v>-1.3733483011310703</v>
      </c>
      <c r="NY18" s="927">
        <v>-0.96918670577926136</v>
      </c>
    </row>
    <row r="19" spans="1:389">
      <c r="A19" s="770" t="s">
        <v>140</v>
      </c>
      <c r="B19" s="762">
        <v>2692.5922986014593</v>
      </c>
      <c r="C19" s="1080">
        <v>-13151216.556093626</v>
      </c>
      <c r="D19" s="767">
        <v>43101307.091503389</v>
      </c>
      <c r="E19" s="762">
        <v>4622.6590754470108</v>
      </c>
      <c r="F19" s="766">
        <v>-26072052.496685367</v>
      </c>
      <c r="G19" s="767">
        <v>81847807.506205544</v>
      </c>
      <c r="H19" s="762">
        <v>7315.2513740484701</v>
      </c>
      <c r="I19" s="1080">
        <v>-39223269.052778989</v>
      </c>
      <c r="J19" s="1080">
        <v>124949114.59770894</v>
      </c>
      <c r="K19" s="767">
        <v>957901401.49594855</v>
      </c>
      <c r="L19" s="925">
        <v>-41.861939977955558</v>
      </c>
      <c r="M19" s="926">
        <v>-42.510233419526116</v>
      </c>
      <c r="N19" s="926">
        <v>-42.488423212376233</v>
      </c>
      <c r="O19" s="926">
        <v>-41.932273286302234</v>
      </c>
      <c r="P19" s="926">
        <v>-40.116693423574247</v>
      </c>
      <c r="Q19" s="926">
        <v>-37.515893736439352</v>
      </c>
      <c r="R19" s="926">
        <v>-34.176233290401115</v>
      </c>
      <c r="S19" s="926">
        <v>-30.537763828888615</v>
      </c>
      <c r="T19" s="926">
        <v>-26.447874514066598</v>
      </c>
      <c r="U19" s="926">
        <v>-21.998858524927073</v>
      </c>
      <c r="V19" s="926">
        <v>-17.477740237220246</v>
      </c>
      <c r="W19" s="926">
        <v>-13.418550191538031</v>
      </c>
      <c r="X19" s="926">
        <v>-9.7509179449905332</v>
      </c>
      <c r="Y19" s="926">
        <v>-6.5513782935472022</v>
      </c>
      <c r="Z19" s="926">
        <v>-3.9457095247938128</v>
      </c>
      <c r="AA19" s="926">
        <v>-1.9241067566499623</v>
      </c>
      <c r="AB19" s="926">
        <v>-0.59483261275897803</v>
      </c>
      <c r="AC19" s="926">
        <v>0.17931693407892624</v>
      </c>
      <c r="AD19" s="926">
        <v>0.87759348054865427</v>
      </c>
      <c r="AE19" s="926">
        <v>0</v>
      </c>
      <c r="AF19" s="927">
        <v>0</v>
      </c>
      <c r="AG19" s="925">
        <v>-45.923688077553379</v>
      </c>
      <c r="AH19" s="926">
        <v>-47.803119022603369</v>
      </c>
      <c r="AI19" s="926">
        <v>-49.18563245592884</v>
      </c>
      <c r="AJ19" s="926">
        <v>-51.056090072631378</v>
      </c>
      <c r="AK19" s="926">
        <v>-52.292042094763588</v>
      </c>
      <c r="AL19" s="926">
        <v>-52.672479408209256</v>
      </c>
      <c r="AM19" s="926">
        <v>-52.526975416372693</v>
      </c>
      <c r="AN19" s="926">
        <v>-50.980227110776241</v>
      </c>
      <c r="AO19" s="926">
        <v>-47.822426459162784</v>
      </c>
      <c r="AP19" s="926">
        <v>-43.28382584689632</v>
      </c>
      <c r="AQ19" s="926">
        <v>-37.397086410009251</v>
      </c>
      <c r="AR19" s="926">
        <v>-30.765091275585974</v>
      </c>
      <c r="AS19" s="926">
        <v>-23.747585485852028</v>
      </c>
      <c r="AT19" s="926">
        <v>-17.035181346299396</v>
      </c>
      <c r="AU19" s="926">
        <v>-11.006393151205543</v>
      </c>
      <c r="AV19" s="926">
        <v>-5.7363144560295609</v>
      </c>
      <c r="AW19" s="926">
        <v>-1.7650749366737273</v>
      </c>
      <c r="AX19" s="926">
        <v>0.82726710412075022</v>
      </c>
      <c r="AY19" s="926">
        <v>3.5323387136493238</v>
      </c>
      <c r="AZ19" s="926">
        <v>0</v>
      </c>
      <c r="BA19" s="927">
        <v>0</v>
      </c>
      <c r="BB19" s="925">
        <v>-13.163865611553405</v>
      </c>
      <c r="BC19" s="926">
        <v>-12.93925153771869</v>
      </c>
      <c r="BD19" s="926">
        <v>-12.732010895435025</v>
      </c>
      <c r="BE19" s="926">
        <v>-12.477663762601026</v>
      </c>
      <c r="BF19" s="926">
        <v>-11.881228516548788</v>
      </c>
      <c r="BG19" s="926">
        <v>-10.931561898372337</v>
      </c>
      <c r="BH19" s="926">
        <v>-9.9366376797803753</v>
      </c>
      <c r="BI19" s="926">
        <v>-8.9310932756573038</v>
      </c>
      <c r="BJ19" s="926">
        <v>-7.7451752800133136</v>
      </c>
      <c r="BK19" s="926">
        <v>-6.5811741578317822</v>
      </c>
      <c r="BL19" s="926">
        <v>-5.3070484877398343</v>
      </c>
      <c r="BM19" s="926">
        <v>-4.3103066169633735</v>
      </c>
      <c r="BN19" s="926">
        <v>-3.3512342927071614</v>
      </c>
      <c r="BO19" s="926">
        <v>-2.4461267705715954</v>
      </c>
      <c r="BP19" s="926">
        <v>-1.6855114207569954</v>
      </c>
      <c r="BQ19" s="926">
        <v>-1.0381520833132569</v>
      </c>
      <c r="BR19" s="926">
        <v>-0.57294289253808728</v>
      </c>
      <c r="BS19" s="926">
        <v>-0.2641985989536515</v>
      </c>
      <c r="BT19" s="926">
        <v>-0.72901209930153499</v>
      </c>
      <c r="BU19" s="926">
        <v>0</v>
      </c>
      <c r="BV19" s="927">
        <v>0</v>
      </c>
      <c r="BW19" s="925">
        <v>-18.125365379012322</v>
      </c>
      <c r="BX19" s="926">
        <v>-18.025294864547249</v>
      </c>
      <c r="BY19" s="926">
        <v>-18.128390786191403</v>
      </c>
      <c r="BZ19" s="926">
        <v>-18.644891980917293</v>
      </c>
      <c r="CA19" s="926">
        <v>-18.913499234462478</v>
      </c>
      <c r="CB19" s="926">
        <v>-19.185487329123362</v>
      </c>
      <c r="CC19" s="926">
        <v>-19.021162635337504</v>
      </c>
      <c r="CD19" s="926">
        <v>-18.654464190223962</v>
      </c>
      <c r="CE19" s="926">
        <v>-17.579348683058583</v>
      </c>
      <c r="CF19" s="926">
        <v>-16.301209716510499</v>
      </c>
      <c r="CG19" s="926">
        <v>-14.384455920419185</v>
      </c>
      <c r="CH19" s="926">
        <v>-12.758769140146768</v>
      </c>
      <c r="CI19" s="926">
        <v>-10.655878902975388</v>
      </c>
      <c r="CJ19" s="926">
        <v>-8.5053915585663162</v>
      </c>
      <c r="CK19" s="926">
        <v>-6.433888762640521</v>
      </c>
      <c r="CL19" s="926">
        <v>-4.3272105258087379</v>
      </c>
      <c r="CM19" s="926">
        <v>-2.5726239968232676</v>
      </c>
      <c r="CN19" s="926">
        <v>-1.2800650886945704</v>
      </c>
      <c r="CO19" s="926">
        <v>-3.3702841085141699</v>
      </c>
      <c r="CP19" s="926">
        <v>0</v>
      </c>
      <c r="CQ19" s="927">
        <v>0</v>
      </c>
      <c r="CR19" s="925">
        <v>-42.861403477082717</v>
      </c>
      <c r="CS19" s="926">
        <v>-41.984467568359037</v>
      </c>
      <c r="CT19" s="926">
        <v>-40.587609196024573</v>
      </c>
      <c r="CU19" s="926">
        <v>-38.832747721927376</v>
      </c>
      <c r="CV19" s="926">
        <v>-36.059153047394489</v>
      </c>
      <c r="CW19" s="926">
        <v>-32.775191262487169</v>
      </c>
      <c r="CX19" s="926">
        <v>-29.047671508278768</v>
      </c>
      <c r="CY19" s="926">
        <v>-25.265665173277512</v>
      </c>
      <c r="CZ19" s="926">
        <v>-21.303309097305373</v>
      </c>
      <c r="DA19" s="926">
        <v>-17.243538943365138</v>
      </c>
      <c r="DB19" s="926">
        <v>-13.316385840817588</v>
      </c>
      <c r="DC19" s="926">
        <v>-10.115607353526116</v>
      </c>
      <c r="DD19" s="926">
        <v>-7.2310045020574876</v>
      </c>
      <c r="DE19" s="926">
        <v>-4.726986844342548</v>
      </c>
      <c r="DF19" s="926">
        <v>-2.7074130223429336</v>
      </c>
      <c r="DG19" s="926">
        <v>-1.1695562002242923</v>
      </c>
      <c r="DH19" s="926">
        <v>-0.1801138596462124</v>
      </c>
      <c r="DI19" s="926">
        <v>0.36976166865044036</v>
      </c>
      <c r="DJ19" s="926">
        <v>0.40051891736251832</v>
      </c>
      <c r="DK19" s="926">
        <v>0</v>
      </c>
      <c r="DL19" s="927">
        <v>0</v>
      </c>
      <c r="DM19" s="925">
        <v>-47.225402007821117</v>
      </c>
      <c r="DN19" s="926">
        <v>-47.667589834846467</v>
      </c>
      <c r="DO19" s="926">
        <v>-47.6176405849003</v>
      </c>
      <c r="DP19" s="926">
        <v>-48.043403759800071</v>
      </c>
      <c r="DQ19" s="926">
        <v>-47.877014093793946</v>
      </c>
      <c r="DR19" s="926">
        <v>-46.970712269833484</v>
      </c>
      <c r="DS19" s="926">
        <v>-45.665257135360548</v>
      </c>
      <c r="DT19" s="926">
        <v>-43.24442133782577</v>
      </c>
      <c r="DU19" s="926">
        <v>-39.609257904600099</v>
      </c>
      <c r="DV19" s="926">
        <v>-35.016656118056403</v>
      </c>
      <c r="DW19" s="926">
        <v>-29.546274759909807</v>
      </c>
      <c r="DX19" s="926">
        <v>-24.162446070469741</v>
      </c>
      <c r="DY19" s="926">
        <v>-18.463355088080789</v>
      </c>
      <c r="DZ19" s="926">
        <v>-13.011297541282943</v>
      </c>
      <c r="EA19" s="926">
        <v>-8.1232083634766923</v>
      </c>
      <c r="EB19" s="926">
        <v>-3.8983147645914755</v>
      </c>
      <c r="EC19" s="926">
        <v>-0.75452126284085352</v>
      </c>
      <c r="ED19" s="926">
        <v>1.2619990030959798</v>
      </c>
      <c r="EE19" s="926">
        <v>1.896257563250515</v>
      </c>
      <c r="EF19" s="926">
        <v>0</v>
      </c>
      <c r="EG19" s="927">
        <v>0</v>
      </c>
      <c r="EH19" s="925">
        <v>-15.658613447551403</v>
      </c>
      <c r="EI19" s="926">
        <v>-14.996711796953065</v>
      </c>
      <c r="EJ19" s="926">
        <v>-13.873152897794085</v>
      </c>
      <c r="EK19" s="926">
        <v>-12.653727111094213</v>
      </c>
      <c r="EL19" s="926">
        <v>-11.644845596309892</v>
      </c>
      <c r="EM19" s="926">
        <v>-10.271499607497958</v>
      </c>
      <c r="EN19" s="926">
        <v>-8.9043536338607225</v>
      </c>
      <c r="EO19" s="926">
        <v>-7.7646108112552668</v>
      </c>
      <c r="EP19" s="926">
        <v>-6.5405426270620524</v>
      </c>
      <c r="EQ19" s="926">
        <v>-5.1664264587907809</v>
      </c>
      <c r="ER19" s="926">
        <v>-4.0359713326790541</v>
      </c>
      <c r="ES19" s="926">
        <v>-2.9791562436996628</v>
      </c>
      <c r="ET19" s="926">
        <v>-2.1215450870335815</v>
      </c>
      <c r="EU19" s="926">
        <v>-1.3766731786625499</v>
      </c>
      <c r="EV19" s="926">
        <v>-0.82479840124057802</v>
      </c>
      <c r="EW19" s="926">
        <v>-0.39109109270890841</v>
      </c>
      <c r="EX19" s="926">
        <v>-0.10337506686735409</v>
      </c>
      <c r="EY19" s="926">
        <v>6.6012815140881642E-2</v>
      </c>
      <c r="EZ19" s="926">
        <v>0.20121619563379056</v>
      </c>
      <c r="FA19" s="926">
        <v>0</v>
      </c>
      <c r="FB19" s="927">
        <v>0</v>
      </c>
      <c r="FC19" s="926">
        <v>-21.649680268505932</v>
      </c>
      <c r="FD19" s="926">
        <v>-20.889723041873168</v>
      </c>
      <c r="FE19" s="926">
        <v>-19.766274731085247</v>
      </c>
      <c r="FF19" s="926">
        <v>-18.343112013709572</v>
      </c>
      <c r="FG19" s="926">
        <v>-16.619707893933224</v>
      </c>
      <c r="FH19" s="926">
        <v>-14.459298296315751</v>
      </c>
      <c r="FI19" s="926">
        <v>-12.506336362427334</v>
      </c>
      <c r="FJ19" s="926">
        <v>-10.636637428989843</v>
      </c>
      <c r="FK19" s="926">
        <v>-8.6985815233862667</v>
      </c>
      <c r="FL19" s="926">
        <v>-6.9632781761790454</v>
      </c>
      <c r="FM19" s="926">
        <v>-5.3979204444834181</v>
      </c>
      <c r="FN19" s="926">
        <v>-4.223509987148077</v>
      </c>
      <c r="FO19" s="926">
        <v>-3.1950924059997377</v>
      </c>
      <c r="FP19" s="926">
        <v>-2.3127019737665506</v>
      </c>
      <c r="FQ19" s="926">
        <v>-1.5892275337306998</v>
      </c>
      <c r="FR19" s="926">
        <v>-1.0036910481120813</v>
      </c>
      <c r="FS19" s="926">
        <v>-0.5890101675954007</v>
      </c>
      <c r="FT19" s="926">
        <v>-0.31031444597068969</v>
      </c>
      <c r="FU19" s="926">
        <v>-0.78313633533318949</v>
      </c>
      <c r="FV19" s="926">
        <v>0</v>
      </c>
      <c r="FW19" s="926">
        <v>0</v>
      </c>
      <c r="FX19" s="925">
        <v>-29.17464331800204</v>
      </c>
      <c r="FY19" s="926">
        <v>-28.527742387683304</v>
      </c>
      <c r="FZ19" s="926">
        <v>-28.200731835273672</v>
      </c>
      <c r="GA19" s="926">
        <v>-26.886315561145807</v>
      </c>
      <c r="GB19" s="926">
        <v>-25.695334563547704</v>
      </c>
      <c r="GC19" s="926">
        <v>-24.118866726240185</v>
      </c>
      <c r="GD19" s="926">
        <v>-22.620692410018535</v>
      </c>
      <c r="GE19" s="926">
        <v>-20.490082802228955</v>
      </c>
      <c r="GF19" s="926">
        <v>-18.261337071071523</v>
      </c>
      <c r="GG19" s="926">
        <v>-15.68942958012272</v>
      </c>
      <c r="GH19" s="926">
        <v>-13.10266162597469</v>
      </c>
      <c r="GI19" s="926">
        <v>-10.805598740468753</v>
      </c>
      <c r="GJ19" s="926">
        <v>-8.4435437399048254</v>
      </c>
      <c r="GK19" s="926">
        <v>-6.3511662153679822</v>
      </c>
      <c r="GL19" s="926">
        <v>-4.6281365772096734</v>
      </c>
      <c r="GM19" s="926">
        <v>-3.081747687206196</v>
      </c>
      <c r="GN19" s="926">
        <v>-1.8630508601226268</v>
      </c>
      <c r="GO19" s="926">
        <v>-1.0345547494015293</v>
      </c>
      <c r="GP19" s="926">
        <v>-2.5547959445469672</v>
      </c>
      <c r="GQ19" s="926">
        <v>0</v>
      </c>
      <c r="GR19" s="927">
        <v>0</v>
      </c>
      <c r="GS19" s="925">
        <v>-2.4632647944212422</v>
      </c>
      <c r="GT19" s="926">
        <v>-7.6733567780425744</v>
      </c>
      <c r="GU19" s="926">
        <v>-13.040639218829085</v>
      </c>
      <c r="GV19" s="926">
        <v>-18.202851630083728</v>
      </c>
      <c r="GW19" s="926">
        <v>-22.445625842974891</v>
      </c>
      <c r="GX19" s="926">
        <v>-25.25453746649589</v>
      </c>
      <c r="GY19" s="926">
        <v>-26.571929622423454</v>
      </c>
      <c r="GZ19" s="926">
        <v>-26.576622792164358</v>
      </c>
      <c r="HA19" s="926">
        <v>-25.17265913997835</v>
      </c>
      <c r="HB19" s="926">
        <v>-22.477702855229836</v>
      </c>
      <c r="HC19" s="926">
        <v>-18.999044176799885</v>
      </c>
      <c r="HD19" s="926">
        <v>-15.504700075906385</v>
      </c>
      <c r="HE19" s="926">
        <v>-11.977751484053329</v>
      </c>
      <c r="HF19" s="926">
        <v>-8.6383659434881679</v>
      </c>
      <c r="HG19" s="926">
        <v>-5.7367343970861668</v>
      </c>
      <c r="HH19" s="926">
        <v>-3.3084106816779126</v>
      </c>
      <c r="HI19" s="926">
        <v>-1.6093676860890014</v>
      </c>
      <c r="HJ19" s="926">
        <v>-0.51928108371077997</v>
      </c>
      <c r="HK19" s="926">
        <v>0</v>
      </c>
      <c r="HL19" s="926">
        <v>0</v>
      </c>
      <c r="HM19" s="927">
        <v>0</v>
      </c>
      <c r="HN19" s="925">
        <v>-2.1148951112742509</v>
      </c>
      <c r="HO19" s="926">
        <v>-6.6337298689182802</v>
      </c>
      <c r="HP19" s="926">
        <v>-11.512177054057844</v>
      </c>
      <c r="HQ19" s="926">
        <v>-16.969142666553807</v>
      </c>
      <c r="HR19" s="926">
        <v>-22.687108738382108</v>
      </c>
      <c r="HS19" s="926">
        <v>-28.309535226593482</v>
      </c>
      <c r="HT19" s="926">
        <v>-33.429889014671176</v>
      </c>
      <c r="HU19" s="926">
        <v>-37.563712778981312</v>
      </c>
      <c r="HV19" s="926">
        <v>-39.753828844353166</v>
      </c>
      <c r="HW19" s="926">
        <v>-39.437752623165011</v>
      </c>
      <c r="HX19" s="926">
        <v>-36.771090047995926</v>
      </c>
      <c r="HY19" s="926">
        <v>-32.559760670178548</v>
      </c>
      <c r="HZ19" s="926">
        <v>-26.885470909044329</v>
      </c>
      <c r="IA19" s="926">
        <v>-20.729050782069294</v>
      </c>
      <c r="IB19" s="926">
        <v>-14.737459014579542</v>
      </c>
      <c r="IC19" s="926">
        <v>-9.0463991922125615</v>
      </c>
      <c r="ID19" s="926">
        <v>-4.4422852392847858</v>
      </c>
      <c r="IE19" s="926">
        <v>-1.2221437667440682</v>
      </c>
      <c r="IF19" s="926">
        <v>0</v>
      </c>
      <c r="IG19" s="926">
        <v>0</v>
      </c>
      <c r="IH19" s="927">
        <v>0</v>
      </c>
      <c r="II19" s="925">
        <v>-0.59738771952940439</v>
      </c>
      <c r="IJ19" s="926">
        <v>-1.8713932791405306</v>
      </c>
      <c r="IK19" s="926">
        <v>-3.1809668049556521</v>
      </c>
      <c r="IL19" s="926">
        <v>-4.4796805045955921</v>
      </c>
      <c r="IM19" s="926">
        <v>-5.5984899378963178</v>
      </c>
      <c r="IN19" s="926">
        <v>-6.3793653479797001</v>
      </c>
      <c r="IO19" s="926">
        <v>-6.787487950019468</v>
      </c>
      <c r="IP19" s="926">
        <v>-6.8611413090818019</v>
      </c>
      <c r="IQ19" s="926">
        <v>-6.5618115459454742</v>
      </c>
      <c r="IR19" s="926">
        <v>-5.9115597650729086</v>
      </c>
      <c r="IS19" s="926">
        <v>-5.0273639463326703</v>
      </c>
      <c r="IT19" s="926">
        <v>-4.1844141594291244</v>
      </c>
      <c r="IU19" s="926">
        <v>-3.321541012851668</v>
      </c>
      <c r="IV19" s="926">
        <v>-2.4865971840409102</v>
      </c>
      <c r="IW19" s="926">
        <v>-1.7416629314433507</v>
      </c>
      <c r="IX19" s="926">
        <v>-1.0949425131147095</v>
      </c>
      <c r="IY19" s="926">
        <v>-0.62673095953497437</v>
      </c>
      <c r="IZ19" s="926">
        <v>-0.30758240092621847</v>
      </c>
      <c r="JA19" s="926">
        <v>0</v>
      </c>
      <c r="JB19" s="926">
        <v>0</v>
      </c>
      <c r="JC19" s="927">
        <v>0</v>
      </c>
      <c r="JD19" s="925">
        <v>-0.68953282221875511</v>
      </c>
      <c r="JE19" s="926">
        <v>-2.1555364514160793</v>
      </c>
      <c r="JF19" s="926">
        <v>-3.704736786678211</v>
      </c>
      <c r="JG19" s="926">
        <v>-5.5143861568181691</v>
      </c>
      <c r="JH19" s="926">
        <v>-7.5230216884177281</v>
      </c>
      <c r="JI19" s="926">
        <v>-9.6021972378225939</v>
      </c>
      <c r="JJ19" s="926">
        <v>-11.559747190819266</v>
      </c>
      <c r="JK19" s="926">
        <v>-13.19183389290535</v>
      </c>
      <c r="JL19" s="926">
        <v>-14.10872820674615</v>
      </c>
      <c r="JM19" s="926">
        <v>-14.164932353722861</v>
      </c>
      <c r="JN19" s="926">
        <v>-13.338029194449661</v>
      </c>
      <c r="JO19" s="926">
        <v>-12.155139634832068</v>
      </c>
      <c r="JP19" s="926">
        <v>-10.450691237083049</v>
      </c>
      <c r="JQ19" s="926">
        <v>-8.5119811163182533</v>
      </c>
      <c r="JR19" s="926">
        <v>-6.5524676244149589</v>
      </c>
      <c r="JS19" s="926">
        <v>-4.529491448141286</v>
      </c>
      <c r="JT19" s="926">
        <v>-2.7864174832249944</v>
      </c>
      <c r="JU19" s="926">
        <v>-1.4842606258375497</v>
      </c>
      <c r="JV19" s="926">
        <v>0</v>
      </c>
      <c r="JW19" s="926">
        <v>0</v>
      </c>
      <c r="JX19" s="927">
        <v>0</v>
      </c>
      <c r="JY19" s="925">
        <v>-2.5220675223062443</v>
      </c>
      <c r="JZ19" s="926">
        <v>-7.6863727643900006</v>
      </c>
      <c r="KA19" s="926">
        <v>-12.722187754428944</v>
      </c>
      <c r="KB19" s="926">
        <v>-17.290200262518681</v>
      </c>
      <c r="KC19" s="926">
        <v>-20.759112647975826</v>
      </c>
      <c r="KD19" s="926">
        <v>-22.740269923850974</v>
      </c>
      <c r="KE19" s="926">
        <v>-23.289370211119206</v>
      </c>
      <c r="KF19" s="926">
        <v>-22.663082574306088</v>
      </c>
      <c r="KG19" s="926">
        <v>-20.868983085643947</v>
      </c>
      <c r="KH19" s="926">
        <v>-18.094634992833107</v>
      </c>
      <c r="KI19" s="926">
        <v>-14.825179875530807</v>
      </c>
      <c r="KJ19" s="926">
        <v>-11.822977502116544</v>
      </c>
      <c r="KK19" s="926">
        <v>-8.9106369026746961</v>
      </c>
      <c r="KL19" s="926">
        <v>-6.2336647645215919</v>
      </c>
      <c r="KM19" s="926">
        <v>-3.9665662801922394</v>
      </c>
      <c r="KN19" s="926">
        <v>-2.1260185744820888</v>
      </c>
      <c r="KO19" s="926">
        <v>-0.87227168308170633</v>
      </c>
      <c r="KP19" s="926">
        <v>-0.10117094196250775</v>
      </c>
      <c r="KQ19" s="926">
        <v>0</v>
      </c>
      <c r="KR19" s="926">
        <v>0</v>
      </c>
      <c r="KS19" s="927">
        <v>0</v>
      </c>
      <c r="KT19" s="925">
        <v>-2.1748349121344681</v>
      </c>
      <c r="KU19" s="926">
        <v>-6.7260085081288423</v>
      </c>
      <c r="KV19" s="926">
        <v>-11.457769963983765</v>
      </c>
      <c r="KW19" s="926">
        <v>-16.559929145125722</v>
      </c>
      <c r="KX19" s="926">
        <v>-21.689935386343052</v>
      </c>
      <c r="KY19" s="926">
        <v>-26.492717290816529</v>
      </c>
      <c r="KZ19" s="926">
        <v>-30.591853510143949</v>
      </c>
      <c r="LA19" s="926">
        <v>-33.576746852477413</v>
      </c>
      <c r="LB19" s="926">
        <v>-34.665747517570026</v>
      </c>
      <c r="LC19" s="926">
        <v>-33.494217696028159</v>
      </c>
      <c r="LD19" s="926">
        <v>-30.35645290516311</v>
      </c>
      <c r="LE19" s="926">
        <v>-26.204699223066086</v>
      </c>
      <c r="LF19" s="926">
        <v>-21.095692266204196</v>
      </c>
      <c r="LG19" s="926">
        <v>-15.801405526951726</v>
      </c>
      <c r="LH19" s="926">
        <v>-10.803974663326983</v>
      </c>
      <c r="LI19" s="926">
        <v>-6.2141174694053234</v>
      </c>
      <c r="LJ19" s="926">
        <v>-2.5991755478750065</v>
      </c>
      <c r="LK19" s="926">
        <v>-0.13244786690762567</v>
      </c>
      <c r="LL19" s="926">
        <v>0</v>
      </c>
      <c r="LM19" s="926">
        <v>0</v>
      </c>
      <c r="LN19" s="927">
        <v>0</v>
      </c>
      <c r="LO19" s="925">
        <v>-8.2799252274302626E-2</v>
      </c>
      <c r="LP19" s="926">
        <v>-0.24667379236202924</v>
      </c>
      <c r="LQ19" s="926">
        <v>-0.40554401215007285</v>
      </c>
      <c r="LR19" s="926">
        <v>-0.54814240620259724</v>
      </c>
      <c r="LS19" s="926">
        <v>-0.66846337895603014</v>
      </c>
      <c r="LT19" s="926">
        <v>-0.76044355754152981</v>
      </c>
      <c r="LU19" s="926">
        <v>-0.81891854642764983</v>
      </c>
      <c r="LV19" s="926">
        <v>-0.84962196348204344</v>
      </c>
      <c r="LW19" s="926">
        <v>-0.83123169896307481</v>
      </c>
      <c r="LX19" s="926">
        <v>-0.77415084190172756</v>
      </c>
      <c r="LY19" s="926">
        <v>-0.68770022749290582</v>
      </c>
      <c r="LZ19" s="926">
        <v>-0.57505598128123658</v>
      </c>
      <c r="MA19" s="926">
        <v>-0.45325812283325106</v>
      </c>
      <c r="MB19" s="926">
        <v>-0.33208361802281772</v>
      </c>
      <c r="MC19" s="926">
        <v>-0.2191755407002578</v>
      </c>
      <c r="MD19" s="926">
        <v>-0.11957364262152659</v>
      </c>
      <c r="ME19" s="926">
        <v>-4.1409874695086835E-2</v>
      </c>
      <c r="MF19" s="926">
        <v>1.1073252021767566E-2</v>
      </c>
      <c r="MG19" s="926">
        <v>0</v>
      </c>
      <c r="MH19" s="926">
        <v>0</v>
      </c>
      <c r="MI19" s="927">
        <v>0</v>
      </c>
      <c r="MJ19" s="926">
        <v>-0.1747249041356298</v>
      </c>
      <c r="MK19" s="926">
        <v>-0.49836952211335817</v>
      </c>
      <c r="ML19" s="926">
        <v>-0.77932322404938326</v>
      </c>
      <c r="MM19" s="926">
        <v>-1.0002164132187321</v>
      </c>
      <c r="MN19" s="926">
        <v>-1.1654226970716639</v>
      </c>
      <c r="MO19" s="926">
        <v>-1.2576713830099866</v>
      </c>
      <c r="MP19" s="926">
        <v>-1.2871058034441756</v>
      </c>
      <c r="MQ19" s="926">
        <v>-1.2605860281266494</v>
      </c>
      <c r="MR19" s="926">
        <v>-1.1887202432114012</v>
      </c>
      <c r="MS19" s="926">
        <v>-1.0699592716203234</v>
      </c>
      <c r="MT19" s="926">
        <v>-0.91932024581230287</v>
      </c>
      <c r="MU19" s="926">
        <v>-0.77046437258576539</v>
      </c>
      <c r="MV19" s="926">
        <v>-0.61987161224238463</v>
      </c>
      <c r="MW19" s="926">
        <v>-0.47699445890615166</v>
      </c>
      <c r="MX19" s="926">
        <v>-0.34878644172516005</v>
      </c>
      <c r="MY19" s="926">
        <v>-0.2351638403662184</v>
      </c>
      <c r="MZ19" s="926">
        <v>-0.14840833146630139</v>
      </c>
      <c r="NA19" s="926">
        <v>-8.6091536958596393E-2</v>
      </c>
      <c r="NB19" s="926">
        <v>0</v>
      </c>
      <c r="NC19" s="926">
        <v>0</v>
      </c>
      <c r="ND19" s="926">
        <v>0</v>
      </c>
      <c r="NE19" s="925">
        <v>-0.20789547299582556</v>
      </c>
      <c r="NF19" s="926">
        <v>-0.61583365268930468</v>
      </c>
      <c r="NG19" s="926">
        <v>-1.0121142152102465</v>
      </c>
      <c r="NH19" s="926">
        <v>-1.3956088898348149</v>
      </c>
      <c r="NI19" s="926">
        <v>-1.7269368906017259</v>
      </c>
      <c r="NJ19" s="926">
        <v>-2.0129603370089306</v>
      </c>
      <c r="NK19" s="926">
        <v>-2.2364878740063219</v>
      </c>
      <c r="NL19" s="926">
        <v>-2.4008593313340718</v>
      </c>
      <c r="NM19" s="926">
        <v>-2.4555125091041603</v>
      </c>
      <c r="NN19" s="926">
        <v>-2.3943294619149995</v>
      </c>
      <c r="NO19" s="926">
        <v>-2.2492749251371151</v>
      </c>
      <c r="NP19" s="926">
        <v>-2.0288255507777748</v>
      </c>
      <c r="NQ19" s="926">
        <v>-1.7499390793796685</v>
      </c>
      <c r="NR19" s="926">
        <v>-1.4420633617583256</v>
      </c>
      <c r="NS19" s="926">
        <v>-1.1429497476087249</v>
      </c>
      <c r="NT19" s="926">
        <v>-0.83146305572550894</v>
      </c>
      <c r="NU19" s="926">
        <v>-0.55239709412144222</v>
      </c>
      <c r="NV19" s="926">
        <v>-0.34360877688196112</v>
      </c>
      <c r="NW19" s="926">
        <v>0</v>
      </c>
      <c r="NX19" s="926">
        <v>0</v>
      </c>
      <c r="NY19" s="927">
        <v>0</v>
      </c>
    </row>
    <row r="20" spans="1:389">
      <c r="A20" s="768" t="s">
        <v>141</v>
      </c>
      <c r="B20" s="762">
        <v>1267.5404245162008</v>
      </c>
      <c r="C20" s="1080">
        <v>-6848297.9865736132</v>
      </c>
      <c r="D20" s="767">
        <v>22598023.108485453</v>
      </c>
      <c r="E20" s="762">
        <v>2749.5658128699929</v>
      </c>
      <c r="F20" s="766">
        <v>-16551748.995853404</v>
      </c>
      <c r="G20" s="767">
        <v>55316745.038516246</v>
      </c>
      <c r="H20" s="762">
        <v>4017.1062373861937</v>
      </c>
      <c r="I20" s="1080">
        <v>-23400046.982427016</v>
      </c>
      <c r="J20" s="1080">
        <v>77914768.147001699</v>
      </c>
      <c r="K20" s="767">
        <v>573246949.13146222</v>
      </c>
      <c r="L20" s="925">
        <v>-41.603988787498679</v>
      </c>
      <c r="M20" s="926">
        <v>-38.664572889583269</v>
      </c>
      <c r="N20" s="926">
        <v>-35.158755935463432</v>
      </c>
      <c r="O20" s="926">
        <v>-30.966795781729274</v>
      </c>
      <c r="P20" s="926">
        <v>-26.221080856890808</v>
      </c>
      <c r="Q20" s="926">
        <v>-21.260256768655211</v>
      </c>
      <c r="R20" s="926">
        <v>-16.611780151420248</v>
      </c>
      <c r="S20" s="926">
        <v>-12.405517910414119</v>
      </c>
      <c r="T20" s="926">
        <v>-8.7280107915420899</v>
      </c>
      <c r="U20" s="926">
        <v>-5.7003663573830181</v>
      </c>
      <c r="V20" s="926">
        <v>-3.2851541461401155</v>
      </c>
      <c r="W20" s="926">
        <v>-1.6555096053037772</v>
      </c>
      <c r="X20" s="926">
        <v>-0.61363270881797405</v>
      </c>
      <c r="Y20" s="926">
        <v>-0.90394960593411611</v>
      </c>
      <c r="Z20" s="926">
        <v>0</v>
      </c>
      <c r="AA20" s="926">
        <v>0</v>
      </c>
      <c r="AB20" s="926">
        <v>0</v>
      </c>
      <c r="AC20" s="926">
        <v>0</v>
      </c>
      <c r="AD20" s="926">
        <v>0</v>
      </c>
      <c r="AE20" s="926">
        <v>0</v>
      </c>
      <c r="AF20" s="927">
        <v>0</v>
      </c>
      <c r="AG20" s="925">
        <v>-58.116122276150463</v>
      </c>
      <c r="AH20" s="926">
        <v>-58.834965791038599</v>
      </c>
      <c r="AI20" s="926">
        <v>-57.893107203511022</v>
      </c>
      <c r="AJ20" s="926">
        <v>-55.027335127980109</v>
      </c>
      <c r="AK20" s="926">
        <v>-50.492658247691452</v>
      </c>
      <c r="AL20" s="926">
        <v>-44.294009010415493</v>
      </c>
      <c r="AM20" s="926">
        <v>-37.005727387254524</v>
      </c>
      <c r="AN20" s="926">
        <v>-29.207513219286966</v>
      </c>
      <c r="AO20" s="926">
        <v>-21.714054413408576</v>
      </c>
      <c r="AP20" s="926">
        <v>-14.954561224210693</v>
      </c>
      <c r="AQ20" s="926">
        <v>-8.908629584193875</v>
      </c>
      <c r="AR20" s="926">
        <v>-4.2570770188283404</v>
      </c>
      <c r="AS20" s="926">
        <v>-1.0965448680674683</v>
      </c>
      <c r="AT20" s="926">
        <v>-0.85033659555983832</v>
      </c>
      <c r="AU20" s="926">
        <v>0</v>
      </c>
      <c r="AV20" s="926">
        <v>0</v>
      </c>
      <c r="AW20" s="926">
        <v>0</v>
      </c>
      <c r="AX20" s="926">
        <v>0</v>
      </c>
      <c r="AY20" s="926">
        <v>0</v>
      </c>
      <c r="AZ20" s="926">
        <v>0</v>
      </c>
      <c r="BA20" s="927">
        <v>0</v>
      </c>
      <c r="BB20" s="925">
        <v>-13.499211056256314</v>
      </c>
      <c r="BC20" s="926">
        <v>-12.352123453900361</v>
      </c>
      <c r="BD20" s="926">
        <v>-11.17717913749874</v>
      </c>
      <c r="BE20" s="926">
        <v>-9.7613520993252223</v>
      </c>
      <c r="BF20" s="926">
        <v>-8.3582654784978274</v>
      </c>
      <c r="BG20" s="926">
        <v>-6.7983938080467681</v>
      </c>
      <c r="BH20" s="926">
        <v>-5.4051530815321769</v>
      </c>
      <c r="BI20" s="926">
        <v>-4.1322834825478054</v>
      </c>
      <c r="BJ20" s="926">
        <v>-2.9874566766360289</v>
      </c>
      <c r="BK20" s="926">
        <v>-2.0608554254962641</v>
      </c>
      <c r="BL20" s="926">
        <v>-1.2954643594796877</v>
      </c>
      <c r="BM20" s="926">
        <v>-0.78047331343878668</v>
      </c>
      <c r="BN20" s="926">
        <v>-0.42432290603951373</v>
      </c>
      <c r="BO20" s="926">
        <v>-1.0376000820507514</v>
      </c>
      <c r="BP20" s="926">
        <v>0</v>
      </c>
      <c r="BQ20" s="926">
        <v>0</v>
      </c>
      <c r="BR20" s="926">
        <v>0</v>
      </c>
      <c r="BS20" s="926">
        <v>0</v>
      </c>
      <c r="BT20" s="926">
        <v>0</v>
      </c>
      <c r="BU20" s="926">
        <v>0</v>
      </c>
      <c r="BV20" s="927">
        <v>0</v>
      </c>
      <c r="BW20" s="925">
        <v>-24.829016483284676</v>
      </c>
      <c r="BX20" s="926">
        <v>-24.682187840267318</v>
      </c>
      <c r="BY20" s="926">
        <v>-24.277115097041531</v>
      </c>
      <c r="BZ20" s="926">
        <v>-22.952166751156142</v>
      </c>
      <c r="CA20" s="926">
        <v>-21.364450157918952</v>
      </c>
      <c r="CB20" s="926">
        <v>-18.935805369900152</v>
      </c>
      <c r="CC20" s="926">
        <v>-16.290656249772866</v>
      </c>
      <c r="CD20" s="926">
        <v>-13.239863392986052</v>
      </c>
      <c r="CE20" s="926">
        <v>-10.335607179315673</v>
      </c>
      <c r="CF20" s="926">
        <v>-7.7077643169972134</v>
      </c>
      <c r="CG20" s="926">
        <v>-5.1797580957895093</v>
      </c>
      <c r="CH20" s="926">
        <v>-3.2759622490043938</v>
      </c>
      <c r="CI20" s="926">
        <v>-1.841477245618492</v>
      </c>
      <c r="CJ20" s="926">
        <v>-4.5248815343115325</v>
      </c>
      <c r="CK20" s="926">
        <v>0</v>
      </c>
      <c r="CL20" s="926">
        <v>0</v>
      </c>
      <c r="CM20" s="926">
        <v>0</v>
      </c>
      <c r="CN20" s="926">
        <v>0</v>
      </c>
      <c r="CO20" s="926">
        <v>0</v>
      </c>
      <c r="CP20" s="926">
        <v>0</v>
      </c>
      <c r="CQ20" s="927">
        <v>0</v>
      </c>
      <c r="CR20" s="925">
        <v>-42.418489500292367</v>
      </c>
      <c r="CS20" s="926">
        <v>-37.771336399192478</v>
      </c>
      <c r="CT20" s="926">
        <v>-33.086168495870538</v>
      </c>
      <c r="CU20" s="926">
        <v>-28.170913223950947</v>
      </c>
      <c r="CV20" s="926">
        <v>-23.106902265518443</v>
      </c>
      <c r="CW20" s="926">
        <v>-18.16439563265385</v>
      </c>
      <c r="CX20" s="926">
        <v>-13.756285708913992</v>
      </c>
      <c r="CY20" s="926">
        <v>-9.9419278466129981</v>
      </c>
      <c r="CZ20" s="926">
        <v>-6.7441795115697403</v>
      </c>
      <c r="DA20" s="926">
        <v>-4.2177843488256883</v>
      </c>
      <c r="DB20" s="926">
        <v>-2.2919602832950261</v>
      </c>
      <c r="DC20" s="926">
        <v>-1.0644260456111283</v>
      </c>
      <c r="DD20" s="926">
        <v>-0.29559172447376625</v>
      </c>
      <c r="DE20" s="926">
        <v>-1.0208289223603799</v>
      </c>
      <c r="DF20" s="926">
        <v>0</v>
      </c>
      <c r="DG20" s="926">
        <v>0</v>
      </c>
      <c r="DH20" s="926">
        <v>0</v>
      </c>
      <c r="DI20" s="926">
        <v>0</v>
      </c>
      <c r="DJ20" s="926">
        <v>0</v>
      </c>
      <c r="DK20" s="926">
        <v>0</v>
      </c>
      <c r="DL20" s="927">
        <v>0</v>
      </c>
      <c r="DM20" s="925">
        <v>-59.519917362917226</v>
      </c>
      <c r="DN20" s="926">
        <v>-58.027823490645915</v>
      </c>
      <c r="DO20" s="926">
        <v>-55.171096895578557</v>
      </c>
      <c r="DP20" s="926">
        <v>-50.80983875672996</v>
      </c>
      <c r="DQ20" s="926">
        <v>-45.262327996428098</v>
      </c>
      <c r="DR20" s="926">
        <v>-38.590765884404277</v>
      </c>
      <c r="DS20" s="926">
        <v>-31.342576680708703</v>
      </c>
      <c r="DT20" s="926">
        <v>-24.023252540357589</v>
      </c>
      <c r="DU20" s="926">
        <v>-17.290406558684197</v>
      </c>
      <c r="DV20" s="926">
        <v>-11.448712233587173</v>
      </c>
      <c r="DW20" s="926">
        <v>-6.4520146488630417</v>
      </c>
      <c r="DX20" s="926">
        <v>-2.8023337451220129</v>
      </c>
      <c r="DY20" s="926">
        <v>-0.34020472866646401</v>
      </c>
      <c r="DZ20" s="926">
        <v>-1.688170869524015</v>
      </c>
      <c r="EA20" s="926">
        <v>0</v>
      </c>
      <c r="EB20" s="926">
        <v>0</v>
      </c>
      <c r="EC20" s="926">
        <v>0</v>
      </c>
      <c r="ED20" s="926">
        <v>0</v>
      </c>
      <c r="EE20" s="926">
        <v>0</v>
      </c>
      <c r="EF20" s="926">
        <v>0</v>
      </c>
      <c r="EG20" s="927">
        <v>0</v>
      </c>
      <c r="EH20" s="925">
        <v>-11.715326762740801</v>
      </c>
      <c r="EI20" s="926">
        <v>-10.346880769459062</v>
      </c>
      <c r="EJ20" s="926">
        <v>-9.1867400742390259</v>
      </c>
      <c r="EK20" s="926">
        <v>-7.8765462592796638</v>
      </c>
      <c r="EL20" s="926">
        <v>-6.3349846735272877</v>
      </c>
      <c r="EM20" s="926">
        <v>-5.044031297829136</v>
      </c>
      <c r="EN20" s="926">
        <v>-3.7606096283732739</v>
      </c>
      <c r="EO20" s="926">
        <v>-2.7259110140431346</v>
      </c>
      <c r="EP20" s="926">
        <v>-1.8282912309305743</v>
      </c>
      <c r="EQ20" s="926">
        <v>-1.169407122406767</v>
      </c>
      <c r="ER20" s="926">
        <v>-0.64250576995164366</v>
      </c>
      <c r="ES20" s="926">
        <v>-0.29085440384133321</v>
      </c>
      <c r="ET20" s="926">
        <v>-6.9118287001082024E-2</v>
      </c>
      <c r="EU20" s="926">
        <v>-5.9630828969293503E-2</v>
      </c>
      <c r="EV20" s="926">
        <v>0</v>
      </c>
      <c r="EW20" s="926">
        <v>0</v>
      </c>
      <c r="EX20" s="926">
        <v>0</v>
      </c>
      <c r="EY20" s="926">
        <v>0</v>
      </c>
      <c r="EZ20" s="926">
        <v>0</v>
      </c>
      <c r="FA20" s="926">
        <v>0</v>
      </c>
      <c r="FB20" s="927">
        <v>0</v>
      </c>
      <c r="FC20" s="926">
        <v>-17.615578346053269</v>
      </c>
      <c r="FD20" s="926">
        <v>-15.461013427350423</v>
      </c>
      <c r="FE20" s="926">
        <v>-13.318148732305247</v>
      </c>
      <c r="FF20" s="926">
        <v>-11.013859596819202</v>
      </c>
      <c r="FG20" s="926">
        <v>-8.9057668650622333</v>
      </c>
      <c r="FH20" s="926">
        <v>-6.9681023662296866</v>
      </c>
      <c r="FI20" s="926">
        <v>-5.3163376013550305</v>
      </c>
      <c r="FJ20" s="926">
        <v>-3.9303225471790384</v>
      </c>
      <c r="FK20" s="926">
        <v>-2.7915781855668484</v>
      </c>
      <c r="FL20" s="926">
        <v>-1.8937794337252356</v>
      </c>
      <c r="FM20" s="926">
        <v>-1.1929857309787657</v>
      </c>
      <c r="FN20" s="926">
        <v>-0.73483570051431712</v>
      </c>
      <c r="FO20" s="926">
        <v>-0.4173319560941664</v>
      </c>
      <c r="FP20" s="926">
        <v>-0.96135159217148214</v>
      </c>
      <c r="FQ20" s="926">
        <v>0</v>
      </c>
      <c r="FR20" s="926">
        <v>0</v>
      </c>
      <c r="FS20" s="926">
        <v>0</v>
      </c>
      <c r="FT20" s="926">
        <v>0</v>
      </c>
      <c r="FU20" s="926">
        <v>0</v>
      </c>
      <c r="FV20" s="926">
        <v>0</v>
      </c>
      <c r="FW20" s="926">
        <v>0</v>
      </c>
      <c r="FX20" s="925">
        <v>-26.850200258078132</v>
      </c>
      <c r="FY20" s="926">
        <v>-25.439412415981224</v>
      </c>
      <c r="FZ20" s="926">
        <v>-23.262791569561102</v>
      </c>
      <c r="GA20" s="926">
        <v>-20.914763102653154</v>
      </c>
      <c r="GB20" s="926">
        <v>-18.116663188483585</v>
      </c>
      <c r="GC20" s="926">
        <v>-15.245404165461736</v>
      </c>
      <c r="GD20" s="926">
        <v>-12.54438141252669</v>
      </c>
      <c r="GE20" s="926">
        <v>-9.7939324719738181</v>
      </c>
      <c r="GF20" s="926">
        <v>-7.3806818887475032</v>
      </c>
      <c r="GG20" s="926">
        <v>-5.4133362074959734</v>
      </c>
      <c r="GH20" s="926">
        <v>-3.6555953157486627</v>
      </c>
      <c r="GI20" s="926">
        <v>-2.2940280877617027</v>
      </c>
      <c r="GJ20" s="926">
        <v>-1.354019752090089</v>
      </c>
      <c r="GK20" s="926">
        <v>-3.0898866376938514</v>
      </c>
      <c r="GL20" s="926">
        <v>0</v>
      </c>
      <c r="GM20" s="926">
        <v>0</v>
      </c>
      <c r="GN20" s="926">
        <v>0</v>
      </c>
      <c r="GO20" s="926">
        <v>0</v>
      </c>
      <c r="GP20" s="926">
        <v>0</v>
      </c>
      <c r="GQ20" s="926">
        <v>0</v>
      </c>
      <c r="GR20" s="927">
        <v>0</v>
      </c>
      <c r="GS20" s="925">
        <v>-4.6491045602199534</v>
      </c>
      <c r="GT20" s="926">
        <v>-12.231501565517789</v>
      </c>
      <c r="GU20" s="926">
        <v>-17.445077204252073</v>
      </c>
      <c r="GV20" s="926">
        <v>-20.148710371685354</v>
      </c>
      <c r="GW20" s="926">
        <v>-20.442575404794752</v>
      </c>
      <c r="GX20" s="926">
        <v>-18.896118314235196</v>
      </c>
      <c r="GY20" s="926">
        <v>-16.324141924683772</v>
      </c>
      <c r="GZ20" s="926">
        <v>-13.225877907409824</v>
      </c>
      <c r="HA20" s="926">
        <v>-10.008535480270325</v>
      </c>
      <c r="HB20" s="926">
        <v>-7.0465767286686685</v>
      </c>
      <c r="HC20" s="926">
        <v>-4.4389513839085168</v>
      </c>
      <c r="HD20" s="926">
        <v>-2.5714106831869543</v>
      </c>
      <c r="HE20" s="926">
        <v>-1.2791017385343935</v>
      </c>
      <c r="HF20" s="926">
        <v>0</v>
      </c>
      <c r="HG20" s="926">
        <v>0</v>
      </c>
      <c r="HH20" s="926">
        <v>0</v>
      </c>
      <c r="HI20" s="926">
        <v>0</v>
      </c>
      <c r="HJ20" s="926">
        <v>0</v>
      </c>
      <c r="HK20" s="926">
        <v>0</v>
      </c>
      <c r="HL20" s="926">
        <v>0</v>
      </c>
      <c r="HM20" s="927">
        <v>0</v>
      </c>
      <c r="HN20" s="925">
        <v>-5.1627096597480744</v>
      </c>
      <c r="HO20" s="926">
        <v>-15.210211052718506</v>
      </c>
      <c r="HP20" s="926">
        <v>-24.417658360959308</v>
      </c>
      <c r="HQ20" s="926">
        <v>-31.534688072998335</v>
      </c>
      <c r="HR20" s="926">
        <v>-35.54180628815152</v>
      </c>
      <c r="HS20" s="926">
        <v>-36.182860546246729</v>
      </c>
      <c r="HT20" s="926">
        <v>-33.767754694828</v>
      </c>
      <c r="HU20" s="926">
        <v>-29.094989152301196</v>
      </c>
      <c r="HV20" s="926">
        <v>-23.374968330157458</v>
      </c>
      <c r="HW20" s="926">
        <v>-17.464585791587524</v>
      </c>
      <c r="HX20" s="926">
        <v>-11.555626209920092</v>
      </c>
      <c r="HY20" s="926">
        <v>-6.6821569438050119</v>
      </c>
      <c r="HZ20" s="926">
        <v>-3.0922006173973955</v>
      </c>
      <c r="IA20" s="926">
        <v>0</v>
      </c>
      <c r="IB20" s="926">
        <v>0</v>
      </c>
      <c r="IC20" s="926">
        <v>0</v>
      </c>
      <c r="ID20" s="926">
        <v>0</v>
      </c>
      <c r="IE20" s="926">
        <v>0</v>
      </c>
      <c r="IF20" s="926">
        <v>0</v>
      </c>
      <c r="IG20" s="926">
        <v>0</v>
      </c>
      <c r="IH20" s="927">
        <v>0</v>
      </c>
      <c r="II20" s="925">
        <v>-1.2678656193893296</v>
      </c>
      <c r="IJ20" s="926">
        <v>-3.4100832337880789</v>
      </c>
      <c r="IK20" s="926">
        <v>-4.9406727109070516</v>
      </c>
      <c r="IL20" s="926">
        <v>-5.7735170855835918</v>
      </c>
      <c r="IM20" s="926">
        <v>-5.9101675478435283</v>
      </c>
      <c r="IN20" s="926">
        <v>-5.483868868070374</v>
      </c>
      <c r="IO20" s="926">
        <v>-4.7418490218990996</v>
      </c>
      <c r="IP20" s="926">
        <v>-3.8492528492115667</v>
      </c>
      <c r="IQ20" s="926">
        <v>-2.9255814095708885</v>
      </c>
      <c r="IR20" s="926">
        <v>-2.08014274405501</v>
      </c>
      <c r="IS20" s="926">
        <v>-1.3405890395920039</v>
      </c>
      <c r="IT20" s="926">
        <v>-0.82604653427889119</v>
      </c>
      <c r="IU20" s="926">
        <v>-0.46188810556846249</v>
      </c>
      <c r="IV20" s="926">
        <v>0</v>
      </c>
      <c r="IW20" s="926">
        <v>0</v>
      </c>
      <c r="IX20" s="926">
        <v>0</v>
      </c>
      <c r="IY20" s="926">
        <v>0</v>
      </c>
      <c r="IZ20" s="926">
        <v>0</v>
      </c>
      <c r="JA20" s="926">
        <v>0</v>
      </c>
      <c r="JB20" s="926">
        <v>0</v>
      </c>
      <c r="JC20" s="927">
        <v>0</v>
      </c>
      <c r="JD20" s="925">
        <v>-2.0870496970161625</v>
      </c>
      <c r="JE20" s="926">
        <v>-6.2831878135533685</v>
      </c>
      <c r="JF20" s="926">
        <v>-10.234267583212457</v>
      </c>
      <c r="JG20" s="926">
        <v>-13.318822036048886</v>
      </c>
      <c r="JH20" s="926">
        <v>-15.122763843510285</v>
      </c>
      <c r="JI20" s="926">
        <v>-15.446806526159634</v>
      </c>
      <c r="JJ20" s="926">
        <v>-14.465252150387244</v>
      </c>
      <c r="JK20" s="926">
        <v>-12.547121386884783</v>
      </c>
      <c r="JL20" s="926">
        <v>-10.207156426594679</v>
      </c>
      <c r="JM20" s="926">
        <v>-7.8273392420481116</v>
      </c>
      <c r="JN20" s="926">
        <v>-5.4177594970082197</v>
      </c>
      <c r="JO20" s="926">
        <v>-3.4956841787730895</v>
      </c>
      <c r="JP20" s="926">
        <v>-2.0455312472399356</v>
      </c>
      <c r="JQ20" s="926">
        <v>0</v>
      </c>
      <c r="JR20" s="926">
        <v>0</v>
      </c>
      <c r="JS20" s="926">
        <v>0</v>
      </c>
      <c r="JT20" s="926">
        <v>0</v>
      </c>
      <c r="JU20" s="926">
        <v>0</v>
      </c>
      <c r="JV20" s="926">
        <v>0</v>
      </c>
      <c r="JW20" s="926">
        <v>0</v>
      </c>
      <c r="JX20" s="927">
        <v>0</v>
      </c>
      <c r="JY20" s="925">
        <v>-4.7401007502933936</v>
      </c>
      <c r="JZ20" s="926">
        <v>-12.169288641412777</v>
      </c>
      <c r="KA20" s="926">
        <v>-16.847619699685083</v>
      </c>
      <c r="KB20" s="926">
        <v>-18.885156399448533</v>
      </c>
      <c r="KC20" s="926">
        <v>-18.592601865461688</v>
      </c>
      <c r="KD20" s="926">
        <v>-16.66663442504705</v>
      </c>
      <c r="KE20" s="926">
        <v>-13.945780689629771</v>
      </c>
      <c r="KF20" s="926">
        <v>-10.921725809080044</v>
      </c>
      <c r="KG20" s="926">
        <v>-7.9608362711030907</v>
      </c>
      <c r="KH20" s="926">
        <v>-5.3687371851228534</v>
      </c>
      <c r="KI20" s="926">
        <v>-3.2059986521191206</v>
      </c>
      <c r="KJ20" s="926">
        <v>-1.7405867630411933</v>
      </c>
      <c r="KK20" s="926">
        <v>-0.7658946283857091</v>
      </c>
      <c r="KL20" s="926">
        <v>0</v>
      </c>
      <c r="KM20" s="926">
        <v>0</v>
      </c>
      <c r="KN20" s="926">
        <v>0</v>
      </c>
      <c r="KO20" s="926">
        <v>0</v>
      </c>
      <c r="KP20" s="926">
        <v>0</v>
      </c>
      <c r="KQ20" s="926">
        <v>0</v>
      </c>
      <c r="KR20" s="926">
        <v>0</v>
      </c>
      <c r="KS20" s="927">
        <v>0</v>
      </c>
      <c r="KT20" s="925">
        <v>-5.2873883051486814</v>
      </c>
      <c r="KU20" s="926">
        <v>-15.311296627494698</v>
      </c>
      <c r="KV20" s="926">
        <v>-24.025336484009301</v>
      </c>
      <c r="KW20" s="926">
        <v>-30.288452334391536</v>
      </c>
      <c r="KX20" s="926">
        <v>-33.281931685624613</v>
      </c>
      <c r="KY20" s="926">
        <v>-32.98459503761228</v>
      </c>
      <c r="KZ20" s="926">
        <v>-29.910808433082479</v>
      </c>
      <c r="LA20" s="926">
        <v>-24.975161825959617</v>
      </c>
      <c r="LB20" s="926">
        <v>-19.366083371474019</v>
      </c>
      <c r="LC20" s="926">
        <v>-13.871602489020347</v>
      </c>
      <c r="LD20" s="926">
        <v>-8.6911924575143757</v>
      </c>
      <c r="LE20" s="926">
        <v>-4.6360951291996173</v>
      </c>
      <c r="LF20" s="926">
        <v>-1.7623097701740278</v>
      </c>
      <c r="LG20" s="926">
        <v>0</v>
      </c>
      <c r="LH20" s="926">
        <v>0</v>
      </c>
      <c r="LI20" s="926">
        <v>0</v>
      </c>
      <c r="LJ20" s="926">
        <v>0</v>
      </c>
      <c r="LK20" s="926">
        <v>0</v>
      </c>
      <c r="LL20" s="926">
        <v>0</v>
      </c>
      <c r="LM20" s="926">
        <v>0</v>
      </c>
      <c r="LN20" s="927">
        <v>0</v>
      </c>
      <c r="LO20" s="925">
        <v>-7.8825078647233537E-2</v>
      </c>
      <c r="LP20" s="926">
        <v>-0.21950679061041312</v>
      </c>
      <c r="LQ20" s="926">
        <v>-0.33540415809679924</v>
      </c>
      <c r="LR20" s="926">
        <v>-0.41386116212216884</v>
      </c>
      <c r="LS20" s="926">
        <v>-0.45204772965944251</v>
      </c>
      <c r="LT20" s="926">
        <v>-0.45266663016770359</v>
      </c>
      <c r="LU20" s="926">
        <v>-0.41702018828579135</v>
      </c>
      <c r="LV20" s="926">
        <v>-0.35810371940907881</v>
      </c>
      <c r="LW20" s="926">
        <v>-0.28592679234147678</v>
      </c>
      <c r="LX20" s="926">
        <v>-0.20919787918716537</v>
      </c>
      <c r="LY20" s="926">
        <v>-0.13378892232037476</v>
      </c>
      <c r="LZ20" s="926">
        <v>-6.9007150081858981E-2</v>
      </c>
      <c r="MA20" s="926">
        <v>-2.1941721217515475E-2</v>
      </c>
      <c r="MB20" s="926">
        <v>0</v>
      </c>
      <c r="MC20" s="926">
        <v>0</v>
      </c>
      <c r="MD20" s="926">
        <v>0</v>
      </c>
      <c r="ME20" s="926">
        <v>0</v>
      </c>
      <c r="MF20" s="926">
        <v>0</v>
      </c>
      <c r="MG20" s="926">
        <v>0</v>
      </c>
      <c r="MH20" s="926">
        <v>0</v>
      </c>
      <c r="MI20" s="927">
        <v>0</v>
      </c>
      <c r="MJ20" s="926">
        <v>-0.15009614959354534</v>
      </c>
      <c r="MK20" s="926">
        <v>-0.39463601443269614</v>
      </c>
      <c r="ML20" s="926">
        <v>-0.56459391802409176</v>
      </c>
      <c r="MM20" s="926">
        <v>-0.66332826803865785</v>
      </c>
      <c r="MN20" s="926">
        <v>-0.69183262327090311</v>
      </c>
      <c r="MO20" s="926">
        <v>-0.66190491912266758</v>
      </c>
      <c r="MP20" s="926">
        <v>-0.60191298518133785</v>
      </c>
      <c r="MQ20" s="926">
        <v>-0.51618448670685702</v>
      </c>
      <c r="MR20" s="926">
        <v>-0.4188256602593059</v>
      </c>
      <c r="MS20" s="926">
        <v>-0.32102649005799311</v>
      </c>
      <c r="MT20" s="926">
        <v>-0.22681233110418475</v>
      </c>
      <c r="MU20" s="926">
        <v>-0.15100556653477071</v>
      </c>
      <c r="MV20" s="926">
        <v>-9.3814304554390215E-2</v>
      </c>
      <c r="MW20" s="926">
        <v>0</v>
      </c>
      <c r="MX20" s="926">
        <v>0</v>
      </c>
      <c r="MY20" s="926">
        <v>0</v>
      </c>
      <c r="MZ20" s="926">
        <v>0</v>
      </c>
      <c r="NA20" s="926">
        <v>0</v>
      </c>
      <c r="NB20" s="926">
        <v>0</v>
      </c>
      <c r="NC20" s="926">
        <v>0</v>
      </c>
      <c r="ND20" s="926">
        <v>0</v>
      </c>
      <c r="NE20" s="925">
        <v>-0.23133471718392595</v>
      </c>
      <c r="NF20" s="926">
        <v>-0.6574306633669087</v>
      </c>
      <c r="NG20" s="926">
        <v>-1.0283024285898588</v>
      </c>
      <c r="NH20" s="926">
        <v>-1.3087697209918137</v>
      </c>
      <c r="NI20" s="926">
        <v>-1.4783813274768018</v>
      </c>
      <c r="NJ20" s="926">
        <v>-1.5450629652135763</v>
      </c>
      <c r="NK20" s="926">
        <v>-1.5118392705030246</v>
      </c>
      <c r="NL20" s="926">
        <v>-1.3912358427721809</v>
      </c>
      <c r="NM20" s="926">
        <v>-1.2099259477528772</v>
      </c>
      <c r="NN20" s="926">
        <v>-1.0061222982676075</v>
      </c>
      <c r="NO20" s="926">
        <v>-0.76669266231525945</v>
      </c>
      <c r="NP20" s="926">
        <v>-0.53574488348211169</v>
      </c>
      <c r="NQ20" s="926">
        <v>-0.35445793749652044</v>
      </c>
      <c r="NR20" s="926">
        <v>0</v>
      </c>
      <c r="NS20" s="926">
        <v>0</v>
      </c>
      <c r="NT20" s="926">
        <v>0</v>
      </c>
      <c r="NU20" s="926">
        <v>0</v>
      </c>
      <c r="NV20" s="926">
        <v>0</v>
      </c>
      <c r="NW20" s="926">
        <v>0</v>
      </c>
      <c r="NX20" s="926">
        <v>0</v>
      </c>
      <c r="NY20" s="927">
        <v>0</v>
      </c>
    </row>
    <row r="21" spans="1:389">
      <c r="A21" s="768" t="s">
        <v>142</v>
      </c>
      <c r="B21" s="762">
        <v>316.51555874727069</v>
      </c>
      <c r="C21" s="1080">
        <v>-2055211.617387397</v>
      </c>
      <c r="D21" s="767">
        <v>6143131.4431372397</v>
      </c>
      <c r="E21" s="762">
        <v>987.95986904726715</v>
      </c>
      <c r="F21" s="766">
        <v>-6559858.9732885212</v>
      </c>
      <c r="G21" s="767">
        <v>22109053.277908493</v>
      </c>
      <c r="H21" s="762">
        <v>1304.4754277945378</v>
      </c>
      <c r="I21" s="1080">
        <v>-8615070.5906759184</v>
      </c>
      <c r="J21" s="1080">
        <v>28252184.721045732</v>
      </c>
      <c r="K21" s="767">
        <v>201002641.49760133</v>
      </c>
      <c r="L21" s="925">
        <v>-23.058839539718747</v>
      </c>
      <c r="M21" s="926">
        <v>-18.90055052575525</v>
      </c>
      <c r="N21" s="926">
        <v>-14.80042226792699</v>
      </c>
      <c r="O21" s="926">
        <v>-11.015231105677117</v>
      </c>
      <c r="P21" s="926">
        <v>-7.735285439304505</v>
      </c>
      <c r="Q21" s="926">
        <v>-4.9571494942535423</v>
      </c>
      <c r="R21" s="926">
        <v>-2.9644525646860842</v>
      </c>
      <c r="S21" s="926">
        <v>-1.6041887869262723</v>
      </c>
      <c r="T21" s="926">
        <v>-3.0656400716972598</v>
      </c>
      <c r="U21" s="926">
        <v>0</v>
      </c>
      <c r="V21" s="926">
        <v>0</v>
      </c>
      <c r="W21" s="926">
        <v>0</v>
      </c>
      <c r="X21" s="926">
        <v>0</v>
      </c>
      <c r="Y21" s="926">
        <v>0</v>
      </c>
      <c r="Z21" s="926">
        <v>0</v>
      </c>
      <c r="AA21" s="926">
        <v>0</v>
      </c>
      <c r="AB21" s="926">
        <v>0</v>
      </c>
      <c r="AC21" s="926">
        <v>0</v>
      </c>
      <c r="AD21" s="926">
        <v>0</v>
      </c>
      <c r="AE21" s="926">
        <v>0</v>
      </c>
      <c r="AF21" s="927">
        <v>0</v>
      </c>
      <c r="AG21" s="925">
        <v>-51.170423884686784</v>
      </c>
      <c r="AH21" s="926">
        <v>-44.701985018086248</v>
      </c>
      <c r="AI21" s="926">
        <v>-36.913646273693985</v>
      </c>
      <c r="AJ21" s="926">
        <v>-28.970095686799368</v>
      </c>
      <c r="AK21" s="926">
        <v>-21.483519942072917</v>
      </c>
      <c r="AL21" s="926">
        <v>-14.351007390835207</v>
      </c>
      <c r="AM21" s="926">
        <v>-8.5622210523189892</v>
      </c>
      <c r="AN21" s="926">
        <v>-4.4469483930614331</v>
      </c>
      <c r="AO21" s="926">
        <v>-8.1838837210990505</v>
      </c>
      <c r="AP21" s="926">
        <v>0</v>
      </c>
      <c r="AQ21" s="926">
        <v>0</v>
      </c>
      <c r="AR21" s="926">
        <v>0</v>
      </c>
      <c r="AS21" s="926">
        <v>0</v>
      </c>
      <c r="AT21" s="926">
        <v>0</v>
      </c>
      <c r="AU21" s="926">
        <v>0</v>
      </c>
      <c r="AV21" s="926">
        <v>0</v>
      </c>
      <c r="AW21" s="926">
        <v>0</v>
      </c>
      <c r="AX21" s="926">
        <v>0</v>
      </c>
      <c r="AY21" s="926">
        <v>0</v>
      </c>
      <c r="AZ21" s="926">
        <v>0</v>
      </c>
      <c r="BA21" s="927">
        <v>0</v>
      </c>
      <c r="BB21" s="925">
        <v>-7.9781437685449248</v>
      </c>
      <c r="BC21" s="926">
        <v>-6.4800116725749746</v>
      </c>
      <c r="BD21" s="926">
        <v>-5.0706576693954446</v>
      </c>
      <c r="BE21" s="926">
        <v>-3.7690138901559394</v>
      </c>
      <c r="BF21" s="926">
        <v>-2.6886587902782821</v>
      </c>
      <c r="BG21" s="926">
        <v>-1.7658652279608233</v>
      </c>
      <c r="BH21" s="926">
        <v>-1.0966339197548471</v>
      </c>
      <c r="BI21" s="926">
        <v>-0.6373420135994472</v>
      </c>
      <c r="BJ21" s="926">
        <v>-1.393724143491184</v>
      </c>
      <c r="BK21" s="926">
        <v>0</v>
      </c>
      <c r="BL21" s="926">
        <v>0</v>
      </c>
      <c r="BM21" s="926">
        <v>0</v>
      </c>
      <c r="BN21" s="926">
        <v>0</v>
      </c>
      <c r="BO21" s="926">
        <v>0</v>
      </c>
      <c r="BP21" s="926">
        <v>0</v>
      </c>
      <c r="BQ21" s="926">
        <v>0</v>
      </c>
      <c r="BR21" s="926">
        <v>0</v>
      </c>
      <c r="BS21" s="926">
        <v>0</v>
      </c>
      <c r="BT21" s="926">
        <v>0</v>
      </c>
      <c r="BU21" s="926">
        <v>0</v>
      </c>
      <c r="BV21" s="927">
        <v>0</v>
      </c>
      <c r="BW21" s="925">
        <v>-24.820445292455389</v>
      </c>
      <c r="BX21" s="926">
        <v>-21.653909401158643</v>
      </c>
      <c r="BY21" s="926">
        <v>-17.901746102391968</v>
      </c>
      <c r="BZ21" s="926">
        <v>-14.278856488146943</v>
      </c>
      <c r="CA21" s="926">
        <v>-10.948829112628488</v>
      </c>
      <c r="CB21" s="926">
        <v>-7.6375348269047265</v>
      </c>
      <c r="CC21" s="926">
        <v>-4.9337096209538061</v>
      </c>
      <c r="CD21" s="926">
        <v>-2.9578077882342626</v>
      </c>
      <c r="CE21" s="926">
        <v>-6.5868984902297143</v>
      </c>
      <c r="CF21" s="926">
        <v>0</v>
      </c>
      <c r="CG21" s="926">
        <v>0</v>
      </c>
      <c r="CH21" s="926">
        <v>0</v>
      </c>
      <c r="CI21" s="926">
        <v>0</v>
      </c>
      <c r="CJ21" s="926">
        <v>0</v>
      </c>
      <c r="CK21" s="926">
        <v>0</v>
      </c>
      <c r="CL21" s="926">
        <v>0</v>
      </c>
      <c r="CM21" s="926">
        <v>0</v>
      </c>
      <c r="CN21" s="926">
        <v>0</v>
      </c>
      <c r="CO21" s="926">
        <v>0</v>
      </c>
      <c r="CP21" s="926">
        <v>0</v>
      </c>
      <c r="CQ21" s="927">
        <v>0</v>
      </c>
      <c r="CR21" s="925">
        <v>-23.378348224701256</v>
      </c>
      <c r="CS21" s="926">
        <v>-18.214066199685192</v>
      </c>
      <c r="CT21" s="926">
        <v>-13.683500330889331</v>
      </c>
      <c r="CU21" s="926">
        <v>-9.8106382393756633</v>
      </c>
      <c r="CV21" s="926">
        <v>-6.6434334150865482</v>
      </c>
      <c r="CW21" s="926">
        <v>-4.0972179773465456</v>
      </c>
      <c r="CX21" s="926">
        <v>-2.3438917812166267</v>
      </c>
      <c r="CY21" s="926">
        <v>-1.1971421957344361</v>
      </c>
      <c r="CZ21" s="926">
        <v>-2.8319401447606793</v>
      </c>
      <c r="DA21" s="926">
        <v>0</v>
      </c>
      <c r="DB21" s="926">
        <v>0</v>
      </c>
      <c r="DC21" s="926">
        <v>0</v>
      </c>
      <c r="DD21" s="926">
        <v>0</v>
      </c>
      <c r="DE21" s="926">
        <v>0</v>
      </c>
      <c r="DF21" s="926">
        <v>0</v>
      </c>
      <c r="DG21" s="926">
        <v>0</v>
      </c>
      <c r="DH21" s="926">
        <v>0</v>
      </c>
      <c r="DI21" s="926">
        <v>0</v>
      </c>
      <c r="DJ21" s="926">
        <v>0</v>
      </c>
      <c r="DK21" s="926">
        <v>0</v>
      </c>
      <c r="DL21" s="927">
        <v>0</v>
      </c>
      <c r="DM21" s="925">
        <v>-52.042488042706964</v>
      </c>
      <c r="DN21" s="926">
        <v>-43.339912747721996</v>
      </c>
      <c r="DO21" s="926">
        <v>-34.390338535597493</v>
      </c>
      <c r="DP21" s="926">
        <v>-26.027632274999974</v>
      </c>
      <c r="DQ21" s="926">
        <v>-18.616772549624216</v>
      </c>
      <c r="DR21" s="926">
        <v>-11.954124669500516</v>
      </c>
      <c r="DS21" s="926">
        <v>-6.7817532514878565</v>
      </c>
      <c r="DT21" s="926">
        <v>-3.2476798569941536</v>
      </c>
      <c r="DU21" s="926">
        <v>-7.919294969838063</v>
      </c>
      <c r="DV21" s="926">
        <v>0</v>
      </c>
      <c r="DW21" s="926">
        <v>0</v>
      </c>
      <c r="DX21" s="926">
        <v>0</v>
      </c>
      <c r="DY21" s="926">
        <v>0</v>
      </c>
      <c r="DZ21" s="926">
        <v>0</v>
      </c>
      <c r="EA21" s="926">
        <v>0</v>
      </c>
      <c r="EB21" s="926">
        <v>0</v>
      </c>
      <c r="EC21" s="926">
        <v>0</v>
      </c>
      <c r="ED21" s="926">
        <v>0</v>
      </c>
      <c r="EE21" s="926">
        <v>0</v>
      </c>
      <c r="EF21" s="926">
        <v>0</v>
      </c>
      <c r="EG21" s="927">
        <v>0</v>
      </c>
      <c r="EH21" s="925">
        <v>-5.899352166085535</v>
      </c>
      <c r="EI21" s="926">
        <v>-4.6603514736113425</v>
      </c>
      <c r="EJ21" s="926">
        <v>-3.5755917312432217</v>
      </c>
      <c r="EK21" s="926">
        <v>-2.5551449202436132</v>
      </c>
      <c r="EL21" s="926">
        <v>-1.7722999285565137</v>
      </c>
      <c r="EM21" s="926">
        <v>-1.0979009540966551</v>
      </c>
      <c r="EN21" s="926">
        <v>-0.61898682131641536</v>
      </c>
      <c r="EO21" s="926">
        <v>-0.30124680310180096</v>
      </c>
      <c r="EP21" s="926">
        <v>-0.50477837547613902</v>
      </c>
      <c r="EQ21" s="926">
        <v>0</v>
      </c>
      <c r="ER21" s="926">
        <v>0</v>
      </c>
      <c r="ES21" s="926">
        <v>0</v>
      </c>
      <c r="ET21" s="926">
        <v>0</v>
      </c>
      <c r="EU21" s="926">
        <v>0</v>
      </c>
      <c r="EV21" s="926">
        <v>0</v>
      </c>
      <c r="EW21" s="926">
        <v>0</v>
      </c>
      <c r="EX21" s="926">
        <v>0</v>
      </c>
      <c r="EY21" s="926">
        <v>0</v>
      </c>
      <c r="EZ21" s="926">
        <v>0</v>
      </c>
      <c r="FA21" s="926">
        <v>0</v>
      </c>
      <c r="FB21" s="927">
        <v>0</v>
      </c>
      <c r="FC21" s="926">
        <v>-7.9097866671485662</v>
      </c>
      <c r="FD21" s="926">
        <v>-6.2440383677945164</v>
      </c>
      <c r="FE21" s="926">
        <v>-4.7530747259580579</v>
      </c>
      <c r="FF21" s="926">
        <v>-3.4710017097158854</v>
      </c>
      <c r="FG21" s="926">
        <v>-2.4216489866834721</v>
      </c>
      <c r="FH21" s="926">
        <v>-1.5743929660146279</v>
      </c>
      <c r="FI21" s="926">
        <v>-0.97447138082907614</v>
      </c>
      <c r="FJ21" s="926">
        <v>-0.56530132652749998</v>
      </c>
      <c r="FK21" s="926">
        <v>-1.15485183825853</v>
      </c>
      <c r="FL21" s="926">
        <v>0</v>
      </c>
      <c r="FM21" s="926">
        <v>0</v>
      </c>
      <c r="FN21" s="926">
        <v>0</v>
      </c>
      <c r="FO21" s="926">
        <v>0</v>
      </c>
      <c r="FP21" s="926">
        <v>0</v>
      </c>
      <c r="FQ21" s="926">
        <v>0</v>
      </c>
      <c r="FR21" s="926">
        <v>0</v>
      </c>
      <c r="FS21" s="926">
        <v>0</v>
      </c>
      <c r="FT21" s="926">
        <v>0</v>
      </c>
      <c r="FU21" s="926">
        <v>0</v>
      </c>
      <c r="FV21" s="926">
        <v>0</v>
      </c>
      <c r="FW21" s="926">
        <v>0</v>
      </c>
      <c r="FX21" s="925">
        <v>-16.777178254108662</v>
      </c>
      <c r="FY21" s="926">
        <v>-14.225685726893488</v>
      </c>
      <c r="FZ21" s="926">
        <v>-11.402169893175625</v>
      </c>
      <c r="GA21" s="926">
        <v>-8.8086586756713956</v>
      </c>
      <c r="GB21" s="926">
        <v>-6.6280743517070846</v>
      </c>
      <c r="GC21" s="926">
        <v>-4.6065773364286073</v>
      </c>
      <c r="GD21" s="926">
        <v>-2.9731355490342608</v>
      </c>
      <c r="GE21" s="926">
        <v>-1.8396792590808815</v>
      </c>
      <c r="GF21" s="926">
        <v>-3.8321638979885364</v>
      </c>
      <c r="GG21" s="926">
        <v>0</v>
      </c>
      <c r="GH21" s="926">
        <v>0</v>
      </c>
      <c r="GI21" s="926">
        <v>0</v>
      </c>
      <c r="GJ21" s="926">
        <v>0</v>
      </c>
      <c r="GK21" s="926">
        <v>0</v>
      </c>
      <c r="GL21" s="926">
        <v>0</v>
      </c>
      <c r="GM21" s="926">
        <v>0</v>
      </c>
      <c r="GN21" s="926">
        <v>0</v>
      </c>
      <c r="GO21" s="926">
        <v>0</v>
      </c>
      <c r="GP21" s="926">
        <v>0</v>
      </c>
      <c r="GQ21" s="926">
        <v>0</v>
      </c>
      <c r="GR21" s="927">
        <v>0</v>
      </c>
      <c r="GS21" s="925">
        <v>-3.8884772210294472</v>
      </c>
      <c r="GT21" s="926">
        <v>-8.4173496990463832</v>
      </c>
      <c r="GU21" s="926">
        <v>-9.7134073778541676</v>
      </c>
      <c r="GV21" s="926">
        <v>-9.0198014590874322</v>
      </c>
      <c r="GW21" s="926">
        <v>-7.3397503892199722</v>
      </c>
      <c r="GX21" s="926">
        <v>-5.2403400058892231</v>
      </c>
      <c r="GY21" s="926">
        <v>-3.4410496928770726</v>
      </c>
      <c r="GZ21" s="926">
        <v>-2.0553652794146018</v>
      </c>
      <c r="HA21" s="926">
        <v>0</v>
      </c>
      <c r="HB21" s="926">
        <v>0</v>
      </c>
      <c r="HC21" s="926">
        <v>0</v>
      </c>
      <c r="HD21" s="926">
        <v>0</v>
      </c>
      <c r="HE21" s="926">
        <v>0</v>
      </c>
      <c r="HF21" s="926">
        <v>0</v>
      </c>
      <c r="HG21" s="926">
        <v>0</v>
      </c>
      <c r="HH21" s="926">
        <v>0</v>
      </c>
      <c r="HI21" s="926">
        <v>0</v>
      </c>
      <c r="HJ21" s="926">
        <v>0</v>
      </c>
      <c r="HK21" s="926">
        <v>0</v>
      </c>
      <c r="HL21" s="926">
        <v>0</v>
      </c>
      <c r="HM21" s="927">
        <v>0</v>
      </c>
      <c r="HN21" s="925">
        <v>-8.3678906087522336</v>
      </c>
      <c r="HO21" s="926">
        <v>-19.352648329271517</v>
      </c>
      <c r="HP21" s="926">
        <v>-23.606972411602499</v>
      </c>
      <c r="HQ21" s="926">
        <v>-23.132381653690288</v>
      </c>
      <c r="HR21" s="926">
        <v>-19.896490609428781</v>
      </c>
      <c r="HS21" s="926">
        <v>-14.906417604457772</v>
      </c>
      <c r="HT21" s="926">
        <v>-9.9046403783743244</v>
      </c>
      <c r="HU21" s="926">
        <v>-5.9157044114083419</v>
      </c>
      <c r="HV21" s="926">
        <v>0</v>
      </c>
      <c r="HW21" s="926">
        <v>0</v>
      </c>
      <c r="HX21" s="926">
        <v>0</v>
      </c>
      <c r="HY21" s="926">
        <v>0</v>
      </c>
      <c r="HZ21" s="926">
        <v>0</v>
      </c>
      <c r="IA21" s="926">
        <v>0</v>
      </c>
      <c r="IB21" s="926">
        <v>0</v>
      </c>
      <c r="IC21" s="926">
        <v>0</v>
      </c>
      <c r="ID21" s="926">
        <v>0</v>
      </c>
      <c r="IE21" s="926">
        <v>0</v>
      </c>
      <c r="IF21" s="926">
        <v>0</v>
      </c>
      <c r="IG21" s="926">
        <v>0</v>
      </c>
      <c r="IH21" s="927">
        <v>0</v>
      </c>
      <c r="II21" s="925">
        <v>-1.2482856238099416</v>
      </c>
      <c r="IJ21" s="926">
        <v>-2.7235280910877933</v>
      </c>
      <c r="IK21" s="926">
        <v>-3.130632072087657</v>
      </c>
      <c r="IL21" s="926">
        <v>-2.8818489196461741</v>
      </c>
      <c r="IM21" s="926">
        <v>-2.3226725303196218</v>
      </c>
      <c r="IN21" s="926">
        <v>-1.6484291303336889</v>
      </c>
      <c r="IO21" s="926">
        <v>-1.0838253589365898</v>
      </c>
      <c r="IP21" s="926">
        <v>-0.65545552107021976</v>
      </c>
      <c r="IQ21" s="926">
        <v>0</v>
      </c>
      <c r="IR21" s="926">
        <v>0</v>
      </c>
      <c r="IS21" s="926">
        <v>0</v>
      </c>
      <c r="IT21" s="926">
        <v>0</v>
      </c>
      <c r="IU21" s="926">
        <v>0</v>
      </c>
      <c r="IV21" s="926">
        <v>0</v>
      </c>
      <c r="IW21" s="926">
        <v>0</v>
      </c>
      <c r="IX21" s="926">
        <v>0</v>
      </c>
      <c r="IY21" s="926">
        <v>0</v>
      </c>
      <c r="IZ21" s="926">
        <v>0</v>
      </c>
      <c r="JA21" s="926">
        <v>0</v>
      </c>
      <c r="JB21" s="926">
        <v>0</v>
      </c>
      <c r="JC21" s="927">
        <v>0</v>
      </c>
      <c r="JD21" s="925">
        <v>-4.4670473443487282</v>
      </c>
      <c r="JE21" s="926">
        <v>-10.281619417998797</v>
      </c>
      <c r="JF21" s="926">
        <v>-12.340336588554692</v>
      </c>
      <c r="JG21" s="926">
        <v>-11.891095008529021</v>
      </c>
      <c r="JH21" s="926">
        <v>-10.126062092445096</v>
      </c>
      <c r="JI21" s="926">
        <v>-7.563812682733456</v>
      </c>
      <c r="JJ21" s="926">
        <v>-5.1004151698984259</v>
      </c>
      <c r="JK21" s="926">
        <v>-3.1816111237972819</v>
      </c>
      <c r="JL21" s="926">
        <v>0</v>
      </c>
      <c r="JM21" s="926">
        <v>0</v>
      </c>
      <c r="JN21" s="926">
        <v>0</v>
      </c>
      <c r="JO21" s="926">
        <v>0</v>
      </c>
      <c r="JP21" s="926">
        <v>0</v>
      </c>
      <c r="JQ21" s="926">
        <v>0</v>
      </c>
      <c r="JR21" s="926">
        <v>0</v>
      </c>
      <c r="JS21" s="926">
        <v>0</v>
      </c>
      <c r="JT21" s="926">
        <v>0</v>
      </c>
      <c r="JU21" s="926">
        <v>0</v>
      </c>
      <c r="JV21" s="926">
        <v>0</v>
      </c>
      <c r="JW21" s="926">
        <v>0</v>
      </c>
      <c r="JX21" s="927">
        <v>0</v>
      </c>
      <c r="JY21" s="925">
        <v>-3.9423365446793923</v>
      </c>
      <c r="JZ21" s="926">
        <v>-8.3010002269220422</v>
      </c>
      <c r="KA21" s="926">
        <v>-9.2584491504683513</v>
      </c>
      <c r="KB21" s="926">
        <v>-8.3065713306033331</v>
      </c>
      <c r="KC21" s="926">
        <v>-6.5240819363522746</v>
      </c>
      <c r="KD21" s="926">
        <v>-4.4844799193285354</v>
      </c>
      <c r="KE21" s="926">
        <v>-2.820980999770029</v>
      </c>
      <c r="KF21" s="926">
        <v>-1.5994221333798606</v>
      </c>
      <c r="KG21" s="926">
        <v>0</v>
      </c>
      <c r="KH21" s="926">
        <v>0</v>
      </c>
      <c r="KI21" s="926">
        <v>0</v>
      </c>
      <c r="KJ21" s="926">
        <v>0</v>
      </c>
      <c r="KK21" s="926">
        <v>0</v>
      </c>
      <c r="KL21" s="926">
        <v>0</v>
      </c>
      <c r="KM21" s="926">
        <v>0</v>
      </c>
      <c r="KN21" s="926">
        <v>0</v>
      </c>
      <c r="KO21" s="926">
        <v>0</v>
      </c>
      <c r="KP21" s="926">
        <v>0</v>
      </c>
      <c r="KQ21" s="926">
        <v>0</v>
      </c>
      <c r="KR21" s="926">
        <v>0</v>
      </c>
      <c r="KS21" s="927">
        <v>0</v>
      </c>
      <c r="KT21" s="925">
        <v>-8.5104409514256645</v>
      </c>
      <c r="KU21" s="926">
        <v>-19.26088411537313</v>
      </c>
      <c r="KV21" s="926">
        <v>-22.821708018424488</v>
      </c>
      <c r="KW21" s="926">
        <v>-21.679919401448672</v>
      </c>
      <c r="KX21" s="926">
        <v>-18.027507035835981</v>
      </c>
      <c r="KY21" s="926">
        <v>-12.998079148984004</v>
      </c>
      <c r="KZ21" s="926">
        <v>-8.2367579997267342</v>
      </c>
      <c r="LA21" s="926">
        <v>-4.6014557301012928</v>
      </c>
      <c r="LB21" s="926">
        <v>0</v>
      </c>
      <c r="LC21" s="926">
        <v>0</v>
      </c>
      <c r="LD21" s="926">
        <v>0</v>
      </c>
      <c r="LE21" s="926">
        <v>0</v>
      </c>
      <c r="LF21" s="926">
        <v>0</v>
      </c>
      <c r="LG21" s="926">
        <v>0</v>
      </c>
      <c r="LH21" s="926">
        <v>0</v>
      </c>
      <c r="LI21" s="926">
        <v>0</v>
      </c>
      <c r="LJ21" s="926">
        <v>0</v>
      </c>
      <c r="LK21" s="926">
        <v>0</v>
      </c>
      <c r="LL21" s="926">
        <v>0</v>
      </c>
      <c r="LM21" s="926">
        <v>0</v>
      </c>
      <c r="LN21" s="927">
        <v>0</v>
      </c>
      <c r="LO21" s="925">
        <v>-4.9346485764571235E-2</v>
      </c>
      <c r="LP21" s="926">
        <v>-0.12175531595472067</v>
      </c>
      <c r="LQ21" s="926">
        <v>-0.15937162364099544</v>
      </c>
      <c r="LR21" s="926">
        <v>-0.16681563246400088</v>
      </c>
      <c r="LS21" s="926">
        <v>-0.15128235713254456</v>
      </c>
      <c r="LT21" s="926">
        <v>-0.1191680917419955</v>
      </c>
      <c r="LU21" s="926">
        <v>-8.0983889592059821E-2</v>
      </c>
      <c r="LV21" s="926">
        <v>-4.7746057182723955E-2</v>
      </c>
      <c r="LW21" s="926">
        <v>0</v>
      </c>
      <c r="LX21" s="926">
        <v>0</v>
      </c>
      <c r="LY21" s="926">
        <v>0</v>
      </c>
      <c r="LZ21" s="926">
        <v>0</v>
      </c>
      <c r="MA21" s="926">
        <v>0</v>
      </c>
      <c r="MB21" s="926">
        <v>0</v>
      </c>
      <c r="MC21" s="926">
        <v>0</v>
      </c>
      <c r="MD21" s="926">
        <v>0</v>
      </c>
      <c r="ME21" s="926">
        <v>0</v>
      </c>
      <c r="MF21" s="926">
        <v>0</v>
      </c>
      <c r="MG21" s="926">
        <v>0</v>
      </c>
      <c r="MH21" s="926">
        <v>0</v>
      </c>
      <c r="MI21" s="927">
        <v>0</v>
      </c>
      <c r="MJ21" s="926">
        <v>-7.0573322582493492E-2</v>
      </c>
      <c r="MK21" s="926">
        <v>-0.16834991199536864</v>
      </c>
      <c r="ML21" s="926">
        <v>-0.21424452636547242</v>
      </c>
      <c r="MM21" s="926">
        <v>-0.22008673532089684</v>
      </c>
      <c r="MN21" s="926">
        <v>-0.19873952338169376</v>
      </c>
      <c r="MO21" s="926">
        <v>-0.15932388927004038</v>
      </c>
      <c r="MP21" s="926">
        <v>-0.11789849654832185</v>
      </c>
      <c r="MQ21" s="926">
        <v>-8.0746276809058992E-2</v>
      </c>
      <c r="MR21" s="926">
        <v>0</v>
      </c>
      <c r="MS21" s="926">
        <v>0</v>
      </c>
      <c r="MT21" s="926">
        <v>0</v>
      </c>
      <c r="MU21" s="926">
        <v>0</v>
      </c>
      <c r="MV21" s="926">
        <v>0</v>
      </c>
      <c r="MW21" s="926">
        <v>0</v>
      </c>
      <c r="MX21" s="926">
        <v>0</v>
      </c>
      <c r="MY21" s="926">
        <v>0</v>
      </c>
      <c r="MZ21" s="926">
        <v>0</v>
      </c>
      <c r="NA21" s="926">
        <v>0</v>
      </c>
      <c r="NB21" s="926">
        <v>0</v>
      </c>
      <c r="NC21" s="926">
        <v>0</v>
      </c>
      <c r="ND21" s="926">
        <v>0</v>
      </c>
      <c r="NE21" s="925">
        <v>-0.17701013012956102</v>
      </c>
      <c r="NF21" s="926">
        <v>-0.45039408380614798</v>
      </c>
      <c r="NG21" s="926">
        <v>-0.61216348977247126</v>
      </c>
      <c r="NH21" s="926">
        <v>-0.67038930023764109</v>
      </c>
      <c r="NI21" s="926">
        <v>-0.65386982679236727</v>
      </c>
      <c r="NJ21" s="926">
        <v>-0.56282509553463633</v>
      </c>
      <c r="NK21" s="926">
        <v>-0.43591234166418324</v>
      </c>
      <c r="NL21" s="926">
        <v>-0.31839027791109586</v>
      </c>
      <c r="NM21" s="926">
        <v>0</v>
      </c>
      <c r="NN21" s="926">
        <v>0</v>
      </c>
      <c r="NO21" s="926">
        <v>0</v>
      </c>
      <c r="NP21" s="926">
        <v>0</v>
      </c>
      <c r="NQ21" s="926">
        <v>0</v>
      </c>
      <c r="NR21" s="926">
        <v>0</v>
      </c>
      <c r="NS21" s="926">
        <v>0</v>
      </c>
      <c r="NT21" s="926">
        <v>0</v>
      </c>
      <c r="NU21" s="926">
        <v>0</v>
      </c>
      <c r="NV21" s="926">
        <v>0</v>
      </c>
      <c r="NW21" s="926">
        <v>0</v>
      </c>
      <c r="NX21" s="926">
        <v>0</v>
      </c>
      <c r="NY21" s="927">
        <v>0</v>
      </c>
    </row>
    <row r="22" spans="1:389" ht="13.5" thickBot="1">
      <c r="A22" s="768" t="s">
        <v>143</v>
      </c>
      <c r="B22" s="771">
        <v>25.104738032112095</v>
      </c>
      <c r="C22" s="1081">
        <v>-248080.58604268209</v>
      </c>
      <c r="D22" s="773">
        <v>534957.89037491917</v>
      </c>
      <c r="E22" s="771">
        <v>118.53598410118548</v>
      </c>
      <c r="F22" s="772">
        <v>-1084562.0140212961</v>
      </c>
      <c r="G22" s="773">
        <v>2941147.1890575066</v>
      </c>
      <c r="H22" s="771">
        <v>143.64072213329757</v>
      </c>
      <c r="I22" s="1081">
        <v>-1332642.6000639782</v>
      </c>
      <c r="J22" s="1081">
        <v>3476105.079432426</v>
      </c>
      <c r="K22" s="773">
        <v>24070060.954179462</v>
      </c>
      <c r="L22" s="928">
        <v>-5.9426079048556488</v>
      </c>
      <c r="M22" s="929">
        <v>-3.9710720264947668</v>
      </c>
      <c r="N22" s="929">
        <v>-2.4635145687451399</v>
      </c>
      <c r="O22" s="929">
        <v>-4.8658877401069276</v>
      </c>
      <c r="P22" s="929">
        <v>0</v>
      </c>
      <c r="Q22" s="929">
        <v>0</v>
      </c>
      <c r="R22" s="929">
        <v>0</v>
      </c>
      <c r="S22" s="929">
        <v>0</v>
      </c>
      <c r="T22" s="929">
        <v>0</v>
      </c>
      <c r="U22" s="929">
        <v>0</v>
      </c>
      <c r="V22" s="929">
        <v>0</v>
      </c>
      <c r="W22" s="929">
        <v>0</v>
      </c>
      <c r="X22" s="929">
        <v>0</v>
      </c>
      <c r="Y22" s="929">
        <v>0</v>
      </c>
      <c r="Z22" s="929">
        <v>0</v>
      </c>
      <c r="AA22" s="929">
        <v>0</v>
      </c>
      <c r="AB22" s="929">
        <v>0</v>
      </c>
      <c r="AC22" s="929">
        <v>0</v>
      </c>
      <c r="AD22" s="929">
        <v>0</v>
      </c>
      <c r="AE22" s="929">
        <v>0</v>
      </c>
      <c r="AF22" s="930">
        <v>0</v>
      </c>
      <c r="AG22" s="928">
        <v>-21.346041497904423</v>
      </c>
      <c r="AH22" s="929">
        <v>-14.8304323627234</v>
      </c>
      <c r="AI22" s="929">
        <v>-9.5979889586998866</v>
      </c>
      <c r="AJ22" s="929">
        <v>-19.19598290816873</v>
      </c>
      <c r="AK22" s="929">
        <v>0</v>
      </c>
      <c r="AL22" s="929">
        <v>0</v>
      </c>
      <c r="AM22" s="929">
        <v>0</v>
      </c>
      <c r="AN22" s="929">
        <v>0</v>
      </c>
      <c r="AO22" s="929">
        <v>0</v>
      </c>
      <c r="AP22" s="929">
        <v>0</v>
      </c>
      <c r="AQ22" s="929">
        <v>0</v>
      </c>
      <c r="AR22" s="929">
        <v>0</v>
      </c>
      <c r="AS22" s="929">
        <v>0</v>
      </c>
      <c r="AT22" s="929">
        <v>0</v>
      </c>
      <c r="AU22" s="929">
        <v>0</v>
      </c>
      <c r="AV22" s="929">
        <v>0</v>
      </c>
      <c r="AW22" s="929">
        <v>0</v>
      </c>
      <c r="AX22" s="929">
        <v>0</v>
      </c>
      <c r="AY22" s="929">
        <v>0</v>
      </c>
      <c r="AZ22" s="929">
        <v>0</v>
      </c>
      <c r="BA22" s="930">
        <v>0</v>
      </c>
      <c r="BB22" s="928">
        <v>-2.1740646438930114</v>
      </c>
      <c r="BC22" s="929">
        <v>-1.4275376646125011</v>
      </c>
      <c r="BD22" s="929">
        <v>-0.88824265248820211</v>
      </c>
      <c r="BE22" s="929">
        <v>-1.8081511863451247</v>
      </c>
      <c r="BF22" s="929">
        <v>0</v>
      </c>
      <c r="BG22" s="929">
        <v>0</v>
      </c>
      <c r="BH22" s="929">
        <v>0</v>
      </c>
      <c r="BI22" s="929">
        <v>0</v>
      </c>
      <c r="BJ22" s="929">
        <v>0</v>
      </c>
      <c r="BK22" s="929">
        <v>0</v>
      </c>
      <c r="BL22" s="929">
        <v>0</v>
      </c>
      <c r="BM22" s="929">
        <v>0</v>
      </c>
      <c r="BN22" s="929">
        <v>0</v>
      </c>
      <c r="BO22" s="929">
        <v>0</v>
      </c>
      <c r="BP22" s="929">
        <v>0</v>
      </c>
      <c r="BQ22" s="929">
        <v>0</v>
      </c>
      <c r="BR22" s="929">
        <v>0</v>
      </c>
      <c r="BS22" s="929">
        <v>0</v>
      </c>
      <c r="BT22" s="929">
        <v>0</v>
      </c>
      <c r="BU22" s="929">
        <v>0</v>
      </c>
      <c r="BV22" s="930">
        <v>0</v>
      </c>
      <c r="BW22" s="928">
        <v>-11.733092305290128</v>
      </c>
      <c r="BX22" s="929">
        <v>-8.0624211468637839</v>
      </c>
      <c r="BY22" s="929">
        <v>-5.2706621813569399</v>
      </c>
      <c r="BZ22" s="929">
        <v>-10.976580943026534</v>
      </c>
      <c r="CA22" s="929">
        <v>0</v>
      </c>
      <c r="CB22" s="929">
        <v>0</v>
      </c>
      <c r="CC22" s="929">
        <v>0</v>
      </c>
      <c r="CD22" s="929">
        <v>0</v>
      </c>
      <c r="CE22" s="929">
        <v>0</v>
      </c>
      <c r="CF22" s="929">
        <v>0</v>
      </c>
      <c r="CG22" s="929">
        <v>0</v>
      </c>
      <c r="CH22" s="929">
        <v>0</v>
      </c>
      <c r="CI22" s="929">
        <v>0</v>
      </c>
      <c r="CJ22" s="929">
        <v>0</v>
      </c>
      <c r="CK22" s="929">
        <v>0</v>
      </c>
      <c r="CL22" s="929">
        <v>0</v>
      </c>
      <c r="CM22" s="929">
        <v>0</v>
      </c>
      <c r="CN22" s="929">
        <v>0</v>
      </c>
      <c r="CO22" s="929">
        <v>0</v>
      </c>
      <c r="CP22" s="929">
        <v>0</v>
      </c>
      <c r="CQ22" s="930">
        <v>0</v>
      </c>
      <c r="CR22" s="928">
        <v>-5.9933569577083574</v>
      </c>
      <c r="CS22" s="929">
        <v>-3.7789238698861709</v>
      </c>
      <c r="CT22" s="929">
        <v>-2.2399708976291421</v>
      </c>
      <c r="CU22" s="929">
        <v>-4.7576549497347713</v>
      </c>
      <c r="CV22" s="929">
        <v>0</v>
      </c>
      <c r="CW22" s="929">
        <v>0</v>
      </c>
      <c r="CX22" s="929">
        <v>0</v>
      </c>
      <c r="CY22" s="929">
        <v>0</v>
      </c>
      <c r="CZ22" s="929">
        <v>0</v>
      </c>
      <c r="DA22" s="929">
        <v>0</v>
      </c>
      <c r="DB22" s="929">
        <v>0</v>
      </c>
      <c r="DC22" s="929">
        <v>0</v>
      </c>
      <c r="DD22" s="929">
        <v>0</v>
      </c>
      <c r="DE22" s="929">
        <v>0</v>
      </c>
      <c r="DF22" s="929">
        <v>0</v>
      </c>
      <c r="DG22" s="929">
        <v>0</v>
      </c>
      <c r="DH22" s="929">
        <v>0</v>
      </c>
      <c r="DI22" s="929">
        <v>0</v>
      </c>
      <c r="DJ22" s="929">
        <v>0</v>
      </c>
      <c r="DK22" s="929">
        <v>0</v>
      </c>
      <c r="DL22" s="930">
        <v>0</v>
      </c>
      <c r="DM22" s="928">
        <v>-21.541642127140335</v>
      </c>
      <c r="DN22" s="929">
        <v>-14.105621353934708</v>
      </c>
      <c r="DO22" s="929">
        <v>-8.7050543550731447</v>
      </c>
      <c r="DP22" s="929">
        <v>-18.945402295384895</v>
      </c>
      <c r="DQ22" s="929">
        <v>0</v>
      </c>
      <c r="DR22" s="929">
        <v>0</v>
      </c>
      <c r="DS22" s="929">
        <v>0</v>
      </c>
      <c r="DT22" s="929">
        <v>0</v>
      </c>
      <c r="DU22" s="929">
        <v>0</v>
      </c>
      <c r="DV22" s="929">
        <v>0</v>
      </c>
      <c r="DW22" s="929">
        <v>0</v>
      </c>
      <c r="DX22" s="929">
        <v>0</v>
      </c>
      <c r="DY22" s="929">
        <v>0</v>
      </c>
      <c r="DZ22" s="929">
        <v>0</v>
      </c>
      <c r="EA22" s="929">
        <v>0</v>
      </c>
      <c r="EB22" s="929">
        <v>0</v>
      </c>
      <c r="EC22" s="929">
        <v>0</v>
      </c>
      <c r="ED22" s="929">
        <v>0</v>
      </c>
      <c r="EE22" s="929">
        <v>0</v>
      </c>
      <c r="EF22" s="929">
        <v>0</v>
      </c>
      <c r="EG22" s="930">
        <v>0</v>
      </c>
      <c r="EH22" s="928">
        <v>-1.6095357920981819</v>
      </c>
      <c r="EI22" s="929">
        <v>-1.0821935551177511</v>
      </c>
      <c r="EJ22" s="929">
        <v>-0.66641901560443451</v>
      </c>
      <c r="EK22" s="929">
        <v>-1.2273970840589179</v>
      </c>
      <c r="EL22" s="929">
        <v>0</v>
      </c>
      <c r="EM22" s="929">
        <v>0</v>
      </c>
      <c r="EN22" s="929">
        <v>0</v>
      </c>
      <c r="EO22" s="929">
        <v>0</v>
      </c>
      <c r="EP22" s="929">
        <v>0</v>
      </c>
      <c r="EQ22" s="929">
        <v>0</v>
      </c>
      <c r="ER22" s="929">
        <v>0</v>
      </c>
      <c r="ES22" s="929">
        <v>0</v>
      </c>
      <c r="ET22" s="929">
        <v>0</v>
      </c>
      <c r="EU22" s="929">
        <v>0</v>
      </c>
      <c r="EV22" s="929">
        <v>0</v>
      </c>
      <c r="EW22" s="929">
        <v>0</v>
      </c>
      <c r="EX22" s="929">
        <v>0</v>
      </c>
      <c r="EY22" s="929">
        <v>0</v>
      </c>
      <c r="EZ22" s="929">
        <v>0</v>
      </c>
      <c r="FA22" s="929">
        <v>0</v>
      </c>
      <c r="FB22" s="930">
        <v>0</v>
      </c>
      <c r="FC22" s="929">
        <v>-1.8121392059759245</v>
      </c>
      <c r="FD22" s="929">
        <v>-1.1983483154893548</v>
      </c>
      <c r="FE22" s="929">
        <v>-0.7398604124352488</v>
      </c>
      <c r="FF22" s="929">
        <v>-1.403175048045167</v>
      </c>
      <c r="FG22" s="929">
        <v>0</v>
      </c>
      <c r="FH22" s="929">
        <v>0</v>
      </c>
      <c r="FI22" s="929">
        <v>0</v>
      </c>
      <c r="FJ22" s="929">
        <v>0</v>
      </c>
      <c r="FK22" s="929">
        <v>0</v>
      </c>
      <c r="FL22" s="929">
        <v>0</v>
      </c>
      <c r="FM22" s="929">
        <v>0</v>
      </c>
      <c r="FN22" s="929">
        <v>0</v>
      </c>
      <c r="FO22" s="929">
        <v>0</v>
      </c>
      <c r="FP22" s="929">
        <v>0</v>
      </c>
      <c r="FQ22" s="929">
        <v>0</v>
      </c>
      <c r="FR22" s="929">
        <v>0</v>
      </c>
      <c r="FS22" s="929">
        <v>0</v>
      </c>
      <c r="FT22" s="929">
        <v>0</v>
      </c>
      <c r="FU22" s="929">
        <v>0</v>
      </c>
      <c r="FV22" s="929">
        <v>0</v>
      </c>
      <c r="FW22" s="929">
        <v>0</v>
      </c>
      <c r="FX22" s="928">
        <v>-5.6464646385358037</v>
      </c>
      <c r="FY22" s="929">
        <v>-3.9279262429379074</v>
      </c>
      <c r="FZ22" s="929">
        <v>-2.6181710794750934</v>
      </c>
      <c r="GA22" s="929">
        <v>-5.1032491953572645</v>
      </c>
      <c r="GB22" s="929">
        <v>0</v>
      </c>
      <c r="GC22" s="929">
        <v>0</v>
      </c>
      <c r="GD22" s="929">
        <v>0</v>
      </c>
      <c r="GE22" s="929">
        <v>0</v>
      </c>
      <c r="GF22" s="929">
        <v>0</v>
      </c>
      <c r="GG22" s="929">
        <v>0</v>
      </c>
      <c r="GH22" s="929">
        <v>0</v>
      </c>
      <c r="GI22" s="929">
        <v>0</v>
      </c>
      <c r="GJ22" s="929">
        <v>0</v>
      </c>
      <c r="GK22" s="929">
        <v>0</v>
      </c>
      <c r="GL22" s="929">
        <v>0</v>
      </c>
      <c r="GM22" s="929">
        <v>0</v>
      </c>
      <c r="GN22" s="929">
        <v>0</v>
      </c>
      <c r="GO22" s="929">
        <v>0</v>
      </c>
      <c r="GP22" s="929">
        <v>0</v>
      </c>
      <c r="GQ22" s="929">
        <v>0</v>
      </c>
      <c r="GR22" s="930">
        <v>0</v>
      </c>
      <c r="GS22" s="928">
        <v>-1.2593975988761557</v>
      </c>
      <c r="GT22" s="929">
        <v>-2.1370007881731041</v>
      </c>
      <c r="GU22" s="929">
        <v>-1.8947731389270714</v>
      </c>
      <c r="GV22" s="929">
        <v>0</v>
      </c>
      <c r="GW22" s="929">
        <v>0</v>
      </c>
      <c r="GX22" s="929">
        <v>0</v>
      </c>
      <c r="GY22" s="929">
        <v>0</v>
      </c>
      <c r="GZ22" s="929">
        <v>0</v>
      </c>
      <c r="HA22" s="929">
        <v>0</v>
      </c>
      <c r="HB22" s="929">
        <v>0</v>
      </c>
      <c r="HC22" s="929">
        <v>0</v>
      </c>
      <c r="HD22" s="929">
        <v>0</v>
      </c>
      <c r="HE22" s="929">
        <v>0</v>
      </c>
      <c r="HF22" s="929">
        <v>0</v>
      </c>
      <c r="HG22" s="929">
        <v>0</v>
      </c>
      <c r="HH22" s="929">
        <v>0</v>
      </c>
      <c r="HI22" s="929">
        <v>0</v>
      </c>
      <c r="HJ22" s="929">
        <v>0</v>
      </c>
      <c r="HK22" s="929">
        <v>0</v>
      </c>
      <c r="HL22" s="929">
        <v>0</v>
      </c>
      <c r="HM22" s="930">
        <v>0</v>
      </c>
      <c r="HN22" s="928">
        <v>-4.7829680767559353</v>
      </c>
      <c r="HO22" s="929">
        <v>-8.2967942113863842</v>
      </c>
      <c r="HP22" s="929">
        <v>-7.6224676547557237</v>
      </c>
      <c r="HQ22" s="929">
        <v>0</v>
      </c>
      <c r="HR22" s="929">
        <v>0</v>
      </c>
      <c r="HS22" s="929">
        <v>0</v>
      </c>
      <c r="HT22" s="929">
        <v>0</v>
      </c>
      <c r="HU22" s="929">
        <v>0</v>
      </c>
      <c r="HV22" s="929">
        <v>0</v>
      </c>
      <c r="HW22" s="929">
        <v>0</v>
      </c>
      <c r="HX22" s="929">
        <v>0</v>
      </c>
      <c r="HY22" s="929">
        <v>0</v>
      </c>
      <c r="HZ22" s="929">
        <v>0</v>
      </c>
      <c r="IA22" s="929">
        <v>0</v>
      </c>
      <c r="IB22" s="929">
        <v>0</v>
      </c>
      <c r="IC22" s="929">
        <v>0</v>
      </c>
      <c r="ID22" s="929">
        <v>0</v>
      </c>
      <c r="IE22" s="929">
        <v>0</v>
      </c>
      <c r="IF22" s="929">
        <v>0</v>
      </c>
      <c r="IG22" s="929">
        <v>0</v>
      </c>
      <c r="IH22" s="930">
        <v>0</v>
      </c>
      <c r="II22" s="928">
        <v>-0.44406846866853122</v>
      </c>
      <c r="IJ22" s="929">
        <v>-0.7468073779017228</v>
      </c>
      <c r="IK22" s="929">
        <v>-0.64917274133494907</v>
      </c>
      <c r="IL22" s="929">
        <v>0</v>
      </c>
      <c r="IM22" s="929">
        <v>0</v>
      </c>
      <c r="IN22" s="929">
        <v>0</v>
      </c>
      <c r="IO22" s="929">
        <v>0</v>
      </c>
      <c r="IP22" s="929">
        <v>0</v>
      </c>
      <c r="IQ22" s="929">
        <v>0</v>
      </c>
      <c r="IR22" s="929">
        <v>0</v>
      </c>
      <c r="IS22" s="929">
        <v>0</v>
      </c>
      <c r="IT22" s="929">
        <v>0</v>
      </c>
      <c r="IU22" s="929">
        <v>0</v>
      </c>
      <c r="IV22" s="929">
        <v>0</v>
      </c>
      <c r="IW22" s="929">
        <v>0</v>
      </c>
      <c r="IX22" s="929">
        <v>0</v>
      </c>
      <c r="IY22" s="929">
        <v>0</v>
      </c>
      <c r="IZ22" s="929">
        <v>0</v>
      </c>
      <c r="JA22" s="929">
        <v>0</v>
      </c>
      <c r="JB22" s="929">
        <v>0</v>
      </c>
      <c r="JC22" s="930">
        <v>0</v>
      </c>
      <c r="JD22" s="928">
        <v>-3.1844753506651671</v>
      </c>
      <c r="JE22" s="929">
        <v>-5.2643866429840998</v>
      </c>
      <c r="JF22" s="929">
        <v>-4.5758504434344118</v>
      </c>
      <c r="JG22" s="929">
        <v>0</v>
      </c>
      <c r="JH22" s="929">
        <v>0</v>
      </c>
      <c r="JI22" s="929">
        <v>0</v>
      </c>
      <c r="JJ22" s="929">
        <v>0</v>
      </c>
      <c r="JK22" s="929">
        <v>0</v>
      </c>
      <c r="JL22" s="929">
        <v>0</v>
      </c>
      <c r="JM22" s="929">
        <v>0</v>
      </c>
      <c r="JN22" s="929">
        <v>0</v>
      </c>
      <c r="JO22" s="929">
        <v>0</v>
      </c>
      <c r="JP22" s="929">
        <v>0</v>
      </c>
      <c r="JQ22" s="929">
        <v>0</v>
      </c>
      <c r="JR22" s="929">
        <v>0</v>
      </c>
      <c r="JS22" s="929">
        <v>0</v>
      </c>
      <c r="JT22" s="929">
        <v>0</v>
      </c>
      <c r="JU22" s="929">
        <v>0</v>
      </c>
      <c r="JV22" s="929">
        <v>0</v>
      </c>
      <c r="JW22" s="929">
        <v>0</v>
      </c>
      <c r="JX22" s="930">
        <v>0</v>
      </c>
      <c r="JY22" s="928">
        <v>-1.2701469692058396</v>
      </c>
      <c r="JZ22" s="929">
        <v>-2.0901082140073157</v>
      </c>
      <c r="KA22" s="929">
        <v>-1.7832013758821361</v>
      </c>
      <c r="KB22" s="929">
        <v>0</v>
      </c>
      <c r="KC22" s="929">
        <v>0</v>
      </c>
      <c r="KD22" s="929">
        <v>0</v>
      </c>
      <c r="KE22" s="929">
        <v>0</v>
      </c>
      <c r="KF22" s="929">
        <v>0</v>
      </c>
      <c r="KG22" s="929">
        <v>0</v>
      </c>
      <c r="KH22" s="929">
        <v>0</v>
      </c>
      <c r="KI22" s="929">
        <v>0</v>
      </c>
      <c r="KJ22" s="929">
        <v>0</v>
      </c>
      <c r="KK22" s="929">
        <v>0</v>
      </c>
      <c r="KL22" s="929">
        <v>0</v>
      </c>
      <c r="KM22" s="929">
        <v>0</v>
      </c>
      <c r="KN22" s="929">
        <v>0</v>
      </c>
      <c r="KO22" s="929">
        <v>0</v>
      </c>
      <c r="KP22" s="929">
        <v>0</v>
      </c>
      <c r="KQ22" s="929">
        <v>0</v>
      </c>
      <c r="KR22" s="929">
        <v>0</v>
      </c>
      <c r="KS22" s="930">
        <v>0</v>
      </c>
      <c r="KT22" s="928">
        <v>-4.826766169394034</v>
      </c>
      <c r="KU22" s="929">
        <v>-8.1526624642785066</v>
      </c>
      <c r="KV22" s="929">
        <v>-7.2174360984025725</v>
      </c>
      <c r="KW22" s="929">
        <v>0</v>
      </c>
      <c r="KX22" s="929">
        <v>0</v>
      </c>
      <c r="KY22" s="929">
        <v>0</v>
      </c>
      <c r="KZ22" s="929">
        <v>0</v>
      </c>
      <c r="LA22" s="929">
        <v>0</v>
      </c>
      <c r="LB22" s="929">
        <v>0</v>
      </c>
      <c r="LC22" s="929">
        <v>0</v>
      </c>
      <c r="LD22" s="929">
        <v>0</v>
      </c>
      <c r="LE22" s="929">
        <v>0</v>
      </c>
      <c r="LF22" s="929">
        <v>0</v>
      </c>
      <c r="LG22" s="929">
        <v>0</v>
      </c>
      <c r="LH22" s="929">
        <v>0</v>
      </c>
      <c r="LI22" s="929">
        <v>0</v>
      </c>
      <c r="LJ22" s="929">
        <v>0</v>
      </c>
      <c r="LK22" s="929">
        <v>0</v>
      </c>
      <c r="LL22" s="929">
        <v>0</v>
      </c>
      <c r="LM22" s="929">
        <v>0</v>
      </c>
      <c r="LN22" s="930">
        <v>0</v>
      </c>
      <c r="LO22" s="928">
        <v>-1.6011845437558875E-2</v>
      </c>
      <c r="LP22" s="929">
        <v>-3.2920819258386524E-2</v>
      </c>
      <c r="LQ22" s="929">
        <v>-3.5030425908988638E-2</v>
      </c>
      <c r="LR22" s="929">
        <v>0</v>
      </c>
      <c r="LS22" s="929">
        <v>0</v>
      </c>
      <c r="LT22" s="929">
        <v>0</v>
      </c>
      <c r="LU22" s="929">
        <v>0</v>
      </c>
      <c r="LV22" s="929">
        <v>0</v>
      </c>
      <c r="LW22" s="929">
        <v>0</v>
      </c>
      <c r="LX22" s="929">
        <v>0</v>
      </c>
      <c r="LY22" s="929">
        <v>0</v>
      </c>
      <c r="LZ22" s="929">
        <v>0</v>
      </c>
      <c r="MA22" s="929">
        <v>0</v>
      </c>
      <c r="MB22" s="929">
        <v>0</v>
      </c>
      <c r="MC22" s="929">
        <v>0</v>
      </c>
      <c r="MD22" s="929">
        <v>0</v>
      </c>
      <c r="ME22" s="929">
        <v>0</v>
      </c>
      <c r="MF22" s="929">
        <v>0</v>
      </c>
      <c r="MG22" s="929">
        <v>0</v>
      </c>
      <c r="MH22" s="929">
        <v>0</v>
      </c>
      <c r="MI22" s="930">
        <v>0</v>
      </c>
      <c r="MJ22" s="929">
        <v>-1.6717639860408168E-2</v>
      </c>
      <c r="MK22" s="929">
        <v>-3.3456105153216231E-2</v>
      </c>
      <c r="ML22" s="929">
        <v>-3.4962591542529564E-2</v>
      </c>
      <c r="MM22" s="929">
        <v>0</v>
      </c>
      <c r="MN22" s="929">
        <v>0</v>
      </c>
      <c r="MO22" s="929">
        <v>0</v>
      </c>
      <c r="MP22" s="929">
        <v>0</v>
      </c>
      <c r="MQ22" s="929">
        <v>0</v>
      </c>
      <c r="MR22" s="929">
        <v>0</v>
      </c>
      <c r="MS22" s="929">
        <v>0</v>
      </c>
      <c r="MT22" s="929">
        <v>0</v>
      </c>
      <c r="MU22" s="929">
        <v>0</v>
      </c>
      <c r="MV22" s="929">
        <v>0</v>
      </c>
      <c r="MW22" s="929">
        <v>0</v>
      </c>
      <c r="MX22" s="929">
        <v>0</v>
      </c>
      <c r="MY22" s="929">
        <v>0</v>
      </c>
      <c r="MZ22" s="929">
        <v>0</v>
      </c>
      <c r="NA22" s="929">
        <v>0</v>
      </c>
      <c r="NB22" s="929">
        <v>0</v>
      </c>
      <c r="NC22" s="929">
        <v>0</v>
      </c>
      <c r="ND22" s="929">
        <v>0</v>
      </c>
      <c r="NE22" s="928">
        <v>-6.9933659083528998E-2</v>
      </c>
      <c r="NF22" s="929">
        <v>-0.14645762384064143</v>
      </c>
      <c r="NG22" s="929">
        <v>-0.16449840168900254</v>
      </c>
      <c r="NH22" s="929">
        <v>0</v>
      </c>
      <c r="NI22" s="929">
        <v>0</v>
      </c>
      <c r="NJ22" s="929">
        <v>0</v>
      </c>
      <c r="NK22" s="929">
        <v>0</v>
      </c>
      <c r="NL22" s="929">
        <v>0</v>
      </c>
      <c r="NM22" s="929">
        <v>0</v>
      </c>
      <c r="NN22" s="929">
        <v>0</v>
      </c>
      <c r="NO22" s="929">
        <v>0</v>
      </c>
      <c r="NP22" s="929">
        <v>0</v>
      </c>
      <c r="NQ22" s="929">
        <v>0</v>
      </c>
      <c r="NR22" s="929">
        <v>0</v>
      </c>
      <c r="NS22" s="929">
        <v>0</v>
      </c>
      <c r="NT22" s="929">
        <v>0</v>
      </c>
      <c r="NU22" s="929">
        <v>0</v>
      </c>
      <c r="NV22" s="929">
        <v>0</v>
      </c>
      <c r="NW22" s="929">
        <v>0</v>
      </c>
      <c r="NX22" s="929">
        <v>0</v>
      </c>
      <c r="NY22" s="930">
        <v>0</v>
      </c>
    </row>
    <row r="23" spans="1:389">
      <c r="B23" s="774"/>
      <c r="C23" s="775"/>
      <c r="D23" s="775"/>
      <c r="E23" s="775"/>
      <c r="F23" s="775"/>
      <c r="G23" s="775"/>
      <c r="H23" s="775"/>
      <c r="I23" s="775"/>
      <c r="J23" s="744"/>
      <c r="K23" s="745"/>
      <c r="L23" s="745"/>
      <c r="M23" s="745"/>
      <c r="N23" s="745"/>
    </row>
    <row r="24" spans="1:389">
      <c r="A24" s="776" t="s">
        <v>150</v>
      </c>
      <c r="B24" s="744"/>
      <c r="C24" s="744"/>
      <c r="D24" s="744"/>
      <c r="E24" s="744"/>
      <c r="F24" s="744"/>
      <c r="G24" s="744"/>
      <c r="H24" s="744"/>
      <c r="I24" s="744"/>
      <c r="J24" s="744"/>
      <c r="K24" s="745"/>
      <c r="L24" s="745"/>
      <c r="M24" s="745"/>
      <c r="N24" s="745"/>
    </row>
    <row r="25" spans="1:389">
      <c r="A25" s="777"/>
      <c r="B25" s="778"/>
      <c r="C25" s="779"/>
      <c r="D25" s="779"/>
      <c r="E25" s="779"/>
      <c r="F25" s="780"/>
      <c r="G25" s="780"/>
      <c r="H25" s="780"/>
      <c r="I25" s="780"/>
      <c r="J25" s="781"/>
      <c r="K25" s="782"/>
      <c r="L25" s="745"/>
      <c r="M25" s="745"/>
      <c r="N25" s="745"/>
    </row>
    <row r="26" spans="1:389">
      <c r="A26" s="743" t="s">
        <v>194</v>
      </c>
      <c r="B26" s="744"/>
      <c r="C26" s="744"/>
      <c r="D26" s="744"/>
      <c r="E26" s="744"/>
      <c r="F26" s="744"/>
      <c r="G26" s="744"/>
      <c r="H26" s="744"/>
      <c r="I26" s="744"/>
      <c r="J26" s="744"/>
      <c r="K26" s="745"/>
      <c r="L26" s="745"/>
      <c r="M26" s="745"/>
      <c r="N26" s="745"/>
    </row>
    <row r="27" spans="1:389" ht="13.5" thickBot="1">
      <c r="A27" s="744"/>
      <c r="B27" s="744"/>
      <c r="C27" s="744"/>
      <c r="D27" s="744"/>
      <c r="E27" s="744"/>
      <c r="F27" s="744"/>
      <c r="G27" s="744"/>
      <c r="H27" s="1069"/>
      <c r="I27" s="1070"/>
      <c r="J27" s="1070"/>
      <c r="K27" s="1070"/>
      <c r="L27" s="1070"/>
      <c r="M27" s="1070"/>
      <c r="N27" s="1070"/>
      <c r="O27" s="1070"/>
      <c r="P27" s="1070"/>
      <c r="Q27" s="1070"/>
      <c r="R27" s="1070"/>
      <c r="S27" s="1070"/>
      <c r="T27" s="1070"/>
      <c r="U27" s="1070"/>
      <c r="V27" s="1070"/>
      <c r="W27" s="1070"/>
      <c r="X27" s="1070"/>
      <c r="Y27" s="1070"/>
      <c r="Z27" s="1070"/>
      <c r="AA27" s="1070"/>
      <c r="AB27" s="1070"/>
      <c r="AC27" s="1070"/>
      <c r="AD27" s="1070"/>
      <c r="AE27" s="1070"/>
      <c r="AF27" s="1070"/>
      <c r="AG27" s="1070"/>
      <c r="AH27" s="1070"/>
      <c r="AI27" s="1070"/>
      <c r="AJ27" s="1070"/>
      <c r="AK27" s="1070"/>
    </row>
    <row r="28" spans="1:389" ht="13.5" thickBot="1">
      <c r="A28" s="744"/>
      <c r="B28" s="1079" t="s">
        <v>126</v>
      </c>
      <c r="C28" s="783"/>
      <c r="D28" s="783"/>
      <c r="E28" s="784"/>
      <c r="F28" s="784"/>
      <c r="G28" s="785"/>
      <c r="H28" s="920" t="s">
        <v>126</v>
      </c>
      <c r="I28" s="752"/>
      <c r="J28" s="752"/>
      <c r="K28" s="752"/>
      <c r="L28" s="752"/>
      <c r="M28" s="752"/>
      <c r="N28" s="752"/>
      <c r="O28" s="752"/>
      <c r="P28" s="752"/>
      <c r="Q28" s="752"/>
      <c r="R28" s="752"/>
      <c r="S28" s="752"/>
      <c r="T28" s="752"/>
      <c r="U28" s="752"/>
      <c r="V28" s="752"/>
      <c r="W28" s="752"/>
      <c r="X28" s="752"/>
      <c r="Y28" s="752"/>
      <c r="Z28" s="752"/>
      <c r="AA28" s="752"/>
      <c r="AB28" s="753"/>
      <c r="AC28" s="920" t="s">
        <v>126</v>
      </c>
      <c r="AD28" s="752"/>
      <c r="AE28" s="752"/>
      <c r="AF28" s="752"/>
      <c r="AG28" s="752"/>
      <c r="AH28" s="752"/>
      <c r="AI28" s="752"/>
      <c r="AJ28" s="752"/>
      <c r="AK28" s="752"/>
      <c r="AL28" s="752"/>
      <c r="AM28" s="752"/>
      <c r="AN28" s="752"/>
      <c r="AO28" s="752"/>
      <c r="AP28" s="752"/>
      <c r="AQ28" s="752"/>
      <c r="AR28" s="752"/>
      <c r="AS28" s="752"/>
      <c r="AT28" s="752"/>
      <c r="AU28" s="752"/>
      <c r="AV28" s="752"/>
      <c r="AW28" s="753"/>
      <c r="AX28" s="920" t="s">
        <v>126</v>
      </c>
      <c r="AY28" s="752"/>
      <c r="AZ28" s="752"/>
      <c r="BA28" s="752"/>
      <c r="BB28" s="752"/>
      <c r="BC28" s="752"/>
      <c r="BD28" s="752"/>
      <c r="BE28" s="752"/>
      <c r="BF28" s="752"/>
      <c r="BG28" s="752"/>
      <c r="BH28" s="752"/>
      <c r="BI28" s="752"/>
      <c r="BJ28" s="752"/>
      <c r="BK28" s="752"/>
      <c r="BL28" s="752"/>
      <c r="BM28" s="752"/>
      <c r="BN28" s="752"/>
      <c r="BO28" s="752"/>
      <c r="BP28" s="752"/>
      <c r="BQ28" s="752"/>
      <c r="BR28" s="753"/>
      <c r="BS28" s="920" t="s">
        <v>126</v>
      </c>
      <c r="BT28" s="752"/>
      <c r="BU28" s="752"/>
      <c r="BV28" s="752"/>
      <c r="BW28" s="752"/>
      <c r="BX28" s="752"/>
      <c r="BY28" s="752"/>
      <c r="BZ28" s="752"/>
      <c r="CA28" s="752"/>
      <c r="CB28" s="752"/>
      <c r="CC28" s="752"/>
      <c r="CD28" s="752"/>
      <c r="CE28" s="752"/>
      <c r="CF28" s="752"/>
      <c r="CG28" s="752"/>
      <c r="CH28" s="752"/>
      <c r="CI28" s="752"/>
      <c r="CJ28" s="752"/>
      <c r="CK28" s="752"/>
      <c r="CL28" s="752"/>
      <c r="CM28" s="753"/>
      <c r="CN28" s="920" t="s">
        <v>126</v>
      </c>
      <c r="CO28" s="752"/>
      <c r="CP28" s="752"/>
      <c r="CQ28" s="752"/>
      <c r="CR28" s="752"/>
      <c r="CS28" s="752"/>
      <c r="CT28" s="752"/>
      <c r="CU28" s="752"/>
      <c r="CV28" s="752"/>
      <c r="CW28" s="752"/>
      <c r="CX28" s="752"/>
      <c r="CY28" s="752"/>
      <c r="CZ28" s="752"/>
      <c r="DA28" s="752"/>
      <c r="DB28" s="752"/>
      <c r="DC28" s="752"/>
      <c r="DD28" s="752"/>
      <c r="DE28" s="752"/>
      <c r="DF28" s="752"/>
      <c r="DG28" s="752"/>
      <c r="DH28" s="753"/>
      <c r="DI28" s="920" t="s">
        <v>126</v>
      </c>
      <c r="DJ28" s="752"/>
      <c r="DK28" s="752"/>
      <c r="DL28" s="752"/>
      <c r="DM28" s="752"/>
      <c r="DN28" s="752"/>
      <c r="DO28" s="752"/>
      <c r="DP28" s="752"/>
      <c r="DQ28" s="752"/>
      <c r="DR28" s="752"/>
      <c r="DS28" s="752"/>
      <c r="DT28" s="752"/>
      <c r="DU28" s="752"/>
      <c r="DV28" s="752"/>
      <c r="DW28" s="752"/>
      <c r="DX28" s="752"/>
      <c r="DY28" s="752"/>
      <c r="DZ28" s="752"/>
      <c r="EA28" s="752"/>
      <c r="EB28" s="752"/>
      <c r="EC28" s="753"/>
      <c r="ED28" s="920" t="s">
        <v>126</v>
      </c>
      <c r="EE28" s="752"/>
      <c r="EF28" s="752"/>
      <c r="EG28" s="752"/>
      <c r="EH28" s="752"/>
      <c r="EI28" s="752"/>
      <c r="EJ28" s="752"/>
      <c r="EK28" s="752"/>
      <c r="EL28" s="752"/>
      <c r="EM28" s="752"/>
      <c r="EN28" s="752"/>
      <c r="EO28" s="752"/>
      <c r="EP28" s="752"/>
      <c r="EQ28" s="752"/>
      <c r="ER28" s="752"/>
      <c r="ES28" s="752"/>
      <c r="ET28" s="752"/>
      <c r="EU28" s="752"/>
      <c r="EV28" s="752"/>
      <c r="EW28" s="752"/>
      <c r="EX28" s="752"/>
      <c r="EY28" s="920" t="s">
        <v>126</v>
      </c>
      <c r="EZ28" s="752"/>
      <c r="FA28" s="752"/>
      <c r="FB28" s="752"/>
      <c r="FC28" s="752"/>
      <c r="FD28" s="752"/>
      <c r="FE28" s="752"/>
      <c r="FF28" s="752"/>
      <c r="FG28" s="752"/>
      <c r="FH28" s="752"/>
      <c r="FI28" s="752"/>
      <c r="FJ28" s="752"/>
      <c r="FK28" s="752"/>
      <c r="FL28" s="752"/>
      <c r="FM28" s="752"/>
      <c r="FN28" s="752"/>
      <c r="FO28" s="752"/>
      <c r="FP28" s="752"/>
      <c r="FQ28" s="752"/>
      <c r="FR28" s="752"/>
      <c r="FS28" s="753"/>
      <c r="FT28" s="920" t="s">
        <v>126</v>
      </c>
      <c r="FU28" s="752"/>
      <c r="FV28" s="752"/>
      <c r="FW28" s="752"/>
      <c r="FX28" s="752"/>
      <c r="FY28" s="752"/>
      <c r="FZ28" s="752"/>
      <c r="GA28" s="752"/>
      <c r="GB28" s="752"/>
      <c r="GC28" s="752"/>
      <c r="GD28" s="752"/>
      <c r="GE28" s="752"/>
      <c r="GF28" s="752"/>
      <c r="GG28" s="752"/>
      <c r="GH28" s="752"/>
      <c r="GI28" s="752"/>
      <c r="GJ28" s="752"/>
      <c r="GK28" s="752"/>
      <c r="GL28" s="752"/>
      <c r="GM28" s="752"/>
      <c r="GN28" s="753"/>
      <c r="GO28" s="752" t="s">
        <v>126</v>
      </c>
      <c r="GP28" s="752"/>
      <c r="GQ28" s="752"/>
      <c r="GR28" s="752"/>
      <c r="GS28" s="752"/>
      <c r="GT28" s="752"/>
      <c r="GU28" s="752"/>
      <c r="GV28" s="752"/>
      <c r="GW28" s="752"/>
      <c r="GX28" s="752"/>
      <c r="GY28" s="752"/>
      <c r="GZ28" s="752"/>
      <c r="HA28" s="752"/>
      <c r="HB28" s="752"/>
      <c r="HC28" s="752"/>
      <c r="HD28" s="752"/>
      <c r="HE28" s="752"/>
      <c r="HF28" s="752"/>
      <c r="HG28" s="752"/>
      <c r="HH28" s="752"/>
      <c r="HI28" s="753"/>
    </row>
    <row r="29" spans="1:389" ht="39" thickBot="1">
      <c r="A29" s="786"/>
      <c r="B29" s="874" t="s">
        <v>308</v>
      </c>
      <c r="C29" s="875" t="s">
        <v>125</v>
      </c>
      <c r="D29" s="875" t="s">
        <v>227</v>
      </c>
      <c r="E29" s="876" t="s">
        <v>311</v>
      </c>
      <c r="F29" s="877" t="s">
        <v>289</v>
      </c>
      <c r="G29" s="878" t="s">
        <v>312</v>
      </c>
      <c r="H29" s="919" t="s">
        <v>393</v>
      </c>
      <c r="I29" s="1063" t="s">
        <v>394</v>
      </c>
      <c r="J29" s="1063" t="s">
        <v>395</v>
      </c>
      <c r="K29" s="1063" t="s">
        <v>396</v>
      </c>
      <c r="L29" s="1063" t="s">
        <v>397</v>
      </c>
      <c r="M29" s="1063" t="s">
        <v>398</v>
      </c>
      <c r="N29" s="1063" t="s">
        <v>399</v>
      </c>
      <c r="O29" s="1063" t="s">
        <v>400</v>
      </c>
      <c r="P29" s="1063" t="s">
        <v>401</v>
      </c>
      <c r="Q29" s="1063" t="s">
        <v>402</v>
      </c>
      <c r="R29" s="1063" t="s">
        <v>403</v>
      </c>
      <c r="S29" s="1063" t="s">
        <v>404</v>
      </c>
      <c r="T29" s="1063" t="s">
        <v>405</v>
      </c>
      <c r="U29" s="1063" t="s">
        <v>406</v>
      </c>
      <c r="V29" s="1063" t="s">
        <v>407</v>
      </c>
      <c r="W29" s="1063" t="s">
        <v>408</v>
      </c>
      <c r="X29" s="1063" t="s">
        <v>409</v>
      </c>
      <c r="Y29" s="1063" t="s">
        <v>410</v>
      </c>
      <c r="Z29" s="1063" t="s">
        <v>411</v>
      </c>
      <c r="AA29" s="1063" t="s">
        <v>412</v>
      </c>
      <c r="AB29" s="1066" t="s">
        <v>597</v>
      </c>
      <c r="AC29" s="919" t="s">
        <v>413</v>
      </c>
      <c r="AD29" s="1063" t="s">
        <v>414</v>
      </c>
      <c r="AE29" s="1063" t="s">
        <v>415</v>
      </c>
      <c r="AF29" s="1063" t="s">
        <v>416</v>
      </c>
      <c r="AG29" s="1063" t="s">
        <v>417</v>
      </c>
      <c r="AH29" s="1063" t="s">
        <v>418</v>
      </c>
      <c r="AI29" s="1063" t="s">
        <v>419</v>
      </c>
      <c r="AJ29" s="1063" t="s">
        <v>420</v>
      </c>
      <c r="AK29" s="1063" t="s">
        <v>421</v>
      </c>
      <c r="AL29" s="1063" t="s">
        <v>422</v>
      </c>
      <c r="AM29" s="1063" t="s">
        <v>423</v>
      </c>
      <c r="AN29" s="1063" t="s">
        <v>424</v>
      </c>
      <c r="AO29" s="1063" t="s">
        <v>425</v>
      </c>
      <c r="AP29" s="1063" t="s">
        <v>426</v>
      </c>
      <c r="AQ29" s="1063" t="s">
        <v>427</v>
      </c>
      <c r="AR29" s="1063" t="s">
        <v>428</v>
      </c>
      <c r="AS29" s="1063" t="s">
        <v>429</v>
      </c>
      <c r="AT29" s="1063" t="s">
        <v>430</v>
      </c>
      <c r="AU29" s="1063" t="s">
        <v>431</v>
      </c>
      <c r="AV29" s="1063" t="s">
        <v>432</v>
      </c>
      <c r="AW29" s="1066" t="s">
        <v>598</v>
      </c>
      <c r="AX29" s="919" t="s">
        <v>433</v>
      </c>
      <c r="AY29" s="1063" t="s">
        <v>434</v>
      </c>
      <c r="AZ29" s="1063" t="s">
        <v>435</v>
      </c>
      <c r="BA29" s="1063" t="s">
        <v>436</v>
      </c>
      <c r="BB29" s="1063" t="s">
        <v>437</v>
      </c>
      <c r="BC29" s="1063" t="s">
        <v>438</v>
      </c>
      <c r="BD29" s="1063" t="s">
        <v>439</v>
      </c>
      <c r="BE29" s="1063" t="s">
        <v>440</v>
      </c>
      <c r="BF29" s="1063" t="s">
        <v>441</v>
      </c>
      <c r="BG29" s="1063" t="s">
        <v>442</v>
      </c>
      <c r="BH29" s="1063" t="s">
        <v>443</v>
      </c>
      <c r="BI29" s="1063" t="s">
        <v>444</v>
      </c>
      <c r="BJ29" s="1063" t="s">
        <v>445</v>
      </c>
      <c r="BK29" s="1063" t="s">
        <v>446</v>
      </c>
      <c r="BL29" s="1063" t="s">
        <v>447</v>
      </c>
      <c r="BM29" s="1063" t="s">
        <v>448</v>
      </c>
      <c r="BN29" s="1063" t="s">
        <v>449</v>
      </c>
      <c r="BO29" s="1063" t="s">
        <v>450</v>
      </c>
      <c r="BP29" s="1063" t="s">
        <v>451</v>
      </c>
      <c r="BQ29" s="1063" t="s">
        <v>452</v>
      </c>
      <c r="BR29" s="1066" t="s">
        <v>599</v>
      </c>
      <c r="BS29" s="919" t="s">
        <v>453</v>
      </c>
      <c r="BT29" s="1063" t="s">
        <v>454</v>
      </c>
      <c r="BU29" s="1063" t="s">
        <v>455</v>
      </c>
      <c r="BV29" s="1063" t="s">
        <v>456</v>
      </c>
      <c r="BW29" s="1063" t="s">
        <v>457</v>
      </c>
      <c r="BX29" s="1063" t="s">
        <v>458</v>
      </c>
      <c r="BY29" s="1063" t="s">
        <v>459</v>
      </c>
      <c r="BZ29" s="1063" t="s">
        <v>460</v>
      </c>
      <c r="CA29" s="1063" t="s">
        <v>461</v>
      </c>
      <c r="CB29" s="1063" t="s">
        <v>462</v>
      </c>
      <c r="CC29" s="1063" t="s">
        <v>463</v>
      </c>
      <c r="CD29" s="1063" t="s">
        <v>464</v>
      </c>
      <c r="CE29" s="1063" t="s">
        <v>465</v>
      </c>
      <c r="CF29" s="1063" t="s">
        <v>466</v>
      </c>
      <c r="CG29" s="1063" t="s">
        <v>467</v>
      </c>
      <c r="CH29" s="1063" t="s">
        <v>468</v>
      </c>
      <c r="CI29" s="1063" t="s">
        <v>469</v>
      </c>
      <c r="CJ29" s="1063" t="s">
        <v>470</v>
      </c>
      <c r="CK29" s="1063" t="s">
        <v>471</v>
      </c>
      <c r="CL29" s="1063" t="s">
        <v>472</v>
      </c>
      <c r="CM29" s="1066" t="s">
        <v>600</v>
      </c>
      <c r="CN29" s="919" t="s">
        <v>473</v>
      </c>
      <c r="CO29" s="1063" t="s">
        <v>474</v>
      </c>
      <c r="CP29" s="1063" t="s">
        <v>475</v>
      </c>
      <c r="CQ29" s="1063" t="s">
        <v>476</v>
      </c>
      <c r="CR29" s="1063" t="s">
        <v>477</v>
      </c>
      <c r="CS29" s="1063" t="s">
        <v>478</v>
      </c>
      <c r="CT29" s="1063" t="s">
        <v>479</v>
      </c>
      <c r="CU29" s="1063" t="s">
        <v>480</v>
      </c>
      <c r="CV29" s="1063" t="s">
        <v>481</v>
      </c>
      <c r="CW29" s="1063" t="s">
        <v>482</v>
      </c>
      <c r="CX29" s="1063" t="s">
        <v>483</v>
      </c>
      <c r="CY29" s="1063" t="s">
        <v>484</v>
      </c>
      <c r="CZ29" s="1063" t="s">
        <v>485</v>
      </c>
      <c r="DA29" s="1063" t="s">
        <v>486</v>
      </c>
      <c r="DB29" s="1063" t="s">
        <v>487</v>
      </c>
      <c r="DC29" s="1063" t="s">
        <v>488</v>
      </c>
      <c r="DD29" s="1063" t="s">
        <v>489</v>
      </c>
      <c r="DE29" s="1063" t="s">
        <v>490</v>
      </c>
      <c r="DF29" s="1063" t="s">
        <v>491</v>
      </c>
      <c r="DG29" s="1063" t="s">
        <v>492</v>
      </c>
      <c r="DH29" s="1066" t="s">
        <v>601</v>
      </c>
      <c r="DI29" s="919" t="s">
        <v>493</v>
      </c>
      <c r="DJ29" s="1063" t="s">
        <v>494</v>
      </c>
      <c r="DK29" s="1063" t="s">
        <v>495</v>
      </c>
      <c r="DL29" s="1063" t="s">
        <v>496</v>
      </c>
      <c r="DM29" s="1063" t="s">
        <v>497</v>
      </c>
      <c r="DN29" s="1063" t="s">
        <v>498</v>
      </c>
      <c r="DO29" s="1063" t="s">
        <v>499</v>
      </c>
      <c r="DP29" s="1063" t="s">
        <v>500</v>
      </c>
      <c r="DQ29" s="1063" t="s">
        <v>501</v>
      </c>
      <c r="DR29" s="1063" t="s">
        <v>502</v>
      </c>
      <c r="DS29" s="1063" t="s">
        <v>503</v>
      </c>
      <c r="DT29" s="1063" t="s">
        <v>504</v>
      </c>
      <c r="DU29" s="1063" t="s">
        <v>505</v>
      </c>
      <c r="DV29" s="1063" t="s">
        <v>506</v>
      </c>
      <c r="DW29" s="1063" t="s">
        <v>507</v>
      </c>
      <c r="DX29" s="1063" t="s">
        <v>508</v>
      </c>
      <c r="DY29" s="1063" t="s">
        <v>509</v>
      </c>
      <c r="DZ29" s="1063" t="s">
        <v>510</v>
      </c>
      <c r="EA29" s="1063" t="s">
        <v>511</v>
      </c>
      <c r="EB29" s="1063" t="s">
        <v>512</v>
      </c>
      <c r="EC29" s="1066" t="s">
        <v>602</v>
      </c>
      <c r="ED29" s="919" t="s">
        <v>513</v>
      </c>
      <c r="EE29" s="1063" t="s">
        <v>514</v>
      </c>
      <c r="EF29" s="1063" t="s">
        <v>515</v>
      </c>
      <c r="EG29" s="1063" t="s">
        <v>516</v>
      </c>
      <c r="EH29" s="1063" t="s">
        <v>517</v>
      </c>
      <c r="EI29" s="1063" t="s">
        <v>518</v>
      </c>
      <c r="EJ29" s="1063" t="s">
        <v>519</v>
      </c>
      <c r="EK29" s="1063" t="s">
        <v>520</v>
      </c>
      <c r="EL29" s="1063" t="s">
        <v>521</v>
      </c>
      <c r="EM29" s="1063" t="s">
        <v>522</v>
      </c>
      <c r="EN29" s="1063" t="s">
        <v>523</v>
      </c>
      <c r="EO29" s="1063" t="s">
        <v>524</v>
      </c>
      <c r="EP29" s="1063" t="s">
        <v>525</v>
      </c>
      <c r="EQ29" s="1063" t="s">
        <v>526</v>
      </c>
      <c r="ER29" s="1063" t="s">
        <v>527</v>
      </c>
      <c r="ES29" s="1063" t="s">
        <v>528</v>
      </c>
      <c r="ET29" s="1063" t="s">
        <v>529</v>
      </c>
      <c r="EU29" s="1063" t="s">
        <v>530</v>
      </c>
      <c r="EV29" s="1063" t="s">
        <v>531</v>
      </c>
      <c r="EW29" s="1063" t="s">
        <v>532</v>
      </c>
      <c r="EX29" s="1063" t="s">
        <v>603</v>
      </c>
      <c r="EY29" s="919" t="s">
        <v>533</v>
      </c>
      <c r="EZ29" s="1063" t="s">
        <v>534</v>
      </c>
      <c r="FA29" s="1063" t="s">
        <v>535</v>
      </c>
      <c r="FB29" s="1063" t="s">
        <v>536</v>
      </c>
      <c r="FC29" s="1063" t="s">
        <v>537</v>
      </c>
      <c r="FD29" s="1063" t="s">
        <v>538</v>
      </c>
      <c r="FE29" s="1063" t="s">
        <v>539</v>
      </c>
      <c r="FF29" s="1063" t="s">
        <v>540</v>
      </c>
      <c r="FG29" s="1063" t="s">
        <v>541</v>
      </c>
      <c r="FH29" s="1063" t="s">
        <v>542</v>
      </c>
      <c r="FI29" s="1063" t="s">
        <v>543</v>
      </c>
      <c r="FJ29" s="1063" t="s">
        <v>544</v>
      </c>
      <c r="FK29" s="1063" t="s">
        <v>545</v>
      </c>
      <c r="FL29" s="1063" t="s">
        <v>546</v>
      </c>
      <c r="FM29" s="1063" t="s">
        <v>547</v>
      </c>
      <c r="FN29" s="1063" t="s">
        <v>548</v>
      </c>
      <c r="FO29" s="1063" t="s">
        <v>549</v>
      </c>
      <c r="FP29" s="1063" t="s">
        <v>550</v>
      </c>
      <c r="FQ29" s="1063" t="s">
        <v>551</v>
      </c>
      <c r="FR29" s="1063" t="s">
        <v>552</v>
      </c>
      <c r="FS29" s="1066" t="s">
        <v>604</v>
      </c>
      <c r="FT29" s="1064" t="s">
        <v>553</v>
      </c>
      <c r="FU29" s="921" t="s">
        <v>554</v>
      </c>
      <c r="FV29" s="921" t="s">
        <v>555</v>
      </c>
      <c r="FW29" s="921" t="s">
        <v>556</v>
      </c>
      <c r="FX29" s="921" t="s">
        <v>557</v>
      </c>
      <c r="FY29" s="921" t="s">
        <v>558</v>
      </c>
      <c r="FZ29" s="921" t="s">
        <v>559</v>
      </c>
      <c r="GA29" s="921" t="s">
        <v>560</v>
      </c>
      <c r="GB29" s="921" t="s">
        <v>561</v>
      </c>
      <c r="GC29" s="921" t="s">
        <v>562</v>
      </c>
      <c r="GD29" s="921" t="s">
        <v>563</v>
      </c>
      <c r="GE29" s="921" t="s">
        <v>564</v>
      </c>
      <c r="GF29" s="921" t="s">
        <v>565</v>
      </c>
      <c r="GG29" s="921" t="s">
        <v>566</v>
      </c>
      <c r="GH29" s="921" t="s">
        <v>567</v>
      </c>
      <c r="GI29" s="921" t="s">
        <v>568</v>
      </c>
      <c r="GJ29" s="921" t="s">
        <v>569</v>
      </c>
      <c r="GK29" s="921" t="s">
        <v>570</v>
      </c>
      <c r="GL29" s="921" t="s">
        <v>571</v>
      </c>
      <c r="GM29" s="921" t="s">
        <v>572</v>
      </c>
      <c r="GN29" s="1065" t="s">
        <v>605</v>
      </c>
      <c r="GO29" s="1063" t="s">
        <v>573</v>
      </c>
      <c r="GP29" s="1063" t="s">
        <v>574</v>
      </c>
      <c r="GQ29" s="1063" t="s">
        <v>575</v>
      </c>
      <c r="GR29" s="1063" t="s">
        <v>576</v>
      </c>
      <c r="GS29" s="1063" t="s">
        <v>577</v>
      </c>
      <c r="GT29" s="1063" t="s">
        <v>578</v>
      </c>
      <c r="GU29" s="1063" t="s">
        <v>579</v>
      </c>
      <c r="GV29" s="1063" t="s">
        <v>580</v>
      </c>
      <c r="GW29" s="1063" t="s">
        <v>581</v>
      </c>
      <c r="GX29" s="1063" t="s">
        <v>582</v>
      </c>
      <c r="GY29" s="1063" t="s">
        <v>583</v>
      </c>
      <c r="GZ29" s="1063" t="s">
        <v>584</v>
      </c>
      <c r="HA29" s="1063" t="s">
        <v>585</v>
      </c>
      <c r="HB29" s="1063" t="s">
        <v>586</v>
      </c>
      <c r="HC29" s="1063" t="s">
        <v>587</v>
      </c>
      <c r="HD29" s="1063" t="s">
        <v>588</v>
      </c>
      <c r="HE29" s="1063" t="s">
        <v>589</v>
      </c>
      <c r="HF29" s="1063" t="s">
        <v>590</v>
      </c>
      <c r="HG29" s="1063" t="s">
        <v>591</v>
      </c>
      <c r="HH29" s="1063" t="s">
        <v>592</v>
      </c>
      <c r="HI29" s="1066" t="s">
        <v>606</v>
      </c>
    </row>
    <row r="30" spans="1:389" ht="13.5" thickBot="1">
      <c r="A30" s="761" t="s">
        <v>127</v>
      </c>
      <c r="B30" s="1099">
        <f>SUM(H7:H22)*'Run model'!$H$12</f>
        <v>2354.6449372952125</v>
      </c>
      <c r="C30" s="1100">
        <f>SUM(I7:I22)*'Run model'!$H$12</f>
        <v>-5537775.4552569846</v>
      </c>
      <c r="D30" s="1100">
        <f>SUM(J7:J22)*'Run model'!$H$12</f>
        <v>13102450.234342629</v>
      </c>
      <c r="E30" s="1100">
        <f>SUM(K7:K22)*'Run model'!$H$12</f>
        <v>141495278.45577672</v>
      </c>
      <c r="F30" s="1101">
        <f>-C30+E30</f>
        <v>147033053.91103372</v>
      </c>
      <c r="G30" s="1041">
        <f>E30/F30</f>
        <v>0.96233652700563654</v>
      </c>
      <c r="H30" s="1085">
        <f>((SUM(L7:L22)+SUM(AG7:AG22))*'Run model'!$H$12)</f>
        <v>-2.7509060239344616</v>
      </c>
      <c r="I30" s="1086">
        <f>((SUM(M7:M22)+SUM(AH7:AH22))*'Run model'!$H$12)</f>
        <v>-2.8000719760007162</v>
      </c>
      <c r="J30" s="1086">
        <f>((SUM(N7:N22)+SUM(AI7:AI22))*'Run model'!$H$12)</f>
        <v>-2.8484456586312827</v>
      </c>
      <c r="K30" s="1086">
        <f>((SUM(O7:O22)+SUM(AJ7:AJ22))*'Run model'!$H$12)</f>
        <v>-2.7544753598546805</v>
      </c>
      <c r="L30" s="1086">
        <f>((SUM(P7:P22)+SUM(AK7:AK22))*'Run model'!$H$12)</f>
        <v>-2.7395795069022562</v>
      </c>
      <c r="M30" s="1086">
        <f>((SUM(Q7:Q22)+SUM(AL7:AL22))*'Run model'!$H$12)</f>
        <v>-2.7872883247706404</v>
      </c>
      <c r="N30" s="1086">
        <f>((SUM(R7:R22)+SUM(AM7:AM22))*'Run model'!$H$12)</f>
        <v>-2.8312188458443637</v>
      </c>
      <c r="O30" s="1086">
        <f>((SUM(S7:S22)+SUM(AN7:AN22))*'Run model'!$H$12)</f>
        <v>-2.878665497154266</v>
      </c>
      <c r="P30" s="1086">
        <f>((SUM(T7:T22)+SUM(AO7:AO22))*'Run model'!$H$12)</f>
        <v>-2.7487846826165128</v>
      </c>
      <c r="Q30" s="1086">
        <f>((SUM(U7:U22)+SUM(AP7:AP22))*'Run model'!$H$12)</f>
        <v>-2.7862864079437233</v>
      </c>
      <c r="R30" s="1086">
        <f>((SUM(V7:V22)+SUM(AQ7:AQ22))*'Run model'!$H$12)</f>
        <v>-2.8394193766691322</v>
      </c>
      <c r="S30" s="1086">
        <f>((SUM(W7:W22)+SUM(AR7:AR22))*'Run model'!$H$12)</f>
        <v>-2.9105531070860438</v>
      </c>
      <c r="T30" s="1086">
        <f>((SUM(X7:X22)+SUM(AS7:AS22))*'Run model'!$H$12)</f>
        <v>-2.986294336468899</v>
      </c>
      <c r="U30" s="1086">
        <f>((SUM(Y7:Y22)+SUM(AT7:AT22))*'Run model'!$H$12)</f>
        <v>-2.8281494015060651</v>
      </c>
      <c r="V30" s="1086">
        <f>((SUM(Z7:Z22)+SUM(AU7:AU22))*'Run model'!$H$12)</f>
        <v>-2.9233535514545852</v>
      </c>
      <c r="W30" s="1086">
        <f>((SUM(AA7:AA22)+SUM(AV7:AV22))*'Run model'!$H$12)</f>
        <v>-2.9981264354557635</v>
      </c>
      <c r="X30" s="1086">
        <f>((SUM(AB7:AB22)+SUM(AW7:AW22))*'Run model'!$H$12)</f>
        <v>-3.0685145299462673</v>
      </c>
      <c r="Y30" s="1086">
        <f>((SUM(AC7:AC22)+SUM(AX7:AX22))*'Run model'!$H$12)</f>
        <v>-3.1460847410459629</v>
      </c>
      <c r="Z30" s="1086">
        <f>((SUM(AD7:AD22)+SUM(AY7:AY22))*'Run model'!$H$12)</f>
        <v>-2.960451296401422</v>
      </c>
      <c r="AA30" s="1086">
        <f>((SUM(AE7:AE22)+SUM(AZ7:AZ22))*'Run model'!$H$12)</f>
        <v>-3.0705022001983675</v>
      </c>
      <c r="AB30" s="1087">
        <f>((SUM(AF7:AF22)+SUM(BA7:BA22))*'Run model'!$H$12)</f>
        <v>-3.1406154225493372</v>
      </c>
      <c r="AC30" s="1086">
        <f>((SUM(BB7:BB22)+SUM(BW7:BW22))*'Run model'!$H$12)</f>
        <v>-0.85163875853682947</v>
      </c>
      <c r="AD30" s="1086">
        <f>((SUM(BC7:BC22)+SUM(BX7:BX22))*'Run model'!$H$12)</f>
        <v>-0.82716758237259502</v>
      </c>
      <c r="AE30" s="1086">
        <f>((SUM(BD7:BD22)+SUM(BY7:BY22))*'Run model'!$H$12)</f>
        <v>-0.80563475972309251</v>
      </c>
      <c r="AF30" s="1086">
        <f>((SUM(BE7:BE22)+SUM(BZ7:BZ22))*'Run model'!$H$12)</f>
        <v>-0.77921678142323292</v>
      </c>
      <c r="AG30" s="1086">
        <f>((SUM(BF7:BF22)+SUM(CA7:CA22))*'Run model'!$H$12)</f>
        <v>-0.74037734326682325</v>
      </c>
      <c r="AH30" s="1086">
        <f>((SUM(BG7:BG22)+SUM(CB7:CB22))*'Run model'!$H$12)</f>
        <v>-0.7449962488945876</v>
      </c>
      <c r="AI30" s="1086">
        <f>((SUM(BH7:BH22)+SUM(CC7:CC22))*'Run model'!$H$12)</f>
        <v>-0.72661818331506023</v>
      </c>
      <c r="AJ30" s="1086">
        <f>((SUM(BI7:BI22)+SUM(CD7:CD22))*'Run model'!$H$12)</f>
        <v>-0.71117204942431911</v>
      </c>
      <c r="AK30" s="1086">
        <f>((SUM(BJ7:BJ22)+SUM(CE7:CE22))*'Run model'!$H$12)</f>
        <v>-0.68103391872904628</v>
      </c>
      <c r="AL30" s="1086">
        <f>((SUM(BK7:BK22)+SUM(CF7:CF22))*'Run model'!$H$12)</f>
        <v>-0.66176160343828294</v>
      </c>
      <c r="AM30" s="1086">
        <f>((SUM(BL7:BL22)+SUM(CG7:CG22))*'Run model'!$H$12)</f>
        <v>-0.66841937417920949</v>
      </c>
      <c r="AN30" s="1086">
        <f>((SUM(BM7:BM22)+SUM(CH7:CH22))*'Run model'!$H$12)</f>
        <v>-0.67809655761002485</v>
      </c>
      <c r="AO30" s="1086">
        <f>((SUM(BN7:BN22)+SUM(CI7:CI22))*'Run model'!$H$12)</f>
        <v>-0.69068642407361736</v>
      </c>
      <c r="AP30" s="1086">
        <f>((SUM(BO7:BO22)+SUM(CJ7:CJ22))*'Run model'!$H$12)</f>
        <v>-0.67411517758359163</v>
      </c>
      <c r="AQ30" s="1086">
        <f>((SUM(BP7:BP22)+SUM(CK7:CK22))*'Run model'!$H$12)</f>
        <v>-0.6890683930470235</v>
      </c>
      <c r="AR30" s="1086">
        <f>((SUM(BQ7:BQ22)+SUM(CL7:CL22))*'Run model'!$H$12)</f>
        <v>-0.71725367701265952</v>
      </c>
      <c r="AS30" s="1086">
        <f>((SUM(BR7:BR22)+SUM(CM7:CM22))*'Run model'!$H$12)</f>
        <v>-0.7277495017468455</v>
      </c>
      <c r="AT30" s="1086">
        <f>((SUM(BS7:BS22)+SUM(CN7:CN22))*'Run model'!$H$12)</f>
        <v>-0.74125097784092731</v>
      </c>
      <c r="AU30" s="1086">
        <f>((SUM(BT7:BT22)+SUM(CO7:CO22))*'Run model'!$H$12)</f>
        <v>-0.71501912379928112</v>
      </c>
      <c r="AV30" s="1086">
        <f>((SUM(BU7:BU22)+SUM(CP7:CP22))*'Run model'!$H$12)</f>
        <v>-0.73559350190981898</v>
      </c>
      <c r="AW30" s="1086">
        <f>((SUM(BV7:BV22)+SUM(CQ7:CQ22))*'Run model'!$H$12)</f>
        <v>-0.76361930996543081</v>
      </c>
      <c r="AX30" s="1085">
        <f>((SUM(CR7:CR22)+SUM(DM7:DM22))*'Run model'!$H$12)</f>
        <v>-2.6703418606334735</v>
      </c>
      <c r="AY30" s="1086">
        <f>((SUM(CS7:CS22)+SUM(DN7:DN22))*'Run model'!$H$12)</f>
        <v>-2.6299322477715732</v>
      </c>
      <c r="AZ30" s="1086">
        <f>((SUM(CT7:CT22)+SUM(DO7:DO22))*'Run model'!$H$12)</f>
        <v>-2.5970843028236139</v>
      </c>
      <c r="BA30" s="1086">
        <f>((SUM(CU7:CU22)+SUM(DP7:DP22))*'Run model'!$H$12)</f>
        <v>-2.4781543131749149</v>
      </c>
      <c r="BB30" s="1086">
        <f>((SUM(CV7:CV22)+SUM(DQ7:DQ22))*'Run model'!$H$12)</f>
        <v>-2.3949135411450988</v>
      </c>
      <c r="BC30" s="1086">
        <f>((SUM(CW7:CW22)+SUM(DR7:DR22))*'Run model'!$H$12)</f>
        <v>-2.375586374916403</v>
      </c>
      <c r="BD30" s="1086">
        <f>((SUM(CX7:CX22)+SUM(DS7:DS22))*'Run model'!$H$12)</f>
        <v>-2.3544313207613476</v>
      </c>
      <c r="BE30" s="1086">
        <f>((SUM(CY7:CY22)+SUM(DT7:DT22))*'Run model'!$H$12)</f>
        <v>-2.3372079322226695</v>
      </c>
      <c r="BF30" s="1086">
        <f>((SUM(CZ7:CZ22)+SUM(DU7:DU22))*'Run model'!$H$12)</f>
        <v>-2.2110137813485577</v>
      </c>
      <c r="BG30" s="1086">
        <f>((SUM(DA7:DA22)+SUM(DV7:DV22))*'Run model'!$H$12)</f>
        <v>-2.1858182315318797</v>
      </c>
      <c r="BH30" s="1086">
        <f>((SUM(DB7:DB22)+SUM(DW7:DW22))*'Run model'!$H$12)</f>
        <v>-2.1776605100291113</v>
      </c>
      <c r="BI30" s="1086">
        <f>((SUM(DC7:DC22)+SUM(DX7:DX22))*'Run model'!$H$12)</f>
        <v>-2.2267850378418497</v>
      </c>
      <c r="BJ30" s="1086">
        <f>((SUM(DD7:DD22)+SUM(DY7:DY22))*'Run model'!$H$12)</f>
        <v>-2.2789956686581201</v>
      </c>
      <c r="BK30" s="1086">
        <f>((SUM(DE7:DE22)+SUM(DZ7:DZ22))*'Run model'!$H$12)</f>
        <v>-2.184656730775413</v>
      </c>
      <c r="BL30" s="1086">
        <f>((SUM(DF7:DF22)+SUM(EA7:EA22))*'Run model'!$H$12)</f>
        <v>-2.2493327794445781</v>
      </c>
      <c r="BM30" s="1086">
        <f>((SUM(DG7:DG22)+SUM(EB7:EB22))*'Run model'!$H$12)</f>
        <v>-2.3005599371340884</v>
      </c>
      <c r="BN30" s="1086">
        <f>((SUM(DH7:DH22)+SUM(EC7:EC22))*'Run model'!$H$12)</f>
        <v>-2.3481530889423663</v>
      </c>
      <c r="BO30" s="1086">
        <f>((SUM(DI7:DI22)+SUM(ED7:ED22))*'Run model'!$H$12)</f>
        <v>-2.4008562820071031</v>
      </c>
      <c r="BP30" s="1086">
        <f>((SUM(DJ7:DJ22)+SUM(EE7:EE22))*'Run model'!$H$12)</f>
        <v>-2.2852459600490356</v>
      </c>
      <c r="BQ30" s="1086">
        <f>((SUM(DK7:DK22)+SUM(EF7:EF22))*'Run model'!$H$12)</f>
        <v>-2.3617142753848741</v>
      </c>
      <c r="BR30" s="1086">
        <f>((SUM(DL7:DL22)+SUM(EG7:EG22))*'Run model'!$H$12)</f>
        <v>-2.4085772902316691</v>
      </c>
      <c r="BS30" s="1085">
        <f>(SUM(EH7:EH22)*'Run model'!$H$12)</f>
        <v>-0.93038702612043866</v>
      </c>
      <c r="BT30" s="1086">
        <f>(SUM(EI7:EI22)*'Run model'!$H$12)</f>
        <v>-0.92956998222665932</v>
      </c>
      <c r="BU30" s="1086">
        <f>(SUM(EJ7:EJ22)*'Run model'!$H$12)</f>
        <v>-0.93161158148646994</v>
      </c>
      <c r="BV30" s="1086">
        <f>(SUM(EK7:EK22)*'Run model'!$H$12)</f>
        <v>-0.90746928514942682</v>
      </c>
      <c r="BW30" s="1086">
        <f>(SUM(EL7:EL22)*'Run model'!$H$12)</f>
        <v>-0.91795952586113005</v>
      </c>
      <c r="BX30" s="1086">
        <f>(SUM(EM7:EM22)*'Run model'!$H$12)</f>
        <v>-0.919413980915323</v>
      </c>
      <c r="BY30" s="1086">
        <f>(SUM(EN7:EN22)*'Run model'!$H$12)</f>
        <v>-0.91742970447714201</v>
      </c>
      <c r="BZ30" s="1086">
        <f>(SUM(EO7:EO22)*'Run model'!$H$12)</f>
        <v>-0.91802508983711673</v>
      </c>
      <c r="CA30" s="1086">
        <f>(SUM(EP7:EP22)*'Run model'!$H$12)</f>
        <v>-0.8908829204823947</v>
      </c>
      <c r="CB30" s="1086">
        <f>(SUM(EQ7:EQ22)*'Run model'!$H$12)</f>
        <v>-0.90009403712358571</v>
      </c>
      <c r="CC30" s="1086">
        <f>(SUM(ER7:ER22)*'Run model'!$H$12)</f>
        <v>-0.90152125205499101</v>
      </c>
      <c r="CD30" s="1086">
        <f>(SUM(ES7:ES22)*'Run model'!$H$12)</f>
        <v>-0.91059300019279188</v>
      </c>
      <c r="CE30" s="1086">
        <f>(SUM(ET7:ET22)*'Run model'!$H$12)</f>
        <v>-0.91893453791831714</v>
      </c>
      <c r="CF30" s="1086">
        <f>(SUM(EU7:EU22)*'Run model'!$H$12)</f>
        <v>-0.89837803401838057</v>
      </c>
      <c r="CG30" s="1086">
        <f>(SUM(EV7:EV22)*'Run model'!$H$12)</f>
        <v>-0.91829617788350004</v>
      </c>
      <c r="CH30" s="1086">
        <f>(SUM(EW7:EW22)*'Run model'!$H$12)</f>
        <v>-0.92995377279168312</v>
      </c>
      <c r="CI30" s="1086">
        <f>(SUM(EX7:EX22)*'Run model'!$H$12)</f>
        <v>-0.93511518901026025</v>
      </c>
      <c r="CJ30" s="1086">
        <f>(SUM(EY7:EY22)*'Run model'!$H$12)</f>
        <v>-0.93968736369522143</v>
      </c>
      <c r="CK30" s="1086">
        <f>(SUM(EZ7:EZ22)*'Run model'!$H$12)</f>
        <v>-0.91490092829990588</v>
      </c>
      <c r="CL30" s="1086">
        <f>(SUM(FA7:FA22)*'Run model'!$H$12)</f>
        <v>-0.93134060733161073</v>
      </c>
      <c r="CM30" s="1087">
        <f>(SUM(FB7:FB22)*'Run model'!$H$12)</f>
        <v>-0.93745832119793526</v>
      </c>
      <c r="CN30" s="1086">
        <f>((SUM(FC7:FC22)+SUM(FX7:FX22))*'Run model'!$H$12)</f>
        <v>-1.4350280420053474</v>
      </c>
      <c r="CO30" s="1086">
        <f>((SUM(FD7:FD22)+SUM(FY7:FY22))*'Run model'!$H$12)</f>
        <v>-1.4694393108250141</v>
      </c>
      <c r="CP30" s="1086">
        <f>((SUM(FE7:FE22)+SUM(FZ7:FZ22))*'Run model'!$H$12)</f>
        <v>-1.4891359559191086</v>
      </c>
      <c r="CQ30" s="1086">
        <f>((SUM(FF7:FF22)+SUM(GA7:GA22))*'Run model'!$H$12)</f>
        <v>-1.3836111449078501</v>
      </c>
      <c r="CR30" s="1086">
        <f>((SUM(FG7:FG22)+SUM(GB7:GB22))*'Run model'!$H$12)</f>
        <v>-1.3943619474885458</v>
      </c>
      <c r="CS30" s="1086">
        <f>((SUM(FH7:FH22)+SUM(GC7:GC22))*'Run model'!$H$12)</f>
        <v>-1.3991977290383661</v>
      </c>
      <c r="CT30" s="1086">
        <f>((SUM(FI7:FI22)+SUM(GD7:GD22))*'Run model'!$H$12)</f>
        <v>-1.4317691564886073</v>
      </c>
      <c r="CU30" s="1086">
        <f>((SUM(FJ7:FJ22)+SUM(GE7:GE22))*'Run model'!$H$12)</f>
        <v>-1.4536501951323564</v>
      </c>
      <c r="CV30" s="1086">
        <f>((SUM(FK7:FK22)+SUM(GF7:GF22))*'Run model'!$H$12)</f>
        <v>-1.3454378600468251</v>
      </c>
      <c r="CW30" s="1086">
        <f>((SUM(FL7:FL22)+SUM(GG7:GG22))*'Run model'!$H$12)</f>
        <v>-1.3641400101618597</v>
      </c>
      <c r="CX30" s="1086">
        <f>((SUM(FM7:FM22)+SUM(GH7:GH22))*'Run model'!$H$12)</f>
        <v>-1.3730470547970064</v>
      </c>
      <c r="CY30" s="1086">
        <f>((SUM(FN7:FN22)+SUM(GI7:GI22))*'Run model'!$H$12)</f>
        <v>-1.4354810212782154</v>
      </c>
      <c r="CZ30" s="1086">
        <f>((SUM(FO7:FO22)+SUM(GJ7:GJ22))*'Run model'!$H$12)</f>
        <v>-1.4904880468462081</v>
      </c>
      <c r="DA30" s="1086">
        <f>((SUM(FP7:FP22)+SUM(GK7:GK22))*'Run model'!$H$12)</f>
        <v>-1.392192942834793</v>
      </c>
      <c r="DB30" s="1086">
        <f>((SUM(FQ7:FQ22)+SUM(GL7:GL22))*'Run model'!$H$12)</f>
        <v>-1.4459019441783918</v>
      </c>
      <c r="DC30" s="1086">
        <f>((SUM(FR7:FR22)+SUM(GM7:GM22))*'Run model'!$H$12)</f>
        <v>-1.48369624389377</v>
      </c>
      <c r="DD30" s="1086">
        <f>((SUM(FS7:FS22)+SUM(GN7:GN22))*'Run model'!$H$12)</f>
        <v>-1.5479221702870336</v>
      </c>
      <c r="DE30" s="1086">
        <f>((SUM(FT7:FT22)+SUM(GO7:GO22))*'Run model'!$H$12)</f>
        <v>-1.5981126514772555</v>
      </c>
      <c r="DF30" s="1086">
        <f>((SUM(FU7:FU22)+SUM(GP7:GP22))*'Run model'!$H$12)</f>
        <v>-1.4815610916022552</v>
      </c>
      <c r="DG30" s="1086">
        <f>((SUM(FV7:FV22)+SUM(GQ7:GQ22))*'Run model'!$H$12)</f>
        <v>-1.538158191580153</v>
      </c>
      <c r="DH30" s="1086">
        <f>((SUM(FW7:FW22)+SUM(GR7:GR22))*'Run model'!$H$12)</f>
        <v>-1.5725032920469382</v>
      </c>
      <c r="DI30" s="1085">
        <f>((SUM(GS7:GS22)+SUM(HN7:HN22))*'Run model'!$H$12)</f>
        <v>-0.14725839661834536</v>
      </c>
      <c r="DJ30" s="1086">
        <f>((SUM(GT7:GT22)+SUM(HO7:HO22))*'Run model'!$H$12)</f>
        <v>-0.38126075897261585</v>
      </c>
      <c r="DK30" s="1086">
        <f>((SUM(GU7:GU22)+SUM(HP7:HP22))*'Run model'!$H$12)</f>
        <v>-0.55940622060217471</v>
      </c>
      <c r="DL30" s="1086">
        <f>((SUM(GV7:GV22)+SUM(HQ7:HQ22))*'Run model'!$H$12)</f>
        <v>-0.6716744253507807</v>
      </c>
      <c r="DM30" s="1086">
        <f>((SUM(GW7:GW22)+SUM(HR7:HR22))*'Run model'!$H$12)</f>
        <v>-0.78424913749165648</v>
      </c>
      <c r="DN30" s="1086">
        <f>((SUM(GX7:GX22)+SUM(HS7:HS22))*'Run model'!$H$12)</f>
        <v>-0.87267287961246065</v>
      </c>
      <c r="DO30" s="1086">
        <f>((SUM(GY7:GY22)+SUM(HT7:HT22))*'Run model'!$H$12)</f>
        <v>-0.94781664432479507</v>
      </c>
      <c r="DP30" s="1086">
        <f>((SUM(GZ7:GZ22)+SUM(HU7:HU22))*'Run model'!$H$12)</f>
        <v>-1.0181210691403055</v>
      </c>
      <c r="DQ30" s="1086">
        <f>((SUM(HA7:HA22)+SUM(HV7:HV22))*'Run model'!$H$12)</f>
        <v>-1.0662733795315602</v>
      </c>
      <c r="DR30" s="1086">
        <f>((SUM(HB7:HB22)+SUM(HW7:HW22))*'Run model'!$H$12)</f>
        <v>-1.1259191069398877</v>
      </c>
      <c r="DS30" s="1086">
        <f>((SUM(HC7:HC22)+SUM(HX7:HX22))*'Run model'!$H$12)</f>
        <v>-1.1752702183251522</v>
      </c>
      <c r="DT30" s="1086">
        <f>((SUM(HD7:HD22)+SUM(HY7:HY22))*'Run model'!$H$12)</f>
        <v>-1.2372438984315792</v>
      </c>
      <c r="DU30" s="1086">
        <f>((SUM(HE7:HE22)+SUM(HZ7:HZ22))*'Run model'!$H$12)</f>
        <v>-1.3038238639399469</v>
      </c>
      <c r="DV30" s="1086">
        <f>((SUM(HF7:HF22)+SUM(IA7:IA22))*'Run model'!$H$12)</f>
        <v>-1.3639500909957789</v>
      </c>
      <c r="DW30" s="1086">
        <f>((SUM(HG7:HG22)+SUM(IB7:IB22))*'Run model'!$H$12)</f>
        <v>-1.4246913981719214</v>
      </c>
      <c r="DX30" s="1086">
        <f>((SUM(HH7:HH22)+SUM(IC7:IC22))*'Run model'!$H$12)</f>
        <v>-1.4771708844389715</v>
      </c>
      <c r="DY30" s="1086">
        <f>((SUM(HI7:HI22)+SUM(ID7:ID22))*'Run model'!$H$12)</f>
        <v>-1.5291417291113774</v>
      </c>
      <c r="DZ30" s="1086">
        <f>((SUM(HJ7:HJ22)+SUM(IE7:IE22))*'Run model'!$H$12)</f>
        <v>-1.5865921564466017</v>
      </c>
      <c r="EA30" s="1086">
        <f>((SUM(HK7:HK22)+SUM(IF7:IF22))*'Run model'!$H$12)</f>
        <v>-1.6446871744103804</v>
      </c>
      <c r="EB30" s="1086">
        <f>((SUM(HL7:HL22)+SUM(IG7:IG22))*'Run model'!$H$12)</f>
        <v>-1.6919566455957213</v>
      </c>
      <c r="EC30" s="1087">
        <f>((SUM(HM7:HM22)+SUM(IH7:IH22))*'Run model'!$H$12)</f>
        <v>-1.7296110057528902</v>
      </c>
      <c r="ED30" s="1086">
        <f>((SUM(II7:II22)+SUM(JD7:JD22))*'Run model'!$H$12)</f>
        <v>-5.2747706293810676E-2</v>
      </c>
      <c r="EE30" s="1086">
        <f>((SUM(IJ7:IJ22)+SUM(JE7:JE22))*'Run model'!$H$12)</f>
        <v>-0.1272836042089667</v>
      </c>
      <c r="EF30" s="1086">
        <f>((SUM(IK7:IK22)+SUM(JF7:JF22))*'Run model'!$H$12)</f>
        <v>-0.17347678950279563</v>
      </c>
      <c r="EG30" s="1086">
        <f>((SUM(IL7:IL22)+SUM(JG7:JG22))*'Run model'!$H$12)</f>
        <v>-0.18969551660497053</v>
      </c>
      <c r="EH30" s="1086">
        <f>((SUM(IM7:IM22)+SUM(JH7:JH22))*'Run model'!$H$12)</f>
        <v>-0.2124918731556095</v>
      </c>
      <c r="EI30" s="1086">
        <f>((SUM(IN7:IN22)+SUM(JI7:JI22))*'Run model'!$H$12)</f>
        <v>-0.22593637592368493</v>
      </c>
      <c r="EJ30" s="1086">
        <f>((SUM(IO7:IO22)+SUM(JJ7:JJ22))*'Run model'!$H$12)</f>
        <v>-0.23417890062656158</v>
      </c>
      <c r="EK30" s="1086">
        <f>((SUM(IP7:IP22)+SUM(JK7:JK22))*'Run model'!$H$12)</f>
        <v>-0.24036933661794119</v>
      </c>
      <c r="EL30" s="1086">
        <f>((SUM(IQ7:IQ22)+SUM(JL7:JL22))*'Run model'!$H$12)</f>
        <v>-0.23746646591871243</v>
      </c>
      <c r="EM30" s="1086">
        <f>((SUM(IR7:IR22)+SUM(JM7:JM22))*'Run model'!$H$12)</f>
        <v>-0.2438617747127271</v>
      </c>
      <c r="EN30" s="1086">
        <f>((SUM(IS7:IS22)+SUM(JN7:JN22))*'Run model'!$H$12)</f>
        <v>-0.24657782095882877</v>
      </c>
      <c r="EO30" s="1086">
        <f>((SUM(IT7:IT22)+SUM(JO7:JO22))*'Run model'!$H$12)</f>
        <v>-0.25463799341219023</v>
      </c>
      <c r="EP30" s="1086">
        <f>((SUM(IU7:IU22)+SUM(JP7:JP22))*'Run model'!$H$12)</f>
        <v>-0.2639939370098876</v>
      </c>
      <c r="EQ30" s="1086">
        <f>((SUM(IV7:IV22)+SUM(JQ7:JQ22))*'Run model'!$H$12)</f>
        <v>-0.26969184385297168</v>
      </c>
      <c r="ER30" s="1086">
        <f>((SUM(IW7:IW22)+SUM(JR7:JR22))*'Run model'!$H$12)</f>
        <v>-0.28166460144086297</v>
      </c>
      <c r="ES30" s="1086">
        <f>((SUM(IX7:IX22)+SUM(JS7:JS22))*'Run model'!$H$12)</f>
        <v>-0.29112911434013933</v>
      </c>
      <c r="ET30" s="1086">
        <f>((SUM(IY7:IY22)+SUM(JT7:JT22))*'Run model'!$H$12)</f>
        <v>-0.29989016152492531</v>
      </c>
      <c r="EU30" s="1086">
        <f>((SUM(IZ7:IZ22)+SUM(JU7:JU22))*'Run model'!$H$12)</f>
        <v>-0.3096017855752361</v>
      </c>
      <c r="EV30" s="1086">
        <f>((SUM(JA7:JA22)+SUM(JV7:JV22))*'Run model'!$H$12)</f>
        <v>-0.31747101732920791</v>
      </c>
      <c r="EW30" s="1086">
        <f>((SUM(JB7:JB22)+SUM(JW7:JW22))*'Run model'!$H$12)</f>
        <v>-0.32874895922263075</v>
      </c>
      <c r="EX30" s="1086">
        <f>((SUM(JC7:JC22)+SUM(JX7:JX22))*'Run model'!$H$12)</f>
        <v>-0.33713741004835623</v>
      </c>
      <c r="EY30" s="1085">
        <f>((SUM(JY7:JY22)+SUM(KT7:KT22))*'Run model'!$H$12)</f>
        <v>-0.14744322018884273</v>
      </c>
      <c r="EZ30" s="1086">
        <f>((SUM(JZ7:JZ22)+SUM(KU7:KU22))*'Run model'!$H$12)</f>
        <v>-0.37319095938314484</v>
      </c>
      <c r="FA30" s="1086">
        <f>((SUM(KA7:KA22)+SUM(KV7:KV22))*'Run model'!$H$12)</f>
        <v>-0.53295632305791552</v>
      </c>
      <c r="FB30" s="1086">
        <f>((SUM(KB7:KB22)+SUM(KW7:KW22))*'Run model'!$H$12)</f>
        <v>-0.62474351343152401</v>
      </c>
      <c r="FC30" s="1086">
        <f>((SUM(KC7:KC22)+SUM(KX7:KX22))*'Run model'!$H$12)</f>
        <v>-0.7127161365323339</v>
      </c>
      <c r="FD30" s="1086">
        <f>((SUM(KD7:KD22)+SUM(KY7:KY22))*'Run model'!$H$12)</f>
        <v>-0.77486079277289743</v>
      </c>
      <c r="FE30" s="1086">
        <f>((SUM(KE7:KE22)+SUM(KZ7:KZ22))*'Run model'!$H$12)</f>
        <v>-0.8222993358082249</v>
      </c>
      <c r="FF30" s="1086">
        <f>((SUM(KF7:KF22)+SUM(LA7:LA22))*'Run model'!$H$12)</f>
        <v>-0.86310992185663682</v>
      </c>
      <c r="FG30" s="1086">
        <f>((SUM(KG7:KG22)+SUM(LB7:LB22))*'Run model'!$H$12)</f>
        <v>-0.88622661881077547</v>
      </c>
      <c r="FH30" s="1086">
        <f>((SUM(KH7:KH22)+SUM(LC7:LC22))*'Run model'!$H$12)</f>
        <v>-0.91618357401485284</v>
      </c>
      <c r="FI30" s="1086">
        <f>((SUM(KI7:KI22)+SUM(LD7:LD22))*'Run model'!$H$12)</f>
        <v>-0.93629948524978501</v>
      </c>
      <c r="FJ30" s="1086">
        <f>((SUM(KJ7:KJ22)+SUM(LE7:LE22))*'Run model'!$H$12)</f>
        <v>-0.97237571591949901</v>
      </c>
      <c r="FK30" s="1086">
        <f>((SUM(KK7:KK22)+SUM(LF7:LF22))*'Run model'!$H$12)</f>
        <v>-1.0128845082889086</v>
      </c>
      <c r="FL30" s="1086">
        <f>((SUM(KL7:KL22)+SUM(LG7:LG22))*'Run model'!$H$12)</f>
        <v>-1.052635770183548</v>
      </c>
      <c r="FM30" s="1086">
        <f>((SUM(KM7:KM22)+SUM(LH7:LH22))*'Run model'!$H$12)</f>
        <v>-1.0910204202381331</v>
      </c>
      <c r="FN30" s="1086">
        <f>((SUM(KN7:KN22)+SUM(LI7:LI22))*'Run model'!$H$12)</f>
        <v>-1.1233908586841796</v>
      </c>
      <c r="FO30" s="1086">
        <f>((SUM(KO7:KO22)+SUM(LJ7:LJ22))*'Run model'!$H$12)</f>
        <v>-1.1554584176068747</v>
      </c>
      <c r="FP30" s="1086">
        <f>((SUM(KP7:KP22)+SUM(LK7:LK22))*'Run model'!$H$12)</f>
        <v>-1.1915829284615527</v>
      </c>
      <c r="FQ30" s="1086">
        <f>((SUM(KQ7:KQ22)+SUM(LL7:LL22))*'Run model'!$H$12)</f>
        <v>-1.2324050587387594</v>
      </c>
      <c r="FR30" s="1086">
        <f>((SUM(KR7:KR22)+SUM(LM7:LM22))*'Run model'!$H$12)</f>
        <v>-1.2620560030332821</v>
      </c>
      <c r="FS30" s="1087">
        <f>((SUM(KS7:KS22)+SUM(LN7:LN22))*'Run model'!$H$12)</f>
        <v>-1.2846391251247509</v>
      </c>
      <c r="FT30" s="1086">
        <f>(SUM(LO7:LO22)*'Run model'!$H$12)</f>
        <v>-5.439719984733386E-3</v>
      </c>
      <c r="FU30" s="1086">
        <f>(SUM(LP7:LP22)*'Run model'!$H$12)</f>
        <v>-1.581860769103852E-2</v>
      </c>
      <c r="FV30" s="1086">
        <f>(SUM(LQ7:LQ22)*'Run model'!$H$12)</f>
        <v>-2.574670475315205E-2</v>
      </c>
      <c r="FW30" s="1086">
        <f>(SUM(LR7:LR22)*'Run model'!$H$12)</f>
        <v>-3.4996805360734622E-2</v>
      </c>
      <c r="FX30" s="1086">
        <f>(SUM(LS7:LS22)*'Run model'!$H$12)</f>
        <v>-4.3826241253215312E-2</v>
      </c>
      <c r="FY30" s="1086">
        <f>(SUM(LT7:LT22)*'Run model'!$H$12)</f>
        <v>-5.2298385560064796E-2</v>
      </c>
      <c r="FZ30" s="1086">
        <f>(SUM(LU7:LU22)*'Run model'!$H$12)</f>
        <v>-6.023101346925501E-2</v>
      </c>
      <c r="GA30" s="1086">
        <f>(SUM(LV7:LV22)*'Run model'!$H$12)</f>
        <v>-6.7977567007216841E-2</v>
      </c>
      <c r="GB30" s="1086">
        <f>(SUM(LW7:LW22)*'Run model'!$H$12)</f>
        <v>-7.5176363628533749E-2</v>
      </c>
      <c r="GC30" s="1086">
        <f>(SUM(LX7:LX22)*'Run model'!$H$12)</f>
        <v>-8.1983496920939272E-2</v>
      </c>
      <c r="GD30" s="1086">
        <f>(SUM(LY7:LY22)*'Run model'!$H$12)</f>
        <v>-8.8466708124442919E-2</v>
      </c>
      <c r="GE30" s="1086">
        <f>(SUM(LZ7:LZ22)*'Run model'!$H$12)</f>
        <v>-9.4539312875537379E-2</v>
      </c>
      <c r="GF30" s="1086">
        <f>(SUM(MA7:MA22)*'Run model'!$H$12)</f>
        <v>-0.10071343254171318</v>
      </c>
      <c r="GG30" s="1086">
        <f>(SUM(MB7:MB22)*'Run model'!$H$12)</f>
        <v>-0.1065896890588236</v>
      </c>
      <c r="GH30" s="1086">
        <f>(SUM(MC7:MC22)*'Run model'!$H$12)</f>
        <v>-0.11208085833111012</v>
      </c>
      <c r="GI30" s="1086">
        <f>(SUM(MD7:MD22)*'Run model'!$H$12)</f>
        <v>-0.1173309101019966</v>
      </c>
      <c r="GJ30" s="1086">
        <f>(SUM(ME7:ME22)*'Run model'!$H$12)</f>
        <v>-0.12222151881449993</v>
      </c>
      <c r="GK30" s="1086">
        <f>(SUM(MF7:MF22)*'Run model'!$H$12)</f>
        <v>-0.12727798501670545</v>
      </c>
      <c r="GL30" s="1086">
        <f>(SUM(MG7:MG22)*'Run model'!$H$12)</f>
        <v>-0.13204521085524012</v>
      </c>
      <c r="GM30" s="1086">
        <f>(SUM(MH7:MH22)*'Run model'!$H$12)</f>
        <v>-0.13615657996332606</v>
      </c>
      <c r="GN30" s="1086">
        <f>(SUM(MI7:MI22)*'Run model'!$H$12)</f>
        <v>-0.13986578279323339</v>
      </c>
      <c r="GO30" s="1083">
        <f>((SUM(MJ7:MJ22)+SUM(NE7:NE22))*'Run model'!$H$12)</f>
        <v>-1.0733755512878945E-2</v>
      </c>
      <c r="GP30" s="1082">
        <f>((SUM(MK7:MK22)+SUM(NF7:NF22))*'Run model'!$H$12)</f>
        <v>-3.1229848088307158E-2</v>
      </c>
      <c r="GQ30" s="1082">
        <f>((SUM(ML7:ML22)+SUM(NG7:NG22))*'Run model'!$H$12)</f>
        <v>-5.0779862098504457E-2</v>
      </c>
      <c r="GR30" s="1082">
        <f>((SUM(MM7:MM22)+SUM(NH7:NH22))*'Run model'!$H$12)</f>
        <v>-6.7701112251196238E-2</v>
      </c>
      <c r="GS30" s="1082">
        <f>((SUM(MN7:MN22)+SUM(NI7:NI22))*'Run model'!$H$12)</f>
        <v>-8.3452479351268607E-2</v>
      </c>
      <c r="GT30" s="1082">
        <f>((SUM(MO7:MO22)+SUM(NJ7:NJ22))*'Run model'!$H$12)</f>
        <v>-9.8182085316368489E-2</v>
      </c>
      <c r="GU30" s="1082">
        <f>((SUM(MP7:MP22)+SUM(NK7:NK22))*'Run model'!$H$12)</f>
        <v>-0.11227940846372629</v>
      </c>
      <c r="GV30" s="1082">
        <f>((SUM(MQ7:MQ22)+SUM(NL7:NL22))*'Run model'!$H$12)</f>
        <v>-0.12589123105890687</v>
      </c>
      <c r="GW30" s="1082">
        <f>((SUM(MR7:MR22)+SUM(NM7:NM22))*'Run model'!$H$12)</f>
        <v>-0.13691849207689591</v>
      </c>
      <c r="GX30" s="1082">
        <f>((SUM(MS7:MS22)+SUM(NN7:NN22))*'Run model'!$H$12)</f>
        <v>-0.14755842416644588</v>
      </c>
      <c r="GY30" s="1082">
        <f>((SUM(MT7:MT22)+SUM(NO7:NO22))*'Run model'!$H$12)</f>
        <v>-0.15751661742673645</v>
      </c>
      <c r="GZ30" s="1082">
        <f>((SUM(MU7:MU22)+SUM(NP7:NP22))*'Run model'!$H$12)</f>
        <v>-0.16749575090439303</v>
      </c>
      <c r="HA30" s="1082">
        <f>((SUM(MV7:MV22)+SUM(NQ7:NQ22))*'Run model'!$H$12)</f>
        <v>-0.17773863891849592</v>
      </c>
      <c r="HB30" s="1082">
        <f>((SUM(MW7:MW22)+SUM(NR7:NR22))*'Run model'!$H$12)</f>
        <v>-0.18584067569209697</v>
      </c>
      <c r="HC30" s="1082">
        <f>((SUM(MX7:MX22)+SUM(NS7:NS22))*'Run model'!$H$12)</f>
        <v>-0.19395740758237606</v>
      </c>
      <c r="HD30" s="1082">
        <f>((SUM(MY7:MY22)+SUM(NT7:NT22))*'Run model'!$H$12)</f>
        <v>-0.20188346524882689</v>
      </c>
      <c r="HE30" s="1082">
        <f>((SUM(MZ7:MZ22)+SUM(NU7:NU22))*'Run model'!$H$12)</f>
        <v>-0.21014705816977311</v>
      </c>
      <c r="HF30" s="1082">
        <f>((SUM(NA7:NA22)+SUM(NV7:NV22))*'Run model'!$H$12)</f>
        <v>-0.21870363332440429</v>
      </c>
      <c r="HG30" s="1082">
        <f>((SUM(NB7:NB22)+SUM(NW7:NW22))*'Run model'!$H$12)</f>
        <v>-0.22502911282726348</v>
      </c>
      <c r="HH30" s="1082">
        <f>((SUM(NC7:NC22)+SUM(NX7:NX22))*'Run model'!$H$12)</f>
        <v>-0.23100708473747375</v>
      </c>
      <c r="HI30" s="1084">
        <f>((SUM(ND7:ND22)+SUM(NY7:NY22))*'Run model'!$H$12)</f>
        <v>-0.23681073454703902</v>
      </c>
    </row>
    <row r="31" spans="1:389">
      <c r="A31" s="1042">
        <v>1</v>
      </c>
      <c r="B31" s="1102">
        <v>2354.6449372952125</v>
      </c>
      <c r="C31" s="1103">
        <v>-5537775.4552569846</v>
      </c>
      <c r="D31" s="1103">
        <v>13102450.234342629</v>
      </c>
      <c r="E31" s="1103">
        <v>141495278.45577672</v>
      </c>
      <c r="F31" s="1104">
        <v>147033053.91103372</v>
      </c>
      <c r="G31" s="1041">
        <v>0.96233652700563654</v>
      </c>
      <c r="H31" s="1076">
        <v>-2.7509060239344616</v>
      </c>
      <c r="I31" s="1077">
        <v>-2.8000719760007162</v>
      </c>
      <c r="J31" s="1077">
        <v>-2.8484456586312827</v>
      </c>
      <c r="K31" s="1077">
        <v>-2.7544753598546805</v>
      </c>
      <c r="L31" s="1077">
        <v>-2.7395795069022562</v>
      </c>
      <c r="M31" s="1077">
        <v>-2.7872883247706404</v>
      </c>
      <c r="N31" s="1077">
        <v>-2.8312188458443637</v>
      </c>
      <c r="O31" s="1077">
        <v>-2.878665497154266</v>
      </c>
      <c r="P31" s="1077">
        <v>-2.7487846826165128</v>
      </c>
      <c r="Q31" s="1077">
        <v>-2.7862864079437233</v>
      </c>
      <c r="R31" s="1077">
        <v>-2.8394193766691322</v>
      </c>
      <c r="S31" s="1077">
        <v>-2.9105531070860438</v>
      </c>
      <c r="T31" s="1077">
        <v>-2.986294336468899</v>
      </c>
      <c r="U31" s="1077">
        <v>-2.8281494015060651</v>
      </c>
      <c r="V31" s="1077">
        <v>-2.9233535514545852</v>
      </c>
      <c r="W31" s="1077">
        <v>-2.9981264354557635</v>
      </c>
      <c r="X31" s="1077">
        <v>-3.0685145299462673</v>
      </c>
      <c r="Y31" s="1077">
        <v>-3.1460847410459629</v>
      </c>
      <c r="Z31" s="1077">
        <v>-2.960451296401422</v>
      </c>
      <c r="AA31" s="1077">
        <v>-3.0705022001983675</v>
      </c>
      <c r="AB31" s="1078">
        <v>-3.1406154225493372</v>
      </c>
      <c r="AC31" s="1076">
        <v>-0.85163875853682947</v>
      </c>
      <c r="AD31" s="1077">
        <v>-0.82716758237259502</v>
      </c>
      <c r="AE31" s="1077">
        <v>-0.80563475972309251</v>
      </c>
      <c r="AF31" s="1077">
        <v>-0.77921678142323292</v>
      </c>
      <c r="AG31" s="1077">
        <v>-0.74037734326682325</v>
      </c>
      <c r="AH31" s="1077">
        <v>-0.7449962488945876</v>
      </c>
      <c r="AI31" s="1077">
        <v>-0.72661818331506023</v>
      </c>
      <c r="AJ31" s="1077">
        <v>-0.71117204942431911</v>
      </c>
      <c r="AK31" s="1077">
        <v>-0.68103391872904628</v>
      </c>
      <c r="AL31" s="1088">
        <v>-0.66176160343828294</v>
      </c>
      <c r="AM31" s="1088">
        <v>-0.66841937417920949</v>
      </c>
      <c r="AN31" s="1088">
        <v>-0.67809655761002485</v>
      </c>
      <c r="AO31" s="1088">
        <v>-0.69068642407361736</v>
      </c>
      <c r="AP31" s="1088">
        <v>-0.67411517758359163</v>
      </c>
      <c r="AQ31" s="1088">
        <v>-0.6890683930470235</v>
      </c>
      <c r="AR31" s="1088">
        <v>-0.71725367701265952</v>
      </c>
      <c r="AS31" s="1088">
        <v>-0.7277495017468455</v>
      </c>
      <c r="AT31" s="1088">
        <v>-0.74125097784092731</v>
      </c>
      <c r="AU31" s="1088">
        <v>-0.71501912379928112</v>
      </c>
      <c r="AV31" s="1088">
        <v>-0.73559350190981898</v>
      </c>
      <c r="AW31" s="1089">
        <v>-0.76361930996543081</v>
      </c>
      <c r="AX31" s="1090">
        <v>-2.6703418606334735</v>
      </c>
      <c r="AY31" s="1088">
        <v>-2.6299322477715732</v>
      </c>
      <c r="AZ31" s="1088">
        <v>-2.5970843028236139</v>
      </c>
      <c r="BA31" s="1088">
        <v>-2.4781543131749149</v>
      </c>
      <c r="BB31" s="1088">
        <v>-2.3949135411450988</v>
      </c>
      <c r="BC31" s="1088">
        <v>-2.375586374916403</v>
      </c>
      <c r="BD31" s="1088">
        <v>-2.3544313207613476</v>
      </c>
      <c r="BE31" s="1088">
        <v>-2.3372079322226695</v>
      </c>
      <c r="BF31" s="1088">
        <v>-2.2110137813485577</v>
      </c>
      <c r="BG31" s="1088">
        <v>-2.1858182315318797</v>
      </c>
      <c r="BH31" s="1088">
        <v>-2.1776605100291113</v>
      </c>
      <c r="BI31" s="1088">
        <v>-2.2267850378418497</v>
      </c>
      <c r="BJ31" s="1088">
        <v>-2.2789956686581201</v>
      </c>
      <c r="BK31" s="1088">
        <v>-2.184656730775413</v>
      </c>
      <c r="BL31" s="1088">
        <v>-2.2493327794445781</v>
      </c>
      <c r="BM31" s="1088">
        <v>-2.3005599371340884</v>
      </c>
      <c r="BN31" s="1088">
        <v>-2.3481530889423663</v>
      </c>
      <c r="BO31" s="1088">
        <v>-2.4008562820071031</v>
      </c>
      <c r="BP31" s="1088">
        <v>-2.2852459600490356</v>
      </c>
      <c r="BQ31" s="1088">
        <v>-2.3617142753848741</v>
      </c>
      <c r="BR31" s="1089">
        <v>-2.4085772902316691</v>
      </c>
      <c r="BS31" s="1090">
        <v>-0.93038702612043866</v>
      </c>
      <c r="BT31" s="1088">
        <v>-0.92956998222665932</v>
      </c>
      <c r="BU31" s="1088">
        <v>-0.93161158148646994</v>
      </c>
      <c r="BV31" s="1088">
        <v>-0.90746928514942682</v>
      </c>
      <c r="BW31" s="1088">
        <v>-0.91795952586113005</v>
      </c>
      <c r="BX31" s="1088">
        <v>-0.919413980915323</v>
      </c>
      <c r="BY31" s="1088">
        <v>-0.91742970447714201</v>
      </c>
      <c r="BZ31" s="1088">
        <v>-0.91802508983711673</v>
      </c>
      <c r="CA31" s="1088">
        <v>-0.8908829204823947</v>
      </c>
      <c r="CB31" s="1088">
        <v>-0.90009403712358571</v>
      </c>
      <c r="CC31" s="1088">
        <v>-0.90152125205499101</v>
      </c>
      <c r="CD31" s="1088">
        <v>-0.91059300019279188</v>
      </c>
      <c r="CE31" s="1088">
        <v>-0.91893453791831714</v>
      </c>
      <c r="CF31" s="1088">
        <v>-0.89837803401838057</v>
      </c>
      <c r="CG31" s="1088">
        <v>-0.91829617788350004</v>
      </c>
      <c r="CH31" s="1088">
        <v>-0.92995377279168312</v>
      </c>
      <c r="CI31" s="1088">
        <v>-0.93511518901026025</v>
      </c>
      <c r="CJ31" s="1088">
        <v>-0.93968736369522143</v>
      </c>
      <c r="CK31" s="1088">
        <v>-0.91490092829990588</v>
      </c>
      <c r="CL31" s="1088">
        <v>-0.93134060733161073</v>
      </c>
      <c r="CM31" s="1089">
        <v>-0.93745832119793526</v>
      </c>
      <c r="CN31" s="1090">
        <v>-1.4350280420053474</v>
      </c>
      <c r="CO31" s="1088">
        <v>-1.4694393108250141</v>
      </c>
      <c r="CP31" s="1088">
        <v>-1.4891359559191086</v>
      </c>
      <c r="CQ31" s="1088">
        <v>-1.3836111449078501</v>
      </c>
      <c r="CR31" s="1088">
        <v>-1.3943619474885458</v>
      </c>
      <c r="CS31" s="1088">
        <v>-1.3991977290383661</v>
      </c>
      <c r="CT31" s="1088">
        <v>-1.4317691564886073</v>
      </c>
      <c r="CU31" s="1088">
        <v>-1.4536501951323564</v>
      </c>
      <c r="CV31" s="1088">
        <v>-1.3454378600468251</v>
      </c>
      <c r="CW31" s="1088">
        <v>-1.3641400101618597</v>
      </c>
      <c r="CX31" s="1088">
        <v>-1.3730470547970064</v>
      </c>
      <c r="CY31" s="1088">
        <v>-1.4354810212782154</v>
      </c>
      <c r="CZ31" s="1088">
        <v>-1.4904880468462081</v>
      </c>
      <c r="DA31" s="1088">
        <v>-1.392192942834793</v>
      </c>
      <c r="DB31" s="1088">
        <v>-1.4459019441783918</v>
      </c>
      <c r="DC31" s="1088">
        <v>-1.48369624389377</v>
      </c>
      <c r="DD31" s="1088">
        <v>-1.5479221702870336</v>
      </c>
      <c r="DE31" s="1088">
        <v>-1.5981126514772555</v>
      </c>
      <c r="DF31" s="1088">
        <v>-1.4815610916022552</v>
      </c>
      <c r="DG31" s="1088">
        <v>-1.538158191580153</v>
      </c>
      <c r="DH31" s="1089">
        <v>-1.5725032920469382</v>
      </c>
      <c r="DI31" s="1090">
        <v>-0.14725839661834536</v>
      </c>
      <c r="DJ31" s="1088">
        <v>-0.38126075897261585</v>
      </c>
      <c r="DK31" s="1088">
        <v>-0.55940622060217471</v>
      </c>
      <c r="DL31" s="1088">
        <v>-0.6716744253507807</v>
      </c>
      <c r="DM31" s="1088">
        <v>-0.78424913749165648</v>
      </c>
      <c r="DN31" s="1088">
        <v>-0.87267287961246065</v>
      </c>
      <c r="DO31" s="1088">
        <v>-0.94781664432479507</v>
      </c>
      <c r="DP31" s="1088">
        <v>-1.0181210691403055</v>
      </c>
      <c r="DQ31" s="1088">
        <v>-1.0662733795315602</v>
      </c>
      <c r="DR31" s="1088">
        <v>-1.1259191069398877</v>
      </c>
      <c r="DS31" s="1088">
        <v>-1.1752702183251522</v>
      </c>
      <c r="DT31" s="1088">
        <v>-1.2372438984315792</v>
      </c>
      <c r="DU31" s="1088">
        <v>-1.3038238639399469</v>
      </c>
      <c r="DV31" s="1088">
        <v>-1.3639500909957789</v>
      </c>
      <c r="DW31" s="1088">
        <v>-1.4246913981719214</v>
      </c>
      <c r="DX31" s="1088">
        <v>-1.4771708844389715</v>
      </c>
      <c r="DY31" s="1088">
        <v>-1.5291417291113774</v>
      </c>
      <c r="DZ31" s="1088">
        <v>-1.5865921564466017</v>
      </c>
      <c r="EA31" s="1088">
        <v>-1.6446871744103804</v>
      </c>
      <c r="EB31" s="1088">
        <v>-1.6919566455957213</v>
      </c>
      <c r="EC31" s="1089">
        <v>-1.7296110057528902</v>
      </c>
      <c r="ED31" s="1090">
        <v>-5.2747706293810676E-2</v>
      </c>
      <c r="EE31" s="1088">
        <v>-0.1272836042089667</v>
      </c>
      <c r="EF31" s="1088">
        <v>-0.17347678950279563</v>
      </c>
      <c r="EG31" s="1088">
        <v>-0.18969551660497053</v>
      </c>
      <c r="EH31" s="1088">
        <v>-0.2124918731556095</v>
      </c>
      <c r="EI31" s="1088">
        <v>-0.22593637592368493</v>
      </c>
      <c r="EJ31" s="1088">
        <v>-0.23417890062656158</v>
      </c>
      <c r="EK31" s="1088">
        <v>-0.24036933661794119</v>
      </c>
      <c r="EL31" s="1088">
        <v>-0.23746646591871243</v>
      </c>
      <c r="EM31" s="1088">
        <v>-0.2438617747127271</v>
      </c>
      <c r="EN31" s="1088">
        <v>-0.24657782095882877</v>
      </c>
      <c r="EO31" s="1088">
        <v>-0.25463799341219023</v>
      </c>
      <c r="EP31" s="1088">
        <v>-0.2639939370098876</v>
      </c>
      <c r="EQ31" s="1088">
        <v>-0.26969184385297168</v>
      </c>
      <c r="ER31" s="1088">
        <v>-0.28166460144086297</v>
      </c>
      <c r="ES31" s="1088">
        <v>-0.29112911434013933</v>
      </c>
      <c r="ET31" s="1088">
        <v>-0.29989016152492531</v>
      </c>
      <c r="EU31" s="1088">
        <v>-0.3096017855752361</v>
      </c>
      <c r="EV31" s="1088">
        <v>-0.31747101732920791</v>
      </c>
      <c r="EW31" s="1088">
        <v>-0.32874895922263075</v>
      </c>
      <c r="EX31" s="1088">
        <v>-0.33713741004835623</v>
      </c>
      <c r="EY31" s="1090">
        <v>-0.14744322018884273</v>
      </c>
      <c r="EZ31" s="1088">
        <v>-0.37319095938314484</v>
      </c>
      <c r="FA31" s="1088">
        <v>-0.53295632305791552</v>
      </c>
      <c r="FB31" s="1088">
        <v>-0.62474351343152401</v>
      </c>
      <c r="FC31" s="1088">
        <v>-0.7127161365323339</v>
      </c>
      <c r="FD31" s="1088">
        <v>-0.77486079277289743</v>
      </c>
      <c r="FE31" s="1088">
        <v>-0.8222993358082249</v>
      </c>
      <c r="FF31" s="1088">
        <v>-0.86310992185663682</v>
      </c>
      <c r="FG31" s="1088">
        <v>-0.88622661881077547</v>
      </c>
      <c r="FH31" s="1088">
        <v>-0.91618357401485284</v>
      </c>
      <c r="FI31" s="1088">
        <v>-0.93629948524978501</v>
      </c>
      <c r="FJ31" s="1088">
        <v>-0.97237571591949901</v>
      </c>
      <c r="FK31" s="1088">
        <v>-1.0128845082889086</v>
      </c>
      <c r="FL31" s="1088">
        <v>-1.052635770183548</v>
      </c>
      <c r="FM31" s="1088">
        <v>-1.0910204202381331</v>
      </c>
      <c r="FN31" s="1088">
        <v>-1.1233908586841796</v>
      </c>
      <c r="FO31" s="1088">
        <v>-1.1554584176068747</v>
      </c>
      <c r="FP31" s="1088">
        <v>-1.1915829284615527</v>
      </c>
      <c r="FQ31" s="1088">
        <v>-1.2324050587387594</v>
      </c>
      <c r="FR31" s="1088">
        <v>-1.2620560030332821</v>
      </c>
      <c r="FS31" s="1089">
        <v>-1.2846391251247509</v>
      </c>
      <c r="FT31" s="1091">
        <v>-5.439719984733386E-3</v>
      </c>
      <c r="FU31" s="1092">
        <v>-1.581860769103852E-2</v>
      </c>
      <c r="FV31" s="1092">
        <v>-2.574670475315205E-2</v>
      </c>
      <c r="FW31" s="1092">
        <v>-3.4996805360734622E-2</v>
      </c>
      <c r="FX31" s="1092">
        <v>-4.3826241253215312E-2</v>
      </c>
      <c r="FY31" s="1092">
        <v>-5.2298385560064796E-2</v>
      </c>
      <c r="FZ31" s="1092">
        <v>-6.023101346925501E-2</v>
      </c>
      <c r="GA31" s="1092">
        <v>-6.7977567007216841E-2</v>
      </c>
      <c r="GB31" s="1092">
        <v>-7.5176363628533749E-2</v>
      </c>
      <c r="GC31" s="1092">
        <v>-8.1983496920939272E-2</v>
      </c>
      <c r="GD31" s="1092">
        <v>-8.8466708124442919E-2</v>
      </c>
      <c r="GE31" s="1092">
        <v>-9.4539312875537379E-2</v>
      </c>
      <c r="GF31" s="1092">
        <v>-0.10071343254171318</v>
      </c>
      <c r="GG31" s="1092">
        <v>-0.1065896890588236</v>
      </c>
      <c r="GH31" s="1092">
        <v>-0.11208085833111012</v>
      </c>
      <c r="GI31" s="1092">
        <v>-0.1173309101019966</v>
      </c>
      <c r="GJ31" s="1092">
        <v>-0.12222151881449993</v>
      </c>
      <c r="GK31" s="1092">
        <v>-0.12727798501670545</v>
      </c>
      <c r="GL31" s="1092">
        <v>-0.13204521085524012</v>
      </c>
      <c r="GM31" s="1092">
        <v>-0.13615657996332606</v>
      </c>
      <c r="GN31" s="1093">
        <v>-0.13986578279323339</v>
      </c>
      <c r="GO31" s="1088">
        <v>-1.0733755512878945E-2</v>
      </c>
      <c r="GP31" s="1088">
        <v>-3.1229848088307158E-2</v>
      </c>
      <c r="GQ31" s="1088">
        <v>-5.0779862098504457E-2</v>
      </c>
      <c r="GR31" s="1088">
        <v>-6.7701112251196238E-2</v>
      </c>
      <c r="GS31" s="1088">
        <v>-8.3452479351268607E-2</v>
      </c>
      <c r="GT31" s="1088">
        <v>-9.8182085316368489E-2</v>
      </c>
      <c r="GU31" s="1088">
        <v>-0.11227940846372629</v>
      </c>
      <c r="GV31" s="1088">
        <v>-0.12589123105890687</v>
      </c>
      <c r="GW31" s="1088">
        <v>-0.13691849207689591</v>
      </c>
      <c r="GX31" s="1088">
        <v>-0.14755842416644588</v>
      </c>
      <c r="GY31" s="1088">
        <v>-0.15751661742673645</v>
      </c>
      <c r="GZ31" s="1088">
        <v>-0.16749575090439303</v>
      </c>
      <c r="HA31" s="1088">
        <v>-0.17773863891849592</v>
      </c>
      <c r="HB31" s="1088">
        <v>-0.18584067569209697</v>
      </c>
      <c r="HC31" s="1088">
        <v>-0.19395740758237606</v>
      </c>
      <c r="HD31" s="1088">
        <v>-0.20188346524882689</v>
      </c>
      <c r="HE31" s="1088">
        <v>-0.21014705816977311</v>
      </c>
      <c r="HF31" s="1088">
        <v>-0.21870363332440429</v>
      </c>
      <c r="HG31" s="1088">
        <v>-0.22502911282726348</v>
      </c>
      <c r="HH31" s="1088">
        <v>-0.23100708473747375</v>
      </c>
      <c r="HI31" s="1089">
        <v>-0.23681073454703902</v>
      </c>
    </row>
    <row r="32" spans="1:389">
      <c r="A32" s="787">
        <v>2</v>
      </c>
      <c r="B32" s="1105"/>
      <c r="C32" s="1106"/>
      <c r="D32" s="1106"/>
      <c r="E32" s="1106"/>
      <c r="F32" s="1107"/>
      <c r="G32" s="1040"/>
      <c r="H32" s="1094"/>
      <c r="I32" s="1040"/>
      <c r="J32" s="1040"/>
      <c r="K32" s="1040"/>
      <c r="L32" s="1040"/>
      <c r="M32" s="1040"/>
      <c r="N32" s="1040"/>
      <c r="O32" s="1040"/>
      <c r="P32" s="1040"/>
      <c r="Q32" s="1040"/>
      <c r="R32" s="1040"/>
      <c r="S32" s="1040"/>
      <c r="T32" s="1040"/>
      <c r="U32" s="1040"/>
      <c r="V32" s="1040"/>
      <c r="W32" s="1040"/>
      <c r="X32" s="1040"/>
      <c r="Y32" s="1040"/>
      <c r="Z32" s="1040"/>
      <c r="AA32" s="1040"/>
      <c r="AB32" s="1067"/>
      <c r="AC32" s="1094"/>
      <c r="AD32" s="1040"/>
      <c r="AE32" s="1040"/>
      <c r="AF32" s="1040"/>
      <c r="AG32" s="1040"/>
      <c r="AH32" s="1040"/>
      <c r="AI32" s="1040"/>
      <c r="AJ32" s="1040"/>
      <c r="AK32" s="1040"/>
      <c r="AL32" s="1088">
        <v>-0.50517523820426169</v>
      </c>
      <c r="AM32" s="1088">
        <v>-0.49517725144862923</v>
      </c>
      <c r="AN32" s="1088">
        <v>-0.48749970882433624</v>
      </c>
      <c r="AO32" s="1088">
        <v>-0.48187556681481958</v>
      </c>
      <c r="AP32" s="1088">
        <v>-0.45641431518652176</v>
      </c>
      <c r="AQ32" s="1088">
        <v>-0.45275019628661839</v>
      </c>
      <c r="AR32" s="1088">
        <v>-0.45734113631750245</v>
      </c>
      <c r="AS32" s="1088">
        <v>-0.4503193050761421</v>
      </c>
      <c r="AT32" s="1088">
        <v>-0.44511793498374569</v>
      </c>
      <c r="AU32" s="1088">
        <v>-0.41667614480801241</v>
      </c>
      <c r="AV32" s="1088">
        <v>-0.41599683787207914</v>
      </c>
      <c r="AW32" s="1089">
        <v>-0.41908316285511943</v>
      </c>
      <c r="AX32" s="1090">
        <v>-2.6703418606334735</v>
      </c>
      <c r="AY32" s="1088">
        <v>-2.5522060033851113</v>
      </c>
      <c r="AZ32" s="1088">
        <v>-2.4458418871276546</v>
      </c>
      <c r="BA32" s="1088">
        <v>-2.2648625087249563</v>
      </c>
      <c r="BB32" s="1088">
        <v>-2.1240977638122458</v>
      </c>
      <c r="BC32" s="1088">
        <v>-2.0446861415772357</v>
      </c>
      <c r="BD32" s="1088">
        <v>-1.9665863470456511</v>
      </c>
      <c r="BE32" s="1088">
        <v>-1.8945039294162527</v>
      </c>
      <c r="BF32" s="1088">
        <v>-1.7392450416108884</v>
      </c>
      <c r="BG32" s="1088">
        <v>-1.6686088162990806</v>
      </c>
      <c r="BH32" s="1088">
        <v>-1.6132505842886085</v>
      </c>
      <c r="BI32" s="1088">
        <v>-1.6008886129556157</v>
      </c>
      <c r="BJ32" s="1088">
        <v>-1.59000132524119</v>
      </c>
      <c r="BK32" s="1088">
        <v>-1.4791368579901798</v>
      </c>
      <c r="BL32" s="1088">
        <v>-1.4779169494398225</v>
      </c>
      <c r="BM32" s="1088">
        <v>-1.4669017804099116</v>
      </c>
      <c r="BN32" s="1088">
        <v>-1.4529981328558241</v>
      </c>
      <c r="BO32" s="1088">
        <v>-1.4417035827089204</v>
      </c>
      <c r="BP32" s="1088">
        <v>-1.3317230894632959</v>
      </c>
      <c r="BQ32" s="1088">
        <v>-1.3356095016699903</v>
      </c>
      <c r="BR32" s="1089">
        <v>-1.3218552433109592</v>
      </c>
      <c r="BS32" s="1090">
        <v>-0.93038702612043866</v>
      </c>
      <c r="BT32" s="1088">
        <v>-0.90209703737262781</v>
      </c>
      <c r="BU32" s="1088">
        <v>-0.87735874652028956</v>
      </c>
      <c r="BV32" s="1088">
        <v>-0.82936447937384972</v>
      </c>
      <c r="BW32" s="1088">
        <v>-0.81415706356542816</v>
      </c>
      <c r="BX32" s="1088">
        <v>-0.79134694701053454</v>
      </c>
      <c r="BY32" s="1088">
        <v>-0.76630170321360314</v>
      </c>
      <c r="BZ32" s="1088">
        <v>-0.74413667522733251</v>
      </c>
      <c r="CA32" s="1088">
        <v>-0.70079332619979062</v>
      </c>
      <c r="CB32" s="1088">
        <v>-0.68711333091501958</v>
      </c>
      <c r="CC32" s="1088">
        <v>-0.66786336985413308</v>
      </c>
      <c r="CD32" s="1088">
        <v>-0.65464691933558072</v>
      </c>
      <c r="CE32" s="1088">
        <v>-0.64111887231463205</v>
      </c>
      <c r="CF32" s="1088">
        <v>-0.60825302383029045</v>
      </c>
      <c r="CG32" s="1088">
        <v>-0.6033635833266755</v>
      </c>
      <c r="CH32" s="1088">
        <v>-0.59296470523885558</v>
      </c>
      <c r="CI32" s="1088">
        <v>-0.57863374838520942</v>
      </c>
      <c r="CJ32" s="1088">
        <v>-0.56427810736473405</v>
      </c>
      <c r="CK32" s="1088">
        <v>-0.53315691706211088</v>
      </c>
      <c r="CL32" s="1088">
        <v>-0.5266968055399025</v>
      </c>
      <c r="CM32" s="1089">
        <v>-0.51448803502659812</v>
      </c>
      <c r="CN32" s="1090">
        <v>-1.4350280420053474</v>
      </c>
      <c r="CO32" s="1088">
        <v>-1.4260108160107328</v>
      </c>
      <c r="CP32" s="1088">
        <v>-1.402415428969694</v>
      </c>
      <c r="CQ32" s="1088">
        <v>-1.2645253736201125</v>
      </c>
      <c r="CR32" s="1088">
        <v>-1.2366881074083274</v>
      </c>
      <c r="CS32" s="1088">
        <v>-1.2043006459791485</v>
      </c>
      <c r="CT32" s="1088">
        <v>-1.195914126032378</v>
      </c>
      <c r="CU32" s="1088">
        <v>-1.1783059473257762</v>
      </c>
      <c r="CV32" s="1088">
        <v>-1.0583589060465948</v>
      </c>
      <c r="CW32" s="1088">
        <v>-1.0413565111620304</v>
      </c>
      <c r="CX32" s="1088">
        <v>-1.0171782760469914</v>
      </c>
      <c r="CY32" s="1088">
        <v>-1.0320013750880088</v>
      </c>
      <c r="CZ32" s="1088">
        <v>-1.0398782245764491</v>
      </c>
      <c r="DA32" s="1088">
        <v>-0.94259380257412706</v>
      </c>
      <c r="DB32" s="1088">
        <v>-0.95002527418681981</v>
      </c>
      <c r="DC32" s="1088">
        <v>-0.94604649356215242</v>
      </c>
      <c r="DD32" s="1088">
        <v>-0.95782853078213348</v>
      </c>
      <c r="DE32" s="1088">
        <v>-0.9596595816560396</v>
      </c>
      <c r="DF32" s="1088">
        <v>-0.86337713691651474</v>
      </c>
      <c r="DG32" s="1088">
        <v>-0.86986758608265269</v>
      </c>
      <c r="DH32" s="1089">
        <v>-0.86300810447152276</v>
      </c>
      <c r="DI32" s="1090">
        <v>-0.14725839661834536</v>
      </c>
      <c r="DJ32" s="1088">
        <v>-0.36999280066228935</v>
      </c>
      <c r="DK32" s="1088">
        <v>-0.52682893842953438</v>
      </c>
      <c r="DL32" s="1088">
        <v>-0.61386420367721006</v>
      </c>
      <c r="DM32" s="1088">
        <v>-0.69556658751915401</v>
      </c>
      <c r="DN32" s="1088">
        <v>-0.75111650829226906</v>
      </c>
      <c r="DO32" s="1088">
        <v>-0.79168300888429388</v>
      </c>
      <c r="DP32" s="1088">
        <v>-0.82527289913545532</v>
      </c>
      <c r="DQ32" s="1088">
        <v>-0.83876034785311648</v>
      </c>
      <c r="DR32" s="1088">
        <v>-0.85950355851997273</v>
      </c>
      <c r="DS32" s="1088">
        <v>-0.87066159195985338</v>
      </c>
      <c r="DT32" s="1088">
        <v>-0.88948400262630156</v>
      </c>
      <c r="DU32" s="1088">
        <v>-0.90964704323735812</v>
      </c>
      <c r="DV32" s="1088">
        <v>-0.92347178558108944</v>
      </c>
      <c r="DW32" s="1088">
        <v>-0.93608895238672785</v>
      </c>
      <c r="DX32" s="1088">
        <v>-0.94188574067432151</v>
      </c>
      <c r="DY32" s="1088">
        <v>-0.94620750569184509</v>
      </c>
      <c r="DZ32" s="1088">
        <v>-0.95274157532440318</v>
      </c>
      <c r="EA32" s="1088">
        <v>-0.95843857658956411</v>
      </c>
      <c r="EB32" s="1088">
        <v>-0.95684452426111755</v>
      </c>
      <c r="EC32" s="1089">
        <v>-0.94923064587347816</v>
      </c>
      <c r="ED32" s="1090">
        <v>-5.2747706293810676E-2</v>
      </c>
      <c r="EE32" s="1088">
        <v>-0.12352180519854782</v>
      </c>
      <c r="EF32" s="1088">
        <v>-0.16337428775379326</v>
      </c>
      <c r="EG32" s="1088">
        <v>-0.17336864833141866</v>
      </c>
      <c r="EH32" s="1088">
        <v>-0.18846338493801998</v>
      </c>
      <c r="EI32" s="1088">
        <v>-0.19446524092208595</v>
      </c>
      <c r="EJ32" s="1088">
        <v>-0.19560265983440736</v>
      </c>
      <c r="EK32" s="1088">
        <v>-0.19483959747680793</v>
      </c>
      <c r="EL32" s="1088">
        <v>-0.18679773816067038</v>
      </c>
      <c r="EM32" s="1088">
        <v>-0.18615907826828923</v>
      </c>
      <c r="EN32" s="1088">
        <v>-0.1826693425822947</v>
      </c>
      <c r="EO32" s="1088">
        <v>-0.18306529689750603</v>
      </c>
      <c r="EP32" s="1088">
        <v>-0.1841823200780856</v>
      </c>
      <c r="EQ32" s="1088">
        <v>-0.18259671687674006</v>
      </c>
      <c r="ER32" s="1088">
        <v>-0.18506683063119447</v>
      </c>
      <c r="ES32" s="1088">
        <v>-0.18563211905998694</v>
      </c>
      <c r="ET32" s="1088">
        <v>-0.18556705131768472</v>
      </c>
      <c r="EU32" s="1088">
        <v>-0.18591450343031246</v>
      </c>
      <c r="EV32" s="1088">
        <v>-0.18500568052798849</v>
      </c>
      <c r="EW32" s="1088">
        <v>-0.1859158993863945</v>
      </c>
      <c r="EX32" s="1088">
        <v>-0.18502493359714103</v>
      </c>
      <c r="EY32" s="1090">
        <v>-0.14744322018884273</v>
      </c>
      <c r="EZ32" s="1088">
        <v>-0.36216149969405559</v>
      </c>
      <c r="FA32" s="1088">
        <v>-0.50191936300541407</v>
      </c>
      <c r="FB32" s="1088">
        <v>-0.57097257972098425</v>
      </c>
      <c r="FC32" s="1088">
        <v>-0.63212250706862283</v>
      </c>
      <c r="FD32" s="1088">
        <v>-0.66692886495867665</v>
      </c>
      <c r="FE32" s="1088">
        <v>-0.68684214006388444</v>
      </c>
      <c r="FF32" s="1088">
        <v>-0.69962330519754912</v>
      </c>
      <c r="FG32" s="1088">
        <v>-0.69713054957536413</v>
      </c>
      <c r="FH32" s="1088">
        <v>-0.69939575345118921</v>
      </c>
      <c r="FI32" s="1088">
        <v>-0.69362771868795414</v>
      </c>
      <c r="FJ32" s="1088">
        <v>-0.69906397998738834</v>
      </c>
      <c r="FK32" s="1088">
        <v>-0.70666554247726854</v>
      </c>
      <c r="FL32" s="1088">
        <v>-0.71269428454544137</v>
      </c>
      <c r="FM32" s="1088">
        <v>-0.71685149747075205</v>
      </c>
      <c r="FN32" s="1088">
        <v>-0.71630563677159031</v>
      </c>
      <c r="FO32" s="1088">
        <v>-0.71497847873773834</v>
      </c>
      <c r="FP32" s="1088">
        <v>-0.71554028032933481</v>
      </c>
      <c r="FQ32" s="1088">
        <v>-0.71818189419687606</v>
      </c>
      <c r="FR32" s="1088">
        <v>-0.71372477477878116</v>
      </c>
      <c r="FS32" s="1089">
        <v>-0.7050249000501132</v>
      </c>
      <c r="FT32" s="1090">
        <v>-5.439719984733386E-3</v>
      </c>
      <c r="FU32" s="1088">
        <v>-1.535109718072441E-2</v>
      </c>
      <c r="FV32" s="1088">
        <v>-2.4247333393183603E-2</v>
      </c>
      <c r="FW32" s="1088">
        <v>-3.1984671804042665E-2</v>
      </c>
      <c r="FX32" s="1088">
        <v>-3.8870389031973228E-2</v>
      </c>
      <c r="FY32" s="1088">
        <v>-4.5013637605700839E-2</v>
      </c>
      <c r="FZ32" s="1088">
        <v>-5.0309171353979817E-2</v>
      </c>
      <c r="GA32" s="1088">
        <v>-5.5101544895432723E-2</v>
      </c>
      <c r="GB32" s="1088">
        <v>-5.913582212387497E-2</v>
      </c>
      <c r="GC32" s="1088">
        <v>-6.2584520423473552E-2</v>
      </c>
      <c r="GD32" s="1088">
        <v>-6.5537749302318676E-2</v>
      </c>
      <c r="GE32" s="1088">
        <v>-6.7966555768570289E-2</v>
      </c>
      <c r="GF32" s="1088">
        <v>-7.0265377601705079E-2</v>
      </c>
      <c r="GG32" s="1088">
        <v>-7.2167281727898311E-2</v>
      </c>
      <c r="GH32" s="1088">
        <v>-7.3642371528597789E-2</v>
      </c>
      <c r="GI32" s="1088">
        <v>-7.4813491336436555E-2</v>
      </c>
      <c r="GJ32" s="1088">
        <v>-7.5628645963734309E-2</v>
      </c>
      <c r="GK32" s="1088">
        <v>-7.6429867282665445E-2</v>
      </c>
      <c r="GL32" s="1088">
        <v>-7.6949115860246137E-2</v>
      </c>
      <c r="GM32" s="1088">
        <v>-7.7000009615588588E-2</v>
      </c>
      <c r="GN32" s="1089">
        <v>-7.6759969088326149E-2</v>
      </c>
      <c r="GO32" s="1088">
        <v>-1.0733755512878945E-2</v>
      </c>
      <c r="GP32" s="1088">
        <v>-3.0306866590696105E-2</v>
      </c>
      <c r="GQ32" s="1088">
        <v>-4.7822673144670515E-2</v>
      </c>
      <c r="GR32" s="1088">
        <v>-6.1874157763916249E-2</v>
      </c>
      <c r="GS32" s="1088">
        <v>-7.4015709431356713E-2</v>
      </c>
      <c r="GT32" s="1088">
        <v>-8.4506103973843893E-2</v>
      </c>
      <c r="GU32" s="1088">
        <v>-9.3783645244629218E-2</v>
      </c>
      <c r="GV32" s="1088">
        <v>-0.10204544860214261</v>
      </c>
      <c r="GW32" s="1088">
        <v>-0.1077039005629065</v>
      </c>
      <c r="GX32" s="1088">
        <v>-0.11264307522532437</v>
      </c>
      <c r="GY32" s="1088">
        <v>-0.11669118024987778</v>
      </c>
      <c r="GZ32" s="1088">
        <v>-0.12041667057417016</v>
      </c>
      <c r="HA32" s="1088">
        <v>-0.12400404060152181</v>
      </c>
      <c r="HB32" s="1088">
        <v>-0.12582470703871823</v>
      </c>
      <c r="HC32" s="1088">
        <v>-0.12743909783157295</v>
      </c>
      <c r="HD32" s="1088">
        <v>-0.128726580789608</v>
      </c>
      <c r="HE32" s="1088">
        <v>-0.13003550943237457</v>
      </c>
      <c r="HF32" s="1088">
        <v>-0.13133056488148373</v>
      </c>
      <c r="HG32" s="1088">
        <v>-0.13113532223335714</v>
      </c>
      <c r="HH32" s="1088">
        <v>-0.13064038293886096</v>
      </c>
      <c r="HI32" s="1089">
        <v>-0.12996448667138866</v>
      </c>
    </row>
    <row r="33" spans="1:217">
      <c r="A33" s="787">
        <v>3</v>
      </c>
      <c r="B33" s="1105"/>
      <c r="C33" s="1106"/>
      <c r="D33" s="1106"/>
      <c r="E33" s="1106"/>
      <c r="F33" s="1107"/>
      <c r="G33" s="1040"/>
      <c r="H33" s="1094"/>
      <c r="I33" s="1040"/>
      <c r="J33" s="1040"/>
      <c r="K33" s="1040"/>
      <c r="L33" s="1040"/>
      <c r="M33" s="1040"/>
      <c r="N33" s="1040"/>
      <c r="O33" s="1040"/>
      <c r="P33" s="1040"/>
      <c r="Q33" s="1040"/>
      <c r="R33" s="1040"/>
      <c r="S33" s="1040"/>
      <c r="T33" s="1040"/>
      <c r="U33" s="1040"/>
      <c r="V33" s="1040"/>
      <c r="W33" s="1040"/>
      <c r="X33" s="1040"/>
      <c r="Y33" s="1040"/>
      <c r="Z33" s="1040"/>
      <c r="AA33" s="1040"/>
      <c r="AB33" s="1067"/>
      <c r="AC33" s="1094"/>
      <c r="AD33" s="1040"/>
      <c r="AE33" s="1040"/>
      <c r="AF33" s="1040"/>
      <c r="AG33" s="1040"/>
      <c r="AH33" s="1040"/>
      <c r="AI33" s="1040"/>
      <c r="AJ33" s="1040"/>
      <c r="AK33" s="1040"/>
      <c r="AL33" s="1088">
        <v>-0.66176160343828294</v>
      </c>
      <c r="AM33" s="1088">
        <v>-0.66841937417920949</v>
      </c>
      <c r="AN33" s="1088">
        <v>-0.67809655761002485</v>
      </c>
      <c r="AO33" s="1088">
        <v>-0.69068642407361736</v>
      </c>
      <c r="AP33" s="1088">
        <v>-0.67411517758359163</v>
      </c>
      <c r="AQ33" s="1088">
        <v>-0.6890683930470235</v>
      </c>
      <c r="AR33" s="1088">
        <v>-0.71725367701265952</v>
      </c>
      <c r="AS33" s="1088">
        <v>-0.7277495017468455</v>
      </c>
      <c r="AT33" s="1088">
        <v>-0.74125097784092731</v>
      </c>
      <c r="AU33" s="1088">
        <v>-0.71501912379928112</v>
      </c>
      <c r="AV33" s="1088">
        <v>-0.73559350190981898</v>
      </c>
      <c r="AW33" s="1089">
        <v>-0.76361930996543081</v>
      </c>
      <c r="AX33" s="1090">
        <v>-2.6703418606334735</v>
      </c>
      <c r="AY33" s="1088">
        <v>-2.6299322477715732</v>
      </c>
      <c r="AZ33" s="1088">
        <v>-2.5970843028236139</v>
      </c>
      <c r="BA33" s="1088">
        <v>-2.4781543131749149</v>
      </c>
      <c r="BB33" s="1088">
        <v>-2.3949135411450988</v>
      </c>
      <c r="BC33" s="1088">
        <v>-2.375586374916403</v>
      </c>
      <c r="BD33" s="1088">
        <v>-2.3544313207613476</v>
      </c>
      <c r="BE33" s="1088">
        <v>-2.3372079322226695</v>
      </c>
      <c r="BF33" s="1088">
        <v>-2.2110137813485577</v>
      </c>
      <c r="BG33" s="1088">
        <v>-2.1858182315318797</v>
      </c>
      <c r="BH33" s="1088">
        <v>-2.1776605100291113</v>
      </c>
      <c r="BI33" s="1088">
        <v>-2.2267850378418497</v>
      </c>
      <c r="BJ33" s="1088">
        <v>-2.2789956686581201</v>
      </c>
      <c r="BK33" s="1088">
        <v>-2.184656730775413</v>
      </c>
      <c r="BL33" s="1088">
        <v>-2.2493327794445781</v>
      </c>
      <c r="BM33" s="1088">
        <v>-2.3005599371340884</v>
      </c>
      <c r="BN33" s="1088">
        <v>-2.3481530889423663</v>
      </c>
      <c r="BO33" s="1088">
        <v>-2.4008562820071031</v>
      </c>
      <c r="BP33" s="1088">
        <v>-2.2852459600490356</v>
      </c>
      <c r="BQ33" s="1088">
        <v>-2.3617142753848741</v>
      </c>
      <c r="BR33" s="1089">
        <v>-2.4085772902316691</v>
      </c>
      <c r="BS33" s="1090">
        <v>-0.93038702612043866</v>
      </c>
      <c r="BT33" s="1088">
        <v>-0.92956998222665932</v>
      </c>
      <c r="BU33" s="1088">
        <v>-0.93161158148646994</v>
      </c>
      <c r="BV33" s="1088">
        <v>-0.90746928514942682</v>
      </c>
      <c r="BW33" s="1088">
        <v>-0.91795952586113005</v>
      </c>
      <c r="BX33" s="1088">
        <v>-0.919413980915323</v>
      </c>
      <c r="BY33" s="1088">
        <v>-0.91742970447714201</v>
      </c>
      <c r="BZ33" s="1088">
        <v>-0.91802508983711673</v>
      </c>
      <c r="CA33" s="1088">
        <v>-0.8908829204823947</v>
      </c>
      <c r="CB33" s="1088">
        <v>-0.90009403712358571</v>
      </c>
      <c r="CC33" s="1088">
        <v>-0.90152125205499101</v>
      </c>
      <c r="CD33" s="1088">
        <v>-0.91059300019279188</v>
      </c>
      <c r="CE33" s="1088">
        <v>-0.91893453791831714</v>
      </c>
      <c r="CF33" s="1088">
        <v>-0.89837803401838057</v>
      </c>
      <c r="CG33" s="1088">
        <v>-0.91829617788350004</v>
      </c>
      <c r="CH33" s="1088">
        <v>-0.92995377279168312</v>
      </c>
      <c r="CI33" s="1088">
        <v>-0.93511518901026025</v>
      </c>
      <c r="CJ33" s="1088">
        <v>-0.93968736369522143</v>
      </c>
      <c r="CK33" s="1088">
        <v>-0.91490092829990588</v>
      </c>
      <c r="CL33" s="1088">
        <v>-0.93134060733161073</v>
      </c>
      <c r="CM33" s="1089">
        <v>-0.93745832119793526</v>
      </c>
      <c r="CN33" s="1090">
        <v>-1.4350280420053474</v>
      </c>
      <c r="CO33" s="1088">
        <v>-1.4694393108250141</v>
      </c>
      <c r="CP33" s="1088">
        <v>-1.4891359559191086</v>
      </c>
      <c r="CQ33" s="1088">
        <v>-1.3836111449078501</v>
      </c>
      <c r="CR33" s="1088">
        <v>-1.3943619474885458</v>
      </c>
      <c r="CS33" s="1088">
        <v>-1.3991977290383661</v>
      </c>
      <c r="CT33" s="1088">
        <v>-1.4317691564886073</v>
      </c>
      <c r="CU33" s="1088">
        <v>-1.4536501951323564</v>
      </c>
      <c r="CV33" s="1088">
        <v>-1.3454378600468251</v>
      </c>
      <c r="CW33" s="1088">
        <v>-1.3641400101618597</v>
      </c>
      <c r="CX33" s="1088">
        <v>-1.3730470547970064</v>
      </c>
      <c r="CY33" s="1088">
        <v>-1.4354810212782154</v>
      </c>
      <c r="CZ33" s="1088">
        <v>-1.4904880468462081</v>
      </c>
      <c r="DA33" s="1088">
        <v>-1.392192942834793</v>
      </c>
      <c r="DB33" s="1088">
        <v>-1.4459019441783918</v>
      </c>
      <c r="DC33" s="1088">
        <v>-1.48369624389377</v>
      </c>
      <c r="DD33" s="1088">
        <v>-1.5479221702870336</v>
      </c>
      <c r="DE33" s="1088">
        <v>-1.5981126514772555</v>
      </c>
      <c r="DF33" s="1088">
        <v>-1.4815610916022552</v>
      </c>
      <c r="DG33" s="1088">
        <v>-1.538158191580153</v>
      </c>
      <c r="DH33" s="1089">
        <v>-1.5725032920469382</v>
      </c>
      <c r="DI33" s="1090">
        <v>-0.14725839661834536</v>
      </c>
      <c r="DJ33" s="1088">
        <v>-0.38126075897261585</v>
      </c>
      <c r="DK33" s="1088">
        <v>-0.55940622060217471</v>
      </c>
      <c r="DL33" s="1088">
        <v>-0.6716744253507807</v>
      </c>
      <c r="DM33" s="1088">
        <v>-0.78424913749165648</v>
      </c>
      <c r="DN33" s="1088">
        <v>-0.87267287961246065</v>
      </c>
      <c r="DO33" s="1088">
        <v>-0.94781664432479507</v>
      </c>
      <c r="DP33" s="1088">
        <v>-1.0181210691403055</v>
      </c>
      <c r="DQ33" s="1088">
        <v>-1.0662733795315602</v>
      </c>
      <c r="DR33" s="1088">
        <v>-1.1259191069398877</v>
      </c>
      <c r="DS33" s="1088">
        <v>-1.1752702183251522</v>
      </c>
      <c r="DT33" s="1088">
        <v>-1.2372438984315792</v>
      </c>
      <c r="DU33" s="1088">
        <v>-1.3038238639399469</v>
      </c>
      <c r="DV33" s="1088">
        <v>-1.3639500909957789</v>
      </c>
      <c r="DW33" s="1088">
        <v>-1.4246913981719214</v>
      </c>
      <c r="DX33" s="1088">
        <v>-1.4771708844389715</v>
      </c>
      <c r="DY33" s="1088">
        <v>-1.5291417291113774</v>
      </c>
      <c r="DZ33" s="1088">
        <v>-1.5865921564466017</v>
      </c>
      <c r="EA33" s="1088">
        <v>-1.6446871744103804</v>
      </c>
      <c r="EB33" s="1088">
        <v>-1.6919566455957213</v>
      </c>
      <c r="EC33" s="1089">
        <v>-1.7296110057528902</v>
      </c>
      <c r="ED33" s="1090">
        <v>-5.2747706293810676E-2</v>
      </c>
      <c r="EE33" s="1088">
        <v>-0.1272836042089667</v>
      </c>
      <c r="EF33" s="1088">
        <v>-0.17347678950279563</v>
      </c>
      <c r="EG33" s="1088">
        <v>-0.18969551660497053</v>
      </c>
      <c r="EH33" s="1088">
        <v>-0.2124918731556095</v>
      </c>
      <c r="EI33" s="1088">
        <v>-0.22593637592368493</v>
      </c>
      <c r="EJ33" s="1088">
        <v>-0.23417890062656158</v>
      </c>
      <c r="EK33" s="1088">
        <v>-0.24036933661794119</v>
      </c>
      <c r="EL33" s="1088">
        <v>-0.23746646591871243</v>
      </c>
      <c r="EM33" s="1088">
        <v>-0.2438617747127271</v>
      </c>
      <c r="EN33" s="1088">
        <v>-0.24657782095882877</v>
      </c>
      <c r="EO33" s="1088">
        <v>-0.25463799341219023</v>
      </c>
      <c r="EP33" s="1088">
        <v>-0.2639939370098876</v>
      </c>
      <c r="EQ33" s="1088">
        <v>-0.26969184385297168</v>
      </c>
      <c r="ER33" s="1088">
        <v>-0.28166460144086297</v>
      </c>
      <c r="ES33" s="1088">
        <v>-0.29112911434013933</v>
      </c>
      <c r="ET33" s="1088">
        <v>-0.29989016152492531</v>
      </c>
      <c r="EU33" s="1088">
        <v>-0.3096017855752361</v>
      </c>
      <c r="EV33" s="1088">
        <v>-0.31747101732920791</v>
      </c>
      <c r="EW33" s="1088">
        <v>-0.32874895922263075</v>
      </c>
      <c r="EX33" s="1088">
        <v>-0.33713741004835623</v>
      </c>
      <c r="EY33" s="1090">
        <v>-0.14744322018884273</v>
      </c>
      <c r="EZ33" s="1088">
        <v>-0.37319095938314484</v>
      </c>
      <c r="FA33" s="1088">
        <v>-0.53295632305791552</v>
      </c>
      <c r="FB33" s="1088">
        <v>-0.62474351343152401</v>
      </c>
      <c r="FC33" s="1088">
        <v>-0.7127161365323339</v>
      </c>
      <c r="FD33" s="1088">
        <v>-0.77486079277289743</v>
      </c>
      <c r="FE33" s="1088">
        <v>-0.8222993358082249</v>
      </c>
      <c r="FF33" s="1088">
        <v>-0.86310992185663682</v>
      </c>
      <c r="FG33" s="1088">
        <v>-0.88622661881077547</v>
      </c>
      <c r="FH33" s="1088">
        <v>-0.91618357401485284</v>
      </c>
      <c r="FI33" s="1088">
        <v>-0.93629948524978501</v>
      </c>
      <c r="FJ33" s="1088">
        <v>-0.97237571591949901</v>
      </c>
      <c r="FK33" s="1088">
        <v>-1.0128845082889086</v>
      </c>
      <c r="FL33" s="1088">
        <v>-1.052635770183548</v>
      </c>
      <c r="FM33" s="1088">
        <v>-1.0910204202381331</v>
      </c>
      <c r="FN33" s="1088">
        <v>-1.1233908586841796</v>
      </c>
      <c r="FO33" s="1088">
        <v>-1.1554584176068747</v>
      </c>
      <c r="FP33" s="1088">
        <v>-1.1915829284615527</v>
      </c>
      <c r="FQ33" s="1088">
        <v>-1.2324050587387594</v>
      </c>
      <c r="FR33" s="1088">
        <v>-1.2620560030332821</v>
      </c>
      <c r="FS33" s="1089">
        <v>-1.2846391251247509</v>
      </c>
      <c r="FT33" s="1090">
        <v>-5.439719984733386E-3</v>
      </c>
      <c r="FU33" s="1088">
        <v>-1.581860769103852E-2</v>
      </c>
      <c r="FV33" s="1088">
        <v>-2.574670475315205E-2</v>
      </c>
      <c r="FW33" s="1088">
        <v>-3.4996805360734622E-2</v>
      </c>
      <c r="FX33" s="1088">
        <v>-4.3826241253215312E-2</v>
      </c>
      <c r="FY33" s="1088">
        <v>-5.2298385560064796E-2</v>
      </c>
      <c r="FZ33" s="1088">
        <v>-6.023101346925501E-2</v>
      </c>
      <c r="GA33" s="1088">
        <v>-6.7977567007216841E-2</v>
      </c>
      <c r="GB33" s="1088">
        <v>-7.5176363628533749E-2</v>
      </c>
      <c r="GC33" s="1088">
        <v>-8.1983496920939272E-2</v>
      </c>
      <c r="GD33" s="1088">
        <v>-8.8466708124442919E-2</v>
      </c>
      <c r="GE33" s="1088">
        <v>-9.4539312875537379E-2</v>
      </c>
      <c r="GF33" s="1088">
        <v>-0.10071343254171318</v>
      </c>
      <c r="GG33" s="1088">
        <v>-0.1065896890588236</v>
      </c>
      <c r="GH33" s="1088">
        <v>-0.11208085833111012</v>
      </c>
      <c r="GI33" s="1088">
        <v>-0.1173309101019966</v>
      </c>
      <c r="GJ33" s="1088">
        <v>-0.12222151881449993</v>
      </c>
      <c r="GK33" s="1088">
        <v>-0.12727798501670545</v>
      </c>
      <c r="GL33" s="1088">
        <v>-0.13204521085524012</v>
      </c>
      <c r="GM33" s="1088">
        <v>-0.13615657996332606</v>
      </c>
      <c r="GN33" s="1089">
        <v>-0.13986578279323339</v>
      </c>
      <c r="GO33" s="1088">
        <v>-1.0733755512878945E-2</v>
      </c>
      <c r="GP33" s="1088">
        <v>-3.1229848088307158E-2</v>
      </c>
      <c r="GQ33" s="1088">
        <v>-5.0779862098504457E-2</v>
      </c>
      <c r="GR33" s="1088">
        <v>-6.7701112251196238E-2</v>
      </c>
      <c r="GS33" s="1088">
        <v>-8.3452479351268607E-2</v>
      </c>
      <c r="GT33" s="1088">
        <v>-9.8182085316368489E-2</v>
      </c>
      <c r="GU33" s="1088">
        <v>-0.11227940846372629</v>
      </c>
      <c r="GV33" s="1088">
        <v>-0.12589123105890687</v>
      </c>
      <c r="GW33" s="1088">
        <v>-0.13691849207689591</v>
      </c>
      <c r="GX33" s="1088">
        <v>-0.14755842416644588</v>
      </c>
      <c r="GY33" s="1088">
        <v>-0.15751661742673645</v>
      </c>
      <c r="GZ33" s="1088">
        <v>-0.16749575090439303</v>
      </c>
      <c r="HA33" s="1088">
        <v>-0.17773863891849592</v>
      </c>
      <c r="HB33" s="1088">
        <v>-0.18584067569209697</v>
      </c>
      <c r="HC33" s="1088">
        <v>-0.19395740758237606</v>
      </c>
      <c r="HD33" s="1088">
        <v>-0.20188346524882689</v>
      </c>
      <c r="HE33" s="1088">
        <v>-0.21014705816977311</v>
      </c>
      <c r="HF33" s="1088">
        <v>-0.21870363332440429</v>
      </c>
      <c r="HG33" s="1088">
        <v>-0.22502911282726348</v>
      </c>
      <c r="HH33" s="1088">
        <v>-0.23100708473747375</v>
      </c>
      <c r="HI33" s="1089">
        <v>-0.23681073454703902</v>
      </c>
    </row>
    <row r="34" spans="1:217" ht="13.5" customHeight="1" thickBot="1">
      <c r="A34" s="787">
        <v>4</v>
      </c>
      <c r="B34" s="1108"/>
      <c r="C34" s="1109"/>
      <c r="D34" s="1109"/>
      <c r="E34" s="1109"/>
      <c r="F34" s="1110"/>
      <c r="G34" s="1043"/>
      <c r="H34" s="1095"/>
      <c r="I34" s="1043"/>
      <c r="J34" s="1043"/>
      <c r="K34" s="1043"/>
      <c r="L34" s="1043"/>
      <c r="M34" s="1043"/>
      <c r="N34" s="1043"/>
      <c r="O34" s="1043"/>
      <c r="P34" s="1043"/>
      <c r="Q34" s="1043"/>
      <c r="R34" s="1043"/>
      <c r="S34" s="1043"/>
      <c r="T34" s="1043"/>
      <c r="U34" s="1043"/>
      <c r="V34" s="1043"/>
      <c r="W34" s="1043"/>
      <c r="X34" s="1043"/>
      <c r="Y34" s="1043"/>
      <c r="Z34" s="1043"/>
      <c r="AA34" s="1043"/>
      <c r="AB34" s="1068"/>
      <c r="AC34" s="1095"/>
      <c r="AD34" s="1043"/>
      <c r="AE34" s="1043"/>
      <c r="AF34" s="1043"/>
      <c r="AG34" s="1043"/>
      <c r="AH34" s="1043"/>
      <c r="AI34" s="1043"/>
      <c r="AJ34" s="1043"/>
      <c r="AK34" s="1043"/>
      <c r="AL34" s="1096">
        <v>-0.7271277817881836</v>
      </c>
      <c r="AM34" s="1096">
        <v>-0.73407515541830182</v>
      </c>
      <c r="AN34" s="1096">
        <v>-0.74387439389495769</v>
      </c>
      <c r="AO34" s="1096">
        <v>-0.75692372913163641</v>
      </c>
      <c r="AP34" s="1096">
        <v>-0.73640728653047205</v>
      </c>
      <c r="AQ34" s="1096">
        <v>-0.75429261222490485</v>
      </c>
      <c r="AR34" s="1096">
        <v>-0.78457782007779187</v>
      </c>
      <c r="AS34" s="1096">
        <v>-0.79509915499571071</v>
      </c>
      <c r="AT34" s="1096">
        <v>-0.80897368825698945</v>
      </c>
      <c r="AU34" s="1096">
        <v>-0.77719647685483051</v>
      </c>
      <c r="AV34" s="1096">
        <v>-0.80156836111972929</v>
      </c>
      <c r="AW34" s="1097">
        <v>-0.83152447856889322</v>
      </c>
      <c r="AX34" s="1098">
        <v>-3.2551717390770163</v>
      </c>
      <c r="AY34" s="1096">
        <v>-3.207235438505089</v>
      </c>
      <c r="AZ34" s="1096">
        <v>-3.1687841299833455</v>
      </c>
      <c r="BA34" s="1096">
        <v>-3.0265843096599916</v>
      </c>
      <c r="BB34" s="1096">
        <v>-2.9247923887730498</v>
      </c>
      <c r="BC34" s="1096">
        <v>-2.9025277518190378</v>
      </c>
      <c r="BD34" s="1096">
        <v>-2.8776479055445989</v>
      </c>
      <c r="BE34" s="1096">
        <v>-2.8574938323601908</v>
      </c>
      <c r="BF34" s="1096">
        <v>-2.7072768204640432</v>
      </c>
      <c r="BG34" s="1096">
        <v>-2.6731006006011295</v>
      </c>
      <c r="BH34" s="1096">
        <v>-2.6636556507736775</v>
      </c>
      <c r="BI34" s="1096">
        <v>-2.7240840810960933</v>
      </c>
      <c r="BJ34" s="1096">
        <v>-2.7882968337202136</v>
      </c>
      <c r="BK34" s="1096">
        <v>-2.6779339295692028</v>
      </c>
      <c r="BL34" s="1096">
        <v>-2.7515581041424415</v>
      </c>
      <c r="BM34" s="1096">
        <v>-2.8146651288916953</v>
      </c>
      <c r="BN34" s="1096">
        <v>-2.8730925801183855</v>
      </c>
      <c r="BO34" s="1096">
        <v>-2.937846133207112</v>
      </c>
      <c r="BP34" s="1096">
        <v>-2.8020506100605553</v>
      </c>
      <c r="BQ34" s="1096">
        <v>-2.8892325479656722</v>
      </c>
      <c r="BR34" s="1097">
        <v>-2.9471238615858955</v>
      </c>
      <c r="BS34" s="1098">
        <v>-1.1460843853099489</v>
      </c>
      <c r="BT34" s="1096">
        <v>-1.1451615871726344</v>
      </c>
      <c r="BU34" s="1096">
        <v>-1.1479148924497014</v>
      </c>
      <c r="BV34" s="1096">
        <v>-1.1187165645507182</v>
      </c>
      <c r="BW34" s="1096">
        <v>-1.1311970666933611</v>
      </c>
      <c r="BX34" s="1096">
        <v>-1.1330794638362476</v>
      </c>
      <c r="BY34" s="1096">
        <v>-1.1306973997054042</v>
      </c>
      <c r="BZ34" s="1096">
        <v>-1.1315972638858864</v>
      </c>
      <c r="CA34" s="1096">
        <v>-1.0987763764606504</v>
      </c>
      <c r="CB34" s="1096">
        <v>-1.1092140240380626</v>
      </c>
      <c r="CC34" s="1096">
        <v>-1.1109960608057743</v>
      </c>
      <c r="CD34" s="1096">
        <v>-1.1221572306999785</v>
      </c>
      <c r="CE34" s="1096">
        <v>-1.1324537672018955</v>
      </c>
      <c r="CF34" s="1096">
        <v>-1.1078701179345352</v>
      </c>
      <c r="CG34" s="1096">
        <v>-1.1310738052305884</v>
      </c>
      <c r="CH34" s="1096">
        <v>-1.1454536661959835</v>
      </c>
      <c r="CI34" s="1096">
        <v>-1.1517074697997973</v>
      </c>
      <c r="CJ34" s="1096">
        <v>-1.1573017472666327</v>
      </c>
      <c r="CK34" s="1096">
        <v>-1.1275773554747726</v>
      </c>
      <c r="CL34" s="1096">
        <v>-1.1464184695554864</v>
      </c>
      <c r="CM34" s="1097">
        <v>-1.1540412029434566</v>
      </c>
      <c r="CN34" s="1098">
        <v>-1.5937413560321554</v>
      </c>
      <c r="CO34" s="1096">
        <v>-1.6316837082620284</v>
      </c>
      <c r="CP34" s="1096">
        <v>-1.6531826121407416</v>
      </c>
      <c r="CQ34" s="1096">
        <v>-1.5370030998675077</v>
      </c>
      <c r="CR34" s="1096">
        <v>-1.5476649983786988</v>
      </c>
      <c r="CS34" s="1096">
        <v>-1.552326550353945</v>
      </c>
      <c r="CT34" s="1096">
        <v>-1.5878913810404343</v>
      </c>
      <c r="CU34" s="1096">
        <v>-1.6116189956570748</v>
      </c>
      <c r="CV34" s="1096">
        <v>-1.4919276797022225</v>
      </c>
      <c r="CW34" s="1096">
        <v>-1.5118032544867126</v>
      </c>
      <c r="CX34" s="1096">
        <v>-1.5209540618740325</v>
      </c>
      <c r="CY34" s="1096">
        <v>-1.5895692119669054</v>
      </c>
      <c r="CZ34" s="1096">
        <v>-1.6499387634368368</v>
      </c>
      <c r="DA34" s="1096">
        <v>-1.5410190720175676</v>
      </c>
      <c r="DB34" s="1096">
        <v>-1.599768058829599</v>
      </c>
      <c r="DC34" s="1096">
        <v>-1.6407882712993471</v>
      </c>
      <c r="DD34" s="1096">
        <v>-1.711207262158033</v>
      </c>
      <c r="DE34" s="1096">
        <v>-1.7659126171537405</v>
      </c>
      <c r="DF34" s="1096">
        <v>-1.6364530683357041</v>
      </c>
      <c r="DG34" s="1096">
        <v>-1.6984821328940678</v>
      </c>
      <c r="DH34" s="1097">
        <v>-1.735616620835583</v>
      </c>
      <c r="DI34" s="1098">
        <v>-0.17764259218673017</v>
      </c>
      <c r="DJ34" s="1096">
        <v>-0.46044478879752115</v>
      </c>
      <c r="DK34" s="1096">
        <v>-0.67643645029796473</v>
      </c>
      <c r="DL34" s="1096">
        <v>-0.81324056754294827</v>
      </c>
      <c r="DM34" s="1096">
        <v>-0.95062682240719698</v>
      </c>
      <c r="DN34" s="1096">
        <v>-1.0589455900345295</v>
      </c>
      <c r="DO34" s="1096">
        <v>-1.1513126293239879</v>
      </c>
      <c r="DP34" s="1096">
        <v>-1.2378518054658012</v>
      </c>
      <c r="DQ34" s="1096">
        <v>-1.2967675966232424</v>
      </c>
      <c r="DR34" s="1096">
        <v>-1.370436819948051</v>
      </c>
      <c r="DS34" s="1096">
        <v>-1.4314859336017816</v>
      </c>
      <c r="DT34" s="1096">
        <v>-1.5078933641721397</v>
      </c>
      <c r="DU34" s="1096">
        <v>-1.5898846192820688</v>
      </c>
      <c r="DV34" s="1096">
        <v>-1.6627525381974497</v>
      </c>
      <c r="DW34" s="1096">
        <v>-1.7378679920318834</v>
      </c>
      <c r="DX34" s="1096">
        <v>-1.8027734387117191</v>
      </c>
      <c r="DY34" s="1096">
        <v>-1.8670292103280297</v>
      </c>
      <c r="DZ34" s="1096">
        <v>-1.9379159372326598</v>
      </c>
      <c r="EA34" s="1096">
        <v>-2.0080174078802933</v>
      </c>
      <c r="EB34" s="1096">
        <v>-2.0667763810682604</v>
      </c>
      <c r="EC34" s="1097">
        <v>-2.1136040159634581</v>
      </c>
      <c r="ED34" s="1098">
        <v>-5.7908995811598231E-2</v>
      </c>
      <c r="EE34" s="1096">
        <v>-0.13959688348999935</v>
      </c>
      <c r="EF34" s="1096">
        <v>-0.18994009124320377</v>
      </c>
      <c r="EG34" s="1096">
        <v>-0.20759521902793124</v>
      </c>
      <c r="EH34" s="1096">
        <v>-0.23207778136206753</v>
      </c>
      <c r="EI34" s="1096">
        <v>-0.24629208707993011</v>
      </c>
      <c r="EJ34" s="1096">
        <v>-0.25483181522266624</v>
      </c>
      <c r="EK34" s="1096">
        <v>-0.26116443776054138</v>
      </c>
      <c r="EL34" s="1096">
        <v>-0.25848140877032993</v>
      </c>
      <c r="EM34" s="1096">
        <v>-0.2649620521424858</v>
      </c>
      <c r="EN34" s="1096">
        <v>-0.26751423606398939</v>
      </c>
      <c r="EO34" s="1096">
        <v>-0.27589253391080404</v>
      </c>
      <c r="EP34" s="1096">
        <v>-0.28568460683114183</v>
      </c>
      <c r="EQ34" s="1096">
        <v>-0.29273298811958959</v>
      </c>
      <c r="ER34" s="1096">
        <v>-0.30511351140500792</v>
      </c>
      <c r="ES34" s="1096">
        <v>-0.31481032488386179</v>
      </c>
      <c r="ET34" s="1096">
        <v>-0.32374737499742995</v>
      </c>
      <c r="EU34" s="1096">
        <v>-0.33371357543464403</v>
      </c>
      <c r="EV34" s="1096">
        <v>-0.34314628269086056</v>
      </c>
      <c r="EW34" s="1096">
        <v>-0.35448231841745598</v>
      </c>
      <c r="EX34" s="1096">
        <v>-0.36276111956135526</v>
      </c>
      <c r="EY34" s="1098">
        <v>-0.17817096773747854</v>
      </c>
      <c r="EZ34" s="1096">
        <v>-0.45154815507296292</v>
      </c>
      <c r="FA34" s="1096">
        <v>-0.64581042957364654</v>
      </c>
      <c r="FB34" s="1096">
        <v>-0.75812814579820231</v>
      </c>
      <c r="FC34" s="1096">
        <v>-0.86601259713044321</v>
      </c>
      <c r="FD34" s="1096">
        <v>-0.94269407788285153</v>
      </c>
      <c r="FE34" s="1096">
        <v>-1.0016111036967332</v>
      </c>
      <c r="FF34" s="1096">
        <v>-1.0524758029977079</v>
      </c>
      <c r="FG34" s="1096">
        <v>-1.081003647664921</v>
      </c>
      <c r="FH34" s="1096">
        <v>-1.1186245459558006</v>
      </c>
      <c r="FI34" s="1096">
        <v>-1.1441201892284607</v>
      </c>
      <c r="FJ34" s="1096">
        <v>-1.1890977748342184</v>
      </c>
      <c r="FK34" s="1096">
        <v>-1.2394667551851561</v>
      </c>
      <c r="FL34" s="1096">
        <v>-1.2876875057338626</v>
      </c>
      <c r="FM34" s="1096">
        <v>-1.3356195254346583</v>
      </c>
      <c r="FN34" s="1096">
        <v>-1.3760698897387287</v>
      </c>
      <c r="FO34" s="1096">
        <v>-1.4161260704877809</v>
      </c>
      <c r="FP34" s="1096">
        <v>-1.4611157196794704</v>
      </c>
      <c r="FQ34" s="1096">
        <v>-1.5103618024675638</v>
      </c>
      <c r="FR34" s="1096">
        <v>-1.5476483937322842</v>
      </c>
      <c r="FS34" s="1097">
        <v>-1.5761077573484745</v>
      </c>
      <c r="FT34" s="1098">
        <v>-6.7041229309123289E-3</v>
      </c>
      <c r="FU34" s="1096">
        <v>-1.9499167912019381E-2</v>
      </c>
      <c r="FV34" s="1096">
        <v>-3.174471442078021E-2</v>
      </c>
      <c r="FW34" s="1096">
        <v>-4.3165154154538067E-2</v>
      </c>
      <c r="FX34" s="1096">
        <v>-5.4069186095917897E-2</v>
      </c>
      <c r="FY34" s="1096">
        <v>-6.4538118264829192E-2</v>
      </c>
      <c r="FZ34" s="1096">
        <v>-7.4346882025014216E-2</v>
      </c>
      <c r="GA34" s="1096">
        <v>-8.3929266551969736E-2</v>
      </c>
      <c r="GB34" s="1096">
        <v>-9.2836871898600876E-2</v>
      </c>
      <c r="GC34" s="1096">
        <v>-0.1012684564596973</v>
      </c>
      <c r="GD34" s="1096">
        <v>-0.10930064694376783</v>
      </c>
      <c r="GE34" s="1096">
        <v>-0.11682755297537255</v>
      </c>
      <c r="GF34" s="1096">
        <v>-0.12448049303364016</v>
      </c>
      <c r="GG34" s="1096">
        <v>-0.13175403328028021</v>
      </c>
      <c r="GH34" s="1096">
        <v>-0.13857344478085118</v>
      </c>
      <c r="GI34" s="1096">
        <v>-0.14509384125398811</v>
      </c>
      <c r="GJ34" s="1096">
        <v>-0.15117153458987559</v>
      </c>
      <c r="GK34" s="1096">
        <v>-0.15745438284499075</v>
      </c>
      <c r="GL34" s="1096">
        <v>-0.16335783351515928</v>
      </c>
      <c r="GM34" s="1096">
        <v>-0.16848523458280945</v>
      </c>
      <c r="GN34" s="1097">
        <v>-0.17311314008040846</v>
      </c>
      <c r="GO34" s="1096">
        <v>-1.1912301457601531E-2</v>
      </c>
      <c r="GP34" s="1096">
        <v>-3.4659213589933936E-2</v>
      </c>
      <c r="GQ34" s="1096">
        <v>-5.6347832257853572E-2</v>
      </c>
      <c r="GR34" s="1096">
        <v>-7.5136924185461001E-2</v>
      </c>
      <c r="GS34" s="1096">
        <v>-9.26045750261279E-2</v>
      </c>
      <c r="GT34" s="1096">
        <v>-0.10891800177834583</v>
      </c>
      <c r="GU34" s="1096">
        <v>-0.12452148748747774</v>
      </c>
      <c r="GV34" s="1096">
        <v>-0.13957674027526359</v>
      </c>
      <c r="GW34" s="1096">
        <v>-0.15184283502603946</v>
      </c>
      <c r="GX34" s="1096">
        <v>-0.16359464499229656</v>
      </c>
      <c r="GY34" s="1096">
        <v>-0.17457834937896197</v>
      </c>
      <c r="GZ34" s="1096">
        <v>-0.18558293166394807</v>
      </c>
      <c r="HA34" s="1096">
        <v>-0.19686954365926707</v>
      </c>
      <c r="HB34" s="1096">
        <v>-0.20592669985875567</v>
      </c>
      <c r="HC34" s="1096">
        <v>-0.21483192565462936</v>
      </c>
      <c r="HD34" s="1096">
        <v>-0.22351416351251954</v>
      </c>
      <c r="HE34" s="1096">
        <v>-0.23256825652488045</v>
      </c>
      <c r="HF34" s="1096">
        <v>-0.24193503304986208</v>
      </c>
      <c r="HG34" s="1096">
        <v>-0.24901991920583219</v>
      </c>
      <c r="HH34" s="1096">
        <v>-0.25549347785327048</v>
      </c>
      <c r="HI34" s="1097">
        <v>-0.26177109483281874</v>
      </c>
    </row>
    <row r="35" spans="1:217" ht="13.5" customHeight="1">
      <c r="A35" s="787"/>
      <c r="B35" s="879"/>
      <c r="C35" s="879"/>
      <c r="D35" s="879"/>
      <c r="E35" s="879"/>
      <c r="F35" s="879"/>
      <c r="G35" s="879"/>
      <c r="H35" s="879">
        <v>1</v>
      </c>
      <c r="I35" s="879">
        <v>2</v>
      </c>
      <c r="J35" s="879">
        <v>3</v>
      </c>
      <c r="K35" s="879">
        <v>4</v>
      </c>
      <c r="L35" s="879">
        <v>5</v>
      </c>
      <c r="M35" s="879">
        <v>6</v>
      </c>
      <c r="N35" s="879">
        <v>7</v>
      </c>
      <c r="O35" s="879">
        <v>8</v>
      </c>
      <c r="P35" s="879">
        <v>9</v>
      </c>
      <c r="Q35" s="879">
        <v>10</v>
      </c>
      <c r="R35" s="879">
        <v>11</v>
      </c>
      <c r="S35" s="879">
        <v>12</v>
      </c>
      <c r="T35" s="879">
        <v>13</v>
      </c>
      <c r="U35" s="879">
        <v>14</v>
      </c>
      <c r="V35" s="879">
        <v>15</v>
      </c>
      <c r="W35" s="879">
        <v>16</v>
      </c>
      <c r="X35" s="879">
        <v>17</v>
      </c>
      <c r="Y35" s="879">
        <v>18</v>
      </c>
      <c r="Z35" s="879">
        <v>19</v>
      </c>
      <c r="AA35" s="879">
        <v>20</v>
      </c>
      <c r="AB35" s="879">
        <v>21</v>
      </c>
      <c r="AC35" s="879">
        <v>1</v>
      </c>
      <c r="AD35" s="879">
        <v>2</v>
      </c>
      <c r="AE35" s="879">
        <v>3</v>
      </c>
      <c r="AF35" s="879">
        <v>4</v>
      </c>
      <c r="AG35" s="879">
        <v>5</v>
      </c>
      <c r="AH35" s="879">
        <v>6</v>
      </c>
      <c r="AI35" s="879">
        <v>7</v>
      </c>
      <c r="AJ35" s="879">
        <v>8</v>
      </c>
      <c r="AK35" s="879">
        <v>9</v>
      </c>
      <c r="AL35" s="879">
        <v>10</v>
      </c>
      <c r="AM35" s="879">
        <v>11</v>
      </c>
      <c r="AN35" s="879">
        <v>12</v>
      </c>
      <c r="AO35" s="879">
        <v>13</v>
      </c>
      <c r="AP35" s="879">
        <v>14</v>
      </c>
      <c r="AQ35" s="879">
        <v>15</v>
      </c>
      <c r="AR35" s="879">
        <v>16</v>
      </c>
      <c r="AS35" s="879">
        <v>17</v>
      </c>
      <c r="AT35" s="879">
        <v>18</v>
      </c>
      <c r="AU35" s="879">
        <v>19</v>
      </c>
      <c r="AV35" s="879">
        <v>20</v>
      </c>
      <c r="AW35" s="879">
        <v>21</v>
      </c>
      <c r="AX35" s="879">
        <v>1</v>
      </c>
      <c r="AY35" s="879">
        <v>2</v>
      </c>
      <c r="AZ35" s="879">
        <v>3</v>
      </c>
      <c r="BA35" s="879">
        <v>4</v>
      </c>
      <c r="BB35" s="879">
        <v>5</v>
      </c>
      <c r="BC35" s="879">
        <v>6</v>
      </c>
      <c r="BD35" s="879">
        <v>7</v>
      </c>
      <c r="BE35" s="879">
        <v>8</v>
      </c>
      <c r="BF35" s="879">
        <v>9</v>
      </c>
      <c r="BG35" s="879">
        <v>10</v>
      </c>
      <c r="BH35" s="879">
        <v>11</v>
      </c>
      <c r="BI35" s="879">
        <v>12</v>
      </c>
      <c r="BJ35" s="879">
        <v>13</v>
      </c>
      <c r="BK35" s="879">
        <v>14</v>
      </c>
      <c r="BL35" s="879">
        <v>15</v>
      </c>
      <c r="BM35" s="879">
        <v>16</v>
      </c>
      <c r="BN35" s="879">
        <v>17</v>
      </c>
      <c r="BO35" s="879">
        <v>18</v>
      </c>
      <c r="BP35" s="879">
        <v>19</v>
      </c>
      <c r="BQ35" s="879">
        <v>20</v>
      </c>
      <c r="BR35" s="879">
        <v>21</v>
      </c>
      <c r="BS35" s="879">
        <v>1</v>
      </c>
      <c r="BT35" s="879">
        <v>2</v>
      </c>
      <c r="BU35" s="879">
        <v>3</v>
      </c>
      <c r="BV35" s="879">
        <v>4</v>
      </c>
      <c r="BW35" s="879">
        <v>5</v>
      </c>
      <c r="BX35" s="879">
        <v>6</v>
      </c>
      <c r="BY35" s="879">
        <v>7</v>
      </c>
      <c r="BZ35" s="879">
        <v>8</v>
      </c>
      <c r="CA35" s="879">
        <v>9</v>
      </c>
      <c r="CB35" s="879">
        <v>10</v>
      </c>
      <c r="CC35" s="879">
        <v>11</v>
      </c>
      <c r="CD35" s="879">
        <v>12</v>
      </c>
      <c r="CE35" s="879">
        <v>13</v>
      </c>
      <c r="CF35" s="879">
        <v>14</v>
      </c>
      <c r="CG35" s="879">
        <v>15</v>
      </c>
      <c r="CH35" s="879">
        <v>16</v>
      </c>
      <c r="CI35" s="879">
        <v>17</v>
      </c>
      <c r="CJ35" s="879">
        <v>18</v>
      </c>
      <c r="CK35" s="879">
        <v>19</v>
      </c>
      <c r="CL35" s="879">
        <v>20</v>
      </c>
      <c r="CM35" s="879">
        <v>21</v>
      </c>
      <c r="CN35" s="879">
        <v>1</v>
      </c>
      <c r="CO35" s="879">
        <v>2</v>
      </c>
      <c r="CP35" s="879">
        <v>3</v>
      </c>
      <c r="CQ35" s="879">
        <v>4</v>
      </c>
      <c r="CR35" s="879">
        <v>5</v>
      </c>
      <c r="CS35" s="879">
        <v>6</v>
      </c>
      <c r="CT35" s="879">
        <v>7</v>
      </c>
      <c r="CU35" s="879">
        <v>8</v>
      </c>
      <c r="CV35" s="879">
        <v>9</v>
      </c>
      <c r="CW35" s="879">
        <v>10</v>
      </c>
      <c r="CX35" s="879">
        <v>11</v>
      </c>
      <c r="CY35" s="879">
        <v>12</v>
      </c>
      <c r="CZ35" s="879">
        <v>13</v>
      </c>
      <c r="DA35" s="879">
        <v>14</v>
      </c>
      <c r="DB35" s="879">
        <v>15</v>
      </c>
      <c r="DC35" s="879">
        <v>16</v>
      </c>
      <c r="DD35" s="879">
        <v>17</v>
      </c>
      <c r="DE35" s="879">
        <v>18</v>
      </c>
      <c r="DF35" s="879">
        <v>19</v>
      </c>
      <c r="DG35" s="879">
        <v>20</v>
      </c>
      <c r="DH35" s="879">
        <v>21</v>
      </c>
      <c r="DI35" s="879">
        <v>1</v>
      </c>
      <c r="DJ35" s="879">
        <v>2</v>
      </c>
      <c r="DK35" s="879">
        <v>3</v>
      </c>
      <c r="DL35" s="879">
        <v>4</v>
      </c>
      <c r="DM35" s="879">
        <v>5</v>
      </c>
      <c r="DN35" s="879">
        <v>6</v>
      </c>
      <c r="DO35" s="879">
        <v>7</v>
      </c>
      <c r="DP35" s="879">
        <v>8</v>
      </c>
      <c r="DQ35" s="879">
        <v>9</v>
      </c>
      <c r="DR35" s="879">
        <v>10</v>
      </c>
      <c r="DS35" s="879">
        <v>11</v>
      </c>
      <c r="DT35" s="879">
        <v>12</v>
      </c>
      <c r="DU35" s="879">
        <v>13</v>
      </c>
      <c r="DV35" s="879">
        <v>14</v>
      </c>
      <c r="DW35" s="879">
        <v>15</v>
      </c>
      <c r="DX35" s="879">
        <v>16</v>
      </c>
      <c r="DY35" s="879">
        <v>17</v>
      </c>
      <c r="DZ35" s="879">
        <v>18</v>
      </c>
      <c r="EA35" s="879">
        <v>19</v>
      </c>
      <c r="EB35" s="879">
        <v>20</v>
      </c>
      <c r="EC35" s="879">
        <v>21</v>
      </c>
      <c r="ED35" s="879">
        <v>1</v>
      </c>
      <c r="EE35" s="879">
        <v>2</v>
      </c>
      <c r="EF35" s="879">
        <v>3</v>
      </c>
      <c r="EG35" s="879">
        <v>4</v>
      </c>
      <c r="EH35" s="879">
        <v>5</v>
      </c>
      <c r="EI35" s="879">
        <v>6</v>
      </c>
      <c r="EJ35" s="879">
        <v>7</v>
      </c>
      <c r="EK35" s="879">
        <v>8</v>
      </c>
      <c r="EL35" s="879">
        <v>9</v>
      </c>
      <c r="EM35" s="879">
        <v>10</v>
      </c>
      <c r="EN35" s="879">
        <v>11</v>
      </c>
      <c r="EO35" s="879">
        <v>12</v>
      </c>
      <c r="EP35" s="879">
        <v>13</v>
      </c>
      <c r="EQ35" s="879">
        <v>14</v>
      </c>
      <c r="ER35" s="879">
        <v>15</v>
      </c>
      <c r="ES35" s="879">
        <v>16</v>
      </c>
      <c r="ET35" s="879">
        <v>17</v>
      </c>
      <c r="EU35" s="879">
        <v>18</v>
      </c>
      <c r="EV35" s="879">
        <v>19</v>
      </c>
      <c r="EW35" s="879">
        <v>20</v>
      </c>
      <c r="EX35" s="879">
        <v>21</v>
      </c>
      <c r="EY35" s="879">
        <v>1</v>
      </c>
      <c r="EZ35" s="879">
        <v>2</v>
      </c>
      <c r="FA35" s="879">
        <v>3</v>
      </c>
      <c r="FB35" s="879">
        <v>4</v>
      </c>
      <c r="FC35" s="879">
        <v>5</v>
      </c>
      <c r="FD35" s="879">
        <v>6</v>
      </c>
      <c r="FE35" s="879">
        <v>7</v>
      </c>
      <c r="FF35" s="879">
        <v>8</v>
      </c>
      <c r="FG35" s="879">
        <v>9</v>
      </c>
      <c r="FH35" s="879">
        <v>10</v>
      </c>
      <c r="FI35" s="879">
        <v>11</v>
      </c>
      <c r="FJ35" s="879">
        <v>12</v>
      </c>
      <c r="FK35" s="879">
        <v>13</v>
      </c>
      <c r="FL35" s="879">
        <v>14</v>
      </c>
      <c r="FM35" s="879">
        <v>15</v>
      </c>
      <c r="FN35" s="879">
        <v>16</v>
      </c>
      <c r="FO35" s="879">
        <v>17</v>
      </c>
      <c r="FP35" s="879">
        <v>18</v>
      </c>
      <c r="FQ35" s="879">
        <v>19</v>
      </c>
      <c r="FR35" s="879">
        <v>20</v>
      </c>
      <c r="FS35" s="879">
        <v>21</v>
      </c>
      <c r="FT35" s="879">
        <v>1</v>
      </c>
      <c r="FU35" s="879">
        <v>2</v>
      </c>
      <c r="FV35" s="879">
        <v>3</v>
      </c>
      <c r="FW35" s="879">
        <v>4</v>
      </c>
      <c r="FX35" s="879">
        <v>5</v>
      </c>
      <c r="FY35" s="879">
        <v>6</v>
      </c>
      <c r="FZ35" s="879">
        <v>7</v>
      </c>
      <c r="GA35" s="879">
        <v>8</v>
      </c>
      <c r="GB35" s="879">
        <v>9</v>
      </c>
      <c r="GC35" s="879">
        <v>10</v>
      </c>
      <c r="GD35" s="879">
        <v>11</v>
      </c>
      <c r="GE35" s="879">
        <v>12</v>
      </c>
      <c r="GF35" s="879">
        <v>13</v>
      </c>
      <c r="GG35" s="879">
        <v>14</v>
      </c>
      <c r="GH35" s="879">
        <v>15</v>
      </c>
      <c r="GI35" s="879">
        <v>16</v>
      </c>
      <c r="GJ35" s="879">
        <v>17</v>
      </c>
      <c r="GK35" s="879">
        <v>18</v>
      </c>
      <c r="GL35" s="879">
        <v>19</v>
      </c>
      <c r="GM35" s="879">
        <v>20</v>
      </c>
      <c r="GN35" s="879">
        <v>21</v>
      </c>
      <c r="GO35" s="879">
        <v>1</v>
      </c>
      <c r="GP35" s="879">
        <v>2</v>
      </c>
      <c r="GQ35" s="879">
        <v>3</v>
      </c>
      <c r="GR35" s="879">
        <v>4</v>
      </c>
      <c r="GS35" s="879">
        <v>5</v>
      </c>
      <c r="GT35" s="879">
        <v>6</v>
      </c>
      <c r="GU35" s="879">
        <v>7</v>
      </c>
      <c r="GV35" s="879">
        <v>8</v>
      </c>
      <c r="GW35" s="879">
        <v>9</v>
      </c>
      <c r="GX35" s="879">
        <v>10</v>
      </c>
      <c r="GY35" s="879">
        <v>11</v>
      </c>
      <c r="GZ35" s="879">
        <v>12</v>
      </c>
      <c r="HA35" s="879">
        <v>13</v>
      </c>
      <c r="HB35" s="879">
        <v>14</v>
      </c>
      <c r="HC35" s="879">
        <v>15</v>
      </c>
      <c r="HD35" s="879">
        <v>16</v>
      </c>
      <c r="HE35" s="879">
        <v>17</v>
      </c>
      <c r="HF35" s="879">
        <v>18</v>
      </c>
      <c r="HG35" s="879">
        <v>19</v>
      </c>
      <c r="HH35" s="879">
        <v>20</v>
      </c>
      <c r="HI35" s="879">
        <v>21</v>
      </c>
    </row>
    <row r="36" spans="1:217">
      <c r="H36" s="1121">
        <f>H31</f>
        <v>-2.7509060239344616</v>
      </c>
      <c r="I36" s="1121">
        <f t="shared" ref="I36:BT36" si="0">I31</f>
        <v>-2.8000719760007162</v>
      </c>
      <c r="J36" s="1121">
        <f t="shared" si="0"/>
        <v>-2.8484456586312827</v>
      </c>
      <c r="K36" s="1121">
        <f t="shared" si="0"/>
        <v>-2.7544753598546805</v>
      </c>
      <c r="L36" s="1121">
        <f t="shared" si="0"/>
        <v>-2.7395795069022562</v>
      </c>
      <c r="M36" s="1121">
        <f t="shared" si="0"/>
        <v>-2.7872883247706404</v>
      </c>
      <c r="N36" s="1121">
        <f t="shared" si="0"/>
        <v>-2.8312188458443637</v>
      </c>
      <c r="O36" s="1121">
        <f t="shared" si="0"/>
        <v>-2.878665497154266</v>
      </c>
      <c r="P36" s="1121">
        <f t="shared" si="0"/>
        <v>-2.7487846826165128</v>
      </c>
      <c r="Q36" s="1121">
        <f t="shared" si="0"/>
        <v>-2.7862864079437233</v>
      </c>
      <c r="R36" s="1121">
        <f t="shared" si="0"/>
        <v>-2.8394193766691322</v>
      </c>
      <c r="S36" s="1121">
        <f t="shared" si="0"/>
        <v>-2.9105531070860438</v>
      </c>
      <c r="T36" s="1121">
        <f t="shared" si="0"/>
        <v>-2.986294336468899</v>
      </c>
      <c r="U36" s="1121">
        <f t="shared" si="0"/>
        <v>-2.8281494015060651</v>
      </c>
      <c r="V36" s="1121">
        <f t="shared" si="0"/>
        <v>-2.9233535514545852</v>
      </c>
      <c r="W36" s="1121">
        <f t="shared" si="0"/>
        <v>-2.9981264354557635</v>
      </c>
      <c r="X36" s="1121">
        <f t="shared" si="0"/>
        <v>-3.0685145299462673</v>
      </c>
      <c r="Y36" s="1121">
        <f t="shared" si="0"/>
        <v>-3.1460847410459629</v>
      </c>
      <c r="Z36" s="1121">
        <f t="shared" si="0"/>
        <v>-2.960451296401422</v>
      </c>
      <c r="AA36" s="1121">
        <f t="shared" si="0"/>
        <v>-3.0705022001983675</v>
      </c>
      <c r="AB36" s="1121">
        <f t="shared" si="0"/>
        <v>-3.1406154225493372</v>
      </c>
      <c r="AC36" s="1121">
        <f t="shared" si="0"/>
        <v>-0.85163875853682947</v>
      </c>
      <c r="AD36" s="1121">
        <f t="shared" si="0"/>
        <v>-0.82716758237259502</v>
      </c>
      <c r="AE36" s="1121">
        <f t="shared" si="0"/>
        <v>-0.80563475972309251</v>
      </c>
      <c r="AF36" s="1121">
        <f t="shared" si="0"/>
        <v>-0.77921678142323292</v>
      </c>
      <c r="AG36" s="1121">
        <f t="shared" si="0"/>
        <v>-0.74037734326682325</v>
      </c>
      <c r="AH36" s="1121">
        <f t="shared" si="0"/>
        <v>-0.7449962488945876</v>
      </c>
      <c r="AI36" s="1121">
        <f t="shared" si="0"/>
        <v>-0.72661818331506023</v>
      </c>
      <c r="AJ36" s="1121">
        <f t="shared" si="0"/>
        <v>-0.71117204942431911</v>
      </c>
      <c r="AK36" s="1121">
        <f t="shared" si="0"/>
        <v>-0.68103391872904628</v>
      </c>
      <c r="AL36" s="1121">
        <f t="shared" si="0"/>
        <v>-0.66176160343828294</v>
      </c>
      <c r="AM36" s="1121">
        <f t="shared" si="0"/>
        <v>-0.66841937417920949</v>
      </c>
      <c r="AN36" s="1121">
        <f t="shared" si="0"/>
        <v>-0.67809655761002485</v>
      </c>
      <c r="AO36" s="1121">
        <f t="shared" si="0"/>
        <v>-0.69068642407361736</v>
      </c>
      <c r="AP36" s="1121">
        <f t="shared" si="0"/>
        <v>-0.67411517758359163</v>
      </c>
      <c r="AQ36" s="1121">
        <f t="shared" si="0"/>
        <v>-0.6890683930470235</v>
      </c>
      <c r="AR36" s="1121">
        <f t="shared" si="0"/>
        <v>-0.71725367701265952</v>
      </c>
      <c r="AS36" s="1121">
        <f t="shared" si="0"/>
        <v>-0.7277495017468455</v>
      </c>
      <c r="AT36" s="1121">
        <f t="shared" si="0"/>
        <v>-0.74125097784092731</v>
      </c>
      <c r="AU36" s="1121">
        <f t="shared" si="0"/>
        <v>-0.71501912379928112</v>
      </c>
      <c r="AV36" s="1121">
        <f t="shared" si="0"/>
        <v>-0.73559350190981898</v>
      </c>
      <c r="AW36" s="1121">
        <f t="shared" si="0"/>
        <v>-0.76361930996543081</v>
      </c>
      <c r="AX36" s="1121">
        <f t="shared" si="0"/>
        <v>-2.6703418606334735</v>
      </c>
      <c r="AY36" s="1121">
        <f t="shared" si="0"/>
        <v>-2.6299322477715732</v>
      </c>
      <c r="AZ36" s="1121">
        <f t="shared" si="0"/>
        <v>-2.5970843028236139</v>
      </c>
      <c r="BA36" s="1121">
        <f t="shared" si="0"/>
        <v>-2.4781543131749149</v>
      </c>
      <c r="BB36" s="1121">
        <f t="shared" si="0"/>
        <v>-2.3949135411450988</v>
      </c>
      <c r="BC36" s="1121">
        <f t="shared" si="0"/>
        <v>-2.375586374916403</v>
      </c>
      <c r="BD36" s="1121">
        <f t="shared" si="0"/>
        <v>-2.3544313207613476</v>
      </c>
      <c r="BE36" s="1121">
        <f t="shared" si="0"/>
        <v>-2.3372079322226695</v>
      </c>
      <c r="BF36" s="1121">
        <f t="shared" si="0"/>
        <v>-2.2110137813485577</v>
      </c>
      <c r="BG36" s="1121">
        <f t="shared" si="0"/>
        <v>-2.1858182315318797</v>
      </c>
      <c r="BH36" s="1121">
        <f t="shared" si="0"/>
        <v>-2.1776605100291113</v>
      </c>
      <c r="BI36" s="1121">
        <f t="shared" si="0"/>
        <v>-2.2267850378418497</v>
      </c>
      <c r="BJ36" s="1121">
        <f t="shared" si="0"/>
        <v>-2.2789956686581201</v>
      </c>
      <c r="BK36" s="1121">
        <f t="shared" si="0"/>
        <v>-2.184656730775413</v>
      </c>
      <c r="BL36" s="1121">
        <f t="shared" si="0"/>
        <v>-2.2493327794445781</v>
      </c>
      <c r="BM36" s="1121">
        <f t="shared" si="0"/>
        <v>-2.3005599371340884</v>
      </c>
      <c r="BN36" s="1121">
        <f t="shared" si="0"/>
        <v>-2.3481530889423663</v>
      </c>
      <c r="BO36" s="1121">
        <f t="shared" si="0"/>
        <v>-2.4008562820071031</v>
      </c>
      <c r="BP36" s="1121">
        <f t="shared" si="0"/>
        <v>-2.2852459600490356</v>
      </c>
      <c r="BQ36" s="1121">
        <f t="shared" si="0"/>
        <v>-2.3617142753848741</v>
      </c>
      <c r="BR36" s="1121">
        <f t="shared" si="0"/>
        <v>-2.4085772902316691</v>
      </c>
      <c r="BS36" s="1121">
        <f t="shared" si="0"/>
        <v>-0.93038702612043866</v>
      </c>
      <c r="BT36" s="1121">
        <f t="shared" si="0"/>
        <v>-0.92956998222665932</v>
      </c>
      <c r="BU36" s="1121">
        <f t="shared" ref="BU36:EF36" si="1">BU31</f>
        <v>-0.93161158148646994</v>
      </c>
      <c r="BV36" s="1121">
        <f t="shared" si="1"/>
        <v>-0.90746928514942682</v>
      </c>
      <c r="BW36" s="1121">
        <f t="shared" si="1"/>
        <v>-0.91795952586113005</v>
      </c>
      <c r="BX36" s="1121">
        <f t="shared" si="1"/>
        <v>-0.919413980915323</v>
      </c>
      <c r="BY36" s="1121">
        <f t="shared" si="1"/>
        <v>-0.91742970447714201</v>
      </c>
      <c r="BZ36" s="1121">
        <f t="shared" si="1"/>
        <v>-0.91802508983711673</v>
      </c>
      <c r="CA36" s="1121">
        <f t="shared" si="1"/>
        <v>-0.8908829204823947</v>
      </c>
      <c r="CB36" s="1121">
        <f t="shared" si="1"/>
        <v>-0.90009403712358571</v>
      </c>
      <c r="CC36" s="1121">
        <f t="shared" si="1"/>
        <v>-0.90152125205499101</v>
      </c>
      <c r="CD36" s="1121">
        <f t="shared" si="1"/>
        <v>-0.91059300019279188</v>
      </c>
      <c r="CE36" s="1121">
        <f t="shared" si="1"/>
        <v>-0.91893453791831714</v>
      </c>
      <c r="CF36" s="1121">
        <f t="shared" si="1"/>
        <v>-0.89837803401838057</v>
      </c>
      <c r="CG36" s="1121">
        <f t="shared" si="1"/>
        <v>-0.91829617788350004</v>
      </c>
      <c r="CH36" s="1121">
        <f t="shared" si="1"/>
        <v>-0.92995377279168312</v>
      </c>
      <c r="CI36" s="1121">
        <f t="shared" si="1"/>
        <v>-0.93511518901026025</v>
      </c>
      <c r="CJ36" s="1121">
        <f t="shared" si="1"/>
        <v>-0.93968736369522143</v>
      </c>
      <c r="CK36" s="1121">
        <f t="shared" si="1"/>
        <v>-0.91490092829990588</v>
      </c>
      <c r="CL36" s="1121">
        <f t="shared" si="1"/>
        <v>-0.93134060733161073</v>
      </c>
      <c r="CM36" s="1121">
        <f t="shared" si="1"/>
        <v>-0.93745832119793526</v>
      </c>
      <c r="CN36" s="1121">
        <f t="shared" si="1"/>
        <v>-1.4350280420053474</v>
      </c>
      <c r="CO36" s="1121">
        <f t="shared" si="1"/>
        <v>-1.4694393108250141</v>
      </c>
      <c r="CP36" s="1121">
        <f t="shared" si="1"/>
        <v>-1.4891359559191086</v>
      </c>
      <c r="CQ36" s="1121">
        <f t="shared" si="1"/>
        <v>-1.3836111449078501</v>
      </c>
      <c r="CR36" s="1121">
        <f t="shared" si="1"/>
        <v>-1.3943619474885458</v>
      </c>
      <c r="CS36" s="1121">
        <f t="shared" si="1"/>
        <v>-1.3991977290383661</v>
      </c>
      <c r="CT36" s="1121">
        <f t="shared" si="1"/>
        <v>-1.4317691564886073</v>
      </c>
      <c r="CU36" s="1121">
        <f t="shared" si="1"/>
        <v>-1.4536501951323564</v>
      </c>
      <c r="CV36" s="1121">
        <f t="shared" si="1"/>
        <v>-1.3454378600468251</v>
      </c>
      <c r="CW36" s="1121">
        <f t="shared" si="1"/>
        <v>-1.3641400101618597</v>
      </c>
      <c r="CX36" s="1121">
        <f t="shared" si="1"/>
        <v>-1.3730470547970064</v>
      </c>
      <c r="CY36" s="1121">
        <f t="shared" si="1"/>
        <v>-1.4354810212782154</v>
      </c>
      <c r="CZ36" s="1121">
        <f t="shared" si="1"/>
        <v>-1.4904880468462081</v>
      </c>
      <c r="DA36" s="1121">
        <f t="shared" si="1"/>
        <v>-1.392192942834793</v>
      </c>
      <c r="DB36" s="1121">
        <f t="shared" si="1"/>
        <v>-1.4459019441783918</v>
      </c>
      <c r="DC36" s="1121">
        <f t="shared" si="1"/>
        <v>-1.48369624389377</v>
      </c>
      <c r="DD36" s="1121">
        <f t="shared" si="1"/>
        <v>-1.5479221702870336</v>
      </c>
      <c r="DE36" s="1121">
        <f t="shared" si="1"/>
        <v>-1.5981126514772555</v>
      </c>
      <c r="DF36" s="1121">
        <f t="shared" si="1"/>
        <v>-1.4815610916022552</v>
      </c>
      <c r="DG36" s="1121">
        <f t="shared" si="1"/>
        <v>-1.538158191580153</v>
      </c>
      <c r="DH36" s="1121">
        <f t="shared" si="1"/>
        <v>-1.5725032920469382</v>
      </c>
      <c r="DI36" s="1121">
        <f t="shared" si="1"/>
        <v>-0.14725839661834536</v>
      </c>
      <c r="DJ36" s="1121">
        <f t="shared" si="1"/>
        <v>-0.38126075897261585</v>
      </c>
      <c r="DK36" s="1121">
        <f t="shared" si="1"/>
        <v>-0.55940622060217471</v>
      </c>
      <c r="DL36" s="1121">
        <f t="shared" si="1"/>
        <v>-0.6716744253507807</v>
      </c>
      <c r="DM36" s="1121">
        <f t="shared" si="1"/>
        <v>-0.78424913749165648</v>
      </c>
      <c r="DN36" s="1121">
        <f t="shared" si="1"/>
        <v>-0.87267287961246065</v>
      </c>
      <c r="DO36" s="1121">
        <f t="shared" si="1"/>
        <v>-0.94781664432479507</v>
      </c>
      <c r="DP36" s="1121">
        <f t="shared" si="1"/>
        <v>-1.0181210691403055</v>
      </c>
      <c r="DQ36" s="1121">
        <f t="shared" si="1"/>
        <v>-1.0662733795315602</v>
      </c>
      <c r="DR36" s="1121">
        <f t="shared" si="1"/>
        <v>-1.1259191069398877</v>
      </c>
      <c r="DS36" s="1121">
        <f t="shared" si="1"/>
        <v>-1.1752702183251522</v>
      </c>
      <c r="DT36" s="1121">
        <f t="shared" si="1"/>
        <v>-1.2372438984315792</v>
      </c>
      <c r="DU36" s="1121">
        <f t="shared" si="1"/>
        <v>-1.3038238639399469</v>
      </c>
      <c r="DV36" s="1121">
        <f t="shared" si="1"/>
        <v>-1.3639500909957789</v>
      </c>
      <c r="DW36" s="1121">
        <f t="shared" si="1"/>
        <v>-1.4246913981719214</v>
      </c>
      <c r="DX36" s="1121">
        <f t="shared" si="1"/>
        <v>-1.4771708844389715</v>
      </c>
      <c r="DY36" s="1121">
        <f t="shared" si="1"/>
        <v>-1.5291417291113774</v>
      </c>
      <c r="DZ36" s="1121">
        <f t="shared" si="1"/>
        <v>-1.5865921564466017</v>
      </c>
      <c r="EA36" s="1121">
        <f t="shared" si="1"/>
        <v>-1.6446871744103804</v>
      </c>
      <c r="EB36" s="1121">
        <f t="shared" si="1"/>
        <v>-1.6919566455957213</v>
      </c>
      <c r="EC36" s="1121">
        <f t="shared" si="1"/>
        <v>-1.7296110057528902</v>
      </c>
      <c r="ED36" s="1121">
        <f t="shared" si="1"/>
        <v>-5.2747706293810676E-2</v>
      </c>
      <c r="EE36" s="1121">
        <f t="shared" si="1"/>
        <v>-0.1272836042089667</v>
      </c>
      <c r="EF36" s="1121">
        <f t="shared" si="1"/>
        <v>-0.17347678950279563</v>
      </c>
      <c r="EG36" s="1121">
        <f t="shared" ref="EG36:EX36" si="2">EG31</f>
        <v>-0.18969551660497053</v>
      </c>
      <c r="EH36" s="1121">
        <f t="shared" si="2"/>
        <v>-0.2124918731556095</v>
      </c>
      <c r="EI36" s="1121">
        <f t="shared" si="2"/>
        <v>-0.22593637592368493</v>
      </c>
      <c r="EJ36" s="1121">
        <f t="shared" si="2"/>
        <v>-0.23417890062656158</v>
      </c>
      <c r="EK36" s="1121">
        <f t="shared" si="2"/>
        <v>-0.24036933661794119</v>
      </c>
      <c r="EL36" s="1121">
        <f t="shared" si="2"/>
        <v>-0.23746646591871243</v>
      </c>
      <c r="EM36" s="1121">
        <f t="shared" si="2"/>
        <v>-0.2438617747127271</v>
      </c>
      <c r="EN36" s="1121">
        <f t="shared" si="2"/>
        <v>-0.24657782095882877</v>
      </c>
      <c r="EO36" s="1121">
        <f t="shared" si="2"/>
        <v>-0.25463799341219023</v>
      </c>
      <c r="EP36" s="1121">
        <f t="shared" si="2"/>
        <v>-0.2639939370098876</v>
      </c>
      <c r="EQ36" s="1121">
        <f t="shared" si="2"/>
        <v>-0.26969184385297168</v>
      </c>
      <c r="ER36" s="1121">
        <f t="shared" si="2"/>
        <v>-0.28166460144086297</v>
      </c>
      <c r="ES36" s="1121">
        <f t="shared" si="2"/>
        <v>-0.29112911434013933</v>
      </c>
      <c r="ET36" s="1121">
        <f t="shared" si="2"/>
        <v>-0.29989016152492531</v>
      </c>
      <c r="EU36" s="1121">
        <f t="shared" si="2"/>
        <v>-0.3096017855752361</v>
      </c>
      <c r="EV36" s="1121">
        <f t="shared" si="2"/>
        <v>-0.31747101732920791</v>
      </c>
      <c r="EW36" s="1121">
        <f t="shared" si="2"/>
        <v>-0.32874895922263075</v>
      </c>
      <c r="EX36" s="1121">
        <f t="shared" si="2"/>
        <v>-0.33713741004835623</v>
      </c>
      <c r="EY36" s="1121">
        <f t="shared" ref="EY36:GR36" si="3">EY31</f>
        <v>-0.14744322018884273</v>
      </c>
      <c r="EZ36" s="1121">
        <f t="shared" si="3"/>
        <v>-0.37319095938314484</v>
      </c>
      <c r="FA36" s="1121">
        <f t="shared" si="3"/>
        <v>-0.53295632305791552</v>
      </c>
      <c r="FB36" s="1121">
        <f t="shared" si="3"/>
        <v>-0.62474351343152401</v>
      </c>
      <c r="FC36" s="1121">
        <f t="shared" si="3"/>
        <v>-0.7127161365323339</v>
      </c>
      <c r="FD36" s="1121">
        <f t="shared" si="3"/>
        <v>-0.77486079277289743</v>
      </c>
      <c r="FE36" s="1121">
        <f t="shared" si="3"/>
        <v>-0.8222993358082249</v>
      </c>
      <c r="FF36" s="1121">
        <f t="shared" si="3"/>
        <v>-0.86310992185663682</v>
      </c>
      <c r="FG36" s="1121">
        <f t="shared" si="3"/>
        <v>-0.88622661881077547</v>
      </c>
      <c r="FH36" s="1121">
        <f t="shared" si="3"/>
        <v>-0.91618357401485284</v>
      </c>
      <c r="FI36" s="1121">
        <f t="shared" si="3"/>
        <v>-0.93629948524978501</v>
      </c>
      <c r="FJ36" s="1121">
        <f t="shared" si="3"/>
        <v>-0.97237571591949901</v>
      </c>
      <c r="FK36" s="1121">
        <f t="shared" si="3"/>
        <v>-1.0128845082889086</v>
      </c>
      <c r="FL36" s="1121">
        <f t="shared" si="3"/>
        <v>-1.052635770183548</v>
      </c>
      <c r="FM36" s="1121">
        <f t="shared" si="3"/>
        <v>-1.0910204202381331</v>
      </c>
      <c r="FN36" s="1121">
        <f t="shared" si="3"/>
        <v>-1.1233908586841796</v>
      </c>
      <c r="FO36" s="1121">
        <f t="shared" si="3"/>
        <v>-1.1554584176068747</v>
      </c>
      <c r="FP36" s="1121">
        <f t="shared" si="3"/>
        <v>-1.1915829284615527</v>
      </c>
      <c r="FQ36" s="1121">
        <f t="shared" si="3"/>
        <v>-1.2324050587387594</v>
      </c>
      <c r="FR36" s="1121">
        <f t="shared" si="3"/>
        <v>-1.2620560030332821</v>
      </c>
      <c r="FS36" s="1121">
        <f t="shared" si="3"/>
        <v>-1.2846391251247509</v>
      </c>
      <c r="FT36" s="1121">
        <f t="shared" si="3"/>
        <v>-5.439719984733386E-3</v>
      </c>
      <c r="FU36" s="1121">
        <f t="shared" si="3"/>
        <v>-1.581860769103852E-2</v>
      </c>
      <c r="FV36" s="1121">
        <f t="shared" si="3"/>
        <v>-2.574670475315205E-2</v>
      </c>
      <c r="FW36" s="1121">
        <f t="shared" si="3"/>
        <v>-3.4996805360734622E-2</v>
      </c>
      <c r="FX36" s="1121">
        <f t="shared" si="3"/>
        <v>-4.3826241253215312E-2</v>
      </c>
      <c r="FY36" s="1121">
        <f t="shared" si="3"/>
        <v>-5.2298385560064796E-2</v>
      </c>
      <c r="FZ36" s="1121">
        <f t="shared" si="3"/>
        <v>-6.023101346925501E-2</v>
      </c>
      <c r="GA36" s="1121">
        <f t="shared" si="3"/>
        <v>-6.7977567007216841E-2</v>
      </c>
      <c r="GB36" s="1121">
        <f t="shared" si="3"/>
        <v>-7.5176363628533749E-2</v>
      </c>
      <c r="GC36" s="1121">
        <f t="shared" si="3"/>
        <v>-8.1983496920939272E-2</v>
      </c>
      <c r="GD36" s="1121">
        <f t="shared" si="3"/>
        <v>-8.8466708124442919E-2</v>
      </c>
      <c r="GE36" s="1121">
        <f t="shared" si="3"/>
        <v>-9.4539312875537379E-2</v>
      </c>
      <c r="GF36" s="1121">
        <f t="shared" si="3"/>
        <v>-0.10071343254171318</v>
      </c>
      <c r="GG36" s="1121">
        <f t="shared" si="3"/>
        <v>-0.1065896890588236</v>
      </c>
      <c r="GH36" s="1121">
        <f t="shared" si="3"/>
        <v>-0.11208085833111012</v>
      </c>
      <c r="GI36" s="1121">
        <f t="shared" si="3"/>
        <v>-0.1173309101019966</v>
      </c>
      <c r="GJ36" s="1121">
        <f t="shared" si="3"/>
        <v>-0.12222151881449993</v>
      </c>
      <c r="GK36" s="1121">
        <f t="shared" si="3"/>
        <v>-0.12727798501670545</v>
      </c>
      <c r="GL36" s="1121">
        <f t="shared" si="3"/>
        <v>-0.13204521085524012</v>
      </c>
      <c r="GM36" s="1121">
        <f t="shared" si="3"/>
        <v>-0.13615657996332606</v>
      </c>
      <c r="GN36" s="1121">
        <f t="shared" si="3"/>
        <v>-0.13986578279323339</v>
      </c>
      <c r="GO36" s="1121">
        <f t="shared" si="3"/>
        <v>-1.0733755512878945E-2</v>
      </c>
      <c r="GP36" s="1121">
        <f t="shared" si="3"/>
        <v>-3.1229848088307158E-2</v>
      </c>
      <c r="GQ36" s="1121">
        <f t="shared" si="3"/>
        <v>-5.0779862098504457E-2</v>
      </c>
      <c r="GR36" s="1121">
        <f t="shared" si="3"/>
        <v>-6.7701112251196238E-2</v>
      </c>
      <c r="GS36" s="1121">
        <f t="shared" ref="GS36:HI36" si="4">GS31</f>
        <v>-8.3452479351268607E-2</v>
      </c>
      <c r="GT36" s="1121">
        <f t="shared" si="4"/>
        <v>-9.8182085316368489E-2</v>
      </c>
      <c r="GU36" s="1121">
        <f t="shared" si="4"/>
        <v>-0.11227940846372629</v>
      </c>
      <c r="GV36" s="1121">
        <f t="shared" si="4"/>
        <v>-0.12589123105890687</v>
      </c>
      <c r="GW36" s="1121">
        <f t="shared" si="4"/>
        <v>-0.13691849207689591</v>
      </c>
      <c r="GX36" s="1121">
        <f t="shared" si="4"/>
        <v>-0.14755842416644588</v>
      </c>
      <c r="GY36" s="1121">
        <f t="shared" si="4"/>
        <v>-0.15751661742673645</v>
      </c>
      <c r="GZ36" s="1121">
        <f t="shared" si="4"/>
        <v>-0.16749575090439303</v>
      </c>
      <c r="HA36" s="1121">
        <f t="shared" si="4"/>
        <v>-0.17773863891849592</v>
      </c>
      <c r="HB36" s="1121">
        <f t="shared" si="4"/>
        <v>-0.18584067569209697</v>
      </c>
      <c r="HC36" s="1121">
        <f t="shared" si="4"/>
        <v>-0.19395740758237606</v>
      </c>
      <c r="HD36" s="1121">
        <f t="shared" si="4"/>
        <v>-0.20188346524882689</v>
      </c>
      <c r="HE36" s="1121">
        <f t="shared" si="4"/>
        <v>-0.21014705816977311</v>
      </c>
      <c r="HF36" s="1121">
        <f t="shared" si="4"/>
        <v>-0.21870363332440429</v>
      </c>
      <c r="HG36" s="1121">
        <f t="shared" si="4"/>
        <v>-0.22502911282726348</v>
      </c>
      <c r="HH36" s="1121">
        <f t="shared" si="4"/>
        <v>-0.23100708473747375</v>
      </c>
      <c r="HI36" s="1121">
        <f t="shared" si="4"/>
        <v>-0.23681073454703902</v>
      </c>
    </row>
    <row r="37" spans="1:217" ht="13.5" thickBot="1">
      <c r="B37" s="873" t="s">
        <v>364</v>
      </c>
    </row>
    <row r="38" spans="1:217">
      <c r="A38" s="746">
        <v>1</v>
      </c>
      <c r="B38" s="1045" t="s">
        <v>360</v>
      </c>
      <c r="C38" s="1046">
        <v>0</v>
      </c>
      <c r="D38" s="1046">
        <v>0.03</v>
      </c>
      <c r="E38" s="1047">
        <v>5</v>
      </c>
    </row>
    <row r="39" spans="1:217">
      <c r="A39" s="746">
        <v>2</v>
      </c>
      <c r="B39" s="1048" t="s">
        <v>378</v>
      </c>
      <c r="C39" s="1049">
        <v>0.03</v>
      </c>
      <c r="D39" s="1049">
        <v>0.03</v>
      </c>
      <c r="E39" s="1050">
        <v>5</v>
      </c>
      <c r="AB39" s="939"/>
    </row>
    <row r="40" spans="1:217">
      <c r="A40" s="746">
        <v>3</v>
      </c>
      <c r="B40" s="1048" t="s">
        <v>379</v>
      </c>
      <c r="C40" s="1049">
        <v>0</v>
      </c>
      <c r="D40" s="1049">
        <v>0.06</v>
      </c>
      <c r="E40" s="1050">
        <v>5</v>
      </c>
    </row>
    <row r="41" spans="1:217" ht="13.5" thickBot="1">
      <c r="A41" s="746">
        <v>4</v>
      </c>
      <c r="B41" s="1038" t="s">
        <v>366</v>
      </c>
      <c r="C41" s="1044">
        <v>0</v>
      </c>
      <c r="D41" s="1044">
        <v>0.03</v>
      </c>
      <c r="E41" s="1039">
        <v>7</v>
      </c>
      <c r="GA41" s="746">
        <v>6</v>
      </c>
    </row>
    <row r="59" spans="8:19">
      <c r="H59" s="873" t="s">
        <v>623</v>
      </c>
    </row>
    <row r="60" spans="8:19" ht="13.5" thickBot="1">
      <c r="I60" s="873" t="s">
        <v>1</v>
      </c>
      <c r="N60" s="1165" t="s">
        <v>626</v>
      </c>
    </row>
    <row r="61" spans="8:19" ht="39" thickBot="1">
      <c r="I61" s="1167" t="s">
        <v>298</v>
      </c>
      <c r="J61" s="1168" t="s">
        <v>299</v>
      </c>
      <c r="K61" s="1168" t="s">
        <v>622</v>
      </c>
      <c r="L61" s="1168" t="s">
        <v>624</v>
      </c>
      <c r="M61" s="1169" t="s">
        <v>625</v>
      </c>
      <c r="N61" s="1167" t="s">
        <v>298</v>
      </c>
      <c r="O61" s="1168" t="s">
        <v>299</v>
      </c>
      <c r="P61" s="1168" t="s">
        <v>622</v>
      </c>
      <c r="Q61" s="1168" t="s">
        <v>624</v>
      </c>
      <c r="R61" s="1169" t="s">
        <v>625</v>
      </c>
      <c r="S61" s="1166"/>
    </row>
    <row r="62" spans="8:19">
      <c r="H62" s="879">
        <v>1</v>
      </c>
      <c r="I62" s="1091">
        <f t="array" ref="I62:I82">TRANSPOSE(H36:AB36)</f>
        <v>-2.7509060239344616</v>
      </c>
      <c r="J62" s="1092">
        <f t="array" ref="J62:J82">TRANSPOSE(AC36:AW36)</f>
        <v>-0.85163875853682947</v>
      </c>
      <c r="K62" s="1092">
        <f t="array" ref="K62:K82">TRANSPOSE(AX36:BR36)</f>
        <v>-2.6703418606334735</v>
      </c>
      <c r="L62" s="1092">
        <f t="array" ref="L62:L82">TRANSPOSE(BS36:CM36)</f>
        <v>-0.93038702612043866</v>
      </c>
      <c r="M62" s="1093">
        <f t="array" ref="M62:M82">TRANSPOSE(CN36:DH36)</f>
        <v>-1.4350280420053474</v>
      </c>
      <c r="N62" s="1157">
        <f t="array" ref="N62:N82">TRANSPOSE(DI36:EC36)</f>
        <v>-0.14725839661834536</v>
      </c>
      <c r="O62" s="1158">
        <f t="array" ref="O62:O82">TRANSPOSE(ED36:EX36)</f>
        <v>-5.2747706293810676E-2</v>
      </c>
      <c r="P62" s="1158">
        <f t="array" ref="P62:P82">TRANSPOSE(EY36:FS36)</f>
        <v>-0.14744322018884273</v>
      </c>
      <c r="Q62" s="1158">
        <f t="array" ref="Q62:Q82">TRANSPOSE(FT36:GN36)</f>
        <v>-5.439719984733386E-3</v>
      </c>
      <c r="R62" s="1159">
        <f t="array" ref="R62:R82">TRANSPOSE(GO36:HI36)</f>
        <v>-1.0733755512878945E-2</v>
      </c>
    </row>
    <row r="63" spans="8:19">
      <c r="H63" s="879">
        <v>2</v>
      </c>
      <c r="I63" s="1090">
        <v>-2.8000719760007162</v>
      </c>
      <c r="J63" s="1088">
        <v>-0.82716758237259502</v>
      </c>
      <c r="K63" s="1088">
        <v>-2.6299322477715732</v>
      </c>
      <c r="L63" s="1088">
        <v>-0.92956998222665932</v>
      </c>
      <c r="M63" s="1089">
        <v>-1.4694393108250141</v>
      </c>
      <c r="N63" s="1160">
        <v>-0.38126075897261585</v>
      </c>
      <c r="O63" s="788">
        <v>-0.1272836042089667</v>
      </c>
      <c r="P63" s="788">
        <v>-0.37319095938314484</v>
      </c>
      <c r="Q63" s="788">
        <v>-1.581860769103852E-2</v>
      </c>
      <c r="R63" s="1161">
        <v>-3.1229848088307158E-2</v>
      </c>
    </row>
    <row r="64" spans="8:19">
      <c r="H64" s="879">
        <v>3</v>
      </c>
      <c r="I64" s="1090">
        <v>-2.8484456586312827</v>
      </c>
      <c r="J64" s="1088">
        <v>-0.80563475972309251</v>
      </c>
      <c r="K64" s="1088">
        <v>-2.5970843028236139</v>
      </c>
      <c r="L64" s="1088">
        <v>-0.93161158148646994</v>
      </c>
      <c r="M64" s="1089">
        <v>-1.4891359559191086</v>
      </c>
      <c r="N64" s="1160">
        <v>-0.55940622060217471</v>
      </c>
      <c r="O64" s="788">
        <v>-0.17347678950279563</v>
      </c>
      <c r="P64" s="788">
        <v>-0.53295632305791552</v>
      </c>
      <c r="Q64" s="788">
        <v>-2.574670475315205E-2</v>
      </c>
      <c r="R64" s="1161">
        <v>-5.0779862098504457E-2</v>
      </c>
    </row>
    <row r="65" spans="8:18">
      <c r="H65" s="879">
        <v>4</v>
      </c>
      <c r="I65" s="1090">
        <v>-2.7544753598546805</v>
      </c>
      <c r="J65" s="1088">
        <v>-0.77921678142323292</v>
      </c>
      <c r="K65" s="1088">
        <v>-2.4781543131749149</v>
      </c>
      <c r="L65" s="1088">
        <v>-0.90746928514942682</v>
      </c>
      <c r="M65" s="1089">
        <v>-1.3836111449078501</v>
      </c>
      <c r="N65" s="1160">
        <v>-0.6716744253507807</v>
      </c>
      <c r="O65" s="788">
        <v>-0.18969551660497053</v>
      </c>
      <c r="P65" s="788">
        <v>-0.62474351343152401</v>
      </c>
      <c r="Q65" s="788">
        <v>-3.4996805360734622E-2</v>
      </c>
      <c r="R65" s="1161">
        <v>-6.7701112251196238E-2</v>
      </c>
    </row>
    <row r="66" spans="8:18">
      <c r="H66" s="879">
        <v>5</v>
      </c>
      <c r="I66" s="1090">
        <v>-2.7395795069022562</v>
      </c>
      <c r="J66" s="1088">
        <v>-0.74037734326682325</v>
      </c>
      <c r="K66" s="1088">
        <v>-2.3949135411450988</v>
      </c>
      <c r="L66" s="1088">
        <v>-0.91795952586113005</v>
      </c>
      <c r="M66" s="1089">
        <v>-1.3943619474885458</v>
      </c>
      <c r="N66" s="1160">
        <v>-0.78424913749165648</v>
      </c>
      <c r="O66" s="788">
        <v>-0.2124918731556095</v>
      </c>
      <c r="P66" s="788">
        <v>-0.7127161365323339</v>
      </c>
      <c r="Q66" s="788">
        <v>-4.3826241253215312E-2</v>
      </c>
      <c r="R66" s="1161">
        <v>-8.3452479351268607E-2</v>
      </c>
    </row>
    <row r="67" spans="8:18">
      <c r="H67" s="879">
        <v>6</v>
      </c>
      <c r="I67" s="1090">
        <v>-2.7872883247706404</v>
      </c>
      <c r="J67" s="1088">
        <v>-0.7449962488945876</v>
      </c>
      <c r="K67" s="1088">
        <v>-2.375586374916403</v>
      </c>
      <c r="L67" s="1088">
        <v>-0.919413980915323</v>
      </c>
      <c r="M67" s="1089">
        <v>-1.3991977290383661</v>
      </c>
      <c r="N67" s="1160">
        <v>-0.87267287961246065</v>
      </c>
      <c r="O67" s="788">
        <v>-0.22593637592368493</v>
      </c>
      <c r="P67" s="788">
        <v>-0.77486079277289743</v>
      </c>
      <c r="Q67" s="788">
        <v>-5.2298385560064796E-2</v>
      </c>
      <c r="R67" s="1161">
        <v>-9.8182085316368489E-2</v>
      </c>
    </row>
    <row r="68" spans="8:18">
      <c r="H68" s="879">
        <v>7</v>
      </c>
      <c r="I68" s="1090">
        <v>-2.8312188458443637</v>
      </c>
      <c r="J68" s="1088">
        <v>-0.72661818331506023</v>
      </c>
      <c r="K68" s="1088">
        <v>-2.3544313207613476</v>
      </c>
      <c r="L68" s="1088">
        <v>-0.91742970447714201</v>
      </c>
      <c r="M68" s="1089">
        <v>-1.4317691564886073</v>
      </c>
      <c r="N68" s="1160">
        <v>-0.94781664432479507</v>
      </c>
      <c r="O68" s="788">
        <v>-0.23417890062656158</v>
      </c>
      <c r="P68" s="788">
        <v>-0.8222993358082249</v>
      </c>
      <c r="Q68" s="788">
        <v>-6.023101346925501E-2</v>
      </c>
      <c r="R68" s="1161">
        <v>-0.11227940846372629</v>
      </c>
    </row>
    <row r="69" spans="8:18">
      <c r="H69" s="879">
        <v>8</v>
      </c>
      <c r="I69" s="1090">
        <v>-2.878665497154266</v>
      </c>
      <c r="J69" s="1088">
        <v>-0.71117204942431911</v>
      </c>
      <c r="K69" s="1088">
        <v>-2.3372079322226695</v>
      </c>
      <c r="L69" s="1088">
        <v>-0.91802508983711673</v>
      </c>
      <c r="M69" s="1089">
        <v>-1.4536501951323564</v>
      </c>
      <c r="N69" s="1160">
        <v>-1.0181210691403055</v>
      </c>
      <c r="O69" s="788">
        <v>-0.24036933661794119</v>
      </c>
      <c r="P69" s="788">
        <v>-0.86310992185663682</v>
      </c>
      <c r="Q69" s="788">
        <v>-6.7977567007216841E-2</v>
      </c>
      <c r="R69" s="1161">
        <v>-0.12589123105890687</v>
      </c>
    </row>
    <row r="70" spans="8:18">
      <c r="H70" s="879">
        <v>9</v>
      </c>
      <c r="I70" s="1090">
        <v>-2.7487846826165128</v>
      </c>
      <c r="J70" s="1088">
        <v>-0.68103391872904628</v>
      </c>
      <c r="K70" s="1088">
        <v>-2.2110137813485577</v>
      </c>
      <c r="L70" s="1088">
        <v>-0.8908829204823947</v>
      </c>
      <c r="M70" s="1089">
        <v>-1.3454378600468251</v>
      </c>
      <c r="N70" s="1160">
        <v>-1.0662733795315602</v>
      </c>
      <c r="O70" s="788">
        <v>-0.23746646591871243</v>
      </c>
      <c r="P70" s="788">
        <v>-0.88622661881077547</v>
      </c>
      <c r="Q70" s="788">
        <v>-7.5176363628533749E-2</v>
      </c>
      <c r="R70" s="1161">
        <v>-0.13691849207689591</v>
      </c>
    </row>
    <row r="71" spans="8:18">
      <c r="H71" s="879">
        <v>10</v>
      </c>
      <c r="I71" s="1090">
        <v>-2.7862864079437233</v>
      </c>
      <c r="J71" s="1088">
        <v>-0.66176160343828294</v>
      </c>
      <c r="K71" s="1088">
        <v>-2.1858182315318797</v>
      </c>
      <c r="L71" s="1088">
        <v>-0.90009403712358571</v>
      </c>
      <c r="M71" s="1089">
        <v>-1.3641400101618597</v>
      </c>
      <c r="N71" s="1160">
        <v>-1.1259191069398877</v>
      </c>
      <c r="O71" s="788">
        <v>-0.2438617747127271</v>
      </c>
      <c r="P71" s="788">
        <v>-0.91618357401485284</v>
      </c>
      <c r="Q71" s="788">
        <v>-8.1983496920939272E-2</v>
      </c>
      <c r="R71" s="1161">
        <v>-0.14755842416644588</v>
      </c>
    </row>
    <row r="72" spans="8:18">
      <c r="H72" s="879">
        <v>11</v>
      </c>
      <c r="I72" s="1090">
        <v>-2.8394193766691322</v>
      </c>
      <c r="J72" s="1088">
        <v>-0.66841937417920949</v>
      </c>
      <c r="K72" s="1088">
        <v>-2.1776605100291113</v>
      </c>
      <c r="L72" s="1088">
        <v>-0.90152125205499101</v>
      </c>
      <c r="M72" s="1089">
        <v>-1.3730470547970064</v>
      </c>
      <c r="N72" s="1160">
        <v>-1.1752702183251522</v>
      </c>
      <c r="O72" s="788">
        <v>-0.24657782095882877</v>
      </c>
      <c r="P72" s="788">
        <v>-0.93629948524978501</v>
      </c>
      <c r="Q72" s="788">
        <v>-8.8466708124442919E-2</v>
      </c>
      <c r="R72" s="1161">
        <v>-0.15751661742673645</v>
      </c>
    </row>
    <row r="73" spans="8:18">
      <c r="H73" s="879">
        <v>12</v>
      </c>
      <c r="I73" s="1090">
        <v>-2.9105531070860438</v>
      </c>
      <c r="J73" s="1088">
        <v>-0.67809655761002485</v>
      </c>
      <c r="K73" s="1088">
        <v>-2.2267850378418497</v>
      </c>
      <c r="L73" s="1088">
        <v>-0.91059300019279188</v>
      </c>
      <c r="M73" s="1089">
        <v>-1.4354810212782154</v>
      </c>
      <c r="N73" s="1160">
        <v>-1.2372438984315792</v>
      </c>
      <c r="O73" s="788">
        <v>-0.25463799341219023</v>
      </c>
      <c r="P73" s="788">
        <v>-0.97237571591949901</v>
      </c>
      <c r="Q73" s="788">
        <v>-9.4539312875537379E-2</v>
      </c>
      <c r="R73" s="1161">
        <v>-0.16749575090439303</v>
      </c>
    </row>
    <row r="74" spans="8:18">
      <c r="H74" s="879">
        <v>13</v>
      </c>
      <c r="I74" s="1090">
        <v>-2.986294336468899</v>
      </c>
      <c r="J74" s="1088">
        <v>-0.69068642407361736</v>
      </c>
      <c r="K74" s="1088">
        <v>-2.2789956686581201</v>
      </c>
      <c r="L74" s="1088">
        <v>-0.91893453791831714</v>
      </c>
      <c r="M74" s="1089">
        <v>-1.4904880468462081</v>
      </c>
      <c r="N74" s="1160">
        <v>-1.3038238639399469</v>
      </c>
      <c r="O74" s="788">
        <v>-0.2639939370098876</v>
      </c>
      <c r="P74" s="788">
        <v>-1.0128845082889086</v>
      </c>
      <c r="Q74" s="788">
        <v>-0.10071343254171318</v>
      </c>
      <c r="R74" s="1161">
        <v>-0.17773863891849592</v>
      </c>
    </row>
    <row r="75" spans="8:18">
      <c r="H75" s="879">
        <v>14</v>
      </c>
      <c r="I75" s="1090">
        <v>-2.8281494015060651</v>
      </c>
      <c r="J75" s="1088">
        <v>-0.67411517758359163</v>
      </c>
      <c r="K75" s="1088">
        <v>-2.184656730775413</v>
      </c>
      <c r="L75" s="1088">
        <v>-0.89837803401838057</v>
      </c>
      <c r="M75" s="1089">
        <v>-1.392192942834793</v>
      </c>
      <c r="N75" s="1160">
        <v>-1.3639500909957789</v>
      </c>
      <c r="O75" s="788">
        <v>-0.26969184385297168</v>
      </c>
      <c r="P75" s="788">
        <v>-1.052635770183548</v>
      </c>
      <c r="Q75" s="788">
        <v>-0.1065896890588236</v>
      </c>
      <c r="R75" s="1161">
        <v>-0.18584067569209697</v>
      </c>
    </row>
    <row r="76" spans="8:18">
      <c r="H76" s="879">
        <v>15</v>
      </c>
      <c r="I76" s="1090">
        <v>-2.9233535514545852</v>
      </c>
      <c r="J76" s="1088">
        <v>-0.6890683930470235</v>
      </c>
      <c r="K76" s="1088">
        <v>-2.2493327794445781</v>
      </c>
      <c r="L76" s="1088">
        <v>-0.91829617788350004</v>
      </c>
      <c r="M76" s="1089">
        <v>-1.4459019441783918</v>
      </c>
      <c r="N76" s="1160">
        <v>-1.4246913981719214</v>
      </c>
      <c r="O76" s="788">
        <v>-0.28166460144086297</v>
      </c>
      <c r="P76" s="788">
        <v>-1.0910204202381331</v>
      </c>
      <c r="Q76" s="788">
        <v>-0.11208085833111012</v>
      </c>
      <c r="R76" s="1161">
        <v>-0.19395740758237606</v>
      </c>
    </row>
    <row r="77" spans="8:18">
      <c r="H77" s="879">
        <v>16</v>
      </c>
      <c r="I77" s="1090">
        <v>-2.9981264354557635</v>
      </c>
      <c r="J77" s="1088">
        <v>-0.71725367701265952</v>
      </c>
      <c r="K77" s="1088">
        <v>-2.3005599371340884</v>
      </c>
      <c r="L77" s="1088">
        <v>-0.92995377279168312</v>
      </c>
      <c r="M77" s="1089">
        <v>-1.48369624389377</v>
      </c>
      <c r="N77" s="1160">
        <v>-1.4771708844389715</v>
      </c>
      <c r="O77" s="788">
        <v>-0.29112911434013933</v>
      </c>
      <c r="P77" s="788">
        <v>-1.1233908586841796</v>
      </c>
      <c r="Q77" s="788">
        <v>-0.1173309101019966</v>
      </c>
      <c r="R77" s="1161">
        <v>-0.20188346524882689</v>
      </c>
    </row>
    <row r="78" spans="8:18">
      <c r="H78" s="879">
        <v>17</v>
      </c>
      <c r="I78" s="1090">
        <v>-3.0685145299462673</v>
      </c>
      <c r="J78" s="1088">
        <v>-0.7277495017468455</v>
      </c>
      <c r="K78" s="1088">
        <v>-2.3481530889423663</v>
      </c>
      <c r="L78" s="1088">
        <v>-0.93511518901026025</v>
      </c>
      <c r="M78" s="1089">
        <v>-1.5479221702870336</v>
      </c>
      <c r="N78" s="1160">
        <v>-1.5291417291113774</v>
      </c>
      <c r="O78" s="788">
        <v>-0.29989016152492531</v>
      </c>
      <c r="P78" s="788">
        <v>-1.1554584176068747</v>
      </c>
      <c r="Q78" s="788">
        <v>-0.12222151881449993</v>
      </c>
      <c r="R78" s="1161">
        <v>-0.21014705816977311</v>
      </c>
    </row>
    <row r="79" spans="8:18">
      <c r="H79" s="879">
        <v>18</v>
      </c>
      <c r="I79" s="1090">
        <v>-3.1460847410459629</v>
      </c>
      <c r="J79" s="1088">
        <v>-0.74125097784092731</v>
      </c>
      <c r="K79" s="1088">
        <v>-2.4008562820071031</v>
      </c>
      <c r="L79" s="1088">
        <v>-0.93968736369522143</v>
      </c>
      <c r="M79" s="1089">
        <v>-1.5981126514772555</v>
      </c>
      <c r="N79" s="1160">
        <v>-1.5865921564466017</v>
      </c>
      <c r="O79" s="788">
        <v>-0.3096017855752361</v>
      </c>
      <c r="P79" s="788">
        <v>-1.1915829284615527</v>
      </c>
      <c r="Q79" s="788">
        <v>-0.12727798501670545</v>
      </c>
      <c r="R79" s="1161">
        <v>-0.21870363332440429</v>
      </c>
    </row>
    <row r="80" spans="8:18">
      <c r="H80" s="879">
        <v>19</v>
      </c>
      <c r="I80" s="1090">
        <v>-2.960451296401422</v>
      </c>
      <c r="J80" s="1088">
        <v>-0.71501912379928112</v>
      </c>
      <c r="K80" s="1088">
        <v>-2.2852459600490356</v>
      </c>
      <c r="L80" s="1088">
        <v>-0.91490092829990588</v>
      </c>
      <c r="M80" s="1089">
        <v>-1.4815610916022552</v>
      </c>
      <c r="N80" s="1160">
        <v>-1.6446871744103804</v>
      </c>
      <c r="O80" s="788">
        <v>-0.31747101732920791</v>
      </c>
      <c r="P80" s="788">
        <v>-1.2324050587387594</v>
      </c>
      <c r="Q80" s="788">
        <v>-0.13204521085524012</v>
      </c>
      <c r="R80" s="1161">
        <v>-0.22502911282726348</v>
      </c>
    </row>
    <row r="81" spans="8:18">
      <c r="H81" s="879">
        <v>20</v>
      </c>
      <c r="I81" s="1090">
        <v>-3.0705022001983675</v>
      </c>
      <c r="J81" s="1088">
        <v>-0.73559350190981898</v>
      </c>
      <c r="K81" s="1088">
        <v>-2.3617142753848741</v>
      </c>
      <c r="L81" s="1088">
        <v>-0.93134060733161073</v>
      </c>
      <c r="M81" s="1089">
        <v>-1.538158191580153</v>
      </c>
      <c r="N81" s="1160">
        <v>-1.6919566455957213</v>
      </c>
      <c r="O81" s="788">
        <v>-0.32874895922263075</v>
      </c>
      <c r="P81" s="788">
        <v>-1.2620560030332821</v>
      </c>
      <c r="Q81" s="788">
        <v>-0.13615657996332606</v>
      </c>
      <c r="R81" s="1161">
        <v>-0.23100708473747375</v>
      </c>
    </row>
    <row r="82" spans="8:18" ht="13.5" thickBot="1">
      <c r="H82" s="879">
        <v>21</v>
      </c>
      <c r="I82" s="1098">
        <v>-3.1406154225493372</v>
      </c>
      <c r="J82" s="1096">
        <v>-0.76361930996543081</v>
      </c>
      <c r="K82" s="1096">
        <v>-2.4085772902316691</v>
      </c>
      <c r="L82" s="1096">
        <v>-0.93745832119793526</v>
      </c>
      <c r="M82" s="1097">
        <v>-1.5725032920469382</v>
      </c>
      <c r="N82" s="1162">
        <v>-1.7296110057528902</v>
      </c>
      <c r="O82" s="1163">
        <v>-0.33713741004835623</v>
      </c>
      <c r="P82" s="1163">
        <v>-1.2846391251247509</v>
      </c>
      <c r="Q82" s="1163">
        <v>-0.13986578279323339</v>
      </c>
      <c r="R82" s="1164">
        <v>-0.23681073454703902</v>
      </c>
    </row>
  </sheetData>
  <phoneticPr fontId="6" type="noConversion"/>
  <hyperlinks>
    <hyperlink ref="A24" location="InputData!A211" display="Go to Inputs"/>
  </hyperlinks>
  <pageMargins left="0.75" right="0.75" top="1" bottom="1" header="0.5" footer="0.5"/>
  <pageSetup paperSize="9" orientation="portrait" horizontalDpi="1200" verticalDpi="12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T422"/>
  <sheetViews>
    <sheetView topLeftCell="A74" zoomScale="70" zoomScaleNormal="70" workbookViewId="0">
      <selection activeCell="C106" sqref="C106:AO109"/>
    </sheetView>
  </sheetViews>
  <sheetFormatPr defaultColWidth="8.7109375" defaultRowHeight="12.75"/>
  <cols>
    <col min="1" max="1" width="9.28515625" style="11" customWidth="1"/>
    <col min="2" max="2" width="9.28515625" style="10" customWidth="1"/>
    <col min="3" max="3" width="10.7109375" style="10" customWidth="1"/>
    <col min="4" max="4" width="11.7109375" style="9" customWidth="1"/>
    <col min="5" max="5" width="13.7109375" style="342" customWidth="1"/>
    <col min="6" max="6" width="9.7109375" customWidth="1"/>
    <col min="7" max="7" width="10.140625" customWidth="1"/>
    <col min="8" max="8" width="8.28515625" style="27" customWidth="1"/>
    <col min="9" max="9" width="9.28515625" customWidth="1"/>
    <col min="10" max="10" width="11" style="210" bestFit="1" customWidth="1"/>
    <col min="11" max="12" width="8.28515625" customWidth="1"/>
    <col min="13" max="13" width="9.28515625" customWidth="1"/>
    <col min="14" max="14" width="11.5703125" style="210" bestFit="1" customWidth="1"/>
    <col min="15" max="16" width="8.28515625" style="15" customWidth="1"/>
    <col min="17" max="17" width="9.28515625" style="217" customWidth="1"/>
    <col min="18" max="18" width="10.5703125" style="251" bestFit="1" customWidth="1"/>
    <col min="19" max="20" width="8.28515625" customWidth="1"/>
    <col min="21" max="21" width="9.28515625" customWidth="1"/>
    <col min="22" max="22" width="11.5703125" style="210" bestFit="1" customWidth="1"/>
    <col min="23" max="24" width="8.28515625" style="15" customWidth="1"/>
    <col min="25" max="25" width="9.28515625" style="15" customWidth="1"/>
    <col min="26" max="26" width="12" style="251" bestFit="1" customWidth="1"/>
    <col min="27" max="31" width="9.28515625" style="15" customWidth="1"/>
    <col min="32" max="32" width="10.28515625" style="15" bestFit="1" customWidth="1"/>
    <col min="33" max="39" width="9.28515625" style="15" customWidth="1"/>
    <col min="40" max="40" width="10.85546875" style="15" bestFit="1" customWidth="1"/>
    <col min="41" max="41" width="10.28515625" style="466" customWidth="1"/>
    <col min="42" max="42" width="13.28515625" style="11" customWidth="1"/>
    <col min="43" max="43" width="12" style="9" customWidth="1"/>
    <col min="44" max="45" width="9.7109375" style="15" customWidth="1"/>
    <col min="46" max="46" width="13.140625" style="9" customWidth="1"/>
    <col min="47" max="47" width="11" style="11" customWidth="1"/>
    <col min="48" max="52" width="9.28515625" style="9" customWidth="1"/>
    <col min="53" max="53" width="15.28515625" style="9" customWidth="1"/>
    <col min="54" max="54" width="20.42578125" style="9" customWidth="1"/>
    <col min="55" max="55" width="18.28515625" style="9" customWidth="1"/>
    <col min="56" max="57" width="9.28515625" style="9" customWidth="1"/>
    <col min="58" max="58" width="11" style="9" customWidth="1"/>
    <col min="59" max="59" width="15.7109375" style="9" customWidth="1"/>
    <col min="60" max="60" width="10.28515625" style="9" bestFit="1" customWidth="1"/>
    <col min="61" max="61" width="9.28515625" style="9" customWidth="1"/>
    <col min="62" max="64" width="14.28515625" style="9" customWidth="1"/>
    <col min="65" max="65" width="12.42578125" style="9" bestFit="1" customWidth="1"/>
    <col min="66" max="66" width="12.42578125" style="9" customWidth="1"/>
    <col min="67" max="69" width="14.28515625" style="9" customWidth="1"/>
    <col min="70" max="70" width="12.42578125" style="9" bestFit="1" customWidth="1"/>
    <col min="71" max="71" width="25.5703125" style="11" customWidth="1"/>
    <col min="72" max="72" width="16" style="11" bestFit="1" customWidth="1"/>
    <col min="73" max="73" width="21.28515625" style="11" customWidth="1"/>
    <col min="74" max="77" width="8.28515625" customWidth="1"/>
    <col min="78" max="78" width="9.28515625" style="15" customWidth="1"/>
    <col min="79" max="79" width="8.28515625" customWidth="1"/>
    <col min="80" max="81" width="8.28515625" style="15" customWidth="1"/>
    <col min="82" max="82" width="9.42578125" style="15" bestFit="1" customWidth="1"/>
    <col min="83" max="83" width="9.28515625" style="15" customWidth="1"/>
    <col min="84" max="84" width="9.42578125" style="15" bestFit="1" customWidth="1"/>
    <col min="85" max="85" width="9.7109375" style="15" bestFit="1" customWidth="1"/>
    <col min="86" max="86" width="9.42578125" bestFit="1" customWidth="1"/>
  </cols>
  <sheetData>
    <row r="1" spans="1:98" s="3" customFormat="1" ht="26.25" thickBot="1">
      <c r="A1" s="28" t="s">
        <v>16</v>
      </c>
      <c r="B1" s="29">
        <v>97</v>
      </c>
      <c r="E1" s="335"/>
      <c r="H1" s="4"/>
      <c r="J1" s="206"/>
      <c r="N1" s="206"/>
      <c r="O1" s="138"/>
      <c r="P1" s="138"/>
      <c r="Q1" s="232"/>
      <c r="R1" s="247"/>
      <c r="V1" s="206"/>
      <c r="W1" s="138"/>
      <c r="X1" s="138"/>
      <c r="Y1" s="138"/>
      <c r="Z1" s="247"/>
      <c r="AA1" s="138"/>
      <c r="AB1" s="138"/>
      <c r="AC1" s="138"/>
      <c r="AD1" s="313"/>
      <c r="AE1" s="313"/>
      <c r="AF1" s="313"/>
      <c r="AG1" s="138"/>
      <c r="AH1" s="138"/>
      <c r="AI1" s="138"/>
      <c r="AJ1" s="138"/>
      <c r="AK1" s="138"/>
      <c r="AL1" s="138"/>
      <c r="AM1" s="138"/>
      <c r="AN1" s="138"/>
      <c r="AO1" s="464"/>
      <c r="AP1" s="1"/>
      <c r="AQ1" s="2"/>
      <c r="AR1" s="138"/>
      <c r="AS1" s="138"/>
      <c r="AT1" s="138"/>
      <c r="AV1" s="138"/>
      <c r="AW1" s="138"/>
      <c r="AX1" s="138"/>
      <c r="AY1" s="138"/>
      <c r="AZ1" s="138"/>
      <c r="BA1" s="2"/>
      <c r="BB1" s="2"/>
      <c r="BC1" s="2"/>
      <c r="BD1" s="2"/>
      <c r="BE1" s="2"/>
      <c r="BG1" s="2"/>
      <c r="BH1" s="2"/>
      <c r="BI1" s="2"/>
      <c r="BJ1" s="2"/>
      <c r="BK1" s="2"/>
      <c r="BL1" s="2"/>
      <c r="BM1" s="2"/>
      <c r="BN1" s="2"/>
      <c r="BO1" s="2"/>
      <c r="BP1" s="2"/>
      <c r="BQ1" s="2"/>
      <c r="BR1" s="2"/>
      <c r="BS1" s="1"/>
      <c r="BW1"/>
      <c r="BZ1" s="138"/>
      <c r="CB1" s="138"/>
      <c r="CC1" s="138"/>
      <c r="CD1" s="138"/>
      <c r="CE1" s="138"/>
      <c r="CF1" s="138"/>
      <c r="CG1" s="138"/>
    </row>
    <row r="2" spans="1:98" s="8" customFormat="1">
      <c r="B2" s="5"/>
      <c r="C2" s="5"/>
      <c r="D2" s="5"/>
      <c r="E2" s="7"/>
      <c r="J2" s="207"/>
      <c r="N2" s="207"/>
      <c r="O2" s="139"/>
      <c r="P2" s="139"/>
      <c r="Q2" s="233"/>
      <c r="R2" s="248"/>
      <c r="V2" s="207"/>
      <c r="W2" s="139"/>
      <c r="X2" s="139"/>
      <c r="Y2" s="139"/>
      <c r="Z2" s="248"/>
      <c r="AA2" s="138" t="s">
        <v>182</v>
      </c>
      <c r="AB2" s="139"/>
      <c r="AC2" s="139"/>
      <c r="AD2" s="139"/>
      <c r="AE2" s="139"/>
      <c r="AF2" s="139"/>
      <c r="AG2" s="139"/>
      <c r="AH2" s="139"/>
      <c r="AI2" s="139"/>
      <c r="AJ2" s="139"/>
      <c r="AK2" s="138" t="s">
        <v>182</v>
      </c>
      <c r="AL2" s="139"/>
      <c r="AM2" s="139"/>
      <c r="AN2" s="139"/>
      <c r="AO2" s="465"/>
      <c r="AP2" s="5"/>
      <c r="AQ2" s="139"/>
      <c r="AR2" s="139"/>
      <c r="AS2" s="139"/>
      <c r="AT2" s="139"/>
      <c r="AV2" s="139"/>
      <c r="AW2" s="139"/>
      <c r="AX2" s="139"/>
      <c r="AY2" s="139"/>
      <c r="AZ2" s="139"/>
      <c r="BA2" s="6"/>
      <c r="BB2" s="6"/>
      <c r="BC2" s="6"/>
      <c r="BD2" s="6"/>
      <c r="BE2" s="6"/>
      <c r="BF2" s="6"/>
      <c r="BG2" s="6"/>
      <c r="BH2" s="6"/>
      <c r="BI2" s="6"/>
      <c r="BJ2" s="6"/>
      <c r="BK2" s="6"/>
      <c r="BL2" s="6"/>
      <c r="BM2" s="6"/>
      <c r="BN2" s="6"/>
      <c r="BO2" s="6"/>
      <c r="BP2" s="6"/>
      <c r="BQ2" s="6"/>
      <c r="BR2" s="6"/>
      <c r="BS2" s="5"/>
      <c r="BZ2" s="139"/>
      <c r="CB2" s="139"/>
      <c r="CC2" s="139"/>
      <c r="CD2" s="139"/>
      <c r="CE2" s="139"/>
      <c r="CF2" s="139"/>
      <c r="CG2" s="139"/>
    </row>
    <row r="3" spans="1:98" s="103" customFormat="1" ht="38.25">
      <c r="A3" s="6"/>
      <c r="B3" s="102"/>
      <c r="C3" s="1" t="s">
        <v>49</v>
      </c>
      <c r="D3" s="1" t="s">
        <v>111</v>
      </c>
      <c r="E3" s="336"/>
      <c r="F3" s="3" t="s">
        <v>11</v>
      </c>
      <c r="G3" s="3" t="s">
        <v>7</v>
      </c>
      <c r="H3" s="324"/>
      <c r="I3" s="8"/>
      <c r="J3" s="207"/>
      <c r="K3" s="3" t="s">
        <v>8</v>
      </c>
      <c r="L3" s="324"/>
      <c r="M3" s="8"/>
      <c r="N3" s="207"/>
      <c r="O3" s="138" t="s">
        <v>152</v>
      </c>
      <c r="P3" s="325"/>
      <c r="Q3" s="233"/>
      <c r="R3" s="248"/>
      <c r="S3" s="3" t="s">
        <v>9</v>
      </c>
      <c r="T3" s="324"/>
      <c r="U3" s="8"/>
      <c r="V3" s="207"/>
      <c r="W3" s="138" t="s">
        <v>151</v>
      </c>
      <c r="X3" s="325"/>
      <c r="Y3" s="139"/>
      <c r="Z3" s="248"/>
      <c r="AA3" s="3" t="s">
        <v>161</v>
      </c>
      <c r="AB3" s="139"/>
      <c r="AC3" s="3" t="s">
        <v>162</v>
      </c>
      <c r="AD3" s="139"/>
      <c r="AE3" s="3" t="s">
        <v>163</v>
      </c>
      <c r="AF3" s="139"/>
      <c r="AG3" s="138" t="s">
        <v>164</v>
      </c>
      <c r="AH3" s="139"/>
      <c r="AI3" s="138" t="s">
        <v>165</v>
      </c>
      <c r="AJ3" s="139"/>
      <c r="AK3" s="138" t="s">
        <v>181</v>
      </c>
      <c r="AL3" s="171"/>
      <c r="AM3" s="171"/>
      <c r="AN3" s="171"/>
      <c r="AO3" s="469" t="s">
        <v>228</v>
      </c>
      <c r="AP3" s="1"/>
      <c r="AQ3" s="138" t="s">
        <v>167</v>
      </c>
      <c r="AR3" s="171"/>
      <c r="AS3" s="171"/>
      <c r="AT3" s="171"/>
      <c r="AV3" s="258"/>
      <c r="AW3" s="259"/>
      <c r="AX3" s="259"/>
      <c r="AY3" s="259"/>
      <c r="AZ3" s="259"/>
      <c r="BA3" s="271" t="s">
        <v>169</v>
      </c>
      <c r="BB3" s="260"/>
      <c r="BC3" s="260"/>
      <c r="BD3" s="271"/>
      <c r="BE3" s="2"/>
      <c r="BF3" s="323"/>
      <c r="BG3" s="299" t="s">
        <v>117</v>
      </c>
      <c r="BH3" s="299"/>
      <c r="BI3" s="299" t="s">
        <v>190</v>
      </c>
      <c r="BJ3" s="299"/>
      <c r="BK3" s="299" t="s">
        <v>189</v>
      </c>
      <c r="BL3" s="299"/>
      <c r="BM3" s="162"/>
      <c r="BN3" s="162"/>
      <c r="BO3" s="299"/>
      <c r="BP3" s="299"/>
      <c r="BQ3" s="299"/>
      <c r="BR3" s="162"/>
      <c r="BS3" s="243"/>
      <c r="BT3" s="3" t="s">
        <v>12</v>
      </c>
      <c r="BU3" s="5" t="s">
        <v>239</v>
      </c>
      <c r="BX3" s="1" t="s">
        <v>3</v>
      </c>
      <c r="BY3" s="1"/>
      <c r="BZ3" s="2"/>
      <c r="CA3" s="1"/>
      <c r="CB3" s="2"/>
      <c r="CC3" s="2" t="s">
        <v>4</v>
      </c>
      <c r="CD3" s="2"/>
      <c r="CE3" s="2"/>
      <c r="CF3" s="2"/>
      <c r="CG3" s="2"/>
      <c r="CH3" s="2" t="s">
        <v>116</v>
      </c>
    </row>
    <row r="4" spans="1:98" s="103" customFormat="1" ht="38.25" customHeight="1">
      <c r="A4" s="470" t="s">
        <v>0</v>
      </c>
      <c r="B4" s="172" t="s">
        <v>5</v>
      </c>
      <c r="C4" s="172" t="s">
        <v>6</v>
      </c>
      <c r="D4" s="471" t="s">
        <v>113</v>
      </c>
      <c r="E4" s="337" t="s">
        <v>114</v>
      </c>
      <c r="F4" s="16" t="s">
        <v>11</v>
      </c>
      <c r="G4" s="472" t="s">
        <v>1</v>
      </c>
      <c r="H4" s="472" t="s">
        <v>2</v>
      </c>
      <c r="I4" s="114" t="s">
        <v>112</v>
      </c>
      <c r="J4" s="473" t="s">
        <v>115</v>
      </c>
      <c r="K4" s="472" t="s">
        <v>1</v>
      </c>
      <c r="L4" s="472" t="s">
        <v>2</v>
      </c>
      <c r="M4" s="114" t="s">
        <v>112</v>
      </c>
      <c r="N4" s="473" t="s">
        <v>115</v>
      </c>
      <c r="O4" s="242" t="s">
        <v>1</v>
      </c>
      <c r="P4" s="242" t="s">
        <v>2</v>
      </c>
      <c r="Q4" s="474" t="s">
        <v>112</v>
      </c>
      <c r="R4" s="473" t="s">
        <v>115</v>
      </c>
      <c r="S4" s="472" t="s">
        <v>1</v>
      </c>
      <c r="T4" s="472" t="s">
        <v>2</v>
      </c>
      <c r="U4" s="114" t="s">
        <v>112</v>
      </c>
      <c r="V4" s="473" t="s">
        <v>146</v>
      </c>
      <c r="W4" s="242" t="s">
        <v>1</v>
      </c>
      <c r="X4" s="242" t="s">
        <v>2</v>
      </c>
      <c r="Y4" s="475" t="s">
        <v>112</v>
      </c>
      <c r="Z4" s="473" t="s">
        <v>146</v>
      </c>
      <c r="AA4" s="475" t="s">
        <v>170</v>
      </c>
      <c r="AB4" s="475" t="s">
        <v>171</v>
      </c>
      <c r="AC4" s="475" t="s">
        <v>170</v>
      </c>
      <c r="AD4" s="475" t="s">
        <v>171</v>
      </c>
      <c r="AE4" s="475" t="s">
        <v>170</v>
      </c>
      <c r="AF4" s="475" t="s">
        <v>171</v>
      </c>
      <c r="AG4" s="475" t="s">
        <v>170</v>
      </c>
      <c r="AH4" s="475" t="s">
        <v>171</v>
      </c>
      <c r="AI4" s="475" t="s">
        <v>170</v>
      </c>
      <c r="AJ4" s="475" t="s">
        <v>171</v>
      </c>
      <c r="AK4" s="475" t="s">
        <v>203</v>
      </c>
      <c r="AL4" s="475" t="s">
        <v>241</v>
      </c>
      <c r="AM4" s="475" t="s">
        <v>242</v>
      </c>
      <c r="AN4" s="475" t="s">
        <v>243</v>
      </c>
      <c r="AO4" s="476" t="s">
        <v>230</v>
      </c>
      <c r="AP4" s="242"/>
      <c r="AQ4" s="6"/>
      <c r="AR4" s="475" t="s">
        <v>203</v>
      </c>
      <c r="AS4" s="475" t="s">
        <v>241</v>
      </c>
      <c r="AT4" s="475" t="s">
        <v>242</v>
      </c>
      <c r="AU4" s="114" t="s">
        <v>243</v>
      </c>
      <c r="AV4" s="259"/>
      <c r="AW4" s="259"/>
      <c r="AX4" s="259"/>
      <c r="AY4" s="259"/>
      <c r="AZ4" s="259"/>
      <c r="BA4" s="349"/>
      <c r="BB4" s="349"/>
      <c r="BC4" s="349"/>
      <c r="BD4" s="273"/>
      <c r="BE4" s="6"/>
      <c r="BF4" s="323"/>
      <c r="BG4" s="353" t="s">
        <v>204</v>
      </c>
      <c r="BH4" s="169" t="s">
        <v>149</v>
      </c>
      <c r="BI4" s="300" t="s">
        <v>192</v>
      </c>
      <c r="BJ4" s="300" t="s">
        <v>193</v>
      </c>
      <c r="BK4" s="354" t="s">
        <v>271</v>
      </c>
      <c r="BL4" s="354" t="s">
        <v>272</v>
      </c>
      <c r="BM4" s="354" t="s">
        <v>273</v>
      </c>
      <c r="BN4" s="354" t="s">
        <v>274</v>
      </c>
      <c r="BO4" s="354" t="s">
        <v>275</v>
      </c>
      <c r="BP4" s="354" t="s">
        <v>276</v>
      </c>
      <c r="BQ4" s="354" t="s">
        <v>277</v>
      </c>
      <c r="BR4" s="354" t="s">
        <v>278</v>
      </c>
      <c r="BS4" s="314"/>
      <c r="BT4" s="369" t="s">
        <v>12</v>
      </c>
      <c r="BU4" s="102"/>
      <c r="BV4" s="102" t="s">
        <v>0</v>
      </c>
      <c r="BW4" s="12" t="s">
        <v>10</v>
      </c>
      <c r="BX4" s="256" t="s">
        <v>7</v>
      </c>
      <c r="BY4" s="256" t="s">
        <v>8</v>
      </c>
      <c r="BZ4" s="255" t="s">
        <v>152</v>
      </c>
      <c r="CA4" s="256" t="s">
        <v>154</v>
      </c>
      <c r="CB4" s="255" t="s">
        <v>153</v>
      </c>
      <c r="CC4" s="256" t="s">
        <v>7</v>
      </c>
      <c r="CD4" s="256" t="s">
        <v>8</v>
      </c>
      <c r="CE4" s="255" t="s">
        <v>152</v>
      </c>
      <c r="CF4" s="984" t="s">
        <v>154</v>
      </c>
      <c r="CG4" s="985" t="s">
        <v>153</v>
      </c>
      <c r="CH4" s="986" t="s">
        <v>225</v>
      </c>
      <c r="CJ4" s="173"/>
      <c r="CK4" s="8"/>
      <c r="CL4" s="114"/>
      <c r="CN4" s="173"/>
      <c r="CO4" s="114"/>
      <c r="CP4" s="114"/>
      <c r="CR4" s="173"/>
      <c r="CS4" s="114"/>
      <c r="CT4" s="114"/>
    </row>
    <row r="5" spans="1:98" s="103" customFormat="1" ht="13.5" customHeight="1">
      <c r="A5" s="103" t="s">
        <v>13</v>
      </c>
      <c r="B5" s="102">
        <f>B1</f>
        <v>97</v>
      </c>
      <c r="C5" s="174">
        <v>0.35774647887323946</v>
      </c>
      <c r="D5" s="175">
        <v>355</v>
      </c>
      <c r="E5" s="338">
        <v>2358</v>
      </c>
      <c r="F5" s="176">
        <v>0.3049362103237202</v>
      </c>
      <c r="G5" s="177">
        <v>5.62E-2</v>
      </c>
      <c r="H5" s="178">
        <v>0.48749999999999999</v>
      </c>
      <c r="I5" s="19">
        <v>0.13698079470426283</v>
      </c>
      <c r="J5" s="214">
        <v>1866.4436094751782</v>
      </c>
      <c r="K5" s="179">
        <v>1.52E-2</v>
      </c>
      <c r="L5" s="180">
        <v>0.4733</v>
      </c>
      <c r="M5" s="20">
        <v>0.19211500414061636</v>
      </c>
      <c r="N5" s="214">
        <v>21820.480595244018</v>
      </c>
      <c r="O5" s="234">
        <v>5.62E-2</v>
      </c>
      <c r="P5" s="234">
        <v>0.48749999999999999</v>
      </c>
      <c r="Q5" s="234">
        <v>7.7829299613712405E-2</v>
      </c>
      <c r="R5" s="249">
        <v>794.52063135996514</v>
      </c>
      <c r="S5" s="101">
        <v>0</v>
      </c>
      <c r="T5" s="19">
        <v>0</v>
      </c>
      <c r="U5" s="150">
        <v>0</v>
      </c>
      <c r="V5" s="211">
        <v>0</v>
      </c>
      <c r="W5" s="181">
        <v>1.0999999999999999E-2</v>
      </c>
      <c r="X5" s="182">
        <v>1.8499999999999999E-2</v>
      </c>
      <c r="Y5" s="244">
        <v>6.1089825505590917E-2</v>
      </c>
      <c r="Z5" s="211">
        <v>25819.484176905626</v>
      </c>
      <c r="AA5" s="261">
        <v>0.41565691499676982</v>
      </c>
      <c r="AB5" s="262">
        <v>-7.6124190225032376E-3</v>
      </c>
      <c r="AC5" s="261">
        <v>0.33639377075703397</v>
      </c>
      <c r="AD5" s="262">
        <v>-4.2807452843413259E-2</v>
      </c>
      <c r="AE5" s="261">
        <v>1</v>
      </c>
      <c r="AF5" s="304">
        <v>1</v>
      </c>
      <c r="AG5" s="262">
        <v>0.32896692337132527</v>
      </c>
      <c r="AH5" s="262">
        <v>-4.4726404949977393E-2</v>
      </c>
      <c r="AI5" s="261">
        <v>0.38982168731024119</v>
      </c>
      <c r="AJ5" s="304">
        <v>-6.7425191392483505E-3</v>
      </c>
      <c r="AK5" s="316">
        <v>0.427568</v>
      </c>
      <c r="AL5" s="317">
        <v>0.22740260000000001</v>
      </c>
      <c r="AM5" s="327">
        <v>0.22978480000000001</v>
      </c>
      <c r="AN5" s="327">
        <v>0.1152445</v>
      </c>
      <c r="AO5" s="975">
        <v>18218.930671453923</v>
      </c>
      <c r="AP5" s="102"/>
      <c r="AQ5" s="171" t="s">
        <v>54</v>
      </c>
      <c r="AR5" s="518">
        <f t="shared" ref="AR5:AU6" si="0">AR215</f>
        <v>0</v>
      </c>
      <c r="AS5" s="518">
        <f t="shared" si="0"/>
        <v>276.82339999999999</v>
      </c>
      <c r="AT5" s="518">
        <f t="shared" si="0"/>
        <v>1031.1489999999999</v>
      </c>
      <c r="AU5" s="518">
        <f t="shared" si="0"/>
        <v>3220.9949999999999</v>
      </c>
      <c r="AV5" s="6"/>
      <c r="AW5" s="308"/>
      <c r="AX5" s="194"/>
      <c r="AY5" s="194"/>
      <c r="AZ5" s="194"/>
      <c r="BA5" s="260" t="s">
        <v>7</v>
      </c>
      <c r="BB5" s="359">
        <f>BB215</f>
        <v>2.19</v>
      </c>
      <c r="BC5" s="350"/>
      <c r="BD5" s="272"/>
      <c r="BE5" s="192"/>
      <c r="BF5" s="293"/>
      <c r="BG5" s="709">
        <f>'Run model'!F13</f>
        <v>204.75000000000006</v>
      </c>
      <c r="BH5" s="366" t="s">
        <v>224</v>
      </c>
      <c r="BI5" s="361">
        <f>MAX('Run model'!F16,20)</f>
        <v>20</v>
      </c>
      <c r="BJ5" s="362">
        <f>MIN('Run model'!F17,100)</f>
        <v>24</v>
      </c>
      <c r="BK5" s="363">
        <f>'Run model'!F18</f>
        <v>1</v>
      </c>
      <c r="BL5" s="364">
        <f>'Run model'!F19</f>
        <v>1</v>
      </c>
      <c r="BM5" s="364">
        <f>'Run model'!F21</f>
        <v>1</v>
      </c>
      <c r="BN5" s="364">
        <f>'Run model'!F22</f>
        <v>1</v>
      </c>
      <c r="BO5" s="363">
        <f>'Run model'!F22</f>
        <v>1</v>
      </c>
      <c r="BP5" s="364">
        <f>'Run model'!F23</f>
        <v>1</v>
      </c>
      <c r="BQ5" s="364">
        <f>'Run model'!F24</f>
        <v>1</v>
      </c>
      <c r="BR5" s="365">
        <f>'Run model'!F25</f>
        <v>1</v>
      </c>
      <c r="BS5" s="326" t="s">
        <v>222</v>
      </c>
      <c r="BT5" s="370">
        <f>'Run model'!F26</f>
        <v>0.03</v>
      </c>
      <c r="BU5" s="102"/>
      <c r="BV5" s="103" t="s">
        <v>13</v>
      </c>
      <c r="BW5" s="102">
        <v>0</v>
      </c>
      <c r="BX5" s="478">
        <f t="shared" ref="BX5:BX36" si="1">BX215</f>
        <v>1</v>
      </c>
      <c r="BY5" s="479">
        <f t="shared" ref="BY5:CF5" si="2">BY215</f>
        <v>1</v>
      </c>
      <c r="BZ5" s="479">
        <f t="shared" si="2"/>
        <v>1</v>
      </c>
      <c r="CA5" s="479">
        <f t="shared" si="2"/>
        <v>1</v>
      </c>
      <c r="CB5" s="479">
        <f t="shared" si="2"/>
        <v>1</v>
      </c>
      <c r="CC5" s="478">
        <f t="shared" si="2"/>
        <v>1</v>
      </c>
      <c r="CD5" s="479">
        <f t="shared" si="2"/>
        <v>1</v>
      </c>
      <c r="CE5" s="479">
        <f t="shared" si="2"/>
        <v>1</v>
      </c>
      <c r="CF5" s="479">
        <f t="shared" si="2"/>
        <v>1</v>
      </c>
      <c r="CG5" s="479">
        <f>CG215</f>
        <v>1</v>
      </c>
      <c r="CH5" s="190">
        <v>1</v>
      </c>
    </row>
    <row r="6" spans="1:98" s="103" customFormat="1" ht="39" customHeight="1">
      <c r="A6" s="103" t="s">
        <v>13</v>
      </c>
      <c r="B6" s="102">
        <f>MIN(B5+1,100)</f>
        <v>98</v>
      </c>
      <c r="C6" s="183">
        <v>0.3771186440677966</v>
      </c>
      <c r="D6" s="184">
        <v>236</v>
      </c>
      <c r="E6" s="339"/>
      <c r="F6" s="185">
        <v>0.30762637755175321</v>
      </c>
      <c r="G6" s="186">
        <v>5.9200000000000003E-2</v>
      </c>
      <c r="H6" s="187">
        <v>0.50670000000000004</v>
      </c>
      <c r="I6" s="22">
        <v>0.13698079470426283</v>
      </c>
      <c r="J6" s="215">
        <v>1866.4436094751782</v>
      </c>
      <c r="K6" s="188">
        <v>1.61E-2</v>
      </c>
      <c r="L6" s="189">
        <v>0.4945</v>
      </c>
      <c r="M6" s="23">
        <v>0.19211500414061636</v>
      </c>
      <c r="N6" s="215">
        <v>21820.480595244018</v>
      </c>
      <c r="O6" s="235">
        <v>5.9200000000000003E-2</v>
      </c>
      <c r="P6" s="235">
        <v>0.50670000000000004</v>
      </c>
      <c r="Q6" s="235">
        <v>7.7829299613712405E-2</v>
      </c>
      <c r="R6" s="208">
        <v>794.52063135996514</v>
      </c>
      <c r="S6" s="152">
        <v>0</v>
      </c>
      <c r="T6" s="22">
        <v>0</v>
      </c>
      <c r="U6" s="151">
        <v>0</v>
      </c>
      <c r="V6" s="212">
        <v>0</v>
      </c>
      <c r="W6" s="191">
        <v>1.14E-2</v>
      </c>
      <c r="X6" s="192">
        <v>1.8599999999999998E-2</v>
      </c>
      <c r="Y6" s="240">
        <v>6.1089825505590917E-2</v>
      </c>
      <c r="Z6" s="212">
        <v>25819.484176905626</v>
      </c>
      <c r="AA6" s="263">
        <v>0.41565691499676982</v>
      </c>
      <c r="AB6" s="264">
        <v>-7.6124190225032376E-3</v>
      </c>
      <c r="AC6" s="263">
        <v>0.33639377075703397</v>
      </c>
      <c r="AD6" s="264">
        <v>-4.2807452843413259E-2</v>
      </c>
      <c r="AE6" s="263">
        <v>1</v>
      </c>
      <c r="AF6" s="305">
        <v>1</v>
      </c>
      <c r="AG6" s="264">
        <v>0.32896692337132527</v>
      </c>
      <c r="AH6" s="264">
        <v>-4.4726404949977393E-2</v>
      </c>
      <c r="AI6" s="263">
        <v>0.38982168731024119</v>
      </c>
      <c r="AJ6" s="305">
        <v>-6.7425191392483505E-3</v>
      </c>
      <c r="AK6" s="318">
        <v>0.427568</v>
      </c>
      <c r="AL6" s="319">
        <v>0.22740260000000001</v>
      </c>
      <c r="AM6" s="328">
        <v>0.22978480000000001</v>
      </c>
      <c r="AN6" s="328">
        <v>0.1152445</v>
      </c>
      <c r="AO6" s="976">
        <v>18218.930671453923</v>
      </c>
      <c r="AP6" s="102"/>
      <c r="AQ6" s="171" t="s">
        <v>55</v>
      </c>
      <c r="AR6" s="518">
        <f t="shared" si="0"/>
        <v>0</v>
      </c>
      <c r="AS6" s="518">
        <f t="shared" si="0"/>
        <v>285.57440000000003</v>
      </c>
      <c r="AT6" s="518">
        <f t="shared" si="0"/>
        <v>1019.223</v>
      </c>
      <c r="AU6" s="518">
        <f t="shared" si="0"/>
        <v>2923.7159999999999</v>
      </c>
      <c r="AV6" s="6"/>
      <c r="AW6" s="308"/>
      <c r="AX6" s="194"/>
      <c r="AY6" s="194"/>
      <c r="AZ6" s="194"/>
      <c r="BA6" s="260" t="s">
        <v>118</v>
      </c>
      <c r="BB6" s="360">
        <f>BB216</f>
        <v>2.64</v>
      </c>
      <c r="BC6" s="350"/>
      <c r="BD6" s="272"/>
      <c r="BE6" s="192"/>
      <c r="BF6" s="293"/>
      <c r="BG6" s="294"/>
      <c r="BH6" s="195"/>
      <c r="BI6" s="192"/>
      <c r="BJ6" s="295"/>
      <c r="BK6" s="296"/>
      <c r="BL6" s="296"/>
      <c r="BM6" s="296"/>
      <c r="BN6" s="296"/>
      <c r="BO6" s="296"/>
      <c r="BP6" s="296"/>
      <c r="BQ6" s="296"/>
      <c r="BR6" s="296"/>
      <c r="BS6" s="241" t="s">
        <v>223</v>
      </c>
      <c r="BT6" s="370">
        <f>'Run model'!F27</f>
        <v>0</v>
      </c>
      <c r="BU6" s="102"/>
      <c r="BV6" s="103" t="s">
        <v>13</v>
      </c>
      <c r="BW6" s="102">
        <v>1</v>
      </c>
      <c r="BX6" s="480">
        <f t="shared" si="1"/>
        <v>0.99188705527465115</v>
      </c>
      <c r="BY6" s="190">
        <f t="shared" ref="BY6:CG6" si="3">BY216</f>
        <v>0.96817901686433117</v>
      </c>
      <c r="BZ6" s="190">
        <f t="shared" si="3"/>
        <v>0.97152263934637484</v>
      </c>
      <c r="CA6" s="190">
        <f t="shared" si="3"/>
        <v>1</v>
      </c>
      <c r="CB6" s="190">
        <f t="shared" si="3"/>
        <v>0.96558586975970384</v>
      </c>
      <c r="CC6" s="480">
        <f t="shared" si="3"/>
        <v>0.98835959448457922</v>
      </c>
      <c r="CD6" s="190">
        <f t="shared" si="3"/>
        <v>0.97685468800972186</v>
      </c>
      <c r="CE6" s="190">
        <f t="shared" si="3"/>
        <v>0.97929646620783151</v>
      </c>
      <c r="CF6" s="190">
        <f t="shared" si="3"/>
        <v>1</v>
      </c>
      <c r="CG6" s="190">
        <f t="shared" si="3"/>
        <v>1</v>
      </c>
      <c r="CH6" s="190">
        <f>IF('Run model'!$F$28=1, 1,0)</f>
        <v>1</v>
      </c>
    </row>
    <row r="7" spans="1:98" s="103" customFormat="1">
      <c r="A7" s="103" t="s">
        <v>13</v>
      </c>
      <c r="B7" s="102">
        <f t="shared" ref="B7:B70" si="4">MIN(B6+1,100)</f>
        <v>99</v>
      </c>
      <c r="C7" s="183">
        <v>0.43448275862068964</v>
      </c>
      <c r="D7" s="184">
        <v>145</v>
      </c>
      <c r="E7" s="338"/>
      <c r="F7" s="185">
        <v>0.31032968145863443</v>
      </c>
      <c r="G7" s="186">
        <v>6.1899999999999997E-2</v>
      </c>
      <c r="H7" s="187">
        <v>0.52439999999999998</v>
      </c>
      <c r="I7" s="22">
        <v>0.13698079470426283</v>
      </c>
      <c r="J7" s="215">
        <v>1866.4436094751782</v>
      </c>
      <c r="K7" s="188">
        <v>1.7000000000000001E-2</v>
      </c>
      <c r="L7" s="189">
        <v>0.51400000000000001</v>
      </c>
      <c r="M7" s="23">
        <v>0.19211500414061636</v>
      </c>
      <c r="N7" s="215">
        <v>21820.480595244018</v>
      </c>
      <c r="O7" s="235">
        <v>6.1899999999999997E-2</v>
      </c>
      <c r="P7" s="235">
        <v>0.52439999999999998</v>
      </c>
      <c r="Q7" s="235">
        <v>7.7829299613712405E-2</v>
      </c>
      <c r="R7" s="208">
        <v>794.52063135996514</v>
      </c>
      <c r="S7" s="152">
        <v>0</v>
      </c>
      <c r="T7" s="22">
        <v>0</v>
      </c>
      <c r="U7" s="151">
        <v>0</v>
      </c>
      <c r="V7" s="212">
        <v>0</v>
      </c>
      <c r="W7" s="191">
        <v>1.17E-2</v>
      </c>
      <c r="X7" s="192">
        <v>1.8700000000000001E-2</v>
      </c>
      <c r="Y7" s="240">
        <v>6.1089825505590917E-2</v>
      </c>
      <c r="Z7" s="212">
        <v>25819.484176905626</v>
      </c>
      <c r="AA7" s="263">
        <v>0.41565691499676982</v>
      </c>
      <c r="AB7" s="264">
        <v>-7.6124190225032376E-3</v>
      </c>
      <c r="AC7" s="263">
        <v>0.33639377075703397</v>
      </c>
      <c r="AD7" s="264">
        <v>-4.2807452843413259E-2</v>
      </c>
      <c r="AE7" s="263">
        <v>1</v>
      </c>
      <c r="AF7" s="305">
        <v>1</v>
      </c>
      <c r="AG7" s="264">
        <v>0.32896692337132527</v>
      </c>
      <c r="AH7" s="264">
        <v>-4.4726404949977393E-2</v>
      </c>
      <c r="AI7" s="263">
        <v>0.38982168731024119</v>
      </c>
      <c r="AJ7" s="305">
        <v>-6.7425191392483505E-3</v>
      </c>
      <c r="AK7" s="318">
        <v>0.427568</v>
      </c>
      <c r="AL7" s="319">
        <v>0.22740260000000001</v>
      </c>
      <c r="AM7" s="328">
        <v>0.22978480000000001</v>
      </c>
      <c r="AN7" s="328">
        <v>0.1152445</v>
      </c>
      <c r="AO7" s="976">
        <v>18218.930671453923</v>
      </c>
      <c r="AP7" s="102"/>
      <c r="AQ7" s="192"/>
      <c r="AR7" s="171"/>
      <c r="AS7" s="171"/>
      <c r="AT7" s="192"/>
      <c r="AU7" s="102"/>
      <c r="AV7" s="6"/>
      <c r="AW7" s="308"/>
      <c r="AX7" s="194"/>
      <c r="AY7" s="194"/>
      <c r="AZ7" s="194"/>
      <c r="BA7" s="350"/>
      <c r="BB7" s="350"/>
      <c r="BC7" s="350"/>
      <c r="BD7" s="274"/>
      <c r="BE7" s="192"/>
      <c r="BG7" s="294"/>
      <c r="BH7" s="195"/>
      <c r="BI7" s="192"/>
      <c r="BJ7" s="295"/>
      <c r="BK7" s="296"/>
      <c r="BL7" s="296"/>
      <c r="BM7" s="296"/>
      <c r="BN7" s="296"/>
      <c r="BO7" s="296"/>
      <c r="BP7" s="296"/>
      <c r="BQ7" s="296"/>
      <c r="BR7" s="296"/>
      <c r="BS7" s="241"/>
      <c r="BT7" s="10"/>
      <c r="BU7" s="102"/>
      <c r="BV7" s="103" t="s">
        <v>13</v>
      </c>
      <c r="BW7" s="102">
        <v>2</v>
      </c>
      <c r="BX7" s="480">
        <f t="shared" si="1"/>
        <v>0.98383993042141882</v>
      </c>
      <c r="BY7" s="190">
        <f t="shared" ref="BY7:CG7" si="5">BY217</f>
        <v>0.93737060869638289</v>
      </c>
      <c r="BZ7" s="190">
        <f t="shared" si="5"/>
        <v>0.94385623876254632</v>
      </c>
      <c r="CA7" s="190">
        <f t="shared" si="5"/>
        <v>1</v>
      </c>
      <c r="CB7" s="190">
        <f t="shared" si="5"/>
        <v>0.93235607187960379</v>
      </c>
      <c r="CC7" s="480">
        <f t="shared" si="5"/>
        <v>0.97685468800972186</v>
      </c>
      <c r="CD7" s="190">
        <f t="shared" si="5"/>
        <v>0.95424508148657106</v>
      </c>
      <c r="CE7" s="190">
        <f t="shared" si="5"/>
        <v>0.9590215687271465</v>
      </c>
      <c r="CF7" s="190">
        <f t="shared" si="5"/>
        <v>1</v>
      </c>
      <c r="CG7" s="190">
        <f t="shared" si="5"/>
        <v>1</v>
      </c>
      <c r="CH7" s="190">
        <f>IF('Run model'!$F$28=1, 1,0)</f>
        <v>1</v>
      </c>
    </row>
    <row r="8" spans="1:98" s="103" customFormat="1">
      <c r="A8" s="103" t="s">
        <v>13</v>
      </c>
      <c r="B8" s="102">
        <f t="shared" si="4"/>
        <v>100</v>
      </c>
      <c r="C8" s="183">
        <v>0.40952380952380951</v>
      </c>
      <c r="D8" s="184">
        <v>210</v>
      </c>
      <c r="E8" s="338"/>
      <c r="F8" s="185">
        <v>0.31304600024428897</v>
      </c>
      <c r="G8" s="186">
        <v>6.3E-2</v>
      </c>
      <c r="H8" s="187">
        <v>0.53120000000000001</v>
      </c>
      <c r="I8" s="22">
        <v>0.13698079470426283</v>
      </c>
      <c r="J8" s="215">
        <v>1866.4436094751782</v>
      </c>
      <c r="K8" s="188">
        <v>1.7399999999999999E-2</v>
      </c>
      <c r="L8" s="189">
        <v>0.52149999999999996</v>
      </c>
      <c r="M8" s="23">
        <v>0.19211500414061636</v>
      </c>
      <c r="N8" s="215">
        <v>21820.480595244018</v>
      </c>
      <c r="O8" s="235">
        <v>6.3E-2</v>
      </c>
      <c r="P8" s="235">
        <v>0.53120000000000001</v>
      </c>
      <c r="Q8" s="235">
        <v>7.7829299613712405E-2</v>
      </c>
      <c r="R8" s="208">
        <v>794.52063135996514</v>
      </c>
      <c r="S8" s="152">
        <v>0</v>
      </c>
      <c r="T8" s="22">
        <v>0</v>
      </c>
      <c r="U8" s="151">
        <v>0</v>
      </c>
      <c r="V8" s="212">
        <v>0</v>
      </c>
      <c r="W8" s="191">
        <v>1.18E-2</v>
      </c>
      <c r="X8" s="192">
        <v>1.8800000000000001E-2</v>
      </c>
      <c r="Y8" s="240">
        <v>6.1089825505590917E-2</v>
      </c>
      <c r="Z8" s="212">
        <v>25819.484176905626</v>
      </c>
      <c r="AA8" s="263">
        <v>0.41565691499676982</v>
      </c>
      <c r="AB8" s="264">
        <v>-7.6124190225032376E-3</v>
      </c>
      <c r="AC8" s="263">
        <v>0.33639377075703397</v>
      </c>
      <c r="AD8" s="264">
        <v>-4.2807452843413259E-2</v>
      </c>
      <c r="AE8" s="263">
        <v>1</v>
      </c>
      <c r="AF8" s="305">
        <v>1</v>
      </c>
      <c r="AG8" s="264">
        <v>0.32896692337132527</v>
      </c>
      <c r="AH8" s="264">
        <v>-4.4726404949977393E-2</v>
      </c>
      <c r="AI8" s="263">
        <v>0.38982168731024119</v>
      </c>
      <c r="AJ8" s="305">
        <v>-6.7425191392483505E-3</v>
      </c>
      <c r="AK8" s="318">
        <v>0.427568</v>
      </c>
      <c r="AL8" s="319">
        <v>0.22740260000000001</v>
      </c>
      <c r="AM8" s="328">
        <v>0.22978480000000001</v>
      </c>
      <c r="AN8" s="328">
        <v>0.1152445</v>
      </c>
      <c r="AO8" s="976">
        <v>18218.930671453923</v>
      </c>
      <c r="AP8" s="102"/>
      <c r="AQ8" s="192"/>
      <c r="AR8" s="171"/>
      <c r="AS8" s="171"/>
      <c r="AT8" s="192"/>
      <c r="AU8" s="102"/>
      <c r="AV8" s="6"/>
      <c r="AW8" s="308"/>
      <c r="AX8" s="194"/>
      <c r="AY8" s="194"/>
      <c r="AZ8" s="194"/>
      <c r="BA8" s="168"/>
      <c r="BB8" s="168"/>
      <c r="BC8" s="168"/>
      <c r="BD8" s="274"/>
      <c r="BE8" s="192"/>
      <c r="BF8" s="297"/>
      <c r="BG8" s="298"/>
      <c r="BH8" s="195"/>
      <c r="BI8" s="192"/>
      <c r="BJ8" s="295"/>
      <c r="BK8" s="296"/>
      <c r="BL8" s="296"/>
      <c r="BM8" s="296"/>
      <c r="BN8" s="296"/>
      <c r="BO8" s="296"/>
      <c r="BP8" s="296"/>
      <c r="BQ8" s="296"/>
      <c r="BR8" s="296"/>
      <c r="BS8" s="10"/>
      <c r="BT8" s="2"/>
      <c r="BU8" s="102"/>
      <c r="BV8" s="103" t="s">
        <v>13</v>
      </c>
      <c r="BW8" s="102">
        <v>3</v>
      </c>
      <c r="BX8" s="480">
        <f t="shared" si="1"/>
        <v>0.97585809144731872</v>
      </c>
      <c r="BY8" s="190">
        <f t="shared" ref="BY8:CG8" si="6">BY218</f>
        <v>0.90754255436518361</v>
      </c>
      <c r="BZ8" s="190">
        <f t="shared" si="6"/>
        <v>0.91697770424613123</v>
      </c>
      <c r="CA8" s="190">
        <f t="shared" si="6"/>
        <v>1</v>
      </c>
      <c r="CB8" s="190">
        <f t="shared" si="6"/>
        <v>0.9002698485916083</v>
      </c>
      <c r="CC8" s="480">
        <f t="shared" si="6"/>
        <v>0.9654837033116489</v>
      </c>
      <c r="CD8" s="190">
        <f t="shared" si="6"/>
        <v>0.932158781360376</v>
      </c>
      <c r="CE8" s="190">
        <f t="shared" si="6"/>
        <v>0.93916643327158555</v>
      </c>
      <c r="CF8" s="190">
        <f t="shared" si="6"/>
        <v>1</v>
      </c>
      <c r="CG8" s="190">
        <f t="shared" si="6"/>
        <v>1</v>
      </c>
      <c r="CH8" s="190">
        <f>IF('Run model'!$F$28=1, 1,0)</f>
        <v>1</v>
      </c>
    </row>
    <row r="9" spans="1:98" s="103" customFormat="1">
      <c r="A9" s="103" t="s">
        <v>13</v>
      </c>
      <c r="B9" s="102">
        <f t="shared" si="4"/>
        <v>100</v>
      </c>
      <c r="C9" s="183">
        <v>0</v>
      </c>
      <c r="D9" s="184">
        <v>0</v>
      </c>
      <c r="E9" s="338">
        <v>0</v>
      </c>
      <c r="F9" s="185">
        <v>0</v>
      </c>
      <c r="G9" s="186">
        <v>0</v>
      </c>
      <c r="H9" s="187">
        <v>0</v>
      </c>
      <c r="I9" s="22">
        <v>0</v>
      </c>
      <c r="J9" s="215">
        <v>0</v>
      </c>
      <c r="K9" s="188">
        <v>0</v>
      </c>
      <c r="L9" s="189">
        <v>0</v>
      </c>
      <c r="M9" s="23">
        <v>0</v>
      </c>
      <c r="N9" s="215">
        <v>0</v>
      </c>
      <c r="O9" s="235">
        <v>0</v>
      </c>
      <c r="P9" s="235">
        <v>0</v>
      </c>
      <c r="Q9" s="235">
        <v>0</v>
      </c>
      <c r="R9" s="208">
        <v>0</v>
      </c>
      <c r="S9" s="152">
        <v>0</v>
      </c>
      <c r="T9" s="22">
        <v>0</v>
      </c>
      <c r="U9" s="151">
        <v>0</v>
      </c>
      <c r="V9" s="212">
        <v>0</v>
      </c>
      <c r="W9" s="191">
        <v>0</v>
      </c>
      <c r="X9" s="192">
        <v>0</v>
      </c>
      <c r="Y9" s="240">
        <v>0</v>
      </c>
      <c r="Z9" s="212">
        <v>0</v>
      </c>
      <c r="AA9" s="263">
        <v>0</v>
      </c>
      <c r="AB9" s="264">
        <v>0</v>
      </c>
      <c r="AC9" s="263">
        <v>0</v>
      </c>
      <c r="AD9" s="264">
        <v>0</v>
      </c>
      <c r="AE9" s="263">
        <v>0</v>
      </c>
      <c r="AF9" s="305">
        <v>0</v>
      </c>
      <c r="AG9" s="264">
        <v>0</v>
      </c>
      <c r="AH9" s="264">
        <v>0</v>
      </c>
      <c r="AI9" s="263">
        <v>0</v>
      </c>
      <c r="AJ9" s="305">
        <v>0</v>
      </c>
      <c r="AK9" s="318">
        <v>0</v>
      </c>
      <c r="AL9" s="319">
        <v>0</v>
      </c>
      <c r="AM9" s="328">
        <v>0</v>
      </c>
      <c r="AN9" s="328">
        <v>0</v>
      </c>
      <c r="AO9" s="976">
        <v>0</v>
      </c>
      <c r="AP9" s="102"/>
      <c r="AQ9" s="192"/>
      <c r="AR9" s="171"/>
      <c r="AS9" s="171"/>
      <c r="AT9" s="192"/>
      <c r="AU9" s="102"/>
      <c r="AV9" s="6"/>
      <c r="AW9" s="308"/>
      <c r="AX9" s="194"/>
      <c r="AY9" s="194"/>
      <c r="AZ9" s="194"/>
      <c r="BA9" s="164"/>
      <c r="BB9" s="303"/>
      <c r="BC9" s="302"/>
      <c r="BD9" s="272"/>
      <c r="BE9" s="192"/>
      <c r="BF9" s="293"/>
      <c r="BG9" s="294"/>
      <c r="BH9" s="195"/>
      <c r="BI9" s="192"/>
      <c r="BJ9" s="295"/>
      <c r="BK9" s="296"/>
      <c r="BL9" s="296"/>
      <c r="BM9" s="296"/>
      <c r="BN9" s="296"/>
      <c r="BO9" s="296"/>
      <c r="BP9" s="296"/>
      <c r="BQ9" s="296"/>
      <c r="BR9" s="296"/>
      <c r="BS9" s="10"/>
      <c r="BT9" s="348"/>
      <c r="BU9" s="102"/>
      <c r="BV9" s="103" t="s">
        <v>13</v>
      </c>
      <c r="BW9" s="102">
        <v>4</v>
      </c>
      <c r="BX9" s="480">
        <f t="shared" si="1"/>
        <v>0.96794100869162214</v>
      </c>
      <c r="BY9" s="190">
        <f t="shared" ref="BY9:CG9" si="7">BY219</f>
        <v>0.87866365804782731</v>
      </c>
      <c r="BZ9" s="190">
        <f t="shared" si="7"/>
        <v>0.89086459945098095</v>
      </c>
      <c r="CA9" s="190">
        <f t="shared" si="7"/>
        <v>1</v>
      </c>
      <c r="CB9" s="190">
        <f t="shared" si="7"/>
        <v>0.86928784477076504</v>
      </c>
      <c r="CC9" s="480">
        <f t="shared" si="7"/>
        <v>0.95424508148657106</v>
      </c>
      <c r="CD9" s="190">
        <f t="shared" si="7"/>
        <v>0.91058367554131259</v>
      </c>
      <c r="CE9" s="190">
        <f t="shared" si="7"/>
        <v>0.91972236928387696</v>
      </c>
      <c r="CF9" s="190">
        <f t="shared" si="7"/>
        <v>1</v>
      </c>
      <c r="CG9" s="190">
        <f t="shared" si="7"/>
        <v>1</v>
      </c>
      <c r="CH9" s="190">
        <f>IF('Run model'!$F$28=1, 1,0)</f>
        <v>1</v>
      </c>
    </row>
    <row r="10" spans="1:98" s="103" customFormat="1">
      <c r="A10" s="103" t="s">
        <v>13</v>
      </c>
      <c r="B10" s="102">
        <f t="shared" si="4"/>
        <v>100</v>
      </c>
      <c r="C10" s="183">
        <v>0</v>
      </c>
      <c r="D10" s="184">
        <v>0</v>
      </c>
      <c r="E10" s="338">
        <v>0</v>
      </c>
      <c r="F10" s="185">
        <v>0</v>
      </c>
      <c r="G10" s="186">
        <v>0</v>
      </c>
      <c r="H10" s="187">
        <v>0</v>
      </c>
      <c r="I10" s="22">
        <v>0</v>
      </c>
      <c r="J10" s="215">
        <v>0</v>
      </c>
      <c r="K10" s="188">
        <v>0</v>
      </c>
      <c r="L10" s="189">
        <v>0</v>
      </c>
      <c r="M10" s="23">
        <v>0</v>
      </c>
      <c r="N10" s="215">
        <v>0</v>
      </c>
      <c r="O10" s="235">
        <v>0</v>
      </c>
      <c r="P10" s="235">
        <v>0</v>
      </c>
      <c r="Q10" s="235">
        <v>0</v>
      </c>
      <c r="R10" s="208">
        <v>0</v>
      </c>
      <c r="S10" s="152">
        <v>0</v>
      </c>
      <c r="T10" s="22">
        <v>0</v>
      </c>
      <c r="U10" s="151">
        <v>0</v>
      </c>
      <c r="V10" s="212">
        <v>0</v>
      </c>
      <c r="W10" s="191">
        <v>0</v>
      </c>
      <c r="X10" s="192">
        <v>0</v>
      </c>
      <c r="Y10" s="240">
        <v>0</v>
      </c>
      <c r="Z10" s="212">
        <v>0</v>
      </c>
      <c r="AA10" s="263">
        <v>0</v>
      </c>
      <c r="AB10" s="264">
        <v>0</v>
      </c>
      <c r="AC10" s="263">
        <v>0</v>
      </c>
      <c r="AD10" s="264">
        <v>0</v>
      </c>
      <c r="AE10" s="263">
        <v>0</v>
      </c>
      <c r="AF10" s="305">
        <v>0</v>
      </c>
      <c r="AG10" s="264">
        <v>0</v>
      </c>
      <c r="AH10" s="264">
        <v>0</v>
      </c>
      <c r="AI10" s="263">
        <v>0</v>
      </c>
      <c r="AJ10" s="305">
        <v>0</v>
      </c>
      <c r="AK10" s="318">
        <v>0</v>
      </c>
      <c r="AL10" s="319">
        <v>0</v>
      </c>
      <c r="AM10" s="328">
        <v>0</v>
      </c>
      <c r="AN10" s="328">
        <v>0</v>
      </c>
      <c r="AO10" s="976">
        <v>0</v>
      </c>
      <c r="AP10" s="102"/>
      <c r="AQ10" s="192"/>
      <c r="AR10" s="171"/>
      <c r="AS10" s="171"/>
      <c r="AT10" s="192"/>
      <c r="AU10" s="8"/>
      <c r="AV10" s="6"/>
      <c r="AW10" s="308"/>
      <c r="AX10" s="194"/>
      <c r="AY10" s="194"/>
      <c r="AZ10" s="194"/>
      <c r="BA10" s="164"/>
      <c r="BB10" s="303"/>
      <c r="BC10" s="302"/>
      <c r="BD10" s="272"/>
      <c r="BE10" s="192"/>
      <c r="BF10" s="192"/>
      <c r="BG10" s="192"/>
      <c r="BH10" s="192"/>
      <c r="BI10" s="192"/>
      <c r="BJ10" s="192"/>
      <c r="BK10" s="192"/>
      <c r="BL10" s="192"/>
      <c r="BM10" s="192"/>
      <c r="BN10" s="192"/>
      <c r="BO10" s="192"/>
      <c r="BP10" s="192"/>
      <c r="BQ10" s="192"/>
      <c r="BR10" s="560"/>
      <c r="BS10" s="562">
        <v>2014</v>
      </c>
      <c r="BT10" s="562">
        <v>2015</v>
      </c>
      <c r="BV10" s="103" t="s">
        <v>13</v>
      </c>
      <c r="BW10" s="102">
        <v>5</v>
      </c>
      <c r="BX10" s="480">
        <f t="shared" si="1"/>
        <v>0.96008815679070858</v>
      </c>
      <c r="BY10" s="190">
        <f t="shared" ref="BY10:CG10" si="8">BY220</f>
        <v>0.85070371660316224</v>
      </c>
      <c r="BZ10" s="190">
        <f t="shared" si="8"/>
        <v>0.8654951269588681</v>
      </c>
      <c r="CA10" s="190">
        <f t="shared" si="8"/>
        <v>1</v>
      </c>
      <c r="CB10" s="190">
        <f t="shared" si="8"/>
        <v>0.83937205966451756</v>
      </c>
      <c r="CC10" s="480">
        <f t="shared" si="8"/>
        <v>0.94313728177697165</v>
      </c>
      <c r="CD10" s="190">
        <f t="shared" si="8"/>
        <v>0.88950793227765479</v>
      </c>
      <c r="CE10" s="190">
        <f t="shared" si="8"/>
        <v>0.90068086613199494</v>
      </c>
      <c r="CF10" s="190">
        <f t="shared" si="8"/>
        <v>1</v>
      </c>
      <c r="CG10" s="190">
        <f t="shared" si="8"/>
        <v>1</v>
      </c>
      <c r="CH10" s="190">
        <f>IF('Run model'!$F$28=1, 1,0)</f>
        <v>1</v>
      </c>
    </row>
    <row r="11" spans="1:98" s="103" customFormat="1">
      <c r="A11" s="103" t="s">
        <v>13</v>
      </c>
      <c r="B11" s="102">
        <f t="shared" si="4"/>
        <v>100</v>
      </c>
      <c r="C11" s="183">
        <v>0</v>
      </c>
      <c r="D11" s="184">
        <v>0</v>
      </c>
      <c r="E11" s="339">
        <v>0</v>
      </c>
      <c r="F11" s="185">
        <v>0</v>
      </c>
      <c r="G11" s="186">
        <v>0</v>
      </c>
      <c r="H11" s="187">
        <v>0</v>
      </c>
      <c r="I11" s="22">
        <v>0</v>
      </c>
      <c r="J11" s="215">
        <v>0</v>
      </c>
      <c r="K11" s="188">
        <v>0</v>
      </c>
      <c r="L11" s="189">
        <v>0</v>
      </c>
      <c r="M11" s="23">
        <v>0</v>
      </c>
      <c r="N11" s="215">
        <v>0</v>
      </c>
      <c r="O11" s="235">
        <v>0</v>
      </c>
      <c r="P11" s="235">
        <v>0</v>
      </c>
      <c r="Q11" s="235">
        <v>0</v>
      </c>
      <c r="R11" s="208">
        <v>0</v>
      </c>
      <c r="S11" s="152">
        <v>0</v>
      </c>
      <c r="T11" s="22">
        <v>0</v>
      </c>
      <c r="U11" s="151">
        <v>0</v>
      </c>
      <c r="V11" s="212">
        <v>0</v>
      </c>
      <c r="W11" s="191">
        <v>0</v>
      </c>
      <c r="X11" s="192">
        <v>0</v>
      </c>
      <c r="Y11" s="240">
        <v>0</v>
      </c>
      <c r="Z11" s="212">
        <v>0</v>
      </c>
      <c r="AA11" s="263">
        <v>0</v>
      </c>
      <c r="AB11" s="264">
        <v>0</v>
      </c>
      <c r="AC11" s="263">
        <v>0</v>
      </c>
      <c r="AD11" s="264">
        <v>0</v>
      </c>
      <c r="AE11" s="263">
        <v>0</v>
      </c>
      <c r="AF11" s="305">
        <v>0</v>
      </c>
      <c r="AG11" s="264">
        <v>0</v>
      </c>
      <c r="AH11" s="264">
        <v>0</v>
      </c>
      <c r="AI11" s="263">
        <v>0</v>
      </c>
      <c r="AJ11" s="305">
        <v>0</v>
      </c>
      <c r="AK11" s="318">
        <v>0</v>
      </c>
      <c r="AL11" s="319">
        <v>0</v>
      </c>
      <c r="AM11" s="328">
        <v>0</v>
      </c>
      <c r="AN11" s="328">
        <v>0</v>
      </c>
      <c r="AO11" s="976">
        <v>0</v>
      </c>
      <c r="AP11" s="102"/>
      <c r="AQ11" s="192"/>
      <c r="AR11" s="171"/>
      <c r="AS11" s="171"/>
      <c r="AT11" s="192"/>
      <c r="AU11" s="190"/>
      <c r="AV11" s="6"/>
      <c r="AW11" s="308"/>
      <c r="AX11" s="194"/>
      <c r="AY11" s="194"/>
      <c r="AZ11" s="194"/>
      <c r="BA11" s="164"/>
      <c r="BB11" s="303"/>
      <c r="BC11" s="302"/>
      <c r="BD11" s="272"/>
      <c r="BE11" s="192"/>
      <c r="BF11" s="192"/>
      <c r="BG11" s="192"/>
      <c r="BH11" s="192"/>
      <c r="BI11" s="192"/>
      <c r="BJ11" s="192"/>
      <c r="BK11" s="192"/>
      <c r="BL11" s="192"/>
      <c r="BM11" s="192"/>
      <c r="BN11" s="192"/>
      <c r="BO11" s="192"/>
      <c r="BP11" s="192"/>
      <c r="BQ11" s="192"/>
      <c r="BR11" s="559" t="s">
        <v>290</v>
      </c>
      <c r="BS11" s="558">
        <v>182000</v>
      </c>
      <c r="BT11" s="793">
        <f>BS11*BH241/BG241</f>
        <v>184736.84210526315</v>
      </c>
      <c r="BV11" s="103" t="s">
        <v>13</v>
      </c>
      <c r="BW11" s="102">
        <v>6</v>
      </c>
      <c r="BX11" s="480">
        <f t="shared" si="1"/>
        <v>0.95229901464320343</v>
      </c>
      <c r="BY11" s="190">
        <f t="shared" ref="BY11:CG11" si="9">BY221</f>
        <v>0.8236334879836823</v>
      </c>
      <c r="BZ11" s="190">
        <f t="shared" si="9"/>
        <v>0.84084811008450533</v>
      </c>
      <c r="CA11" s="190">
        <f t="shared" si="9"/>
        <v>1</v>
      </c>
      <c r="CB11" s="190">
        <f t="shared" si="9"/>
        <v>0.81048580028315731</v>
      </c>
      <c r="CC11" s="480">
        <f t="shared" si="9"/>
        <v>0.932158781360376</v>
      </c>
      <c r="CD11" s="190">
        <f t="shared" si="9"/>
        <v>0.86891999366726125</v>
      </c>
      <c r="CE11" s="190">
        <f t="shared" si="9"/>
        <v>0.88203358938407161</v>
      </c>
      <c r="CF11" s="190">
        <f t="shared" si="9"/>
        <v>1</v>
      </c>
      <c r="CG11" s="190">
        <f t="shared" si="9"/>
        <v>1</v>
      </c>
      <c r="CH11" s="190">
        <f>IF('Run model'!$F$28=1, 1,0)</f>
        <v>1</v>
      </c>
    </row>
    <row r="12" spans="1:98" s="103" customFormat="1">
      <c r="A12" s="103" t="s">
        <v>13</v>
      </c>
      <c r="B12" s="102">
        <f t="shared" si="4"/>
        <v>100</v>
      </c>
      <c r="C12" s="183">
        <v>0</v>
      </c>
      <c r="D12" s="184">
        <v>0</v>
      </c>
      <c r="E12" s="338">
        <v>0</v>
      </c>
      <c r="F12" s="185">
        <v>0</v>
      </c>
      <c r="G12" s="186">
        <v>0</v>
      </c>
      <c r="H12" s="187">
        <v>0</v>
      </c>
      <c r="I12" s="22">
        <v>0</v>
      </c>
      <c r="J12" s="215">
        <v>0</v>
      </c>
      <c r="K12" s="188">
        <v>0</v>
      </c>
      <c r="L12" s="189">
        <v>0</v>
      </c>
      <c r="M12" s="23">
        <v>0</v>
      </c>
      <c r="N12" s="215">
        <v>0</v>
      </c>
      <c r="O12" s="235">
        <v>0</v>
      </c>
      <c r="P12" s="235">
        <v>0</v>
      </c>
      <c r="Q12" s="235">
        <v>0</v>
      </c>
      <c r="R12" s="208">
        <v>0</v>
      </c>
      <c r="S12" s="152">
        <v>0</v>
      </c>
      <c r="T12" s="22">
        <v>0</v>
      </c>
      <c r="U12" s="151">
        <v>0</v>
      </c>
      <c r="V12" s="212">
        <v>0</v>
      </c>
      <c r="W12" s="191">
        <v>0</v>
      </c>
      <c r="X12" s="192">
        <v>0</v>
      </c>
      <c r="Y12" s="240">
        <v>0</v>
      </c>
      <c r="Z12" s="212">
        <v>0</v>
      </c>
      <c r="AA12" s="263">
        <v>0</v>
      </c>
      <c r="AB12" s="264">
        <v>0</v>
      </c>
      <c r="AC12" s="263">
        <v>0</v>
      </c>
      <c r="AD12" s="264">
        <v>0</v>
      </c>
      <c r="AE12" s="263">
        <v>0</v>
      </c>
      <c r="AF12" s="305">
        <v>0</v>
      </c>
      <c r="AG12" s="264">
        <v>0</v>
      </c>
      <c r="AH12" s="264">
        <v>0</v>
      </c>
      <c r="AI12" s="263">
        <v>0</v>
      </c>
      <c r="AJ12" s="305">
        <v>0</v>
      </c>
      <c r="AK12" s="318">
        <v>0</v>
      </c>
      <c r="AL12" s="319">
        <v>0</v>
      </c>
      <c r="AM12" s="328">
        <v>0</v>
      </c>
      <c r="AN12" s="328">
        <v>0</v>
      </c>
      <c r="AO12" s="976">
        <v>0</v>
      </c>
      <c r="AP12" s="102"/>
      <c r="AQ12" s="192"/>
      <c r="AR12" s="171"/>
      <c r="AS12" s="171"/>
      <c r="AT12" s="192"/>
      <c r="AU12" s="190"/>
      <c r="AV12" s="6"/>
      <c r="AW12" s="308"/>
      <c r="AX12" s="194"/>
      <c r="AY12" s="194"/>
      <c r="AZ12" s="194"/>
      <c r="BA12" s="164"/>
      <c r="BB12" s="303"/>
      <c r="BC12" s="302"/>
      <c r="BD12" s="272"/>
      <c r="BE12" s="192"/>
      <c r="BF12" s="192"/>
      <c r="BG12" s="192"/>
      <c r="BH12" s="192"/>
      <c r="BI12" s="192"/>
      <c r="BJ12" s="192"/>
      <c r="BK12" s="192"/>
      <c r="BL12" s="192"/>
      <c r="BM12" s="192"/>
      <c r="BN12" s="192"/>
      <c r="BO12" s="192"/>
      <c r="BP12" s="192"/>
      <c r="BQ12" s="192"/>
      <c r="BR12" s="789"/>
      <c r="BS12" s="790"/>
      <c r="BT12" s="791"/>
      <c r="BV12" s="103" t="s">
        <v>13</v>
      </c>
      <c r="BW12" s="102">
        <v>7</v>
      </c>
      <c r="BX12" s="480">
        <f t="shared" si="1"/>
        <v>0.94457306537539887</v>
      </c>
      <c r="BY12" s="190">
        <f t="shared" ref="BY12:CG12" si="10">BY222</f>
        <v>0.79742466065258144</v>
      </c>
      <c r="BZ12" s="190">
        <f t="shared" si="10"/>
        <v>0.81690297519870969</v>
      </c>
      <c r="CA12" s="190">
        <f t="shared" si="10"/>
        <v>1</v>
      </c>
      <c r="CB12" s="190">
        <f t="shared" si="10"/>
        <v>0.78259363639430213</v>
      </c>
      <c r="CC12" s="480">
        <f t="shared" si="10"/>
        <v>0.92130807514058077</v>
      </c>
      <c r="CD12" s="190">
        <f t="shared" si="10"/>
        <v>0.84880856931924198</v>
      </c>
      <c r="CE12" s="190">
        <f t="shared" si="10"/>
        <v>0.86377237716043076</v>
      </c>
      <c r="CF12" s="190">
        <f t="shared" si="10"/>
        <v>1</v>
      </c>
      <c r="CG12" s="190">
        <f t="shared" si="10"/>
        <v>1</v>
      </c>
      <c r="CH12" s="190">
        <f>IF('Run model'!$F$28=1, 1,0)</f>
        <v>1</v>
      </c>
    </row>
    <row r="13" spans="1:98" s="103" customFormat="1">
      <c r="A13" s="103" t="s">
        <v>13</v>
      </c>
      <c r="B13" s="102">
        <f t="shared" si="4"/>
        <v>100</v>
      </c>
      <c r="C13" s="183">
        <v>0</v>
      </c>
      <c r="D13" s="184">
        <v>0</v>
      </c>
      <c r="E13" s="338">
        <v>0</v>
      </c>
      <c r="F13" s="185">
        <v>0</v>
      </c>
      <c r="G13" s="186">
        <v>0</v>
      </c>
      <c r="H13" s="187">
        <v>0</v>
      </c>
      <c r="I13" s="22">
        <v>0</v>
      </c>
      <c r="J13" s="215">
        <v>0</v>
      </c>
      <c r="K13" s="188">
        <v>0</v>
      </c>
      <c r="L13" s="189">
        <v>0</v>
      </c>
      <c r="M13" s="23">
        <v>0</v>
      </c>
      <c r="N13" s="215">
        <v>0</v>
      </c>
      <c r="O13" s="235">
        <v>0</v>
      </c>
      <c r="P13" s="235">
        <v>0</v>
      </c>
      <c r="Q13" s="235">
        <v>0</v>
      </c>
      <c r="R13" s="208">
        <v>0</v>
      </c>
      <c r="S13" s="152">
        <v>0</v>
      </c>
      <c r="T13" s="22">
        <v>0</v>
      </c>
      <c r="U13" s="151">
        <v>0</v>
      </c>
      <c r="V13" s="212">
        <v>0</v>
      </c>
      <c r="W13" s="191">
        <v>0</v>
      </c>
      <c r="X13" s="192">
        <v>0</v>
      </c>
      <c r="Y13" s="240">
        <v>0</v>
      </c>
      <c r="Z13" s="212">
        <v>0</v>
      </c>
      <c r="AA13" s="263">
        <v>0</v>
      </c>
      <c r="AB13" s="264">
        <v>0</v>
      </c>
      <c r="AC13" s="263">
        <v>0</v>
      </c>
      <c r="AD13" s="264">
        <v>0</v>
      </c>
      <c r="AE13" s="263">
        <v>0</v>
      </c>
      <c r="AF13" s="305">
        <v>0</v>
      </c>
      <c r="AG13" s="264">
        <v>0</v>
      </c>
      <c r="AH13" s="264">
        <v>0</v>
      </c>
      <c r="AI13" s="263">
        <v>0</v>
      </c>
      <c r="AJ13" s="305">
        <v>0</v>
      </c>
      <c r="AK13" s="318">
        <v>0</v>
      </c>
      <c r="AL13" s="319">
        <v>0</v>
      </c>
      <c r="AM13" s="328">
        <v>0</v>
      </c>
      <c r="AN13" s="328">
        <v>0</v>
      </c>
      <c r="AO13" s="976">
        <v>0</v>
      </c>
      <c r="AP13" s="102"/>
      <c r="AQ13" s="192"/>
      <c r="AR13" s="171"/>
      <c r="AS13" s="171"/>
      <c r="AT13" s="192"/>
      <c r="AU13" s="190"/>
      <c r="AV13" s="6"/>
      <c r="AW13" s="308"/>
      <c r="AX13" s="194"/>
      <c r="AY13" s="194"/>
      <c r="AZ13" s="194"/>
      <c r="BA13" s="164"/>
      <c r="BB13" s="303"/>
      <c r="BC13" s="302"/>
      <c r="BD13" s="272"/>
      <c r="BE13" s="192"/>
      <c r="BF13" s="192"/>
      <c r="BG13" s="192"/>
      <c r="BH13" s="192"/>
      <c r="BI13" s="192"/>
      <c r="BJ13" s="192"/>
      <c r="BK13" s="192"/>
      <c r="BL13" s="192"/>
      <c r="BM13" s="192"/>
      <c r="BN13" s="192"/>
      <c r="BO13" s="192"/>
      <c r="BP13" s="192"/>
      <c r="BQ13" s="192"/>
      <c r="BR13" s="561" t="s">
        <v>291</v>
      </c>
      <c r="BS13" s="561"/>
      <c r="BT13" s="561"/>
      <c r="BV13" s="103" t="s">
        <v>13</v>
      </c>
      <c r="BW13" s="102">
        <v>8</v>
      </c>
      <c r="BX13" s="480">
        <f t="shared" si="1"/>
        <v>0.93690979630695492</v>
      </c>
      <c r="BY13" s="190">
        <f t="shared" ref="BY13:CG13" si="11">BY223</f>
        <v>0.77204982397398914</v>
      </c>
      <c r="BZ13" s="190">
        <f t="shared" si="11"/>
        <v>0.79363973455495673</v>
      </c>
      <c r="CA13" s="190">
        <f t="shared" si="11"/>
        <v>1</v>
      </c>
      <c r="CB13" s="190">
        <f t="shared" si="11"/>
        <v>0.75566135706620163</v>
      </c>
      <c r="CC13" s="480">
        <f t="shared" si="11"/>
        <v>0.91058367554131259</v>
      </c>
      <c r="CD13" s="190">
        <f t="shared" si="11"/>
        <v>0.8291626301623265</v>
      </c>
      <c r="CE13" s="190">
        <f t="shared" si="11"/>
        <v>0.84588923656114812</v>
      </c>
      <c r="CF13" s="190">
        <f t="shared" si="11"/>
        <v>1</v>
      </c>
      <c r="CG13" s="190">
        <f t="shared" si="11"/>
        <v>1</v>
      </c>
      <c r="CH13" s="190">
        <f>IF('Run model'!$F$28=1, 1,0)</f>
        <v>1</v>
      </c>
    </row>
    <row r="14" spans="1:98" s="103" customFormat="1">
      <c r="A14" s="103" t="s">
        <v>13</v>
      </c>
      <c r="B14" s="102">
        <f t="shared" si="4"/>
        <v>100</v>
      </c>
      <c r="C14" s="183">
        <v>0</v>
      </c>
      <c r="D14" s="184">
        <v>0</v>
      </c>
      <c r="E14" s="338">
        <v>0</v>
      </c>
      <c r="F14" s="185">
        <v>0</v>
      </c>
      <c r="G14" s="186">
        <v>0</v>
      </c>
      <c r="H14" s="187">
        <v>0</v>
      </c>
      <c r="I14" s="22">
        <v>0</v>
      </c>
      <c r="J14" s="215">
        <v>0</v>
      </c>
      <c r="K14" s="188">
        <v>0</v>
      </c>
      <c r="L14" s="189">
        <v>0</v>
      </c>
      <c r="M14" s="23">
        <v>0</v>
      </c>
      <c r="N14" s="215">
        <v>0</v>
      </c>
      <c r="O14" s="235">
        <v>0</v>
      </c>
      <c r="P14" s="235">
        <v>0</v>
      </c>
      <c r="Q14" s="235">
        <v>0</v>
      </c>
      <c r="R14" s="208">
        <v>0</v>
      </c>
      <c r="S14" s="152">
        <v>0</v>
      </c>
      <c r="T14" s="22">
        <v>0</v>
      </c>
      <c r="U14" s="151">
        <v>0</v>
      </c>
      <c r="V14" s="212">
        <v>0</v>
      </c>
      <c r="W14" s="191">
        <v>0</v>
      </c>
      <c r="X14" s="192">
        <v>0</v>
      </c>
      <c r="Y14" s="240">
        <v>0</v>
      </c>
      <c r="Z14" s="212">
        <v>0</v>
      </c>
      <c r="AA14" s="263">
        <v>0</v>
      </c>
      <c r="AB14" s="264">
        <v>0</v>
      </c>
      <c r="AC14" s="263">
        <v>0</v>
      </c>
      <c r="AD14" s="264">
        <v>0</v>
      </c>
      <c r="AE14" s="263">
        <v>0</v>
      </c>
      <c r="AF14" s="305">
        <v>0</v>
      </c>
      <c r="AG14" s="264">
        <v>0</v>
      </c>
      <c r="AH14" s="264">
        <v>0</v>
      </c>
      <c r="AI14" s="263">
        <v>0</v>
      </c>
      <c r="AJ14" s="305">
        <v>0</v>
      </c>
      <c r="AK14" s="318">
        <v>0</v>
      </c>
      <c r="AL14" s="319">
        <v>0</v>
      </c>
      <c r="AM14" s="328">
        <v>0</v>
      </c>
      <c r="AN14" s="328">
        <v>0</v>
      </c>
      <c r="AO14" s="976">
        <v>0</v>
      </c>
      <c r="AP14" s="102"/>
      <c r="AQ14" s="192"/>
      <c r="AR14" s="171"/>
      <c r="AS14" s="171"/>
      <c r="AT14" s="192"/>
      <c r="AU14" s="190"/>
      <c r="AV14" s="6"/>
      <c r="AW14" s="308"/>
      <c r="AX14" s="194"/>
      <c r="AY14" s="194"/>
      <c r="AZ14" s="194"/>
      <c r="BA14" s="164"/>
      <c r="BB14" s="303"/>
      <c r="BC14" s="302"/>
      <c r="BD14" s="272"/>
      <c r="BE14" s="192"/>
      <c r="BF14" s="192"/>
      <c r="BG14" s="192"/>
      <c r="BH14" s="2"/>
      <c r="BI14" s="2"/>
      <c r="BJ14" s="2"/>
      <c r="BK14" s="2"/>
      <c r="BL14" s="2"/>
      <c r="BM14" s="2"/>
      <c r="BN14" s="2"/>
      <c r="BO14" s="2"/>
      <c r="BP14" s="2"/>
      <c r="BQ14" s="2"/>
      <c r="BR14" s="561" t="s">
        <v>292</v>
      </c>
      <c r="BS14" s="561"/>
      <c r="BT14" s="561"/>
      <c r="BV14" s="103" t="s">
        <v>13</v>
      </c>
      <c r="BW14" s="102">
        <v>9</v>
      </c>
      <c r="BX14" s="480">
        <f t="shared" si="1"/>
        <v>0.92930869891687873</v>
      </c>
      <c r="BY14" s="190">
        <f t="shared" ref="BY14:CG14" si="12">BY224</f>
        <v>0.74748243954541671</v>
      </c>
      <c r="BZ14" s="190">
        <f t="shared" si="12"/>
        <v>0.77103896960498786</v>
      </c>
      <c r="CA14" s="190">
        <f t="shared" si="12"/>
        <v>1</v>
      </c>
      <c r="CB14" s="190">
        <f t="shared" si="12"/>
        <v>0.72965592870656648</v>
      </c>
      <c r="CC14" s="480">
        <f t="shared" si="12"/>
        <v>0.89998411230228936</v>
      </c>
      <c r="CD14" s="190">
        <f t="shared" si="12"/>
        <v>0.80997140239653986</v>
      </c>
      <c r="CE14" s="190">
        <f t="shared" si="12"/>
        <v>0.82837634016757278</v>
      </c>
      <c r="CF14" s="190">
        <f t="shared" si="12"/>
        <v>1</v>
      </c>
      <c r="CG14" s="190">
        <f t="shared" si="12"/>
        <v>1</v>
      </c>
      <c r="CH14" s="190">
        <f>IF('Run model'!$F$28=1, 1,0)</f>
        <v>1</v>
      </c>
    </row>
    <row r="15" spans="1:98" s="103" customFormat="1">
      <c r="A15" s="103" t="s">
        <v>13</v>
      </c>
      <c r="B15" s="102">
        <f t="shared" si="4"/>
        <v>100</v>
      </c>
      <c r="C15" s="183">
        <v>0</v>
      </c>
      <c r="D15" s="184">
        <v>0</v>
      </c>
      <c r="E15" s="338">
        <v>0</v>
      </c>
      <c r="F15" s="185">
        <v>0</v>
      </c>
      <c r="G15" s="186">
        <v>0</v>
      </c>
      <c r="H15" s="187">
        <v>0</v>
      </c>
      <c r="I15" s="22">
        <v>0</v>
      </c>
      <c r="J15" s="215">
        <v>0</v>
      </c>
      <c r="K15" s="188">
        <v>0</v>
      </c>
      <c r="L15" s="189">
        <v>0</v>
      </c>
      <c r="M15" s="23">
        <v>0</v>
      </c>
      <c r="N15" s="215">
        <v>0</v>
      </c>
      <c r="O15" s="235">
        <v>0</v>
      </c>
      <c r="P15" s="235">
        <v>0</v>
      </c>
      <c r="Q15" s="235">
        <v>0</v>
      </c>
      <c r="R15" s="208">
        <v>0</v>
      </c>
      <c r="S15" s="152">
        <v>0</v>
      </c>
      <c r="T15" s="22">
        <v>0</v>
      </c>
      <c r="U15" s="151">
        <v>0</v>
      </c>
      <c r="V15" s="212">
        <v>0</v>
      </c>
      <c r="W15" s="191">
        <v>0</v>
      </c>
      <c r="X15" s="192">
        <v>0</v>
      </c>
      <c r="Y15" s="240">
        <v>0</v>
      </c>
      <c r="Z15" s="212">
        <v>0</v>
      </c>
      <c r="AA15" s="263">
        <v>0</v>
      </c>
      <c r="AB15" s="264">
        <v>0</v>
      </c>
      <c r="AC15" s="263">
        <v>0</v>
      </c>
      <c r="AD15" s="264">
        <v>0</v>
      </c>
      <c r="AE15" s="263">
        <v>0</v>
      </c>
      <c r="AF15" s="305">
        <v>0</v>
      </c>
      <c r="AG15" s="264">
        <v>0</v>
      </c>
      <c r="AH15" s="264">
        <v>0</v>
      </c>
      <c r="AI15" s="263">
        <v>0</v>
      </c>
      <c r="AJ15" s="305">
        <v>0</v>
      </c>
      <c r="AK15" s="318">
        <v>0</v>
      </c>
      <c r="AL15" s="319">
        <v>0</v>
      </c>
      <c r="AM15" s="328">
        <v>0</v>
      </c>
      <c r="AN15" s="328">
        <v>0</v>
      </c>
      <c r="AO15" s="976">
        <v>0</v>
      </c>
      <c r="AP15" s="102"/>
      <c r="AQ15" s="192"/>
      <c r="AR15" s="171"/>
      <c r="AS15" s="171"/>
      <c r="AT15" s="192"/>
      <c r="AU15" s="190"/>
      <c r="AV15" s="6"/>
      <c r="AW15" s="308"/>
      <c r="AX15" s="194"/>
      <c r="AY15" s="194"/>
      <c r="AZ15" s="194"/>
      <c r="BA15" s="260"/>
      <c r="BB15" s="260"/>
      <c r="BC15" s="260"/>
      <c r="BD15" s="260"/>
      <c r="BE15" s="192"/>
      <c r="BF15" s="192"/>
      <c r="BG15" s="192"/>
      <c r="BH15" s="195"/>
      <c r="BI15" s="195"/>
      <c r="BJ15" s="195"/>
      <c r="BK15" s="195"/>
      <c r="BL15" s="195"/>
      <c r="BM15" s="195"/>
      <c r="BN15" s="195"/>
      <c r="BO15" s="195"/>
      <c r="BP15" s="195"/>
      <c r="BQ15" s="195"/>
      <c r="BR15" s="561" t="s">
        <v>293</v>
      </c>
      <c r="BS15" s="561"/>
      <c r="BT15" s="561"/>
      <c r="BV15" s="103" t="s">
        <v>13</v>
      </c>
      <c r="BW15" s="102">
        <v>10</v>
      </c>
      <c r="BX15" s="480">
        <f t="shared" si="1"/>
        <v>0.92176926880978016</v>
      </c>
      <c r="BY15" s="190">
        <f t="shared" ref="BY15:CG15" si="13">BY225</f>
        <v>0.72369681344243342</v>
      </c>
      <c r="BZ15" s="190">
        <f t="shared" si="13"/>
        <v>0.74908181478954716</v>
      </c>
      <c r="CA15" s="190">
        <f t="shared" si="13"/>
        <v>1</v>
      </c>
      <c r="CB15" s="190">
        <f t="shared" si="13"/>
        <v>0.70454545454545447</v>
      </c>
      <c r="CC15" s="480">
        <f t="shared" si="13"/>
        <v>0.88950793227765479</v>
      </c>
      <c r="CD15" s="190">
        <f t="shared" si="13"/>
        <v>0.79122436158486886</v>
      </c>
      <c r="CE15" s="190">
        <f t="shared" si="13"/>
        <v>0.81122602261628052</v>
      </c>
      <c r="CF15" s="190">
        <f t="shared" si="13"/>
        <v>1</v>
      </c>
      <c r="CG15" s="190">
        <f t="shared" si="13"/>
        <v>1</v>
      </c>
      <c r="CH15" s="190">
        <f>IF('Run model'!$F$28=1, 1,0)</f>
        <v>1</v>
      </c>
    </row>
    <row r="16" spans="1:98" s="103" customFormat="1" ht="14.25" customHeight="1">
      <c r="A16" s="103" t="s">
        <v>13</v>
      </c>
      <c r="B16" s="102">
        <f t="shared" si="4"/>
        <v>100</v>
      </c>
      <c r="C16" s="183">
        <v>0</v>
      </c>
      <c r="D16" s="184">
        <v>0</v>
      </c>
      <c r="E16" s="339">
        <v>0</v>
      </c>
      <c r="F16" s="185">
        <v>0</v>
      </c>
      <c r="G16" s="186">
        <v>0</v>
      </c>
      <c r="H16" s="187">
        <v>0</v>
      </c>
      <c r="I16" s="22">
        <v>0</v>
      </c>
      <c r="J16" s="215">
        <v>0</v>
      </c>
      <c r="K16" s="188">
        <v>0</v>
      </c>
      <c r="L16" s="189">
        <v>0</v>
      </c>
      <c r="M16" s="23">
        <v>0</v>
      </c>
      <c r="N16" s="215">
        <v>0</v>
      </c>
      <c r="O16" s="235">
        <v>0</v>
      </c>
      <c r="P16" s="235">
        <v>0</v>
      </c>
      <c r="Q16" s="235">
        <v>0</v>
      </c>
      <c r="R16" s="208">
        <v>0</v>
      </c>
      <c r="S16" s="152">
        <v>0</v>
      </c>
      <c r="T16" s="22">
        <v>0</v>
      </c>
      <c r="U16" s="151">
        <v>0</v>
      </c>
      <c r="V16" s="212">
        <v>0</v>
      </c>
      <c r="W16" s="191">
        <v>0</v>
      </c>
      <c r="X16" s="192">
        <v>0</v>
      </c>
      <c r="Y16" s="240">
        <v>0</v>
      </c>
      <c r="Z16" s="212">
        <v>0</v>
      </c>
      <c r="AA16" s="263">
        <v>0</v>
      </c>
      <c r="AB16" s="264">
        <v>0</v>
      </c>
      <c r="AC16" s="263">
        <v>0</v>
      </c>
      <c r="AD16" s="264">
        <v>0</v>
      </c>
      <c r="AE16" s="263">
        <v>0</v>
      </c>
      <c r="AF16" s="305">
        <v>0</v>
      </c>
      <c r="AG16" s="264">
        <v>0</v>
      </c>
      <c r="AH16" s="264">
        <v>0</v>
      </c>
      <c r="AI16" s="263">
        <v>0</v>
      </c>
      <c r="AJ16" s="305">
        <v>0</v>
      </c>
      <c r="AK16" s="318">
        <v>0</v>
      </c>
      <c r="AL16" s="319">
        <v>0</v>
      </c>
      <c r="AM16" s="328">
        <v>0</v>
      </c>
      <c r="AN16" s="328">
        <v>0</v>
      </c>
      <c r="AO16" s="976">
        <v>0</v>
      </c>
      <c r="AP16" s="102"/>
      <c r="AQ16" s="192"/>
      <c r="AR16" s="171"/>
      <c r="AS16" s="171"/>
      <c r="AT16" s="192"/>
      <c r="AU16" s="190"/>
      <c r="AV16" s="6"/>
      <c r="AW16" s="308"/>
      <c r="AX16" s="194"/>
      <c r="AY16" s="194"/>
      <c r="AZ16" s="194"/>
      <c r="BA16" s="260"/>
      <c r="BB16" s="260"/>
      <c r="BC16" s="260"/>
      <c r="BD16" s="260"/>
      <c r="BE16" s="192"/>
      <c r="BF16" s="192"/>
      <c r="BG16" s="192"/>
      <c r="BH16" s="192"/>
      <c r="BI16" s="192"/>
      <c r="BJ16" s="192"/>
      <c r="BK16" s="192"/>
      <c r="BL16" s="192"/>
      <c r="BM16" s="192"/>
      <c r="BN16" s="192"/>
      <c r="BO16" s="192"/>
      <c r="BP16" s="192"/>
      <c r="BQ16" s="192"/>
      <c r="BR16" s="260"/>
      <c r="BS16" s="10"/>
      <c r="BT16" s="102"/>
      <c r="BV16" s="103" t="s">
        <v>13</v>
      </c>
      <c r="BW16" s="102">
        <v>11</v>
      </c>
      <c r="BX16" s="480">
        <f t="shared" si="1"/>
        <v>0.92176926880978016</v>
      </c>
      <c r="BY16" s="190">
        <f t="shared" ref="BY16:CG16" si="14">BY226</f>
        <v>0.72369681344243342</v>
      </c>
      <c r="BZ16" s="190">
        <f t="shared" si="14"/>
        <v>0.74908181478954716</v>
      </c>
      <c r="CA16" s="190">
        <f t="shared" si="14"/>
        <v>1</v>
      </c>
      <c r="CB16" s="190">
        <f t="shared" si="14"/>
        <v>0.70454545454545447</v>
      </c>
      <c r="CC16" s="480">
        <f t="shared" si="14"/>
        <v>0.88950793227765479</v>
      </c>
      <c r="CD16" s="190">
        <f t="shared" si="14"/>
        <v>0.79122436158486886</v>
      </c>
      <c r="CE16" s="190">
        <f t="shared" si="14"/>
        <v>0.81122602261628052</v>
      </c>
      <c r="CF16" s="190">
        <f t="shared" si="14"/>
        <v>1</v>
      </c>
      <c r="CG16" s="190">
        <f t="shared" si="14"/>
        <v>1</v>
      </c>
      <c r="CH16" s="190">
        <f>IF('Run model'!$F$28=1, 1,0)</f>
        <v>1</v>
      </c>
    </row>
    <row r="17" spans="1:86" s="103" customFormat="1" ht="14.25" customHeight="1">
      <c r="A17" s="103" t="s">
        <v>13</v>
      </c>
      <c r="B17" s="102">
        <f t="shared" si="4"/>
        <v>100</v>
      </c>
      <c r="C17" s="183">
        <v>0</v>
      </c>
      <c r="D17" s="184">
        <v>0</v>
      </c>
      <c r="E17" s="338">
        <v>0</v>
      </c>
      <c r="F17" s="185">
        <v>0</v>
      </c>
      <c r="G17" s="186">
        <v>0</v>
      </c>
      <c r="H17" s="187">
        <v>0</v>
      </c>
      <c r="I17" s="22">
        <v>0</v>
      </c>
      <c r="J17" s="215">
        <v>0</v>
      </c>
      <c r="K17" s="188">
        <v>0</v>
      </c>
      <c r="L17" s="189">
        <v>0</v>
      </c>
      <c r="M17" s="23">
        <v>0</v>
      </c>
      <c r="N17" s="215">
        <v>0</v>
      </c>
      <c r="O17" s="235">
        <v>0</v>
      </c>
      <c r="P17" s="235">
        <v>0</v>
      </c>
      <c r="Q17" s="235">
        <v>0</v>
      </c>
      <c r="R17" s="208">
        <v>0</v>
      </c>
      <c r="S17" s="152">
        <v>0</v>
      </c>
      <c r="T17" s="22">
        <v>0</v>
      </c>
      <c r="U17" s="151">
        <v>0</v>
      </c>
      <c r="V17" s="212">
        <v>0</v>
      </c>
      <c r="W17" s="191">
        <v>0</v>
      </c>
      <c r="X17" s="192">
        <v>0</v>
      </c>
      <c r="Y17" s="240">
        <v>0</v>
      </c>
      <c r="Z17" s="212">
        <v>0</v>
      </c>
      <c r="AA17" s="263">
        <v>0</v>
      </c>
      <c r="AB17" s="264">
        <v>0</v>
      </c>
      <c r="AC17" s="263">
        <v>0</v>
      </c>
      <c r="AD17" s="264">
        <v>0</v>
      </c>
      <c r="AE17" s="263">
        <v>0</v>
      </c>
      <c r="AF17" s="305">
        <v>0</v>
      </c>
      <c r="AG17" s="264">
        <v>0</v>
      </c>
      <c r="AH17" s="264">
        <v>0</v>
      </c>
      <c r="AI17" s="263">
        <v>0</v>
      </c>
      <c r="AJ17" s="305">
        <v>0</v>
      </c>
      <c r="AK17" s="318">
        <v>0</v>
      </c>
      <c r="AL17" s="319">
        <v>0</v>
      </c>
      <c r="AM17" s="328">
        <v>0</v>
      </c>
      <c r="AN17" s="328">
        <v>0</v>
      </c>
      <c r="AO17" s="976">
        <v>0</v>
      </c>
      <c r="AP17" s="102"/>
      <c r="AQ17" s="192"/>
      <c r="AR17" s="171"/>
      <c r="AS17" s="171"/>
      <c r="AT17" s="192"/>
      <c r="AU17" s="190"/>
      <c r="AV17" s="6"/>
      <c r="AW17" s="308"/>
      <c r="AX17" s="194"/>
      <c r="AY17" s="194"/>
      <c r="AZ17" s="194"/>
      <c r="BA17" s="257"/>
      <c r="BB17" s="257"/>
      <c r="BC17" s="257"/>
      <c r="BD17" s="257"/>
      <c r="BE17" s="192"/>
      <c r="BF17" s="192"/>
      <c r="BG17" s="192"/>
      <c r="BH17" s="192"/>
      <c r="BI17" s="192"/>
      <c r="BJ17" s="192"/>
      <c r="BK17" s="192"/>
      <c r="BL17" s="192"/>
      <c r="BM17" s="192"/>
      <c r="BN17" s="192"/>
      <c r="BO17" s="192"/>
      <c r="BP17" s="192"/>
      <c r="BQ17" s="192"/>
      <c r="BR17" s="192"/>
      <c r="BS17" s="10"/>
      <c r="BT17" s="10"/>
      <c r="BU17" s="102"/>
      <c r="BV17" s="103" t="s">
        <v>13</v>
      </c>
      <c r="BW17" s="102">
        <v>12</v>
      </c>
      <c r="BX17" s="480">
        <f t="shared" si="1"/>
        <v>0.92176926880978016</v>
      </c>
      <c r="BY17" s="190">
        <f t="shared" ref="BY17:CG17" si="15">BY227</f>
        <v>0.72369681344243342</v>
      </c>
      <c r="BZ17" s="190">
        <f t="shared" si="15"/>
        <v>0.74908181478954716</v>
      </c>
      <c r="CA17" s="190">
        <f t="shared" si="15"/>
        <v>1</v>
      </c>
      <c r="CB17" s="190">
        <f t="shared" si="15"/>
        <v>0.70454545454545447</v>
      </c>
      <c r="CC17" s="480">
        <f t="shared" si="15"/>
        <v>0.88950793227765479</v>
      </c>
      <c r="CD17" s="190">
        <f t="shared" si="15"/>
        <v>0.79122436158486886</v>
      </c>
      <c r="CE17" s="190">
        <f t="shared" si="15"/>
        <v>0.81122602261628052</v>
      </c>
      <c r="CF17" s="190">
        <f t="shared" si="15"/>
        <v>1</v>
      </c>
      <c r="CG17" s="190">
        <f t="shared" si="15"/>
        <v>1</v>
      </c>
      <c r="CH17" s="190">
        <f>IF('Run model'!$F$28=1, 1,0)</f>
        <v>1</v>
      </c>
    </row>
    <row r="18" spans="1:86" s="103" customFormat="1" ht="14.25" customHeight="1">
      <c r="A18" s="103" t="s">
        <v>13</v>
      </c>
      <c r="B18" s="102">
        <f t="shared" si="4"/>
        <v>100</v>
      </c>
      <c r="C18" s="183">
        <v>0</v>
      </c>
      <c r="D18" s="184">
        <v>0</v>
      </c>
      <c r="E18" s="338">
        <v>0</v>
      </c>
      <c r="F18" s="185">
        <v>0</v>
      </c>
      <c r="G18" s="186">
        <v>0</v>
      </c>
      <c r="H18" s="187">
        <v>0</v>
      </c>
      <c r="I18" s="22">
        <v>0</v>
      </c>
      <c r="J18" s="215">
        <v>0</v>
      </c>
      <c r="K18" s="188">
        <v>0</v>
      </c>
      <c r="L18" s="189">
        <v>0</v>
      </c>
      <c r="M18" s="23">
        <v>0</v>
      </c>
      <c r="N18" s="215">
        <v>0</v>
      </c>
      <c r="O18" s="235">
        <v>0</v>
      </c>
      <c r="P18" s="235">
        <v>0</v>
      </c>
      <c r="Q18" s="235">
        <v>0</v>
      </c>
      <c r="R18" s="208">
        <v>0</v>
      </c>
      <c r="S18" s="152">
        <v>0</v>
      </c>
      <c r="T18" s="22">
        <v>0</v>
      </c>
      <c r="U18" s="151">
        <v>0</v>
      </c>
      <c r="V18" s="212">
        <v>0</v>
      </c>
      <c r="W18" s="191">
        <v>0</v>
      </c>
      <c r="X18" s="192">
        <v>0</v>
      </c>
      <c r="Y18" s="240">
        <v>0</v>
      </c>
      <c r="Z18" s="212">
        <v>0</v>
      </c>
      <c r="AA18" s="263">
        <v>0</v>
      </c>
      <c r="AB18" s="264">
        <v>0</v>
      </c>
      <c r="AC18" s="263">
        <v>0</v>
      </c>
      <c r="AD18" s="264">
        <v>0</v>
      </c>
      <c r="AE18" s="263">
        <v>0</v>
      </c>
      <c r="AF18" s="305">
        <v>0</v>
      </c>
      <c r="AG18" s="264">
        <v>0</v>
      </c>
      <c r="AH18" s="264">
        <v>0</v>
      </c>
      <c r="AI18" s="263">
        <v>0</v>
      </c>
      <c r="AJ18" s="305">
        <v>0</v>
      </c>
      <c r="AK18" s="318">
        <v>0</v>
      </c>
      <c r="AL18" s="319">
        <v>0</v>
      </c>
      <c r="AM18" s="328">
        <v>0</v>
      </c>
      <c r="AN18" s="328">
        <v>0</v>
      </c>
      <c r="AO18" s="976">
        <v>0</v>
      </c>
      <c r="AP18" s="102"/>
      <c r="AQ18" s="192"/>
      <c r="AR18" s="171"/>
      <c r="AS18" s="171"/>
      <c r="AT18" s="192"/>
      <c r="AU18" s="193"/>
      <c r="AV18" s="6"/>
      <c r="AW18" s="308"/>
      <c r="AX18" s="194"/>
      <c r="AY18" s="194"/>
      <c r="AZ18" s="194"/>
      <c r="BA18" s="257"/>
      <c r="BB18" s="257"/>
      <c r="BC18" s="257"/>
      <c r="BD18" s="257"/>
      <c r="BE18" s="192"/>
      <c r="BF18" s="192"/>
      <c r="BG18" s="192"/>
      <c r="BH18" s="192"/>
      <c r="BI18" s="192"/>
      <c r="BJ18" s="192"/>
      <c r="BK18" s="192"/>
      <c r="BL18" s="192"/>
      <c r="BM18" s="192"/>
      <c r="BN18" s="192"/>
      <c r="BO18" s="192"/>
      <c r="BP18" s="192"/>
      <c r="BQ18" s="192"/>
      <c r="BR18" s="192"/>
      <c r="BS18" s="10"/>
      <c r="BT18" s="10"/>
      <c r="BU18" s="102"/>
      <c r="BV18" s="103" t="s">
        <v>13</v>
      </c>
      <c r="BW18" s="102">
        <v>13</v>
      </c>
      <c r="BX18" s="480">
        <f t="shared" si="1"/>
        <v>0.92176926880978016</v>
      </c>
      <c r="BY18" s="190">
        <f t="shared" ref="BY18:CG18" si="16">BY228</f>
        <v>0.72369681344243342</v>
      </c>
      <c r="BZ18" s="190">
        <f t="shared" si="16"/>
        <v>0.74908181478954716</v>
      </c>
      <c r="CA18" s="190">
        <f t="shared" si="16"/>
        <v>1</v>
      </c>
      <c r="CB18" s="190">
        <f t="shared" si="16"/>
        <v>0.70454545454545447</v>
      </c>
      <c r="CC18" s="480">
        <f t="shared" si="16"/>
        <v>0.88950793227765479</v>
      </c>
      <c r="CD18" s="190">
        <f t="shared" si="16"/>
        <v>0.79122436158486886</v>
      </c>
      <c r="CE18" s="190">
        <f t="shared" si="16"/>
        <v>0.81122602261628052</v>
      </c>
      <c r="CF18" s="190">
        <f t="shared" si="16"/>
        <v>1</v>
      </c>
      <c r="CG18" s="190">
        <f t="shared" si="16"/>
        <v>1</v>
      </c>
      <c r="CH18" s="190">
        <f>IF('Run model'!$F$28=1, 1,0)</f>
        <v>1</v>
      </c>
    </row>
    <row r="19" spans="1:86" s="103" customFormat="1" ht="14.25" customHeight="1">
      <c r="A19" s="103" t="s">
        <v>13</v>
      </c>
      <c r="B19" s="102">
        <f t="shared" si="4"/>
        <v>100</v>
      </c>
      <c r="C19" s="183">
        <v>0</v>
      </c>
      <c r="D19" s="184">
        <v>0</v>
      </c>
      <c r="E19" s="338">
        <v>0</v>
      </c>
      <c r="F19" s="185">
        <v>0</v>
      </c>
      <c r="G19" s="186">
        <v>0</v>
      </c>
      <c r="H19" s="187">
        <v>0</v>
      </c>
      <c r="I19" s="22">
        <v>0</v>
      </c>
      <c r="J19" s="215">
        <v>0</v>
      </c>
      <c r="K19" s="188">
        <v>0</v>
      </c>
      <c r="L19" s="189">
        <v>0</v>
      </c>
      <c r="M19" s="23">
        <v>0</v>
      </c>
      <c r="N19" s="215">
        <v>0</v>
      </c>
      <c r="O19" s="235">
        <v>0</v>
      </c>
      <c r="P19" s="235">
        <v>0</v>
      </c>
      <c r="Q19" s="235">
        <v>0</v>
      </c>
      <c r="R19" s="208">
        <v>0</v>
      </c>
      <c r="S19" s="152">
        <v>0</v>
      </c>
      <c r="T19" s="22">
        <v>0</v>
      </c>
      <c r="U19" s="151">
        <v>0</v>
      </c>
      <c r="V19" s="212">
        <v>0</v>
      </c>
      <c r="W19" s="191">
        <v>0</v>
      </c>
      <c r="X19" s="192">
        <v>0</v>
      </c>
      <c r="Y19" s="240">
        <v>0</v>
      </c>
      <c r="Z19" s="212">
        <v>0</v>
      </c>
      <c r="AA19" s="263">
        <v>0</v>
      </c>
      <c r="AB19" s="264">
        <v>0</v>
      </c>
      <c r="AC19" s="263">
        <v>0</v>
      </c>
      <c r="AD19" s="264">
        <v>0</v>
      </c>
      <c r="AE19" s="263">
        <v>0</v>
      </c>
      <c r="AF19" s="305">
        <v>0</v>
      </c>
      <c r="AG19" s="264">
        <v>0</v>
      </c>
      <c r="AH19" s="264">
        <v>0</v>
      </c>
      <c r="AI19" s="263">
        <v>0</v>
      </c>
      <c r="AJ19" s="305">
        <v>0</v>
      </c>
      <c r="AK19" s="318">
        <v>0</v>
      </c>
      <c r="AL19" s="319">
        <v>0</v>
      </c>
      <c r="AM19" s="328">
        <v>0</v>
      </c>
      <c r="AN19" s="328">
        <v>0</v>
      </c>
      <c r="AO19" s="976">
        <v>0</v>
      </c>
      <c r="AP19" s="102"/>
      <c r="AQ19" s="192"/>
      <c r="AR19" s="171"/>
      <c r="AS19" s="171"/>
      <c r="AT19" s="192"/>
      <c r="AU19" s="194"/>
      <c r="AV19" s="6"/>
      <c r="AW19" s="308"/>
      <c r="AX19" s="194"/>
      <c r="AY19" s="194"/>
      <c r="AZ19" s="194"/>
      <c r="BA19" s="257"/>
      <c r="BB19" s="257"/>
      <c r="BC19" s="257"/>
      <c r="BD19" s="257"/>
      <c r="BE19" s="192"/>
      <c r="BF19" s="192"/>
      <c r="BG19" s="192"/>
      <c r="BH19" s="192"/>
      <c r="BI19" s="192"/>
      <c r="BJ19" s="192"/>
      <c r="BK19" s="192"/>
      <c r="BL19" s="192"/>
      <c r="BM19" s="192"/>
      <c r="BN19" s="192"/>
      <c r="BO19" s="192"/>
      <c r="BP19" s="192"/>
      <c r="BQ19" s="192"/>
      <c r="BR19" s="192"/>
      <c r="BS19" s="10"/>
      <c r="BT19" s="10"/>
      <c r="BU19" s="102"/>
      <c r="BV19" s="103" t="s">
        <v>13</v>
      </c>
      <c r="BW19" s="102">
        <v>14</v>
      </c>
      <c r="BX19" s="480">
        <f t="shared" si="1"/>
        <v>0.92176926880978016</v>
      </c>
      <c r="BY19" s="190">
        <f t="shared" ref="BY19:CG19" si="17">BY229</f>
        <v>0.72369681344243342</v>
      </c>
      <c r="BZ19" s="190">
        <f t="shared" si="17"/>
        <v>0.74908181478954716</v>
      </c>
      <c r="CA19" s="190">
        <f t="shared" si="17"/>
        <v>1</v>
      </c>
      <c r="CB19" s="190">
        <f t="shared" si="17"/>
        <v>0.70454545454545447</v>
      </c>
      <c r="CC19" s="480">
        <f t="shared" si="17"/>
        <v>0.88950793227765479</v>
      </c>
      <c r="CD19" s="190">
        <f t="shared" si="17"/>
        <v>0.79122436158486886</v>
      </c>
      <c r="CE19" s="190">
        <f t="shared" si="17"/>
        <v>0.81122602261628052</v>
      </c>
      <c r="CF19" s="190">
        <f t="shared" si="17"/>
        <v>1</v>
      </c>
      <c r="CG19" s="190">
        <f t="shared" si="17"/>
        <v>1</v>
      </c>
      <c r="CH19" s="190">
        <f>IF('Run model'!$F$28=1, 1,0)</f>
        <v>1</v>
      </c>
    </row>
    <row r="20" spans="1:86" s="103" customFormat="1" ht="14.25" customHeight="1">
      <c r="A20" s="103" t="s">
        <v>13</v>
      </c>
      <c r="B20" s="102">
        <f t="shared" si="4"/>
        <v>100</v>
      </c>
      <c r="C20" s="183">
        <v>0</v>
      </c>
      <c r="D20" s="184">
        <v>0</v>
      </c>
      <c r="E20" s="338">
        <v>0</v>
      </c>
      <c r="F20" s="185">
        <v>0</v>
      </c>
      <c r="G20" s="186">
        <v>0</v>
      </c>
      <c r="H20" s="187">
        <v>0</v>
      </c>
      <c r="I20" s="22">
        <v>0</v>
      </c>
      <c r="J20" s="215">
        <v>0</v>
      </c>
      <c r="K20" s="188">
        <v>0</v>
      </c>
      <c r="L20" s="189">
        <v>0</v>
      </c>
      <c r="M20" s="23">
        <v>0</v>
      </c>
      <c r="N20" s="215">
        <v>0</v>
      </c>
      <c r="O20" s="235">
        <v>0</v>
      </c>
      <c r="P20" s="235">
        <v>0</v>
      </c>
      <c r="Q20" s="235">
        <v>0</v>
      </c>
      <c r="R20" s="208">
        <v>0</v>
      </c>
      <c r="S20" s="152">
        <v>0</v>
      </c>
      <c r="T20" s="22">
        <v>0</v>
      </c>
      <c r="U20" s="151">
        <v>0</v>
      </c>
      <c r="V20" s="212">
        <v>0</v>
      </c>
      <c r="W20" s="191">
        <v>0</v>
      </c>
      <c r="X20" s="192">
        <v>0</v>
      </c>
      <c r="Y20" s="240">
        <v>0</v>
      </c>
      <c r="Z20" s="212">
        <v>0</v>
      </c>
      <c r="AA20" s="263">
        <v>0</v>
      </c>
      <c r="AB20" s="264">
        <v>0</v>
      </c>
      <c r="AC20" s="263">
        <v>0</v>
      </c>
      <c r="AD20" s="264">
        <v>0</v>
      </c>
      <c r="AE20" s="263">
        <v>0</v>
      </c>
      <c r="AF20" s="305">
        <v>0</v>
      </c>
      <c r="AG20" s="264">
        <v>0</v>
      </c>
      <c r="AH20" s="264">
        <v>0</v>
      </c>
      <c r="AI20" s="263">
        <v>0</v>
      </c>
      <c r="AJ20" s="305">
        <v>0</v>
      </c>
      <c r="AK20" s="318">
        <v>0</v>
      </c>
      <c r="AL20" s="319">
        <v>0</v>
      </c>
      <c r="AM20" s="328">
        <v>0</v>
      </c>
      <c r="AN20" s="328">
        <v>0</v>
      </c>
      <c r="AO20" s="976">
        <v>0</v>
      </c>
      <c r="AP20" s="102"/>
      <c r="AQ20" s="192"/>
      <c r="AR20" s="171"/>
      <c r="AS20" s="171"/>
      <c r="AT20" s="192"/>
      <c r="AU20" s="193"/>
      <c r="AV20" s="6"/>
      <c r="AW20" s="308"/>
      <c r="AX20" s="194"/>
      <c r="AY20" s="194"/>
      <c r="AZ20" s="194"/>
      <c r="BA20" s="257"/>
      <c r="BB20" s="257"/>
      <c r="BC20" s="257"/>
      <c r="BD20" s="257"/>
      <c r="BE20" s="192"/>
      <c r="BF20" s="192"/>
      <c r="BG20" s="192"/>
      <c r="BH20" s="192"/>
      <c r="BI20" s="192"/>
      <c r="BJ20" s="192"/>
      <c r="BK20" s="192"/>
      <c r="BL20" s="192"/>
      <c r="BM20" s="192"/>
      <c r="BN20" s="192"/>
      <c r="BO20" s="192"/>
      <c r="BP20" s="192"/>
      <c r="BQ20" s="192"/>
      <c r="BR20" s="192"/>
      <c r="BS20" s="10"/>
      <c r="BT20" s="10"/>
      <c r="BU20" s="102"/>
      <c r="BV20" s="103" t="s">
        <v>13</v>
      </c>
      <c r="BW20" s="102">
        <v>15</v>
      </c>
      <c r="BX20" s="480">
        <f t="shared" si="1"/>
        <v>0.92176926880978016</v>
      </c>
      <c r="BY20" s="190">
        <f t="shared" ref="BY20:CG20" si="18">BY230</f>
        <v>0.72369681344243342</v>
      </c>
      <c r="BZ20" s="190">
        <f t="shared" si="18"/>
        <v>0.74908181478954716</v>
      </c>
      <c r="CA20" s="190">
        <f t="shared" si="18"/>
        <v>1</v>
      </c>
      <c r="CB20" s="190">
        <f t="shared" si="18"/>
        <v>0.70454545454545447</v>
      </c>
      <c r="CC20" s="480">
        <f t="shared" si="18"/>
        <v>0.88950793227765479</v>
      </c>
      <c r="CD20" s="190">
        <f t="shared" si="18"/>
        <v>0.79122436158486886</v>
      </c>
      <c r="CE20" s="190">
        <f t="shared" si="18"/>
        <v>0.81122602261628052</v>
      </c>
      <c r="CF20" s="190">
        <f t="shared" si="18"/>
        <v>1</v>
      </c>
      <c r="CG20" s="190">
        <f t="shared" si="18"/>
        <v>1</v>
      </c>
      <c r="CH20" s="190">
        <f>IF('Run model'!$F$28=1, 1,0)</f>
        <v>1</v>
      </c>
    </row>
    <row r="21" spans="1:86" s="103" customFormat="1" ht="14.25" customHeight="1">
      <c r="A21" s="103" t="s">
        <v>13</v>
      </c>
      <c r="B21" s="102">
        <f t="shared" si="4"/>
        <v>100</v>
      </c>
      <c r="C21" s="183">
        <v>0</v>
      </c>
      <c r="D21" s="184">
        <v>0</v>
      </c>
      <c r="E21" s="339">
        <v>0</v>
      </c>
      <c r="F21" s="185">
        <v>0</v>
      </c>
      <c r="G21" s="186">
        <v>0</v>
      </c>
      <c r="H21" s="187">
        <v>0</v>
      </c>
      <c r="I21" s="22">
        <v>0</v>
      </c>
      <c r="J21" s="215">
        <v>0</v>
      </c>
      <c r="K21" s="188">
        <v>0</v>
      </c>
      <c r="L21" s="189">
        <v>0</v>
      </c>
      <c r="M21" s="23">
        <v>0</v>
      </c>
      <c r="N21" s="215">
        <v>0</v>
      </c>
      <c r="O21" s="235">
        <v>0</v>
      </c>
      <c r="P21" s="235">
        <v>0</v>
      </c>
      <c r="Q21" s="235">
        <v>0</v>
      </c>
      <c r="R21" s="208">
        <v>0</v>
      </c>
      <c r="S21" s="152">
        <v>0</v>
      </c>
      <c r="T21" s="22">
        <v>0</v>
      </c>
      <c r="U21" s="151">
        <v>0</v>
      </c>
      <c r="V21" s="212">
        <v>0</v>
      </c>
      <c r="W21" s="191">
        <v>0</v>
      </c>
      <c r="X21" s="192">
        <v>0</v>
      </c>
      <c r="Y21" s="240">
        <v>0</v>
      </c>
      <c r="Z21" s="212">
        <v>0</v>
      </c>
      <c r="AA21" s="263">
        <v>0</v>
      </c>
      <c r="AB21" s="264">
        <v>0</v>
      </c>
      <c r="AC21" s="263">
        <v>0</v>
      </c>
      <c r="AD21" s="264">
        <v>0</v>
      </c>
      <c r="AE21" s="263">
        <v>0</v>
      </c>
      <c r="AF21" s="305">
        <v>0</v>
      </c>
      <c r="AG21" s="264">
        <v>0</v>
      </c>
      <c r="AH21" s="264">
        <v>0</v>
      </c>
      <c r="AI21" s="263">
        <v>0</v>
      </c>
      <c r="AJ21" s="305">
        <v>0</v>
      </c>
      <c r="AK21" s="318">
        <v>0</v>
      </c>
      <c r="AL21" s="319">
        <v>0</v>
      </c>
      <c r="AM21" s="328">
        <v>0</v>
      </c>
      <c r="AN21" s="328">
        <v>0</v>
      </c>
      <c r="AO21" s="976">
        <v>0</v>
      </c>
      <c r="AP21" s="102"/>
      <c r="AQ21" s="192"/>
      <c r="AR21" s="171"/>
      <c r="AS21" s="171"/>
      <c r="AT21" s="192"/>
      <c r="AU21" s="194"/>
      <c r="AV21" s="6"/>
      <c r="AW21" s="308"/>
      <c r="AX21" s="194"/>
      <c r="AY21" s="194"/>
      <c r="AZ21" s="194"/>
      <c r="BA21" s="260"/>
      <c r="BB21" s="260"/>
      <c r="BC21" s="260"/>
      <c r="BD21" s="260"/>
      <c r="BE21" s="192"/>
      <c r="BF21" s="192"/>
      <c r="BG21" s="192"/>
      <c r="BH21" s="192"/>
      <c r="BI21" s="192"/>
      <c r="BJ21" s="192"/>
      <c r="BK21" s="192"/>
      <c r="BL21" s="192"/>
      <c r="BM21" s="192"/>
      <c r="BN21" s="192"/>
      <c r="BO21" s="192"/>
      <c r="BP21" s="192"/>
      <c r="BQ21" s="192"/>
      <c r="BR21" s="192"/>
      <c r="BS21" s="10"/>
      <c r="BT21" s="10"/>
      <c r="BU21" s="102"/>
      <c r="BV21" s="103" t="s">
        <v>13</v>
      </c>
      <c r="BW21" s="102">
        <v>16</v>
      </c>
      <c r="BX21" s="480">
        <f t="shared" si="1"/>
        <v>0.92176926880978016</v>
      </c>
      <c r="BY21" s="190">
        <f t="shared" ref="BY21:CG21" si="19">BY231</f>
        <v>0.72369681344243342</v>
      </c>
      <c r="BZ21" s="190">
        <f t="shared" si="19"/>
        <v>0.74908181478954716</v>
      </c>
      <c r="CA21" s="190">
        <f t="shared" si="19"/>
        <v>1</v>
      </c>
      <c r="CB21" s="190">
        <f t="shared" si="19"/>
        <v>0.70454545454545447</v>
      </c>
      <c r="CC21" s="480">
        <f t="shared" si="19"/>
        <v>0.88950793227765479</v>
      </c>
      <c r="CD21" s="190">
        <f t="shared" si="19"/>
        <v>0.79122436158486886</v>
      </c>
      <c r="CE21" s="190">
        <f t="shared" si="19"/>
        <v>0.81122602261628052</v>
      </c>
      <c r="CF21" s="190">
        <f t="shared" si="19"/>
        <v>1</v>
      </c>
      <c r="CG21" s="190">
        <f t="shared" si="19"/>
        <v>1</v>
      </c>
      <c r="CH21" s="190">
        <f>IF('Run model'!$F$28=1, 1,0)</f>
        <v>1</v>
      </c>
    </row>
    <row r="22" spans="1:86" s="103" customFormat="1" ht="14.25" customHeight="1">
      <c r="A22" s="103" t="s">
        <v>13</v>
      </c>
      <c r="B22" s="102">
        <f t="shared" si="4"/>
        <v>100</v>
      </c>
      <c r="C22" s="183">
        <v>0</v>
      </c>
      <c r="D22" s="184">
        <v>0</v>
      </c>
      <c r="E22" s="338">
        <v>0</v>
      </c>
      <c r="F22" s="185">
        <v>0</v>
      </c>
      <c r="G22" s="186">
        <v>0</v>
      </c>
      <c r="H22" s="187">
        <v>0</v>
      </c>
      <c r="I22" s="22">
        <v>0</v>
      </c>
      <c r="J22" s="215">
        <v>0</v>
      </c>
      <c r="K22" s="188">
        <v>0</v>
      </c>
      <c r="L22" s="189">
        <v>0</v>
      </c>
      <c r="M22" s="23">
        <v>0</v>
      </c>
      <c r="N22" s="215">
        <v>0</v>
      </c>
      <c r="O22" s="235">
        <v>0</v>
      </c>
      <c r="P22" s="235">
        <v>0</v>
      </c>
      <c r="Q22" s="235">
        <v>0</v>
      </c>
      <c r="R22" s="208">
        <v>0</v>
      </c>
      <c r="S22" s="152">
        <v>0</v>
      </c>
      <c r="T22" s="22">
        <v>0</v>
      </c>
      <c r="U22" s="151">
        <v>0</v>
      </c>
      <c r="V22" s="212">
        <v>0</v>
      </c>
      <c r="W22" s="191">
        <v>0</v>
      </c>
      <c r="X22" s="192">
        <v>0</v>
      </c>
      <c r="Y22" s="240">
        <v>0</v>
      </c>
      <c r="Z22" s="212">
        <v>0</v>
      </c>
      <c r="AA22" s="263">
        <v>0</v>
      </c>
      <c r="AB22" s="264">
        <v>0</v>
      </c>
      <c r="AC22" s="263">
        <v>0</v>
      </c>
      <c r="AD22" s="264">
        <v>0</v>
      </c>
      <c r="AE22" s="263">
        <v>0</v>
      </c>
      <c r="AF22" s="305">
        <v>0</v>
      </c>
      <c r="AG22" s="264">
        <v>0</v>
      </c>
      <c r="AH22" s="264">
        <v>0</v>
      </c>
      <c r="AI22" s="263">
        <v>0</v>
      </c>
      <c r="AJ22" s="305">
        <v>0</v>
      </c>
      <c r="AK22" s="318">
        <v>0</v>
      </c>
      <c r="AL22" s="319">
        <v>0</v>
      </c>
      <c r="AM22" s="328">
        <v>0</v>
      </c>
      <c r="AN22" s="328">
        <v>0</v>
      </c>
      <c r="AO22" s="976">
        <v>0</v>
      </c>
      <c r="AP22" s="102"/>
      <c r="AQ22" s="192"/>
      <c r="AR22" s="171"/>
      <c r="AS22" s="171"/>
      <c r="AT22" s="192"/>
      <c r="AU22" s="190"/>
      <c r="AV22" s="6"/>
      <c r="AW22" s="308"/>
      <c r="AX22" s="194"/>
      <c r="AY22" s="194"/>
      <c r="AZ22" s="194"/>
      <c r="BA22" s="260"/>
      <c r="BB22" s="260"/>
      <c r="BC22" s="260"/>
      <c r="BD22" s="260"/>
      <c r="BE22" s="192"/>
      <c r="BF22" s="192"/>
      <c r="BG22" s="192"/>
      <c r="BH22" s="192"/>
      <c r="BI22" s="192"/>
      <c r="BJ22" s="192"/>
      <c r="BK22" s="192"/>
      <c r="BL22" s="192"/>
      <c r="BM22" s="192"/>
      <c r="BN22" s="192"/>
      <c r="BO22" s="192"/>
      <c r="BP22" s="192"/>
      <c r="BQ22" s="192"/>
      <c r="BR22" s="192"/>
      <c r="BS22" s="10"/>
      <c r="BT22" s="10"/>
      <c r="BU22" s="102"/>
      <c r="BV22" s="103" t="s">
        <v>13</v>
      </c>
      <c r="BW22" s="102">
        <v>17</v>
      </c>
      <c r="BX22" s="480">
        <f t="shared" si="1"/>
        <v>0.92176926880978016</v>
      </c>
      <c r="BY22" s="190">
        <f t="shared" ref="BY22:CG22" si="20">BY232</f>
        <v>0.72369681344243342</v>
      </c>
      <c r="BZ22" s="190">
        <f t="shared" si="20"/>
        <v>0.74908181478954716</v>
      </c>
      <c r="CA22" s="190">
        <f t="shared" si="20"/>
        <v>1</v>
      </c>
      <c r="CB22" s="190">
        <f t="shared" si="20"/>
        <v>0.70454545454545447</v>
      </c>
      <c r="CC22" s="480">
        <f t="shared" si="20"/>
        <v>0.88950793227765479</v>
      </c>
      <c r="CD22" s="190">
        <f t="shared" si="20"/>
        <v>0.79122436158486886</v>
      </c>
      <c r="CE22" s="190">
        <f t="shared" si="20"/>
        <v>0.81122602261628052</v>
      </c>
      <c r="CF22" s="190">
        <f t="shared" si="20"/>
        <v>1</v>
      </c>
      <c r="CG22" s="190">
        <f t="shared" si="20"/>
        <v>1</v>
      </c>
      <c r="CH22" s="190">
        <f>IF('Run model'!$F$28=1, 1,0)</f>
        <v>1</v>
      </c>
    </row>
    <row r="23" spans="1:86" s="103" customFormat="1" ht="14.25" customHeight="1">
      <c r="A23" s="103" t="s">
        <v>13</v>
      </c>
      <c r="B23" s="102">
        <f t="shared" si="4"/>
        <v>100</v>
      </c>
      <c r="C23" s="183">
        <v>0</v>
      </c>
      <c r="D23" s="184">
        <v>0</v>
      </c>
      <c r="E23" s="338">
        <v>0</v>
      </c>
      <c r="F23" s="185">
        <v>0</v>
      </c>
      <c r="G23" s="186">
        <v>0</v>
      </c>
      <c r="H23" s="187">
        <v>0</v>
      </c>
      <c r="I23" s="22">
        <v>0</v>
      </c>
      <c r="J23" s="215">
        <v>0</v>
      </c>
      <c r="K23" s="188">
        <v>0</v>
      </c>
      <c r="L23" s="189">
        <v>0</v>
      </c>
      <c r="M23" s="23">
        <v>0</v>
      </c>
      <c r="N23" s="215">
        <v>0</v>
      </c>
      <c r="O23" s="235">
        <v>0</v>
      </c>
      <c r="P23" s="235">
        <v>0</v>
      </c>
      <c r="Q23" s="235">
        <v>0</v>
      </c>
      <c r="R23" s="208">
        <v>0</v>
      </c>
      <c r="S23" s="152">
        <v>0</v>
      </c>
      <c r="T23" s="22">
        <v>0</v>
      </c>
      <c r="U23" s="151">
        <v>0</v>
      </c>
      <c r="V23" s="212">
        <v>0</v>
      </c>
      <c r="W23" s="191">
        <v>0</v>
      </c>
      <c r="X23" s="192">
        <v>0</v>
      </c>
      <c r="Y23" s="240">
        <v>0</v>
      </c>
      <c r="Z23" s="212">
        <v>0</v>
      </c>
      <c r="AA23" s="263">
        <v>0</v>
      </c>
      <c r="AB23" s="264">
        <v>0</v>
      </c>
      <c r="AC23" s="263">
        <v>0</v>
      </c>
      <c r="AD23" s="264">
        <v>0</v>
      </c>
      <c r="AE23" s="263">
        <v>0</v>
      </c>
      <c r="AF23" s="305">
        <v>0</v>
      </c>
      <c r="AG23" s="264">
        <v>0</v>
      </c>
      <c r="AH23" s="264">
        <v>0</v>
      </c>
      <c r="AI23" s="263">
        <v>0</v>
      </c>
      <c r="AJ23" s="305">
        <v>0</v>
      </c>
      <c r="AK23" s="318">
        <v>0</v>
      </c>
      <c r="AL23" s="319">
        <v>0</v>
      </c>
      <c r="AM23" s="328">
        <v>0</v>
      </c>
      <c r="AN23" s="328">
        <v>0</v>
      </c>
      <c r="AO23" s="976">
        <v>0</v>
      </c>
      <c r="AP23" s="102"/>
      <c r="AQ23" s="192"/>
      <c r="AR23" s="171"/>
      <c r="AS23" s="171"/>
      <c r="AT23" s="192"/>
      <c r="AU23" s="190"/>
      <c r="AV23" s="6"/>
      <c r="AW23" s="308"/>
      <c r="AX23" s="194"/>
      <c r="AY23" s="194"/>
      <c r="AZ23" s="194"/>
      <c r="BA23" s="260"/>
      <c r="BB23" s="260"/>
      <c r="BC23" s="260"/>
      <c r="BD23" s="260"/>
      <c r="BE23" s="192"/>
      <c r="BF23" s="192"/>
      <c r="BU23" s="102"/>
      <c r="BV23" s="103" t="s">
        <v>13</v>
      </c>
      <c r="BW23" s="102">
        <v>18</v>
      </c>
      <c r="BX23" s="480">
        <f t="shared" si="1"/>
        <v>0.92176926880978016</v>
      </c>
      <c r="BY23" s="190">
        <f t="shared" ref="BY23:CG23" si="21">BY233</f>
        <v>0.72369681344243342</v>
      </c>
      <c r="BZ23" s="190">
        <f t="shared" si="21"/>
        <v>0.74908181478954716</v>
      </c>
      <c r="CA23" s="190">
        <f t="shared" si="21"/>
        <v>1</v>
      </c>
      <c r="CB23" s="190">
        <f t="shared" si="21"/>
        <v>0.70454545454545447</v>
      </c>
      <c r="CC23" s="480">
        <f t="shared" si="21"/>
        <v>0.88950793227765479</v>
      </c>
      <c r="CD23" s="190">
        <f t="shared" si="21"/>
        <v>0.79122436158486886</v>
      </c>
      <c r="CE23" s="190">
        <f t="shared" si="21"/>
        <v>0.81122602261628052</v>
      </c>
      <c r="CF23" s="190">
        <f t="shared" si="21"/>
        <v>1</v>
      </c>
      <c r="CG23" s="190">
        <f t="shared" si="21"/>
        <v>1</v>
      </c>
      <c r="CH23" s="190">
        <f>IF('Run model'!$F$28=1, 1,0)</f>
        <v>1</v>
      </c>
    </row>
    <row r="24" spans="1:86" s="103" customFormat="1" ht="14.25" customHeight="1">
      <c r="A24" s="103" t="s">
        <v>13</v>
      </c>
      <c r="B24" s="102">
        <f t="shared" si="4"/>
        <v>100</v>
      </c>
      <c r="C24" s="183">
        <v>0</v>
      </c>
      <c r="D24" s="184">
        <v>0</v>
      </c>
      <c r="E24" s="338">
        <v>0</v>
      </c>
      <c r="F24" s="185">
        <v>0</v>
      </c>
      <c r="G24" s="186">
        <v>0</v>
      </c>
      <c r="H24" s="187">
        <v>0</v>
      </c>
      <c r="I24" s="22">
        <v>0</v>
      </c>
      <c r="J24" s="215">
        <v>0</v>
      </c>
      <c r="K24" s="188">
        <v>0</v>
      </c>
      <c r="L24" s="189">
        <v>0</v>
      </c>
      <c r="M24" s="23">
        <v>0</v>
      </c>
      <c r="N24" s="215">
        <v>0</v>
      </c>
      <c r="O24" s="235">
        <v>0</v>
      </c>
      <c r="P24" s="235">
        <v>0</v>
      </c>
      <c r="Q24" s="235">
        <v>0</v>
      </c>
      <c r="R24" s="208">
        <v>0</v>
      </c>
      <c r="S24" s="152">
        <v>0</v>
      </c>
      <c r="T24" s="22">
        <v>0</v>
      </c>
      <c r="U24" s="151">
        <v>0</v>
      </c>
      <c r="V24" s="212">
        <v>0</v>
      </c>
      <c r="W24" s="191">
        <v>0</v>
      </c>
      <c r="X24" s="192">
        <v>0</v>
      </c>
      <c r="Y24" s="240">
        <v>0</v>
      </c>
      <c r="Z24" s="212">
        <v>0</v>
      </c>
      <c r="AA24" s="263">
        <v>0</v>
      </c>
      <c r="AB24" s="264">
        <v>0</v>
      </c>
      <c r="AC24" s="263">
        <v>0</v>
      </c>
      <c r="AD24" s="264">
        <v>0</v>
      </c>
      <c r="AE24" s="263">
        <v>0</v>
      </c>
      <c r="AF24" s="305">
        <v>0</v>
      </c>
      <c r="AG24" s="264">
        <v>0</v>
      </c>
      <c r="AH24" s="264">
        <v>0</v>
      </c>
      <c r="AI24" s="263">
        <v>0</v>
      </c>
      <c r="AJ24" s="305">
        <v>0</v>
      </c>
      <c r="AK24" s="318">
        <v>0</v>
      </c>
      <c r="AL24" s="319">
        <v>0</v>
      </c>
      <c r="AM24" s="328">
        <v>0</v>
      </c>
      <c r="AN24" s="328">
        <v>0</v>
      </c>
      <c r="AO24" s="976">
        <v>0</v>
      </c>
      <c r="AP24" s="102"/>
      <c r="AQ24" s="192"/>
      <c r="AR24" s="171"/>
      <c r="AS24" s="171"/>
      <c r="AT24" s="192"/>
      <c r="AU24" s="190"/>
      <c r="AV24" s="6"/>
      <c r="AW24" s="308"/>
      <c r="AX24" s="194"/>
      <c r="AY24" s="194"/>
      <c r="AZ24" s="194"/>
      <c r="BA24" s="260"/>
      <c r="BB24" s="260"/>
      <c r="BC24" s="260"/>
      <c r="BD24" s="260"/>
      <c r="BE24" s="192"/>
      <c r="BF24" s="192"/>
      <c r="BU24" s="102"/>
      <c r="BV24" s="103" t="s">
        <v>13</v>
      </c>
      <c r="BW24" s="102">
        <v>19</v>
      </c>
      <c r="BX24" s="480">
        <f t="shared" si="1"/>
        <v>0.92176926880978016</v>
      </c>
      <c r="BY24" s="190">
        <f t="shared" ref="BY24:CG24" si="22">BY234</f>
        <v>0.72369681344243342</v>
      </c>
      <c r="BZ24" s="190">
        <f t="shared" si="22"/>
        <v>0.74908181478954716</v>
      </c>
      <c r="CA24" s="190">
        <f t="shared" si="22"/>
        <v>1</v>
      </c>
      <c r="CB24" s="190">
        <f t="shared" si="22"/>
        <v>0.70454545454545447</v>
      </c>
      <c r="CC24" s="480">
        <f t="shared" si="22"/>
        <v>0.88950793227765479</v>
      </c>
      <c r="CD24" s="190">
        <f t="shared" si="22"/>
        <v>0.79122436158486886</v>
      </c>
      <c r="CE24" s="190">
        <f t="shared" si="22"/>
        <v>0.81122602261628052</v>
      </c>
      <c r="CF24" s="190">
        <f t="shared" si="22"/>
        <v>1</v>
      </c>
      <c r="CG24" s="190">
        <f t="shared" si="22"/>
        <v>1</v>
      </c>
      <c r="CH24" s="190">
        <f>IF('Run model'!$F$28=1, 1,0)</f>
        <v>1</v>
      </c>
    </row>
    <row r="25" spans="1:86" s="103" customFormat="1" ht="14.25" customHeight="1">
      <c r="A25" s="103" t="s">
        <v>13</v>
      </c>
      <c r="B25" s="102">
        <f t="shared" si="4"/>
        <v>100</v>
      </c>
      <c r="C25" s="183">
        <v>0</v>
      </c>
      <c r="D25" s="184">
        <v>0</v>
      </c>
      <c r="E25" s="338">
        <v>0</v>
      </c>
      <c r="F25" s="185">
        <v>0</v>
      </c>
      <c r="G25" s="186">
        <v>0</v>
      </c>
      <c r="H25" s="187">
        <v>0</v>
      </c>
      <c r="I25" s="22">
        <v>0</v>
      </c>
      <c r="J25" s="215">
        <v>0</v>
      </c>
      <c r="K25" s="188">
        <v>0</v>
      </c>
      <c r="L25" s="189">
        <v>0</v>
      </c>
      <c r="M25" s="23">
        <v>0</v>
      </c>
      <c r="N25" s="215">
        <v>0</v>
      </c>
      <c r="O25" s="235">
        <v>0</v>
      </c>
      <c r="P25" s="235">
        <v>0</v>
      </c>
      <c r="Q25" s="235">
        <v>0</v>
      </c>
      <c r="R25" s="208">
        <v>0</v>
      </c>
      <c r="S25" s="152">
        <v>0</v>
      </c>
      <c r="T25" s="22">
        <v>0</v>
      </c>
      <c r="U25" s="151">
        <v>0</v>
      </c>
      <c r="V25" s="212">
        <v>0</v>
      </c>
      <c r="W25" s="191">
        <v>0</v>
      </c>
      <c r="X25" s="192">
        <v>0</v>
      </c>
      <c r="Y25" s="240">
        <v>0</v>
      </c>
      <c r="Z25" s="212">
        <v>0</v>
      </c>
      <c r="AA25" s="263">
        <v>0</v>
      </c>
      <c r="AB25" s="264">
        <v>0</v>
      </c>
      <c r="AC25" s="263">
        <v>0</v>
      </c>
      <c r="AD25" s="264">
        <v>0</v>
      </c>
      <c r="AE25" s="263">
        <v>0</v>
      </c>
      <c r="AF25" s="305">
        <v>0</v>
      </c>
      <c r="AG25" s="264">
        <v>0</v>
      </c>
      <c r="AH25" s="264">
        <v>0</v>
      </c>
      <c r="AI25" s="263">
        <v>0</v>
      </c>
      <c r="AJ25" s="305">
        <v>0</v>
      </c>
      <c r="AK25" s="318">
        <v>0</v>
      </c>
      <c r="AL25" s="319">
        <v>0</v>
      </c>
      <c r="AM25" s="328">
        <v>0</v>
      </c>
      <c r="AN25" s="328">
        <v>0</v>
      </c>
      <c r="AO25" s="976">
        <v>0</v>
      </c>
      <c r="AP25" s="102"/>
      <c r="AQ25" s="192"/>
      <c r="AR25" s="171"/>
      <c r="AS25" s="171"/>
      <c r="AT25" s="192"/>
      <c r="AU25" s="190"/>
      <c r="AV25" s="6"/>
      <c r="AW25" s="308"/>
      <c r="AX25" s="194"/>
      <c r="AY25" s="194"/>
      <c r="AZ25" s="194"/>
      <c r="BA25" s="260"/>
      <c r="BB25" s="260"/>
      <c r="BC25" s="260"/>
      <c r="BD25" s="260"/>
      <c r="BE25" s="192"/>
      <c r="BF25" s="192"/>
      <c r="BU25" s="102"/>
      <c r="BV25" s="103" t="s">
        <v>13</v>
      </c>
      <c r="BW25" s="102">
        <v>20</v>
      </c>
      <c r="BX25" s="480">
        <f t="shared" si="1"/>
        <v>0.92176926880978016</v>
      </c>
      <c r="BY25" s="190">
        <f t="shared" ref="BY25:CG25" si="23">BY235</f>
        <v>0.72369681344243342</v>
      </c>
      <c r="BZ25" s="190">
        <f t="shared" si="23"/>
        <v>0.74908181478954716</v>
      </c>
      <c r="CA25" s="190">
        <f t="shared" si="23"/>
        <v>1</v>
      </c>
      <c r="CB25" s="190">
        <f t="shared" si="23"/>
        <v>0.70454545454545447</v>
      </c>
      <c r="CC25" s="480">
        <f t="shared" si="23"/>
        <v>0.88950793227765479</v>
      </c>
      <c r="CD25" s="190">
        <f t="shared" si="23"/>
        <v>0.79122436158486886</v>
      </c>
      <c r="CE25" s="190">
        <f t="shared" si="23"/>
        <v>0.81122602261628052</v>
      </c>
      <c r="CF25" s="190">
        <f t="shared" si="23"/>
        <v>1</v>
      </c>
      <c r="CG25" s="190">
        <f t="shared" si="23"/>
        <v>1</v>
      </c>
      <c r="CH25" s="190">
        <f>IF('Run model'!$F$28=1, 1,0)</f>
        <v>1</v>
      </c>
    </row>
    <row r="26" spans="1:86" s="103" customFormat="1" ht="14.25" customHeight="1">
      <c r="A26" s="103" t="s">
        <v>13</v>
      </c>
      <c r="B26" s="102">
        <f t="shared" si="4"/>
        <v>100</v>
      </c>
      <c r="C26" s="183">
        <v>0</v>
      </c>
      <c r="D26" s="184">
        <v>0</v>
      </c>
      <c r="E26" s="339">
        <v>0</v>
      </c>
      <c r="F26" s="185">
        <v>0</v>
      </c>
      <c r="G26" s="186">
        <v>0</v>
      </c>
      <c r="H26" s="187">
        <v>0</v>
      </c>
      <c r="I26" s="22">
        <v>0</v>
      </c>
      <c r="J26" s="215">
        <v>0</v>
      </c>
      <c r="K26" s="188">
        <v>0</v>
      </c>
      <c r="L26" s="189">
        <v>0</v>
      </c>
      <c r="M26" s="23">
        <v>0</v>
      </c>
      <c r="N26" s="215">
        <v>0</v>
      </c>
      <c r="O26" s="235">
        <v>0</v>
      </c>
      <c r="P26" s="235">
        <v>0</v>
      </c>
      <c r="Q26" s="235">
        <v>0</v>
      </c>
      <c r="R26" s="208">
        <v>0</v>
      </c>
      <c r="S26" s="152">
        <v>0</v>
      </c>
      <c r="T26" s="22">
        <v>0</v>
      </c>
      <c r="U26" s="151">
        <v>0</v>
      </c>
      <c r="V26" s="212">
        <v>0</v>
      </c>
      <c r="W26" s="191">
        <v>0</v>
      </c>
      <c r="X26" s="192">
        <v>0</v>
      </c>
      <c r="Y26" s="240">
        <v>0</v>
      </c>
      <c r="Z26" s="212">
        <v>0</v>
      </c>
      <c r="AA26" s="263">
        <v>0</v>
      </c>
      <c r="AB26" s="264">
        <v>0</v>
      </c>
      <c r="AC26" s="263">
        <v>0</v>
      </c>
      <c r="AD26" s="264">
        <v>0</v>
      </c>
      <c r="AE26" s="263">
        <v>0</v>
      </c>
      <c r="AF26" s="305">
        <v>0</v>
      </c>
      <c r="AG26" s="264">
        <v>0</v>
      </c>
      <c r="AH26" s="264">
        <v>0</v>
      </c>
      <c r="AI26" s="263">
        <v>0</v>
      </c>
      <c r="AJ26" s="305">
        <v>0</v>
      </c>
      <c r="AK26" s="318">
        <v>0</v>
      </c>
      <c r="AL26" s="319">
        <v>0</v>
      </c>
      <c r="AM26" s="328">
        <v>0</v>
      </c>
      <c r="AN26" s="328">
        <v>0</v>
      </c>
      <c r="AO26" s="976">
        <v>0</v>
      </c>
      <c r="AP26" s="102"/>
      <c r="AQ26" s="192"/>
      <c r="AR26" s="171"/>
      <c r="AS26" s="171"/>
      <c r="AT26" s="192"/>
      <c r="AU26" s="190"/>
      <c r="AV26" s="6"/>
      <c r="AW26" s="308"/>
      <c r="AX26" s="194"/>
      <c r="AY26" s="194"/>
      <c r="AZ26" s="194"/>
      <c r="BA26" s="260"/>
      <c r="BB26" s="260"/>
      <c r="BC26" s="260"/>
      <c r="BD26" s="260"/>
      <c r="BE26" s="192"/>
      <c r="BF26" s="192"/>
      <c r="BU26" s="102"/>
      <c r="BV26" s="103" t="s">
        <v>13</v>
      </c>
      <c r="BW26" s="102">
        <v>21</v>
      </c>
      <c r="BX26" s="480">
        <f t="shared" si="1"/>
        <v>0.92176926880978016</v>
      </c>
      <c r="BY26" s="190">
        <f t="shared" ref="BY26:CG26" si="24">BY236</f>
        <v>0.72369681344243342</v>
      </c>
      <c r="BZ26" s="190">
        <f t="shared" si="24"/>
        <v>0.74908181478954716</v>
      </c>
      <c r="CA26" s="190">
        <f t="shared" si="24"/>
        <v>1</v>
      </c>
      <c r="CB26" s="190">
        <f t="shared" si="24"/>
        <v>0.70454545454545447</v>
      </c>
      <c r="CC26" s="480">
        <f t="shared" si="24"/>
        <v>0.88950793227765479</v>
      </c>
      <c r="CD26" s="190">
        <f t="shared" si="24"/>
        <v>0.79122436158486886</v>
      </c>
      <c r="CE26" s="190">
        <f t="shared" si="24"/>
        <v>0.81122602261628052</v>
      </c>
      <c r="CF26" s="190">
        <f t="shared" si="24"/>
        <v>1</v>
      </c>
      <c r="CG26" s="190">
        <f t="shared" si="24"/>
        <v>1</v>
      </c>
      <c r="CH26" s="190">
        <f>IF('Run model'!$F$28=1, 1,0)</f>
        <v>1</v>
      </c>
    </row>
    <row r="27" spans="1:86" s="103" customFormat="1">
      <c r="A27" s="103" t="s">
        <v>13</v>
      </c>
      <c r="B27" s="102">
        <f t="shared" si="4"/>
        <v>100</v>
      </c>
      <c r="C27" s="183">
        <v>0</v>
      </c>
      <c r="D27" s="184">
        <v>0</v>
      </c>
      <c r="E27" s="338">
        <v>0</v>
      </c>
      <c r="F27" s="185">
        <v>0</v>
      </c>
      <c r="G27" s="186">
        <v>0</v>
      </c>
      <c r="H27" s="187">
        <v>0</v>
      </c>
      <c r="I27" s="22">
        <v>0</v>
      </c>
      <c r="J27" s="215">
        <v>0</v>
      </c>
      <c r="K27" s="188">
        <v>0</v>
      </c>
      <c r="L27" s="189">
        <v>0</v>
      </c>
      <c r="M27" s="23">
        <v>0</v>
      </c>
      <c r="N27" s="215">
        <v>0</v>
      </c>
      <c r="O27" s="235">
        <v>0</v>
      </c>
      <c r="P27" s="235">
        <v>0</v>
      </c>
      <c r="Q27" s="235">
        <v>0</v>
      </c>
      <c r="R27" s="208">
        <v>0</v>
      </c>
      <c r="S27" s="152">
        <v>0</v>
      </c>
      <c r="T27" s="22">
        <v>0</v>
      </c>
      <c r="U27" s="151">
        <v>0</v>
      </c>
      <c r="V27" s="212">
        <v>0</v>
      </c>
      <c r="W27" s="191">
        <v>0</v>
      </c>
      <c r="X27" s="192">
        <v>0</v>
      </c>
      <c r="Y27" s="240">
        <v>0</v>
      </c>
      <c r="Z27" s="212">
        <v>0</v>
      </c>
      <c r="AA27" s="263">
        <v>0</v>
      </c>
      <c r="AB27" s="264">
        <v>0</v>
      </c>
      <c r="AC27" s="263">
        <v>0</v>
      </c>
      <c r="AD27" s="264">
        <v>0</v>
      </c>
      <c r="AE27" s="263">
        <v>0</v>
      </c>
      <c r="AF27" s="305">
        <v>0</v>
      </c>
      <c r="AG27" s="264">
        <v>0</v>
      </c>
      <c r="AH27" s="264">
        <v>0</v>
      </c>
      <c r="AI27" s="263">
        <v>0</v>
      </c>
      <c r="AJ27" s="305">
        <v>0</v>
      </c>
      <c r="AK27" s="318">
        <v>0</v>
      </c>
      <c r="AL27" s="319">
        <v>0</v>
      </c>
      <c r="AM27" s="328">
        <v>0</v>
      </c>
      <c r="AN27" s="328">
        <v>0</v>
      </c>
      <c r="AO27" s="976">
        <v>0</v>
      </c>
      <c r="AP27" s="102"/>
      <c r="AQ27" s="192"/>
      <c r="AR27" s="171"/>
      <c r="AS27" s="171"/>
      <c r="AT27" s="192"/>
      <c r="AU27" s="190"/>
      <c r="AV27" s="6"/>
      <c r="AW27" s="308"/>
      <c r="AX27" s="194"/>
      <c r="AY27" s="194"/>
      <c r="AZ27" s="194"/>
      <c r="BA27" s="260"/>
      <c r="BB27" s="260"/>
      <c r="BC27" s="260"/>
      <c r="BD27" s="260"/>
      <c r="BE27" s="192"/>
      <c r="BF27" s="192"/>
      <c r="BU27" s="102"/>
      <c r="BV27" s="103" t="s">
        <v>13</v>
      </c>
      <c r="BW27" s="102">
        <v>22</v>
      </c>
      <c r="BX27" s="480">
        <f t="shared" si="1"/>
        <v>0.92176926880978016</v>
      </c>
      <c r="BY27" s="190">
        <f t="shared" ref="BY27:CG27" si="25">BY237</f>
        <v>0.72369681344243342</v>
      </c>
      <c r="BZ27" s="190">
        <f t="shared" si="25"/>
        <v>0.74908181478954716</v>
      </c>
      <c r="CA27" s="190">
        <f t="shared" si="25"/>
        <v>1</v>
      </c>
      <c r="CB27" s="190">
        <f t="shared" si="25"/>
        <v>0.70454545454545447</v>
      </c>
      <c r="CC27" s="480">
        <f t="shared" si="25"/>
        <v>0.88950793227765479</v>
      </c>
      <c r="CD27" s="190">
        <f t="shared" si="25"/>
        <v>0.79122436158486886</v>
      </c>
      <c r="CE27" s="190">
        <f t="shared" si="25"/>
        <v>0.81122602261628052</v>
      </c>
      <c r="CF27" s="190">
        <f t="shared" si="25"/>
        <v>1</v>
      </c>
      <c r="CG27" s="190">
        <f t="shared" si="25"/>
        <v>1</v>
      </c>
      <c r="CH27" s="190">
        <f>IF('Run model'!$F$28=1, 1,0)</f>
        <v>1</v>
      </c>
    </row>
    <row r="28" spans="1:86" s="103" customFormat="1">
      <c r="A28" s="103" t="s">
        <v>13</v>
      </c>
      <c r="B28" s="102">
        <f t="shared" si="4"/>
        <v>100</v>
      </c>
      <c r="C28" s="183">
        <v>0</v>
      </c>
      <c r="D28" s="184">
        <v>0</v>
      </c>
      <c r="E28" s="338">
        <v>0</v>
      </c>
      <c r="F28" s="185">
        <v>0</v>
      </c>
      <c r="G28" s="186">
        <v>0</v>
      </c>
      <c r="H28" s="187">
        <v>0</v>
      </c>
      <c r="I28" s="22">
        <v>0</v>
      </c>
      <c r="J28" s="215">
        <v>0</v>
      </c>
      <c r="K28" s="188">
        <v>0</v>
      </c>
      <c r="L28" s="189">
        <v>0</v>
      </c>
      <c r="M28" s="23">
        <v>0</v>
      </c>
      <c r="N28" s="215">
        <v>0</v>
      </c>
      <c r="O28" s="235">
        <v>0</v>
      </c>
      <c r="P28" s="235">
        <v>0</v>
      </c>
      <c r="Q28" s="235">
        <v>0</v>
      </c>
      <c r="R28" s="208">
        <v>0</v>
      </c>
      <c r="S28" s="152">
        <v>0</v>
      </c>
      <c r="T28" s="22">
        <v>0</v>
      </c>
      <c r="U28" s="151">
        <v>0</v>
      </c>
      <c r="V28" s="212">
        <v>0</v>
      </c>
      <c r="W28" s="191">
        <v>0</v>
      </c>
      <c r="X28" s="192">
        <v>0</v>
      </c>
      <c r="Y28" s="240">
        <v>0</v>
      </c>
      <c r="Z28" s="212">
        <v>0</v>
      </c>
      <c r="AA28" s="263">
        <v>0</v>
      </c>
      <c r="AB28" s="264">
        <v>0</v>
      </c>
      <c r="AC28" s="263">
        <v>0</v>
      </c>
      <c r="AD28" s="264">
        <v>0</v>
      </c>
      <c r="AE28" s="265">
        <v>0</v>
      </c>
      <c r="AF28" s="305">
        <v>0</v>
      </c>
      <c r="AG28" s="264">
        <v>0</v>
      </c>
      <c r="AH28" s="264">
        <v>0</v>
      </c>
      <c r="AI28" s="263">
        <v>0</v>
      </c>
      <c r="AJ28" s="305">
        <v>0</v>
      </c>
      <c r="AK28" s="318">
        <v>0</v>
      </c>
      <c r="AL28" s="319">
        <v>0</v>
      </c>
      <c r="AM28" s="328">
        <v>0</v>
      </c>
      <c r="AN28" s="328">
        <v>0</v>
      </c>
      <c r="AO28" s="976">
        <v>0</v>
      </c>
      <c r="AP28" s="102"/>
      <c r="AQ28" s="192"/>
      <c r="AR28" s="171"/>
      <c r="AS28" s="171"/>
      <c r="AT28" s="192"/>
      <c r="AU28" s="190"/>
      <c r="AV28" s="6"/>
      <c r="AW28" s="308"/>
      <c r="AX28" s="194"/>
      <c r="AY28" s="194"/>
      <c r="AZ28" s="194"/>
      <c r="BA28" s="260"/>
      <c r="BB28" s="260"/>
      <c r="BC28" s="260"/>
      <c r="BD28" s="260"/>
      <c r="BE28" s="192"/>
      <c r="BF28" s="192"/>
      <c r="BU28" s="102"/>
      <c r="BV28" s="103" t="s">
        <v>13</v>
      </c>
      <c r="BW28" s="102">
        <v>23</v>
      </c>
      <c r="BX28" s="480">
        <f t="shared" si="1"/>
        <v>0.92176926880978016</v>
      </c>
      <c r="BY28" s="190">
        <f t="shared" ref="BY28:CG28" si="26">BY238</f>
        <v>0.72369681344243342</v>
      </c>
      <c r="BZ28" s="190">
        <f t="shared" si="26"/>
        <v>0.74908181478954716</v>
      </c>
      <c r="CA28" s="190">
        <f t="shared" si="26"/>
        <v>1</v>
      </c>
      <c r="CB28" s="190">
        <f t="shared" si="26"/>
        <v>0.70454545454545447</v>
      </c>
      <c r="CC28" s="480">
        <f t="shared" si="26"/>
        <v>0.88950793227765479</v>
      </c>
      <c r="CD28" s="190">
        <f t="shared" si="26"/>
        <v>0.79122436158486886</v>
      </c>
      <c r="CE28" s="190">
        <f t="shared" si="26"/>
        <v>0.81122602261628052</v>
      </c>
      <c r="CF28" s="190">
        <f t="shared" si="26"/>
        <v>1</v>
      </c>
      <c r="CG28" s="190">
        <f t="shared" si="26"/>
        <v>1</v>
      </c>
      <c r="CH28" s="190">
        <f>IF('Run model'!$F$28=1, 1,0)</f>
        <v>1</v>
      </c>
    </row>
    <row r="29" spans="1:86" s="103" customFormat="1">
      <c r="A29" s="103" t="s">
        <v>13</v>
      </c>
      <c r="B29" s="102">
        <f t="shared" si="4"/>
        <v>100</v>
      </c>
      <c r="C29" s="183">
        <v>0</v>
      </c>
      <c r="D29" s="184">
        <v>0</v>
      </c>
      <c r="E29" s="338">
        <v>0</v>
      </c>
      <c r="F29" s="185">
        <v>0</v>
      </c>
      <c r="G29" s="186">
        <v>0</v>
      </c>
      <c r="H29" s="187">
        <v>0</v>
      </c>
      <c r="I29" s="22">
        <v>0</v>
      </c>
      <c r="J29" s="215">
        <v>0</v>
      </c>
      <c r="K29" s="188">
        <v>0</v>
      </c>
      <c r="L29" s="189">
        <v>0</v>
      </c>
      <c r="M29" s="23">
        <v>0</v>
      </c>
      <c r="N29" s="215">
        <v>0</v>
      </c>
      <c r="O29" s="235">
        <v>0</v>
      </c>
      <c r="P29" s="235">
        <v>0</v>
      </c>
      <c r="Q29" s="235">
        <v>0</v>
      </c>
      <c r="R29" s="208">
        <v>0</v>
      </c>
      <c r="S29" s="152">
        <v>0</v>
      </c>
      <c r="T29" s="22">
        <v>0</v>
      </c>
      <c r="U29" s="151">
        <v>0</v>
      </c>
      <c r="V29" s="212">
        <v>0</v>
      </c>
      <c r="W29" s="191">
        <v>0</v>
      </c>
      <c r="X29" s="192">
        <v>0</v>
      </c>
      <c r="Y29" s="240">
        <v>0</v>
      </c>
      <c r="Z29" s="212">
        <v>0</v>
      </c>
      <c r="AA29" s="263">
        <v>0</v>
      </c>
      <c r="AB29" s="264">
        <v>0</v>
      </c>
      <c r="AC29" s="263">
        <v>0</v>
      </c>
      <c r="AD29" s="264">
        <v>0</v>
      </c>
      <c r="AE29" s="265">
        <v>0</v>
      </c>
      <c r="AF29" s="305">
        <v>0</v>
      </c>
      <c r="AG29" s="264">
        <v>0</v>
      </c>
      <c r="AH29" s="264">
        <v>0</v>
      </c>
      <c r="AI29" s="263">
        <v>0</v>
      </c>
      <c r="AJ29" s="305">
        <v>0</v>
      </c>
      <c r="AK29" s="318">
        <v>0</v>
      </c>
      <c r="AL29" s="319">
        <v>0</v>
      </c>
      <c r="AM29" s="328">
        <v>0</v>
      </c>
      <c r="AN29" s="328">
        <v>0</v>
      </c>
      <c r="AO29" s="976">
        <v>0</v>
      </c>
      <c r="AP29" s="102"/>
      <c r="AQ29" s="192"/>
      <c r="AR29" s="171"/>
      <c r="AS29" s="171"/>
      <c r="AT29" s="192"/>
      <c r="AU29" s="193"/>
      <c r="AV29" s="6"/>
      <c r="AW29" s="308"/>
      <c r="AX29" s="194"/>
      <c r="AY29" s="194"/>
      <c r="AZ29" s="194"/>
      <c r="BA29" s="260"/>
      <c r="BB29" s="260"/>
      <c r="BC29" s="260"/>
      <c r="BD29" s="260"/>
      <c r="BE29" s="192"/>
      <c r="BF29" s="192"/>
      <c r="BU29" s="102"/>
      <c r="BV29" s="103" t="s">
        <v>13</v>
      </c>
      <c r="BW29" s="102">
        <v>24</v>
      </c>
      <c r="BX29" s="480">
        <f t="shared" si="1"/>
        <v>0.92176926880978016</v>
      </c>
      <c r="BY29" s="190">
        <f t="shared" ref="BY29:CG29" si="27">BY239</f>
        <v>0.72369681344243342</v>
      </c>
      <c r="BZ29" s="190">
        <f t="shared" si="27"/>
        <v>0.74908181478954716</v>
      </c>
      <c r="CA29" s="190">
        <f t="shared" si="27"/>
        <v>1</v>
      </c>
      <c r="CB29" s="190">
        <f t="shared" si="27"/>
        <v>0.70454545454545447</v>
      </c>
      <c r="CC29" s="480">
        <f t="shared" si="27"/>
        <v>0.88950793227765479</v>
      </c>
      <c r="CD29" s="190">
        <f t="shared" si="27"/>
        <v>0.79122436158486886</v>
      </c>
      <c r="CE29" s="190">
        <f t="shared" si="27"/>
        <v>0.81122602261628052</v>
      </c>
      <c r="CF29" s="190">
        <f t="shared" si="27"/>
        <v>1</v>
      </c>
      <c r="CG29" s="190">
        <f t="shared" si="27"/>
        <v>1</v>
      </c>
      <c r="CH29" s="190">
        <f>IF('Run model'!$F$28=1, 1,0)</f>
        <v>1</v>
      </c>
    </row>
    <row r="30" spans="1:86" s="103" customFormat="1">
      <c r="A30" s="103" t="s">
        <v>13</v>
      </c>
      <c r="B30" s="102">
        <f t="shared" si="4"/>
        <v>100</v>
      </c>
      <c r="C30" s="183">
        <v>0</v>
      </c>
      <c r="D30" s="184">
        <v>0</v>
      </c>
      <c r="E30" s="338">
        <v>0</v>
      </c>
      <c r="F30" s="185">
        <v>0</v>
      </c>
      <c r="G30" s="186">
        <v>0</v>
      </c>
      <c r="H30" s="187">
        <v>0</v>
      </c>
      <c r="I30" s="22">
        <v>0</v>
      </c>
      <c r="J30" s="215">
        <v>0</v>
      </c>
      <c r="K30" s="188">
        <v>0</v>
      </c>
      <c r="L30" s="189">
        <v>0</v>
      </c>
      <c r="M30" s="23">
        <v>0</v>
      </c>
      <c r="N30" s="215">
        <v>0</v>
      </c>
      <c r="O30" s="235">
        <v>0</v>
      </c>
      <c r="P30" s="235">
        <v>0</v>
      </c>
      <c r="Q30" s="235">
        <v>0</v>
      </c>
      <c r="R30" s="208">
        <v>0</v>
      </c>
      <c r="S30" s="152">
        <v>0</v>
      </c>
      <c r="T30" s="22">
        <v>0</v>
      </c>
      <c r="U30" s="151">
        <v>0</v>
      </c>
      <c r="V30" s="212">
        <v>0</v>
      </c>
      <c r="W30" s="191">
        <v>0</v>
      </c>
      <c r="X30" s="192">
        <v>0</v>
      </c>
      <c r="Y30" s="240">
        <v>0</v>
      </c>
      <c r="Z30" s="212">
        <v>0</v>
      </c>
      <c r="AA30" s="263">
        <v>0</v>
      </c>
      <c r="AB30" s="264">
        <v>0</v>
      </c>
      <c r="AC30" s="263">
        <v>0</v>
      </c>
      <c r="AD30" s="264">
        <v>0</v>
      </c>
      <c r="AE30" s="265">
        <v>0</v>
      </c>
      <c r="AF30" s="305">
        <v>0</v>
      </c>
      <c r="AG30" s="264">
        <v>0</v>
      </c>
      <c r="AH30" s="264">
        <v>0</v>
      </c>
      <c r="AI30" s="263">
        <v>0</v>
      </c>
      <c r="AJ30" s="305">
        <v>0</v>
      </c>
      <c r="AK30" s="318">
        <v>0</v>
      </c>
      <c r="AL30" s="319">
        <v>0</v>
      </c>
      <c r="AM30" s="328">
        <v>0</v>
      </c>
      <c r="AN30" s="328">
        <v>0</v>
      </c>
      <c r="AO30" s="976">
        <v>0</v>
      </c>
      <c r="AP30" s="102"/>
      <c r="AQ30" s="192"/>
      <c r="AR30" s="171"/>
      <c r="AS30" s="171"/>
      <c r="AT30" s="192"/>
      <c r="AU30" s="194"/>
      <c r="AV30" s="6"/>
      <c r="AW30" s="308"/>
      <c r="AX30" s="194"/>
      <c r="AY30" s="194"/>
      <c r="AZ30" s="194"/>
      <c r="BA30" s="260"/>
      <c r="BB30" s="260"/>
      <c r="BC30" s="260"/>
      <c r="BD30" s="260"/>
      <c r="BE30" s="192"/>
      <c r="BF30" s="192"/>
      <c r="BU30" s="102"/>
      <c r="BV30" s="103" t="s">
        <v>13</v>
      </c>
      <c r="BW30" s="102">
        <v>25</v>
      </c>
      <c r="BX30" s="480">
        <f t="shared" si="1"/>
        <v>0.92176926880978016</v>
      </c>
      <c r="BY30" s="190">
        <f t="shared" ref="BY30:CG30" si="28">BY240</f>
        <v>0.72369681344243342</v>
      </c>
      <c r="BZ30" s="190">
        <f t="shared" si="28"/>
        <v>0.74908181478954716</v>
      </c>
      <c r="CA30" s="190">
        <f t="shared" si="28"/>
        <v>1</v>
      </c>
      <c r="CB30" s="190">
        <f t="shared" si="28"/>
        <v>0.70454545454545447</v>
      </c>
      <c r="CC30" s="480">
        <f t="shared" si="28"/>
        <v>0.88950793227765479</v>
      </c>
      <c r="CD30" s="190">
        <f t="shared" si="28"/>
        <v>0.79122436158486886</v>
      </c>
      <c r="CE30" s="190">
        <f t="shared" si="28"/>
        <v>0.81122602261628052</v>
      </c>
      <c r="CF30" s="190">
        <f t="shared" si="28"/>
        <v>1</v>
      </c>
      <c r="CG30" s="190">
        <f t="shared" si="28"/>
        <v>1</v>
      </c>
      <c r="CH30" s="190">
        <f>IF('Run model'!$F$28=1, 1,0)</f>
        <v>1</v>
      </c>
    </row>
    <row r="31" spans="1:86" s="103" customFormat="1">
      <c r="A31" s="103" t="s">
        <v>13</v>
      </c>
      <c r="B31" s="102">
        <f t="shared" si="4"/>
        <v>100</v>
      </c>
      <c r="C31" s="183">
        <v>0</v>
      </c>
      <c r="D31" s="184">
        <v>0</v>
      </c>
      <c r="E31" s="339">
        <v>0</v>
      </c>
      <c r="F31" s="185">
        <v>0</v>
      </c>
      <c r="G31" s="186">
        <v>0</v>
      </c>
      <c r="H31" s="187">
        <v>0</v>
      </c>
      <c r="I31" s="22">
        <v>0</v>
      </c>
      <c r="J31" s="215">
        <v>0</v>
      </c>
      <c r="K31" s="188">
        <v>0</v>
      </c>
      <c r="L31" s="189">
        <v>0</v>
      </c>
      <c r="M31" s="23">
        <v>0</v>
      </c>
      <c r="N31" s="215">
        <v>0</v>
      </c>
      <c r="O31" s="235">
        <v>0</v>
      </c>
      <c r="P31" s="235">
        <v>0</v>
      </c>
      <c r="Q31" s="235">
        <v>0</v>
      </c>
      <c r="R31" s="208">
        <v>0</v>
      </c>
      <c r="S31" s="152">
        <v>0</v>
      </c>
      <c r="T31" s="22">
        <v>0</v>
      </c>
      <c r="U31" s="151">
        <v>0</v>
      </c>
      <c r="V31" s="212">
        <v>0</v>
      </c>
      <c r="W31" s="191">
        <v>0</v>
      </c>
      <c r="X31" s="192">
        <v>0</v>
      </c>
      <c r="Y31" s="240">
        <v>0</v>
      </c>
      <c r="Z31" s="212">
        <v>0</v>
      </c>
      <c r="AA31" s="263">
        <v>0</v>
      </c>
      <c r="AB31" s="264">
        <v>0</v>
      </c>
      <c r="AC31" s="263">
        <v>0</v>
      </c>
      <c r="AD31" s="264">
        <v>0</v>
      </c>
      <c r="AE31" s="265">
        <v>0</v>
      </c>
      <c r="AF31" s="305">
        <v>0</v>
      </c>
      <c r="AG31" s="264">
        <v>0</v>
      </c>
      <c r="AH31" s="264">
        <v>0</v>
      </c>
      <c r="AI31" s="263">
        <v>0</v>
      </c>
      <c r="AJ31" s="305">
        <v>0</v>
      </c>
      <c r="AK31" s="318">
        <v>0</v>
      </c>
      <c r="AL31" s="319">
        <v>0</v>
      </c>
      <c r="AM31" s="328">
        <v>0</v>
      </c>
      <c r="AN31" s="328">
        <v>0</v>
      </c>
      <c r="AO31" s="976">
        <v>0</v>
      </c>
      <c r="AP31" s="102"/>
      <c r="AQ31" s="192"/>
      <c r="AR31" s="171"/>
      <c r="AS31" s="171"/>
      <c r="AT31" s="192"/>
      <c r="AU31" s="193"/>
      <c r="AV31" s="6"/>
      <c r="AW31" s="308"/>
      <c r="AX31" s="194"/>
      <c r="AY31" s="194"/>
      <c r="AZ31" s="194"/>
      <c r="BA31" s="260"/>
      <c r="BB31" s="260"/>
      <c r="BC31" s="260"/>
      <c r="BD31" s="260"/>
      <c r="BE31" s="192"/>
      <c r="BF31" s="192"/>
      <c r="BU31" s="102"/>
      <c r="BV31" s="103" t="s">
        <v>13</v>
      </c>
      <c r="BW31" s="102">
        <v>26</v>
      </c>
      <c r="BX31" s="480">
        <f t="shared" si="1"/>
        <v>0.92176926880978016</v>
      </c>
      <c r="BY31" s="190">
        <f t="shared" ref="BY31:CG31" si="29">BY241</f>
        <v>0.72369681344243342</v>
      </c>
      <c r="BZ31" s="190">
        <f t="shared" si="29"/>
        <v>0.74908181478954716</v>
      </c>
      <c r="CA31" s="190">
        <f t="shared" si="29"/>
        <v>1</v>
      </c>
      <c r="CB31" s="190">
        <f t="shared" si="29"/>
        <v>0.70454545454545447</v>
      </c>
      <c r="CC31" s="480">
        <f t="shared" si="29"/>
        <v>0.88950793227765479</v>
      </c>
      <c r="CD31" s="190">
        <f t="shared" si="29"/>
        <v>0.79122436158486886</v>
      </c>
      <c r="CE31" s="190">
        <f t="shared" si="29"/>
        <v>0.81122602261628052</v>
      </c>
      <c r="CF31" s="190">
        <f t="shared" si="29"/>
        <v>1</v>
      </c>
      <c r="CG31" s="190">
        <f t="shared" si="29"/>
        <v>1</v>
      </c>
      <c r="CH31" s="190">
        <f>IF('Run model'!$F$28=1, 1,0)</f>
        <v>1</v>
      </c>
    </row>
    <row r="32" spans="1:86" s="103" customFormat="1">
      <c r="A32" s="103" t="s">
        <v>13</v>
      </c>
      <c r="B32" s="102">
        <f t="shared" si="4"/>
        <v>100</v>
      </c>
      <c r="C32" s="183">
        <v>0</v>
      </c>
      <c r="D32" s="184">
        <v>0</v>
      </c>
      <c r="E32" s="338">
        <v>0</v>
      </c>
      <c r="F32" s="185">
        <v>0</v>
      </c>
      <c r="G32" s="186">
        <v>0</v>
      </c>
      <c r="H32" s="187">
        <v>0</v>
      </c>
      <c r="I32" s="22">
        <v>0</v>
      </c>
      <c r="J32" s="215">
        <v>0</v>
      </c>
      <c r="K32" s="188">
        <v>0</v>
      </c>
      <c r="L32" s="189">
        <v>0</v>
      </c>
      <c r="M32" s="23">
        <v>0</v>
      </c>
      <c r="N32" s="215">
        <v>0</v>
      </c>
      <c r="O32" s="235">
        <v>0</v>
      </c>
      <c r="P32" s="235">
        <v>0</v>
      </c>
      <c r="Q32" s="235">
        <v>0</v>
      </c>
      <c r="R32" s="208">
        <v>0</v>
      </c>
      <c r="S32" s="152">
        <v>0</v>
      </c>
      <c r="T32" s="22">
        <v>0</v>
      </c>
      <c r="U32" s="151">
        <v>0</v>
      </c>
      <c r="V32" s="212">
        <v>0</v>
      </c>
      <c r="W32" s="191">
        <v>0</v>
      </c>
      <c r="X32" s="192">
        <v>0</v>
      </c>
      <c r="Y32" s="240">
        <v>0</v>
      </c>
      <c r="Z32" s="212">
        <v>0</v>
      </c>
      <c r="AA32" s="263">
        <v>0</v>
      </c>
      <c r="AB32" s="264">
        <v>0</v>
      </c>
      <c r="AC32" s="263">
        <v>0</v>
      </c>
      <c r="AD32" s="264">
        <v>0</v>
      </c>
      <c r="AE32" s="265">
        <v>0</v>
      </c>
      <c r="AF32" s="305">
        <v>0</v>
      </c>
      <c r="AG32" s="264">
        <v>0</v>
      </c>
      <c r="AH32" s="264">
        <v>0</v>
      </c>
      <c r="AI32" s="263">
        <v>0</v>
      </c>
      <c r="AJ32" s="305">
        <v>0</v>
      </c>
      <c r="AK32" s="318">
        <v>0</v>
      </c>
      <c r="AL32" s="319">
        <v>0</v>
      </c>
      <c r="AM32" s="328">
        <v>0</v>
      </c>
      <c r="AN32" s="328">
        <v>0</v>
      </c>
      <c r="AO32" s="976">
        <v>0</v>
      </c>
      <c r="AP32" s="102"/>
      <c r="AQ32" s="192"/>
      <c r="AR32" s="171"/>
      <c r="AS32" s="171"/>
      <c r="AT32" s="192"/>
      <c r="AU32" s="194"/>
      <c r="AV32" s="194"/>
      <c r="AW32" s="308"/>
      <c r="AX32" s="194"/>
      <c r="AY32" s="194"/>
      <c r="AZ32" s="194"/>
      <c r="BA32" s="260"/>
      <c r="BB32" s="260"/>
      <c r="BC32" s="260"/>
      <c r="BD32" s="260"/>
      <c r="BE32" s="192"/>
      <c r="BF32" s="192"/>
      <c r="BU32" s="102"/>
      <c r="BV32" s="103" t="s">
        <v>13</v>
      </c>
      <c r="BW32" s="102">
        <v>27</v>
      </c>
      <c r="BX32" s="480">
        <f t="shared" si="1"/>
        <v>0.92176926880978016</v>
      </c>
      <c r="BY32" s="190">
        <f t="shared" ref="BY32:CG32" si="30">BY242</f>
        <v>0.72369681344243342</v>
      </c>
      <c r="BZ32" s="190">
        <f t="shared" si="30"/>
        <v>0.74908181478954716</v>
      </c>
      <c r="CA32" s="190">
        <f t="shared" si="30"/>
        <v>1</v>
      </c>
      <c r="CB32" s="190">
        <f t="shared" si="30"/>
        <v>0.70454545454545447</v>
      </c>
      <c r="CC32" s="480">
        <f t="shared" si="30"/>
        <v>0.88950793227765479</v>
      </c>
      <c r="CD32" s="190">
        <f t="shared" si="30"/>
        <v>0.79122436158486886</v>
      </c>
      <c r="CE32" s="190">
        <f t="shared" si="30"/>
        <v>0.81122602261628052</v>
      </c>
      <c r="CF32" s="190">
        <f t="shared" si="30"/>
        <v>1</v>
      </c>
      <c r="CG32" s="190">
        <f t="shared" si="30"/>
        <v>1</v>
      </c>
      <c r="CH32" s="190">
        <f>IF('Run model'!$F$28=1, 1,0)</f>
        <v>1</v>
      </c>
    </row>
    <row r="33" spans="1:86" s="103" customFormat="1">
      <c r="A33" s="103" t="s">
        <v>13</v>
      </c>
      <c r="B33" s="102">
        <f t="shared" si="4"/>
        <v>100</v>
      </c>
      <c r="C33" s="183">
        <v>0</v>
      </c>
      <c r="D33" s="184">
        <v>0</v>
      </c>
      <c r="E33" s="338">
        <v>0</v>
      </c>
      <c r="F33" s="185">
        <v>0</v>
      </c>
      <c r="G33" s="186">
        <v>0</v>
      </c>
      <c r="H33" s="187">
        <v>0</v>
      </c>
      <c r="I33" s="22">
        <v>0</v>
      </c>
      <c r="J33" s="215">
        <v>0</v>
      </c>
      <c r="K33" s="188">
        <v>0</v>
      </c>
      <c r="L33" s="189">
        <v>0</v>
      </c>
      <c r="M33" s="23">
        <v>0</v>
      </c>
      <c r="N33" s="215">
        <v>0</v>
      </c>
      <c r="O33" s="235">
        <v>0</v>
      </c>
      <c r="P33" s="235">
        <v>0</v>
      </c>
      <c r="Q33" s="235">
        <v>0</v>
      </c>
      <c r="R33" s="208">
        <v>0</v>
      </c>
      <c r="S33" s="152">
        <v>0</v>
      </c>
      <c r="T33" s="22">
        <v>0</v>
      </c>
      <c r="U33" s="151">
        <v>0</v>
      </c>
      <c r="V33" s="212">
        <v>0</v>
      </c>
      <c r="W33" s="191">
        <v>0</v>
      </c>
      <c r="X33" s="192">
        <v>0</v>
      </c>
      <c r="Y33" s="240">
        <v>0</v>
      </c>
      <c r="Z33" s="212">
        <v>0</v>
      </c>
      <c r="AA33" s="263">
        <v>0</v>
      </c>
      <c r="AB33" s="264">
        <v>0</v>
      </c>
      <c r="AC33" s="263">
        <v>0</v>
      </c>
      <c r="AD33" s="264">
        <v>0</v>
      </c>
      <c r="AE33" s="265">
        <v>0</v>
      </c>
      <c r="AF33" s="305">
        <v>0</v>
      </c>
      <c r="AG33" s="264">
        <v>0</v>
      </c>
      <c r="AH33" s="264">
        <v>0</v>
      </c>
      <c r="AI33" s="263">
        <v>0</v>
      </c>
      <c r="AJ33" s="305">
        <v>0</v>
      </c>
      <c r="AK33" s="318">
        <v>0</v>
      </c>
      <c r="AL33" s="319">
        <v>0</v>
      </c>
      <c r="AM33" s="328">
        <v>0</v>
      </c>
      <c r="AN33" s="328">
        <v>0</v>
      </c>
      <c r="AO33" s="976">
        <v>0</v>
      </c>
      <c r="AP33" s="102"/>
      <c r="AQ33" s="192"/>
      <c r="AR33" s="192"/>
      <c r="AS33" s="192"/>
      <c r="AT33" s="192"/>
      <c r="AU33" s="102"/>
      <c r="AV33" s="194"/>
      <c r="AW33" s="308"/>
      <c r="AX33" s="194"/>
      <c r="AY33" s="194"/>
      <c r="AZ33" s="194"/>
      <c r="BA33" s="257"/>
      <c r="BB33" s="257"/>
      <c r="BC33" s="257"/>
      <c r="BD33" s="257"/>
      <c r="BE33" s="192"/>
      <c r="BF33" s="192"/>
      <c r="BU33" s="102"/>
      <c r="BV33" s="103" t="s">
        <v>13</v>
      </c>
      <c r="BW33" s="102">
        <v>28</v>
      </c>
      <c r="BX33" s="480">
        <f t="shared" si="1"/>
        <v>0.92176926880978016</v>
      </c>
      <c r="BY33" s="190">
        <f t="shared" ref="BY33:CG33" si="31">BY243</f>
        <v>0.72369681344243342</v>
      </c>
      <c r="BZ33" s="190">
        <f t="shared" si="31"/>
        <v>0.74908181478954716</v>
      </c>
      <c r="CA33" s="190">
        <f t="shared" si="31"/>
        <v>1</v>
      </c>
      <c r="CB33" s="190">
        <f t="shared" si="31"/>
        <v>0.70454545454545447</v>
      </c>
      <c r="CC33" s="480">
        <f t="shared" si="31"/>
        <v>0.88950793227765479</v>
      </c>
      <c r="CD33" s="190">
        <f t="shared" si="31"/>
        <v>0.79122436158486886</v>
      </c>
      <c r="CE33" s="190">
        <f t="shared" si="31"/>
        <v>0.81122602261628052</v>
      </c>
      <c r="CF33" s="190">
        <f t="shared" si="31"/>
        <v>1</v>
      </c>
      <c r="CG33" s="190">
        <f t="shared" si="31"/>
        <v>1</v>
      </c>
      <c r="CH33" s="190">
        <f>IF('Run model'!$F$28=1, 1,0)</f>
        <v>1</v>
      </c>
    </row>
    <row r="34" spans="1:86" s="103" customFormat="1">
      <c r="A34" s="103" t="s">
        <v>13</v>
      </c>
      <c r="B34" s="102">
        <f t="shared" si="4"/>
        <v>100</v>
      </c>
      <c r="C34" s="183">
        <v>0</v>
      </c>
      <c r="D34" s="184">
        <v>0</v>
      </c>
      <c r="E34" s="338">
        <v>0</v>
      </c>
      <c r="F34" s="185">
        <v>0</v>
      </c>
      <c r="G34" s="186">
        <v>0</v>
      </c>
      <c r="H34" s="187">
        <v>0</v>
      </c>
      <c r="I34" s="22">
        <v>0</v>
      </c>
      <c r="J34" s="215">
        <v>0</v>
      </c>
      <c r="K34" s="188">
        <v>0</v>
      </c>
      <c r="L34" s="189">
        <v>0</v>
      </c>
      <c r="M34" s="23">
        <v>0</v>
      </c>
      <c r="N34" s="215">
        <v>0</v>
      </c>
      <c r="O34" s="235">
        <v>0</v>
      </c>
      <c r="P34" s="235">
        <v>0</v>
      </c>
      <c r="Q34" s="235">
        <v>0</v>
      </c>
      <c r="R34" s="208">
        <v>0</v>
      </c>
      <c r="S34" s="152">
        <v>0</v>
      </c>
      <c r="T34" s="22">
        <v>0</v>
      </c>
      <c r="U34" s="151">
        <v>0</v>
      </c>
      <c r="V34" s="212">
        <v>0</v>
      </c>
      <c r="W34" s="191">
        <v>0</v>
      </c>
      <c r="X34" s="192">
        <v>0</v>
      </c>
      <c r="Y34" s="240">
        <v>0</v>
      </c>
      <c r="Z34" s="212">
        <v>0</v>
      </c>
      <c r="AA34" s="263">
        <v>0</v>
      </c>
      <c r="AB34" s="264">
        <v>0</v>
      </c>
      <c r="AC34" s="263">
        <v>0</v>
      </c>
      <c r="AD34" s="264">
        <v>0</v>
      </c>
      <c r="AE34" s="265">
        <v>0</v>
      </c>
      <c r="AF34" s="305">
        <v>0</v>
      </c>
      <c r="AG34" s="264">
        <v>0</v>
      </c>
      <c r="AH34" s="264">
        <v>0</v>
      </c>
      <c r="AI34" s="263">
        <v>0</v>
      </c>
      <c r="AJ34" s="305">
        <v>0</v>
      </c>
      <c r="AK34" s="318">
        <v>0</v>
      </c>
      <c r="AL34" s="319">
        <v>0</v>
      </c>
      <c r="AM34" s="328">
        <v>0</v>
      </c>
      <c r="AN34" s="328">
        <v>0</v>
      </c>
      <c r="AO34" s="976">
        <v>0</v>
      </c>
      <c r="AP34" s="102"/>
      <c r="AQ34" s="192"/>
      <c r="AR34" s="171"/>
      <c r="AS34" s="171"/>
      <c r="AT34" s="192"/>
      <c r="AU34" s="102"/>
      <c r="AV34" s="194"/>
      <c r="AW34" s="308"/>
      <c r="AX34" s="194"/>
      <c r="AY34" s="194"/>
      <c r="AZ34" s="194"/>
      <c r="BA34" s="257"/>
      <c r="BB34" s="257"/>
      <c r="BC34" s="257"/>
      <c r="BD34" s="257"/>
      <c r="BE34" s="192"/>
      <c r="BF34" s="192"/>
      <c r="BG34" s="192"/>
      <c r="BH34" s="192"/>
      <c r="BI34" s="192"/>
      <c r="BJ34" s="192"/>
      <c r="BK34" s="192"/>
      <c r="BL34" s="192"/>
      <c r="BM34" s="192"/>
      <c r="BN34" s="192"/>
      <c r="BO34" s="192"/>
      <c r="BP34" s="192"/>
      <c r="BQ34" s="192"/>
      <c r="BR34" s="192"/>
      <c r="BS34" s="10"/>
      <c r="BT34" s="10"/>
      <c r="BU34" s="102"/>
      <c r="BV34" s="103" t="s">
        <v>13</v>
      </c>
      <c r="BW34" s="102">
        <v>29</v>
      </c>
      <c r="BX34" s="480">
        <f t="shared" si="1"/>
        <v>0.92176926880978016</v>
      </c>
      <c r="BY34" s="190">
        <f t="shared" ref="BY34:CG34" si="32">BY244</f>
        <v>0.72369681344243342</v>
      </c>
      <c r="BZ34" s="190">
        <f t="shared" si="32"/>
        <v>0.74908181478954716</v>
      </c>
      <c r="CA34" s="190">
        <f t="shared" si="32"/>
        <v>1</v>
      </c>
      <c r="CB34" s="190">
        <f t="shared" si="32"/>
        <v>0.70454545454545447</v>
      </c>
      <c r="CC34" s="480">
        <f t="shared" si="32"/>
        <v>0.88950793227765479</v>
      </c>
      <c r="CD34" s="190">
        <f t="shared" si="32"/>
        <v>0.79122436158486886</v>
      </c>
      <c r="CE34" s="190">
        <f t="shared" si="32"/>
        <v>0.81122602261628052</v>
      </c>
      <c r="CF34" s="190">
        <f t="shared" si="32"/>
        <v>1</v>
      </c>
      <c r="CG34" s="190">
        <f t="shared" si="32"/>
        <v>1</v>
      </c>
      <c r="CH34" s="190">
        <f>IF('Run model'!$F$28=1, 1,0)</f>
        <v>1</v>
      </c>
    </row>
    <row r="35" spans="1:86" s="103" customFormat="1">
      <c r="A35" s="103" t="s">
        <v>13</v>
      </c>
      <c r="B35" s="102">
        <f t="shared" si="4"/>
        <v>100</v>
      </c>
      <c r="C35" s="183">
        <v>0</v>
      </c>
      <c r="D35" s="184">
        <v>0</v>
      </c>
      <c r="E35" s="338">
        <v>0</v>
      </c>
      <c r="F35" s="185">
        <v>0</v>
      </c>
      <c r="G35" s="186">
        <v>0</v>
      </c>
      <c r="H35" s="187">
        <v>0</v>
      </c>
      <c r="I35" s="22">
        <v>0</v>
      </c>
      <c r="J35" s="215">
        <v>0</v>
      </c>
      <c r="K35" s="188">
        <v>0</v>
      </c>
      <c r="L35" s="189">
        <v>0</v>
      </c>
      <c r="M35" s="23">
        <v>0</v>
      </c>
      <c r="N35" s="215">
        <v>0</v>
      </c>
      <c r="O35" s="235">
        <v>0</v>
      </c>
      <c r="P35" s="235">
        <v>0</v>
      </c>
      <c r="Q35" s="235">
        <v>0</v>
      </c>
      <c r="R35" s="208">
        <v>0</v>
      </c>
      <c r="S35" s="152">
        <v>0</v>
      </c>
      <c r="T35" s="22">
        <v>0</v>
      </c>
      <c r="U35" s="151">
        <v>0</v>
      </c>
      <c r="V35" s="212">
        <v>0</v>
      </c>
      <c r="W35" s="191">
        <v>0</v>
      </c>
      <c r="X35" s="192">
        <v>0</v>
      </c>
      <c r="Y35" s="240">
        <v>0</v>
      </c>
      <c r="Z35" s="212">
        <v>0</v>
      </c>
      <c r="AA35" s="263">
        <v>0</v>
      </c>
      <c r="AB35" s="264">
        <v>0</v>
      </c>
      <c r="AC35" s="263">
        <v>0</v>
      </c>
      <c r="AD35" s="264">
        <v>0</v>
      </c>
      <c r="AE35" s="265">
        <v>0</v>
      </c>
      <c r="AF35" s="305">
        <v>0</v>
      </c>
      <c r="AG35" s="264">
        <v>0</v>
      </c>
      <c r="AH35" s="264">
        <v>0</v>
      </c>
      <c r="AI35" s="263">
        <v>0</v>
      </c>
      <c r="AJ35" s="305">
        <v>0</v>
      </c>
      <c r="AK35" s="318">
        <v>0</v>
      </c>
      <c r="AL35" s="319">
        <v>0</v>
      </c>
      <c r="AM35" s="328">
        <v>0</v>
      </c>
      <c r="AN35" s="328">
        <v>0</v>
      </c>
      <c r="AO35" s="976">
        <v>0</v>
      </c>
      <c r="AP35" s="102"/>
      <c r="AQ35" s="192"/>
      <c r="AR35" s="171"/>
      <c r="AS35" s="171"/>
      <c r="AT35" s="192"/>
      <c r="AU35" s="102"/>
      <c r="AV35" s="192"/>
      <c r="AW35" s="192"/>
      <c r="AX35" s="240"/>
      <c r="AY35" s="240"/>
      <c r="AZ35" s="240"/>
      <c r="BA35" s="257"/>
      <c r="BB35" s="257"/>
      <c r="BC35" s="257"/>
      <c r="BD35" s="257"/>
      <c r="BE35" s="192"/>
      <c r="BF35" s="192"/>
      <c r="BG35" s="192"/>
      <c r="BH35" s="192"/>
      <c r="BI35" s="192"/>
      <c r="BJ35" s="192"/>
      <c r="BK35" s="192"/>
      <c r="BL35" s="192"/>
      <c r="BM35" s="192"/>
      <c r="BN35" s="192"/>
      <c r="BO35" s="192"/>
      <c r="BP35" s="192"/>
      <c r="BQ35" s="192"/>
      <c r="BR35" s="192"/>
      <c r="BS35" s="10"/>
      <c r="BT35" s="10"/>
      <c r="BU35" s="102"/>
      <c r="BV35" s="103" t="s">
        <v>13</v>
      </c>
      <c r="BW35" s="102">
        <v>30</v>
      </c>
      <c r="BX35" s="480">
        <f t="shared" si="1"/>
        <v>0.92176926880978016</v>
      </c>
      <c r="BY35" s="190">
        <f t="shared" ref="BY35:CG35" si="33">BY245</f>
        <v>0.72369681344243342</v>
      </c>
      <c r="BZ35" s="190">
        <f t="shared" si="33"/>
        <v>0.74908181478954716</v>
      </c>
      <c r="CA35" s="190">
        <f t="shared" si="33"/>
        <v>1</v>
      </c>
      <c r="CB35" s="190">
        <f t="shared" si="33"/>
        <v>0.70454545454545447</v>
      </c>
      <c r="CC35" s="480">
        <f t="shared" si="33"/>
        <v>0.88950793227765479</v>
      </c>
      <c r="CD35" s="190">
        <f t="shared" si="33"/>
        <v>0.79122436158486886</v>
      </c>
      <c r="CE35" s="190">
        <f t="shared" si="33"/>
        <v>0.81122602261628052</v>
      </c>
      <c r="CF35" s="190">
        <f t="shared" si="33"/>
        <v>1</v>
      </c>
      <c r="CG35" s="190">
        <f t="shared" si="33"/>
        <v>1</v>
      </c>
      <c r="CH35" s="190">
        <f>IF('Run model'!$F$28=1, 1,0)</f>
        <v>1</v>
      </c>
    </row>
    <row r="36" spans="1:86" s="103" customFormat="1">
      <c r="A36" s="103" t="s">
        <v>13</v>
      </c>
      <c r="B36" s="102">
        <f t="shared" si="4"/>
        <v>100</v>
      </c>
      <c r="C36" s="183">
        <v>0</v>
      </c>
      <c r="D36" s="184">
        <v>0</v>
      </c>
      <c r="E36" s="339">
        <v>0</v>
      </c>
      <c r="F36" s="185">
        <v>0</v>
      </c>
      <c r="G36" s="186">
        <v>0</v>
      </c>
      <c r="H36" s="187">
        <v>0</v>
      </c>
      <c r="I36" s="22">
        <v>0</v>
      </c>
      <c r="J36" s="215">
        <v>0</v>
      </c>
      <c r="K36" s="188">
        <v>0</v>
      </c>
      <c r="L36" s="189">
        <v>0</v>
      </c>
      <c r="M36" s="23">
        <v>0</v>
      </c>
      <c r="N36" s="215">
        <v>0</v>
      </c>
      <c r="O36" s="235">
        <v>0</v>
      </c>
      <c r="P36" s="235">
        <v>0</v>
      </c>
      <c r="Q36" s="235">
        <v>0</v>
      </c>
      <c r="R36" s="208">
        <v>0</v>
      </c>
      <c r="S36" s="152">
        <v>0</v>
      </c>
      <c r="T36" s="22">
        <v>0</v>
      </c>
      <c r="U36" s="151">
        <v>0</v>
      </c>
      <c r="V36" s="212">
        <v>0</v>
      </c>
      <c r="W36" s="191">
        <v>0</v>
      </c>
      <c r="X36" s="192">
        <v>0</v>
      </c>
      <c r="Y36" s="240">
        <v>0</v>
      </c>
      <c r="Z36" s="212">
        <v>0</v>
      </c>
      <c r="AA36" s="263">
        <v>0</v>
      </c>
      <c r="AB36" s="264">
        <v>0</v>
      </c>
      <c r="AC36" s="263">
        <v>0</v>
      </c>
      <c r="AD36" s="264">
        <v>0</v>
      </c>
      <c r="AE36" s="265">
        <v>0</v>
      </c>
      <c r="AF36" s="305">
        <v>0</v>
      </c>
      <c r="AG36" s="264">
        <v>0</v>
      </c>
      <c r="AH36" s="264">
        <v>0</v>
      </c>
      <c r="AI36" s="263">
        <v>0</v>
      </c>
      <c r="AJ36" s="305">
        <v>0</v>
      </c>
      <c r="AK36" s="318">
        <v>0</v>
      </c>
      <c r="AL36" s="319">
        <v>0</v>
      </c>
      <c r="AM36" s="328">
        <v>0</v>
      </c>
      <c r="AN36" s="328">
        <v>0</v>
      </c>
      <c r="AO36" s="976">
        <v>0</v>
      </c>
      <c r="AP36" s="102"/>
      <c r="AQ36" s="192"/>
      <c r="AR36" s="192"/>
      <c r="AS36" s="192"/>
      <c r="AT36" s="192"/>
      <c r="AU36" s="102"/>
      <c r="AV36" s="192"/>
      <c r="AW36" s="192"/>
      <c r="AX36" s="240"/>
      <c r="AY36" s="240"/>
      <c r="AZ36" s="240"/>
      <c r="BA36" s="257"/>
      <c r="BB36" s="257"/>
      <c r="BC36" s="257"/>
      <c r="BD36" s="257"/>
      <c r="BE36" s="192"/>
      <c r="BF36" s="192"/>
      <c r="BG36" s="192"/>
      <c r="BH36" s="192"/>
      <c r="BI36" s="192"/>
      <c r="BJ36" s="192"/>
      <c r="BK36" s="192"/>
      <c r="BL36" s="192"/>
      <c r="BM36" s="192"/>
      <c r="BN36" s="192"/>
      <c r="BO36" s="192"/>
      <c r="BP36" s="192"/>
      <c r="BQ36" s="192"/>
      <c r="BR36" s="192"/>
      <c r="BS36" s="10"/>
      <c r="BT36" s="10"/>
      <c r="BU36" s="102"/>
      <c r="BV36" s="103" t="s">
        <v>13</v>
      </c>
      <c r="BW36" s="102">
        <v>31</v>
      </c>
      <c r="BX36" s="480">
        <f t="shared" si="1"/>
        <v>0.92176926880978016</v>
      </c>
      <c r="BY36" s="190">
        <f t="shared" ref="BY36:CG36" si="34">BY246</f>
        <v>0.72369681344243342</v>
      </c>
      <c r="BZ36" s="190">
        <f t="shared" si="34"/>
        <v>0.74908181478954716</v>
      </c>
      <c r="CA36" s="190">
        <f t="shared" si="34"/>
        <v>1</v>
      </c>
      <c r="CB36" s="190">
        <f t="shared" si="34"/>
        <v>0.70454545454545447</v>
      </c>
      <c r="CC36" s="480">
        <f t="shared" si="34"/>
        <v>0.88950793227765479</v>
      </c>
      <c r="CD36" s="190">
        <f t="shared" si="34"/>
        <v>0.79122436158486886</v>
      </c>
      <c r="CE36" s="190">
        <f t="shared" si="34"/>
        <v>0.81122602261628052</v>
      </c>
      <c r="CF36" s="190">
        <f t="shared" si="34"/>
        <v>1</v>
      </c>
      <c r="CG36" s="190">
        <f t="shared" si="34"/>
        <v>1</v>
      </c>
      <c r="CH36" s="190">
        <f>IF('Run model'!$F$28=1, 1,0)</f>
        <v>1</v>
      </c>
    </row>
    <row r="37" spans="1:86" s="103" customFormat="1">
      <c r="A37" s="103" t="s">
        <v>13</v>
      </c>
      <c r="B37" s="102">
        <f t="shared" si="4"/>
        <v>100</v>
      </c>
      <c r="C37" s="183">
        <v>0</v>
      </c>
      <c r="D37" s="184">
        <v>0</v>
      </c>
      <c r="E37" s="338">
        <v>0</v>
      </c>
      <c r="F37" s="185">
        <v>0</v>
      </c>
      <c r="G37" s="186">
        <v>0</v>
      </c>
      <c r="H37" s="187">
        <v>0</v>
      </c>
      <c r="I37" s="22">
        <v>0</v>
      </c>
      <c r="J37" s="215">
        <v>0</v>
      </c>
      <c r="K37" s="188">
        <v>0</v>
      </c>
      <c r="L37" s="189">
        <v>0</v>
      </c>
      <c r="M37" s="23">
        <v>0</v>
      </c>
      <c r="N37" s="215">
        <v>0</v>
      </c>
      <c r="O37" s="235">
        <v>0</v>
      </c>
      <c r="P37" s="235">
        <v>0</v>
      </c>
      <c r="Q37" s="235">
        <v>0</v>
      </c>
      <c r="R37" s="208">
        <v>0</v>
      </c>
      <c r="S37" s="152">
        <v>0</v>
      </c>
      <c r="T37" s="22">
        <v>0</v>
      </c>
      <c r="U37" s="151">
        <v>0</v>
      </c>
      <c r="V37" s="212">
        <v>0</v>
      </c>
      <c r="W37" s="191">
        <v>0</v>
      </c>
      <c r="X37" s="192">
        <v>0</v>
      </c>
      <c r="Y37" s="240">
        <v>0</v>
      </c>
      <c r="Z37" s="212">
        <v>0</v>
      </c>
      <c r="AA37" s="263">
        <v>0</v>
      </c>
      <c r="AB37" s="264">
        <v>0</v>
      </c>
      <c r="AC37" s="263">
        <v>0</v>
      </c>
      <c r="AD37" s="264">
        <v>0</v>
      </c>
      <c r="AE37" s="265">
        <v>0</v>
      </c>
      <c r="AF37" s="305">
        <v>0</v>
      </c>
      <c r="AG37" s="264">
        <v>0</v>
      </c>
      <c r="AH37" s="264">
        <v>0</v>
      </c>
      <c r="AI37" s="263">
        <v>0</v>
      </c>
      <c r="AJ37" s="305">
        <v>0</v>
      </c>
      <c r="AK37" s="318">
        <v>0</v>
      </c>
      <c r="AL37" s="319">
        <v>0</v>
      </c>
      <c r="AM37" s="328">
        <v>0</v>
      </c>
      <c r="AN37" s="328">
        <v>0</v>
      </c>
      <c r="AO37" s="976">
        <v>0</v>
      </c>
      <c r="AP37" s="102"/>
      <c r="AQ37" s="192"/>
      <c r="AR37" s="192"/>
      <c r="AS37" s="192"/>
      <c r="AT37" s="192"/>
      <c r="AU37" s="102"/>
      <c r="AV37" s="192"/>
      <c r="AW37" s="192"/>
      <c r="AX37" s="192"/>
      <c r="AY37" s="192"/>
      <c r="AZ37" s="192"/>
      <c r="BA37" s="260"/>
      <c r="BB37" s="260"/>
      <c r="BC37" s="260"/>
      <c r="BD37" s="192"/>
      <c r="BE37" s="192"/>
      <c r="BF37" s="192"/>
      <c r="BG37" s="192"/>
      <c r="BH37" s="192"/>
      <c r="BI37" s="192"/>
      <c r="BJ37" s="192"/>
      <c r="BK37" s="192"/>
      <c r="BL37" s="192"/>
      <c r="BM37" s="192"/>
      <c r="BN37" s="192"/>
      <c r="BO37" s="192"/>
      <c r="BP37" s="192"/>
      <c r="BQ37" s="192"/>
      <c r="BR37" s="192"/>
      <c r="BS37" s="10"/>
      <c r="BT37" s="10"/>
      <c r="BU37" s="102"/>
      <c r="BV37" s="103" t="s">
        <v>13</v>
      </c>
      <c r="BW37" s="102">
        <v>32</v>
      </c>
      <c r="BX37" s="480">
        <f t="shared" ref="BX37:BX68" si="35">BX247</f>
        <v>0.92176926880978016</v>
      </c>
      <c r="BY37" s="190">
        <f t="shared" ref="BY37:CG37" si="36">BY247</f>
        <v>0.72369681344243342</v>
      </c>
      <c r="BZ37" s="190">
        <f t="shared" si="36"/>
        <v>0.74908181478954716</v>
      </c>
      <c r="CA37" s="190">
        <f t="shared" si="36"/>
        <v>1</v>
      </c>
      <c r="CB37" s="190">
        <f t="shared" si="36"/>
        <v>0.70454545454545447</v>
      </c>
      <c r="CC37" s="480">
        <f t="shared" si="36"/>
        <v>0.88950793227765479</v>
      </c>
      <c r="CD37" s="190">
        <f t="shared" si="36"/>
        <v>0.79122436158486886</v>
      </c>
      <c r="CE37" s="190">
        <f t="shared" si="36"/>
        <v>0.81122602261628052</v>
      </c>
      <c r="CF37" s="190">
        <f t="shared" si="36"/>
        <v>1</v>
      </c>
      <c r="CG37" s="190">
        <f t="shared" si="36"/>
        <v>1</v>
      </c>
      <c r="CH37" s="190">
        <f>IF('Run model'!$F$28=1, 1,0)</f>
        <v>1</v>
      </c>
    </row>
    <row r="38" spans="1:86" s="103" customFormat="1">
      <c r="A38" s="103" t="s">
        <v>13</v>
      </c>
      <c r="B38" s="102">
        <f t="shared" si="4"/>
        <v>100</v>
      </c>
      <c r="C38" s="183">
        <v>0</v>
      </c>
      <c r="D38" s="184">
        <v>0</v>
      </c>
      <c r="E38" s="338">
        <v>0</v>
      </c>
      <c r="F38" s="185">
        <v>0</v>
      </c>
      <c r="G38" s="186">
        <v>0</v>
      </c>
      <c r="H38" s="187">
        <v>0</v>
      </c>
      <c r="I38" s="22">
        <v>0</v>
      </c>
      <c r="J38" s="215">
        <v>0</v>
      </c>
      <c r="K38" s="188">
        <v>0</v>
      </c>
      <c r="L38" s="189">
        <v>0</v>
      </c>
      <c r="M38" s="23">
        <v>0</v>
      </c>
      <c r="N38" s="215">
        <v>0</v>
      </c>
      <c r="O38" s="235">
        <v>0</v>
      </c>
      <c r="P38" s="235">
        <v>0</v>
      </c>
      <c r="Q38" s="235">
        <v>0</v>
      </c>
      <c r="R38" s="208">
        <v>0</v>
      </c>
      <c r="S38" s="152">
        <v>0</v>
      </c>
      <c r="T38" s="22">
        <v>0</v>
      </c>
      <c r="U38" s="151">
        <v>0</v>
      </c>
      <c r="V38" s="212">
        <v>0</v>
      </c>
      <c r="W38" s="191">
        <v>0</v>
      </c>
      <c r="X38" s="192">
        <v>0</v>
      </c>
      <c r="Y38" s="240">
        <v>0</v>
      </c>
      <c r="Z38" s="212">
        <v>0</v>
      </c>
      <c r="AA38" s="263">
        <v>0</v>
      </c>
      <c r="AB38" s="264">
        <v>0</v>
      </c>
      <c r="AC38" s="263">
        <v>0</v>
      </c>
      <c r="AD38" s="264">
        <v>0</v>
      </c>
      <c r="AE38" s="265">
        <v>0</v>
      </c>
      <c r="AF38" s="305">
        <v>0</v>
      </c>
      <c r="AG38" s="264">
        <v>0</v>
      </c>
      <c r="AH38" s="264">
        <v>0</v>
      </c>
      <c r="AI38" s="263">
        <v>0</v>
      </c>
      <c r="AJ38" s="305">
        <v>0</v>
      </c>
      <c r="AK38" s="318">
        <v>0</v>
      </c>
      <c r="AL38" s="319">
        <v>0</v>
      </c>
      <c r="AM38" s="328">
        <v>0</v>
      </c>
      <c r="AN38" s="328">
        <v>0</v>
      </c>
      <c r="AO38" s="976">
        <v>0</v>
      </c>
      <c r="AP38" s="102"/>
      <c r="AQ38" s="192"/>
      <c r="AR38" s="171"/>
      <c r="AS38" s="171"/>
      <c r="AT38" s="192"/>
      <c r="AU38" s="102"/>
      <c r="AV38" s="192"/>
      <c r="AW38" s="192"/>
      <c r="AX38" s="192"/>
      <c r="AY38" s="192"/>
      <c r="AZ38" s="192"/>
      <c r="BA38" s="260"/>
      <c r="BB38" s="260"/>
      <c r="BC38" s="260"/>
      <c r="BD38" s="192"/>
      <c r="BE38" s="192"/>
      <c r="BF38" s="192"/>
      <c r="BG38" s="192"/>
      <c r="BH38" s="192"/>
      <c r="BI38" s="192"/>
      <c r="BJ38" s="192"/>
      <c r="BK38" s="192"/>
      <c r="BL38" s="192"/>
      <c r="BM38" s="192"/>
      <c r="BN38" s="192"/>
      <c r="BO38" s="192"/>
      <c r="BP38" s="192"/>
      <c r="BQ38" s="192"/>
      <c r="BR38" s="192"/>
      <c r="BS38" s="10"/>
      <c r="BT38" s="10"/>
      <c r="BU38" s="102"/>
      <c r="BV38" s="103" t="s">
        <v>13</v>
      </c>
      <c r="BW38" s="102">
        <v>33</v>
      </c>
      <c r="BX38" s="480">
        <f t="shared" si="35"/>
        <v>0.92176926880978016</v>
      </c>
      <c r="BY38" s="190">
        <f t="shared" ref="BY38:CG38" si="37">BY248</f>
        <v>0.72369681344243342</v>
      </c>
      <c r="BZ38" s="190">
        <f t="shared" si="37"/>
        <v>0.74908181478954716</v>
      </c>
      <c r="CA38" s="190">
        <f t="shared" si="37"/>
        <v>1</v>
      </c>
      <c r="CB38" s="190">
        <f t="shared" si="37"/>
        <v>0.70454545454545447</v>
      </c>
      <c r="CC38" s="480">
        <f t="shared" si="37"/>
        <v>0.88950793227765479</v>
      </c>
      <c r="CD38" s="190">
        <f t="shared" si="37"/>
        <v>0.79122436158486886</v>
      </c>
      <c r="CE38" s="190">
        <f t="shared" si="37"/>
        <v>0.81122602261628052</v>
      </c>
      <c r="CF38" s="190">
        <f t="shared" si="37"/>
        <v>1</v>
      </c>
      <c r="CG38" s="190">
        <f t="shared" si="37"/>
        <v>1</v>
      </c>
      <c r="CH38" s="190">
        <f>IF('Run model'!$F$28=1, 1,0)</f>
        <v>1</v>
      </c>
    </row>
    <row r="39" spans="1:86" s="103" customFormat="1">
      <c r="A39" s="103" t="s">
        <v>13</v>
      </c>
      <c r="B39" s="102">
        <f t="shared" si="4"/>
        <v>100</v>
      </c>
      <c r="C39" s="183">
        <v>0</v>
      </c>
      <c r="D39" s="184">
        <v>0</v>
      </c>
      <c r="E39" s="338">
        <v>0</v>
      </c>
      <c r="F39" s="185">
        <v>0</v>
      </c>
      <c r="G39" s="186">
        <v>0</v>
      </c>
      <c r="H39" s="187">
        <v>0</v>
      </c>
      <c r="I39" s="22">
        <v>0</v>
      </c>
      <c r="J39" s="215">
        <v>0</v>
      </c>
      <c r="K39" s="188">
        <v>0</v>
      </c>
      <c r="L39" s="189">
        <v>0</v>
      </c>
      <c r="M39" s="23">
        <v>0</v>
      </c>
      <c r="N39" s="215">
        <v>0</v>
      </c>
      <c r="O39" s="235">
        <v>0</v>
      </c>
      <c r="P39" s="235">
        <v>0</v>
      </c>
      <c r="Q39" s="235">
        <v>0</v>
      </c>
      <c r="R39" s="208">
        <v>0</v>
      </c>
      <c r="S39" s="152">
        <v>0</v>
      </c>
      <c r="T39" s="22">
        <v>0</v>
      </c>
      <c r="U39" s="151">
        <v>0</v>
      </c>
      <c r="V39" s="212">
        <v>0</v>
      </c>
      <c r="W39" s="191">
        <v>0</v>
      </c>
      <c r="X39" s="192">
        <v>0</v>
      </c>
      <c r="Y39" s="240">
        <v>0</v>
      </c>
      <c r="Z39" s="212">
        <v>0</v>
      </c>
      <c r="AA39" s="263">
        <v>0</v>
      </c>
      <c r="AB39" s="264">
        <v>0</v>
      </c>
      <c r="AC39" s="263">
        <v>0</v>
      </c>
      <c r="AD39" s="264">
        <v>0</v>
      </c>
      <c r="AE39" s="265">
        <v>0</v>
      </c>
      <c r="AF39" s="305">
        <v>0</v>
      </c>
      <c r="AG39" s="264">
        <v>0</v>
      </c>
      <c r="AH39" s="264">
        <v>0</v>
      </c>
      <c r="AI39" s="263">
        <v>0</v>
      </c>
      <c r="AJ39" s="305">
        <v>0</v>
      </c>
      <c r="AK39" s="318">
        <v>0</v>
      </c>
      <c r="AL39" s="319">
        <v>0</v>
      </c>
      <c r="AM39" s="328">
        <v>0</v>
      </c>
      <c r="AN39" s="328">
        <v>0</v>
      </c>
      <c r="AO39" s="976">
        <v>0</v>
      </c>
      <c r="AP39" s="102"/>
      <c r="AQ39" s="192"/>
      <c r="AR39" s="192"/>
      <c r="AS39" s="192"/>
      <c r="AT39" s="192"/>
      <c r="AU39" s="102"/>
      <c r="AV39" s="192"/>
      <c r="AW39" s="192"/>
      <c r="AX39" s="192"/>
      <c r="AY39" s="192"/>
      <c r="AZ39" s="192"/>
      <c r="BA39" s="260"/>
      <c r="BB39" s="260"/>
      <c r="BC39" s="260"/>
      <c r="BD39" s="192"/>
      <c r="BE39" s="192"/>
      <c r="BF39" s="192"/>
      <c r="BG39" s="192"/>
      <c r="BH39" s="192"/>
      <c r="BI39" s="192"/>
      <c r="BJ39" s="192"/>
      <c r="BK39" s="192"/>
      <c r="BL39" s="192"/>
      <c r="BM39" s="192"/>
      <c r="BN39" s="192"/>
      <c r="BO39" s="192"/>
      <c r="BP39" s="192"/>
      <c r="BQ39" s="192"/>
      <c r="BR39" s="192"/>
      <c r="BS39" s="10"/>
      <c r="BT39" s="10"/>
      <c r="BU39" s="102"/>
      <c r="BV39" s="103" t="s">
        <v>13</v>
      </c>
      <c r="BW39" s="102">
        <v>34</v>
      </c>
      <c r="BX39" s="480">
        <f t="shared" si="35"/>
        <v>0.92176926880978016</v>
      </c>
      <c r="BY39" s="190">
        <f t="shared" ref="BY39:CG39" si="38">BY249</f>
        <v>0.72369681344243342</v>
      </c>
      <c r="BZ39" s="190">
        <f t="shared" si="38"/>
        <v>0.74908181478954716</v>
      </c>
      <c r="CA39" s="190">
        <f t="shared" si="38"/>
        <v>1</v>
      </c>
      <c r="CB39" s="190">
        <f t="shared" si="38"/>
        <v>0.70454545454545447</v>
      </c>
      <c r="CC39" s="480">
        <f t="shared" si="38"/>
        <v>0.88950793227765479</v>
      </c>
      <c r="CD39" s="190">
        <f t="shared" si="38"/>
        <v>0.79122436158486886</v>
      </c>
      <c r="CE39" s="190">
        <f t="shared" si="38"/>
        <v>0.81122602261628052</v>
      </c>
      <c r="CF39" s="190">
        <f t="shared" si="38"/>
        <v>1</v>
      </c>
      <c r="CG39" s="190">
        <f t="shared" si="38"/>
        <v>1</v>
      </c>
      <c r="CH39" s="190">
        <f>IF('Run model'!$F$28=1, 1,0)</f>
        <v>1</v>
      </c>
    </row>
    <row r="40" spans="1:86" s="103" customFormat="1" ht="12.75" customHeight="1">
      <c r="A40" s="103" t="s">
        <v>13</v>
      </c>
      <c r="B40" s="102">
        <f t="shared" si="4"/>
        <v>100</v>
      </c>
      <c r="C40" s="183">
        <v>0</v>
      </c>
      <c r="D40" s="184">
        <v>0</v>
      </c>
      <c r="E40" s="338">
        <v>0</v>
      </c>
      <c r="F40" s="185">
        <v>0</v>
      </c>
      <c r="G40" s="186">
        <v>0</v>
      </c>
      <c r="H40" s="187">
        <v>0</v>
      </c>
      <c r="I40" s="22">
        <v>0</v>
      </c>
      <c r="J40" s="215">
        <v>0</v>
      </c>
      <c r="K40" s="188">
        <v>0</v>
      </c>
      <c r="L40" s="189">
        <v>0</v>
      </c>
      <c r="M40" s="23">
        <v>0</v>
      </c>
      <c r="N40" s="215">
        <v>0</v>
      </c>
      <c r="O40" s="235">
        <v>0</v>
      </c>
      <c r="P40" s="235">
        <v>0</v>
      </c>
      <c r="Q40" s="235">
        <v>0</v>
      </c>
      <c r="R40" s="208">
        <v>0</v>
      </c>
      <c r="S40" s="152">
        <v>0</v>
      </c>
      <c r="T40" s="22">
        <v>0</v>
      </c>
      <c r="U40" s="151">
        <v>0</v>
      </c>
      <c r="V40" s="212">
        <v>0</v>
      </c>
      <c r="W40" s="191">
        <v>0</v>
      </c>
      <c r="X40" s="192">
        <v>0</v>
      </c>
      <c r="Y40" s="240">
        <v>0</v>
      </c>
      <c r="Z40" s="212">
        <v>0</v>
      </c>
      <c r="AA40" s="263">
        <v>0</v>
      </c>
      <c r="AB40" s="264">
        <v>0</v>
      </c>
      <c r="AC40" s="263">
        <v>0</v>
      </c>
      <c r="AD40" s="264">
        <v>0</v>
      </c>
      <c r="AE40" s="265">
        <v>0</v>
      </c>
      <c r="AF40" s="305">
        <v>0</v>
      </c>
      <c r="AG40" s="264">
        <v>0</v>
      </c>
      <c r="AH40" s="264">
        <v>0</v>
      </c>
      <c r="AI40" s="263">
        <v>0</v>
      </c>
      <c r="AJ40" s="305">
        <v>0</v>
      </c>
      <c r="AK40" s="318">
        <v>0</v>
      </c>
      <c r="AL40" s="319">
        <v>0</v>
      </c>
      <c r="AM40" s="328">
        <v>0</v>
      </c>
      <c r="AN40" s="328">
        <v>0</v>
      </c>
      <c r="AO40" s="976">
        <v>0</v>
      </c>
      <c r="AP40" s="102"/>
      <c r="AQ40" s="192"/>
      <c r="AR40" s="171"/>
      <c r="AS40" s="171"/>
      <c r="AT40" s="192"/>
      <c r="AU40" s="102"/>
      <c r="AV40" s="192"/>
      <c r="AW40" s="192"/>
      <c r="AX40" s="192"/>
      <c r="AY40" s="192"/>
      <c r="AZ40" s="192"/>
      <c r="BA40" s="260"/>
      <c r="BB40" s="260"/>
      <c r="BC40" s="260"/>
      <c r="BD40" s="192"/>
      <c r="BE40" s="192"/>
      <c r="BF40" s="192"/>
      <c r="BG40" s="192"/>
      <c r="BH40" s="192"/>
      <c r="BI40" s="192"/>
      <c r="BJ40" s="192"/>
      <c r="BK40" s="192"/>
      <c r="BL40" s="192"/>
      <c r="BM40" s="192"/>
      <c r="BN40" s="192"/>
      <c r="BO40" s="192"/>
      <c r="BP40" s="192"/>
      <c r="BQ40" s="192"/>
      <c r="BR40" s="192"/>
      <c r="BS40" s="10"/>
      <c r="BT40" s="10"/>
      <c r="BU40" s="102"/>
      <c r="BV40" s="103" t="s">
        <v>13</v>
      </c>
      <c r="BW40" s="102">
        <v>35</v>
      </c>
      <c r="BX40" s="480">
        <f t="shared" si="35"/>
        <v>0.92176926880978016</v>
      </c>
      <c r="BY40" s="190">
        <f t="shared" ref="BY40:CG40" si="39">BY250</f>
        <v>0.72369681344243342</v>
      </c>
      <c r="BZ40" s="190">
        <f t="shared" si="39"/>
        <v>0.74908181478954716</v>
      </c>
      <c r="CA40" s="190">
        <f t="shared" si="39"/>
        <v>1</v>
      </c>
      <c r="CB40" s="190">
        <f t="shared" si="39"/>
        <v>0.70454545454545447</v>
      </c>
      <c r="CC40" s="480">
        <f t="shared" si="39"/>
        <v>0.88950793227765479</v>
      </c>
      <c r="CD40" s="190">
        <f t="shared" si="39"/>
        <v>0.79122436158486886</v>
      </c>
      <c r="CE40" s="190">
        <f t="shared" si="39"/>
        <v>0.81122602261628052</v>
      </c>
      <c r="CF40" s="190">
        <f t="shared" si="39"/>
        <v>1</v>
      </c>
      <c r="CG40" s="190">
        <f t="shared" si="39"/>
        <v>1</v>
      </c>
      <c r="CH40" s="190">
        <f>IF('Run model'!$F$28=1, 1,0)</f>
        <v>1</v>
      </c>
    </row>
    <row r="41" spans="1:86" s="103" customFormat="1">
      <c r="A41" s="103" t="s">
        <v>13</v>
      </c>
      <c r="B41" s="102">
        <f t="shared" si="4"/>
        <v>100</v>
      </c>
      <c r="C41" s="183">
        <v>0</v>
      </c>
      <c r="D41" s="184">
        <v>0</v>
      </c>
      <c r="E41" s="339">
        <v>0</v>
      </c>
      <c r="F41" s="185">
        <v>0</v>
      </c>
      <c r="G41" s="186">
        <v>0</v>
      </c>
      <c r="H41" s="187">
        <v>0</v>
      </c>
      <c r="I41" s="22">
        <v>0</v>
      </c>
      <c r="J41" s="215">
        <v>0</v>
      </c>
      <c r="K41" s="188">
        <v>0</v>
      </c>
      <c r="L41" s="189">
        <v>0</v>
      </c>
      <c r="M41" s="23">
        <v>0</v>
      </c>
      <c r="N41" s="215">
        <v>0</v>
      </c>
      <c r="O41" s="235">
        <v>0</v>
      </c>
      <c r="P41" s="235">
        <v>0</v>
      </c>
      <c r="Q41" s="235">
        <v>0</v>
      </c>
      <c r="R41" s="208">
        <v>0</v>
      </c>
      <c r="S41" s="152">
        <v>0</v>
      </c>
      <c r="T41" s="22">
        <v>0</v>
      </c>
      <c r="U41" s="151">
        <v>0</v>
      </c>
      <c r="V41" s="212">
        <v>0</v>
      </c>
      <c r="W41" s="191">
        <v>0</v>
      </c>
      <c r="X41" s="192">
        <v>0</v>
      </c>
      <c r="Y41" s="240">
        <v>0</v>
      </c>
      <c r="Z41" s="212">
        <v>0</v>
      </c>
      <c r="AA41" s="263">
        <v>0</v>
      </c>
      <c r="AB41" s="264">
        <v>0</v>
      </c>
      <c r="AC41" s="263">
        <v>0</v>
      </c>
      <c r="AD41" s="264">
        <v>0</v>
      </c>
      <c r="AE41" s="265">
        <v>0</v>
      </c>
      <c r="AF41" s="305">
        <v>0</v>
      </c>
      <c r="AG41" s="264">
        <v>0</v>
      </c>
      <c r="AH41" s="264">
        <v>0</v>
      </c>
      <c r="AI41" s="263">
        <v>0</v>
      </c>
      <c r="AJ41" s="305">
        <v>0</v>
      </c>
      <c r="AK41" s="318">
        <v>0</v>
      </c>
      <c r="AL41" s="319">
        <v>0</v>
      </c>
      <c r="AM41" s="328">
        <v>0</v>
      </c>
      <c r="AN41" s="328">
        <v>0</v>
      </c>
      <c r="AO41" s="976">
        <v>0</v>
      </c>
      <c r="AP41" s="102"/>
      <c r="AQ41" s="192"/>
      <c r="AR41" s="192"/>
      <c r="AS41" s="192"/>
      <c r="AT41" s="192"/>
      <c r="AU41" s="102"/>
      <c r="AV41" s="192"/>
      <c r="AW41" s="192"/>
      <c r="AX41" s="192"/>
      <c r="AY41" s="192"/>
      <c r="AZ41" s="192"/>
      <c r="BA41" s="260"/>
      <c r="BB41" s="260"/>
      <c r="BC41" s="260"/>
      <c r="BD41" s="192"/>
      <c r="BE41" s="192"/>
      <c r="BF41" s="192"/>
      <c r="BG41" s="192"/>
      <c r="BH41" s="192"/>
      <c r="BI41" s="192"/>
      <c r="BJ41" s="192"/>
      <c r="BK41" s="192"/>
      <c r="BL41" s="192"/>
      <c r="BM41" s="192"/>
      <c r="BN41" s="192"/>
      <c r="BO41" s="192"/>
      <c r="BP41" s="192"/>
      <c r="BQ41" s="192"/>
      <c r="BR41" s="192"/>
      <c r="BS41" s="10"/>
      <c r="BT41" s="10"/>
      <c r="BU41" s="102"/>
      <c r="BV41" s="103" t="s">
        <v>13</v>
      </c>
      <c r="BW41" s="102">
        <v>36</v>
      </c>
      <c r="BX41" s="480">
        <f t="shared" si="35"/>
        <v>0.92176926880978016</v>
      </c>
      <c r="BY41" s="190">
        <f t="shared" ref="BY41:CG41" si="40">BY251</f>
        <v>0.72369681344243342</v>
      </c>
      <c r="BZ41" s="190">
        <f t="shared" si="40"/>
        <v>0.74908181478954716</v>
      </c>
      <c r="CA41" s="190">
        <f t="shared" si="40"/>
        <v>1</v>
      </c>
      <c r="CB41" s="190">
        <f t="shared" si="40"/>
        <v>0.70454545454545447</v>
      </c>
      <c r="CC41" s="480">
        <f t="shared" si="40"/>
        <v>0.88950793227765479</v>
      </c>
      <c r="CD41" s="190">
        <f t="shared" si="40"/>
        <v>0.79122436158486886</v>
      </c>
      <c r="CE41" s="190">
        <f t="shared" si="40"/>
        <v>0.81122602261628052</v>
      </c>
      <c r="CF41" s="190">
        <f t="shared" si="40"/>
        <v>1</v>
      </c>
      <c r="CG41" s="190">
        <f t="shared" si="40"/>
        <v>1</v>
      </c>
      <c r="CH41" s="190">
        <f>IF('Run model'!$F$28=1, 1,0)</f>
        <v>1</v>
      </c>
    </row>
    <row r="42" spans="1:86" s="103" customFormat="1">
      <c r="A42" s="103" t="s">
        <v>13</v>
      </c>
      <c r="B42" s="102">
        <f t="shared" si="4"/>
        <v>100</v>
      </c>
      <c r="C42" s="183">
        <v>0</v>
      </c>
      <c r="D42" s="184">
        <v>0</v>
      </c>
      <c r="E42" s="338">
        <v>0</v>
      </c>
      <c r="F42" s="185">
        <v>0</v>
      </c>
      <c r="G42" s="186">
        <v>0</v>
      </c>
      <c r="H42" s="187">
        <v>0</v>
      </c>
      <c r="I42" s="22">
        <v>0</v>
      </c>
      <c r="J42" s="215">
        <v>0</v>
      </c>
      <c r="K42" s="188">
        <v>0</v>
      </c>
      <c r="L42" s="189">
        <v>0</v>
      </c>
      <c r="M42" s="23">
        <v>0</v>
      </c>
      <c r="N42" s="215">
        <v>0</v>
      </c>
      <c r="O42" s="235">
        <v>0</v>
      </c>
      <c r="P42" s="235">
        <v>0</v>
      </c>
      <c r="Q42" s="235">
        <v>0</v>
      </c>
      <c r="R42" s="208">
        <v>0</v>
      </c>
      <c r="S42" s="152">
        <v>0</v>
      </c>
      <c r="T42" s="22">
        <v>0</v>
      </c>
      <c r="U42" s="151">
        <v>0</v>
      </c>
      <c r="V42" s="212">
        <v>0</v>
      </c>
      <c r="W42" s="191">
        <v>0</v>
      </c>
      <c r="X42" s="192">
        <v>0</v>
      </c>
      <c r="Y42" s="240">
        <v>0</v>
      </c>
      <c r="Z42" s="212">
        <v>0</v>
      </c>
      <c r="AA42" s="263">
        <v>0</v>
      </c>
      <c r="AB42" s="264">
        <v>0</v>
      </c>
      <c r="AC42" s="263">
        <v>0</v>
      </c>
      <c r="AD42" s="264">
        <v>0</v>
      </c>
      <c r="AE42" s="263">
        <v>0</v>
      </c>
      <c r="AF42" s="305">
        <v>0</v>
      </c>
      <c r="AG42" s="264">
        <v>0</v>
      </c>
      <c r="AH42" s="264">
        <v>0</v>
      </c>
      <c r="AI42" s="263">
        <v>0</v>
      </c>
      <c r="AJ42" s="305">
        <v>0</v>
      </c>
      <c r="AK42" s="318">
        <v>0</v>
      </c>
      <c r="AL42" s="319">
        <v>0</v>
      </c>
      <c r="AM42" s="328">
        <v>0</v>
      </c>
      <c r="AN42" s="328">
        <v>0</v>
      </c>
      <c r="AO42" s="976">
        <v>0</v>
      </c>
      <c r="AP42" s="102"/>
      <c r="AQ42" s="192"/>
      <c r="AR42" s="192"/>
      <c r="AS42" s="192"/>
      <c r="AT42" s="192"/>
      <c r="AU42" s="102"/>
      <c r="AV42" s="192"/>
      <c r="AW42" s="192"/>
      <c r="AX42" s="192"/>
      <c r="AY42" s="192"/>
      <c r="AZ42" s="192"/>
      <c r="BA42" s="260"/>
      <c r="BB42" s="260"/>
      <c r="BC42" s="260"/>
      <c r="BD42" s="192"/>
      <c r="BE42" s="192"/>
      <c r="BF42" s="192"/>
      <c r="BG42" s="192"/>
      <c r="BH42" s="192"/>
      <c r="BI42" s="192"/>
      <c r="BJ42" s="192"/>
      <c r="BK42" s="192"/>
      <c r="BL42" s="192"/>
      <c r="BM42" s="192"/>
      <c r="BN42" s="192"/>
      <c r="BO42" s="192"/>
      <c r="BP42" s="192"/>
      <c r="BQ42" s="192"/>
      <c r="BR42" s="192"/>
      <c r="BS42" s="10"/>
      <c r="BT42" s="10"/>
      <c r="BU42" s="102"/>
      <c r="BV42" s="103" t="s">
        <v>13</v>
      </c>
      <c r="BW42" s="102">
        <v>37</v>
      </c>
      <c r="BX42" s="480">
        <f t="shared" si="35"/>
        <v>0.92176926880978016</v>
      </c>
      <c r="BY42" s="190">
        <f t="shared" ref="BY42:CG42" si="41">BY252</f>
        <v>0.72369681344243342</v>
      </c>
      <c r="BZ42" s="190">
        <f t="shared" si="41"/>
        <v>0.74908181478954716</v>
      </c>
      <c r="CA42" s="190">
        <f t="shared" si="41"/>
        <v>1</v>
      </c>
      <c r="CB42" s="190">
        <f t="shared" si="41"/>
        <v>0.70454545454545447</v>
      </c>
      <c r="CC42" s="480">
        <f t="shared" si="41"/>
        <v>0.88950793227765479</v>
      </c>
      <c r="CD42" s="190">
        <f t="shared" si="41"/>
        <v>0.79122436158486886</v>
      </c>
      <c r="CE42" s="190">
        <f t="shared" si="41"/>
        <v>0.81122602261628052</v>
      </c>
      <c r="CF42" s="190">
        <f t="shared" si="41"/>
        <v>1</v>
      </c>
      <c r="CG42" s="190">
        <f t="shared" si="41"/>
        <v>1</v>
      </c>
      <c r="CH42" s="190">
        <f>IF('Run model'!$F$28=1, 1,0)</f>
        <v>1</v>
      </c>
    </row>
    <row r="43" spans="1:86" s="103" customFormat="1">
      <c r="A43" s="103" t="s">
        <v>13</v>
      </c>
      <c r="B43" s="102">
        <f t="shared" si="4"/>
        <v>100</v>
      </c>
      <c r="C43" s="183">
        <v>0</v>
      </c>
      <c r="D43" s="184">
        <v>0</v>
      </c>
      <c r="E43" s="338">
        <v>0</v>
      </c>
      <c r="F43" s="185">
        <v>0</v>
      </c>
      <c r="G43" s="186">
        <v>0</v>
      </c>
      <c r="H43" s="187">
        <v>0</v>
      </c>
      <c r="I43" s="22">
        <v>0</v>
      </c>
      <c r="J43" s="215">
        <v>0</v>
      </c>
      <c r="K43" s="188">
        <v>0</v>
      </c>
      <c r="L43" s="189">
        <v>0</v>
      </c>
      <c r="M43" s="23">
        <v>0</v>
      </c>
      <c r="N43" s="215">
        <v>0</v>
      </c>
      <c r="O43" s="235">
        <v>0</v>
      </c>
      <c r="P43" s="235">
        <v>0</v>
      </c>
      <c r="Q43" s="235">
        <v>0</v>
      </c>
      <c r="R43" s="208">
        <v>0</v>
      </c>
      <c r="S43" s="152">
        <v>0</v>
      </c>
      <c r="T43" s="22">
        <v>0</v>
      </c>
      <c r="U43" s="151">
        <v>0</v>
      </c>
      <c r="V43" s="212">
        <v>0</v>
      </c>
      <c r="W43" s="191">
        <v>0</v>
      </c>
      <c r="X43" s="192">
        <v>0</v>
      </c>
      <c r="Y43" s="240">
        <v>0</v>
      </c>
      <c r="Z43" s="212">
        <v>0</v>
      </c>
      <c r="AA43" s="263">
        <v>0</v>
      </c>
      <c r="AB43" s="264">
        <v>0</v>
      </c>
      <c r="AC43" s="263">
        <v>0</v>
      </c>
      <c r="AD43" s="264">
        <v>0</v>
      </c>
      <c r="AE43" s="265">
        <v>0</v>
      </c>
      <c r="AF43" s="305">
        <v>0</v>
      </c>
      <c r="AG43" s="264">
        <v>0</v>
      </c>
      <c r="AH43" s="264">
        <v>0</v>
      </c>
      <c r="AI43" s="263">
        <v>0</v>
      </c>
      <c r="AJ43" s="305">
        <v>0</v>
      </c>
      <c r="AK43" s="318">
        <v>0</v>
      </c>
      <c r="AL43" s="319">
        <v>0</v>
      </c>
      <c r="AM43" s="328">
        <v>0</v>
      </c>
      <c r="AN43" s="328">
        <v>0</v>
      </c>
      <c r="AO43" s="976">
        <v>0</v>
      </c>
      <c r="AP43" s="102"/>
      <c r="AQ43" s="192"/>
      <c r="AR43" s="192"/>
      <c r="AS43" s="192"/>
      <c r="AT43" s="192"/>
      <c r="AU43" s="102"/>
      <c r="AV43" s="192"/>
      <c r="AW43" s="192"/>
      <c r="AX43" s="192"/>
      <c r="AY43" s="192"/>
      <c r="AZ43" s="192"/>
      <c r="BA43" s="260"/>
      <c r="BB43" s="260"/>
      <c r="BC43" s="260"/>
      <c r="BD43" s="192"/>
      <c r="BE43" s="192"/>
      <c r="BF43" s="192"/>
      <c r="BG43" s="192"/>
      <c r="BH43" s="192"/>
      <c r="BI43" s="192"/>
      <c r="BJ43" s="192"/>
      <c r="BK43" s="192"/>
      <c r="BL43" s="192"/>
      <c r="BM43" s="192"/>
      <c r="BN43" s="192"/>
      <c r="BO43" s="192"/>
      <c r="BP43" s="192"/>
      <c r="BQ43" s="192"/>
      <c r="BR43" s="192"/>
      <c r="BS43" s="10"/>
      <c r="BT43" s="10"/>
      <c r="BU43" s="102"/>
      <c r="BV43" s="103" t="s">
        <v>13</v>
      </c>
      <c r="BW43" s="102">
        <v>38</v>
      </c>
      <c r="BX43" s="480">
        <f t="shared" si="35"/>
        <v>0.92176926880978016</v>
      </c>
      <c r="BY43" s="190">
        <f t="shared" ref="BY43:CG43" si="42">BY253</f>
        <v>0.72369681344243342</v>
      </c>
      <c r="BZ43" s="190">
        <f t="shared" si="42"/>
        <v>0.74908181478954716</v>
      </c>
      <c r="CA43" s="190">
        <f t="shared" si="42"/>
        <v>1</v>
      </c>
      <c r="CB43" s="190">
        <f t="shared" si="42"/>
        <v>0.70454545454545447</v>
      </c>
      <c r="CC43" s="480">
        <f t="shared" si="42"/>
        <v>0.88950793227765479</v>
      </c>
      <c r="CD43" s="190">
        <f t="shared" si="42"/>
        <v>0.79122436158486886</v>
      </c>
      <c r="CE43" s="190">
        <f t="shared" si="42"/>
        <v>0.81122602261628052</v>
      </c>
      <c r="CF43" s="190">
        <f t="shared" si="42"/>
        <v>1</v>
      </c>
      <c r="CG43" s="190">
        <f t="shared" si="42"/>
        <v>1</v>
      </c>
      <c r="CH43" s="190">
        <f>IF('Run model'!$F$28=1, 1,0)</f>
        <v>1</v>
      </c>
    </row>
    <row r="44" spans="1:86" s="103" customFormat="1">
      <c r="A44" s="103" t="s">
        <v>13</v>
      </c>
      <c r="B44" s="102">
        <f t="shared" si="4"/>
        <v>100</v>
      </c>
      <c r="C44" s="183">
        <v>0</v>
      </c>
      <c r="D44" s="184">
        <v>0</v>
      </c>
      <c r="E44" s="338">
        <v>0</v>
      </c>
      <c r="F44" s="185">
        <v>0</v>
      </c>
      <c r="G44" s="186">
        <v>0</v>
      </c>
      <c r="H44" s="187">
        <v>0</v>
      </c>
      <c r="I44" s="22">
        <v>0</v>
      </c>
      <c r="J44" s="215">
        <v>0</v>
      </c>
      <c r="K44" s="188">
        <v>0</v>
      </c>
      <c r="L44" s="189">
        <v>0</v>
      </c>
      <c r="M44" s="23">
        <v>0</v>
      </c>
      <c r="N44" s="215">
        <v>0</v>
      </c>
      <c r="O44" s="235">
        <v>0</v>
      </c>
      <c r="P44" s="235">
        <v>0</v>
      </c>
      <c r="Q44" s="235">
        <v>0</v>
      </c>
      <c r="R44" s="208">
        <v>0</v>
      </c>
      <c r="S44" s="152">
        <v>0</v>
      </c>
      <c r="T44" s="22">
        <v>0</v>
      </c>
      <c r="U44" s="151">
        <v>0</v>
      </c>
      <c r="V44" s="212">
        <v>0</v>
      </c>
      <c r="W44" s="191">
        <v>0</v>
      </c>
      <c r="X44" s="192">
        <v>0</v>
      </c>
      <c r="Y44" s="240">
        <v>0</v>
      </c>
      <c r="Z44" s="212">
        <v>0</v>
      </c>
      <c r="AA44" s="263">
        <v>0</v>
      </c>
      <c r="AB44" s="264">
        <v>0</v>
      </c>
      <c r="AC44" s="263">
        <v>0</v>
      </c>
      <c r="AD44" s="264">
        <v>0</v>
      </c>
      <c r="AE44" s="265">
        <v>0</v>
      </c>
      <c r="AF44" s="305">
        <v>0</v>
      </c>
      <c r="AG44" s="264">
        <v>0</v>
      </c>
      <c r="AH44" s="264">
        <v>0</v>
      </c>
      <c r="AI44" s="263">
        <v>0</v>
      </c>
      <c r="AJ44" s="305">
        <v>0</v>
      </c>
      <c r="AK44" s="318">
        <v>0</v>
      </c>
      <c r="AL44" s="319">
        <v>0</v>
      </c>
      <c r="AM44" s="328">
        <v>0</v>
      </c>
      <c r="AN44" s="328">
        <v>0</v>
      </c>
      <c r="AO44" s="976">
        <v>0</v>
      </c>
      <c r="AP44" s="102"/>
      <c r="AQ44" s="192"/>
      <c r="AR44" s="192"/>
      <c r="AS44" s="192"/>
      <c r="AT44" s="192"/>
      <c r="AU44" s="102"/>
      <c r="AV44" s="192"/>
      <c r="AW44" s="192"/>
      <c r="AX44" s="192"/>
      <c r="AY44" s="192"/>
      <c r="AZ44" s="192"/>
      <c r="BA44" s="260"/>
      <c r="BB44" s="260"/>
      <c r="BC44" s="260"/>
      <c r="BD44" s="192"/>
      <c r="BE44" s="192"/>
      <c r="BF44" s="192"/>
      <c r="BG44" s="192"/>
      <c r="BH44" s="192"/>
      <c r="BI44" s="192"/>
      <c r="BJ44" s="192"/>
      <c r="BK44" s="192"/>
      <c r="BL44" s="192"/>
      <c r="BM44" s="192"/>
      <c r="BN44" s="192"/>
      <c r="BO44" s="192"/>
      <c r="BP44" s="192"/>
      <c r="BQ44" s="192"/>
      <c r="BR44" s="192"/>
      <c r="BS44" s="10"/>
      <c r="BT44" s="10"/>
      <c r="BU44" s="102"/>
      <c r="BV44" s="103" t="s">
        <v>13</v>
      </c>
      <c r="BW44" s="102">
        <v>39</v>
      </c>
      <c r="BX44" s="480">
        <f t="shared" si="35"/>
        <v>0.92176926880978016</v>
      </c>
      <c r="BY44" s="190">
        <f t="shared" ref="BY44:CG44" si="43">BY254</f>
        <v>0.72369681344243342</v>
      </c>
      <c r="BZ44" s="190">
        <f t="shared" si="43"/>
        <v>0.74908181478954716</v>
      </c>
      <c r="CA44" s="190">
        <f t="shared" si="43"/>
        <v>1</v>
      </c>
      <c r="CB44" s="190">
        <f t="shared" si="43"/>
        <v>0.70454545454545447</v>
      </c>
      <c r="CC44" s="480">
        <f t="shared" si="43"/>
        <v>0.88950793227765479</v>
      </c>
      <c r="CD44" s="190">
        <f t="shared" si="43"/>
        <v>0.79122436158486886</v>
      </c>
      <c r="CE44" s="190">
        <f t="shared" si="43"/>
        <v>0.81122602261628052</v>
      </c>
      <c r="CF44" s="190">
        <f t="shared" si="43"/>
        <v>1</v>
      </c>
      <c r="CG44" s="190">
        <f t="shared" si="43"/>
        <v>1</v>
      </c>
      <c r="CH44" s="190">
        <f>IF('Run model'!$F$28=1, 1,0)</f>
        <v>1</v>
      </c>
    </row>
    <row r="45" spans="1:86" s="103" customFormat="1">
      <c r="A45" s="103" t="s">
        <v>13</v>
      </c>
      <c r="B45" s="102">
        <f t="shared" si="4"/>
        <v>100</v>
      </c>
      <c r="C45" s="183">
        <v>0</v>
      </c>
      <c r="D45" s="184">
        <v>0</v>
      </c>
      <c r="E45" s="338">
        <v>0</v>
      </c>
      <c r="F45" s="185">
        <v>0</v>
      </c>
      <c r="G45" s="186">
        <v>0</v>
      </c>
      <c r="H45" s="187">
        <v>0</v>
      </c>
      <c r="I45" s="22">
        <v>0</v>
      </c>
      <c r="J45" s="215">
        <v>0</v>
      </c>
      <c r="K45" s="188">
        <v>0</v>
      </c>
      <c r="L45" s="189">
        <v>0</v>
      </c>
      <c r="M45" s="23">
        <v>0</v>
      </c>
      <c r="N45" s="215">
        <v>0</v>
      </c>
      <c r="O45" s="235">
        <v>0</v>
      </c>
      <c r="P45" s="235">
        <v>0</v>
      </c>
      <c r="Q45" s="235">
        <v>0</v>
      </c>
      <c r="R45" s="208">
        <v>0</v>
      </c>
      <c r="S45" s="152">
        <v>0</v>
      </c>
      <c r="T45" s="22">
        <v>0</v>
      </c>
      <c r="U45" s="151">
        <v>0</v>
      </c>
      <c r="V45" s="212">
        <v>0</v>
      </c>
      <c r="W45" s="191">
        <v>0</v>
      </c>
      <c r="X45" s="192">
        <v>0</v>
      </c>
      <c r="Y45" s="240">
        <v>0</v>
      </c>
      <c r="Z45" s="212">
        <v>0</v>
      </c>
      <c r="AA45" s="263">
        <v>0</v>
      </c>
      <c r="AB45" s="264">
        <v>0</v>
      </c>
      <c r="AC45" s="263">
        <v>0</v>
      </c>
      <c r="AD45" s="264">
        <v>0</v>
      </c>
      <c r="AE45" s="265">
        <v>0</v>
      </c>
      <c r="AF45" s="305">
        <v>0</v>
      </c>
      <c r="AG45" s="264">
        <v>0</v>
      </c>
      <c r="AH45" s="264">
        <v>0</v>
      </c>
      <c r="AI45" s="263">
        <v>0</v>
      </c>
      <c r="AJ45" s="305">
        <v>0</v>
      </c>
      <c r="AK45" s="318">
        <v>0</v>
      </c>
      <c r="AL45" s="319">
        <v>0</v>
      </c>
      <c r="AM45" s="328">
        <v>0</v>
      </c>
      <c r="AN45" s="328">
        <v>0</v>
      </c>
      <c r="AO45" s="976">
        <v>0</v>
      </c>
      <c r="AP45" s="102"/>
      <c r="AQ45" s="192"/>
      <c r="AR45" s="192"/>
      <c r="AS45" s="192"/>
      <c r="AT45" s="192"/>
      <c r="AU45" s="102"/>
      <c r="AV45" s="192"/>
      <c r="AW45" s="192"/>
      <c r="AX45" s="192"/>
      <c r="AY45" s="192"/>
      <c r="AZ45" s="192"/>
      <c r="BA45" s="260"/>
      <c r="BB45" s="260"/>
      <c r="BC45" s="260"/>
      <c r="BD45" s="192"/>
      <c r="BE45" s="192"/>
      <c r="BF45" s="192"/>
      <c r="BG45" s="192"/>
      <c r="BH45" s="192"/>
      <c r="BI45" s="192"/>
      <c r="BJ45" s="192"/>
      <c r="BK45" s="192"/>
      <c r="BL45" s="192"/>
      <c r="BM45" s="192"/>
      <c r="BN45" s="192"/>
      <c r="BO45" s="192"/>
      <c r="BP45" s="192"/>
      <c r="BQ45" s="192"/>
      <c r="BR45" s="192"/>
      <c r="BS45" s="10"/>
      <c r="BT45" s="10"/>
      <c r="BU45" s="102"/>
      <c r="BV45" s="103" t="s">
        <v>13</v>
      </c>
      <c r="BW45" s="102">
        <v>40</v>
      </c>
      <c r="BX45" s="480">
        <f t="shared" si="35"/>
        <v>0.92176926880978016</v>
      </c>
      <c r="BY45" s="190">
        <f t="shared" ref="BY45:CG45" si="44">BY255</f>
        <v>0.72369681344243342</v>
      </c>
      <c r="BZ45" s="190">
        <f t="shared" si="44"/>
        <v>0.74908181478954716</v>
      </c>
      <c r="CA45" s="190">
        <f t="shared" si="44"/>
        <v>1</v>
      </c>
      <c r="CB45" s="190">
        <f t="shared" si="44"/>
        <v>0.70454545454545447</v>
      </c>
      <c r="CC45" s="480">
        <f t="shared" si="44"/>
        <v>0.88950793227765479</v>
      </c>
      <c r="CD45" s="190">
        <f t="shared" si="44"/>
        <v>0.79122436158486886</v>
      </c>
      <c r="CE45" s="190">
        <f t="shared" si="44"/>
        <v>0.81122602261628052</v>
      </c>
      <c r="CF45" s="190">
        <f t="shared" si="44"/>
        <v>1</v>
      </c>
      <c r="CG45" s="190">
        <f t="shared" si="44"/>
        <v>1</v>
      </c>
      <c r="CH45" s="190">
        <f>IF('Run model'!$F$28=1, 1,0)</f>
        <v>1</v>
      </c>
    </row>
    <row r="46" spans="1:86" s="103" customFormat="1">
      <c r="A46" s="103" t="s">
        <v>13</v>
      </c>
      <c r="B46" s="102">
        <f t="shared" si="4"/>
        <v>100</v>
      </c>
      <c r="C46" s="183">
        <v>0</v>
      </c>
      <c r="D46" s="184">
        <v>0</v>
      </c>
      <c r="E46" s="339">
        <v>0</v>
      </c>
      <c r="F46" s="185">
        <v>0</v>
      </c>
      <c r="G46" s="186">
        <v>0</v>
      </c>
      <c r="H46" s="187">
        <v>0</v>
      </c>
      <c r="I46" s="22">
        <v>0</v>
      </c>
      <c r="J46" s="215">
        <v>0</v>
      </c>
      <c r="K46" s="188">
        <v>0</v>
      </c>
      <c r="L46" s="189">
        <v>0</v>
      </c>
      <c r="M46" s="23">
        <v>0</v>
      </c>
      <c r="N46" s="215">
        <v>0</v>
      </c>
      <c r="O46" s="235">
        <v>0</v>
      </c>
      <c r="P46" s="235">
        <v>0</v>
      </c>
      <c r="Q46" s="235">
        <v>0</v>
      </c>
      <c r="R46" s="208">
        <v>0</v>
      </c>
      <c r="S46" s="152">
        <v>0</v>
      </c>
      <c r="T46" s="22">
        <v>0</v>
      </c>
      <c r="U46" s="151">
        <v>0</v>
      </c>
      <c r="V46" s="212">
        <v>0</v>
      </c>
      <c r="W46" s="191">
        <v>0</v>
      </c>
      <c r="X46" s="192">
        <v>0</v>
      </c>
      <c r="Y46" s="240">
        <v>0</v>
      </c>
      <c r="Z46" s="212">
        <v>0</v>
      </c>
      <c r="AA46" s="263">
        <v>0</v>
      </c>
      <c r="AB46" s="264">
        <v>0</v>
      </c>
      <c r="AC46" s="263">
        <v>0</v>
      </c>
      <c r="AD46" s="264">
        <v>0</v>
      </c>
      <c r="AE46" s="265">
        <v>0</v>
      </c>
      <c r="AF46" s="305">
        <v>0</v>
      </c>
      <c r="AG46" s="264">
        <v>0</v>
      </c>
      <c r="AH46" s="264">
        <v>0</v>
      </c>
      <c r="AI46" s="263">
        <v>0</v>
      </c>
      <c r="AJ46" s="305">
        <v>0</v>
      </c>
      <c r="AK46" s="318">
        <v>0</v>
      </c>
      <c r="AL46" s="319">
        <v>0</v>
      </c>
      <c r="AM46" s="328">
        <v>0</v>
      </c>
      <c r="AN46" s="328">
        <v>0</v>
      </c>
      <c r="AO46" s="976">
        <v>0</v>
      </c>
      <c r="AP46" s="102"/>
      <c r="AQ46" s="192"/>
      <c r="AR46" s="192"/>
      <c r="AS46" s="192"/>
      <c r="AT46" s="192"/>
      <c r="AU46" s="102"/>
      <c r="AV46" s="192"/>
      <c r="AW46" s="192"/>
      <c r="AX46" s="192"/>
      <c r="AY46" s="192"/>
      <c r="AZ46" s="192"/>
      <c r="BA46" s="260"/>
      <c r="BB46" s="260"/>
      <c r="BC46" s="260"/>
      <c r="BD46" s="192"/>
      <c r="BE46" s="192"/>
      <c r="BF46" s="192"/>
      <c r="BG46" s="192"/>
      <c r="BH46" s="192"/>
      <c r="BI46" s="192"/>
      <c r="BJ46" s="192"/>
      <c r="BK46" s="192"/>
      <c r="BL46" s="192"/>
      <c r="BM46" s="192"/>
      <c r="BN46" s="192"/>
      <c r="BO46" s="192"/>
      <c r="BP46" s="192"/>
      <c r="BQ46" s="192"/>
      <c r="BR46" s="192"/>
      <c r="BS46" s="10"/>
      <c r="BT46" s="10"/>
      <c r="BU46" s="102"/>
      <c r="BV46" s="103" t="s">
        <v>13</v>
      </c>
      <c r="BW46" s="102">
        <v>41</v>
      </c>
      <c r="BX46" s="480">
        <f t="shared" si="35"/>
        <v>0.92176926880978016</v>
      </c>
      <c r="BY46" s="190">
        <f t="shared" ref="BY46:CG46" si="45">BY256</f>
        <v>0.72369681344243342</v>
      </c>
      <c r="BZ46" s="190">
        <f t="shared" si="45"/>
        <v>0.74908181478954716</v>
      </c>
      <c r="CA46" s="190">
        <f t="shared" si="45"/>
        <v>1</v>
      </c>
      <c r="CB46" s="190">
        <f t="shared" si="45"/>
        <v>0.70454545454545447</v>
      </c>
      <c r="CC46" s="480">
        <f t="shared" si="45"/>
        <v>0.88950793227765479</v>
      </c>
      <c r="CD46" s="190">
        <f t="shared" si="45"/>
        <v>0.79122436158486886</v>
      </c>
      <c r="CE46" s="190">
        <f t="shared" si="45"/>
        <v>0.81122602261628052</v>
      </c>
      <c r="CF46" s="190">
        <f t="shared" si="45"/>
        <v>1</v>
      </c>
      <c r="CG46" s="190">
        <f t="shared" si="45"/>
        <v>1</v>
      </c>
      <c r="CH46" s="190">
        <f>IF('Run model'!$F$28=1, 1,0)</f>
        <v>1</v>
      </c>
    </row>
    <row r="47" spans="1:86" s="103" customFormat="1">
      <c r="A47" s="103" t="s">
        <v>13</v>
      </c>
      <c r="B47" s="102">
        <f t="shared" si="4"/>
        <v>100</v>
      </c>
      <c r="C47" s="183">
        <v>0</v>
      </c>
      <c r="D47" s="184">
        <v>0</v>
      </c>
      <c r="E47" s="338">
        <v>0</v>
      </c>
      <c r="F47" s="185">
        <v>0</v>
      </c>
      <c r="G47" s="186">
        <v>0</v>
      </c>
      <c r="H47" s="187">
        <v>0</v>
      </c>
      <c r="I47" s="22">
        <v>0</v>
      </c>
      <c r="J47" s="215">
        <v>0</v>
      </c>
      <c r="K47" s="188">
        <v>0</v>
      </c>
      <c r="L47" s="189">
        <v>0</v>
      </c>
      <c r="M47" s="23">
        <v>0</v>
      </c>
      <c r="N47" s="215">
        <v>0</v>
      </c>
      <c r="O47" s="235">
        <v>0</v>
      </c>
      <c r="P47" s="235">
        <v>0</v>
      </c>
      <c r="Q47" s="235">
        <v>0</v>
      </c>
      <c r="R47" s="208">
        <v>0</v>
      </c>
      <c r="S47" s="152">
        <v>0</v>
      </c>
      <c r="T47" s="22">
        <v>0</v>
      </c>
      <c r="U47" s="151">
        <v>0</v>
      </c>
      <c r="V47" s="212">
        <v>0</v>
      </c>
      <c r="W47" s="191">
        <v>0</v>
      </c>
      <c r="X47" s="192">
        <v>0</v>
      </c>
      <c r="Y47" s="240">
        <v>0</v>
      </c>
      <c r="Z47" s="212">
        <v>0</v>
      </c>
      <c r="AA47" s="263">
        <v>0</v>
      </c>
      <c r="AB47" s="264">
        <v>0</v>
      </c>
      <c r="AC47" s="263">
        <v>0</v>
      </c>
      <c r="AD47" s="264">
        <v>0</v>
      </c>
      <c r="AE47" s="265">
        <v>0</v>
      </c>
      <c r="AF47" s="305">
        <v>0</v>
      </c>
      <c r="AG47" s="264">
        <v>0</v>
      </c>
      <c r="AH47" s="264">
        <v>0</v>
      </c>
      <c r="AI47" s="263">
        <v>0</v>
      </c>
      <c r="AJ47" s="305">
        <v>0</v>
      </c>
      <c r="AK47" s="318">
        <v>0</v>
      </c>
      <c r="AL47" s="319">
        <v>0</v>
      </c>
      <c r="AM47" s="328">
        <v>0</v>
      </c>
      <c r="AN47" s="328">
        <v>0</v>
      </c>
      <c r="AO47" s="976">
        <v>0</v>
      </c>
      <c r="AP47" s="102"/>
      <c r="AQ47" s="192"/>
      <c r="AR47" s="192"/>
      <c r="AS47" s="192"/>
      <c r="AT47" s="192"/>
      <c r="AU47" s="102"/>
      <c r="AV47" s="192"/>
      <c r="AW47" s="192"/>
      <c r="AX47" s="192"/>
      <c r="AY47" s="192"/>
      <c r="AZ47" s="192"/>
      <c r="BA47" s="260"/>
      <c r="BB47" s="260"/>
      <c r="BC47" s="260"/>
      <c r="BD47" s="192"/>
      <c r="BE47" s="192"/>
      <c r="BF47" s="192"/>
      <c r="BG47" s="192"/>
      <c r="BH47" s="192"/>
      <c r="BI47" s="192"/>
      <c r="BJ47" s="192"/>
      <c r="BK47" s="192"/>
      <c r="BL47" s="192"/>
      <c r="BM47" s="192"/>
      <c r="BN47" s="192"/>
      <c r="BO47" s="192"/>
      <c r="BP47" s="192"/>
      <c r="BQ47" s="192"/>
      <c r="BR47" s="192"/>
      <c r="BS47" s="10"/>
      <c r="BT47" s="10"/>
      <c r="BU47" s="102"/>
      <c r="BV47" s="103" t="s">
        <v>13</v>
      </c>
      <c r="BW47" s="102">
        <v>42</v>
      </c>
      <c r="BX47" s="480">
        <f t="shared" si="35"/>
        <v>0.92176926880978016</v>
      </c>
      <c r="BY47" s="190">
        <f t="shared" ref="BY47:CG47" si="46">BY257</f>
        <v>0.72369681344243342</v>
      </c>
      <c r="BZ47" s="190">
        <f t="shared" si="46"/>
        <v>0.74908181478954716</v>
      </c>
      <c r="CA47" s="190">
        <f t="shared" si="46"/>
        <v>1</v>
      </c>
      <c r="CB47" s="190">
        <f t="shared" si="46"/>
        <v>0.70454545454545447</v>
      </c>
      <c r="CC47" s="480">
        <f t="shared" si="46"/>
        <v>0.88950793227765479</v>
      </c>
      <c r="CD47" s="190">
        <f t="shared" si="46"/>
        <v>0.79122436158486886</v>
      </c>
      <c r="CE47" s="190">
        <f t="shared" si="46"/>
        <v>0.81122602261628052</v>
      </c>
      <c r="CF47" s="190">
        <f t="shared" si="46"/>
        <v>1</v>
      </c>
      <c r="CG47" s="190">
        <f t="shared" si="46"/>
        <v>1</v>
      </c>
      <c r="CH47" s="190">
        <f>IF('Run model'!$F$28=1, 1,0)</f>
        <v>1</v>
      </c>
    </row>
    <row r="48" spans="1:86" s="103" customFormat="1">
      <c r="A48" s="103" t="s">
        <v>13</v>
      </c>
      <c r="B48" s="102">
        <f t="shared" si="4"/>
        <v>100</v>
      </c>
      <c r="C48" s="183">
        <v>0</v>
      </c>
      <c r="D48" s="184">
        <v>0</v>
      </c>
      <c r="E48" s="338">
        <v>0</v>
      </c>
      <c r="F48" s="185">
        <v>0</v>
      </c>
      <c r="G48" s="186">
        <v>0</v>
      </c>
      <c r="H48" s="187">
        <v>0</v>
      </c>
      <c r="I48" s="22">
        <v>0</v>
      </c>
      <c r="J48" s="215">
        <v>0</v>
      </c>
      <c r="K48" s="188">
        <v>0</v>
      </c>
      <c r="L48" s="189">
        <v>0</v>
      </c>
      <c r="M48" s="23">
        <v>0</v>
      </c>
      <c r="N48" s="215">
        <v>0</v>
      </c>
      <c r="O48" s="235">
        <v>0</v>
      </c>
      <c r="P48" s="235">
        <v>0</v>
      </c>
      <c r="Q48" s="235">
        <v>0</v>
      </c>
      <c r="R48" s="208">
        <v>0</v>
      </c>
      <c r="S48" s="152">
        <v>0</v>
      </c>
      <c r="T48" s="22">
        <v>0</v>
      </c>
      <c r="U48" s="151">
        <v>0</v>
      </c>
      <c r="V48" s="212">
        <v>0</v>
      </c>
      <c r="W48" s="191">
        <v>0</v>
      </c>
      <c r="X48" s="192">
        <v>0</v>
      </c>
      <c r="Y48" s="240">
        <v>0</v>
      </c>
      <c r="Z48" s="212">
        <v>0</v>
      </c>
      <c r="AA48" s="263">
        <v>0</v>
      </c>
      <c r="AB48" s="264">
        <v>0</v>
      </c>
      <c r="AC48" s="263">
        <v>0</v>
      </c>
      <c r="AD48" s="264">
        <v>0</v>
      </c>
      <c r="AE48" s="265">
        <v>0</v>
      </c>
      <c r="AF48" s="305">
        <v>0</v>
      </c>
      <c r="AG48" s="264">
        <v>0</v>
      </c>
      <c r="AH48" s="264">
        <v>0</v>
      </c>
      <c r="AI48" s="263">
        <v>0</v>
      </c>
      <c r="AJ48" s="305">
        <v>0</v>
      </c>
      <c r="AK48" s="318">
        <v>0</v>
      </c>
      <c r="AL48" s="319">
        <v>0</v>
      </c>
      <c r="AM48" s="328">
        <v>0</v>
      </c>
      <c r="AN48" s="328">
        <v>0</v>
      </c>
      <c r="AO48" s="976">
        <v>0</v>
      </c>
      <c r="AP48" s="102"/>
      <c r="AQ48" s="192"/>
      <c r="AR48" s="192"/>
      <c r="AS48" s="192"/>
      <c r="AT48" s="192"/>
      <c r="AU48" s="102"/>
      <c r="AV48" s="192"/>
      <c r="AW48" s="192"/>
      <c r="AX48" s="192"/>
      <c r="AY48" s="192"/>
      <c r="AZ48" s="192"/>
      <c r="BA48" s="260"/>
      <c r="BB48" s="260"/>
      <c r="BC48" s="260"/>
      <c r="BD48" s="192"/>
      <c r="BE48" s="192"/>
      <c r="BF48" s="192"/>
      <c r="BG48" s="192"/>
      <c r="BH48" s="192"/>
      <c r="BI48" s="192"/>
      <c r="BJ48" s="192"/>
      <c r="BK48" s="192"/>
      <c r="BL48" s="192"/>
      <c r="BM48" s="192"/>
      <c r="BN48" s="192"/>
      <c r="BO48" s="192"/>
      <c r="BP48" s="192"/>
      <c r="BQ48" s="192"/>
      <c r="BR48" s="192"/>
      <c r="BS48" s="10"/>
      <c r="BT48" s="10"/>
      <c r="BU48" s="102"/>
      <c r="BV48" s="103" t="s">
        <v>13</v>
      </c>
      <c r="BW48" s="102">
        <v>43</v>
      </c>
      <c r="BX48" s="480">
        <f t="shared" si="35"/>
        <v>0.92176926880978016</v>
      </c>
      <c r="BY48" s="190">
        <f t="shared" ref="BY48:CG48" si="47">BY258</f>
        <v>0.72369681344243342</v>
      </c>
      <c r="BZ48" s="190">
        <f t="shared" si="47"/>
        <v>0.74908181478954716</v>
      </c>
      <c r="CA48" s="190">
        <f t="shared" si="47"/>
        <v>1</v>
      </c>
      <c r="CB48" s="190">
        <f t="shared" si="47"/>
        <v>0.70454545454545447</v>
      </c>
      <c r="CC48" s="480">
        <f t="shared" si="47"/>
        <v>0.88950793227765479</v>
      </c>
      <c r="CD48" s="190">
        <f t="shared" si="47"/>
        <v>0.79122436158486886</v>
      </c>
      <c r="CE48" s="190">
        <f t="shared" si="47"/>
        <v>0.81122602261628052</v>
      </c>
      <c r="CF48" s="190">
        <f t="shared" si="47"/>
        <v>1</v>
      </c>
      <c r="CG48" s="190">
        <f t="shared" si="47"/>
        <v>1</v>
      </c>
      <c r="CH48" s="190">
        <f>IF('Run model'!$F$28=1, 1,0)</f>
        <v>1</v>
      </c>
    </row>
    <row r="49" spans="1:86" s="103" customFormat="1">
      <c r="A49" s="103" t="s">
        <v>13</v>
      </c>
      <c r="B49" s="102">
        <f t="shared" si="4"/>
        <v>100</v>
      </c>
      <c r="C49" s="183">
        <v>0</v>
      </c>
      <c r="D49" s="184">
        <v>0</v>
      </c>
      <c r="E49" s="338">
        <v>0</v>
      </c>
      <c r="F49" s="185">
        <v>0</v>
      </c>
      <c r="G49" s="186">
        <v>0</v>
      </c>
      <c r="H49" s="187">
        <v>0</v>
      </c>
      <c r="I49" s="22">
        <v>0</v>
      </c>
      <c r="J49" s="215">
        <v>0</v>
      </c>
      <c r="K49" s="188">
        <v>0</v>
      </c>
      <c r="L49" s="189">
        <v>0</v>
      </c>
      <c r="M49" s="23">
        <v>0</v>
      </c>
      <c r="N49" s="215">
        <v>0</v>
      </c>
      <c r="O49" s="235">
        <v>0</v>
      </c>
      <c r="P49" s="235">
        <v>0</v>
      </c>
      <c r="Q49" s="235">
        <v>0</v>
      </c>
      <c r="R49" s="208">
        <v>0</v>
      </c>
      <c r="S49" s="152">
        <v>0</v>
      </c>
      <c r="T49" s="22">
        <v>0</v>
      </c>
      <c r="U49" s="151">
        <v>0</v>
      </c>
      <c r="V49" s="212">
        <v>0</v>
      </c>
      <c r="W49" s="191">
        <v>0</v>
      </c>
      <c r="X49" s="192">
        <v>0</v>
      </c>
      <c r="Y49" s="240">
        <v>0</v>
      </c>
      <c r="Z49" s="212">
        <v>0</v>
      </c>
      <c r="AA49" s="263">
        <v>0</v>
      </c>
      <c r="AB49" s="264">
        <v>0</v>
      </c>
      <c r="AC49" s="263">
        <v>0</v>
      </c>
      <c r="AD49" s="264">
        <v>0</v>
      </c>
      <c r="AE49" s="265">
        <v>0</v>
      </c>
      <c r="AF49" s="305">
        <v>0</v>
      </c>
      <c r="AG49" s="264">
        <v>0</v>
      </c>
      <c r="AH49" s="264">
        <v>0</v>
      </c>
      <c r="AI49" s="263">
        <v>0</v>
      </c>
      <c r="AJ49" s="305">
        <v>0</v>
      </c>
      <c r="AK49" s="318">
        <v>0</v>
      </c>
      <c r="AL49" s="319">
        <v>0</v>
      </c>
      <c r="AM49" s="328">
        <v>0</v>
      </c>
      <c r="AN49" s="328">
        <v>0</v>
      </c>
      <c r="AO49" s="976">
        <v>0</v>
      </c>
      <c r="AP49" s="102"/>
      <c r="AQ49" s="192"/>
      <c r="AR49" s="192"/>
      <c r="AS49" s="192"/>
      <c r="AT49" s="192"/>
      <c r="AU49" s="102"/>
      <c r="AV49" s="192"/>
      <c r="AW49" s="192"/>
      <c r="AX49" s="192"/>
      <c r="AY49" s="192"/>
      <c r="AZ49" s="192"/>
      <c r="BA49" s="260"/>
      <c r="BB49" s="260"/>
      <c r="BC49" s="260"/>
      <c r="BD49" s="192"/>
      <c r="BE49" s="192"/>
      <c r="BF49" s="192"/>
      <c r="BG49" s="192"/>
      <c r="BH49" s="192"/>
      <c r="BI49" s="192"/>
      <c r="BJ49" s="192"/>
      <c r="BK49" s="192"/>
      <c r="BL49" s="192"/>
      <c r="BM49" s="192"/>
      <c r="BN49" s="192"/>
      <c r="BO49" s="192"/>
      <c r="BP49" s="192"/>
      <c r="BQ49" s="192"/>
      <c r="BR49" s="192"/>
      <c r="BS49" s="10"/>
      <c r="BT49" s="10"/>
      <c r="BU49" s="102"/>
      <c r="BV49" s="103" t="s">
        <v>13</v>
      </c>
      <c r="BW49" s="102">
        <v>44</v>
      </c>
      <c r="BX49" s="480">
        <f t="shared" si="35"/>
        <v>0.92176926880978016</v>
      </c>
      <c r="BY49" s="190">
        <f t="shared" ref="BY49:CG49" si="48">BY259</f>
        <v>0.72369681344243342</v>
      </c>
      <c r="BZ49" s="190">
        <f t="shared" si="48"/>
        <v>0.74908181478954716</v>
      </c>
      <c r="CA49" s="190">
        <f t="shared" si="48"/>
        <v>1</v>
      </c>
      <c r="CB49" s="190">
        <f t="shared" si="48"/>
        <v>0.70454545454545447</v>
      </c>
      <c r="CC49" s="480">
        <f t="shared" si="48"/>
        <v>0.88950793227765479</v>
      </c>
      <c r="CD49" s="190">
        <f t="shared" si="48"/>
        <v>0.79122436158486886</v>
      </c>
      <c r="CE49" s="190">
        <f t="shared" si="48"/>
        <v>0.81122602261628052</v>
      </c>
      <c r="CF49" s="190">
        <f t="shared" si="48"/>
        <v>1</v>
      </c>
      <c r="CG49" s="190">
        <f t="shared" si="48"/>
        <v>1</v>
      </c>
      <c r="CH49" s="190">
        <f>IF('Run model'!$F$28=1, 1,0)</f>
        <v>1</v>
      </c>
    </row>
    <row r="50" spans="1:86" s="103" customFormat="1">
      <c r="A50" s="103" t="s">
        <v>13</v>
      </c>
      <c r="B50" s="102">
        <f t="shared" si="4"/>
        <v>100</v>
      </c>
      <c r="C50" s="183">
        <v>0</v>
      </c>
      <c r="D50" s="184">
        <v>0</v>
      </c>
      <c r="E50" s="338">
        <v>0</v>
      </c>
      <c r="F50" s="185">
        <v>0</v>
      </c>
      <c r="G50" s="186">
        <v>0</v>
      </c>
      <c r="H50" s="187">
        <v>0</v>
      </c>
      <c r="I50" s="22">
        <v>0</v>
      </c>
      <c r="J50" s="215">
        <v>0</v>
      </c>
      <c r="K50" s="188">
        <v>0</v>
      </c>
      <c r="L50" s="189">
        <v>0</v>
      </c>
      <c r="M50" s="23">
        <v>0</v>
      </c>
      <c r="N50" s="215">
        <v>0</v>
      </c>
      <c r="O50" s="235">
        <v>0</v>
      </c>
      <c r="P50" s="235">
        <v>0</v>
      </c>
      <c r="Q50" s="235">
        <v>0</v>
      </c>
      <c r="R50" s="208">
        <v>0</v>
      </c>
      <c r="S50" s="152">
        <v>0</v>
      </c>
      <c r="T50" s="22">
        <v>0</v>
      </c>
      <c r="U50" s="151">
        <v>0</v>
      </c>
      <c r="V50" s="212">
        <v>0</v>
      </c>
      <c r="W50" s="191">
        <v>0</v>
      </c>
      <c r="X50" s="192">
        <v>0</v>
      </c>
      <c r="Y50" s="240">
        <v>0</v>
      </c>
      <c r="Z50" s="212">
        <v>0</v>
      </c>
      <c r="AA50" s="263">
        <v>0</v>
      </c>
      <c r="AB50" s="264">
        <v>0</v>
      </c>
      <c r="AC50" s="263">
        <v>0</v>
      </c>
      <c r="AD50" s="264">
        <v>0</v>
      </c>
      <c r="AE50" s="265">
        <v>0</v>
      </c>
      <c r="AF50" s="305">
        <v>0</v>
      </c>
      <c r="AG50" s="264">
        <v>0</v>
      </c>
      <c r="AH50" s="264">
        <v>0</v>
      </c>
      <c r="AI50" s="263">
        <v>0</v>
      </c>
      <c r="AJ50" s="305">
        <v>0</v>
      </c>
      <c r="AK50" s="318">
        <v>0</v>
      </c>
      <c r="AL50" s="319">
        <v>0</v>
      </c>
      <c r="AM50" s="328">
        <v>0</v>
      </c>
      <c r="AN50" s="328">
        <v>0</v>
      </c>
      <c r="AO50" s="976">
        <v>0</v>
      </c>
      <c r="AP50" s="102"/>
      <c r="AQ50" s="192"/>
      <c r="AR50" s="192"/>
      <c r="AS50" s="192"/>
      <c r="AT50" s="192"/>
      <c r="AU50" s="102"/>
      <c r="AV50" s="192"/>
      <c r="AW50" s="192"/>
      <c r="AX50" s="192"/>
      <c r="AY50" s="192"/>
      <c r="AZ50" s="192"/>
      <c r="BA50" s="260"/>
      <c r="BB50" s="260"/>
      <c r="BC50" s="260"/>
      <c r="BD50" s="192"/>
      <c r="BE50" s="192"/>
      <c r="BF50" s="192"/>
      <c r="BG50" s="192"/>
      <c r="BH50" s="192"/>
      <c r="BI50" s="192"/>
      <c r="BJ50" s="192"/>
      <c r="BK50" s="192"/>
      <c r="BL50" s="192"/>
      <c r="BM50" s="192"/>
      <c r="BN50" s="192"/>
      <c r="BO50" s="192"/>
      <c r="BP50" s="192"/>
      <c r="BQ50" s="192"/>
      <c r="BR50" s="192"/>
      <c r="BS50" s="10"/>
      <c r="BT50" s="10"/>
      <c r="BU50" s="102"/>
      <c r="BV50" s="103" t="s">
        <v>13</v>
      </c>
      <c r="BW50" s="102">
        <v>45</v>
      </c>
      <c r="BX50" s="480">
        <f t="shared" si="35"/>
        <v>0.92176926880978016</v>
      </c>
      <c r="BY50" s="190">
        <f t="shared" ref="BY50:CG50" si="49">BY260</f>
        <v>0.72369681344243342</v>
      </c>
      <c r="BZ50" s="190">
        <f t="shared" si="49"/>
        <v>0.74908181478954716</v>
      </c>
      <c r="CA50" s="190">
        <f t="shared" si="49"/>
        <v>1</v>
      </c>
      <c r="CB50" s="190">
        <f t="shared" si="49"/>
        <v>0.70454545454545447</v>
      </c>
      <c r="CC50" s="480">
        <f t="shared" si="49"/>
        <v>0.88950793227765479</v>
      </c>
      <c r="CD50" s="190">
        <f t="shared" si="49"/>
        <v>0.79122436158486886</v>
      </c>
      <c r="CE50" s="190">
        <f t="shared" si="49"/>
        <v>0.81122602261628052</v>
      </c>
      <c r="CF50" s="190">
        <f t="shared" si="49"/>
        <v>1</v>
      </c>
      <c r="CG50" s="190">
        <f t="shared" si="49"/>
        <v>1</v>
      </c>
      <c r="CH50" s="190">
        <f>IF('Run model'!$F$28=1, 1,0)</f>
        <v>1</v>
      </c>
    </row>
    <row r="51" spans="1:86" s="103" customFormat="1">
      <c r="A51" s="103" t="s">
        <v>13</v>
      </c>
      <c r="B51" s="102">
        <f t="shared" si="4"/>
        <v>100</v>
      </c>
      <c r="C51" s="183">
        <v>0</v>
      </c>
      <c r="D51" s="184">
        <v>0</v>
      </c>
      <c r="E51" s="339">
        <v>0</v>
      </c>
      <c r="F51" s="185">
        <v>0</v>
      </c>
      <c r="G51" s="186">
        <v>0</v>
      </c>
      <c r="H51" s="187">
        <v>0</v>
      </c>
      <c r="I51" s="22">
        <v>0</v>
      </c>
      <c r="J51" s="215">
        <v>0</v>
      </c>
      <c r="K51" s="188">
        <v>0</v>
      </c>
      <c r="L51" s="189">
        <v>0</v>
      </c>
      <c r="M51" s="23">
        <v>0</v>
      </c>
      <c r="N51" s="215">
        <v>0</v>
      </c>
      <c r="O51" s="235">
        <v>0</v>
      </c>
      <c r="P51" s="235">
        <v>0</v>
      </c>
      <c r="Q51" s="235">
        <v>0</v>
      </c>
      <c r="R51" s="208">
        <v>0</v>
      </c>
      <c r="S51" s="152">
        <v>0</v>
      </c>
      <c r="T51" s="22">
        <v>0</v>
      </c>
      <c r="U51" s="151">
        <v>0</v>
      </c>
      <c r="V51" s="212">
        <v>0</v>
      </c>
      <c r="W51" s="191">
        <v>0</v>
      </c>
      <c r="X51" s="192">
        <v>0</v>
      </c>
      <c r="Y51" s="240">
        <v>0</v>
      </c>
      <c r="Z51" s="212">
        <v>0</v>
      </c>
      <c r="AA51" s="263">
        <v>0</v>
      </c>
      <c r="AB51" s="264">
        <v>0</v>
      </c>
      <c r="AC51" s="263">
        <v>0</v>
      </c>
      <c r="AD51" s="264">
        <v>0</v>
      </c>
      <c r="AE51" s="265">
        <v>0</v>
      </c>
      <c r="AF51" s="305">
        <v>0</v>
      </c>
      <c r="AG51" s="264">
        <v>0</v>
      </c>
      <c r="AH51" s="264">
        <v>0</v>
      </c>
      <c r="AI51" s="263">
        <v>0</v>
      </c>
      <c r="AJ51" s="305">
        <v>0</v>
      </c>
      <c r="AK51" s="318">
        <v>0</v>
      </c>
      <c r="AL51" s="319">
        <v>0</v>
      </c>
      <c r="AM51" s="328">
        <v>0</v>
      </c>
      <c r="AN51" s="328">
        <v>0</v>
      </c>
      <c r="AO51" s="976">
        <v>0</v>
      </c>
      <c r="AP51" s="102"/>
      <c r="AQ51" s="192"/>
      <c r="AR51" s="192"/>
      <c r="AS51" s="192"/>
      <c r="AT51" s="192"/>
      <c r="AU51" s="102"/>
      <c r="AV51" s="192"/>
      <c r="AW51" s="192"/>
      <c r="AX51" s="192"/>
      <c r="AY51" s="192"/>
      <c r="AZ51" s="192"/>
      <c r="BA51" s="260"/>
      <c r="BB51" s="260"/>
      <c r="BC51" s="260"/>
      <c r="BD51" s="192"/>
      <c r="BE51" s="192"/>
      <c r="BF51" s="192"/>
      <c r="BG51" s="192"/>
      <c r="BH51" s="192"/>
      <c r="BI51" s="192"/>
      <c r="BJ51" s="192"/>
      <c r="BK51" s="192"/>
      <c r="BL51" s="192"/>
      <c r="BM51" s="192"/>
      <c r="BN51" s="192"/>
      <c r="BO51" s="192"/>
      <c r="BP51" s="192"/>
      <c r="BQ51" s="192"/>
      <c r="BR51" s="192"/>
      <c r="BS51" s="10"/>
      <c r="BT51" s="10"/>
      <c r="BU51" s="102"/>
      <c r="BV51" s="103" t="s">
        <v>13</v>
      </c>
      <c r="BW51" s="102">
        <v>46</v>
      </c>
      <c r="BX51" s="480">
        <f t="shared" si="35"/>
        <v>0.92176926880978016</v>
      </c>
      <c r="BY51" s="190">
        <f t="shared" ref="BY51:CG51" si="50">BY261</f>
        <v>0.72369681344243342</v>
      </c>
      <c r="BZ51" s="190">
        <f t="shared" si="50"/>
        <v>0.74908181478954716</v>
      </c>
      <c r="CA51" s="190">
        <f t="shared" si="50"/>
        <v>1</v>
      </c>
      <c r="CB51" s="190">
        <f t="shared" si="50"/>
        <v>0.70454545454545447</v>
      </c>
      <c r="CC51" s="480">
        <f t="shared" si="50"/>
        <v>0.88950793227765479</v>
      </c>
      <c r="CD51" s="190">
        <f t="shared" si="50"/>
        <v>0.79122436158486886</v>
      </c>
      <c r="CE51" s="190">
        <f t="shared" si="50"/>
        <v>0.81122602261628052</v>
      </c>
      <c r="CF51" s="190">
        <f t="shared" si="50"/>
        <v>1</v>
      </c>
      <c r="CG51" s="190">
        <f t="shared" si="50"/>
        <v>1</v>
      </c>
      <c r="CH51" s="190">
        <f>IF('Run model'!$F$28=1, 1,0)</f>
        <v>1</v>
      </c>
    </row>
    <row r="52" spans="1:86" s="103" customFormat="1">
      <c r="A52" s="103" t="s">
        <v>13</v>
      </c>
      <c r="B52" s="102">
        <f t="shared" si="4"/>
        <v>100</v>
      </c>
      <c r="C52" s="183">
        <v>0</v>
      </c>
      <c r="D52" s="184">
        <v>0</v>
      </c>
      <c r="E52" s="338">
        <v>0</v>
      </c>
      <c r="F52" s="185">
        <v>0</v>
      </c>
      <c r="G52" s="186">
        <v>0</v>
      </c>
      <c r="H52" s="187">
        <v>0</v>
      </c>
      <c r="I52" s="22">
        <v>0</v>
      </c>
      <c r="J52" s="215">
        <v>0</v>
      </c>
      <c r="K52" s="188">
        <v>0</v>
      </c>
      <c r="L52" s="189">
        <v>0</v>
      </c>
      <c r="M52" s="23">
        <v>0</v>
      </c>
      <c r="N52" s="215">
        <v>0</v>
      </c>
      <c r="O52" s="235">
        <v>0</v>
      </c>
      <c r="P52" s="235">
        <v>0</v>
      </c>
      <c r="Q52" s="235">
        <v>0</v>
      </c>
      <c r="R52" s="208">
        <v>0</v>
      </c>
      <c r="S52" s="152">
        <v>0</v>
      </c>
      <c r="T52" s="22">
        <v>0</v>
      </c>
      <c r="U52" s="151">
        <v>0</v>
      </c>
      <c r="V52" s="212">
        <v>0</v>
      </c>
      <c r="W52" s="191">
        <v>0</v>
      </c>
      <c r="X52" s="192">
        <v>0</v>
      </c>
      <c r="Y52" s="240">
        <v>0</v>
      </c>
      <c r="Z52" s="212">
        <v>0</v>
      </c>
      <c r="AA52" s="263">
        <v>0</v>
      </c>
      <c r="AB52" s="264">
        <v>0</v>
      </c>
      <c r="AC52" s="263">
        <v>0</v>
      </c>
      <c r="AD52" s="264">
        <v>0</v>
      </c>
      <c r="AE52" s="265">
        <v>0</v>
      </c>
      <c r="AF52" s="305">
        <v>0</v>
      </c>
      <c r="AG52" s="264">
        <v>0</v>
      </c>
      <c r="AH52" s="264">
        <v>0</v>
      </c>
      <c r="AI52" s="263">
        <v>0</v>
      </c>
      <c r="AJ52" s="305">
        <v>0</v>
      </c>
      <c r="AK52" s="318">
        <v>0</v>
      </c>
      <c r="AL52" s="319">
        <v>0</v>
      </c>
      <c r="AM52" s="328">
        <v>0</v>
      </c>
      <c r="AN52" s="328">
        <v>0</v>
      </c>
      <c r="AO52" s="976">
        <v>0</v>
      </c>
      <c r="AP52" s="102"/>
      <c r="AQ52" s="192"/>
      <c r="AR52" s="192"/>
      <c r="AS52" s="192"/>
      <c r="AT52" s="192"/>
      <c r="AU52" s="102"/>
      <c r="AV52" s="192"/>
      <c r="AW52" s="192"/>
      <c r="AX52" s="192"/>
      <c r="AY52" s="192"/>
      <c r="AZ52" s="192"/>
      <c r="BA52" s="260"/>
      <c r="BB52" s="260"/>
      <c r="BC52" s="260"/>
      <c r="BD52" s="192"/>
      <c r="BE52" s="192"/>
      <c r="BF52" s="192"/>
      <c r="BG52" s="192"/>
      <c r="BH52" s="192"/>
      <c r="BI52" s="192"/>
      <c r="BJ52" s="192"/>
      <c r="BK52" s="192"/>
      <c r="BL52" s="192"/>
      <c r="BM52" s="192"/>
      <c r="BN52" s="192"/>
      <c r="BO52" s="192"/>
      <c r="BP52" s="192"/>
      <c r="BQ52" s="192"/>
      <c r="BR52" s="192"/>
      <c r="BS52" s="10"/>
      <c r="BT52" s="10"/>
      <c r="BU52" s="102"/>
      <c r="BV52" s="103" t="s">
        <v>13</v>
      </c>
      <c r="BW52" s="102">
        <v>47</v>
      </c>
      <c r="BX52" s="480">
        <f t="shared" si="35"/>
        <v>0.92176926880978016</v>
      </c>
      <c r="BY52" s="190">
        <f t="shared" ref="BY52:CG52" si="51">BY262</f>
        <v>0.72369681344243342</v>
      </c>
      <c r="BZ52" s="190">
        <f t="shared" si="51"/>
        <v>0.74908181478954716</v>
      </c>
      <c r="CA52" s="190">
        <f t="shared" si="51"/>
        <v>1</v>
      </c>
      <c r="CB52" s="190">
        <f t="shared" si="51"/>
        <v>0.70454545454545447</v>
      </c>
      <c r="CC52" s="480">
        <f t="shared" si="51"/>
        <v>0.88950793227765479</v>
      </c>
      <c r="CD52" s="190">
        <f t="shared" si="51"/>
        <v>0.79122436158486886</v>
      </c>
      <c r="CE52" s="190">
        <f t="shared" si="51"/>
        <v>0.81122602261628052</v>
      </c>
      <c r="CF52" s="190">
        <f t="shared" si="51"/>
        <v>1</v>
      </c>
      <c r="CG52" s="190">
        <f t="shared" si="51"/>
        <v>1</v>
      </c>
      <c r="CH52" s="190">
        <f>IF('Run model'!$F$28=1, 1,0)</f>
        <v>1</v>
      </c>
    </row>
    <row r="53" spans="1:86" s="103" customFormat="1">
      <c r="A53" s="103" t="s">
        <v>13</v>
      </c>
      <c r="B53" s="102">
        <f t="shared" si="4"/>
        <v>100</v>
      </c>
      <c r="C53" s="183">
        <v>0</v>
      </c>
      <c r="D53" s="184">
        <v>0</v>
      </c>
      <c r="E53" s="338">
        <v>0</v>
      </c>
      <c r="F53" s="185">
        <v>0</v>
      </c>
      <c r="G53" s="186">
        <v>0</v>
      </c>
      <c r="H53" s="187">
        <v>0</v>
      </c>
      <c r="I53" s="22">
        <v>0</v>
      </c>
      <c r="J53" s="215">
        <v>0</v>
      </c>
      <c r="K53" s="188">
        <v>0</v>
      </c>
      <c r="L53" s="189">
        <v>0</v>
      </c>
      <c r="M53" s="23">
        <v>0</v>
      </c>
      <c r="N53" s="215">
        <v>0</v>
      </c>
      <c r="O53" s="235">
        <v>0</v>
      </c>
      <c r="P53" s="235">
        <v>0</v>
      </c>
      <c r="Q53" s="235">
        <v>0</v>
      </c>
      <c r="R53" s="208">
        <v>0</v>
      </c>
      <c r="S53" s="152">
        <v>0</v>
      </c>
      <c r="T53" s="22">
        <v>0</v>
      </c>
      <c r="U53" s="151">
        <v>0</v>
      </c>
      <c r="V53" s="212">
        <v>0</v>
      </c>
      <c r="W53" s="191">
        <v>0</v>
      </c>
      <c r="X53" s="192">
        <v>0</v>
      </c>
      <c r="Y53" s="240">
        <v>0</v>
      </c>
      <c r="Z53" s="212">
        <v>0</v>
      </c>
      <c r="AA53" s="263">
        <v>0</v>
      </c>
      <c r="AB53" s="264">
        <v>0</v>
      </c>
      <c r="AC53" s="263">
        <v>0</v>
      </c>
      <c r="AD53" s="264">
        <v>0</v>
      </c>
      <c r="AE53" s="265">
        <v>0</v>
      </c>
      <c r="AF53" s="305">
        <v>0</v>
      </c>
      <c r="AG53" s="264">
        <v>0</v>
      </c>
      <c r="AH53" s="264">
        <v>0</v>
      </c>
      <c r="AI53" s="263">
        <v>0</v>
      </c>
      <c r="AJ53" s="305">
        <v>0</v>
      </c>
      <c r="AK53" s="318">
        <v>0</v>
      </c>
      <c r="AL53" s="319">
        <v>0</v>
      </c>
      <c r="AM53" s="328">
        <v>0</v>
      </c>
      <c r="AN53" s="328">
        <v>0</v>
      </c>
      <c r="AO53" s="976">
        <v>0</v>
      </c>
      <c r="AP53" s="102"/>
      <c r="AQ53" s="192"/>
      <c r="AR53" s="192"/>
      <c r="AS53" s="192"/>
      <c r="AT53" s="192"/>
      <c r="AU53" s="102"/>
      <c r="AV53" s="192"/>
      <c r="AW53" s="192"/>
      <c r="AX53" s="192"/>
      <c r="AY53" s="192"/>
      <c r="AZ53" s="192"/>
      <c r="BA53" s="260"/>
      <c r="BB53" s="260"/>
      <c r="BC53" s="260"/>
      <c r="BD53" s="192"/>
      <c r="BE53" s="192"/>
      <c r="BF53" s="192"/>
      <c r="BG53" s="192"/>
      <c r="BH53" s="192"/>
      <c r="BI53" s="192"/>
      <c r="BJ53" s="192"/>
      <c r="BK53" s="192"/>
      <c r="BL53" s="192"/>
      <c r="BM53" s="192"/>
      <c r="BN53" s="192"/>
      <c r="BO53" s="192"/>
      <c r="BP53" s="192"/>
      <c r="BQ53" s="192"/>
      <c r="BR53" s="192"/>
      <c r="BS53" s="10"/>
      <c r="BT53" s="10"/>
      <c r="BU53" s="102"/>
      <c r="BV53" s="103" t="s">
        <v>13</v>
      </c>
      <c r="BW53" s="102">
        <v>48</v>
      </c>
      <c r="BX53" s="480">
        <f t="shared" si="35"/>
        <v>0.92176926880978016</v>
      </c>
      <c r="BY53" s="190">
        <f t="shared" ref="BY53:CG53" si="52">BY263</f>
        <v>0.72369681344243342</v>
      </c>
      <c r="BZ53" s="190">
        <f t="shared" si="52"/>
        <v>0.74908181478954716</v>
      </c>
      <c r="CA53" s="190">
        <f t="shared" si="52"/>
        <v>1</v>
      </c>
      <c r="CB53" s="190">
        <f t="shared" si="52"/>
        <v>0.70454545454545447</v>
      </c>
      <c r="CC53" s="480">
        <f t="shared" si="52"/>
        <v>0.88950793227765479</v>
      </c>
      <c r="CD53" s="190">
        <f t="shared" si="52"/>
        <v>0.79122436158486886</v>
      </c>
      <c r="CE53" s="190">
        <f t="shared" si="52"/>
        <v>0.81122602261628052</v>
      </c>
      <c r="CF53" s="190">
        <f t="shared" si="52"/>
        <v>1</v>
      </c>
      <c r="CG53" s="190">
        <f t="shared" si="52"/>
        <v>1</v>
      </c>
      <c r="CH53" s="190">
        <f>IF('Run model'!$F$28=1, 1,0)</f>
        <v>1</v>
      </c>
    </row>
    <row r="54" spans="1:86" s="103" customFormat="1">
      <c r="A54" s="103" t="s">
        <v>13</v>
      </c>
      <c r="B54" s="102">
        <f t="shared" si="4"/>
        <v>100</v>
      </c>
      <c r="C54" s="183">
        <v>0</v>
      </c>
      <c r="D54" s="184">
        <v>0</v>
      </c>
      <c r="E54" s="338">
        <v>0</v>
      </c>
      <c r="F54" s="185">
        <v>0</v>
      </c>
      <c r="G54" s="186">
        <v>0</v>
      </c>
      <c r="H54" s="187">
        <v>0</v>
      </c>
      <c r="I54" s="22">
        <v>0</v>
      </c>
      <c r="J54" s="215">
        <v>0</v>
      </c>
      <c r="K54" s="188">
        <v>0</v>
      </c>
      <c r="L54" s="189">
        <v>0</v>
      </c>
      <c r="M54" s="23">
        <v>0</v>
      </c>
      <c r="N54" s="215">
        <v>0</v>
      </c>
      <c r="O54" s="235">
        <v>0</v>
      </c>
      <c r="P54" s="235">
        <v>0</v>
      </c>
      <c r="Q54" s="235">
        <v>0</v>
      </c>
      <c r="R54" s="208">
        <v>0</v>
      </c>
      <c r="S54" s="152">
        <v>0</v>
      </c>
      <c r="T54" s="22">
        <v>0</v>
      </c>
      <c r="U54" s="151">
        <v>0</v>
      </c>
      <c r="V54" s="212">
        <v>0</v>
      </c>
      <c r="W54" s="191">
        <v>0</v>
      </c>
      <c r="X54" s="192">
        <v>0</v>
      </c>
      <c r="Y54" s="240">
        <v>0</v>
      </c>
      <c r="Z54" s="212">
        <v>0</v>
      </c>
      <c r="AA54" s="263">
        <v>0</v>
      </c>
      <c r="AB54" s="264">
        <v>0</v>
      </c>
      <c r="AC54" s="263">
        <v>0</v>
      </c>
      <c r="AD54" s="264">
        <v>0</v>
      </c>
      <c r="AE54" s="265">
        <v>0</v>
      </c>
      <c r="AF54" s="305">
        <v>0</v>
      </c>
      <c r="AG54" s="264">
        <v>0</v>
      </c>
      <c r="AH54" s="264">
        <v>0</v>
      </c>
      <c r="AI54" s="263">
        <v>0</v>
      </c>
      <c r="AJ54" s="305">
        <v>0</v>
      </c>
      <c r="AK54" s="318">
        <v>0</v>
      </c>
      <c r="AL54" s="319">
        <v>0</v>
      </c>
      <c r="AM54" s="328">
        <v>0</v>
      </c>
      <c r="AN54" s="328">
        <v>0</v>
      </c>
      <c r="AO54" s="976">
        <v>0</v>
      </c>
      <c r="AP54" s="102"/>
      <c r="AQ54" s="192"/>
      <c r="AR54" s="192"/>
      <c r="AS54" s="192"/>
      <c r="AT54" s="192"/>
      <c r="AU54" s="102"/>
      <c r="AV54" s="192"/>
      <c r="AW54" s="192"/>
      <c r="AX54" s="192"/>
      <c r="AY54" s="192"/>
      <c r="AZ54" s="192"/>
      <c r="BA54" s="260"/>
      <c r="BB54" s="260"/>
      <c r="BC54" s="260"/>
      <c r="BD54" s="192"/>
      <c r="BE54" s="192"/>
      <c r="BF54" s="192"/>
      <c r="BG54" s="192"/>
      <c r="BH54" s="192"/>
      <c r="BI54" s="192"/>
      <c r="BJ54" s="192"/>
      <c r="BK54" s="192"/>
      <c r="BL54" s="192"/>
      <c r="BM54" s="192"/>
      <c r="BN54" s="192"/>
      <c r="BO54" s="192"/>
      <c r="BP54" s="192"/>
      <c r="BQ54" s="192"/>
      <c r="BR54" s="192"/>
      <c r="BS54" s="10"/>
      <c r="BT54" s="10"/>
      <c r="BU54" s="102"/>
      <c r="BV54" s="103" t="s">
        <v>13</v>
      </c>
      <c r="BW54" s="102">
        <v>49</v>
      </c>
      <c r="BX54" s="480">
        <f t="shared" si="35"/>
        <v>0.92176926880978016</v>
      </c>
      <c r="BY54" s="190">
        <f t="shared" ref="BY54:CG54" si="53">BY264</f>
        <v>0.72369681344243342</v>
      </c>
      <c r="BZ54" s="190">
        <f t="shared" si="53"/>
        <v>0.74908181478954716</v>
      </c>
      <c r="CA54" s="190">
        <f t="shared" si="53"/>
        <v>1</v>
      </c>
      <c r="CB54" s="190">
        <f t="shared" si="53"/>
        <v>0.70454545454545447</v>
      </c>
      <c r="CC54" s="480">
        <f t="shared" si="53"/>
        <v>0.88950793227765479</v>
      </c>
      <c r="CD54" s="190">
        <f t="shared" si="53"/>
        <v>0.79122436158486886</v>
      </c>
      <c r="CE54" s="190">
        <f t="shared" si="53"/>
        <v>0.81122602261628052</v>
      </c>
      <c r="CF54" s="190">
        <f t="shared" si="53"/>
        <v>1</v>
      </c>
      <c r="CG54" s="190">
        <f t="shared" si="53"/>
        <v>1</v>
      </c>
      <c r="CH54" s="190">
        <f>IF('Run model'!$F$28=1, 1,0)</f>
        <v>1</v>
      </c>
    </row>
    <row r="55" spans="1:86" s="103" customFormat="1">
      <c r="A55" s="103" t="s">
        <v>13</v>
      </c>
      <c r="B55" s="102">
        <f t="shared" si="4"/>
        <v>100</v>
      </c>
      <c r="C55" s="183">
        <v>0</v>
      </c>
      <c r="D55" s="184">
        <v>0</v>
      </c>
      <c r="E55" s="338">
        <v>0</v>
      </c>
      <c r="F55" s="185">
        <v>0</v>
      </c>
      <c r="G55" s="186">
        <v>0</v>
      </c>
      <c r="H55" s="187">
        <v>0</v>
      </c>
      <c r="I55" s="22">
        <v>0</v>
      </c>
      <c r="J55" s="215">
        <v>0</v>
      </c>
      <c r="K55" s="188">
        <v>0</v>
      </c>
      <c r="L55" s="189">
        <v>0</v>
      </c>
      <c r="M55" s="23">
        <v>0</v>
      </c>
      <c r="N55" s="215">
        <v>0</v>
      </c>
      <c r="O55" s="235">
        <v>0</v>
      </c>
      <c r="P55" s="235">
        <v>0</v>
      </c>
      <c r="Q55" s="235">
        <v>0</v>
      </c>
      <c r="R55" s="208">
        <v>0</v>
      </c>
      <c r="S55" s="152">
        <v>0</v>
      </c>
      <c r="T55" s="22">
        <v>0</v>
      </c>
      <c r="U55" s="151">
        <v>0</v>
      </c>
      <c r="V55" s="212">
        <v>0</v>
      </c>
      <c r="W55" s="191">
        <v>0</v>
      </c>
      <c r="X55" s="192">
        <v>0</v>
      </c>
      <c r="Y55" s="240">
        <v>0</v>
      </c>
      <c r="Z55" s="212">
        <v>0</v>
      </c>
      <c r="AA55" s="263">
        <v>0</v>
      </c>
      <c r="AB55" s="264">
        <v>0</v>
      </c>
      <c r="AC55" s="263">
        <v>0</v>
      </c>
      <c r="AD55" s="264">
        <v>0</v>
      </c>
      <c r="AE55" s="265">
        <v>0</v>
      </c>
      <c r="AF55" s="305">
        <v>0</v>
      </c>
      <c r="AG55" s="264">
        <v>0</v>
      </c>
      <c r="AH55" s="264">
        <v>0</v>
      </c>
      <c r="AI55" s="263">
        <v>0</v>
      </c>
      <c r="AJ55" s="305">
        <v>0</v>
      </c>
      <c r="AK55" s="318">
        <v>0</v>
      </c>
      <c r="AL55" s="319">
        <v>0</v>
      </c>
      <c r="AM55" s="328">
        <v>0</v>
      </c>
      <c r="AN55" s="328">
        <v>0</v>
      </c>
      <c r="AO55" s="976">
        <v>0</v>
      </c>
      <c r="AP55" s="102"/>
      <c r="AQ55" s="192"/>
      <c r="AR55" s="192"/>
      <c r="AS55" s="192"/>
      <c r="AT55" s="192"/>
      <c r="AU55" s="102"/>
      <c r="AV55" s="192"/>
      <c r="AW55" s="192"/>
      <c r="AX55" s="192"/>
      <c r="AY55" s="192"/>
      <c r="AZ55" s="192"/>
      <c r="BA55" s="260"/>
      <c r="BB55" s="260"/>
      <c r="BC55" s="260"/>
      <c r="BD55" s="192"/>
      <c r="BE55" s="192"/>
      <c r="BF55" s="192"/>
      <c r="BG55" s="192"/>
      <c r="BH55" s="192"/>
      <c r="BI55" s="192"/>
      <c r="BJ55" s="192"/>
      <c r="BK55" s="192"/>
      <c r="BL55" s="192"/>
      <c r="BM55" s="192"/>
      <c r="BN55" s="192"/>
      <c r="BO55" s="192"/>
      <c r="BP55" s="192"/>
      <c r="BQ55" s="192"/>
      <c r="BR55" s="192"/>
      <c r="BS55" s="10"/>
      <c r="BT55" s="10"/>
      <c r="BU55" s="102"/>
      <c r="BV55" s="103" t="s">
        <v>13</v>
      </c>
      <c r="BW55" s="102">
        <v>50</v>
      </c>
      <c r="BX55" s="480">
        <f t="shared" si="35"/>
        <v>0.92176926880978016</v>
      </c>
      <c r="BY55" s="190">
        <f t="shared" ref="BY55:CG55" si="54">BY265</f>
        <v>0.72369681344243342</v>
      </c>
      <c r="BZ55" s="190">
        <f t="shared" si="54"/>
        <v>0.74908181478954716</v>
      </c>
      <c r="CA55" s="190">
        <f t="shared" si="54"/>
        <v>1</v>
      </c>
      <c r="CB55" s="190">
        <f t="shared" si="54"/>
        <v>0.70454545454545447</v>
      </c>
      <c r="CC55" s="480">
        <f t="shared" si="54"/>
        <v>0.88950793227765479</v>
      </c>
      <c r="CD55" s="190">
        <f t="shared" si="54"/>
        <v>0.79122436158486886</v>
      </c>
      <c r="CE55" s="190">
        <f t="shared" si="54"/>
        <v>0.81122602261628052</v>
      </c>
      <c r="CF55" s="190">
        <f t="shared" si="54"/>
        <v>1</v>
      </c>
      <c r="CG55" s="190">
        <f t="shared" si="54"/>
        <v>1</v>
      </c>
      <c r="CH55" s="190">
        <f>IF('Run model'!$F$28=1, 1,0)</f>
        <v>1</v>
      </c>
    </row>
    <row r="56" spans="1:86" s="103" customFormat="1">
      <c r="A56" s="103" t="s">
        <v>13</v>
      </c>
      <c r="B56" s="102">
        <f t="shared" si="4"/>
        <v>100</v>
      </c>
      <c r="C56" s="183">
        <v>0</v>
      </c>
      <c r="D56" s="184">
        <v>0</v>
      </c>
      <c r="E56" s="339">
        <v>0</v>
      </c>
      <c r="F56" s="185">
        <v>0</v>
      </c>
      <c r="G56" s="186">
        <v>0</v>
      </c>
      <c r="H56" s="187">
        <v>0</v>
      </c>
      <c r="I56" s="22">
        <v>0</v>
      </c>
      <c r="J56" s="215">
        <v>0</v>
      </c>
      <c r="K56" s="188">
        <v>0</v>
      </c>
      <c r="L56" s="189">
        <v>0</v>
      </c>
      <c r="M56" s="23">
        <v>0</v>
      </c>
      <c r="N56" s="215">
        <v>0</v>
      </c>
      <c r="O56" s="235">
        <v>0</v>
      </c>
      <c r="P56" s="235">
        <v>0</v>
      </c>
      <c r="Q56" s="235">
        <v>0</v>
      </c>
      <c r="R56" s="208">
        <v>0</v>
      </c>
      <c r="S56" s="152">
        <v>0</v>
      </c>
      <c r="T56" s="22">
        <v>0</v>
      </c>
      <c r="U56" s="151">
        <v>0</v>
      </c>
      <c r="V56" s="212">
        <v>0</v>
      </c>
      <c r="W56" s="191">
        <v>0</v>
      </c>
      <c r="X56" s="192">
        <v>0</v>
      </c>
      <c r="Y56" s="240">
        <v>0</v>
      </c>
      <c r="Z56" s="212">
        <v>0</v>
      </c>
      <c r="AA56" s="263">
        <v>0</v>
      </c>
      <c r="AB56" s="264">
        <v>0</v>
      </c>
      <c r="AC56" s="263">
        <v>0</v>
      </c>
      <c r="AD56" s="264">
        <v>0</v>
      </c>
      <c r="AE56" s="265">
        <v>0</v>
      </c>
      <c r="AF56" s="305">
        <v>0</v>
      </c>
      <c r="AG56" s="264">
        <v>0</v>
      </c>
      <c r="AH56" s="264">
        <v>0</v>
      </c>
      <c r="AI56" s="263">
        <v>0</v>
      </c>
      <c r="AJ56" s="305">
        <v>0</v>
      </c>
      <c r="AK56" s="318">
        <v>0</v>
      </c>
      <c r="AL56" s="319">
        <v>0</v>
      </c>
      <c r="AM56" s="328">
        <v>0</v>
      </c>
      <c r="AN56" s="328">
        <v>0</v>
      </c>
      <c r="AO56" s="976">
        <v>0</v>
      </c>
      <c r="AP56" s="102"/>
      <c r="AQ56" s="192"/>
      <c r="AR56" s="192"/>
      <c r="AS56" s="192"/>
      <c r="AT56" s="192"/>
      <c r="AU56" s="102"/>
      <c r="AV56" s="192"/>
      <c r="AW56" s="192"/>
      <c r="AX56" s="192"/>
      <c r="AY56" s="192"/>
      <c r="AZ56" s="192"/>
      <c r="BA56" s="260"/>
      <c r="BB56" s="260"/>
      <c r="BC56" s="260"/>
      <c r="BD56" s="192"/>
      <c r="BE56" s="192"/>
      <c r="BF56" s="192"/>
      <c r="BG56" s="192"/>
      <c r="BH56" s="192"/>
      <c r="BI56" s="192"/>
      <c r="BJ56" s="192"/>
      <c r="BK56" s="192"/>
      <c r="BL56" s="192"/>
      <c r="BM56" s="192"/>
      <c r="BN56" s="192"/>
      <c r="BO56" s="192"/>
      <c r="BP56" s="192"/>
      <c r="BQ56" s="192"/>
      <c r="BR56" s="192"/>
      <c r="BS56" s="10"/>
      <c r="BT56" s="10"/>
      <c r="BU56" s="102"/>
      <c r="BV56" s="103" t="s">
        <v>13</v>
      </c>
      <c r="BW56" s="102">
        <v>51</v>
      </c>
      <c r="BX56" s="480">
        <f t="shared" si="35"/>
        <v>0.92176926880978016</v>
      </c>
      <c r="BY56" s="190">
        <f t="shared" ref="BY56:CG56" si="55">BY266</f>
        <v>0.72369681344243342</v>
      </c>
      <c r="BZ56" s="190">
        <f t="shared" si="55"/>
        <v>0.74908181478954716</v>
      </c>
      <c r="CA56" s="190">
        <f t="shared" si="55"/>
        <v>1</v>
      </c>
      <c r="CB56" s="190">
        <f t="shared" si="55"/>
        <v>0.70454545454545447</v>
      </c>
      <c r="CC56" s="480">
        <f t="shared" si="55"/>
        <v>0.88950793227765479</v>
      </c>
      <c r="CD56" s="190">
        <f t="shared" si="55"/>
        <v>0.79122436158486886</v>
      </c>
      <c r="CE56" s="190">
        <f t="shared" si="55"/>
        <v>0.81122602261628052</v>
      </c>
      <c r="CF56" s="190">
        <f t="shared" si="55"/>
        <v>1</v>
      </c>
      <c r="CG56" s="190">
        <f t="shared" si="55"/>
        <v>1</v>
      </c>
      <c r="CH56" s="190">
        <f>IF('Run model'!$F$28=1, 1,0)</f>
        <v>1</v>
      </c>
    </row>
    <row r="57" spans="1:86" s="103" customFormat="1">
      <c r="A57" s="103" t="s">
        <v>13</v>
      </c>
      <c r="B57" s="102">
        <f t="shared" si="4"/>
        <v>100</v>
      </c>
      <c r="C57" s="183">
        <v>0</v>
      </c>
      <c r="D57" s="184">
        <v>0</v>
      </c>
      <c r="E57" s="338">
        <v>0</v>
      </c>
      <c r="F57" s="185">
        <v>0</v>
      </c>
      <c r="G57" s="186">
        <v>0</v>
      </c>
      <c r="H57" s="187">
        <v>0</v>
      </c>
      <c r="I57" s="22">
        <v>0</v>
      </c>
      <c r="J57" s="215">
        <v>0</v>
      </c>
      <c r="K57" s="188">
        <v>0</v>
      </c>
      <c r="L57" s="189">
        <v>0</v>
      </c>
      <c r="M57" s="23">
        <v>0</v>
      </c>
      <c r="N57" s="215">
        <v>0</v>
      </c>
      <c r="O57" s="235">
        <v>0</v>
      </c>
      <c r="P57" s="235">
        <v>0</v>
      </c>
      <c r="Q57" s="235">
        <v>0</v>
      </c>
      <c r="R57" s="208">
        <v>0</v>
      </c>
      <c r="S57" s="152">
        <v>0</v>
      </c>
      <c r="T57" s="22">
        <v>0</v>
      </c>
      <c r="U57" s="151">
        <v>0</v>
      </c>
      <c r="V57" s="212">
        <v>0</v>
      </c>
      <c r="W57" s="191">
        <v>0</v>
      </c>
      <c r="X57" s="192">
        <v>0</v>
      </c>
      <c r="Y57" s="240">
        <v>0</v>
      </c>
      <c r="Z57" s="212">
        <v>0</v>
      </c>
      <c r="AA57" s="263">
        <v>0</v>
      </c>
      <c r="AB57" s="264">
        <v>0</v>
      </c>
      <c r="AC57" s="263">
        <v>0</v>
      </c>
      <c r="AD57" s="264">
        <v>0</v>
      </c>
      <c r="AE57" s="263">
        <v>0</v>
      </c>
      <c r="AF57" s="305">
        <v>0</v>
      </c>
      <c r="AG57" s="264">
        <v>0</v>
      </c>
      <c r="AH57" s="264">
        <v>0</v>
      </c>
      <c r="AI57" s="263">
        <v>0</v>
      </c>
      <c r="AJ57" s="305">
        <v>0</v>
      </c>
      <c r="AK57" s="318">
        <v>0</v>
      </c>
      <c r="AL57" s="319">
        <v>0</v>
      </c>
      <c r="AM57" s="328">
        <v>0</v>
      </c>
      <c r="AN57" s="328">
        <v>0</v>
      </c>
      <c r="AO57" s="976">
        <v>0</v>
      </c>
      <c r="AP57" s="102"/>
      <c r="AQ57" s="192"/>
      <c r="AR57" s="192"/>
      <c r="AS57" s="192"/>
      <c r="AT57" s="192"/>
      <c r="AU57" s="102"/>
      <c r="AV57" s="192"/>
      <c r="AW57" s="192"/>
      <c r="AX57" s="192"/>
      <c r="AY57" s="192"/>
      <c r="AZ57" s="192"/>
      <c r="BA57" s="260"/>
      <c r="BB57" s="260"/>
      <c r="BC57" s="260"/>
      <c r="BD57" s="192"/>
      <c r="BE57" s="192"/>
      <c r="BF57" s="192"/>
      <c r="BG57" s="192"/>
      <c r="BH57" s="192"/>
      <c r="BI57" s="192"/>
      <c r="BJ57" s="192"/>
      <c r="BK57" s="192"/>
      <c r="BL57" s="192"/>
      <c r="BM57" s="192"/>
      <c r="BN57" s="192"/>
      <c r="BO57" s="192"/>
      <c r="BP57" s="192"/>
      <c r="BQ57" s="192"/>
      <c r="BR57" s="192"/>
      <c r="BS57" s="10"/>
      <c r="BT57" s="10"/>
      <c r="BU57" s="102"/>
      <c r="BV57" s="103" t="s">
        <v>13</v>
      </c>
      <c r="BW57" s="102">
        <v>52</v>
      </c>
      <c r="BX57" s="480">
        <f t="shared" si="35"/>
        <v>0.92176926880978016</v>
      </c>
      <c r="BY57" s="190">
        <f t="shared" ref="BY57:CG57" si="56">BY267</f>
        <v>0.72369681344243342</v>
      </c>
      <c r="BZ57" s="190">
        <f t="shared" si="56"/>
        <v>0.74908181478954716</v>
      </c>
      <c r="CA57" s="190">
        <f t="shared" si="56"/>
        <v>1</v>
      </c>
      <c r="CB57" s="190">
        <f t="shared" si="56"/>
        <v>0.70454545454545447</v>
      </c>
      <c r="CC57" s="480">
        <f t="shared" si="56"/>
        <v>0.88950793227765479</v>
      </c>
      <c r="CD57" s="190">
        <f t="shared" si="56"/>
        <v>0.79122436158486886</v>
      </c>
      <c r="CE57" s="190">
        <f t="shared" si="56"/>
        <v>0.81122602261628052</v>
      </c>
      <c r="CF57" s="190">
        <f t="shared" si="56"/>
        <v>1</v>
      </c>
      <c r="CG57" s="190">
        <f t="shared" si="56"/>
        <v>1</v>
      </c>
      <c r="CH57" s="190">
        <f>IF('Run model'!$F$28=1, 1,0)</f>
        <v>1</v>
      </c>
    </row>
    <row r="58" spans="1:86" s="103" customFormat="1">
      <c r="A58" s="103" t="s">
        <v>13</v>
      </c>
      <c r="B58" s="102">
        <f t="shared" si="4"/>
        <v>100</v>
      </c>
      <c r="C58" s="183">
        <v>0</v>
      </c>
      <c r="D58" s="184">
        <v>0</v>
      </c>
      <c r="E58" s="338">
        <v>0</v>
      </c>
      <c r="F58" s="185">
        <v>0</v>
      </c>
      <c r="G58" s="186">
        <v>0</v>
      </c>
      <c r="H58" s="187">
        <v>0</v>
      </c>
      <c r="I58" s="22">
        <v>0</v>
      </c>
      <c r="J58" s="215">
        <v>0</v>
      </c>
      <c r="K58" s="188">
        <v>0</v>
      </c>
      <c r="L58" s="189">
        <v>0</v>
      </c>
      <c r="M58" s="23">
        <v>0</v>
      </c>
      <c r="N58" s="215">
        <v>0</v>
      </c>
      <c r="O58" s="235">
        <v>0</v>
      </c>
      <c r="P58" s="235">
        <v>0</v>
      </c>
      <c r="Q58" s="235">
        <v>0</v>
      </c>
      <c r="R58" s="208">
        <v>0</v>
      </c>
      <c r="S58" s="152">
        <v>0</v>
      </c>
      <c r="T58" s="22">
        <v>0</v>
      </c>
      <c r="U58" s="151">
        <v>0</v>
      </c>
      <c r="V58" s="212">
        <v>0</v>
      </c>
      <c r="W58" s="191">
        <v>0</v>
      </c>
      <c r="X58" s="192">
        <v>0</v>
      </c>
      <c r="Y58" s="240">
        <v>0</v>
      </c>
      <c r="Z58" s="212">
        <v>0</v>
      </c>
      <c r="AA58" s="263">
        <v>0</v>
      </c>
      <c r="AB58" s="264">
        <v>0</v>
      </c>
      <c r="AC58" s="263">
        <v>0</v>
      </c>
      <c r="AD58" s="264">
        <v>0</v>
      </c>
      <c r="AE58" s="265">
        <v>0</v>
      </c>
      <c r="AF58" s="305">
        <v>0</v>
      </c>
      <c r="AG58" s="264">
        <v>0</v>
      </c>
      <c r="AH58" s="264">
        <v>0</v>
      </c>
      <c r="AI58" s="263">
        <v>0</v>
      </c>
      <c r="AJ58" s="305">
        <v>0</v>
      </c>
      <c r="AK58" s="318">
        <v>0</v>
      </c>
      <c r="AL58" s="319">
        <v>0</v>
      </c>
      <c r="AM58" s="328">
        <v>0</v>
      </c>
      <c r="AN58" s="328">
        <v>0</v>
      </c>
      <c r="AO58" s="976">
        <v>0</v>
      </c>
      <c r="AP58" s="102"/>
      <c r="AQ58" s="192"/>
      <c r="AR58" s="192"/>
      <c r="AS58" s="192"/>
      <c r="AT58" s="192"/>
      <c r="AU58" s="102"/>
      <c r="AV58" s="192"/>
      <c r="AW58" s="192"/>
      <c r="AX58" s="192"/>
      <c r="AY58" s="192"/>
      <c r="AZ58" s="192"/>
      <c r="BA58" s="260"/>
      <c r="BB58" s="260"/>
      <c r="BC58" s="260"/>
      <c r="BD58" s="192"/>
      <c r="BE58" s="192"/>
      <c r="BF58" s="192"/>
      <c r="BG58" s="192"/>
      <c r="BH58" s="192"/>
      <c r="BI58" s="192"/>
      <c r="BJ58" s="192"/>
      <c r="BK58" s="192"/>
      <c r="BL58" s="192"/>
      <c r="BM58" s="192"/>
      <c r="BN58" s="192"/>
      <c r="BO58" s="192"/>
      <c r="BP58" s="192"/>
      <c r="BQ58" s="192"/>
      <c r="BR58" s="192"/>
      <c r="BS58" s="10"/>
      <c r="BT58" s="10"/>
      <c r="BU58" s="102"/>
      <c r="BV58" s="103" t="s">
        <v>13</v>
      </c>
      <c r="BW58" s="102">
        <v>53</v>
      </c>
      <c r="BX58" s="480">
        <f t="shared" si="35"/>
        <v>0.92176926880978016</v>
      </c>
      <c r="BY58" s="190">
        <f t="shared" ref="BY58:CG58" si="57">BY268</f>
        <v>0.72369681344243342</v>
      </c>
      <c r="BZ58" s="190">
        <f t="shared" si="57"/>
        <v>0.74908181478954716</v>
      </c>
      <c r="CA58" s="190">
        <f t="shared" si="57"/>
        <v>1</v>
      </c>
      <c r="CB58" s="190">
        <f t="shared" si="57"/>
        <v>0.70454545454545447</v>
      </c>
      <c r="CC58" s="480">
        <f t="shared" si="57"/>
        <v>0.88950793227765479</v>
      </c>
      <c r="CD58" s="190">
        <f t="shared" si="57"/>
        <v>0.79122436158486886</v>
      </c>
      <c r="CE58" s="190">
        <f t="shared" si="57"/>
        <v>0.81122602261628052</v>
      </c>
      <c r="CF58" s="190">
        <f t="shared" si="57"/>
        <v>1</v>
      </c>
      <c r="CG58" s="190">
        <f t="shared" si="57"/>
        <v>1</v>
      </c>
      <c r="CH58" s="190">
        <f>IF('Run model'!$F$28=1, 1,0)</f>
        <v>1</v>
      </c>
    </row>
    <row r="59" spans="1:86" s="103" customFormat="1">
      <c r="A59" s="103" t="s">
        <v>13</v>
      </c>
      <c r="B59" s="102">
        <f t="shared" si="4"/>
        <v>100</v>
      </c>
      <c r="C59" s="183">
        <v>0</v>
      </c>
      <c r="D59" s="184">
        <v>0</v>
      </c>
      <c r="E59" s="338">
        <v>0</v>
      </c>
      <c r="F59" s="185">
        <v>0</v>
      </c>
      <c r="G59" s="186">
        <v>0</v>
      </c>
      <c r="H59" s="187">
        <v>0</v>
      </c>
      <c r="I59" s="22">
        <v>0</v>
      </c>
      <c r="J59" s="215">
        <v>0</v>
      </c>
      <c r="K59" s="188">
        <v>0</v>
      </c>
      <c r="L59" s="189">
        <v>0</v>
      </c>
      <c r="M59" s="23">
        <v>0</v>
      </c>
      <c r="N59" s="215">
        <v>0</v>
      </c>
      <c r="O59" s="235">
        <v>0</v>
      </c>
      <c r="P59" s="235">
        <v>0</v>
      </c>
      <c r="Q59" s="235">
        <v>0</v>
      </c>
      <c r="R59" s="208">
        <v>0</v>
      </c>
      <c r="S59" s="152">
        <v>0</v>
      </c>
      <c r="T59" s="22">
        <v>0</v>
      </c>
      <c r="U59" s="151">
        <v>0</v>
      </c>
      <c r="V59" s="212">
        <v>0</v>
      </c>
      <c r="W59" s="191">
        <v>0</v>
      </c>
      <c r="X59" s="192">
        <v>0</v>
      </c>
      <c r="Y59" s="240">
        <v>0</v>
      </c>
      <c r="Z59" s="212">
        <v>0</v>
      </c>
      <c r="AA59" s="263">
        <v>0</v>
      </c>
      <c r="AB59" s="264">
        <v>0</v>
      </c>
      <c r="AC59" s="263">
        <v>0</v>
      </c>
      <c r="AD59" s="264">
        <v>0</v>
      </c>
      <c r="AE59" s="265">
        <v>0</v>
      </c>
      <c r="AF59" s="305">
        <v>0</v>
      </c>
      <c r="AG59" s="264">
        <v>0</v>
      </c>
      <c r="AH59" s="264">
        <v>0</v>
      </c>
      <c r="AI59" s="263">
        <v>0</v>
      </c>
      <c r="AJ59" s="305">
        <v>0</v>
      </c>
      <c r="AK59" s="318">
        <v>0</v>
      </c>
      <c r="AL59" s="319">
        <v>0</v>
      </c>
      <c r="AM59" s="328">
        <v>0</v>
      </c>
      <c r="AN59" s="328">
        <v>0</v>
      </c>
      <c r="AO59" s="976">
        <v>0</v>
      </c>
      <c r="AP59" s="102"/>
      <c r="AQ59" s="192"/>
      <c r="AR59" s="192"/>
      <c r="AS59" s="192"/>
      <c r="AT59" s="192"/>
      <c r="AU59" s="102"/>
      <c r="AV59" s="192"/>
      <c r="AW59" s="192"/>
      <c r="AX59" s="192"/>
      <c r="AY59" s="192"/>
      <c r="AZ59" s="192"/>
      <c r="BA59" s="260"/>
      <c r="BB59" s="260"/>
      <c r="BC59" s="260"/>
      <c r="BD59" s="192"/>
      <c r="BE59" s="192"/>
      <c r="BF59" s="192"/>
      <c r="BG59" s="192"/>
      <c r="BH59" s="192"/>
      <c r="BI59" s="192"/>
      <c r="BJ59" s="192"/>
      <c r="BK59" s="192"/>
      <c r="BL59" s="192"/>
      <c r="BM59" s="192"/>
      <c r="BN59" s="192"/>
      <c r="BO59" s="192"/>
      <c r="BP59" s="192"/>
      <c r="BQ59" s="192"/>
      <c r="BR59" s="192"/>
      <c r="BS59" s="10"/>
      <c r="BT59" s="10"/>
      <c r="BU59" s="102"/>
      <c r="BV59" s="103" t="s">
        <v>13</v>
      </c>
      <c r="BW59" s="102">
        <v>54</v>
      </c>
      <c r="BX59" s="480">
        <f t="shared" si="35"/>
        <v>0.92176926880978016</v>
      </c>
      <c r="BY59" s="190">
        <f t="shared" ref="BY59:CG59" si="58">BY269</f>
        <v>0.72369681344243342</v>
      </c>
      <c r="BZ59" s="190">
        <f t="shared" si="58"/>
        <v>0.74908181478954716</v>
      </c>
      <c r="CA59" s="190">
        <f t="shared" si="58"/>
        <v>1</v>
      </c>
      <c r="CB59" s="190">
        <f t="shared" si="58"/>
        <v>0.70454545454545447</v>
      </c>
      <c r="CC59" s="480">
        <f t="shared" si="58"/>
        <v>0.88950793227765479</v>
      </c>
      <c r="CD59" s="190">
        <f t="shared" si="58"/>
        <v>0.79122436158486886</v>
      </c>
      <c r="CE59" s="190">
        <f t="shared" si="58"/>
        <v>0.81122602261628052</v>
      </c>
      <c r="CF59" s="190">
        <f t="shared" si="58"/>
        <v>1</v>
      </c>
      <c r="CG59" s="190">
        <f t="shared" si="58"/>
        <v>1</v>
      </c>
      <c r="CH59" s="190">
        <f>IF('Run model'!$F$28=1, 1,0)</f>
        <v>1</v>
      </c>
    </row>
    <row r="60" spans="1:86" s="103" customFormat="1">
      <c r="A60" s="103" t="s">
        <v>13</v>
      </c>
      <c r="B60" s="102">
        <f t="shared" si="4"/>
        <v>100</v>
      </c>
      <c r="C60" s="183">
        <v>0</v>
      </c>
      <c r="D60" s="184">
        <v>0</v>
      </c>
      <c r="E60" s="338">
        <v>0</v>
      </c>
      <c r="F60" s="185">
        <v>0</v>
      </c>
      <c r="G60" s="186">
        <v>0</v>
      </c>
      <c r="H60" s="187">
        <v>0</v>
      </c>
      <c r="I60" s="22">
        <v>0</v>
      </c>
      <c r="J60" s="215">
        <v>0</v>
      </c>
      <c r="K60" s="188">
        <v>0</v>
      </c>
      <c r="L60" s="189">
        <v>0</v>
      </c>
      <c r="M60" s="23">
        <v>0</v>
      </c>
      <c r="N60" s="215">
        <v>0</v>
      </c>
      <c r="O60" s="235">
        <v>0</v>
      </c>
      <c r="P60" s="235">
        <v>0</v>
      </c>
      <c r="Q60" s="235">
        <v>0</v>
      </c>
      <c r="R60" s="208">
        <v>0</v>
      </c>
      <c r="S60" s="152">
        <v>0</v>
      </c>
      <c r="T60" s="22">
        <v>0</v>
      </c>
      <c r="U60" s="151">
        <v>0</v>
      </c>
      <c r="V60" s="212">
        <v>0</v>
      </c>
      <c r="W60" s="191">
        <v>0</v>
      </c>
      <c r="X60" s="192">
        <v>0</v>
      </c>
      <c r="Y60" s="240">
        <v>0</v>
      </c>
      <c r="Z60" s="212">
        <v>0</v>
      </c>
      <c r="AA60" s="263">
        <v>0</v>
      </c>
      <c r="AB60" s="264">
        <v>0</v>
      </c>
      <c r="AC60" s="263">
        <v>0</v>
      </c>
      <c r="AD60" s="264">
        <v>0</v>
      </c>
      <c r="AE60" s="265">
        <v>0</v>
      </c>
      <c r="AF60" s="305">
        <v>0</v>
      </c>
      <c r="AG60" s="264">
        <v>0</v>
      </c>
      <c r="AH60" s="264">
        <v>0</v>
      </c>
      <c r="AI60" s="263">
        <v>0</v>
      </c>
      <c r="AJ60" s="305">
        <v>0</v>
      </c>
      <c r="AK60" s="318">
        <v>0</v>
      </c>
      <c r="AL60" s="319">
        <v>0</v>
      </c>
      <c r="AM60" s="328">
        <v>0</v>
      </c>
      <c r="AN60" s="328">
        <v>0</v>
      </c>
      <c r="AO60" s="976">
        <v>0</v>
      </c>
      <c r="AP60" s="102"/>
      <c r="AQ60" s="192"/>
      <c r="AR60" s="192"/>
      <c r="AS60" s="192"/>
      <c r="AT60" s="192"/>
      <c r="AU60" s="102"/>
      <c r="AV60" s="192"/>
      <c r="AW60" s="192"/>
      <c r="AX60" s="192"/>
      <c r="AY60" s="192"/>
      <c r="AZ60" s="192"/>
      <c r="BA60" s="260"/>
      <c r="BB60" s="260"/>
      <c r="BC60" s="260"/>
      <c r="BD60" s="192"/>
      <c r="BE60" s="192"/>
      <c r="BF60" s="192"/>
      <c r="BG60" s="192"/>
      <c r="BH60" s="192"/>
      <c r="BI60" s="192"/>
      <c r="BJ60" s="192"/>
      <c r="BK60" s="192"/>
      <c r="BL60" s="192"/>
      <c r="BM60" s="192"/>
      <c r="BN60" s="192"/>
      <c r="BO60" s="192"/>
      <c r="BP60" s="192"/>
      <c r="BQ60" s="192"/>
      <c r="BR60" s="192"/>
      <c r="BS60" s="10"/>
      <c r="BT60" s="10"/>
      <c r="BU60" s="102"/>
      <c r="BV60" s="103" t="s">
        <v>13</v>
      </c>
      <c r="BW60" s="102">
        <v>55</v>
      </c>
      <c r="BX60" s="480">
        <f t="shared" si="35"/>
        <v>0.92176926880978016</v>
      </c>
      <c r="BY60" s="190">
        <f t="shared" ref="BY60:CG60" si="59">BY270</f>
        <v>0.72369681344243342</v>
      </c>
      <c r="BZ60" s="190">
        <f t="shared" si="59"/>
        <v>0.74908181478954716</v>
      </c>
      <c r="CA60" s="190">
        <f t="shared" si="59"/>
        <v>1</v>
      </c>
      <c r="CB60" s="190">
        <f t="shared" si="59"/>
        <v>0.70454545454545447</v>
      </c>
      <c r="CC60" s="480">
        <f t="shared" si="59"/>
        <v>0.88950793227765479</v>
      </c>
      <c r="CD60" s="190">
        <f t="shared" si="59"/>
        <v>0.79122436158486886</v>
      </c>
      <c r="CE60" s="190">
        <f t="shared" si="59"/>
        <v>0.81122602261628052</v>
      </c>
      <c r="CF60" s="190">
        <f t="shared" si="59"/>
        <v>1</v>
      </c>
      <c r="CG60" s="190">
        <f t="shared" si="59"/>
        <v>1</v>
      </c>
      <c r="CH60" s="190">
        <f>IF('Run model'!$F$28=1, 1,0)</f>
        <v>1</v>
      </c>
    </row>
    <row r="61" spans="1:86" s="103" customFormat="1">
      <c r="A61" s="103" t="s">
        <v>13</v>
      </c>
      <c r="B61" s="102">
        <f t="shared" si="4"/>
        <v>100</v>
      </c>
      <c r="C61" s="183">
        <v>0</v>
      </c>
      <c r="D61" s="184">
        <v>0</v>
      </c>
      <c r="E61" s="339">
        <v>0</v>
      </c>
      <c r="F61" s="185">
        <v>0</v>
      </c>
      <c r="G61" s="186">
        <v>0</v>
      </c>
      <c r="H61" s="187">
        <v>0</v>
      </c>
      <c r="I61" s="22">
        <v>0</v>
      </c>
      <c r="J61" s="215">
        <v>0</v>
      </c>
      <c r="K61" s="188">
        <v>0</v>
      </c>
      <c r="L61" s="189">
        <v>0</v>
      </c>
      <c r="M61" s="23">
        <v>0</v>
      </c>
      <c r="N61" s="215">
        <v>0</v>
      </c>
      <c r="O61" s="235">
        <v>0</v>
      </c>
      <c r="P61" s="235">
        <v>0</v>
      </c>
      <c r="Q61" s="235">
        <v>0</v>
      </c>
      <c r="R61" s="208">
        <v>0</v>
      </c>
      <c r="S61" s="152">
        <v>0</v>
      </c>
      <c r="T61" s="22">
        <v>0</v>
      </c>
      <c r="U61" s="151">
        <v>0</v>
      </c>
      <c r="V61" s="212">
        <v>0</v>
      </c>
      <c r="W61" s="191">
        <v>0</v>
      </c>
      <c r="X61" s="192">
        <v>0</v>
      </c>
      <c r="Y61" s="240">
        <v>0</v>
      </c>
      <c r="Z61" s="212">
        <v>0</v>
      </c>
      <c r="AA61" s="263">
        <v>0</v>
      </c>
      <c r="AB61" s="264">
        <v>0</v>
      </c>
      <c r="AC61" s="263">
        <v>0</v>
      </c>
      <c r="AD61" s="264">
        <v>0</v>
      </c>
      <c r="AE61" s="265">
        <v>0</v>
      </c>
      <c r="AF61" s="305">
        <v>0</v>
      </c>
      <c r="AG61" s="264">
        <v>0</v>
      </c>
      <c r="AH61" s="264">
        <v>0</v>
      </c>
      <c r="AI61" s="263">
        <v>0</v>
      </c>
      <c r="AJ61" s="305">
        <v>0</v>
      </c>
      <c r="AK61" s="318">
        <v>0</v>
      </c>
      <c r="AL61" s="319">
        <v>0</v>
      </c>
      <c r="AM61" s="328">
        <v>0</v>
      </c>
      <c r="AN61" s="328">
        <v>0</v>
      </c>
      <c r="AO61" s="976">
        <v>0</v>
      </c>
      <c r="AP61" s="102"/>
      <c r="AQ61" s="192"/>
      <c r="AR61" s="192"/>
      <c r="AS61" s="192"/>
      <c r="AT61" s="192"/>
      <c r="AU61" s="102"/>
      <c r="AV61" s="192"/>
      <c r="AW61" s="192"/>
      <c r="AX61" s="192"/>
      <c r="AY61" s="192"/>
      <c r="AZ61" s="192"/>
      <c r="BA61" s="260"/>
      <c r="BB61" s="260"/>
      <c r="BC61" s="260"/>
      <c r="BD61" s="192"/>
      <c r="BE61" s="192"/>
      <c r="BF61" s="192"/>
      <c r="BG61" s="192"/>
      <c r="BH61" s="192"/>
      <c r="BI61" s="192"/>
      <c r="BJ61" s="192"/>
      <c r="BK61" s="192"/>
      <c r="BL61" s="192"/>
      <c r="BM61" s="192"/>
      <c r="BN61" s="192"/>
      <c r="BO61" s="192"/>
      <c r="BP61" s="192"/>
      <c r="BQ61" s="192"/>
      <c r="BR61" s="192"/>
      <c r="BS61" s="10"/>
      <c r="BT61" s="10"/>
      <c r="BU61" s="102"/>
      <c r="BV61" s="103" t="s">
        <v>13</v>
      </c>
      <c r="BW61" s="102">
        <v>56</v>
      </c>
      <c r="BX61" s="480">
        <f t="shared" si="35"/>
        <v>0.92176926880978016</v>
      </c>
      <c r="BY61" s="190">
        <f t="shared" ref="BY61:CG61" si="60">BY271</f>
        <v>0.72369681344243342</v>
      </c>
      <c r="BZ61" s="190">
        <f t="shared" si="60"/>
        <v>0.74908181478954716</v>
      </c>
      <c r="CA61" s="190">
        <f t="shared" si="60"/>
        <v>1</v>
      </c>
      <c r="CB61" s="190">
        <f t="shared" si="60"/>
        <v>0.70454545454545447</v>
      </c>
      <c r="CC61" s="480">
        <f t="shared" si="60"/>
        <v>0.88950793227765479</v>
      </c>
      <c r="CD61" s="190">
        <f t="shared" si="60"/>
        <v>0.79122436158486886</v>
      </c>
      <c r="CE61" s="190">
        <f t="shared" si="60"/>
        <v>0.81122602261628052</v>
      </c>
      <c r="CF61" s="190">
        <f t="shared" si="60"/>
        <v>1</v>
      </c>
      <c r="CG61" s="190">
        <f t="shared" si="60"/>
        <v>1</v>
      </c>
      <c r="CH61" s="190">
        <f>IF('Run model'!$F$28=1, 1,0)</f>
        <v>1</v>
      </c>
    </row>
    <row r="62" spans="1:86" s="103" customFormat="1">
      <c r="A62" s="103" t="s">
        <v>13</v>
      </c>
      <c r="B62" s="102">
        <f t="shared" si="4"/>
        <v>100</v>
      </c>
      <c r="C62" s="183">
        <v>0</v>
      </c>
      <c r="D62" s="184">
        <v>0</v>
      </c>
      <c r="E62" s="338">
        <v>0</v>
      </c>
      <c r="F62" s="185">
        <v>0</v>
      </c>
      <c r="G62" s="186">
        <v>0</v>
      </c>
      <c r="H62" s="187">
        <v>0</v>
      </c>
      <c r="I62" s="22">
        <v>0</v>
      </c>
      <c r="J62" s="215">
        <v>0</v>
      </c>
      <c r="K62" s="188">
        <v>0</v>
      </c>
      <c r="L62" s="189">
        <v>0</v>
      </c>
      <c r="M62" s="23">
        <v>0</v>
      </c>
      <c r="N62" s="215">
        <v>0</v>
      </c>
      <c r="O62" s="235">
        <v>0</v>
      </c>
      <c r="P62" s="235">
        <v>0</v>
      </c>
      <c r="Q62" s="235">
        <v>0</v>
      </c>
      <c r="R62" s="208">
        <v>0</v>
      </c>
      <c r="S62" s="152">
        <v>0</v>
      </c>
      <c r="T62" s="22">
        <v>0</v>
      </c>
      <c r="U62" s="151">
        <v>0</v>
      </c>
      <c r="V62" s="212">
        <v>0</v>
      </c>
      <c r="W62" s="191">
        <v>0</v>
      </c>
      <c r="X62" s="192">
        <v>0</v>
      </c>
      <c r="Y62" s="240">
        <v>0</v>
      </c>
      <c r="Z62" s="212">
        <v>0</v>
      </c>
      <c r="AA62" s="263">
        <v>0</v>
      </c>
      <c r="AB62" s="264">
        <v>0</v>
      </c>
      <c r="AC62" s="263">
        <v>0</v>
      </c>
      <c r="AD62" s="264">
        <v>0</v>
      </c>
      <c r="AE62" s="265">
        <v>0</v>
      </c>
      <c r="AF62" s="305">
        <v>0</v>
      </c>
      <c r="AG62" s="264">
        <v>0</v>
      </c>
      <c r="AH62" s="264">
        <v>0</v>
      </c>
      <c r="AI62" s="263">
        <v>0</v>
      </c>
      <c r="AJ62" s="305">
        <v>0</v>
      </c>
      <c r="AK62" s="318">
        <v>0</v>
      </c>
      <c r="AL62" s="319">
        <v>0</v>
      </c>
      <c r="AM62" s="328">
        <v>0</v>
      </c>
      <c r="AN62" s="328">
        <v>0</v>
      </c>
      <c r="AO62" s="976">
        <v>0</v>
      </c>
      <c r="AP62" s="102"/>
      <c r="AQ62" s="192"/>
      <c r="AR62" s="192"/>
      <c r="AS62" s="192"/>
      <c r="AT62" s="192"/>
      <c r="AU62" s="102"/>
      <c r="AV62" s="192"/>
      <c r="AW62" s="192"/>
      <c r="AX62" s="192"/>
      <c r="AY62" s="192"/>
      <c r="AZ62" s="192"/>
      <c r="BA62" s="260"/>
      <c r="BB62" s="260"/>
      <c r="BC62" s="260"/>
      <c r="BD62" s="192"/>
      <c r="BE62" s="192"/>
      <c r="BF62" s="192"/>
      <c r="BG62" s="192"/>
      <c r="BH62" s="192"/>
      <c r="BI62" s="192"/>
      <c r="BJ62" s="192"/>
      <c r="BK62" s="192"/>
      <c r="BL62" s="192"/>
      <c r="BM62" s="192"/>
      <c r="BN62" s="192"/>
      <c r="BO62" s="192"/>
      <c r="BP62" s="192"/>
      <c r="BQ62" s="192"/>
      <c r="BR62" s="192"/>
      <c r="BS62" s="10"/>
      <c r="BT62" s="10"/>
      <c r="BU62" s="102"/>
      <c r="BV62" s="103" t="s">
        <v>13</v>
      </c>
      <c r="BW62" s="102">
        <v>57</v>
      </c>
      <c r="BX62" s="480">
        <f t="shared" si="35"/>
        <v>0.92176926880978016</v>
      </c>
      <c r="BY62" s="190">
        <f t="shared" ref="BY62:CG62" si="61">BY272</f>
        <v>0.72369681344243342</v>
      </c>
      <c r="BZ62" s="190">
        <f t="shared" si="61"/>
        <v>0.74908181478954716</v>
      </c>
      <c r="CA62" s="190">
        <f t="shared" si="61"/>
        <v>1</v>
      </c>
      <c r="CB62" s="190">
        <f t="shared" si="61"/>
        <v>0.70454545454545447</v>
      </c>
      <c r="CC62" s="480">
        <f t="shared" si="61"/>
        <v>0.88950793227765479</v>
      </c>
      <c r="CD62" s="190">
        <f t="shared" si="61"/>
        <v>0.79122436158486886</v>
      </c>
      <c r="CE62" s="190">
        <f t="shared" si="61"/>
        <v>0.81122602261628052</v>
      </c>
      <c r="CF62" s="190">
        <f t="shared" si="61"/>
        <v>1</v>
      </c>
      <c r="CG62" s="190">
        <f t="shared" si="61"/>
        <v>1</v>
      </c>
      <c r="CH62" s="190">
        <f>IF('Run model'!$F$28=1, 1,0)</f>
        <v>1</v>
      </c>
    </row>
    <row r="63" spans="1:86" s="103" customFormat="1">
      <c r="A63" s="103" t="s">
        <v>13</v>
      </c>
      <c r="B63" s="102">
        <f t="shared" si="4"/>
        <v>100</v>
      </c>
      <c r="C63" s="183">
        <v>0</v>
      </c>
      <c r="D63" s="184">
        <v>0</v>
      </c>
      <c r="E63" s="338">
        <v>0</v>
      </c>
      <c r="F63" s="185">
        <v>0</v>
      </c>
      <c r="G63" s="186">
        <v>0</v>
      </c>
      <c r="H63" s="187">
        <v>0</v>
      </c>
      <c r="I63" s="22">
        <v>0</v>
      </c>
      <c r="J63" s="215">
        <v>0</v>
      </c>
      <c r="K63" s="188">
        <v>0</v>
      </c>
      <c r="L63" s="189">
        <v>0</v>
      </c>
      <c r="M63" s="23">
        <v>0</v>
      </c>
      <c r="N63" s="215">
        <v>0</v>
      </c>
      <c r="O63" s="235">
        <v>0</v>
      </c>
      <c r="P63" s="235">
        <v>0</v>
      </c>
      <c r="Q63" s="235">
        <v>0</v>
      </c>
      <c r="R63" s="208">
        <v>0</v>
      </c>
      <c r="S63" s="152">
        <v>0</v>
      </c>
      <c r="T63" s="22">
        <v>0</v>
      </c>
      <c r="U63" s="151">
        <v>0</v>
      </c>
      <c r="V63" s="212">
        <v>0</v>
      </c>
      <c r="W63" s="191">
        <v>0</v>
      </c>
      <c r="X63" s="192">
        <v>0</v>
      </c>
      <c r="Y63" s="240">
        <v>0</v>
      </c>
      <c r="Z63" s="212">
        <v>0</v>
      </c>
      <c r="AA63" s="263">
        <v>0</v>
      </c>
      <c r="AB63" s="264">
        <v>0</v>
      </c>
      <c r="AC63" s="263">
        <v>0</v>
      </c>
      <c r="AD63" s="264">
        <v>0</v>
      </c>
      <c r="AE63" s="265">
        <v>0</v>
      </c>
      <c r="AF63" s="305">
        <v>0</v>
      </c>
      <c r="AG63" s="264">
        <v>0</v>
      </c>
      <c r="AH63" s="264">
        <v>0</v>
      </c>
      <c r="AI63" s="263">
        <v>0</v>
      </c>
      <c r="AJ63" s="305">
        <v>0</v>
      </c>
      <c r="AK63" s="318">
        <v>0</v>
      </c>
      <c r="AL63" s="319">
        <v>0</v>
      </c>
      <c r="AM63" s="328">
        <v>0</v>
      </c>
      <c r="AN63" s="328">
        <v>0</v>
      </c>
      <c r="AO63" s="976">
        <v>0</v>
      </c>
      <c r="AP63" s="102"/>
      <c r="AQ63" s="192"/>
      <c r="AR63" s="192"/>
      <c r="AS63" s="192"/>
      <c r="AT63" s="192"/>
      <c r="AU63" s="102"/>
      <c r="AV63" s="192"/>
      <c r="AW63" s="192"/>
      <c r="AX63" s="192"/>
      <c r="AY63" s="192"/>
      <c r="AZ63" s="192"/>
      <c r="BA63" s="260"/>
      <c r="BB63" s="260"/>
      <c r="BC63" s="260"/>
      <c r="BD63" s="192"/>
      <c r="BE63" s="192"/>
      <c r="BF63" s="192"/>
      <c r="BG63" s="192"/>
      <c r="BH63" s="192"/>
      <c r="BI63" s="192"/>
      <c r="BJ63" s="192"/>
      <c r="BK63" s="192"/>
      <c r="BL63" s="192"/>
      <c r="BM63" s="192"/>
      <c r="BN63" s="192"/>
      <c r="BO63" s="192"/>
      <c r="BP63" s="192"/>
      <c r="BQ63" s="192"/>
      <c r="BR63" s="192"/>
      <c r="BS63" s="10"/>
      <c r="BT63" s="10"/>
      <c r="BU63" s="102"/>
      <c r="BV63" s="103" t="s">
        <v>13</v>
      </c>
      <c r="BW63" s="102">
        <v>58</v>
      </c>
      <c r="BX63" s="480">
        <f t="shared" si="35"/>
        <v>0.92176926880978016</v>
      </c>
      <c r="BY63" s="190">
        <f t="shared" ref="BY63:CG63" si="62">BY273</f>
        <v>0.72369681344243342</v>
      </c>
      <c r="BZ63" s="190">
        <f t="shared" si="62"/>
        <v>0.74908181478954716</v>
      </c>
      <c r="CA63" s="190">
        <f t="shared" si="62"/>
        <v>1</v>
      </c>
      <c r="CB63" s="190">
        <f t="shared" si="62"/>
        <v>0.70454545454545447</v>
      </c>
      <c r="CC63" s="480">
        <f t="shared" si="62"/>
        <v>0.88950793227765479</v>
      </c>
      <c r="CD63" s="190">
        <f t="shared" si="62"/>
        <v>0.79122436158486886</v>
      </c>
      <c r="CE63" s="190">
        <f t="shared" si="62"/>
        <v>0.81122602261628052</v>
      </c>
      <c r="CF63" s="190">
        <f t="shared" si="62"/>
        <v>1</v>
      </c>
      <c r="CG63" s="190">
        <f t="shared" si="62"/>
        <v>1</v>
      </c>
      <c r="CH63" s="190">
        <f>IF('Run model'!$F$28=1, 1,0)</f>
        <v>1</v>
      </c>
    </row>
    <row r="64" spans="1:86" s="103" customFormat="1">
      <c r="A64" s="103" t="s">
        <v>13</v>
      </c>
      <c r="B64" s="102">
        <f t="shared" si="4"/>
        <v>100</v>
      </c>
      <c r="C64" s="183">
        <v>0</v>
      </c>
      <c r="D64" s="184">
        <v>0</v>
      </c>
      <c r="E64" s="338">
        <v>0</v>
      </c>
      <c r="F64" s="185">
        <v>0</v>
      </c>
      <c r="G64" s="186">
        <v>0</v>
      </c>
      <c r="H64" s="187">
        <v>0</v>
      </c>
      <c r="I64" s="22">
        <v>0</v>
      </c>
      <c r="J64" s="215">
        <v>0</v>
      </c>
      <c r="K64" s="188">
        <v>0</v>
      </c>
      <c r="L64" s="189">
        <v>0</v>
      </c>
      <c r="M64" s="23">
        <v>0</v>
      </c>
      <c r="N64" s="215">
        <v>0</v>
      </c>
      <c r="O64" s="235">
        <v>0</v>
      </c>
      <c r="P64" s="235">
        <v>0</v>
      </c>
      <c r="Q64" s="235">
        <v>0</v>
      </c>
      <c r="R64" s="208">
        <v>0</v>
      </c>
      <c r="S64" s="152">
        <v>0</v>
      </c>
      <c r="T64" s="22">
        <v>0</v>
      </c>
      <c r="U64" s="151">
        <v>0</v>
      </c>
      <c r="V64" s="212">
        <v>0</v>
      </c>
      <c r="W64" s="191">
        <v>0</v>
      </c>
      <c r="X64" s="192">
        <v>0</v>
      </c>
      <c r="Y64" s="240">
        <v>0</v>
      </c>
      <c r="Z64" s="212">
        <v>0</v>
      </c>
      <c r="AA64" s="263">
        <v>0</v>
      </c>
      <c r="AB64" s="264">
        <v>0</v>
      </c>
      <c r="AC64" s="263">
        <v>0</v>
      </c>
      <c r="AD64" s="264">
        <v>0</v>
      </c>
      <c r="AE64" s="265">
        <v>0</v>
      </c>
      <c r="AF64" s="305">
        <v>0</v>
      </c>
      <c r="AG64" s="264">
        <v>0</v>
      </c>
      <c r="AH64" s="264">
        <v>0</v>
      </c>
      <c r="AI64" s="263">
        <v>0</v>
      </c>
      <c r="AJ64" s="305">
        <v>0</v>
      </c>
      <c r="AK64" s="318">
        <v>0</v>
      </c>
      <c r="AL64" s="319">
        <v>0</v>
      </c>
      <c r="AM64" s="328">
        <v>0</v>
      </c>
      <c r="AN64" s="328">
        <v>0</v>
      </c>
      <c r="AO64" s="976">
        <v>0</v>
      </c>
      <c r="AP64" s="102"/>
      <c r="AQ64" s="192"/>
      <c r="AR64" s="192"/>
      <c r="AS64" s="192"/>
      <c r="AT64" s="192"/>
      <c r="AU64" s="102"/>
      <c r="AV64" s="192"/>
      <c r="AW64" s="192"/>
      <c r="AX64" s="192"/>
      <c r="AY64" s="192"/>
      <c r="AZ64" s="192"/>
      <c r="BA64" s="260"/>
      <c r="BB64" s="260"/>
      <c r="BC64" s="260"/>
      <c r="BD64" s="192"/>
      <c r="BE64" s="192"/>
      <c r="BF64" s="192"/>
      <c r="BG64" s="192"/>
      <c r="BH64" s="192"/>
      <c r="BI64" s="192"/>
      <c r="BJ64" s="192"/>
      <c r="BK64" s="192"/>
      <c r="BL64" s="192"/>
      <c r="BM64" s="192"/>
      <c r="BN64" s="192"/>
      <c r="BO64" s="192"/>
      <c r="BP64" s="192"/>
      <c r="BQ64" s="192"/>
      <c r="BR64" s="192"/>
      <c r="BS64" s="10"/>
      <c r="BT64" s="10"/>
      <c r="BU64" s="102"/>
      <c r="BV64" s="103" t="s">
        <v>13</v>
      </c>
      <c r="BW64" s="102">
        <v>59</v>
      </c>
      <c r="BX64" s="480">
        <f t="shared" si="35"/>
        <v>0.92176926880978016</v>
      </c>
      <c r="BY64" s="190">
        <f t="shared" ref="BY64:CG64" si="63">BY274</f>
        <v>0.72369681344243342</v>
      </c>
      <c r="BZ64" s="190">
        <f t="shared" si="63"/>
        <v>0.74908181478954716</v>
      </c>
      <c r="CA64" s="190">
        <f t="shared" si="63"/>
        <v>1</v>
      </c>
      <c r="CB64" s="190">
        <f t="shared" si="63"/>
        <v>0.70454545454545447</v>
      </c>
      <c r="CC64" s="480">
        <f t="shared" si="63"/>
        <v>0.88950793227765479</v>
      </c>
      <c r="CD64" s="190">
        <f t="shared" si="63"/>
        <v>0.79122436158486886</v>
      </c>
      <c r="CE64" s="190">
        <f t="shared" si="63"/>
        <v>0.81122602261628052</v>
      </c>
      <c r="CF64" s="190">
        <f t="shared" si="63"/>
        <v>1</v>
      </c>
      <c r="CG64" s="190">
        <f t="shared" si="63"/>
        <v>1</v>
      </c>
      <c r="CH64" s="190">
        <f>IF('Run model'!$F$28=1, 1,0)</f>
        <v>1</v>
      </c>
    </row>
    <row r="65" spans="1:86" s="103" customFormat="1">
      <c r="A65" s="103" t="s">
        <v>13</v>
      </c>
      <c r="B65" s="102">
        <f t="shared" si="4"/>
        <v>100</v>
      </c>
      <c r="C65" s="183">
        <v>0</v>
      </c>
      <c r="D65" s="184">
        <v>0</v>
      </c>
      <c r="E65" s="338">
        <v>0</v>
      </c>
      <c r="F65" s="185">
        <v>0</v>
      </c>
      <c r="G65" s="186">
        <v>0</v>
      </c>
      <c r="H65" s="187">
        <v>0</v>
      </c>
      <c r="I65" s="22">
        <v>0</v>
      </c>
      <c r="J65" s="215">
        <v>0</v>
      </c>
      <c r="K65" s="188">
        <v>0</v>
      </c>
      <c r="L65" s="189">
        <v>0</v>
      </c>
      <c r="M65" s="23">
        <v>0</v>
      </c>
      <c r="N65" s="215">
        <v>0</v>
      </c>
      <c r="O65" s="235">
        <v>0</v>
      </c>
      <c r="P65" s="235">
        <v>0</v>
      </c>
      <c r="Q65" s="235">
        <v>0</v>
      </c>
      <c r="R65" s="208">
        <v>0</v>
      </c>
      <c r="S65" s="152">
        <v>0</v>
      </c>
      <c r="T65" s="22">
        <v>0</v>
      </c>
      <c r="U65" s="151">
        <v>0</v>
      </c>
      <c r="V65" s="212">
        <v>0</v>
      </c>
      <c r="W65" s="191">
        <v>0</v>
      </c>
      <c r="X65" s="192">
        <v>0</v>
      </c>
      <c r="Y65" s="240">
        <v>0</v>
      </c>
      <c r="Z65" s="212">
        <v>0</v>
      </c>
      <c r="AA65" s="263">
        <v>0</v>
      </c>
      <c r="AB65" s="264">
        <v>0</v>
      </c>
      <c r="AC65" s="263">
        <v>0</v>
      </c>
      <c r="AD65" s="264">
        <v>0</v>
      </c>
      <c r="AE65" s="265">
        <v>0</v>
      </c>
      <c r="AF65" s="305">
        <v>0</v>
      </c>
      <c r="AG65" s="264">
        <v>0</v>
      </c>
      <c r="AH65" s="264">
        <v>0</v>
      </c>
      <c r="AI65" s="263">
        <v>0</v>
      </c>
      <c r="AJ65" s="305">
        <v>0</v>
      </c>
      <c r="AK65" s="318">
        <v>0</v>
      </c>
      <c r="AL65" s="319">
        <v>0</v>
      </c>
      <c r="AM65" s="328">
        <v>0</v>
      </c>
      <c r="AN65" s="328">
        <v>0</v>
      </c>
      <c r="AO65" s="976">
        <v>0</v>
      </c>
      <c r="AP65" s="102"/>
      <c r="AQ65" s="192"/>
      <c r="AR65" s="192"/>
      <c r="AS65" s="192"/>
      <c r="AT65" s="192"/>
      <c r="AU65" s="102"/>
      <c r="AV65" s="192"/>
      <c r="AW65" s="192"/>
      <c r="AX65" s="192"/>
      <c r="AY65" s="192"/>
      <c r="AZ65" s="192"/>
      <c r="BA65" s="260"/>
      <c r="BB65" s="260"/>
      <c r="BC65" s="260"/>
      <c r="BD65" s="192"/>
      <c r="BE65" s="192"/>
      <c r="BF65" s="192"/>
      <c r="BG65" s="192"/>
      <c r="BH65" s="192"/>
      <c r="BI65" s="192"/>
      <c r="BJ65" s="192"/>
      <c r="BK65" s="192"/>
      <c r="BL65" s="192"/>
      <c r="BM65" s="192"/>
      <c r="BN65" s="192"/>
      <c r="BO65" s="192"/>
      <c r="BP65" s="192"/>
      <c r="BQ65" s="192"/>
      <c r="BR65" s="192"/>
      <c r="BS65" s="10"/>
      <c r="BT65" s="10"/>
      <c r="BU65" s="102"/>
      <c r="BV65" s="103" t="s">
        <v>13</v>
      </c>
      <c r="BW65" s="102">
        <v>60</v>
      </c>
      <c r="BX65" s="480">
        <f t="shared" si="35"/>
        <v>0.92176926880978016</v>
      </c>
      <c r="BY65" s="190">
        <f t="shared" ref="BY65:CG65" si="64">BY275</f>
        <v>0.72369681344243342</v>
      </c>
      <c r="BZ65" s="190">
        <f t="shared" si="64"/>
        <v>0.74908181478954716</v>
      </c>
      <c r="CA65" s="190">
        <f t="shared" si="64"/>
        <v>1</v>
      </c>
      <c r="CB65" s="190">
        <f t="shared" si="64"/>
        <v>0.70454545454545447</v>
      </c>
      <c r="CC65" s="480">
        <f t="shared" si="64"/>
        <v>0.88950793227765479</v>
      </c>
      <c r="CD65" s="190">
        <f t="shared" si="64"/>
        <v>0.79122436158486886</v>
      </c>
      <c r="CE65" s="190">
        <f t="shared" si="64"/>
        <v>0.81122602261628052</v>
      </c>
      <c r="CF65" s="190">
        <f t="shared" si="64"/>
        <v>1</v>
      </c>
      <c r="CG65" s="190">
        <f t="shared" si="64"/>
        <v>1</v>
      </c>
      <c r="CH65" s="190">
        <f>IF('Run model'!$F$28=1, 1,0)</f>
        <v>1</v>
      </c>
    </row>
    <row r="66" spans="1:86" s="103" customFormat="1">
      <c r="A66" s="103" t="s">
        <v>13</v>
      </c>
      <c r="B66" s="102">
        <f t="shared" si="4"/>
        <v>100</v>
      </c>
      <c r="C66" s="183">
        <v>0</v>
      </c>
      <c r="D66" s="184">
        <v>0</v>
      </c>
      <c r="E66" s="339">
        <v>0</v>
      </c>
      <c r="F66" s="185">
        <v>0</v>
      </c>
      <c r="G66" s="186">
        <v>0</v>
      </c>
      <c r="H66" s="187">
        <v>0</v>
      </c>
      <c r="I66" s="22">
        <v>0</v>
      </c>
      <c r="J66" s="215">
        <v>0</v>
      </c>
      <c r="K66" s="188">
        <v>0</v>
      </c>
      <c r="L66" s="189">
        <v>0</v>
      </c>
      <c r="M66" s="23">
        <v>0</v>
      </c>
      <c r="N66" s="215">
        <v>0</v>
      </c>
      <c r="O66" s="235">
        <v>0</v>
      </c>
      <c r="P66" s="235">
        <v>0</v>
      </c>
      <c r="Q66" s="235">
        <v>0</v>
      </c>
      <c r="R66" s="208">
        <v>0</v>
      </c>
      <c r="S66" s="152">
        <v>0</v>
      </c>
      <c r="T66" s="22">
        <v>0</v>
      </c>
      <c r="U66" s="151">
        <v>0</v>
      </c>
      <c r="V66" s="212">
        <v>0</v>
      </c>
      <c r="W66" s="191">
        <v>0</v>
      </c>
      <c r="X66" s="192">
        <v>0</v>
      </c>
      <c r="Y66" s="240">
        <v>0</v>
      </c>
      <c r="Z66" s="212">
        <v>0</v>
      </c>
      <c r="AA66" s="263">
        <v>0</v>
      </c>
      <c r="AB66" s="264">
        <v>0</v>
      </c>
      <c r="AC66" s="263">
        <v>0</v>
      </c>
      <c r="AD66" s="264">
        <v>0</v>
      </c>
      <c r="AE66" s="265">
        <v>0</v>
      </c>
      <c r="AF66" s="305">
        <v>0</v>
      </c>
      <c r="AG66" s="264">
        <v>0</v>
      </c>
      <c r="AH66" s="264">
        <v>0</v>
      </c>
      <c r="AI66" s="263">
        <v>0</v>
      </c>
      <c r="AJ66" s="305">
        <v>0</v>
      </c>
      <c r="AK66" s="318">
        <v>0</v>
      </c>
      <c r="AL66" s="319">
        <v>0</v>
      </c>
      <c r="AM66" s="328">
        <v>0</v>
      </c>
      <c r="AN66" s="328">
        <v>0</v>
      </c>
      <c r="AO66" s="976">
        <v>0</v>
      </c>
      <c r="AP66" s="102"/>
      <c r="AQ66" s="192"/>
      <c r="AR66" s="192"/>
      <c r="AS66" s="192"/>
      <c r="AT66" s="192"/>
      <c r="AU66" s="102"/>
      <c r="AV66" s="192"/>
      <c r="AW66" s="192"/>
      <c r="AX66" s="192"/>
      <c r="AY66" s="192"/>
      <c r="AZ66" s="192"/>
      <c r="BA66" s="260"/>
      <c r="BB66" s="260"/>
      <c r="BC66" s="260"/>
      <c r="BD66" s="192"/>
      <c r="BE66" s="192"/>
      <c r="BF66" s="192"/>
      <c r="BG66" s="192"/>
      <c r="BH66" s="192"/>
      <c r="BI66" s="192"/>
      <c r="BJ66" s="192"/>
      <c r="BK66" s="192"/>
      <c r="BL66" s="192"/>
      <c r="BM66" s="192"/>
      <c r="BN66" s="192"/>
      <c r="BO66" s="192"/>
      <c r="BP66" s="192"/>
      <c r="BQ66" s="192"/>
      <c r="BR66" s="192"/>
      <c r="BS66" s="10"/>
      <c r="BT66" s="10"/>
      <c r="BU66" s="102"/>
      <c r="BV66" s="103" t="s">
        <v>13</v>
      </c>
      <c r="BW66" s="102">
        <v>61</v>
      </c>
      <c r="BX66" s="480">
        <f t="shared" si="35"/>
        <v>0.92176926880978016</v>
      </c>
      <c r="BY66" s="190">
        <f t="shared" ref="BY66:CG66" si="65">BY276</f>
        <v>0.72369681344243342</v>
      </c>
      <c r="BZ66" s="190">
        <f t="shared" si="65"/>
        <v>0.74908181478954716</v>
      </c>
      <c r="CA66" s="190">
        <f t="shared" si="65"/>
        <v>1</v>
      </c>
      <c r="CB66" s="190">
        <f t="shared" si="65"/>
        <v>0.70454545454545447</v>
      </c>
      <c r="CC66" s="480">
        <f t="shared" si="65"/>
        <v>0.88950793227765479</v>
      </c>
      <c r="CD66" s="190">
        <f t="shared" si="65"/>
        <v>0.79122436158486886</v>
      </c>
      <c r="CE66" s="190">
        <f t="shared" si="65"/>
        <v>0.81122602261628052</v>
      </c>
      <c r="CF66" s="190">
        <f t="shared" si="65"/>
        <v>1</v>
      </c>
      <c r="CG66" s="190">
        <f t="shared" si="65"/>
        <v>1</v>
      </c>
      <c r="CH66" s="190">
        <f>IF('Run model'!$F$28=1, 1,0)</f>
        <v>1</v>
      </c>
    </row>
    <row r="67" spans="1:86" s="103" customFormat="1">
      <c r="A67" s="103" t="s">
        <v>13</v>
      </c>
      <c r="B67" s="102">
        <f t="shared" si="4"/>
        <v>100</v>
      </c>
      <c r="C67" s="183">
        <v>0</v>
      </c>
      <c r="D67" s="184">
        <v>0</v>
      </c>
      <c r="E67" s="338">
        <v>0</v>
      </c>
      <c r="F67" s="185">
        <v>0</v>
      </c>
      <c r="G67" s="186">
        <v>0</v>
      </c>
      <c r="H67" s="187">
        <v>0</v>
      </c>
      <c r="I67" s="22">
        <v>0</v>
      </c>
      <c r="J67" s="215">
        <v>0</v>
      </c>
      <c r="K67" s="188">
        <v>0</v>
      </c>
      <c r="L67" s="189">
        <v>0</v>
      </c>
      <c r="M67" s="23">
        <v>0</v>
      </c>
      <c r="N67" s="215">
        <v>0</v>
      </c>
      <c r="O67" s="235">
        <v>0</v>
      </c>
      <c r="P67" s="235">
        <v>0</v>
      </c>
      <c r="Q67" s="235">
        <v>0</v>
      </c>
      <c r="R67" s="208">
        <v>0</v>
      </c>
      <c r="S67" s="152">
        <v>0</v>
      </c>
      <c r="T67" s="22">
        <v>0</v>
      </c>
      <c r="U67" s="151">
        <v>0</v>
      </c>
      <c r="V67" s="212">
        <v>0</v>
      </c>
      <c r="W67" s="191">
        <v>0</v>
      </c>
      <c r="X67" s="192">
        <v>0</v>
      </c>
      <c r="Y67" s="240">
        <v>0</v>
      </c>
      <c r="Z67" s="212">
        <v>0</v>
      </c>
      <c r="AA67" s="263">
        <v>0</v>
      </c>
      <c r="AB67" s="264">
        <v>0</v>
      </c>
      <c r="AC67" s="263">
        <v>0</v>
      </c>
      <c r="AD67" s="264">
        <v>0</v>
      </c>
      <c r="AE67" s="265">
        <v>0</v>
      </c>
      <c r="AF67" s="305">
        <v>0</v>
      </c>
      <c r="AG67" s="264">
        <v>0</v>
      </c>
      <c r="AH67" s="264">
        <v>0</v>
      </c>
      <c r="AI67" s="263">
        <v>0</v>
      </c>
      <c r="AJ67" s="305">
        <v>0</v>
      </c>
      <c r="AK67" s="318">
        <v>0</v>
      </c>
      <c r="AL67" s="319">
        <v>0</v>
      </c>
      <c r="AM67" s="328">
        <v>0</v>
      </c>
      <c r="AN67" s="328">
        <v>0</v>
      </c>
      <c r="AO67" s="976">
        <v>0</v>
      </c>
      <c r="AP67" s="102"/>
      <c r="AQ67" s="192"/>
      <c r="AR67" s="192"/>
      <c r="AS67" s="192"/>
      <c r="AT67" s="192"/>
      <c r="AU67" s="102"/>
      <c r="AV67" s="192"/>
      <c r="AW67" s="192"/>
      <c r="AX67" s="192"/>
      <c r="AY67" s="192"/>
      <c r="AZ67" s="192"/>
      <c r="BA67" s="260"/>
      <c r="BB67" s="260"/>
      <c r="BC67" s="260"/>
      <c r="BD67" s="192"/>
      <c r="BE67" s="192"/>
      <c r="BF67" s="192"/>
      <c r="BG67" s="192"/>
      <c r="BH67" s="192"/>
      <c r="BI67" s="192"/>
      <c r="BJ67" s="192"/>
      <c r="BK67" s="192"/>
      <c r="BL67" s="192"/>
      <c r="BM67" s="192"/>
      <c r="BN67" s="192"/>
      <c r="BO67" s="192"/>
      <c r="BP67" s="192"/>
      <c r="BQ67" s="192"/>
      <c r="BR67" s="192"/>
      <c r="BS67" s="10"/>
      <c r="BT67" s="10"/>
      <c r="BU67" s="102"/>
      <c r="BV67" s="103" t="s">
        <v>13</v>
      </c>
      <c r="BW67" s="102">
        <v>62</v>
      </c>
      <c r="BX67" s="480">
        <f t="shared" si="35"/>
        <v>0.92176926880978016</v>
      </c>
      <c r="BY67" s="190">
        <f t="shared" ref="BY67:CG67" si="66">BY277</f>
        <v>0.72369681344243342</v>
      </c>
      <c r="BZ67" s="190">
        <f t="shared" si="66"/>
        <v>0.74908181478954716</v>
      </c>
      <c r="CA67" s="190">
        <f t="shared" si="66"/>
        <v>1</v>
      </c>
      <c r="CB67" s="190">
        <f t="shared" si="66"/>
        <v>0.70454545454545447</v>
      </c>
      <c r="CC67" s="480">
        <f t="shared" si="66"/>
        <v>0.88950793227765479</v>
      </c>
      <c r="CD67" s="190">
        <f t="shared" si="66"/>
        <v>0.79122436158486886</v>
      </c>
      <c r="CE67" s="190">
        <f t="shared" si="66"/>
        <v>0.81122602261628052</v>
      </c>
      <c r="CF67" s="190">
        <f t="shared" si="66"/>
        <v>1</v>
      </c>
      <c r="CG67" s="190">
        <f t="shared" si="66"/>
        <v>1</v>
      </c>
      <c r="CH67" s="190">
        <f>IF('Run model'!$F$28=1, 1,0)</f>
        <v>1</v>
      </c>
    </row>
    <row r="68" spans="1:86" s="103" customFormat="1">
      <c r="A68" s="103" t="s">
        <v>13</v>
      </c>
      <c r="B68" s="102">
        <f t="shared" si="4"/>
        <v>100</v>
      </c>
      <c r="C68" s="183">
        <v>0</v>
      </c>
      <c r="D68" s="184">
        <v>0</v>
      </c>
      <c r="E68" s="338">
        <v>0</v>
      </c>
      <c r="F68" s="185">
        <v>0</v>
      </c>
      <c r="G68" s="186">
        <v>0</v>
      </c>
      <c r="H68" s="187">
        <v>0</v>
      </c>
      <c r="I68" s="22">
        <v>0</v>
      </c>
      <c r="J68" s="215">
        <v>0</v>
      </c>
      <c r="K68" s="188">
        <v>0</v>
      </c>
      <c r="L68" s="189">
        <v>0</v>
      </c>
      <c r="M68" s="23">
        <v>0</v>
      </c>
      <c r="N68" s="215">
        <v>0</v>
      </c>
      <c r="O68" s="235">
        <v>0</v>
      </c>
      <c r="P68" s="235">
        <v>0</v>
      </c>
      <c r="Q68" s="235">
        <v>0</v>
      </c>
      <c r="R68" s="208">
        <v>0</v>
      </c>
      <c r="S68" s="152">
        <v>0</v>
      </c>
      <c r="T68" s="22">
        <v>0</v>
      </c>
      <c r="U68" s="151">
        <v>0</v>
      </c>
      <c r="V68" s="212">
        <v>0</v>
      </c>
      <c r="W68" s="191">
        <v>0</v>
      </c>
      <c r="X68" s="192">
        <v>0</v>
      </c>
      <c r="Y68" s="240">
        <v>0</v>
      </c>
      <c r="Z68" s="212">
        <v>0</v>
      </c>
      <c r="AA68" s="263">
        <v>0</v>
      </c>
      <c r="AB68" s="264">
        <v>0</v>
      </c>
      <c r="AC68" s="263">
        <v>0</v>
      </c>
      <c r="AD68" s="264">
        <v>0</v>
      </c>
      <c r="AE68" s="265">
        <v>0</v>
      </c>
      <c r="AF68" s="305">
        <v>0</v>
      </c>
      <c r="AG68" s="264">
        <v>0</v>
      </c>
      <c r="AH68" s="264">
        <v>0</v>
      </c>
      <c r="AI68" s="263">
        <v>0</v>
      </c>
      <c r="AJ68" s="305">
        <v>0</v>
      </c>
      <c r="AK68" s="318">
        <v>0</v>
      </c>
      <c r="AL68" s="319">
        <v>0</v>
      </c>
      <c r="AM68" s="328">
        <v>0</v>
      </c>
      <c r="AN68" s="328">
        <v>0</v>
      </c>
      <c r="AO68" s="976">
        <v>0</v>
      </c>
      <c r="AP68" s="102"/>
      <c r="AQ68" s="192"/>
      <c r="AR68" s="192"/>
      <c r="AS68" s="192"/>
      <c r="AT68" s="192"/>
      <c r="AU68" s="102"/>
      <c r="AV68" s="192"/>
      <c r="AW68" s="192"/>
      <c r="AX68" s="192"/>
      <c r="AY68" s="192"/>
      <c r="AZ68" s="192"/>
      <c r="BA68" s="260"/>
      <c r="BB68" s="260"/>
      <c r="BC68" s="260"/>
      <c r="BD68" s="192"/>
      <c r="BE68" s="192"/>
      <c r="BF68" s="192"/>
      <c r="BG68" s="192"/>
      <c r="BH68" s="192"/>
      <c r="BI68" s="192"/>
      <c r="BJ68" s="192"/>
      <c r="BK68" s="192"/>
      <c r="BL68" s="192"/>
      <c r="BM68" s="192"/>
      <c r="BN68" s="192"/>
      <c r="BO68" s="192"/>
      <c r="BP68" s="192"/>
      <c r="BQ68" s="192"/>
      <c r="BR68" s="192"/>
      <c r="BS68" s="10"/>
      <c r="BT68" s="10"/>
      <c r="BU68" s="102"/>
      <c r="BV68" s="103" t="s">
        <v>13</v>
      </c>
      <c r="BW68" s="102">
        <v>63</v>
      </c>
      <c r="BX68" s="480">
        <f t="shared" si="35"/>
        <v>0.92176926880978016</v>
      </c>
      <c r="BY68" s="190">
        <f t="shared" ref="BY68:CG68" si="67">BY278</f>
        <v>0.72369681344243342</v>
      </c>
      <c r="BZ68" s="190">
        <f t="shared" si="67"/>
        <v>0.74908181478954716</v>
      </c>
      <c r="CA68" s="190">
        <f t="shared" si="67"/>
        <v>1</v>
      </c>
      <c r="CB68" s="190">
        <f t="shared" si="67"/>
        <v>0.70454545454545447</v>
      </c>
      <c r="CC68" s="480">
        <f t="shared" si="67"/>
        <v>0.88950793227765479</v>
      </c>
      <c r="CD68" s="190">
        <f t="shared" si="67"/>
        <v>0.79122436158486886</v>
      </c>
      <c r="CE68" s="190">
        <f t="shared" si="67"/>
        <v>0.81122602261628052</v>
      </c>
      <c r="CF68" s="190">
        <f t="shared" si="67"/>
        <v>1</v>
      </c>
      <c r="CG68" s="190">
        <f t="shared" si="67"/>
        <v>1</v>
      </c>
      <c r="CH68" s="190">
        <f>IF('Run model'!$F$28=1, 1,0)</f>
        <v>1</v>
      </c>
    </row>
    <row r="69" spans="1:86" s="103" customFormat="1">
      <c r="A69" s="103" t="s">
        <v>13</v>
      </c>
      <c r="B69" s="102">
        <f t="shared" si="4"/>
        <v>100</v>
      </c>
      <c r="C69" s="183">
        <v>0</v>
      </c>
      <c r="D69" s="184">
        <v>0</v>
      </c>
      <c r="E69" s="338">
        <v>0</v>
      </c>
      <c r="F69" s="185">
        <v>0</v>
      </c>
      <c r="G69" s="186">
        <v>0</v>
      </c>
      <c r="H69" s="187">
        <v>0</v>
      </c>
      <c r="I69" s="22">
        <v>0</v>
      </c>
      <c r="J69" s="215">
        <v>0</v>
      </c>
      <c r="K69" s="188">
        <v>0</v>
      </c>
      <c r="L69" s="189">
        <v>0</v>
      </c>
      <c r="M69" s="23">
        <v>0</v>
      </c>
      <c r="N69" s="215">
        <v>0</v>
      </c>
      <c r="O69" s="235">
        <v>0</v>
      </c>
      <c r="P69" s="235">
        <v>0</v>
      </c>
      <c r="Q69" s="235">
        <v>0</v>
      </c>
      <c r="R69" s="208">
        <v>0</v>
      </c>
      <c r="S69" s="152">
        <v>0</v>
      </c>
      <c r="T69" s="22">
        <v>0</v>
      </c>
      <c r="U69" s="151">
        <v>0</v>
      </c>
      <c r="V69" s="212">
        <v>0</v>
      </c>
      <c r="W69" s="191">
        <v>0</v>
      </c>
      <c r="X69" s="192">
        <v>0</v>
      </c>
      <c r="Y69" s="240">
        <v>0</v>
      </c>
      <c r="Z69" s="212">
        <v>0</v>
      </c>
      <c r="AA69" s="263">
        <v>0</v>
      </c>
      <c r="AB69" s="264">
        <v>0</v>
      </c>
      <c r="AC69" s="263">
        <v>0</v>
      </c>
      <c r="AD69" s="264">
        <v>0</v>
      </c>
      <c r="AE69" s="265">
        <v>0</v>
      </c>
      <c r="AF69" s="305">
        <v>0</v>
      </c>
      <c r="AG69" s="264">
        <v>0</v>
      </c>
      <c r="AH69" s="264">
        <v>0</v>
      </c>
      <c r="AI69" s="263">
        <v>0</v>
      </c>
      <c r="AJ69" s="305">
        <v>0</v>
      </c>
      <c r="AK69" s="318">
        <v>0</v>
      </c>
      <c r="AL69" s="319">
        <v>0</v>
      </c>
      <c r="AM69" s="328">
        <v>0</v>
      </c>
      <c r="AN69" s="328">
        <v>0</v>
      </c>
      <c r="AO69" s="976">
        <v>0</v>
      </c>
      <c r="AP69" s="102"/>
      <c r="AQ69" s="192"/>
      <c r="AR69" s="192"/>
      <c r="AS69" s="192"/>
      <c r="AT69" s="192"/>
      <c r="AU69" s="102"/>
      <c r="AV69" s="192"/>
      <c r="AW69" s="192"/>
      <c r="AX69" s="192"/>
      <c r="AY69" s="192"/>
      <c r="AZ69" s="192"/>
      <c r="BA69" s="260"/>
      <c r="BB69" s="260"/>
      <c r="BC69" s="260"/>
      <c r="BD69" s="192"/>
      <c r="BE69" s="192"/>
      <c r="BF69" s="192"/>
      <c r="BG69" s="192"/>
      <c r="BH69" s="192"/>
      <c r="BI69" s="192"/>
      <c r="BJ69" s="192"/>
      <c r="BK69" s="192"/>
      <c r="BL69" s="192"/>
      <c r="BM69" s="192"/>
      <c r="BN69" s="192"/>
      <c r="BO69" s="192"/>
      <c r="BP69" s="192"/>
      <c r="BQ69" s="192"/>
      <c r="BR69" s="192"/>
      <c r="BS69" s="10"/>
      <c r="BT69" s="10"/>
      <c r="BU69" s="102"/>
      <c r="BV69" s="103" t="s">
        <v>13</v>
      </c>
      <c r="BW69" s="102">
        <v>64</v>
      </c>
      <c r="BX69" s="480">
        <f t="shared" ref="BX69:BX100" si="68">BX279</f>
        <v>0.92176926880978016</v>
      </c>
      <c r="BY69" s="190">
        <f t="shared" ref="BY69:CG69" si="69">BY279</f>
        <v>0.72369681344243342</v>
      </c>
      <c r="BZ69" s="190">
        <f t="shared" si="69"/>
        <v>0.74908181478954716</v>
      </c>
      <c r="CA69" s="190">
        <f t="shared" si="69"/>
        <v>1</v>
      </c>
      <c r="CB69" s="190">
        <f t="shared" si="69"/>
        <v>0.70454545454545447</v>
      </c>
      <c r="CC69" s="480">
        <f t="shared" si="69"/>
        <v>0.88950793227765479</v>
      </c>
      <c r="CD69" s="190">
        <f t="shared" si="69"/>
        <v>0.79122436158486886</v>
      </c>
      <c r="CE69" s="190">
        <f t="shared" si="69"/>
        <v>0.81122602261628052</v>
      </c>
      <c r="CF69" s="190">
        <f t="shared" si="69"/>
        <v>1</v>
      </c>
      <c r="CG69" s="190">
        <f t="shared" si="69"/>
        <v>1</v>
      </c>
      <c r="CH69" s="190">
        <f>IF('Run model'!$F$28=1, 1,0)</f>
        <v>1</v>
      </c>
    </row>
    <row r="70" spans="1:86" s="103" customFormat="1">
      <c r="A70" s="103" t="s">
        <v>13</v>
      </c>
      <c r="B70" s="102">
        <f t="shared" si="4"/>
        <v>100</v>
      </c>
      <c r="C70" s="183">
        <v>0</v>
      </c>
      <c r="D70" s="184">
        <v>0</v>
      </c>
      <c r="E70" s="338">
        <v>0</v>
      </c>
      <c r="F70" s="185">
        <v>0</v>
      </c>
      <c r="G70" s="186">
        <v>0</v>
      </c>
      <c r="H70" s="187">
        <v>0</v>
      </c>
      <c r="I70" s="22">
        <v>0</v>
      </c>
      <c r="J70" s="215">
        <v>0</v>
      </c>
      <c r="K70" s="188">
        <v>0</v>
      </c>
      <c r="L70" s="189">
        <v>0</v>
      </c>
      <c r="M70" s="23">
        <v>0</v>
      </c>
      <c r="N70" s="215">
        <v>0</v>
      </c>
      <c r="O70" s="235">
        <v>0</v>
      </c>
      <c r="P70" s="235">
        <v>0</v>
      </c>
      <c r="Q70" s="235">
        <v>0</v>
      </c>
      <c r="R70" s="208">
        <v>0</v>
      </c>
      <c r="S70" s="152">
        <v>0</v>
      </c>
      <c r="T70" s="22">
        <v>0</v>
      </c>
      <c r="U70" s="151">
        <v>0</v>
      </c>
      <c r="V70" s="212">
        <v>0</v>
      </c>
      <c r="W70" s="191">
        <v>0</v>
      </c>
      <c r="X70" s="192">
        <v>0</v>
      </c>
      <c r="Y70" s="240">
        <v>0</v>
      </c>
      <c r="Z70" s="212">
        <v>0</v>
      </c>
      <c r="AA70" s="265">
        <v>0</v>
      </c>
      <c r="AB70" s="266">
        <v>0</v>
      </c>
      <c r="AC70" s="265">
        <v>0</v>
      </c>
      <c r="AD70" s="266">
        <v>0</v>
      </c>
      <c r="AE70" s="265">
        <v>0</v>
      </c>
      <c r="AF70" s="305">
        <v>0</v>
      </c>
      <c r="AG70" s="266">
        <v>0</v>
      </c>
      <c r="AH70" s="266">
        <v>0</v>
      </c>
      <c r="AI70" s="265">
        <v>0</v>
      </c>
      <c r="AJ70" s="306">
        <v>0</v>
      </c>
      <c r="AK70" s="318">
        <v>0</v>
      </c>
      <c r="AL70" s="319">
        <v>0</v>
      </c>
      <c r="AM70" s="328">
        <v>0</v>
      </c>
      <c r="AN70" s="328">
        <v>0</v>
      </c>
      <c r="AO70" s="976">
        <v>0</v>
      </c>
      <c r="AP70" s="102"/>
      <c r="AQ70" s="192"/>
      <c r="AR70" s="192"/>
      <c r="AS70" s="192"/>
      <c r="AT70" s="192"/>
      <c r="AU70" s="102"/>
      <c r="AV70" s="192"/>
      <c r="AW70" s="192"/>
      <c r="AX70" s="192"/>
      <c r="AY70" s="192"/>
      <c r="AZ70" s="192"/>
      <c r="BA70" s="260"/>
      <c r="BB70" s="260"/>
      <c r="BC70" s="260"/>
      <c r="BD70" s="192"/>
      <c r="BE70" s="192"/>
      <c r="BF70" s="192"/>
      <c r="BG70" s="192"/>
      <c r="BH70" s="192"/>
      <c r="BI70" s="192"/>
      <c r="BJ70" s="192"/>
      <c r="BK70" s="192"/>
      <c r="BL70" s="192"/>
      <c r="BM70" s="192"/>
      <c r="BN70" s="192"/>
      <c r="BO70" s="192"/>
      <c r="BP70" s="192"/>
      <c r="BQ70" s="192"/>
      <c r="BR70" s="192"/>
      <c r="BS70" s="10"/>
      <c r="BT70" s="10"/>
      <c r="BU70" s="102"/>
      <c r="BV70" s="103" t="s">
        <v>13</v>
      </c>
      <c r="BW70" s="102">
        <v>65</v>
      </c>
      <c r="BX70" s="480">
        <f t="shared" si="68"/>
        <v>0.92176926880978016</v>
      </c>
      <c r="BY70" s="190">
        <f t="shared" ref="BY70:CG70" si="70">BY280</f>
        <v>0.72369681344243342</v>
      </c>
      <c r="BZ70" s="190">
        <f t="shared" si="70"/>
        <v>0.74908181478954716</v>
      </c>
      <c r="CA70" s="190">
        <f t="shared" si="70"/>
        <v>1</v>
      </c>
      <c r="CB70" s="190">
        <f t="shared" si="70"/>
        <v>0.70454545454545447</v>
      </c>
      <c r="CC70" s="480">
        <f t="shared" si="70"/>
        <v>0.88950793227765479</v>
      </c>
      <c r="CD70" s="190">
        <f t="shared" si="70"/>
        <v>0.79122436158486886</v>
      </c>
      <c r="CE70" s="190">
        <f t="shared" si="70"/>
        <v>0.81122602261628052</v>
      </c>
      <c r="CF70" s="190">
        <f t="shared" si="70"/>
        <v>1</v>
      </c>
      <c r="CG70" s="190">
        <f t="shared" si="70"/>
        <v>1</v>
      </c>
      <c r="CH70" s="190">
        <f>IF('Run model'!$F$28=1, 1,0)</f>
        <v>1</v>
      </c>
    </row>
    <row r="71" spans="1:86" s="103" customFormat="1">
      <c r="A71" s="103" t="s">
        <v>13</v>
      </c>
      <c r="B71" s="102">
        <f t="shared" ref="B71:B134" si="71">MIN(B70+1,100)</f>
        <v>100</v>
      </c>
      <c r="C71" s="183">
        <v>0</v>
      </c>
      <c r="D71" s="184">
        <v>0</v>
      </c>
      <c r="E71" s="339">
        <v>0</v>
      </c>
      <c r="F71" s="185">
        <v>0</v>
      </c>
      <c r="G71" s="186">
        <v>0</v>
      </c>
      <c r="H71" s="187">
        <v>0</v>
      </c>
      <c r="I71" s="22">
        <v>0</v>
      </c>
      <c r="J71" s="215">
        <v>0</v>
      </c>
      <c r="K71" s="188">
        <v>0</v>
      </c>
      <c r="L71" s="189">
        <v>0</v>
      </c>
      <c r="M71" s="23">
        <v>0</v>
      </c>
      <c r="N71" s="215">
        <v>0</v>
      </c>
      <c r="O71" s="235">
        <v>0</v>
      </c>
      <c r="P71" s="235">
        <v>0</v>
      </c>
      <c r="Q71" s="235">
        <v>0</v>
      </c>
      <c r="R71" s="208">
        <v>0</v>
      </c>
      <c r="S71" s="152">
        <v>0</v>
      </c>
      <c r="T71" s="22">
        <v>0</v>
      </c>
      <c r="U71" s="151">
        <v>0</v>
      </c>
      <c r="V71" s="212">
        <v>0</v>
      </c>
      <c r="W71" s="191">
        <v>0</v>
      </c>
      <c r="X71" s="192">
        <v>0</v>
      </c>
      <c r="Y71" s="240">
        <v>0</v>
      </c>
      <c r="Z71" s="212">
        <v>0</v>
      </c>
      <c r="AA71" s="265">
        <v>0</v>
      </c>
      <c r="AB71" s="266">
        <v>0</v>
      </c>
      <c r="AC71" s="265">
        <v>0</v>
      </c>
      <c r="AD71" s="266">
        <v>0</v>
      </c>
      <c r="AE71" s="265">
        <v>0</v>
      </c>
      <c r="AF71" s="305">
        <v>0</v>
      </c>
      <c r="AG71" s="266">
        <v>0</v>
      </c>
      <c r="AH71" s="266">
        <v>0</v>
      </c>
      <c r="AI71" s="265">
        <v>0</v>
      </c>
      <c r="AJ71" s="306">
        <v>0</v>
      </c>
      <c r="AK71" s="318">
        <v>0</v>
      </c>
      <c r="AL71" s="319">
        <v>0</v>
      </c>
      <c r="AM71" s="328">
        <v>0</v>
      </c>
      <c r="AN71" s="328">
        <v>0</v>
      </c>
      <c r="AO71" s="976">
        <v>0</v>
      </c>
      <c r="AP71" s="102"/>
      <c r="AQ71" s="192"/>
      <c r="AR71" s="192"/>
      <c r="AS71" s="192"/>
      <c r="AT71" s="192"/>
      <c r="AU71" s="102"/>
      <c r="AV71" s="192"/>
      <c r="AW71" s="192"/>
      <c r="AX71" s="192"/>
      <c r="AY71" s="192"/>
      <c r="AZ71" s="192"/>
      <c r="BA71" s="260"/>
      <c r="BB71" s="260"/>
      <c r="BC71" s="260"/>
      <c r="BD71" s="192"/>
      <c r="BE71" s="192"/>
      <c r="BF71" s="192"/>
      <c r="BG71" s="192"/>
      <c r="BH71" s="192"/>
      <c r="BI71" s="192"/>
      <c r="BJ71" s="192"/>
      <c r="BK71" s="192"/>
      <c r="BL71" s="192"/>
      <c r="BM71" s="192"/>
      <c r="BN71" s="192"/>
      <c r="BO71" s="192"/>
      <c r="BP71" s="192"/>
      <c r="BQ71" s="192"/>
      <c r="BR71" s="192"/>
      <c r="BS71" s="10"/>
      <c r="BT71" s="10"/>
      <c r="BU71" s="102"/>
      <c r="BV71" s="103" t="s">
        <v>13</v>
      </c>
      <c r="BW71" s="102">
        <v>66</v>
      </c>
      <c r="BX71" s="480">
        <f t="shared" si="68"/>
        <v>0.92176926880978016</v>
      </c>
      <c r="BY71" s="190">
        <f t="shared" ref="BY71:CG71" si="72">BY281</f>
        <v>0.72369681344243342</v>
      </c>
      <c r="BZ71" s="190">
        <f t="shared" si="72"/>
        <v>0.74908181478954716</v>
      </c>
      <c r="CA71" s="190">
        <f t="shared" si="72"/>
        <v>1</v>
      </c>
      <c r="CB71" s="190">
        <f t="shared" si="72"/>
        <v>0.70454545454545447</v>
      </c>
      <c r="CC71" s="480">
        <f t="shared" si="72"/>
        <v>0.88950793227765479</v>
      </c>
      <c r="CD71" s="190">
        <f t="shared" si="72"/>
        <v>0.79122436158486886</v>
      </c>
      <c r="CE71" s="190">
        <f t="shared" si="72"/>
        <v>0.81122602261628052</v>
      </c>
      <c r="CF71" s="190">
        <f t="shared" si="72"/>
        <v>1</v>
      </c>
      <c r="CG71" s="190">
        <f t="shared" si="72"/>
        <v>1</v>
      </c>
      <c r="CH71" s="190">
        <f>IF('Run model'!$F$28=1, 1,0)</f>
        <v>1</v>
      </c>
    </row>
    <row r="72" spans="1:86" s="103" customFormat="1">
      <c r="A72" s="103" t="s">
        <v>13</v>
      </c>
      <c r="B72" s="102">
        <f t="shared" si="71"/>
        <v>100</v>
      </c>
      <c r="C72" s="183">
        <v>0</v>
      </c>
      <c r="D72" s="184">
        <v>0</v>
      </c>
      <c r="E72" s="338">
        <v>0</v>
      </c>
      <c r="F72" s="185">
        <v>0</v>
      </c>
      <c r="G72" s="186">
        <v>0</v>
      </c>
      <c r="H72" s="187">
        <v>0</v>
      </c>
      <c r="I72" s="22">
        <v>0</v>
      </c>
      <c r="J72" s="215">
        <v>0</v>
      </c>
      <c r="K72" s="188">
        <v>0</v>
      </c>
      <c r="L72" s="189">
        <v>0</v>
      </c>
      <c r="M72" s="23">
        <v>0</v>
      </c>
      <c r="N72" s="215">
        <v>0</v>
      </c>
      <c r="O72" s="235">
        <v>0</v>
      </c>
      <c r="P72" s="235">
        <v>0</v>
      </c>
      <c r="Q72" s="235">
        <v>0</v>
      </c>
      <c r="R72" s="208">
        <v>0</v>
      </c>
      <c r="S72" s="152">
        <v>0</v>
      </c>
      <c r="T72" s="22">
        <v>0</v>
      </c>
      <c r="U72" s="151">
        <v>0</v>
      </c>
      <c r="V72" s="212">
        <v>0</v>
      </c>
      <c r="W72" s="191">
        <v>0</v>
      </c>
      <c r="X72" s="192">
        <v>0</v>
      </c>
      <c r="Y72" s="240">
        <v>0</v>
      </c>
      <c r="Z72" s="212">
        <v>0</v>
      </c>
      <c r="AA72" s="265">
        <v>0</v>
      </c>
      <c r="AB72" s="266">
        <v>0</v>
      </c>
      <c r="AC72" s="265">
        <v>0</v>
      </c>
      <c r="AD72" s="266">
        <v>0</v>
      </c>
      <c r="AE72" s="265">
        <v>0</v>
      </c>
      <c r="AF72" s="305">
        <v>0</v>
      </c>
      <c r="AG72" s="266">
        <v>0</v>
      </c>
      <c r="AH72" s="266">
        <v>0</v>
      </c>
      <c r="AI72" s="265">
        <v>0</v>
      </c>
      <c r="AJ72" s="306">
        <v>0</v>
      </c>
      <c r="AK72" s="318">
        <v>0</v>
      </c>
      <c r="AL72" s="319">
        <v>0</v>
      </c>
      <c r="AM72" s="328">
        <v>0</v>
      </c>
      <c r="AN72" s="328">
        <v>0</v>
      </c>
      <c r="AO72" s="976">
        <v>0</v>
      </c>
      <c r="AP72" s="102"/>
      <c r="AQ72" s="192"/>
      <c r="AR72" s="192"/>
      <c r="AS72" s="192"/>
      <c r="AT72" s="192"/>
      <c r="AU72" s="102"/>
      <c r="AV72" s="192"/>
      <c r="AW72" s="192"/>
      <c r="AX72" s="192"/>
      <c r="AY72" s="192"/>
      <c r="AZ72" s="192"/>
      <c r="BA72" s="260"/>
      <c r="BB72" s="260"/>
      <c r="BC72" s="260"/>
      <c r="BD72" s="192"/>
      <c r="BE72" s="192"/>
      <c r="BF72" s="192"/>
      <c r="BG72" s="192"/>
      <c r="BH72" s="192"/>
      <c r="BI72" s="192"/>
      <c r="BJ72" s="192"/>
      <c r="BK72" s="192"/>
      <c r="BL72" s="192"/>
      <c r="BM72" s="192"/>
      <c r="BN72" s="192"/>
      <c r="BO72" s="192"/>
      <c r="BP72" s="192"/>
      <c r="BQ72" s="192"/>
      <c r="BR72" s="192"/>
      <c r="BS72" s="10"/>
      <c r="BT72" s="10"/>
      <c r="BU72" s="102"/>
      <c r="BV72" s="103" t="s">
        <v>13</v>
      </c>
      <c r="BW72" s="102">
        <v>67</v>
      </c>
      <c r="BX72" s="480">
        <f t="shared" si="68"/>
        <v>0.92176926880978016</v>
      </c>
      <c r="BY72" s="190">
        <f t="shared" ref="BY72:CG72" si="73">BY282</f>
        <v>0.72369681344243342</v>
      </c>
      <c r="BZ72" s="190">
        <f t="shared" si="73"/>
        <v>0.74908181478954716</v>
      </c>
      <c r="CA72" s="190">
        <f t="shared" si="73"/>
        <v>1</v>
      </c>
      <c r="CB72" s="190">
        <f t="shared" si="73"/>
        <v>0.70454545454545447</v>
      </c>
      <c r="CC72" s="480">
        <f t="shared" si="73"/>
        <v>0.88950793227765479</v>
      </c>
      <c r="CD72" s="190">
        <f t="shared" si="73"/>
        <v>0.79122436158486886</v>
      </c>
      <c r="CE72" s="190">
        <f t="shared" si="73"/>
        <v>0.81122602261628052</v>
      </c>
      <c r="CF72" s="190">
        <f t="shared" si="73"/>
        <v>1</v>
      </c>
      <c r="CG72" s="190">
        <f t="shared" si="73"/>
        <v>1</v>
      </c>
      <c r="CH72" s="190">
        <f>IF('Run model'!$F$28=1, 1,0)</f>
        <v>1</v>
      </c>
    </row>
    <row r="73" spans="1:86" s="103" customFormat="1">
      <c r="A73" s="103" t="s">
        <v>13</v>
      </c>
      <c r="B73" s="102">
        <f t="shared" si="71"/>
        <v>100</v>
      </c>
      <c r="C73" s="183">
        <v>0</v>
      </c>
      <c r="D73" s="184">
        <v>0</v>
      </c>
      <c r="E73" s="338">
        <v>0</v>
      </c>
      <c r="F73" s="185">
        <v>0</v>
      </c>
      <c r="G73" s="186">
        <v>0</v>
      </c>
      <c r="H73" s="187">
        <v>0</v>
      </c>
      <c r="I73" s="22">
        <v>0</v>
      </c>
      <c r="J73" s="215">
        <v>0</v>
      </c>
      <c r="K73" s="188">
        <v>0</v>
      </c>
      <c r="L73" s="189">
        <v>0</v>
      </c>
      <c r="M73" s="23">
        <v>0</v>
      </c>
      <c r="N73" s="215">
        <v>0</v>
      </c>
      <c r="O73" s="235">
        <v>0</v>
      </c>
      <c r="P73" s="235">
        <v>0</v>
      </c>
      <c r="Q73" s="235">
        <v>0</v>
      </c>
      <c r="R73" s="208">
        <v>0</v>
      </c>
      <c r="S73" s="152">
        <v>0</v>
      </c>
      <c r="T73" s="22">
        <v>0</v>
      </c>
      <c r="U73" s="151">
        <v>0</v>
      </c>
      <c r="V73" s="212">
        <v>0</v>
      </c>
      <c r="W73" s="191">
        <v>0</v>
      </c>
      <c r="X73" s="192">
        <v>0</v>
      </c>
      <c r="Y73" s="240">
        <v>0</v>
      </c>
      <c r="Z73" s="212">
        <v>0</v>
      </c>
      <c r="AA73" s="265">
        <v>0</v>
      </c>
      <c r="AB73" s="266">
        <v>0</v>
      </c>
      <c r="AC73" s="265">
        <v>0</v>
      </c>
      <c r="AD73" s="266">
        <v>0</v>
      </c>
      <c r="AE73" s="265">
        <v>0</v>
      </c>
      <c r="AF73" s="305">
        <v>0</v>
      </c>
      <c r="AG73" s="266">
        <v>0</v>
      </c>
      <c r="AH73" s="266">
        <v>0</v>
      </c>
      <c r="AI73" s="265">
        <v>0</v>
      </c>
      <c r="AJ73" s="306">
        <v>0</v>
      </c>
      <c r="AK73" s="318">
        <v>0</v>
      </c>
      <c r="AL73" s="319">
        <v>0</v>
      </c>
      <c r="AM73" s="328">
        <v>0</v>
      </c>
      <c r="AN73" s="328">
        <v>0</v>
      </c>
      <c r="AO73" s="976">
        <v>0</v>
      </c>
      <c r="AP73" s="102"/>
      <c r="AQ73" s="192"/>
      <c r="AR73" s="192"/>
      <c r="AS73" s="192"/>
      <c r="AT73" s="192"/>
      <c r="AU73" s="102"/>
      <c r="AV73" s="192"/>
      <c r="AW73" s="192"/>
      <c r="AX73" s="192"/>
      <c r="AY73" s="192"/>
      <c r="AZ73" s="192"/>
      <c r="BA73" s="260"/>
      <c r="BB73" s="260"/>
      <c r="BC73" s="260"/>
      <c r="BD73" s="192"/>
      <c r="BE73" s="192"/>
      <c r="BF73" s="192"/>
      <c r="BG73" s="192"/>
      <c r="BH73" s="192"/>
      <c r="BI73" s="192"/>
      <c r="BJ73" s="192"/>
      <c r="BK73" s="192"/>
      <c r="BL73" s="192"/>
      <c r="BM73" s="192"/>
      <c r="BN73" s="192"/>
      <c r="BO73" s="192"/>
      <c r="BP73" s="192"/>
      <c r="BQ73" s="192"/>
      <c r="BR73" s="192"/>
      <c r="BS73" s="10"/>
      <c r="BT73" s="10"/>
      <c r="BU73" s="102"/>
      <c r="BV73" s="103" t="s">
        <v>13</v>
      </c>
      <c r="BW73" s="102">
        <v>68</v>
      </c>
      <c r="BX73" s="480">
        <f t="shared" si="68"/>
        <v>0.92176926880978016</v>
      </c>
      <c r="BY73" s="190">
        <f t="shared" ref="BY73:CG73" si="74">BY283</f>
        <v>0.72369681344243342</v>
      </c>
      <c r="BZ73" s="190">
        <f t="shared" si="74"/>
        <v>0.74908181478954716</v>
      </c>
      <c r="CA73" s="190">
        <f t="shared" si="74"/>
        <v>1</v>
      </c>
      <c r="CB73" s="190">
        <f t="shared" si="74"/>
        <v>0.70454545454545447</v>
      </c>
      <c r="CC73" s="480">
        <f t="shared" si="74"/>
        <v>0.88950793227765479</v>
      </c>
      <c r="CD73" s="190">
        <f t="shared" si="74"/>
        <v>0.79122436158486886</v>
      </c>
      <c r="CE73" s="190">
        <f t="shared" si="74"/>
        <v>0.81122602261628052</v>
      </c>
      <c r="CF73" s="190">
        <f t="shared" si="74"/>
        <v>1</v>
      </c>
      <c r="CG73" s="190">
        <f t="shared" si="74"/>
        <v>1</v>
      </c>
      <c r="CH73" s="190">
        <f>IF('Run model'!$F$28=1, 1,0)</f>
        <v>1</v>
      </c>
    </row>
    <row r="74" spans="1:86" s="103" customFormat="1">
      <c r="A74" s="103" t="s">
        <v>13</v>
      </c>
      <c r="B74" s="102">
        <f t="shared" si="71"/>
        <v>100</v>
      </c>
      <c r="C74" s="183">
        <v>0</v>
      </c>
      <c r="D74" s="184">
        <v>0</v>
      </c>
      <c r="E74" s="338">
        <v>0</v>
      </c>
      <c r="F74" s="185">
        <v>0</v>
      </c>
      <c r="G74" s="186">
        <v>0</v>
      </c>
      <c r="H74" s="187">
        <v>0</v>
      </c>
      <c r="I74" s="22">
        <v>0</v>
      </c>
      <c r="J74" s="215">
        <v>0</v>
      </c>
      <c r="K74" s="188">
        <v>0</v>
      </c>
      <c r="L74" s="189">
        <v>0</v>
      </c>
      <c r="M74" s="23">
        <v>0</v>
      </c>
      <c r="N74" s="215">
        <v>0</v>
      </c>
      <c r="O74" s="235">
        <v>0</v>
      </c>
      <c r="P74" s="235">
        <v>0</v>
      </c>
      <c r="Q74" s="235">
        <v>0</v>
      </c>
      <c r="R74" s="208">
        <v>0</v>
      </c>
      <c r="S74" s="152">
        <v>0</v>
      </c>
      <c r="T74" s="22">
        <v>0</v>
      </c>
      <c r="U74" s="151">
        <v>0</v>
      </c>
      <c r="V74" s="212">
        <v>0</v>
      </c>
      <c r="W74" s="191">
        <v>0</v>
      </c>
      <c r="X74" s="192">
        <v>0</v>
      </c>
      <c r="Y74" s="240">
        <v>0</v>
      </c>
      <c r="Z74" s="212">
        <v>0</v>
      </c>
      <c r="AA74" s="265">
        <v>0</v>
      </c>
      <c r="AB74" s="266">
        <v>0</v>
      </c>
      <c r="AC74" s="265">
        <v>0</v>
      </c>
      <c r="AD74" s="266">
        <v>0</v>
      </c>
      <c r="AE74" s="265">
        <v>0</v>
      </c>
      <c r="AF74" s="305">
        <v>0</v>
      </c>
      <c r="AG74" s="266">
        <v>0</v>
      </c>
      <c r="AH74" s="266">
        <v>0</v>
      </c>
      <c r="AI74" s="265">
        <v>0</v>
      </c>
      <c r="AJ74" s="306">
        <v>0</v>
      </c>
      <c r="AK74" s="318">
        <v>0</v>
      </c>
      <c r="AL74" s="319">
        <v>0</v>
      </c>
      <c r="AM74" s="328">
        <v>0</v>
      </c>
      <c r="AN74" s="328">
        <v>0</v>
      </c>
      <c r="AO74" s="976">
        <v>0</v>
      </c>
      <c r="AP74" s="102"/>
      <c r="AQ74" s="192"/>
      <c r="AR74" s="192"/>
      <c r="AS74" s="192"/>
      <c r="AT74" s="192"/>
      <c r="AU74" s="102"/>
      <c r="AV74" s="192"/>
      <c r="AW74" s="192"/>
      <c r="AX74" s="192"/>
      <c r="AY74" s="192"/>
      <c r="AZ74" s="192"/>
      <c r="BA74" s="260"/>
      <c r="BB74" s="260"/>
      <c r="BC74" s="260"/>
      <c r="BD74" s="192"/>
      <c r="BE74" s="192"/>
      <c r="BF74" s="192"/>
      <c r="BG74" s="192"/>
      <c r="BH74" s="192"/>
      <c r="BI74" s="192"/>
      <c r="BJ74" s="192"/>
      <c r="BK74" s="192"/>
      <c r="BL74" s="192"/>
      <c r="BM74" s="192"/>
      <c r="BN74" s="192"/>
      <c r="BO74" s="192"/>
      <c r="BP74" s="192"/>
      <c r="BQ74" s="192"/>
      <c r="BR74" s="192"/>
      <c r="BS74" s="10"/>
      <c r="BT74" s="10"/>
      <c r="BU74" s="102"/>
      <c r="BV74" s="103" t="s">
        <v>13</v>
      </c>
      <c r="BW74" s="102">
        <v>69</v>
      </c>
      <c r="BX74" s="480">
        <f t="shared" si="68"/>
        <v>0.92176926880978016</v>
      </c>
      <c r="BY74" s="190">
        <f t="shared" ref="BY74:CG74" si="75">BY284</f>
        <v>0.72369681344243342</v>
      </c>
      <c r="BZ74" s="190">
        <f t="shared" si="75"/>
        <v>0.74908181478954716</v>
      </c>
      <c r="CA74" s="190">
        <f t="shared" si="75"/>
        <v>1</v>
      </c>
      <c r="CB74" s="190">
        <f t="shared" si="75"/>
        <v>0.70454545454545447</v>
      </c>
      <c r="CC74" s="480">
        <f t="shared" si="75"/>
        <v>0.88950793227765479</v>
      </c>
      <c r="CD74" s="190">
        <f t="shared" si="75"/>
        <v>0.79122436158486886</v>
      </c>
      <c r="CE74" s="190">
        <f t="shared" si="75"/>
        <v>0.81122602261628052</v>
      </c>
      <c r="CF74" s="190">
        <f t="shared" si="75"/>
        <v>1</v>
      </c>
      <c r="CG74" s="190">
        <f t="shared" si="75"/>
        <v>1</v>
      </c>
      <c r="CH74" s="190">
        <f>IF('Run model'!$F$28=1, 1,0)</f>
        <v>1</v>
      </c>
    </row>
    <row r="75" spans="1:86" s="103" customFormat="1">
      <c r="A75" s="103" t="s">
        <v>13</v>
      </c>
      <c r="B75" s="102">
        <f t="shared" si="71"/>
        <v>100</v>
      </c>
      <c r="C75" s="183">
        <v>0</v>
      </c>
      <c r="D75" s="184">
        <v>0</v>
      </c>
      <c r="E75" s="338">
        <v>0</v>
      </c>
      <c r="F75" s="185">
        <v>0</v>
      </c>
      <c r="G75" s="186">
        <v>0</v>
      </c>
      <c r="H75" s="187">
        <v>0</v>
      </c>
      <c r="I75" s="22">
        <v>0</v>
      </c>
      <c r="J75" s="215">
        <v>0</v>
      </c>
      <c r="K75" s="188">
        <v>0</v>
      </c>
      <c r="L75" s="189">
        <v>0</v>
      </c>
      <c r="M75" s="23">
        <v>0</v>
      </c>
      <c r="N75" s="215">
        <v>0</v>
      </c>
      <c r="O75" s="235">
        <v>0</v>
      </c>
      <c r="P75" s="235">
        <v>0</v>
      </c>
      <c r="Q75" s="235">
        <v>0</v>
      </c>
      <c r="R75" s="208">
        <v>0</v>
      </c>
      <c r="S75" s="152">
        <v>0</v>
      </c>
      <c r="T75" s="22">
        <v>0</v>
      </c>
      <c r="U75" s="151">
        <v>0</v>
      </c>
      <c r="V75" s="212">
        <v>0</v>
      </c>
      <c r="W75" s="191">
        <v>0</v>
      </c>
      <c r="X75" s="192">
        <v>0</v>
      </c>
      <c r="Y75" s="240">
        <v>0</v>
      </c>
      <c r="Z75" s="212">
        <v>0</v>
      </c>
      <c r="AA75" s="265">
        <v>0</v>
      </c>
      <c r="AB75" s="266">
        <v>0</v>
      </c>
      <c r="AC75" s="265">
        <v>0</v>
      </c>
      <c r="AD75" s="266">
        <v>0</v>
      </c>
      <c r="AE75" s="265">
        <v>0</v>
      </c>
      <c r="AF75" s="305">
        <v>0</v>
      </c>
      <c r="AG75" s="266">
        <v>0</v>
      </c>
      <c r="AH75" s="266">
        <v>0</v>
      </c>
      <c r="AI75" s="265">
        <v>0</v>
      </c>
      <c r="AJ75" s="306">
        <v>0</v>
      </c>
      <c r="AK75" s="318">
        <v>0</v>
      </c>
      <c r="AL75" s="319">
        <v>0</v>
      </c>
      <c r="AM75" s="328">
        <v>0</v>
      </c>
      <c r="AN75" s="328">
        <v>0</v>
      </c>
      <c r="AO75" s="976">
        <v>0</v>
      </c>
      <c r="AP75" s="102"/>
      <c r="AQ75" s="192"/>
      <c r="AR75" s="192"/>
      <c r="AS75" s="192"/>
      <c r="AT75" s="192"/>
      <c r="AU75" s="102"/>
      <c r="AV75" s="192"/>
      <c r="AW75" s="192"/>
      <c r="AX75" s="192"/>
      <c r="AY75" s="192"/>
      <c r="AZ75" s="192"/>
      <c r="BA75" s="260"/>
      <c r="BB75" s="260"/>
      <c r="BC75" s="260"/>
      <c r="BD75" s="192"/>
      <c r="BE75" s="192"/>
      <c r="BF75" s="192"/>
      <c r="BG75" s="192"/>
      <c r="BH75" s="192"/>
      <c r="BI75" s="192"/>
      <c r="BJ75" s="192"/>
      <c r="BK75" s="192"/>
      <c r="BL75" s="192"/>
      <c r="BM75" s="192"/>
      <c r="BN75" s="192"/>
      <c r="BO75" s="192"/>
      <c r="BP75" s="192"/>
      <c r="BQ75" s="192"/>
      <c r="BR75" s="192"/>
      <c r="BS75" s="10"/>
      <c r="BT75" s="10"/>
      <c r="BU75" s="102"/>
      <c r="BV75" s="103" t="s">
        <v>13</v>
      </c>
      <c r="BW75" s="102">
        <v>70</v>
      </c>
      <c r="BX75" s="480">
        <f t="shared" si="68"/>
        <v>0.92176926880978016</v>
      </c>
      <c r="BY75" s="190">
        <f t="shared" ref="BY75:CG75" si="76">BY285</f>
        <v>0.72369681344243342</v>
      </c>
      <c r="BZ75" s="190">
        <f t="shared" si="76"/>
        <v>0.74908181478954716</v>
      </c>
      <c r="CA75" s="190">
        <f t="shared" si="76"/>
        <v>1</v>
      </c>
      <c r="CB75" s="190">
        <f t="shared" si="76"/>
        <v>0.70454545454545447</v>
      </c>
      <c r="CC75" s="480">
        <f t="shared" si="76"/>
        <v>0.88950793227765479</v>
      </c>
      <c r="CD75" s="190">
        <f t="shared" si="76"/>
        <v>0.79122436158486886</v>
      </c>
      <c r="CE75" s="190">
        <f t="shared" si="76"/>
        <v>0.81122602261628052</v>
      </c>
      <c r="CF75" s="190">
        <f t="shared" si="76"/>
        <v>1</v>
      </c>
      <c r="CG75" s="190">
        <f t="shared" si="76"/>
        <v>1</v>
      </c>
      <c r="CH75" s="190">
        <f>IF('Run model'!$F$28=1, 1,0)</f>
        <v>1</v>
      </c>
    </row>
    <row r="76" spans="1:86" s="103" customFormat="1">
      <c r="A76" s="103" t="s">
        <v>13</v>
      </c>
      <c r="B76" s="102">
        <f t="shared" si="71"/>
        <v>100</v>
      </c>
      <c r="C76" s="183">
        <v>0</v>
      </c>
      <c r="D76" s="184">
        <v>0</v>
      </c>
      <c r="E76" s="339">
        <v>0</v>
      </c>
      <c r="F76" s="185">
        <v>0</v>
      </c>
      <c r="G76" s="186">
        <v>0</v>
      </c>
      <c r="H76" s="187">
        <v>0</v>
      </c>
      <c r="I76" s="22">
        <v>0</v>
      </c>
      <c r="J76" s="215">
        <v>0</v>
      </c>
      <c r="K76" s="188">
        <v>0</v>
      </c>
      <c r="L76" s="189">
        <v>0</v>
      </c>
      <c r="M76" s="23">
        <v>0</v>
      </c>
      <c r="N76" s="215">
        <v>0</v>
      </c>
      <c r="O76" s="235">
        <v>0</v>
      </c>
      <c r="P76" s="235">
        <v>0</v>
      </c>
      <c r="Q76" s="235">
        <v>0</v>
      </c>
      <c r="R76" s="208">
        <v>0</v>
      </c>
      <c r="S76" s="152">
        <v>0</v>
      </c>
      <c r="T76" s="22">
        <v>0</v>
      </c>
      <c r="U76" s="151">
        <v>0</v>
      </c>
      <c r="V76" s="212">
        <v>0</v>
      </c>
      <c r="W76" s="191">
        <v>0</v>
      </c>
      <c r="X76" s="192">
        <v>0</v>
      </c>
      <c r="Y76" s="240">
        <v>0</v>
      </c>
      <c r="Z76" s="212">
        <v>0</v>
      </c>
      <c r="AA76" s="265">
        <v>0</v>
      </c>
      <c r="AB76" s="266">
        <v>0</v>
      </c>
      <c r="AC76" s="265">
        <v>0</v>
      </c>
      <c r="AD76" s="266">
        <v>0</v>
      </c>
      <c r="AE76" s="265">
        <v>0</v>
      </c>
      <c r="AF76" s="305">
        <v>0</v>
      </c>
      <c r="AG76" s="266">
        <v>0</v>
      </c>
      <c r="AH76" s="266">
        <v>0</v>
      </c>
      <c r="AI76" s="265">
        <v>0</v>
      </c>
      <c r="AJ76" s="306">
        <v>0</v>
      </c>
      <c r="AK76" s="318">
        <v>0</v>
      </c>
      <c r="AL76" s="319">
        <v>0</v>
      </c>
      <c r="AM76" s="328">
        <v>0</v>
      </c>
      <c r="AN76" s="328">
        <v>0</v>
      </c>
      <c r="AO76" s="976">
        <v>0</v>
      </c>
      <c r="AP76" s="102"/>
      <c r="AQ76" s="192"/>
      <c r="AR76" s="192"/>
      <c r="AS76" s="192"/>
      <c r="AT76" s="192"/>
      <c r="AU76" s="102"/>
      <c r="AV76" s="192"/>
      <c r="AW76" s="192"/>
      <c r="AX76" s="192"/>
      <c r="AY76" s="192"/>
      <c r="AZ76" s="192"/>
      <c r="BA76" s="260"/>
      <c r="BB76" s="260"/>
      <c r="BC76" s="260"/>
      <c r="BD76" s="192"/>
      <c r="BE76" s="192"/>
      <c r="BF76" s="192"/>
      <c r="BG76" s="192"/>
      <c r="BH76" s="192"/>
      <c r="BI76" s="192"/>
      <c r="BJ76" s="192"/>
      <c r="BK76" s="192"/>
      <c r="BL76" s="192"/>
      <c r="BM76" s="192"/>
      <c r="BN76" s="192"/>
      <c r="BO76" s="192"/>
      <c r="BP76" s="192"/>
      <c r="BQ76" s="192"/>
      <c r="BR76" s="192"/>
      <c r="BS76" s="10"/>
      <c r="BT76" s="10"/>
      <c r="BU76" s="102"/>
      <c r="BV76" s="103" t="s">
        <v>13</v>
      </c>
      <c r="BW76" s="102">
        <v>71</v>
      </c>
      <c r="BX76" s="480">
        <f t="shared" si="68"/>
        <v>0.92176926880978016</v>
      </c>
      <c r="BY76" s="190">
        <f t="shared" ref="BY76:CG76" si="77">BY286</f>
        <v>0.72369681344243342</v>
      </c>
      <c r="BZ76" s="190">
        <f t="shared" si="77"/>
        <v>0.74908181478954716</v>
      </c>
      <c r="CA76" s="190">
        <f t="shared" si="77"/>
        <v>1</v>
      </c>
      <c r="CB76" s="190">
        <f t="shared" si="77"/>
        <v>0.70454545454545447</v>
      </c>
      <c r="CC76" s="480">
        <f t="shared" si="77"/>
        <v>0.88950793227765479</v>
      </c>
      <c r="CD76" s="190">
        <f t="shared" si="77"/>
        <v>0.79122436158486886</v>
      </c>
      <c r="CE76" s="190">
        <f t="shared" si="77"/>
        <v>0.81122602261628052</v>
      </c>
      <c r="CF76" s="190">
        <f t="shared" si="77"/>
        <v>1</v>
      </c>
      <c r="CG76" s="190">
        <f t="shared" si="77"/>
        <v>1</v>
      </c>
      <c r="CH76" s="190">
        <f>IF('Run model'!$F$28=1, 1,0)</f>
        <v>1</v>
      </c>
    </row>
    <row r="77" spans="1:86" s="103" customFormat="1">
      <c r="A77" s="103" t="s">
        <v>13</v>
      </c>
      <c r="B77" s="102">
        <f t="shared" si="71"/>
        <v>100</v>
      </c>
      <c r="C77" s="183">
        <v>0</v>
      </c>
      <c r="D77" s="184">
        <v>0</v>
      </c>
      <c r="E77" s="338">
        <v>0</v>
      </c>
      <c r="F77" s="185">
        <v>0</v>
      </c>
      <c r="G77" s="186">
        <v>0</v>
      </c>
      <c r="H77" s="187">
        <v>0</v>
      </c>
      <c r="I77" s="22">
        <v>0</v>
      </c>
      <c r="J77" s="215">
        <v>0</v>
      </c>
      <c r="K77" s="188">
        <v>0</v>
      </c>
      <c r="L77" s="189">
        <v>0</v>
      </c>
      <c r="M77" s="23">
        <v>0</v>
      </c>
      <c r="N77" s="215">
        <v>0</v>
      </c>
      <c r="O77" s="235">
        <v>0</v>
      </c>
      <c r="P77" s="235">
        <v>0</v>
      </c>
      <c r="Q77" s="235">
        <v>0</v>
      </c>
      <c r="R77" s="208">
        <v>0</v>
      </c>
      <c r="S77" s="152">
        <v>0</v>
      </c>
      <c r="T77" s="22">
        <v>0</v>
      </c>
      <c r="U77" s="151">
        <v>0</v>
      </c>
      <c r="V77" s="212">
        <v>0</v>
      </c>
      <c r="W77" s="191">
        <v>0</v>
      </c>
      <c r="X77" s="192">
        <v>0</v>
      </c>
      <c r="Y77" s="240">
        <v>0</v>
      </c>
      <c r="Z77" s="212">
        <v>0</v>
      </c>
      <c r="AA77" s="265">
        <v>0</v>
      </c>
      <c r="AB77" s="266">
        <v>0</v>
      </c>
      <c r="AC77" s="265">
        <v>0</v>
      </c>
      <c r="AD77" s="266">
        <v>0</v>
      </c>
      <c r="AE77" s="265">
        <v>0</v>
      </c>
      <c r="AF77" s="305">
        <v>0</v>
      </c>
      <c r="AG77" s="266">
        <v>0</v>
      </c>
      <c r="AH77" s="266">
        <v>0</v>
      </c>
      <c r="AI77" s="265">
        <v>0</v>
      </c>
      <c r="AJ77" s="306">
        <v>0</v>
      </c>
      <c r="AK77" s="318">
        <v>0</v>
      </c>
      <c r="AL77" s="319">
        <v>0</v>
      </c>
      <c r="AM77" s="328">
        <v>0</v>
      </c>
      <c r="AN77" s="328">
        <v>0</v>
      </c>
      <c r="AO77" s="976">
        <v>0</v>
      </c>
      <c r="AP77" s="102"/>
      <c r="AQ77" s="192"/>
      <c r="AR77" s="192"/>
      <c r="AS77" s="192"/>
      <c r="AT77" s="192"/>
      <c r="AU77" s="102"/>
      <c r="AV77" s="192"/>
      <c r="AW77" s="192"/>
      <c r="AX77" s="192"/>
      <c r="AY77" s="192"/>
      <c r="AZ77" s="192"/>
      <c r="BA77" s="260"/>
      <c r="BB77" s="260"/>
      <c r="BC77" s="260"/>
      <c r="BD77" s="192"/>
      <c r="BE77" s="192"/>
      <c r="BF77" s="192"/>
      <c r="BG77" s="192"/>
      <c r="BH77" s="192"/>
      <c r="BI77" s="192"/>
      <c r="BJ77" s="192"/>
      <c r="BK77" s="192"/>
      <c r="BL77" s="192"/>
      <c r="BM77" s="192"/>
      <c r="BN77" s="192"/>
      <c r="BO77" s="192"/>
      <c r="BP77" s="192"/>
      <c r="BQ77" s="192"/>
      <c r="BR77" s="192"/>
      <c r="BS77" s="10"/>
      <c r="BT77" s="10"/>
      <c r="BU77" s="102"/>
      <c r="BV77" s="103" t="s">
        <v>13</v>
      </c>
      <c r="BW77" s="102">
        <v>72</v>
      </c>
      <c r="BX77" s="480">
        <f t="shared" si="68"/>
        <v>0.92176926880978016</v>
      </c>
      <c r="BY77" s="190">
        <f t="shared" ref="BY77:CG77" si="78">BY287</f>
        <v>0.72369681344243342</v>
      </c>
      <c r="BZ77" s="190">
        <f t="shared" si="78"/>
        <v>0.74908181478954716</v>
      </c>
      <c r="CA77" s="190">
        <f t="shared" si="78"/>
        <v>1</v>
      </c>
      <c r="CB77" s="190">
        <f t="shared" si="78"/>
        <v>0.70454545454545447</v>
      </c>
      <c r="CC77" s="480">
        <f t="shared" si="78"/>
        <v>0.88950793227765479</v>
      </c>
      <c r="CD77" s="190">
        <f t="shared" si="78"/>
        <v>0.79122436158486886</v>
      </c>
      <c r="CE77" s="190">
        <f t="shared" si="78"/>
        <v>0.81122602261628052</v>
      </c>
      <c r="CF77" s="190">
        <f t="shared" si="78"/>
        <v>1</v>
      </c>
      <c r="CG77" s="190">
        <f t="shared" si="78"/>
        <v>1</v>
      </c>
      <c r="CH77" s="190">
        <f>IF('Run model'!$F$28=1, 1,0)</f>
        <v>1</v>
      </c>
    </row>
    <row r="78" spans="1:86" s="103" customFormat="1">
      <c r="A78" s="103" t="s">
        <v>13</v>
      </c>
      <c r="B78" s="102">
        <f t="shared" si="71"/>
        <v>100</v>
      </c>
      <c r="C78" s="183">
        <v>0</v>
      </c>
      <c r="D78" s="184">
        <v>0</v>
      </c>
      <c r="E78" s="338">
        <v>0</v>
      </c>
      <c r="F78" s="185">
        <v>0</v>
      </c>
      <c r="G78" s="186">
        <v>0</v>
      </c>
      <c r="H78" s="187">
        <v>0</v>
      </c>
      <c r="I78" s="22">
        <v>0</v>
      </c>
      <c r="J78" s="215">
        <v>0</v>
      </c>
      <c r="K78" s="188">
        <v>0</v>
      </c>
      <c r="L78" s="189">
        <v>0</v>
      </c>
      <c r="M78" s="23">
        <v>0</v>
      </c>
      <c r="N78" s="215">
        <v>0</v>
      </c>
      <c r="O78" s="235">
        <v>0</v>
      </c>
      <c r="P78" s="235">
        <v>0</v>
      </c>
      <c r="Q78" s="235">
        <v>0</v>
      </c>
      <c r="R78" s="208">
        <v>0</v>
      </c>
      <c r="S78" s="152">
        <v>0</v>
      </c>
      <c r="T78" s="22">
        <v>0</v>
      </c>
      <c r="U78" s="151">
        <v>0</v>
      </c>
      <c r="V78" s="212">
        <v>0</v>
      </c>
      <c r="W78" s="191">
        <v>0</v>
      </c>
      <c r="X78" s="192">
        <v>0</v>
      </c>
      <c r="Y78" s="240">
        <v>0</v>
      </c>
      <c r="Z78" s="212">
        <v>0</v>
      </c>
      <c r="AA78" s="265">
        <v>0</v>
      </c>
      <c r="AB78" s="266">
        <v>0</v>
      </c>
      <c r="AC78" s="265">
        <v>0</v>
      </c>
      <c r="AD78" s="266">
        <v>0</v>
      </c>
      <c r="AE78" s="265">
        <v>0</v>
      </c>
      <c r="AF78" s="305">
        <v>0</v>
      </c>
      <c r="AG78" s="266">
        <v>0</v>
      </c>
      <c r="AH78" s="266">
        <v>0</v>
      </c>
      <c r="AI78" s="265">
        <v>0</v>
      </c>
      <c r="AJ78" s="306">
        <v>0</v>
      </c>
      <c r="AK78" s="318">
        <v>0</v>
      </c>
      <c r="AL78" s="319">
        <v>0</v>
      </c>
      <c r="AM78" s="328">
        <v>0</v>
      </c>
      <c r="AN78" s="328">
        <v>0</v>
      </c>
      <c r="AO78" s="976">
        <v>0</v>
      </c>
      <c r="AP78" s="102"/>
      <c r="AQ78" s="192"/>
      <c r="AR78" s="192"/>
      <c r="AS78" s="192"/>
      <c r="AT78" s="192"/>
      <c r="AU78" s="102"/>
      <c r="AV78" s="192"/>
      <c r="AW78" s="192"/>
      <c r="AX78" s="192"/>
      <c r="AY78" s="192"/>
      <c r="AZ78" s="192"/>
      <c r="BA78" s="260"/>
      <c r="BB78" s="260"/>
      <c r="BC78" s="260"/>
      <c r="BD78" s="192"/>
      <c r="BE78" s="192"/>
      <c r="BF78" s="192"/>
      <c r="BG78" s="192"/>
      <c r="BH78" s="192"/>
      <c r="BI78" s="192"/>
      <c r="BJ78" s="192"/>
      <c r="BK78" s="192"/>
      <c r="BL78" s="192"/>
      <c r="BM78" s="192"/>
      <c r="BN78" s="192"/>
      <c r="BO78" s="192"/>
      <c r="BP78" s="192"/>
      <c r="BQ78" s="192"/>
      <c r="BR78" s="192"/>
      <c r="BS78" s="10"/>
      <c r="BT78" s="10"/>
      <c r="BU78" s="102"/>
      <c r="BV78" s="103" t="s">
        <v>13</v>
      </c>
      <c r="BW78" s="102">
        <v>73</v>
      </c>
      <c r="BX78" s="480">
        <f t="shared" si="68"/>
        <v>0.92176926880978016</v>
      </c>
      <c r="BY78" s="190">
        <f t="shared" ref="BY78:CG78" si="79">BY288</f>
        <v>0.72369681344243342</v>
      </c>
      <c r="BZ78" s="190">
        <f t="shared" si="79"/>
        <v>0.74908181478954716</v>
      </c>
      <c r="CA78" s="190">
        <f t="shared" si="79"/>
        <v>1</v>
      </c>
      <c r="CB78" s="190">
        <f t="shared" si="79"/>
        <v>0.70454545454545447</v>
      </c>
      <c r="CC78" s="480">
        <f t="shared" si="79"/>
        <v>0.88950793227765479</v>
      </c>
      <c r="CD78" s="190">
        <f t="shared" si="79"/>
        <v>0.79122436158486886</v>
      </c>
      <c r="CE78" s="190">
        <f t="shared" si="79"/>
        <v>0.81122602261628052</v>
      </c>
      <c r="CF78" s="190">
        <f t="shared" si="79"/>
        <v>1</v>
      </c>
      <c r="CG78" s="190">
        <f t="shared" si="79"/>
        <v>1</v>
      </c>
      <c r="CH78" s="190">
        <f>IF('Run model'!$F$28=1, 1,0)</f>
        <v>1</v>
      </c>
    </row>
    <row r="79" spans="1:86" s="103" customFormat="1">
      <c r="A79" s="103" t="s">
        <v>13</v>
      </c>
      <c r="B79" s="102">
        <f t="shared" si="71"/>
        <v>100</v>
      </c>
      <c r="C79" s="183">
        <v>0</v>
      </c>
      <c r="D79" s="184">
        <v>0</v>
      </c>
      <c r="E79" s="338">
        <v>0</v>
      </c>
      <c r="F79" s="185">
        <v>0</v>
      </c>
      <c r="G79" s="186">
        <v>0</v>
      </c>
      <c r="H79" s="187">
        <v>0</v>
      </c>
      <c r="I79" s="22">
        <v>0</v>
      </c>
      <c r="J79" s="215">
        <v>0</v>
      </c>
      <c r="K79" s="188">
        <v>0</v>
      </c>
      <c r="L79" s="189">
        <v>0</v>
      </c>
      <c r="M79" s="23">
        <v>0</v>
      </c>
      <c r="N79" s="215">
        <v>0</v>
      </c>
      <c r="O79" s="235">
        <v>0</v>
      </c>
      <c r="P79" s="235">
        <v>0</v>
      </c>
      <c r="Q79" s="235">
        <v>0</v>
      </c>
      <c r="R79" s="208">
        <v>0</v>
      </c>
      <c r="S79" s="152">
        <v>0</v>
      </c>
      <c r="T79" s="22">
        <v>0</v>
      </c>
      <c r="U79" s="151">
        <v>0</v>
      </c>
      <c r="V79" s="212">
        <v>0</v>
      </c>
      <c r="W79" s="191">
        <v>0</v>
      </c>
      <c r="X79" s="192">
        <v>0</v>
      </c>
      <c r="Y79" s="240">
        <v>0</v>
      </c>
      <c r="Z79" s="212">
        <v>0</v>
      </c>
      <c r="AA79" s="265">
        <v>0</v>
      </c>
      <c r="AB79" s="266">
        <v>0</v>
      </c>
      <c r="AC79" s="265">
        <v>0</v>
      </c>
      <c r="AD79" s="266">
        <v>0</v>
      </c>
      <c r="AE79" s="265">
        <v>0</v>
      </c>
      <c r="AF79" s="305">
        <v>0</v>
      </c>
      <c r="AG79" s="266">
        <v>0</v>
      </c>
      <c r="AH79" s="266">
        <v>0</v>
      </c>
      <c r="AI79" s="265">
        <v>0</v>
      </c>
      <c r="AJ79" s="306">
        <v>0</v>
      </c>
      <c r="AK79" s="318">
        <v>0</v>
      </c>
      <c r="AL79" s="319">
        <v>0</v>
      </c>
      <c r="AM79" s="328">
        <v>0</v>
      </c>
      <c r="AN79" s="328">
        <v>0</v>
      </c>
      <c r="AO79" s="976">
        <v>0</v>
      </c>
      <c r="AP79" s="102"/>
      <c r="AQ79" s="192"/>
      <c r="AR79" s="192"/>
      <c r="AS79" s="192"/>
      <c r="AT79" s="192"/>
      <c r="AU79" s="102"/>
      <c r="AV79" s="192"/>
      <c r="AW79" s="192"/>
      <c r="AX79" s="192"/>
      <c r="AY79" s="192"/>
      <c r="AZ79" s="192"/>
      <c r="BA79" s="260"/>
      <c r="BB79" s="260"/>
      <c r="BC79" s="260"/>
      <c r="BD79" s="192"/>
      <c r="BE79" s="192"/>
      <c r="BF79" s="192"/>
      <c r="BG79" s="192"/>
      <c r="BH79" s="192"/>
      <c r="BI79" s="192"/>
      <c r="BJ79" s="192"/>
      <c r="BK79" s="192"/>
      <c r="BL79" s="192"/>
      <c r="BM79" s="192"/>
      <c r="BN79" s="192"/>
      <c r="BO79" s="192"/>
      <c r="BP79" s="192"/>
      <c r="BQ79" s="192"/>
      <c r="BR79" s="192"/>
      <c r="BS79" s="10"/>
      <c r="BT79" s="10"/>
      <c r="BU79" s="102"/>
      <c r="BV79" s="103" t="s">
        <v>13</v>
      </c>
      <c r="BW79" s="102">
        <v>74</v>
      </c>
      <c r="BX79" s="480">
        <f t="shared" si="68"/>
        <v>0.92176926880978016</v>
      </c>
      <c r="BY79" s="190">
        <f t="shared" ref="BY79:CG79" si="80">BY289</f>
        <v>0.72369681344243342</v>
      </c>
      <c r="BZ79" s="190">
        <f t="shared" si="80"/>
        <v>0.74908181478954716</v>
      </c>
      <c r="CA79" s="190">
        <f t="shared" si="80"/>
        <v>1</v>
      </c>
      <c r="CB79" s="190">
        <f t="shared" si="80"/>
        <v>0.70454545454545447</v>
      </c>
      <c r="CC79" s="480">
        <f t="shared" si="80"/>
        <v>0.88950793227765479</v>
      </c>
      <c r="CD79" s="190">
        <f t="shared" si="80"/>
        <v>0.79122436158486886</v>
      </c>
      <c r="CE79" s="190">
        <f t="shared" si="80"/>
        <v>0.81122602261628052</v>
      </c>
      <c r="CF79" s="190">
        <f t="shared" si="80"/>
        <v>1</v>
      </c>
      <c r="CG79" s="190">
        <f t="shared" si="80"/>
        <v>1</v>
      </c>
      <c r="CH79" s="190">
        <f>IF('Run model'!$F$28=1, 1,0)</f>
        <v>1</v>
      </c>
    </row>
    <row r="80" spans="1:86" s="103" customFormat="1">
      <c r="A80" s="103" t="s">
        <v>13</v>
      </c>
      <c r="B80" s="102">
        <f t="shared" si="71"/>
        <v>100</v>
      </c>
      <c r="C80" s="183">
        <v>0</v>
      </c>
      <c r="D80" s="184">
        <v>0</v>
      </c>
      <c r="E80" s="338">
        <v>0</v>
      </c>
      <c r="F80" s="185">
        <v>0</v>
      </c>
      <c r="G80" s="186">
        <v>0</v>
      </c>
      <c r="H80" s="187">
        <v>0</v>
      </c>
      <c r="I80" s="22">
        <v>0</v>
      </c>
      <c r="J80" s="215">
        <v>0</v>
      </c>
      <c r="K80" s="188">
        <v>0</v>
      </c>
      <c r="L80" s="189">
        <v>0</v>
      </c>
      <c r="M80" s="23">
        <v>0</v>
      </c>
      <c r="N80" s="215">
        <v>0</v>
      </c>
      <c r="O80" s="235">
        <v>0</v>
      </c>
      <c r="P80" s="235">
        <v>0</v>
      </c>
      <c r="Q80" s="235">
        <v>0</v>
      </c>
      <c r="R80" s="208">
        <v>0</v>
      </c>
      <c r="S80" s="152">
        <v>0</v>
      </c>
      <c r="T80" s="22">
        <v>0</v>
      </c>
      <c r="U80" s="151">
        <v>0</v>
      </c>
      <c r="V80" s="212">
        <v>0</v>
      </c>
      <c r="W80" s="191">
        <v>0</v>
      </c>
      <c r="X80" s="192">
        <v>0</v>
      </c>
      <c r="Y80" s="240">
        <v>0</v>
      </c>
      <c r="Z80" s="212">
        <v>0</v>
      </c>
      <c r="AA80" s="265">
        <v>0</v>
      </c>
      <c r="AB80" s="266">
        <v>0</v>
      </c>
      <c r="AC80" s="265">
        <v>0</v>
      </c>
      <c r="AD80" s="266">
        <v>0</v>
      </c>
      <c r="AE80" s="265">
        <v>0</v>
      </c>
      <c r="AF80" s="305">
        <v>0</v>
      </c>
      <c r="AG80" s="266">
        <v>0</v>
      </c>
      <c r="AH80" s="266">
        <v>0</v>
      </c>
      <c r="AI80" s="265">
        <v>0</v>
      </c>
      <c r="AJ80" s="306">
        <v>0</v>
      </c>
      <c r="AK80" s="318">
        <v>0</v>
      </c>
      <c r="AL80" s="319">
        <v>0</v>
      </c>
      <c r="AM80" s="328">
        <v>0</v>
      </c>
      <c r="AN80" s="328">
        <v>0</v>
      </c>
      <c r="AO80" s="976">
        <v>0</v>
      </c>
      <c r="AP80" s="102"/>
      <c r="AQ80" s="192"/>
      <c r="AR80" s="192"/>
      <c r="AS80" s="192"/>
      <c r="AT80" s="192"/>
      <c r="AU80" s="102"/>
      <c r="AV80" s="192"/>
      <c r="AW80" s="192"/>
      <c r="AX80" s="192"/>
      <c r="AY80" s="192"/>
      <c r="AZ80" s="192"/>
      <c r="BA80" s="260"/>
      <c r="BB80" s="260"/>
      <c r="BC80" s="260"/>
      <c r="BD80" s="192"/>
      <c r="BE80" s="192"/>
      <c r="BF80" s="192"/>
      <c r="BG80" s="192"/>
      <c r="BH80" s="192"/>
      <c r="BI80" s="192"/>
      <c r="BJ80" s="192"/>
      <c r="BK80" s="192"/>
      <c r="BL80" s="192"/>
      <c r="BM80" s="192"/>
      <c r="BN80" s="192"/>
      <c r="BO80" s="192"/>
      <c r="BP80" s="192"/>
      <c r="BQ80" s="192"/>
      <c r="BR80" s="192"/>
      <c r="BS80" s="10"/>
      <c r="BT80" s="10"/>
      <c r="BU80" s="102"/>
      <c r="BV80" s="103" t="s">
        <v>13</v>
      </c>
      <c r="BW80" s="102">
        <v>75</v>
      </c>
      <c r="BX80" s="480">
        <f t="shared" si="68"/>
        <v>0.92176926880978016</v>
      </c>
      <c r="BY80" s="190">
        <f t="shared" ref="BY80:CG80" si="81">BY290</f>
        <v>0.72369681344243342</v>
      </c>
      <c r="BZ80" s="190">
        <f t="shared" si="81"/>
        <v>0.74908181478954716</v>
      </c>
      <c r="CA80" s="190">
        <f t="shared" si="81"/>
        <v>1</v>
      </c>
      <c r="CB80" s="190">
        <f t="shared" si="81"/>
        <v>0.70454545454545447</v>
      </c>
      <c r="CC80" s="480">
        <f t="shared" si="81"/>
        <v>0.88950793227765479</v>
      </c>
      <c r="CD80" s="190">
        <f t="shared" si="81"/>
        <v>0.79122436158486886</v>
      </c>
      <c r="CE80" s="190">
        <f t="shared" si="81"/>
        <v>0.81122602261628052</v>
      </c>
      <c r="CF80" s="190">
        <f t="shared" si="81"/>
        <v>1</v>
      </c>
      <c r="CG80" s="190">
        <f t="shared" si="81"/>
        <v>1</v>
      </c>
      <c r="CH80" s="190">
        <f>IF('Run model'!$F$28=1, 1,0)</f>
        <v>1</v>
      </c>
    </row>
    <row r="81" spans="1:86" s="103" customFormat="1">
      <c r="A81" s="103" t="s">
        <v>13</v>
      </c>
      <c r="B81" s="102">
        <f t="shared" si="71"/>
        <v>100</v>
      </c>
      <c r="C81" s="183">
        <v>0</v>
      </c>
      <c r="D81" s="184">
        <v>0</v>
      </c>
      <c r="E81" s="339">
        <v>0</v>
      </c>
      <c r="F81" s="185">
        <v>0</v>
      </c>
      <c r="G81" s="186">
        <v>0</v>
      </c>
      <c r="H81" s="187">
        <v>0</v>
      </c>
      <c r="I81" s="22">
        <v>0</v>
      </c>
      <c r="J81" s="215">
        <v>0</v>
      </c>
      <c r="K81" s="188">
        <v>0</v>
      </c>
      <c r="L81" s="189">
        <v>0</v>
      </c>
      <c r="M81" s="23">
        <v>0</v>
      </c>
      <c r="N81" s="215">
        <v>0</v>
      </c>
      <c r="O81" s="235">
        <v>0</v>
      </c>
      <c r="P81" s="235">
        <v>0</v>
      </c>
      <c r="Q81" s="235">
        <v>0</v>
      </c>
      <c r="R81" s="208">
        <v>0</v>
      </c>
      <c r="S81" s="152">
        <v>0</v>
      </c>
      <c r="T81" s="22">
        <v>0</v>
      </c>
      <c r="U81" s="151">
        <v>0</v>
      </c>
      <c r="V81" s="212">
        <v>0</v>
      </c>
      <c r="W81" s="191">
        <v>0</v>
      </c>
      <c r="X81" s="192">
        <v>0</v>
      </c>
      <c r="Y81" s="240">
        <v>0</v>
      </c>
      <c r="Z81" s="212">
        <v>0</v>
      </c>
      <c r="AA81" s="265">
        <v>0</v>
      </c>
      <c r="AB81" s="266">
        <v>0</v>
      </c>
      <c r="AC81" s="265">
        <v>0</v>
      </c>
      <c r="AD81" s="266">
        <v>0</v>
      </c>
      <c r="AE81" s="265">
        <v>0</v>
      </c>
      <c r="AF81" s="305">
        <v>0</v>
      </c>
      <c r="AG81" s="266">
        <v>0</v>
      </c>
      <c r="AH81" s="266">
        <v>0</v>
      </c>
      <c r="AI81" s="265">
        <v>0</v>
      </c>
      <c r="AJ81" s="306">
        <v>0</v>
      </c>
      <c r="AK81" s="318">
        <v>0</v>
      </c>
      <c r="AL81" s="319">
        <v>0</v>
      </c>
      <c r="AM81" s="328">
        <v>0</v>
      </c>
      <c r="AN81" s="328">
        <v>0</v>
      </c>
      <c r="AO81" s="976">
        <v>0</v>
      </c>
      <c r="AP81" s="102"/>
      <c r="AQ81" s="192"/>
      <c r="AR81" s="192"/>
      <c r="AS81" s="192"/>
      <c r="AT81" s="192"/>
      <c r="AU81" s="102"/>
      <c r="AV81" s="192"/>
      <c r="AW81" s="192"/>
      <c r="AX81" s="192"/>
      <c r="AY81" s="192"/>
      <c r="AZ81" s="192"/>
      <c r="BA81" s="260"/>
      <c r="BB81" s="260"/>
      <c r="BC81" s="260"/>
      <c r="BD81" s="192"/>
      <c r="BE81" s="192"/>
      <c r="BF81" s="192"/>
      <c r="BG81" s="192"/>
      <c r="BH81" s="192"/>
      <c r="BI81" s="192"/>
      <c r="BJ81" s="192"/>
      <c r="BK81" s="192"/>
      <c r="BL81" s="192"/>
      <c r="BM81" s="192"/>
      <c r="BN81" s="192"/>
      <c r="BO81" s="192"/>
      <c r="BP81" s="192"/>
      <c r="BQ81" s="192"/>
      <c r="BR81" s="192"/>
      <c r="BS81" s="10"/>
      <c r="BT81" s="10"/>
      <c r="BU81" s="102"/>
      <c r="BV81" s="103" t="s">
        <v>13</v>
      </c>
      <c r="BW81" s="102">
        <v>76</v>
      </c>
      <c r="BX81" s="480">
        <f t="shared" si="68"/>
        <v>0.92176926880978016</v>
      </c>
      <c r="BY81" s="190">
        <f t="shared" ref="BY81:CG81" si="82">BY291</f>
        <v>0.72369681344243342</v>
      </c>
      <c r="BZ81" s="190">
        <f t="shared" si="82"/>
        <v>0.74908181478954716</v>
      </c>
      <c r="CA81" s="190">
        <f t="shared" si="82"/>
        <v>1</v>
      </c>
      <c r="CB81" s="190">
        <f t="shared" si="82"/>
        <v>0.70454545454545447</v>
      </c>
      <c r="CC81" s="480">
        <f t="shared" si="82"/>
        <v>0.88950793227765479</v>
      </c>
      <c r="CD81" s="190">
        <f t="shared" si="82"/>
        <v>0.79122436158486886</v>
      </c>
      <c r="CE81" s="190">
        <f t="shared" si="82"/>
        <v>0.81122602261628052</v>
      </c>
      <c r="CF81" s="190">
        <f t="shared" si="82"/>
        <v>1</v>
      </c>
      <c r="CG81" s="190">
        <f t="shared" si="82"/>
        <v>1</v>
      </c>
      <c r="CH81" s="190">
        <f>IF('Run model'!$F$28=1, 1,0)</f>
        <v>1</v>
      </c>
    </row>
    <row r="82" spans="1:86" s="103" customFormat="1">
      <c r="A82" s="103" t="s">
        <v>13</v>
      </c>
      <c r="B82" s="102">
        <f t="shared" si="71"/>
        <v>100</v>
      </c>
      <c r="C82" s="183">
        <v>0</v>
      </c>
      <c r="D82" s="184">
        <v>0</v>
      </c>
      <c r="E82" s="338">
        <v>0</v>
      </c>
      <c r="F82" s="185">
        <v>0</v>
      </c>
      <c r="G82" s="186">
        <v>0</v>
      </c>
      <c r="H82" s="187">
        <v>0</v>
      </c>
      <c r="I82" s="22">
        <v>0</v>
      </c>
      <c r="J82" s="215">
        <v>0</v>
      </c>
      <c r="K82" s="188">
        <v>0</v>
      </c>
      <c r="L82" s="189">
        <v>0</v>
      </c>
      <c r="M82" s="23">
        <v>0</v>
      </c>
      <c r="N82" s="215">
        <v>0</v>
      </c>
      <c r="O82" s="235">
        <v>0</v>
      </c>
      <c r="P82" s="235">
        <v>0</v>
      </c>
      <c r="Q82" s="235">
        <v>0</v>
      </c>
      <c r="R82" s="208">
        <v>0</v>
      </c>
      <c r="S82" s="152">
        <v>0</v>
      </c>
      <c r="T82" s="22">
        <v>0</v>
      </c>
      <c r="U82" s="151">
        <v>0</v>
      </c>
      <c r="V82" s="212">
        <v>0</v>
      </c>
      <c r="W82" s="191">
        <v>0</v>
      </c>
      <c r="X82" s="192">
        <v>0</v>
      </c>
      <c r="Y82" s="240">
        <v>0</v>
      </c>
      <c r="Z82" s="212">
        <v>0</v>
      </c>
      <c r="AA82" s="265">
        <v>0</v>
      </c>
      <c r="AB82" s="266">
        <v>0</v>
      </c>
      <c r="AC82" s="265">
        <v>0</v>
      </c>
      <c r="AD82" s="266">
        <v>0</v>
      </c>
      <c r="AE82" s="265">
        <v>0</v>
      </c>
      <c r="AF82" s="305">
        <v>0</v>
      </c>
      <c r="AG82" s="266">
        <v>0</v>
      </c>
      <c r="AH82" s="266">
        <v>0</v>
      </c>
      <c r="AI82" s="265">
        <v>0</v>
      </c>
      <c r="AJ82" s="306">
        <v>0</v>
      </c>
      <c r="AK82" s="318">
        <v>0</v>
      </c>
      <c r="AL82" s="319">
        <v>0</v>
      </c>
      <c r="AM82" s="328">
        <v>0</v>
      </c>
      <c r="AN82" s="328">
        <v>0</v>
      </c>
      <c r="AO82" s="976">
        <v>0</v>
      </c>
      <c r="AP82" s="102"/>
      <c r="AQ82" s="192"/>
      <c r="AR82" s="192"/>
      <c r="AS82" s="192"/>
      <c r="AT82" s="192"/>
      <c r="AU82" s="102"/>
      <c r="AV82" s="192"/>
      <c r="AW82" s="192"/>
      <c r="AX82" s="192"/>
      <c r="AY82" s="192"/>
      <c r="AZ82" s="192"/>
      <c r="BA82" s="260"/>
      <c r="BB82" s="260"/>
      <c r="BC82" s="260"/>
      <c r="BD82" s="192"/>
      <c r="BE82" s="192"/>
      <c r="BF82" s="192"/>
      <c r="BG82" s="192"/>
      <c r="BH82" s="192"/>
      <c r="BI82" s="192"/>
      <c r="BJ82" s="192"/>
      <c r="BK82" s="192"/>
      <c r="BL82" s="192"/>
      <c r="BM82" s="192"/>
      <c r="BN82" s="192"/>
      <c r="BO82" s="192"/>
      <c r="BP82" s="192"/>
      <c r="BQ82" s="192"/>
      <c r="BR82" s="192"/>
      <c r="BS82" s="10"/>
      <c r="BT82" s="10"/>
      <c r="BU82" s="102"/>
      <c r="BV82" s="103" t="s">
        <v>13</v>
      </c>
      <c r="BW82" s="102">
        <v>77</v>
      </c>
      <c r="BX82" s="480">
        <f t="shared" si="68"/>
        <v>0.92176926880978016</v>
      </c>
      <c r="BY82" s="190">
        <f t="shared" ref="BY82:CG82" si="83">BY292</f>
        <v>0.72369681344243342</v>
      </c>
      <c r="BZ82" s="190">
        <f t="shared" si="83"/>
        <v>0.74908181478954716</v>
      </c>
      <c r="CA82" s="190">
        <f t="shared" si="83"/>
        <v>1</v>
      </c>
      <c r="CB82" s="190">
        <f t="shared" si="83"/>
        <v>0.70454545454545447</v>
      </c>
      <c r="CC82" s="480">
        <f t="shared" si="83"/>
        <v>0.88950793227765479</v>
      </c>
      <c r="CD82" s="190">
        <f t="shared" si="83"/>
        <v>0.79122436158486886</v>
      </c>
      <c r="CE82" s="190">
        <f t="shared" si="83"/>
        <v>0.81122602261628052</v>
      </c>
      <c r="CF82" s="190">
        <f t="shared" si="83"/>
        <v>1</v>
      </c>
      <c r="CG82" s="190">
        <f t="shared" si="83"/>
        <v>1</v>
      </c>
      <c r="CH82" s="190">
        <f>IF('Run model'!$F$28=1, 1,0)</f>
        <v>1</v>
      </c>
    </row>
    <row r="83" spans="1:86" s="103" customFormat="1">
      <c r="A83" s="103" t="s">
        <v>13</v>
      </c>
      <c r="B83" s="102">
        <f t="shared" si="71"/>
        <v>100</v>
      </c>
      <c r="C83" s="183">
        <v>0</v>
      </c>
      <c r="D83" s="184">
        <v>0</v>
      </c>
      <c r="E83" s="338">
        <v>0</v>
      </c>
      <c r="F83" s="185">
        <v>0</v>
      </c>
      <c r="G83" s="186">
        <v>0</v>
      </c>
      <c r="H83" s="187">
        <v>0</v>
      </c>
      <c r="I83" s="22">
        <v>0</v>
      </c>
      <c r="J83" s="215">
        <v>0</v>
      </c>
      <c r="K83" s="188">
        <v>0</v>
      </c>
      <c r="L83" s="189">
        <v>0</v>
      </c>
      <c r="M83" s="23">
        <v>0</v>
      </c>
      <c r="N83" s="215">
        <v>0</v>
      </c>
      <c r="O83" s="235">
        <v>0</v>
      </c>
      <c r="P83" s="235">
        <v>0</v>
      </c>
      <c r="Q83" s="235">
        <v>0</v>
      </c>
      <c r="R83" s="208">
        <v>0</v>
      </c>
      <c r="S83" s="152">
        <v>0</v>
      </c>
      <c r="T83" s="22">
        <v>0</v>
      </c>
      <c r="U83" s="151">
        <v>0</v>
      </c>
      <c r="V83" s="212">
        <v>0</v>
      </c>
      <c r="W83" s="191">
        <v>0</v>
      </c>
      <c r="X83" s="192">
        <v>0</v>
      </c>
      <c r="Y83" s="240">
        <v>0</v>
      </c>
      <c r="Z83" s="212">
        <v>0</v>
      </c>
      <c r="AA83" s="265">
        <v>0</v>
      </c>
      <c r="AB83" s="266">
        <v>0</v>
      </c>
      <c r="AC83" s="265">
        <v>0</v>
      </c>
      <c r="AD83" s="266">
        <v>0</v>
      </c>
      <c r="AE83" s="265">
        <v>0</v>
      </c>
      <c r="AF83" s="305">
        <v>0</v>
      </c>
      <c r="AG83" s="266">
        <v>0</v>
      </c>
      <c r="AH83" s="266">
        <v>0</v>
      </c>
      <c r="AI83" s="265">
        <v>0</v>
      </c>
      <c r="AJ83" s="306">
        <v>0</v>
      </c>
      <c r="AK83" s="318">
        <v>0</v>
      </c>
      <c r="AL83" s="319">
        <v>0</v>
      </c>
      <c r="AM83" s="328">
        <v>0</v>
      </c>
      <c r="AN83" s="328">
        <v>0</v>
      </c>
      <c r="AO83" s="976">
        <v>0</v>
      </c>
      <c r="AP83" s="102"/>
      <c r="AQ83" s="192"/>
      <c r="AR83" s="192"/>
      <c r="AS83" s="192"/>
      <c r="AT83" s="192"/>
      <c r="AU83" s="102"/>
      <c r="AV83" s="192"/>
      <c r="AW83" s="192"/>
      <c r="AX83" s="192"/>
      <c r="AY83" s="192"/>
      <c r="AZ83" s="192"/>
      <c r="BA83" s="260"/>
      <c r="BB83" s="260"/>
      <c r="BC83" s="260"/>
      <c r="BD83" s="192"/>
      <c r="BE83" s="192"/>
      <c r="BF83" s="192"/>
      <c r="BG83" s="192"/>
      <c r="BH83" s="192"/>
      <c r="BI83" s="192"/>
      <c r="BJ83" s="192"/>
      <c r="BK83" s="192"/>
      <c r="BL83" s="192"/>
      <c r="BM83" s="192"/>
      <c r="BN83" s="192"/>
      <c r="BO83" s="192"/>
      <c r="BP83" s="192"/>
      <c r="BQ83" s="192"/>
      <c r="BR83" s="192"/>
      <c r="BS83" s="10"/>
      <c r="BT83" s="10"/>
      <c r="BU83" s="102"/>
      <c r="BV83" s="103" t="s">
        <v>13</v>
      </c>
      <c r="BW83" s="102">
        <v>78</v>
      </c>
      <c r="BX83" s="480">
        <f t="shared" si="68"/>
        <v>0.92176926880978016</v>
      </c>
      <c r="BY83" s="190">
        <f t="shared" ref="BY83:CG83" si="84">BY293</f>
        <v>0.72369681344243342</v>
      </c>
      <c r="BZ83" s="190">
        <f t="shared" si="84"/>
        <v>0.74908181478954716</v>
      </c>
      <c r="CA83" s="190">
        <f t="shared" si="84"/>
        <v>1</v>
      </c>
      <c r="CB83" s="190">
        <f t="shared" si="84"/>
        <v>0.70454545454545447</v>
      </c>
      <c r="CC83" s="480">
        <f t="shared" si="84"/>
        <v>0.88950793227765479</v>
      </c>
      <c r="CD83" s="190">
        <f t="shared" si="84"/>
        <v>0.79122436158486886</v>
      </c>
      <c r="CE83" s="190">
        <f t="shared" si="84"/>
        <v>0.81122602261628052</v>
      </c>
      <c r="CF83" s="190">
        <f t="shared" si="84"/>
        <v>1</v>
      </c>
      <c r="CG83" s="190">
        <f t="shared" si="84"/>
        <v>1</v>
      </c>
      <c r="CH83" s="190">
        <f>IF('Run model'!$F$28=1, 1,0)</f>
        <v>1</v>
      </c>
    </row>
    <row r="84" spans="1:86" s="103" customFormat="1">
      <c r="A84" s="103" t="s">
        <v>13</v>
      </c>
      <c r="B84" s="102">
        <f t="shared" si="71"/>
        <v>100</v>
      </c>
      <c r="C84" s="183">
        <v>0</v>
      </c>
      <c r="D84" s="184">
        <v>0</v>
      </c>
      <c r="E84" s="338">
        <v>0</v>
      </c>
      <c r="F84" s="185">
        <v>0</v>
      </c>
      <c r="G84" s="186">
        <v>0</v>
      </c>
      <c r="H84" s="187">
        <v>0</v>
      </c>
      <c r="I84" s="22">
        <v>0</v>
      </c>
      <c r="J84" s="215">
        <v>0</v>
      </c>
      <c r="K84" s="188">
        <v>0</v>
      </c>
      <c r="L84" s="189">
        <v>0</v>
      </c>
      <c r="M84" s="23">
        <v>0</v>
      </c>
      <c r="N84" s="215">
        <v>0</v>
      </c>
      <c r="O84" s="235">
        <v>0</v>
      </c>
      <c r="P84" s="235">
        <v>0</v>
      </c>
      <c r="Q84" s="235">
        <v>0</v>
      </c>
      <c r="R84" s="208">
        <v>0</v>
      </c>
      <c r="S84" s="152">
        <v>0</v>
      </c>
      <c r="T84" s="22">
        <v>0</v>
      </c>
      <c r="U84" s="151">
        <v>0</v>
      </c>
      <c r="V84" s="212">
        <v>0</v>
      </c>
      <c r="W84" s="191">
        <v>0</v>
      </c>
      <c r="X84" s="192">
        <v>0</v>
      </c>
      <c r="Y84" s="240">
        <v>0</v>
      </c>
      <c r="Z84" s="212">
        <v>0</v>
      </c>
      <c r="AA84" s="265">
        <v>0</v>
      </c>
      <c r="AB84" s="266">
        <v>0</v>
      </c>
      <c r="AC84" s="265">
        <v>0</v>
      </c>
      <c r="AD84" s="266">
        <v>0</v>
      </c>
      <c r="AE84" s="265">
        <v>0</v>
      </c>
      <c r="AF84" s="305">
        <v>0</v>
      </c>
      <c r="AG84" s="266">
        <v>0</v>
      </c>
      <c r="AH84" s="266">
        <v>0</v>
      </c>
      <c r="AI84" s="265">
        <v>0</v>
      </c>
      <c r="AJ84" s="306">
        <v>0</v>
      </c>
      <c r="AK84" s="318">
        <v>0</v>
      </c>
      <c r="AL84" s="319">
        <v>0</v>
      </c>
      <c r="AM84" s="328">
        <v>0</v>
      </c>
      <c r="AN84" s="328">
        <v>0</v>
      </c>
      <c r="AO84" s="976">
        <v>0</v>
      </c>
      <c r="AP84" s="102"/>
      <c r="AQ84" s="192"/>
      <c r="AR84" s="192"/>
      <c r="AS84" s="192"/>
      <c r="AT84" s="192"/>
      <c r="AU84" s="102"/>
      <c r="AV84" s="192"/>
      <c r="AW84" s="192"/>
      <c r="AX84" s="192"/>
      <c r="AY84" s="192"/>
      <c r="AZ84" s="192"/>
      <c r="BA84" s="260"/>
      <c r="BB84" s="260"/>
      <c r="BC84" s="260"/>
      <c r="BD84" s="192"/>
      <c r="BE84" s="192"/>
      <c r="BF84" s="192"/>
      <c r="BG84" s="192"/>
      <c r="BH84" s="192"/>
      <c r="BI84" s="192"/>
      <c r="BJ84" s="192"/>
      <c r="BK84" s="192"/>
      <c r="BL84" s="192"/>
      <c r="BM84" s="192"/>
      <c r="BN84" s="192"/>
      <c r="BO84" s="192"/>
      <c r="BP84" s="192"/>
      <c r="BQ84" s="192"/>
      <c r="BR84" s="192"/>
      <c r="BS84" s="10"/>
      <c r="BT84" s="10"/>
      <c r="BU84" s="102"/>
      <c r="BV84" s="103" t="s">
        <v>13</v>
      </c>
      <c r="BW84" s="102">
        <v>79</v>
      </c>
      <c r="BX84" s="480">
        <f t="shared" si="68"/>
        <v>0.92176926880978016</v>
      </c>
      <c r="BY84" s="190">
        <f t="shared" ref="BY84:CG84" si="85">BY294</f>
        <v>0.72369681344243342</v>
      </c>
      <c r="BZ84" s="190">
        <f t="shared" si="85"/>
        <v>0.74908181478954716</v>
      </c>
      <c r="CA84" s="190">
        <f t="shared" si="85"/>
        <v>1</v>
      </c>
      <c r="CB84" s="190">
        <f t="shared" si="85"/>
        <v>0.70454545454545447</v>
      </c>
      <c r="CC84" s="480">
        <f t="shared" si="85"/>
        <v>0.88950793227765479</v>
      </c>
      <c r="CD84" s="190">
        <f t="shared" si="85"/>
        <v>0.79122436158486886</v>
      </c>
      <c r="CE84" s="190">
        <f t="shared" si="85"/>
        <v>0.81122602261628052</v>
      </c>
      <c r="CF84" s="190">
        <f t="shared" si="85"/>
        <v>1</v>
      </c>
      <c r="CG84" s="190">
        <f t="shared" si="85"/>
        <v>1</v>
      </c>
      <c r="CH84" s="190">
        <f>IF('Run model'!$F$28=1, 1,0)</f>
        <v>1</v>
      </c>
    </row>
    <row r="85" spans="1:86" s="103" customFormat="1">
      <c r="A85" s="103" t="s">
        <v>13</v>
      </c>
      <c r="B85" s="102">
        <f t="shared" si="71"/>
        <v>100</v>
      </c>
      <c r="C85" s="183">
        <v>0</v>
      </c>
      <c r="D85" s="184">
        <v>0</v>
      </c>
      <c r="E85" s="338">
        <v>0</v>
      </c>
      <c r="F85" s="185">
        <v>0</v>
      </c>
      <c r="G85" s="186">
        <v>0</v>
      </c>
      <c r="H85" s="187">
        <v>0</v>
      </c>
      <c r="I85" s="22">
        <v>0</v>
      </c>
      <c r="J85" s="215">
        <v>0</v>
      </c>
      <c r="K85" s="188">
        <v>0</v>
      </c>
      <c r="L85" s="189">
        <v>0</v>
      </c>
      <c r="M85" s="23">
        <v>0</v>
      </c>
      <c r="N85" s="215">
        <v>0</v>
      </c>
      <c r="O85" s="235">
        <v>0</v>
      </c>
      <c r="P85" s="235">
        <v>0</v>
      </c>
      <c r="Q85" s="235">
        <v>0</v>
      </c>
      <c r="R85" s="208">
        <v>0</v>
      </c>
      <c r="S85" s="152">
        <v>0</v>
      </c>
      <c r="T85" s="22">
        <v>0</v>
      </c>
      <c r="U85" s="151">
        <v>0</v>
      </c>
      <c r="V85" s="212">
        <v>0</v>
      </c>
      <c r="W85" s="191">
        <v>0</v>
      </c>
      <c r="X85" s="192">
        <v>0</v>
      </c>
      <c r="Y85" s="240">
        <v>0</v>
      </c>
      <c r="Z85" s="212">
        <v>0</v>
      </c>
      <c r="AA85" s="265">
        <v>0</v>
      </c>
      <c r="AB85" s="266">
        <v>0</v>
      </c>
      <c r="AC85" s="265">
        <v>0</v>
      </c>
      <c r="AD85" s="266">
        <v>0</v>
      </c>
      <c r="AE85" s="265">
        <v>0</v>
      </c>
      <c r="AF85" s="305">
        <v>0</v>
      </c>
      <c r="AG85" s="266">
        <v>0</v>
      </c>
      <c r="AH85" s="266">
        <v>0</v>
      </c>
      <c r="AI85" s="265">
        <v>0</v>
      </c>
      <c r="AJ85" s="306">
        <v>0</v>
      </c>
      <c r="AK85" s="318">
        <v>0</v>
      </c>
      <c r="AL85" s="319">
        <v>0</v>
      </c>
      <c r="AM85" s="328">
        <v>0</v>
      </c>
      <c r="AN85" s="328">
        <v>0</v>
      </c>
      <c r="AO85" s="976">
        <v>0</v>
      </c>
      <c r="AP85" s="102"/>
      <c r="AQ85" s="192"/>
      <c r="AR85" s="192"/>
      <c r="AS85" s="192"/>
      <c r="AT85" s="192"/>
      <c r="AU85" s="102"/>
      <c r="AV85" s="192"/>
      <c r="AW85" s="192"/>
      <c r="AX85" s="192"/>
      <c r="AY85" s="192"/>
      <c r="AZ85" s="192"/>
      <c r="BA85" s="260"/>
      <c r="BB85" s="260"/>
      <c r="BC85" s="260"/>
      <c r="BD85" s="192"/>
      <c r="BE85" s="192"/>
      <c r="BF85" s="192"/>
      <c r="BG85" s="192"/>
      <c r="BH85" s="192"/>
      <c r="BI85" s="192"/>
      <c r="BJ85" s="192"/>
      <c r="BK85" s="192"/>
      <c r="BL85" s="192"/>
      <c r="BM85" s="192"/>
      <c r="BN85" s="192"/>
      <c r="BO85" s="192"/>
      <c r="BP85" s="192"/>
      <c r="BQ85" s="192"/>
      <c r="BR85" s="192"/>
      <c r="BS85" s="10"/>
      <c r="BT85" s="10"/>
      <c r="BU85" s="102"/>
      <c r="BV85" s="103" t="s">
        <v>13</v>
      </c>
      <c r="BW85" s="102">
        <v>80</v>
      </c>
      <c r="BX85" s="480">
        <f t="shared" si="68"/>
        <v>0.92176926880978016</v>
      </c>
      <c r="BY85" s="190">
        <f t="shared" ref="BY85:CG85" si="86">BY295</f>
        <v>0.72369681344243342</v>
      </c>
      <c r="BZ85" s="190">
        <f t="shared" si="86"/>
        <v>0.74908181478954716</v>
      </c>
      <c r="CA85" s="190">
        <f t="shared" si="86"/>
        <v>1</v>
      </c>
      <c r="CB85" s="190">
        <f t="shared" si="86"/>
        <v>0.70454545454545447</v>
      </c>
      <c r="CC85" s="480">
        <f t="shared" si="86"/>
        <v>0.88950793227765479</v>
      </c>
      <c r="CD85" s="190">
        <f t="shared" si="86"/>
        <v>0.79122436158486886</v>
      </c>
      <c r="CE85" s="190">
        <f t="shared" si="86"/>
        <v>0.81122602261628052</v>
      </c>
      <c r="CF85" s="190">
        <f t="shared" si="86"/>
        <v>1</v>
      </c>
      <c r="CG85" s="190">
        <f t="shared" si="86"/>
        <v>1</v>
      </c>
      <c r="CH85" s="190">
        <f>IF('Run model'!$F$28=1, 1,0)</f>
        <v>1</v>
      </c>
    </row>
    <row r="86" spans="1:86" s="103" customFormat="1">
      <c r="A86" s="103" t="s">
        <v>13</v>
      </c>
      <c r="B86" s="102">
        <f t="shared" si="71"/>
        <v>100</v>
      </c>
      <c r="C86" s="183">
        <v>0</v>
      </c>
      <c r="D86" s="184">
        <v>0</v>
      </c>
      <c r="E86" s="339">
        <v>0</v>
      </c>
      <c r="F86" s="185">
        <v>0</v>
      </c>
      <c r="G86" s="186">
        <v>0</v>
      </c>
      <c r="H86" s="187">
        <v>0</v>
      </c>
      <c r="I86" s="22">
        <v>0</v>
      </c>
      <c r="J86" s="215">
        <v>0</v>
      </c>
      <c r="K86" s="188">
        <v>0</v>
      </c>
      <c r="L86" s="189">
        <v>0</v>
      </c>
      <c r="M86" s="23">
        <v>0</v>
      </c>
      <c r="N86" s="215">
        <v>0</v>
      </c>
      <c r="O86" s="235">
        <v>0</v>
      </c>
      <c r="P86" s="235">
        <v>0</v>
      </c>
      <c r="Q86" s="235">
        <v>0</v>
      </c>
      <c r="R86" s="208">
        <v>0</v>
      </c>
      <c r="S86" s="152">
        <v>0</v>
      </c>
      <c r="T86" s="22">
        <v>0</v>
      </c>
      <c r="U86" s="151">
        <v>0</v>
      </c>
      <c r="V86" s="212">
        <v>0</v>
      </c>
      <c r="W86" s="191">
        <v>0</v>
      </c>
      <c r="X86" s="192">
        <v>0</v>
      </c>
      <c r="Y86" s="240">
        <v>0</v>
      </c>
      <c r="Z86" s="212">
        <v>0</v>
      </c>
      <c r="AA86" s="265">
        <v>0</v>
      </c>
      <c r="AB86" s="266">
        <v>0</v>
      </c>
      <c r="AC86" s="265">
        <v>0</v>
      </c>
      <c r="AD86" s="266">
        <v>0</v>
      </c>
      <c r="AE86" s="265">
        <v>0</v>
      </c>
      <c r="AF86" s="305">
        <v>0</v>
      </c>
      <c r="AG86" s="266">
        <v>0</v>
      </c>
      <c r="AH86" s="266">
        <v>0</v>
      </c>
      <c r="AI86" s="265">
        <v>0</v>
      </c>
      <c r="AJ86" s="306">
        <v>0</v>
      </c>
      <c r="AK86" s="318">
        <v>0</v>
      </c>
      <c r="AL86" s="319">
        <v>0</v>
      </c>
      <c r="AM86" s="328">
        <v>0</v>
      </c>
      <c r="AN86" s="328">
        <v>0</v>
      </c>
      <c r="AO86" s="976">
        <v>0</v>
      </c>
      <c r="AP86" s="102"/>
      <c r="AQ86" s="192"/>
      <c r="AR86" s="192"/>
      <c r="AS86" s="192"/>
      <c r="AT86" s="192"/>
      <c r="AU86" s="102"/>
      <c r="AV86" s="192"/>
      <c r="AW86" s="192"/>
      <c r="AX86" s="192"/>
      <c r="AY86" s="192"/>
      <c r="AZ86" s="192"/>
      <c r="BA86" s="260"/>
      <c r="BB86" s="260"/>
      <c r="BC86" s="260"/>
      <c r="BD86" s="192"/>
      <c r="BE86" s="192"/>
      <c r="BF86" s="192"/>
      <c r="BG86" s="192"/>
      <c r="BH86" s="192"/>
      <c r="BI86" s="192"/>
      <c r="BJ86" s="192"/>
      <c r="BK86" s="192"/>
      <c r="BL86" s="192"/>
      <c r="BM86" s="192"/>
      <c r="BN86" s="192"/>
      <c r="BO86" s="192"/>
      <c r="BP86" s="192"/>
      <c r="BQ86" s="192"/>
      <c r="BR86" s="192"/>
      <c r="BS86" s="10"/>
      <c r="BT86" s="10"/>
      <c r="BU86" s="102"/>
      <c r="BV86" s="103" t="s">
        <v>13</v>
      </c>
      <c r="BW86" s="102">
        <v>81</v>
      </c>
      <c r="BX86" s="480">
        <f t="shared" si="68"/>
        <v>0.92176926880978016</v>
      </c>
      <c r="BY86" s="190">
        <f t="shared" ref="BY86:CG86" si="87">BY296</f>
        <v>0.72369681344243342</v>
      </c>
      <c r="BZ86" s="190">
        <f t="shared" si="87"/>
        <v>0.74908181478954716</v>
      </c>
      <c r="CA86" s="190">
        <f t="shared" si="87"/>
        <v>1</v>
      </c>
      <c r="CB86" s="190">
        <f t="shared" si="87"/>
        <v>0.70454545454545447</v>
      </c>
      <c r="CC86" s="480">
        <f t="shared" si="87"/>
        <v>0.88950793227765479</v>
      </c>
      <c r="CD86" s="190">
        <f t="shared" si="87"/>
        <v>0.79122436158486886</v>
      </c>
      <c r="CE86" s="190">
        <f t="shared" si="87"/>
        <v>0.81122602261628052</v>
      </c>
      <c r="CF86" s="190">
        <f t="shared" si="87"/>
        <v>1</v>
      </c>
      <c r="CG86" s="190">
        <f t="shared" si="87"/>
        <v>1</v>
      </c>
      <c r="CH86" s="190">
        <f>IF('Run model'!$F$28=1, 1,0)</f>
        <v>1</v>
      </c>
    </row>
    <row r="87" spans="1:86" s="103" customFormat="1">
      <c r="A87" s="103" t="s">
        <v>13</v>
      </c>
      <c r="B87" s="102">
        <f t="shared" si="71"/>
        <v>100</v>
      </c>
      <c r="C87" s="183">
        <v>0</v>
      </c>
      <c r="D87" s="184">
        <v>0</v>
      </c>
      <c r="E87" s="338">
        <v>0</v>
      </c>
      <c r="F87" s="185">
        <v>0</v>
      </c>
      <c r="G87" s="186">
        <v>0</v>
      </c>
      <c r="H87" s="187">
        <v>0</v>
      </c>
      <c r="I87" s="22">
        <v>0</v>
      </c>
      <c r="J87" s="215">
        <v>0</v>
      </c>
      <c r="K87" s="188">
        <v>0</v>
      </c>
      <c r="L87" s="189">
        <v>0</v>
      </c>
      <c r="M87" s="23">
        <v>0</v>
      </c>
      <c r="N87" s="215">
        <v>0</v>
      </c>
      <c r="O87" s="235">
        <v>0</v>
      </c>
      <c r="P87" s="235">
        <v>0</v>
      </c>
      <c r="Q87" s="235">
        <v>0</v>
      </c>
      <c r="R87" s="208">
        <v>0</v>
      </c>
      <c r="S87" s="152">
        <v>0</v>
      </c>
      <c r="T87" s="22">
        <v>0</v>
      </c>
      <c r="U87" s="151">
        <v>0</v>
      </c>
      <c r="V87" s="212">
        <v>0</v>
      </c>
      <c r="W87" s="191">
        <v>0</v>
      </c>
      <c r="X87" s="192">
        <v>0</v>
      </c>
      <c r="Y87" s="240">
        <v>0</v>
      </c>
      <c r="Z87" s="212">
        <v>0</v>
      </c>
      <c r="AA87" s="265">
        <v>0</v>
      </c>
      <c r="AB87" s="266">
        <v>0</v>
      </c>
      <c r="AC87" s="265">
        <v>0</v>
      </c>
      <c r="AD87" s="266">
        <v>0</v>
      </c>
      <c r="AE87" s="265">
        <v>0</v>
      </c>
      <c r="AF87" s="305">
        <v>0</v>
      </c>
      <c r="AG87" s="266">
        <v>0</v>
      </c>
      <c r="AH87" s="266">
        <v>0</v>
      </c>
      <c r="AI87" s="265">
        <v>0</v>
      </c>
      <c r="AJ87" s="306">
        <v>0</v>
      </c>
      <c r="AK87" s="318">
        <v>0</v>
      </c>
      <c r="AL87" s="319">
        <v>0</v>
      </c>
      <c r="AM87" s="328">
        <v>0</v>
      </c>
      <c r="AN87" s="328">
        <v>0</v>
      </c>
      <c r="AO87" s="976">
        <v>0</v>
      </c>
      <c r="AP87" s="102"/>
      <c r="AQ87" s="192"/>
      <c r="AR87" s="192"/>
      <c r="AS87" s="192"/>
      <c r="AT87" s="192"/>
      <c r="AU87" s="102"/>
      <c r="AV87" s="192"/>
      <c r="AW87" s="192"/>
      <c r="AX87" s="192"/>
      <c r="AY87" s="192"/>
      <c r="AZ87" s="192"/>
      <c r="BA87" s="260"/>
      <c r="BB87" s="260"/>
      <c r="BC87" s="260"/>
      <c r="BD87" s="192"/>
      <c r="BE87" s="192"/>
      <c r="BF87" s="192"/>
      <c r="BG87" s="192"/>
      <c r="BH87" s="192"/>
      <c r="BI87" s="192"/>
      <c r="BJ87" s="192"/>
      <c r="BK87" s="192"/>
      <c r="BL87" s="192"/>
      <c r="BM87" s="192"/>
      <c r="BN87" s="192"/>
      <c r="BO87" s="192"/>
      <c r="BP87" s="192"/>
      <c r="BQ87" s="192"/>
      <c r="BR87" s="192"/>
      <c r="BS87" s="10"/>
      <c r="BT87" s="10"/>
      <c r="BU87" s="102"/>
      <c r="BV87" s="103" t="s">
        <v>13</v>
      </c>
      <c r="BW87" s="102">
        <v>82</v>
      </c>
      <c r="BX87" s="480">
        <f t="shared" si="68"/>
        <v>0.92176926880978016</v>
      </c>
      <c r="BY87" s="190">
        <f t="shared" ref="BY87:CG87" si="88">BY297</f>
        <v>0.72369681344243342</v>
      </c>
      <c r="BZ87" s="190">
        <f t="shared" si="88"/>
        <v>0.74908181478954716</v>
      </c>
      <c r="CA87" s="190">
        <f t="shared" si="88"/>
        <v>1</v>
      </c>
      <c r="CB87" s="190">
        <f t="shared" si="88"/>
        <v>0.70454545454545447</v>
      </c>
      <c r="CC87" s="480">
        <f t="shared" si="88"/>
        <v>0.88950793227765479</v>
      </c>
      <c r="CD87" s="190">
        <f t="shared" si="88"/>
        <v>0.79122436158486886</v>
      </c>
      <c r="CE87" s="190">
        <f t="shared" si="88"/>
        <v>0.81122602261628052</v>
      </c>
      <c r="CF87" s="190">
        <f t="shared" si="88"/>
        <v>1</v>
      </c>
      <c r="CG87" s="190">
        <f t="shared" si="88"/>
        <v>1</v>
      </c>
      <c r="CH87" s="190">
        <f>IF('Run model'!$F$28=1, 1,0)</f>
        <v>1</v>
      </c>
    </row>
    <row r="88" spans="1:86" s="103" customFormat="1">
      <c r="A88" s="103" t="s">
        <v>13</v>
      </c>
      <c r="B88" s="102">
        <f t="shared" si="71"/>
        <v>100</v>
      </c>
      <c r="C88" s="183">
        <v>0</v>
      </c>
      <c r="D88" s="184">
        <v>0</v>
      </c>
      <c r="E88" s="338">
        <v>0</v>
      </c>
      <c r="F88" s="185">
        <v>0</v>
      </c>
      <c r="G88" s="186">
        <v>0</v>
      </c>
      <c r="H88" s="187">
        <v>0</v>
      </c>
      <c r="I88" s="22">
        <v>0</v>
      </c>
      <c r="J88" s="215">
        <v>0</v>
      </c>
      <c r="K88" s="188">
        <v>0</v>
      </c>
      <c r="L88" s="189">
        <v>0</v>
      </c>
      <c r="M88" s="23">
        <v>0</v>
      </c>
      <c r="N88" s="215">
        <v>0</v>
      </c>
      <c r="O88" s="235">
        <v>0</v>
      </c>
      <c r="P88" s="235">
        <v>0</v>
      </c>
      <c r="Q88" s="235">
        <v>0</v>
      </c>
      <c r="R88" s="208">
        <v>0</v>
      </c>
      <c r="S88" s="152">
        <v>0</v>
      </c>
      <c r="T88" s="22">
        <v>0</v>
      </c>
      <c r="U88" s="151">
        <v>0</v>
      </c>
      <c r="V88" s="212">
        <v>0</v>
      </c>
      <c r="W88" s="191">
        <v>0</v>
      </c>
      <c r="X88" s="192">
        <v>0</v>
      </c>
      <c r="Y88" s="240">
        <v>0</v>
      </c>
      <c r="Z88" s="212">
        <v>0</v>
      </c>
      <c r="AA88" s="263">
        <v>0</v>
      </c>
      <c r="AB88" s="264">
        <v>0</v>
      </c>
      <c r="AC88" s="263">
        <v>0</v>
      </c>
      <c r="AD88" s="264">
        <v>0</v>
      </c>
      <c r="AE88" s="263">
        <v>0</v>
      </c>
      <c r="AF88" s="305">
        <v>0</v>
      </c>
      <c r="AG88" s="264">
        <v>0</v>
      </c>
      <c r="AH88" s="264">
        <v>0</v>
      </c>
      <c r="AI88" s="263">
        <v>0</v>
      </c>
      <c r="AJ88" s="305">
        <v>0</v>
      </c>
      <c r="AK88" s="318">
        <v>0</v>
      </c>
      <c r="AL88" s="319">
        <v>0</v>
      </c>
      <c r="AM88" s="328">
        <v>0</v>
      </c>
      <c r="AN88" s="328">
        <v>0</v>
      </c>
      <c r="AO88" s="976">
        <v>0</v>
      </c>
      <c r="AP88" s="102"/>
      <c r="AQ88" s="192"/>
      <c r="AR88" s="192"/>
      <c r="AS88" s="192"/>
      <c r="AT88" s="192"/>
      <c r="AU88" s="102"/>
      <c r="AV88" s="192"/>
      <c r="AW88" s="192"/>
      <c r="AX88" s="192"/>
      <c r="AY88" s="192"/>
      <c r="AZ88" s="192"/>
      <c r="BA88" s="260"/>
      <c r="BB88" s="260"/>
      <c r="BC88" s="260"/>
      <c r="BD88" s="192"/>
      <c r="BE88" s="192"/>
      <c r="BF88" s="192"/>
      <c r="BG88" s="192"/>
      <c r="BH88" s="192"/>
      <c r="BI88" s="192"/>
      <c r="BJ88" s="192"/>
      <c r="BK88" s="192"/>
      <c r="BL88" s="192"/>
      <c r="BM88" s="192"/>
      <c r="BN88" s="192"/>
      <c r="BO88" s="192"/>
      <c r="BP88" s="192"/>
      <c r="BQ88" s="192"/>
      <c r="BR88" s="192"/>
      <c r="BS88" s="10"/>
      <c r="BT88" s="10"/>
      <c r="BU88" s="102"/>
      <c r="BV88" s="103" t="s">
        <v>13</v>
      </c>
      <c r="BW88" s="102">
        <v>83</v>
      </c>
      <c r="BX88" s="480">
        <f t="shared" si="68"/>
        <v>0.92176926880978016</v>
      </c>
      <c r="BY88" s="190">
        <f t="shared" ref="BY88:CG88" si="89">BY298</f>
        <v>0.72369681344243342</v>
      </c>
      <c r="BZ88" s="190">
        <f t="shared" si="89"/>
        <v>0.74908181478954716</v>
      </c>
      <c r="CA88" s="190">
        <f t="shared" si="89"/>
        <v>1</v>
      </c>
      <c r="CB88" s="190">
        <f t="shared" si="89"/>
        <v>0.70454545454545447</v>
      </c>
      <c r="CC88" s="480">
        <f t="shared" si="89"/>
        <v>0.88950793227765479</v>
      </c>
      <c r="CD88" s="190">
        <f t="shared" si="89"/>
        <v>0.79122436158486886</v>
      </c>
      <c r="CE88" s="190">
        <f t="shared" si="89"/>
        <v>0.81122602261628052</v>
      </c>
      <c r="CF88" s="190">
        <f t="shared" si="89"/>
        <v>1</v>
      </c>
      <c r="CG88" s="190">
        <f t="shared" si="89"/>
        <v>1</v>
      </c>
      <c r="CH88" s="190">
        <f>IF('Run model'!$F$28=1, 1,0)</f>
        <v>1</v>
      </c>
    </row>
    <row r="89" spans="1:86" s="103" customFormat="1">
      <c r="A89" s="103" t="s">
        <v>13</v>
      </c>
      <c r="B89" s="102">
        <f t="shared" si="71"/>
        <v>100</v>
      </c>
      <c r="C89" s="183">
        <v>0</v>
      </c>
      <c r="D89" s="184">
        <v>0</v>
      </c>
      <c r="E89" s="338">
        <v>0</v>
      </c>
      <c r="F89" s="185">
        <v>0</v>
      </c>
      <c r="G89" s="186">
        <v>0</v>
      </c>
      <c r="H89" s="187">
        <v>0</v>
      </c>
      <c r="I89" s="22">
        <v>0</v>
      </c>
      <c r="J89" s="215">
        <v>0</v>
      </c>
      <c r="K89" s="188">
        <v>0</v>
      </c>
      <c r="L89" s="189">
        <v>0</v>
      </c>
      <c r="M89" s="23">
        <v>0</v>
      </c>
      <c r="N89" s="215">
        <v>0</v>
      </c>
      <c r="O89" s="235">
        <v>0</v>
      </c>
      <c r="P89" s="235">
        <v>0</v>
      </c>
      <c r="Q89" s="235">
        <v>0</v>
      </c>
      <c r="R89" s="208">
        <v>0</v>
      </c>
      <c r="S89" s="152">
        <v>0</v>
      </c>
      <c r="T89" s="22">
        <v>0</v>
      </c>
      <c r="U89" s="151">
        <v>0</v>
      </c>
      <c r="V89" s="212">
        <v>0</v>
      </c>
      <c r="W89" s="191">
        <v>0</v>
      </c>
      <c r="X89" s="192">
        <v>0</v>
      </c>
      <c r="Y89" s="240">
        <v>0</v>
      </c>
      <c r="Z89" s="212">
        <v>0</v>
      </c>
      <c r="AA89" s="263">
        <v>0</v>
      </c>
      <c r="AB89" s="264">
        <v>0</v>
      </c>
      <c r="AC89" s="263">
        <v>0</v>
      </c>
      <c r="AD89" s="264">
        <v>0</v>
      </c>
      <c r="AE89" s="263">
        <v>0</v>
      </c>
      <c r="AF89" s="305">
        <v>0</v>
      </c>
      <c r="AG89" s="264">
        <v>0</v>
      </c>
      <c r="AH89" s="264">
        <v>0</v>
      </c>
      <c r="AI89" s="263">
        <v>0</v>
      </c>
      <c r="AJ89" s="305">
        <v>0</v>
      </c>
      <c r="AK89" s="318">
        <v>0</v>
      </c>
      <c r="AL89" s="319">
        <v>0</v>
      </c>
      <c r="AM89" s="328">
        <v>0</v>
      </c>
      <c r="AN89" s="328">
        <v>0</v>
      </c>
      <c r="AO89" s="976">
        <v>0</v>
      </c>
      <c r="AP89" s="102"/>
      <c r="AQ89" s="192"/>
      <c r="AR89" s="192"/>
      <c r="AS89" s="192"/>
      <c r="AT89" s="192"/>
      <c r="AU89" s="102"/>
      <c r="AV89" s="192"/>
      <c r="AW89" s="192"/>
      <c r="AX89" s="192"/>
      <c r="AY89" s="192"/>
      <c r="AZ89" s="192"/>
      <c r="BA89" s="260"/>
      <c r="BB89" s="260"/>
      <c r="BC89" s="260"/>
      <c r="BD89" s="192"/>
      <c r="BE89" s="192"/>
      <c r="BF89" s="192"/>
      <c r="BG89" s="192"/>
      <c r="BH89" s="192"/>
      <c r="BI89" s="192"/>
      <c r="BJ89" s="192"/>
      <c r="BK89" s="192"/>
      <c r="BL89" s="192"/>
      <c r="BM89" s="192"/>
      <c r="BN89" s="192"/>
      <c r="BO89" s="192"/>
      <c r="BP89" s="192"/>
      <c r="BQ89" s="192"/>
      <c r="BR89" s="192"/>
      <c r="BS89" s="10"/>
      <c r="BT89" s="10"/>
      <c r="BU89" s="102"/>
      <c r="BV89" s="103" t="s">
        <v>13</v>
      </c>
      <c r="BW89" s="102">
        <v>84</v>
      </c>
      <c r="BX89" s="480">
        <f t="shared" si="68"/>
        <v>0.92176926880978016</v>
      </c>
      <c r="BY89" s="190">
        <f t="shared" ref="BY89:CG89" si="90">BY299</f>
        <v>0.72369681344243342</v>
      </c>
      <c r="BZ89" s="190">
        <f t="shared" si="90"/>
        <v>0.74908181478954716</v>
      </c>
      <c r="CA89" s="190">
        <f t="shared" si="90"/>
        <v>1</v>
      </c>
      <c r="CB89" s="190">
        <f t="shared" si="90"/>
        <v>0.70454545454545447</v>
      </c>
      <c r="CC89" s="480">
        <f t="shared" si="90"/>
        <v>0.88950793227765479</v>
      </c>
      <c r="CD89" s="190">
        <f t="shared" si="90"/>
        <v>0.79122436158486886</v>
      </c>
      <c r="CE89" s="190">
        <f t="shared" si="90"/>
        <v>0.81122602261628052</v>
      </c>
      <c r="CF89" s="190">
        <f t="shared" si="90"/>
        <v>1</v>
      </c>
      <c r="CG89" s="190">
        <f t="shared" si="90"/>
        <v>1</v>
      </c>
      <c r="CH89" s="190">
        <f>IF('Run model'!$F$28=1, 1,0)</f>
        <v>1</v>
      </c>
    </row>
    <row r="90" spans="1:86" s="103" customFormat="1">
      <c r="A90" s="103" t="s">
        <v>13</v>
      </c>
      <c r="B90" s="102">
        <f t="shared" si="71"/>
        <v>100</v>
      </c>
      <c r="C90" s="183">
        <v>0</v>
      </c>
      <c r="D90" s="184">
        <v>0</v>
      </c>
      <c r="E90" s="338">
        <v>0</v>
      </c>
      <c r="F90" s="185">
        <v>0</v>
      </c>
      <c r="G90" s="186">
        <v>0</v>
      </c>
      <c r="H90" s="187">
        <v>0</v>
      </c>
      <c r="I90" s="22">
        <v>0</v>
      </c>
      <c r="J90" s="215">
        <v>0</v>
      </c>
      <c r="K90" s="188">
        <v>0</v>
      </c>
      <c r="L90" s="189">
        <v>0</v>
      </c>
      <c r="M90" s="23">
        <v>0</v>
      </c>
      <c r="N90" s="215">
        <v>0</v>
      </c>
      <c r="O90" s="235">
        <v>0</v>
      </c>
      <c r="P90" s="235">
        <v>0</v>
      </c>
      <c r="Q90" s="235">
        <v>0</v>
      </c>
      <c r="R90" s="208">
        <v>0</v>
      </c>
      <c r="S90" s="152">
        <v>0</v>
      </c>
      <c r="T90" s="22">
        <v>0</v>
      </c>
      <c r="U90" s="151">
        <v>0</v>
      </c>
      <c r="V90" s="212">
        <v>0</v>
      </c>
      <c r="W90" s="191">
        <v>0</v>
      </c>
      <c r="X90" s="192">
        <v>0</v>
      </c>
      <c r="Y90" s="240">
        <v>0</v>
      </c>
      <c r="Z90" s="212">
        <v>0</v>
      </c>
      <c r="AA90" s="263">
        <v>0</v>
      </c>
      <c r="AB90" s="264">
        <v>0</v>
      </c>
      <c r="AC90" s="263">
        <v>0</v>
      </c>
      <c r="AD90" s="264">
        <v>0</v>
      </c>
      <c r="AE90" s="263">
        <v>0</v>
      </c>
      <c r="AF90" s="305">
        <v>0</v>
      </c>
      <c r="AG90" s="264">
        <v>0</v>
      </c>
      <c r="AH90" s="264">
        <v>0</v>
      </c>
      <c r="AI90" s="263">
        <v>0</v>
      </c>
      <c r="AJ90" s="305">
        <v>0</v>
      </c>
      <c r="AK90" s="318">
        <v>0</v>
      </c>
      <c r="AL90" s="319">
        <v>0</v>
      </c>
      <c r="AM90" s="328">
        <v>0</v>
      </c>
      <c r="AN90" s="328">
        <v>0</v>
      </c>
      <c r="AO90" s="976">
        <v>0</v>
      </c>
      <c r="AP90" s="102"/>
      <c r="AQ90" s="192"/>
      <c r="AR90" s="192"/>
      <c r="AS90" s="192"/>
      <c r="AT90" s="192"/>
      <c r="AU90" s="102"/>
      <c r="AV90" s="192"/>
      <c r="AW90" s="192"/>
      <c r="AX90" s="192"/>
      <c r="AY90" s="192"/>
      <c r="AZ90" s="192"/>
      <c r="BA90" s="260"/>
      <c r="BB90" s="260"/>
      <c r="BC90" s="260"/>
      <c r="BD90" s="192"/>
      <c r="BE90" s="192"/>
      <c r="BF90" s="192"/>
      <c r="BG90" s="192"/>
      <c r="BH90" s="192"/>
      <c r="BI90" s="192"/>
      <c r="BJ90" s="192"/>
      <c r="BK90" s="192"/>
      <c r="BL90" s="192"/>
      <c r="BM90" s="192"/>
      <c r="BN90" s="192"/>
      <c r="BO90" s="192"/>
      <c r="BP90" s="192"/>
      <c r="BQ90" s="192"/>
      <c r="BR90" s="192"/>
      <c r="BS90" s="10"/>
      <c r="BT90" s="10"/>
      <c r="BU90" s="102"/>
      <c r="BV90" s="103" t="s">
        <v>13</v>
      </c>
      <c r="BW90" s="102">
        <v>85</v>
      </c>
      <c r="BX90" s="480">
        <f t="shared" si="68"/>
        <v>0.92176926880978016</v>
      </c>
      <c r="BY90" s="190">
        <f t="shared" ref="BY90:CG90" si="91">BY300</f>
        <v>0.72369681344243342</v>
      </c>
      <c r="BZ90" s="190">
        <f t="shared" si="91"/>
        <v>0.74908181478954716</v>
      </c>
      <c r="CA90" s="190">
        <f t="shared" si="91"/>
        <v>1</v>
      </c>
      <c r="CB90" s="190">
        <f t="shared" si="91"/>
        <v>0.70454545454545447</v>
      </c>
      <c r="CC90" s="480">
        <f t="shared" si="91"/>
        <v>0.88950793227765479</v>
      </c>
      <c r="CD90" s="190">
        <f t="shared" si="91"/>
        <v>0.79122436158486886</v>
      </c>
      <c r="CE90" s="190">
        <f t="shared" si="91"/>
        <v>0.81122602261628052</v>
      </c>
      <c r="CF90" s="190">
        <f t="shared" si="91"/>
        <v>1</v>
      </c>
      <c r="CG90" s="190">
        <f t="shared" si="91"/>
        <v>1</v>
      </c>
      <c r="CH90" s="190">
        <f>IF('Run model'!$F$28=1, 1,0)</f>
        <v>1</v>
      </c>
    </row>
    <row r="91" spans="1:86" s="103" customFormat="1">
      <c r="A91" s="103" t="s">
        <v>13</v>
      </c>
      <c r="B91" s="102">
        <f t="shared" si="71"/>
        <v>100</v>
      </c>
      <c r="C91" s="183">
        <v>0</v>
      </c>
      <c r="D91" s="184">
        <v>0</v>
      </c>
      <c r="E91" s="339">
        <v>0</v>
      </c>
      <c r="F91" s="185">
        <v>0</v>
      </c>
      <c r="G91" s="186">
        <v>0</v>
      </c>
      <c r="H91" s="187">
        <v>0</v>
      </c>
      <c r="I91" s="22">
        <v>0</v>
      </c>
      <c r="J91" s="215">
        <v>0</v>
      </c>
      <c r="K91" s="188">
        <v>0</v>
      </c>
      <c r="L91" s="189">
        <v>0</v>
      </c>
      <c r="M91" s="23">
        <v>0</v>
      </c>
      <c r="N91" s="215">
        <v>0</v>
      </c>
      <c r="O91" s="235">
        <v>0</v>
      </c>
      <c r="P91" s="235">
        <v>0</v>
      </c>
      <c r="Q91" s="235">
        <v>0</v>
      </c>
      <c r="R91" s="208">
        <v>0</v>
      </c>
      <c r="S91" s="152">
        <v>0</v>
      </c>
      <c r="T91" s="22">
        <v>0</v>
      </c>
      <c r="U91" s="151">
        <v>0</v>
      </c>
      <c r="V91" s="212">
        <v>0</v>
      </c>
      <c r="W91" s="191">
        <v>0</v>
      </c>
      <c r="X91" s="192">
        <v>0</v>
      </c>
      <c r="Y91" s="240">
        <v>0</v>
      </c>
      <c r="Z91" s="212">
        <v>0</v>
      </c>
      <c r="AA91" s="263">
        <v>0</v>
      </c>
      <c r="AB91" s="264">
        <v>0</v>
      </c>
      <c r="AC91" s="263">
        <v>0</v>
      </c>
      <c r="AD91" s="264">
        <v>0</v>
      </c>
      <c r="AE91" s="263">
        <v>0</v>
      </c>
      <c r="AF91" s="305">
        <v>0</v>
      </c>
      <c r="AG91" s="264">
        <v>0</v>
      </c>
      <c r="AH91" s="264">
        <v>0</v>
      </c>
      <c r="AI91" s="263">
        <v>0</v>
      </c>
      <c r="AJ91" s="305">
        <v>0</v>
      </c>
      <c r="AK91" s="318">
        <v>0</v>
      </c>
      <c r="AL91" s="319">
        <v>0</v>
      </c>
      <c r="AM91" s="328">
        <v>0</v>
      </c>
      <c r="AN91" s="328">
        <v>0</v>
      </c>
      <c r="AO91" s="976">
        <v>0</v>
      </c>
      <c r="AP91" s="102"/>
      <c r="AQ91" s="192"/>
      <c r="AR91" s="192"/>
      <c r="AS91" s="192"/>
      <c r="AT91" s="192"/>
      <c r="AU91" s="102"/>
      <c r="AV91" s="192"/>
      <c r="AW91" s="192"/>
      <c r="AX91" s="192"/>
      <c r="AY91" s="192"/>
      <c r="AZ91" s="192"/>
      <c r="BA91" s="260"/>
      <c r="BB91" s="260"/>
      <c r="BC91" s="260"/>
      <c r="BD91" s="192"/>
      <c r="BE91" s="192"/>
      <c r="BF91" s="192"/>
      <c r="BG91" s="192"/>
      <c r="BH91" s="192"/>
      <c r="BI91" s="192"/>
      <c r="BJ91" s="192"/>
      <c r="BK91" s="192"/>
      <c r="BL91" s="192"/>
      <c r="BM91" s="192"/>
      <c r="BN91" s="192"/>
      <c r="BO91" s="192"/>
      <c r="BP91" s="192"/>
      <c r="BQ91" s="192"/>
      <c r="BR91" s="192"/>
      <c r="BS91" s="10"/>
      <c r="BT91" s="10"/>
      <c r="BU91" s="102"/>
      <c r="BV91" s="103" t="s">
        <v>13</v>
      </c>
      <c r="BW91" s="102">
        <v>86</v>
      </c>
      <c r="BX91" s="480">
        <f t="shared" si="68"/>
        <v>0.92176926880978016</v>
      </c>
      <c r="BY91" s="190">
        <f t="shared" ref="BY91:CG91" si="92">BY301</f>
        <v>0.72369681344243342</v>
      </c>
      <c r="BZ91" s="190">
        <f t="shared" si="92"/>
        <v>0.74908181478954716</v>
      </c>
      <c r="CA91" s="190">
        <f t="shared" si="92"/>
        <v>1</v>
      </c>
      <c r="CB91" s="190">
        <f t="shared" si="92"/>
        <v>0.70454545454545447</v>
      </c>
      <c r="CC91" s="480">
        <f t="shared" si="92"/>
        <v>0.88950793227765479</v>
      </c>
      <c r="CD91" s="190">
        <f t="shared" si="92"/>
        <v>0.79122436158486886</v>
      </c>
      <c r="CE91" s="190">
        <f t="shared" si="92"/>
        <v>0.81122602261628052</v>
      </c>
      <c r="CF91" s="190">
        <f t="shared" si="92"/>
        <v>1</v>
      </c>
      <c r="CG91" s="190">
        <f t="shared" si="92"/>
        <v>1</v>
      </c>
      <c r="CH91" s="190">
        <f>IF('Run model'!$F$28=1, 1,0)</f>
        <v>1</v>
      </c>
    </row>
    <row r="92" spans="1:86" s="103" customFormat="1">
      <c r="A92" s="103" t="s">
        <v>13</v>
      </c>
      <c r="B92" s="102">
        <f t="shared" si="71"/>
        <v>100</v>
      </c>
      <c r="C92" s="183">
        <v>0</v>
      </c>
      <c r="D92" s="184">
        <v>0</v>
      </c>
      <c r="E92" s="338">
        <v>0</v>
      </c>
      <c r="F92" s="185">
        <v>0</v>
      </c>
      <c r="G92" s="186">
        <v>0</v>
      </c>
      <c r="H92" s="187">
        <v>0</v>
      </c>
      <c r="I92" s="22">
        <v>0</v>
      </c>
      <c r="J92" s="215">
        <v>0</v>
      </c>
      <c r="K92" s="188">
        <v>0</v>
      </c>
      <c r="L92" s="189">
        <v>0</v>
      </c>
      <c r="M92" s="23">
        <v>0</v>
      </c>
      <c r="N92" s="215">
        <v>0</v>
      </c>
      <c r="O92" s="235">
        <v>0</v>
      </c>
      <c r="P92" s="235">
        <v>0</v>
      </c>
      <c r="Q92" s="235">
        <v>0</v>
      </c>
      <c r="R92" s="208">
        <v>0</v>
      </c>
      <c r="S92" s="152">
        <v>0</v>
      </c>
      <c r="T92" s="22">
        <v>0</v>
      </c>
      <c r="U92" s="151">
        <v>0</v>
      </c>
      <c r="V92" s="212">
        <v>0</v>
      </c>
      <c r="W92" s="191">
        <v>0</v>
      </c>
      <c r="X92" s="192">
        <v>0</v>
      </c>
      <c r="Y92" s="240">
        <v>0</v>
      </c>
      <c r="Z92" s="212">
        <v>0</v>
      </c>
      <c r="AA92" s="263">
        <v>0</v>
      </c>
      <c r="AB92" s="264">
        <v>0</v>
      </c>
      <c r="AC92" s="263">
        <v>0</v>
      </c>
      <c r="AD92" s="264">
        <v>0</v>
      </c>
      <c r="AE92" s="263">
        <v>0</v>
      </c>
      <c r="AF92" s="305">
        <v>0</v>
      </c>
      <c r="AG92" s="264">
        <v>0</v>
      </c>
      <c r="AH92" s="264">
        <v>0</v>
      </c>
      <c r="AI92" s="263">
        <v>0</v>
      </c>
      <c r="AJ92" s="305">
        <v>0</v>
      </c>
      <c r="AK92" s="318">
        <v>0</v>
      </c>
      <c r="AL92" s="319">
        <v>0</v>
      </c>
      <c r="AM92" s="328">
        <v>0</v>
      </c>
      <c r="AN92" s="328">
        <v>0</v>
      </c>
      <c r="AO92" s="976">
        <v>0</v>
      </c>
      <c r="AP92" s="102"/>
      <c r="AQ92" s="192"/>
      <c r="AR92" s="192"/>
      <c r="AS92" s="192"/>
      <c r="AT92" s="192"/>
      <c r="AU92" s="102"/>
      <c r="AV92" s="192"/>
      <c r="AW92" s="192"/>
      <c r="AX92" s="192"/>
      <c r="AY92" s="192"/>
      <c r="AZ92" s="192"/>
      <c r="BA92" s="260"/>
      <c r="BB92" s="260"/>
      <c r="BC92" s="260"/>
      <c r="BD92" s="192"/>
      <c r="BE92" s="192"/>
      <c r="BF92" s="192"/>
      <c r="BG92" s="192"/>
      <c r="BH92" s="192"/>
      <c r="BI92" s="192"/>
      <c r="BJ92" s="192"/>
      <c r="BK92" s="192"/>
      <c r="BL92" s="192"/>
      <c r="BM92" s="192"/>
      <c r="BN92" s="192"/>
      <c r="BO92" s="192"/>
      <c r="BP92" s="192"/>
      <c r="BQ92" s="192"/>
      <c r="BR92" s="192"/>
      <c r="BS92" s="10"/>
      <c r="BT92" s="10"/>
      <c r="BU92" s="102"/>
      <c r="BV92" s="103" t="s">
        <v>13</v>
      </c>
      <c r="BW92" s="102">
        <v>87</v>
      </c>
      <c r="BX92" s="480">
        <f t="shared" si="68"/>
        <v>0.92176926880978016</v>
      </c>
      <c r="BY92" s="190">
        <f t="shared" ref="BY92:CG92" si="93">BY302</f>
        <v>0.72369681344243342</v>
      </c>
      <c r="BZ92" s="190">
        <f t="shared" si="93"/>
        <v>0.74908181478954716</v>
      </c>
      <c r="CA92" s="190">
        <f t="shared" si="93"/>
        <v>1</v>
      </c>
      <c r="CB92" s="190">
        <f t="shared" si="93"/>
        <v>0.70454545454545447</v>
      </c>
      <c r="CC92" s="480">
        <f t="shared" si="93"/>
        <v>0.88950793227765479</v>
      </c>
      <c r="CD92" s="190">
        <f t="shared" si="93"/>
        <v>0.79122436158486886</v>
      </c>
      <c r="CE92" s="190">
        <f t="shared" si="93"/>
        <v>0.81122602261628052</v>
      </c>
      <c r="CF92" s="190">
        <f t="shared" si="93"/>
        <v>1</v>
      </c>
      <c r="CG92" s="190">
        <f t="shared" si="93"/>
        <v>1</v>
      </c>
      <c r="CH92" s="190">
        <f>IF('Run model'!$F$28=1, 1,0)</f>
        <v>1</v>
      </c>
    </row>
    <row r="93" spans="1:86" s="103" customFormat="1">
      <c r="A93" s="103" t="s">
        <v>13</v>
      </c>
      <c r="B93" s="102">
        <f t="shared" si="71"/>
        <v>100</v>
      </c>
      <c r="C93" s="183">
        <v>0</v>
      </c>
      <c r="D93" s="184">
        <v>0</v>
      </c>
      <c r="E93" s="338">
        <v>0</v>
      </c>
      <c r="F93" s="185">
        <v>0</v>
      </c>
      <c r="G93" s="186">
        <v>0</v>
      </c>
      <c r="H93" s="187">
        <v>0</v>
      </c>
      <c r="I93" s="22">
        <v>0</v>
      </c>
      <c r="J93" s="215">
        <v>0</v>
      </c>
      <c r="K93" s="188">
        <v>0</v>
      </c>
      <c r="L93" s="189">
        <v>0</v>
      </c>
      <c r="M93" s="23">
        <v>0</v>
      </c>
      <c r="N93" s="215">
        <v>0</v>
      </c>
      <c r="O93" s="235">
        <v>0</v>
      </c>
      <c r="P93" s="235">
        <v>0</v>
      </c>
      <c r="Q93" s="235">
        <v>0</v>
      </c>
      <c r="R93" s="208">
        <v>0</v>
      </c>
      <c r="S93" s="152">
        <v>0</v>
      </c>
      <c r="T93" s="22">
        <v>0</v>
      </c>
      <c r="U93" s="151">
        <v>0</v>
      </c>
      <c r="V93" s="212">
        <v>0</v>
      </c>
      <c r="W93" s="191">
        <v>0</v>
      </c>
      <c r="X93" s="192">
        <v>0</v>
      </c>
      <c r="Y93" s="240">
        <v>0</v>
      </c>
      <c r="Z93" s="212">
        <v>0</v>
      </c>
      <c r="AA93" s="263">
        <v>0</v>
      </c>
      <c r="AB93" s="264">
        <v>0</v>
      </c>
      <c r="AC93" s="263">
        <v>0</v>
      </c>
      <c r="AD93" s="264">
        <v>0</v>
      </c>
      <c r="AE93" s="263">
        <v>0</v>
      </c>
      <c r="AF93" s="305">
        <v>0</v>
      </c>
      <c r="AG93" s="264">
        <v>0</v>
      </c>
      <c r="AH93" s="264">
        <v>0</v>
      </c>
      <c r="AI93" s="263">
        <v>0</v>
      </c>
      <c r="AJ93" s="305">
        <v>0</v>
      </c>
      <c r="AK93" s="318">
        <v>0</v>
      </c>
      <c r="AL93" s="319">
        <v>0</v>
      </c>
      <c r="AM93" s="328">
        <v>0</v>
      </c>
      <c r="AN93" s="328">
        <v>0</v>
      </c>
      <c r="AO93" s="976">
        <v>0</v>
      </c>
      <c r="AP93" s="102"/>
      <c r="AQ93" s="192"/>
      <c r="AR93" s="192"/>
      <c r="AS93" s="192"/>
      <c r="AT93" s="192"/>
      <c r="AU93" s="102"/>
      <c r="AV93" s="192"/>
      <c r="AW93" s="192"/>
      <c r="AX93" s="192"/>
      <c r="AY93" s="192"/>
      <c r="AZ93" s="192"/>
      <c r="BA93" s="260"/>
      <c r="BB93" s="260"/>
      <c r="BC93" s="260"/>
      <c r="BD93" s="192"/>
      <c r="BE93" s="192"/>
      <c r="BF93" s="192"/>
      <c r="BG93" s="192"/>
      <c r="BH93" s="192"/>
      <c r="BI93" s="192"/>
      <c r="BJ93" s="192"/>
      <c r="BK93" s="192"/>
      <c r="BL93" s="192"/>
      <c r="BM93" s="192"/>
      <c r="BN93" s="192"/>
      <c r="BO93" s="192"/>
      <c r="BP93" s="192"/>
      <c r="BQ93" s="192"/>
      <c r="BR93" s="192"/>
      <c r="BS93" s="10"/>
      <c r="BT93" s="10"/>
      <c r="BU93" s="102"/>
      <c r="BV93" s="103" t="s">
        <v>13</v>
      </c>
      <c r="BW93" s="102">
        <v>88</v>
      </c>
      <c r="BX93" s="480">
        <f t="shared" si="68"/>
        <v>0.92176926880978016</v>
      </c>
      <c r="BY93" s="190">
        <f t="shared" ref="BY93:CG93" si="94">BY303</f>
        <v>0.72369681344243342</v>
      </c>
      <c r="BZ93" s="190">
        <f t="shared" si="94"/>
        <v>0.74908181478954716</v>
      </c>
      <c r="CA93" s="190">
        <f t="shared" si="94"/>
        <v>1</v>
      </c>
      <c r="CB93" s="190">
        <f t="shared" si="94"/>
        <v>0.70454545454545447</v>
      </c>
      <c r="CC93" s="480">
        <f t="shared" si="94"/>
        <v>0.88950793227765479</v>
      </c>
      <c r="CD93" s="190">
        <f t="shared" si="94"/>
        <v>0.79122436158486886</v>
      </c>
      <c r="CE93" s="190">
        <f t="shared" si="94"/>
        <v>0.81122602261628052</v>
      </c>
      <c r="CF93" s="190">
        <f t="shared" si="94"/>
        <v>1</v>
      </c>
      <c r="CG93" s="190">
        <f t="shared" si="94"/>
        <v>1</v>
      </c>
      <c r="CH93" s="190">
        <f>IF('Run model'!$F$28=1, 1,0)</f>
        <v>1</v>
      </c>
    </row>
    <row r="94" spans="1:86" s="103" customFormat="1">
      <c r="A94" s="103" t="s">
        <v>13</v>
      </c>
      <c r="B94" s="102">
        <f t="shared" si="71"/>
        <v>100</v>
      </c>
      <c r="C94" s="183">
        <v>0</v>
      </c>
      <c r="D94" s="184">
        <v>0</v>
      </c>
      <c r="E94" s="338">
        <v>0</v>
      </c>
      <c r="F94" s="185">
        <v>0</v>
      </c>
      <c r="G94" s="186">
        <v>0</v>
      </c>
      <c r="H94" s="187">
        <v>0</v>
      </c>
      <c r="I94" s="22">
        <v>0</v>
      </c>
      <c r="J94" s="215">
        <v>0</v>
      </c>
      <c r="K94" s="188">
        <v>0</v>
      </c>
      <c r="L94" s="189">
        <v>0</v>
      </c>
      <c r="M94" s="23">
        <v>0</v>
      </c>
      <c r="N94" s="215">
        <v>0</v>
      </c>
      <c r="O94" s="235">
        <v>0</v>
      </c>
      <c r="P94" s="235">
        <v>0</v>
      </c>
      <c r="Q94" s="235">
        <v>0</v>
      </c>
      <c r="R94" s="208">
        <v>0</v>
      </c>
      <c r="S94" s="152">
        <v>0</v>
      </c>
      <c r="T94" s="22">
        <v>0</v>
      </c>
      <c r="U94" s="151">
        <v>0</v>
      </c>
      <c r="V94" s="212">
        <v>0</v>
      </c>
      <c r="W94" s="191">
        <v>0</v>
      </c>
      <c r="X94" s="192">
        <v>0</v>
      </c>
      <c r="Y94" s="240">
        <v>0</v>
      </c>
      <c r="Z94" s="212">
        <v>0</v>
      </c>
      <c r="AA94" s="263">
        <v>0</v>
      </c>
      <c r="AB94" s="264">
        <v>0</v>
      </c>
      <c r="AC94" s="263">
        <v>0</v>
      </c>
      <c r="AD94" s="264">
        <v>0</v>
      </c>
      <c r="AE94" s="263">
        <v>0</v>
      </c>
      <c r="AF94" s="305">
        <v>0</v>
      </c>
      <c r="AG94" s="264">
        <v>0</v>
      </c>
      <c r="AH94" s="264">
        <v>0</v>
      </c>
      <c r="AI94" s="263">
        <v>0</v>
      </c>
      <c r="AJ94" s="305">
        <v>0</v>
      </c>
      <c r="AK94" s="318">
        <v>0</v>
      </c>
      <c r="AL94" s="319">
        <v>0</v>
      </c>
      <c r="AM94" s="328">
        <v>0</v>
      </c>
      <c r="AN94" s="328">
        <v>0</v>
      </c>
      <c r="AO94" s="976">
        <v>0</v>
      </c>
      <c r="AP94" s="102"/>
      <c r="AQ94" s="192"/>
      <c r="AR94" s="192"/>
      <c r="AS94" s="192"/>
      <c r="AT94" s="192"/>
      <c r="AU94" s="102"/>
      <c r="AV94" s="192"/>
      <c r="AW94" s="192"/>
      <c r="AX94" s="192"/>
      <c r="AY94" s="192"/>
      <c r="AZ94" s="192"/>
      <c r="BA94" s="260"/>
      <c r="BB94" s="260"/>
      <c r="BC94" s="260"/>
      <c r="BD94" s="192"/>
      <c r="BE94" s="192"/>
      <c r="BF94" s="192"/>
      <c r="BG94" s="192"/>
      <c r="BH94" s="192"/>
      <c r="BI94" s="192"/>
      <c r="BJ94" s="192"/>
      <c r="BK94" s="192"/>
      <c r="BL94" s="192"/>
      <c r="BM94" s="192"/>
      <c r="BN94" s="192"/>
      <c r="BO94" s="192"/>
      <c r="BP94" s="192"/>
      <c r="BQ94" s="192"/>
      <c r="BR94" s="192"/>
      <c r="BS94" s="10"/>
      <c r="BT94" s="10"/>
      <c r="BU94" s="102"/>
      <c r="BV94" s="103" t="s">
        <v>13</v>
      </c>
      <c r="BW94" s="102">
        <v>89</v>
      </c>
      <c r="BX94" s="480">
        <f t="shared" si="68"/>
        <v>0.92176926880978016</v>
      </c>
      <c r="BY94" s="190">
        <f t="shared" ref="BY94:CG94" si="95">BY304</f>
        <v>0.72369681344243342</v>
      </c>
      <c r="BZ94" s="190">
        <f t="shared" si="95"/>
        <v>0.74908181478954716</v>
      </c>
      <c r="CA94" s="190">
        <f t="shared" si="95"/>
        <v>1</v>
      </c>
      <c r="CB94" s="190">
        <f t="shared" si="95"/>
        <v>0.70454545454545447</v>
      </c>
      <c r="CC94" s="480">
        <f t="shared" si="95"/>
        <v>0.88950793227765479</v>
      </c>
      <c r="CD94" s="190">
        <f t="shared" si="95"/>
        <v>0.79122436158486886</v>
      </c>
      <c r="CE94" s="190">
        <f t="shared" si="95"/>
        <v>0.81122602261628052</v>
      </c>
      <c r="CF94" s="190">
        <f t="shared" si="95"/>
        <v>1</v>
      </c>
      <c r="CG94" s="190">
        <f t="shared" si="95"/>
        <v>1</v>
      </c>
      <c r="CH94" s="190">
        <f>IF('Run model'!$F$28=1, 1,0)</f>
        <v>1</v>
      </c>
    </row>
    <row r="95" spans="1:86" s="103" customFormat="1">
      <c r="A95" s="103" t="s">
        <v>13</v>
      </c>
      <c r="B95" s="102">
        <f t="shared" si="71"/>
        <v>100</v>
      </c>
      <c r="C95" s="183">
        <v>0</v>
      </c>
      <c r="D95" s="184">
        <v>0</v>
      </c>
      <c r="E95" s="338">
        <v>0</v>
      </c>
      <c r="F95" s="185">
        <v>0</v>
      </c>
      <c r="G95" s="186">
        <v>0</v>
      </c>
      <c r="H95" s="187">
        <v>0</v>
      </c>
      <c r="I95" s="22">
        <v>0</v>
      </c>
      <c r="J95" s="215">
        <v>0</v>
      </c>
      <c r="K95" s="188">
        <v>0</v>
      </c>
      <c r="L95" s="189">
        <v>0</v>
      </c>
      <c r="M95" s="23">
        <v>0</v>
      </c>
      <c r="N95" s="215">
        <v>0</v>
      </c>
      <c r="O95" s="235">
        <v>0</v>
      </c>
      <c r="P95" s="235">
        <v>0</v>
      </c>
      <c r="Q95" s="235">
        <v>0</v>
      </c>
      <c r="R95" s="208">
        <v>0</v>
      </c>
      <c r="S95" s="152">
        <v>0</v>
      </c>
      <c r="T95" s="22">
        <v>0</v>
      </c>
      <c r="U95" s="151">
        <v>0</v>
      </c>
      <c r="V95" s="212">
        <v>0</v>
      </c>
      <c r="W95" s="191">
        <v>0</v>
      </c>
      <c r="X95" s="192">
        <v>0</v>
      </c>
      <c r="Y95" s="240">
        <v>0</v>
      </c>
      <c r="Z95" s="212">
        <v>0</v>
      </c>
      <c r="AA95" s="263">
        <v>0</v>
      </c>
      <c r="AB95" s="264">
        <v>0</v>
      </c>
      <c r="AC95" s="263">
        <v>0</v>
      </c>
      <c r="AD95" s="264">
        <v>0</v>
      </c>
      <c r="AE95" s="263">
        <v>0</v>
      </c>
      <c r="AF95" s="305">
        <v>0</v>
      </c>
      <c r="AG95" s="264">
        <v>0</v>
      </c>
      <c r="AH95" s="264">
        <v>0</v>
      </c>
      <c r="AI95" s="263">
        <v>0</v>
      </c>
      <c r="AJ95" s="305">
        <v>0</v>
      </c>
      <c r="AK95" s="318">
        <v>0</v>
      </c>
      <c r="AL95" s="319">
        <v>0</v>
      </c>
      <c r="AM95" s="328">
        <v>0</v>
      </c>
      <c r="AN95" s="328">
        <v>0</v>
      </c>
      <c r="AO95" s="976">
        <v>0</v>
      </c>
      <c r="AP95" s="102"/>
      <c r="AQ95" s="192"/>
      <c r="AR95" s="192"/>
      <c r="AS95" s="192"/>
      <c r="AT95" s="192"/>
      <c r="AU95" s="102"/>
      <c r="AV95" s="192"/>
      <c r="AW95" s="192"/>
      <c r="AX95" s="192"/>
      <c r="AY95" s="192"/>
      <c r="AZ95" s="192"/>
      <c r="BA95" s="260"/>
      <c r="BB95" s="260"/>
      <c r="BC95" s="260"/>
      <c r="BD95" s="192"/>
      <c r="BE95" s="192"/>
      <c r="BF95" s="192"/>
      <c r="BG95" s="192"/>
      <c r="BH95" s="192"/>
      <c r="BI95" s="192"/>
      <c r="BJ95" s="192"/>
      <c r="BK95" s="192"/>
      <c r="BL95" s="192"/>
      <c r="BM95" s="192"/>
      <c r="BN95" s="192"/>
      <c r="BO95" s="192"/>
      <c r="BP95" s="192"/>
      <c r="BQ95" s="192"/>
      <c r="BR95" s="192"/>
      <c r="BS95" s="10"/>
      <c r="BT95" s="10"/>
      <c r="BU95" s="102"/>
      <c r="BV95" s="103" t="s">
        <v>13</v>
      </c>
      <c r="BW95" s="102">
        <v>90</v>
      </c>
      <c r="BX95" s="480">
        <f t="shared" si="68"/>
        <v>0.92176926880978016</v>
      </c>
      <c r="BY95" s="190">
        <f t="shared" ref="BY95:CG95" si="96">BY305</f>
        <v>0.72369681344243342</v>
      </c>
      <c r="BZ95" s="190">
        <f t="shared" si="96"/>
        <v>0.74908181478954716</v>
      </c>
      <c r="CA95" s="190">
        <f t="shared" si="96"/>
        <v>1</v>
      </c>
      <c r="CB95" s="190">
        <f t="shared" si="96"/>
        <v>0.70454545454545447</v>
      </c>
      <c r="CC95" s="480">
        <f t="shared" si="96"/>
        <v>0.88950793227765479</v>
      </c>
      <c r="CD95" s="190">
        <f t="shared" si="96"/>
        <v>0.79122436158486886</v>
      </c>
      <c r="CE95" s="190">
        <f t="shared" si="96"/>
        <v>0.81122602261628052</v>
      </c>
      <c r="CF95" s="190">
        <f t="shared" si="96"/>
        <v>1</v>
      </c>
      <c r="CG95" s="190">
        <f t="shared" si="96"/>
        <v>1</v>
      </c>
      <c r="CH95" s="190">
        <f>IF('Run model'!$F$28=1, 1,0)</f>
        <v>1</v>
      </c>
    </row>
    <row r="96" spans="1:86" s="103" customFormat="1">
      <c r="A96" s="103" t="s">
        <v>13</v>
      </c>
      <c r="B96" s="102">
        <f t="shared" si="71"/>
        <v>100</v>
      </c>
      <c r="C96" s="183">
        <v>0</v>
      </c>
      <c r="D96" s="184">
        <v>0</v>
      </c>
      <c r="E96" s="339">
        <v>0</v>
      </c>
      <c r="F96" s="185">
        <v>0</v>
      </c>
      <c r="G96" s="186">
        <v>0</v>
      </c>
      <c r="H96" s="187">
        <v>0</v>
      </c>
      <c r="I96" s="22">
        <v>0</v>
      </c>
      <c r="J96" s="215">
        <v>0</v>
      </c>
      <c r="K96" s="188">
        <v>0</v>
      </c>
      <c r="L96" s="189">
        <v>0</v>
      </c>
      <c r="M96" s="23">
        <v>0</v>
      </c>
      <c r="N96" s="215">
        <v>0</v>
      </c>
      <c r="O96" s="235">
        <v>0</v>
      </c>
      <c r="P96" s="235">
        <v>0</v>
      </c>
      <c r="Q96" s="235">
        <v>0</v>
      </c>
      <c r="R96" s="208">
        <v>0</v>
      </c>
      <c r="S96" s="152">
        <v>0</v>
      </c>
      <c r="T96" s="22">
        <v>0</v>
      </c>
      <c r="U96" s="151">
        <v>0</v>
      </c>
      <c r="V96" s="212">
        <v>0</v>
      </c>
      <c r="W96" s="191">
        <v>0</v>
      </c>
      <c r="X96" s="192">
        <v>0</v>
      </c>
      <c r="Y96" s="240">
        <v>0</v>
      </c>
      <c r="Z96" s="212">
        <v>0</v>
      </c>
      <c r="AA96" s="263">
        <v>0</v>
      </c>
      <c r="AB96" s="264">
        <v>0</v>
      </c>
      <c r="AC96" s="263">
        <v>0</v>
      </c>
      <c r="AD96" s="264">
        <v>0</v>
      </c>
      <c r="AE96" s="263">
        <v>0</v>
      </c>
      <c r="AF96" s="305">
        <v>0</v>
      </c>
      <c r="AG96" s="264">
        <v>0</v>
      </c>
      <c r="AH96" s="264">
        <v>0</v>
      </c>
      <c r="AI96" s="263">
        <v>0</v>
      </c>
      <c r="AJ96" s="305">
        <v>0</v>
      </c>
      <c r="AK96" s="318">
        <v>0</v>
      </c>
      <c r="AL96" s="319">
        <v>0</v>
      </c>
      <c r="AM96" s="328">
        <v>0</v>
      </c>
      <c r="AN96" s="328">
        <v>0</v>
      </c>
      <c r="AO96" s="976">
        <v>0</v>
      </c>
      <c r="AP96" s="102"/>
      <c r="AQ96" s="192"/>
      <c r="AR96" s="192"/>
      <c r="AS96" s="192"/>
      <c r="AT96" s="192"/>
      <c r="AU96" s="102"/>
      <c r="AV96" s="192"/>
      <c r="AW96" s="192"/>
      <c r="AX96" s="192"/>
      <c r="AY96" s="192"/>
      <c r="AZ96" s="192"/>
      <c r="BA96" s="260"/>
      <c r="BB96" s="260"/>
      <c r="BC96" s="260"/>
      <c r="BD96" s="192"/>
      <c r="BE96" s="192"/>
      <c r="BF96" s="192"/>
      <c r="BG96" s="192"/>
      <c r="BH96" s="192"/>
      <c r="BI96" s="192"/>
      <c r="BJ96" s="192"/>
      <c r="BK96" s="192"/>
      <c r="BL96" s="192"/>
      <c r="BM96" s="192"/>
      <c r="BN96" s="192"/>
      <c r="BO96" s="192"/>
      <c r="BP96" s="192"/>
      <c r="BQ96" s="192"/>
      <c r="BR96" s="192"/>
      <c r="BS96" s="10"/>
      <c r="BT96" s="10"/>
      <c r="BU96" s="102"/>
      <c r="BV96" s="103" t="s">
        <v>13</v>
      </c>
      <c r="BW96" s="102">
        <v>91</v>
      </c>
      <c r="BX96" s="480">
        <f t="shared" si="68"/>
        <v>0.92176926880978016</v>
      </c>
      <c r="BY96" s="190">
        <f t="shared" ref="BY96:CG96" si="97">BY306</f>
        <v>0.72369681344243342</v>
      </c>
      <c r="BZ96" s="190">
        <f t="shared" si="97"/>
        <v>0.74908181478954716</v>
      </c>
      <c r="CA96" s="190">
        <f t="shared" si="97"/>
        <v>1</v>
      </c>
      <c r="CB96" s="190">
        <f t="shared" si="97"/>
        <v>0.70454545454545447</v>
      </c>
      <c r="CC96" s="480">
        <f t="shared" si="97"/>
        <v>0.88950793227765479</v>
      </c>
      <c r="CD96" s="190">
        <f t="shared" si="97"/>
        <v>0.79122436158486886</v>
      </c>
      <c r="CE96" s="190">
        <f t="shared" si="97"/>
        <v>0.81122602261628052</v>
      </c>
      <c r="CF96" s="190">
        <f t="shared" si="97"/>
        <v>1</v>
      </c>
      <c r="CG96" s="190">
        <f t="shared" si="97"/>
        <v>1</v>
      </c>
      <c r="CH96" s="190">
        <f>IF('Run model'!$F$28=1, 1,0)</f>
        <v>1</v>
      </c>
    </row>
    <row r="97" spans="1:86" s="103" customFormat="1">
      <c r="A97" s="103" t="s">
        <v>13</v>
      </c>
      <c r="B97" s="102">
        <f t="shared" si="71"/>
        <v>100</v>
      </c>
      <c r="C97" s="183">
        <v>0</v>
      </c>
      <c r="D97" s="184">
        <v>0</v>
      </c>
      <c r="E97" s="338">
        <v>0</v>
      </c>
      <c r="F97" s="185">
        <v>0</v>
      </c>
      <c r="G97" s="186">
        <v>0</v>
      </c>
      <c r="H97" s="187">
        <v>0</v>
      </c>
      <c r="I97" s="22">
        <v>0</v>
      </c>
      <c r="J97" s="215">
        <v>0</v>
      </c>
      <c r="K97" s="188">
        <v>0</v>
      </c>
      <c r="L97" s="189">
        <v>0</v>
      </c>
      <c r="M97" s="23">
        <v>0</v>
      </c>
      <c r="N97" s="215">
        <v>0</v>
      </c>
      <c r="O97" s="235">
        <v>0</v>
      </c>
      <c r="P97" s="235">
        <v>0</v>
      </c>
      <c r="Q97" s="235">
        <v>0</v>
      </c>
      <c r="R97" s="208">
        <v>0</v>
      </c>
      <c r="S97" s="152">
        <v>0</v>
      </c>
      <c r="T97" s="22">
        <v>0</v>
      </c>
      <c r="U97" s="151">
        <v>0</v>
      </c>
      <c r="V97" s="212">
        <v>0</v>
      </c>
      <c r="W97" s="191">
        <v>0</v>
      </c>
      <c r="X97" s="192">
        <v>0</v>
      </c>
      <c r="Y97" s="240">
        <v>0</v>
      </c>
      <c r="Z97" s="212">
        <v>0</v>
      </c>
      <c r="AA97" s="263">
        <v>0</v>
      </c>
      <c r="AB97" s="264">
        <v>0</v>
      </c>
      <c r="AC97" s="263">
        <v>0</v>
      </c>
      <c r="AD97" s="264">
        <v>0</v>
      </c>
      <c r="AE97" s="263">
        <v>0</v>
      </c>
      <c r="AF97" s="305">
        <v>0</v>
      </c>
      <c r="AG97" s="264">
        <v>0</v>
      </c>
      <c r="AH97" s="264">
        <v>0</v>
      </c>
      <c r="AI97" s="263">
        <v>0</v>
      </c>
      <c r="AJ97" s="305">
        <v>0</v>
      </c>
      <c r="AK97" s="318">
        <v>0</v>
      </c>
      <c r="AL97" s="319">
        <v>0</v>
      </c>
      <c r="AM97" s="328">
        <v>0</v>
      </c>
      <c r="AN97" s="328">
        <v>0</v>
      </c>
      <c r="AO97" s="976">
        <v>0</v>
      </c>
      <c r="AP97" s="102"/>
      <c r="AQ97" s="192"/>
      <c r="AR97" s="192"/>
      <c r="AS97" s="192"/>
      <c r="AT97" s="192"/>
      <c r="AU97" s="102"/>
      <c r="AV97" s="192"/>
      <c r="AW97" s="192"/>
      <c r="AX97" s="192"/>
      <c r="AY97" s="192"/>
      <c r="AZ97" s="192"/>
      <c r="BA97" s="260"/>
      <c r="BB97" s="260"/>
      <c r="BC97" s="260"/>
      <c r="BD97" s="192"/>
      <c r="BE97" s="192"/>
      <c r="BF97" s="192"/>
      <c r="BG97" s="192"/>
      <c r="BH97" s="192"/>
      <c r="BI97" s="192"/>
      <c r="BJ97" s="192"/>
      <c r="BK97" s="192"/>
      <c r="BL97" s="192"/>
      <c r="BM97" s="192"/>
      <c r="BN97" s="192"/>
      <c r="BO97" s="192"/>
      <c r="BP97" s="192"/>
      <c r="BQ97" s="192"/>
      <c r="BR97" s="192"/>
      <c r="BS97" s="10"/>
      <c r="BT97" s="10"/>
      <c r="BU97" s="102"/>
      <c r="BV97" s="103" t="s">
        <v>13</v>
      </c>
      <c r="BW97" s="102">
        <v>92</v>
      </c>
      <c r="BX97" s="480">
        <f t="shared" si="68"/>
        <v>0.92176926880978016</v>
      </c>
      <c r="BY97" s="190">
        <f t="shared" ref="BY97:CG97" si="98">BY307</f>
        <v>0.72369681344243342</v>
      </c>
      <c r="BZ97" s="190">
        <f t="shared" si="98"/>
        <v>0.74908181478954716</v>
      </c>
      <c r="CA97" s="190">
        <f t="shared" si="98"/>
        <v>1</v>
      </c>
      <c r="CB97" s="190">
        <f t="shared" si="98"/>
        <v>0.70454545454545447</v>
      </c>
      <c r="CC97" s="480">
        <f t="shared" si="98"/>
        <v>0.88950793227765479</v>
      </c>
      <c r="CD97" s="190">
        <f t="shared" si="98"/>
        <v>0.79122436158486886</v>
      </c>
      <c r="CE97" s="190">
        <f t="shared" si="98"/>
        <v>0.81122602261628052</v>
      </c>
      <c r="CF97" s="190">
        <f t="shared" si="98"/>
        <v>1</v>
      </c>
      <c r="CG97" s="190">
        <f t="shared" si="98"/>
        <v>1</v>
      </c>
      <c r="CH97" s="190">
        <f>IF('Run model'!$F$28=1, 1,0)</f>
        <v>1</v>
      </c>
    </row>
    <row r="98" spans="1:86" s="103" customFormat="1">
      <c r="A98" s="103" t="s">
        <v>13</v>
      </c>
      <c r="B98" s="102">
        <f t="shared" si="71"/>
        <v>100</v>
      </c>
      <c r="C98" s="183">
        <v>0</v>
      </c>
      <c r="D98" s="184">
        <v>0</v>
      </c>
      <c r="E98" s="338">
        <v>0</v>
      </c>
      <c r="F98" s="185">
        <v>0</v>
      </c>
      <c r="G98" s="186">
        <v>0</v>
      </c>
      <c r="H98" s="187">
        <v>0</v>
      </c>
      <c r="I98" s="22">
        <v>0</v>
      </c>
      <c r="J98" s="215">
        <v>0</v>
      </c>
      <c r="K98" s="188">
        <v>0</v>
      </c>
      <c r="L98" s="189">
        <v>0</v>
      </c>
      <c r="M98" s="23">
        <v>0</v>
      </c>
      <c r="N98" s="215">
        <v>0</v>
      </c>
      <c r="O98" s="235">
        <v>0</v>
      </c>
      <c r="P98" s="235">
        <v>0</v>
      </c>
      <c r="Q98" s="235">
        <v>0</v>
      </c>
      <c r="R98" s="208">
        <v>0</v>
      </c>
      <c r="S98" s="152">
        <v>0</v>
      </c>
      <c r="T98" s="22">
        <v>0</v>
      </c>
      <c r="U98" s="151">
        <v>0</v>
      </c>
      <c r="V98" s="212">
        <v>0</v>
      </c>
      <c r="W98" s="191">
        <v>0</v>
      </c>
      <c r="X98" s="192">
        <v>0</v>
      </c>
      <c r="Y98" s="240">
        <v>0</v>
      </c>
      <c r="Z98" s="212">
        <v>0</v>
      </c>
      <c r="AA98" s="263">
        <v>0</v>
      </c>
      <c r="AB98" s="264">
        <v>0</v>
      </c>
      <c r="AC98" s="263">
        <v>0</v>
      </c>
      <c r="AD98" s="264">
        <v>0</v>
      </c>
      <c r="AE98" s="263">
        <v>0</v>
      </c>
      <c r="AF98" s="305">
        <v>0</v>
      </c>
      <c r="AG98" s="264">
        <v>0</v>
      </c>
      <c r="AH98" s="264">
        <v>0</v>
      </c>
      <c r="AI98" s="263">
        <v>0</v>
      </c>
      <c r="AJ98" s="305">
        <v>0</v>
      </c>
      <c r="AK98" s="318">
        <v>0</v>
      </c>
      <c r="AL98" s="319">
        <v>0</v>
      </c>
      <c r="AM98" s="328">
        <v>0</v>
      </c>
      <c r="AN98" s="328">
        <v>0</v>
      </c>
      <c r="AO98" s="976">
        <v>0</v>
      </c>
      <c r="AP98" s="102"/>
      <c r="AQ98" s="192"/>
      <c r="AR98" s="192"/>
      <c r="AS98" s="192"/>
      <c r="AT98" s="192"/>
      <c r="AU98" s="102"/>
      <c r="AV98" s="192"/>
      <c r="AW98" s="192"/>
      <c r="AX98" s="192"/>
      <c r="AY98" s="192"/>
      <c r="AZ98" s="192"/>
      <c r="BA98" s="260"/>
      <c r="BB98" s="260"/>
      <c r="BC98" s="260"/>
      <c r="BD98" s="192"/>
      <c r="BE98" s="192"/>
      <c r="BF98" s="192"/>
      <c r="BG98" s="192"/>
      <c r="BH98" s="192"/>
      <c r="BI98" s="192"/>
      <c r="BJ98" s="192"/>
      <c r="BK98" s="192"/>
      <c r="BL98" s="192"/>
      <c r="BM98" s="192"/>
      <c r="BN98" s="192"/>
      <c r="BO98" s="192"/>
      <c r="BP98" s="192"/>
      <c r="BQ98" s="192"/>
      <c r="BR98" s="192"/>
      <c r="BS98" s="10"/>
      <c r="BT98" s="10"/>
      <c r="BU98" s="102"/>
      <c r="BV98" s="103" t="s">
        <v>13</v>
      </c>
      <c r="BW98" s="102">
        <v>93</v>
      </c>
      <c r="BX98" s="480">
        <f t="shared" si="68"/>
        <v>0.92176926880978016</v>
      </c>
      <c r="BY98" s="190">
        <f t="shared" ref="BY98:CG98" si="99">BY308</f>
        <v>0.72369681344243342</v>
      </c>
      <c r="BZ98" s="190">
        <f t="shared" si="99"/>
        <v>0.74908181478954716</v>
      </c>
      <c r="CA98" s="190">
        <f t="shared" si="99"/>
        <v>1</v>
      </c>
      <c r="CB98" s="190">
        <f t="shared" si="99"/>
        <v>0.70454545454545447</v>
      </c>
      <c r="CC98" s="480">
        <f t="shared" si="99"/>
        <v>0.88950793227765479</v>
      </c>
      <c r="CD98" s="190">
        <f t="shared" si="99"/>
        <v>0.79122436158486886</v>
      </c>
      <c r="CE98" s="190">
        <f t="shared" si="99"/>
        <v>0.81122602261628052</v>
      </c>
      <c r="CF98" s="190">
        <f t="shared" si="99"/>
        <v>1</v>
      </c>
      <c r="CG98" s="190">
        <f t="shared" si="99"/>
        <v>1</v>
      </c>
      <c r="CH98" s="190">
        <f>IF('Run model'!$F$28=1, 1,0)</f>
        <v>1</v>
      </c>
    </row>
    <row r="99" spans="1:86" s="103" customFormat="1">
      <c r="A99" s="103" t="s">
        <v>13</v>
      </c>
      <c r="B99" s="102">
        <f t="shared" si="71"/>
        <v>100</v>
      </c>
      <c r="C99" s="183">
        <v>0</v>
      </c>
      <c r="D99" s="184">
        <v>0</v>
      </c>
      <c r="E99" s="338">
        <v>0</v>
      </c>
      <c r="F99" s="185">
        <v>0</v>
      </c>
      <c r="G99" s="186">
        <v>0</v>
      </c>
      <c r="H99" s="187">
        <v>0</v>
      </c>
      <c r="I99" s="22">
        <v>0</v>
      </c>
      <c r="J99" s="215">
        <v>0</v>
      </c>
      <c r="K99" s="188">
        <v>0</v>
      </c>
      <c r="L99" s="189">
        <v>0</v>
      </c>
      <c r="M99" s="23">
        <v>0</v>
      </c>
      <c r="N99" s="215">
        <v>0</v>
      </c>
      <c r="O99" s="235">
        <v>0</v>
      </c>
      <c r="P99" s="235">
        <v>0</v>
      </c>
      <c r="Q99" s="235">
        <v>0</v>
      </c>
      <c r="R99" s="208">
        <v>0</v>
      </c>
      <c r="S99" s="152">
        <v>0</v>
      </c>
      <c r="T99" s="22">
        <v>0</v>
      </c>
      <c r="U99" s="151">
        <v>0</v>
      </c>
      <c r="V99" s="212">
        <v>0</v>
      </c>
      <c r="W99" s="191">
        <v>0</v>
      </c>
      <c r="X99" s="192">
        <v>0</v>
      </c>
      <c r="Y99" s="240">
        <v>0</v>
      </c>
      <c r="Z99" s="212">
        <v>0</v>
      </c>
      <c r="AA99" s="263">
        <v>0</v>
      </c>
      <c r="AB99" s="264">
        <v>0</v>
      </c>
      <c r="AC99" s="263">
        <v>0</v>
      </c>
      <c r="AD99" s="264">
        <v>0</v>
      </c>
      <c r="AE99" s="263">
        <v>0</v>
      </c>
      <c r="AF99" s="305">
        <v>0</v>
      </c>
      <c r="AG99" s="264">
        <v>0</v>
      </c>
      <c r="AH99" s="264">
        <v>0</v>
      </c>
      <c r="AI99" s="263">
        <v>0</v>
      </c>
      <c r="AJ99" s="305">
        <v>0</v>
      </c>
      <c r="AK99" s="318">
        <v>0</v>
      </c>
      <c r="AL99" s="319">
        <v>0</v>
      </c>
      <c r="AM99" s="328">
        <v>0</v>
      </c>
      <c r="AN99" s="328">
        <v>0</v>
      </c>
      <c r="AO99" s="976">
        <v>0</v>
      </c>
      <c r="AP99" s="102"/>
      <c r="AQ99" s="192"/>
      <c r="AR99" s="192"/>
      <c r="AS99" s="192"/>
      <c r="AT99" s="192"/>
      <c r="AU99" s="102"/>
      <c r="AV99" s="192"/>
      <c r="AW99" s="192"/>
      <c r="AX99" s="192"/>
      <c r="AY99" s="192"/>
      <c r="AZ99" s="192"/>
      <c r="BA99" s="260"/>
      <c r="BB99" s="260"/>
      <c r="BC99" s="260"/>
      <c r="BD99" s="192"/>
      <c r="BE99" s="192"/>
      <c r="BF99" s="192"/>
      <c r="BG99" s="192"/>
      <c r="BH99" s="192"/>
      <c r="BI99" s="192"/>
      <c r="BJ99" s="192"/>
      <c r="BK99" s="192"/>
      <c r="BL99" s="192"/>
      <c r="BM99" s="192"/>
      <c r="BN99" s="192"/>
      <c r="BO99" s="192"/>
      <c r="BP99" s="192"/>
      <c r="BQ99" s="192"/>
      <c r="BR99" s="192"/>
      <c r="BS99" s="10"/>
      <c r="BT99" s="10"/>
      <c r="BU99" s="102"/>
      <c r="BV99" s="103" t="s">
        <v>13</v>
      </c>
      <c r="BW99" s="102">
        <v>94</v>
      </c>
      <c r="BX99" s="480">
        <f t="shared" si="68"/>
        <v>0.92176926880978016</v>
      </c>
      <c r="BY99" s="190">
        <f t="shared" ref="BY99:CG99" si="100">BY309</f>
        <v>0.72369681344243342</v>
      </c>
      <c r="BZ99" s="190">
        <f t="shared" si="100"/>
        <v>0.74908181478954716</v>
      </c>
      <c r="CA99" s="190">
        <f t="shared" si="100"/>
        <v>1</v>
      </c>
      <c r="CB99" s="190">
        <f t="shared" si="100"/>
        <v>0.70454545454545447</v>
      </c>
      <c r="CC99" s="480">
        <f t="shared" si="100"/>
        <v>0.88950793227765479</v>
      </c>
      <c r="CD99" s="190">
        <f t="shared" si="100"/>
        <v>0.79122436158486886</v>
      </c>
      <c r="CE99" s="190">
        <f t="shared" si="100"/>
        <v>0.81122602261628052</v>
      </c>
      <c r="CF99" s="190">
        <f t="shared" si="100"/>
        <v>1</v>
      </c>
      <c r="CG99" s="190">
        <f t="shared" si="100"/>
        <v>1</v>
      </c>
      <c r="CH99" s="190">
        <f>IF('Run model'!$F$28=1, 1,0)</f>
        <v>1</v>
      </c>
    </row>
    <row r="100" spans="1:86" s="103" customFormat="1">
      <c r="A100" s="103" t="s">
        <v>13</v>
      </c>
      <c r="B100" s="102">
        <f t="shared" si="71"/>
        <v>100</v>
      </c>
      <c r="C100" s="183">
        <v>0</v>
      </c>
      <c r="D100" s="184">
        <v>0</v>
      </c>
      <c r="E100" s="338">
        <v>0</v>
      </c>
      <c r="F100" s="185">
        <v>0</v>
      </c>
      <c r="G100" s="186">
        <v>0</v>
      </c>
      <c r="H100" s="187">
        <v>0</v>
      </c>
      <c r="I100" s="22">
        <v>0</v>
      </c>
      <c r="J100" s="215">
        <v>0</v>
      </c>
      <c r="K100" s="188">
        <v>0</v>
      </c>
      <c r="L100" s="189">
        <v>0</v>
      </c>
      <c r="M100" s="23">
        <v>0</v>
      </c>
      <c r="N100" s="215">
        <v>0</v>
      </c>
      <c r="O100" s="235">
        <v>0</v>
      </c>
      <c r="P100" s="235">
        <v>0</v>
      </c>
      <c r="Q100" s="235">
        <v>0</v>
      </c>
      <c r="R100" s="208">
        <v>0</v>
      </c>
      <c r="S100" s="152">
        <v>0</v>
      </c>
      <c r="T100" s="22">
        <v>0</v>
      </c>
      <c r="U100" s="151">
        <v>0</v>
      </c>
      <c r="V100" s="212">
        <v>0</v>
      </c>
      <c r="W100" s="191">
        <v>0</v>
      </c>
      <c r="X100" s="192">
        <v>0</v>
      </c>
      <c r="Y100" s="240">
        <v>0</v>
      </c>
      <c r="Z100" s="212">
        <v>0</v>
      </c>
      <c r="AA100" s="263">
        <v>0</v>
      </c>
      <c r="AB100" s="264">
        <v>0</v>
      </c>
      <c r="AC100" s="263">
        <v>0</v>
      </c>
      <c r="AD100" s="264">
        <v>0</v>
      </c>
      <c r="AE100" s="263">
        <v>0</v>
      </c>
      <c r="AF100" s="305">
        <v>0</v>
      </c>
      <c r="AG100" s="264">
        <v>0</v>
      </c>
      <c r="AH100" s="264">
        <v>0</v>
      </c>
      <c r="AI100" s="263">
        <v>0</v>
      </c>
      <c r="AJ100" s="305">
        <v>0</v>
      </c>
      <c r="AK100" s="318">
        <v>0</v>
      </c>
      <c r="AL100" s="319">
        <v>0</v>
      </c>
      <c r="AM100" s="328">
        <v>0</v>
      </c>
      <c r="AN100" s="328">
        <v>0</v>
      </c>
      <c r="AO100" s="976">
        <v>0</v>
      </c>
      <c r="AP100" s="102"/>
      <c r="AQ100" s="192"/>
      <c r="AR100" s="192"/>
      <c r="AS100" s="192"/>
      <c r="AT100" s="192"/>
      <c r="AU100" s="102"/>
      <c r="AV100" s="192"/>
      <c r="AW100" s="192"/>
      <c r="AX100" s="192"/>
      <c r="AY100" s="192"/>
      <c r="AZ100" s="192"/>
      <c r="BA100" s="260"/>
      <c r="BB100" s="260"/>
      <c r="BC100" s="260"/>
      <c r="BD100" s="192"/>
      <c r="BE100" s="192"/>
      <c r="BF100" s="192"/>
      <c r="BG100" s="192"/>
      <c r="BH100" s="192"/>
      <c r="BI100" s="192"/>
      <c r="BJ100" s="192"/>
      <c r="BK100" s="192"/>
      <c r="BL100" s="192"/>
      <c r="BM100" s="192"/>
      <c r="BN100" s="192"/>
      <c r="BO100" s="192"/>
      <c r="BP100" s="192"/>
      <c r="BQ100" s="192"/>
      <c r="BR100" s="192"/>
      <c r="BS100" s="10"/>
      <c r="BT100" s="10"/>
      <c r="BU100" s="102"/>
      <c r="BV100" s="103" t="s">
        <v>13</v>
      </c>
      <c r="BW100" s="102">
        <v>95</v>
      </c>
      <c r="BX100" s="480">
        <f t="shared" si="68"/>
        <v>0.92176926880978016</v>
      </c>
      <c r="BY100" s="190">
        <f t="shared" ref="BY100:CG100" si="101">BY310</f>
        <v>0.72369681344243342</v>
      </c>
      <c r="BZ100" s="190">
        <f t="shared" si="101"/>
        <v>0.74908181478954716</v>
      </c>
      <c r="CA100" s="190">
        <f t="shared" si="101"/>
        <v>1</v>
      </c>
      <c r="CB100" s="190">
        <f t="shared" si="101"/>
        <v>0.70454545454545447</v>
      </c>
      <c r="CC100" s="480">
        <f t="shared" si="101"/>
        <v>0.88950793227765479</v>
      </c>
      <c r="CD100" s="190">
        <f t="shared" si="101"/>
        <v>0.79122436158486886</v>
      </c>
      <c r="CE100" s="190">
        <f t="shared" si="101"/>
        <v>0.81122602261628052</v>
      </c>
      <c r="CF100" s="190">
        <f t="shared" si="101"/>
        <v>1</v>
      </c>
      <c r="CG100" s="190">
        <f t="shared" si="101"/>
        <v>1</v>
      </c>
      <c r="CH100" s="190">
        <f>IF('Run model'!$F$28=1, 1,0)</f>
        <v>1</v>
      </c>
    </row>
    <row r="101" spans="1:86" s="103" customFormat="1">
      <c r="A101" s="103" t="s">
        <v>13</v>
      </c>
      <c r="B101" s="102">
        <f t="shared" si="71"/>
        <v>100</v>
      </c>
      <c r="C101" s="183">
        <v>0</v>
      </c>
      <c r="D101" s="184">
        <v>0</v>
      </c>
      <c r="E101" s="339">
        <v>0</v>
      </c>
      <c r="F101" s="185">
        <v>0</v>
      </c>
      <c r="G101" s="186">
        <v>0</v>
      </c>
      <c r="H101" s="187">
        <v>0</v>
      </c>
      <c r="I101" s="22">
        <v>0</v>
      </c>
      <c r="J101" s="215">
        <v>0</v>
      </c>
      <c r="K101" s="188">
        <v>0</v>
      </c>
      <c r="L101" s="189">
        <v>0</v>
      </c>
      <c r="M101" s="23">
        <v>0</v>
      </c>
      <c r="N101" s="215">
        <v>0</v>
      </c>
      <c r="O101" s="235">
        <v>0</v>
      </c>
      <c r="P101" s="235">
        <v>0</v>
      </c>
      <c r="Q101" s="235">
        <v>0</v>
      </c>
      <c r="R101" s="208">
        <v>0</v>
      </c>
      <c r="S101" s="152">
        <v>0</v>
      </c>
      <c r="T101" s="22">
        <v>0</v>
      </c>
      <c r="U101" s="151">
        <v>0</v>
      </c>
      <c r="V101" s="212">
        <v>0</v>
      </c>
      <c r="W101" s="191">
        <v>0</v>
      </c>
      <c r="X101" s="192">
        <v>0</v>
      </c>
      <c r="Y101" s="240">
        <v>0</v>
      </c>
      <c r="Z101" s="212">
        <v>0</v>
      </c>
      <c r="AA101" s="263">
        <v>0</v>
      </c>
      <c r="AB101" s="264">
        <v>0</v>
      </c>
      <c r="AC101" s="263">
        <v>0</v>
      </c>
      <c r="AD101" s="264">
        <v>0</v>
      </c>
      <c r="AE101" s="263">
        <v>0</v>
      </c>
      <c r="AF101" s="305">
        <v>0</v>
      </c>
      <c r="AG101" s="264">
        <v>0</v>
      </c>
      <c r="AH101" s="264">
        <v>0</v>
      </c>
      <c r="AI101" s="263">
        <v>0</v>
      </c>
      <c r="AJ101" s="305">
        <v>0</v>
      </c>
      <c r="AK101" s="318">
        <v>0</v>
      </c>
      <c r="AL101" s="319">
        <v>0</v>
      </c>
      <c r="AM101" s="328">
        <v>0</v>
      </c>
      <c r="AN101" s="328">
        <v>0</v>
      </c>
      <c r="AO101" s="976">
        <v>0</v>
      </c>
      <c r="AP101" s="102"/>
      <c r="AQ101" s="192"/>
      <c r="AR101" s="192"/>
      <c r="AS101" s="192"/>
      <c r="AT101" s="192"/>
      <c r="AU101" s="102"/>
      <c r="AV101" s="192"/>
      <c r="AW101" s="192"/>
      <c r="AX101" s="192"/>
      <c r="AY101" s="192"/>
      <c r="AZ101" s="192"/>
      <c r="BA101" s="260"/>
      <c r="BB101" s="260"/>
      <c r="BC101" s="260"/>
      <c r="BD101" s="192"/>
      <c r="BE101" s="192"/>
      <c r="BF101" s="192"/>
      <c r="BG101" s="192"/>
      <c r="BH101" s="192"/>
      <c r="BI101" s="192"/>
      <c r="BJ101" s="192"/>
      <c r="BK101" s="192"/>
      <c r="BL101" s="192"/>
      <c r="BM101" s="192"/>
      <c r="BN101" s="192"/>
      <c r="BO101" s="192"/>
      <c r="BP101" s="192"/>
      <c r="BQ101" s="192"/>
      <c r="BR101" s="192"/>
      <c r="BS101" s="10"/>
      <c r="BT101" s="10"/>
      <c r="BU101" s="102"/>
      <c r="BV101" s="103" t="s">
        <v>13</v>
      </c>
      <c r="BW101" s="102">
        <v>96</v>
      </c>
      <c r="BX101" s="480">
        <f t="shared" ref="BX101:BX132" si="102">BX311</f>
        <v>0.92176926880978016</v>
      </c>
      <c r="BY101" s="190">
        <f t="shared" ref="BY101:CG101" si="103">BY311</f>
        <v>0.72369681344243342</v>
      </c>
      <c r="BZ101" s="190">
        <f t="shared" si="103"/>
        <v>0.74908181478954716</v>
      </c>
      <c r="CA101" s="190">
        <f t="shared" si="103"/>
        <v>1</v>
      </c>
      <c r="CB101" s="190">
        <f t="shared" si="103"/>
        <v>0.70454545454545447</v>
      </c>
      <c r="CC101" s="480">
        <f t="shared" si="103"/>
        <v>0.88950793227765479</v>
      </c>
      <c r="CD101" s="190">
        <f t="shared" si="103"/>
        <v>0.79122436158486886</v>
      </c>
      <c r="CE101" s="190">
        <f t="shared" si="103"/>
        <v>0.81122602261628052</v>
      </c>
      <c r="CF101" s="190">
        <f t="shared" si="103"/>
        <v>1</v>
      </c>
      <c r="CG101" s="190">
        <f t="shared" si="103"/>
        <v>1</v>
      </c>
      <c r="CH101" s="190">
        <f>IF('Run model'!$F$28=1, 1,0)</f>
        <v>1</v>
      </c>
    </row>
    <row r="102" spans="1:86" s="103" customFormat="1">
      <c r="A102" s="103" t="s">
        <v>13</v>
      </c>
      <c r="B102" s="102">
        <f t="shared" si="71"/>
        <v>100</v>
      </c>
      <c r="C102" s="183">
        <v>0</v>
      </c>
      <c r="D102" s="184">
        <v>0</v>
      </c>
      <c r="E102" s="338">
        <v>0</v>
      </c>
      <c r="F102" s="185">
        <v>0</v>
      </c>
      <c r="G102" s="186">
        <v>0</v>
      </c>
      <c r="H102" s="187">
        <v>0</v>
      </c>
      <c r="I102" s="22">
        <v>0</v>
      </c>
      <c r="J102" s="215">
        <v>0</v>
      </c>
      <c r="K102" s="188">
        <v>0</v>
      </c>
      <c r="L102" s="189">
        <v>0</v>
      </c>
      <c r="M102" s="23">
        <v>0</v>
      </c>
      <c r="N102" s="215">
        <v>0</v>
      </c>
      <c r="O102" s="235">
        <v>0</v>
      </c>
      <c r="P102" s="235">
        <v>0</v>
      </c>
      <c r="Q102" s="235">
        <v>0</v>
      </c>
      <c r="R102" s="208">
        <v>0</v>
      </c>
      <c r="S102" s="152">
        <v>0</v>
      </c>
      <c r="T102" s="22">
        <v>0</v>
      </c>
      <c r="U102" s="151">
        <v>0</v>
      </c>
      <c r="V102" s="212">
        <v>0</v>
      </c>
      <c r="W102" s="191">
        <v>0</v>
      </c>
      <c r="X102" s="192">
        <v>0</v>
      </c>
      <c r="Y102" s="240">
        <v>0</v>
      </c>
      <c r="Z102" s="212">
        <v>0</v>
      </c>
      <c r="AA102" s="263">
        <v>0</v>
      </c>
      <c r="AB102" s="264">
        <v>0</v>
      </c>
      <c r="AC102" s="263">
        <v>0</v>
      </c>
      <c r="AD102" s="264">
        <v>0</v>
      </c>
      <c r="AE102" s="263">
        <v>0</v>
      </c>
      <c r="AF102" s="305">
        <v>0</v>
      </c>
      <c r="AG102" s="264">
        <v>0</v>
      </c>
      <c r="AH102" s="264">
        <v>0</v>
      </c>
      <c r="AI102" s="263">
        <v>0</v>
      </c>
      <c r="AJ102" s="305">
        <v>0</v>
      </c>
      <c r="AK102" s="318">
        <v>0</v>
      </c>
      <c r="AL102" s="319">
        <v>0</v>
      </c>
      <c r="AM102" s="328">
        <v>0</v>
      </c>
      <c r="AN102" s="328">
        <v>0</v>
      </c>
      <c r="AO102" s="976">
        <v>0</v>
      </c>
      <c r="AP102" s="102"/>
      <c r="AQ102" s="192"/>
      <c r="AR102" s="192"/>
      <c r="AS102" s="192"/>
      <c r="AT102" s="192"/>
      <c r="AU102" s="102"/>
      <c r="AV102" s="192"/>
      <c r="AW102" s="192"/>
      <c r="AX102" s="192"/>
      <c r="AY102" s="192"/>
      <c r="AZ102" s="192"/>
      <c r="BA102" s="260"/>
      <c r="BB102" s="260"/>
      <c r="BC102" s="260"/>
      <c r="BD102" s="192"/>
      <c r="BE102" s="192"/>
      <c r="BF102" s="192"/>
      <c r="BG102" s="192"/>
      <c r="BH102" s="192"/>
      <c r="BI102" s="192"/>
      <c r="BJ102" s="192"/>
      <c r="BK102" s="192"/>
      <c r="BL102" s="192"/>
      <c r="BM102" s="192"/>
      <c r="BN102" s="192"/>
      <c r="BO102" s="192"/>
      <c r="BP102" s="192"/>
      <c r="BQ102" s="192"/>
      <c r="BR102" s="192"/>
      <c r="BS102" s="10"/>
      <c r="BT102" s="10"/>
      <c r="BU102" s="102"/>
      <c r="BV102" s="103" t="s">
        <v>13</v>
      </c>
      <c r="BW102" s="102">
        <v>97</v>
      </c>
      <c r="BX102" s="480">
        <f t="shared" si="102"/>
        <v>0.92176926880978016</v>
      </c>
      <c r="BY102" s="190">
        <f t="shared" ref="BY102:CG102" si="104">BY312</f>
        <v>0.72369681344243342</v>
      </c>
      <c r="BZ102" s="190">
        <f t="shared" si="104"/>
        <v>0.74908181478954716</v>
      </c>
      <c r="CA102" s="190">
        <f t="shared" si="104"/>
        <v>1</v>
      </c>
      <c r="CB102" s="190">
        <f t="shared" si="104"/>
        <v>0.70454545454545447</v>
      </c>
      <c r="CC102" s="480">
        <f t="shared" si="104"/>
        <v>0.88950793227765479</v>
      </c>
      <c r="CD102" s="190">
        <f t="shared" si="104"/>
        <v>0.79122436158486886</v>
      </c>
      <c r="CE102" s="190">
        <f t="shared" si="104"/>
        <v>0.81122602261628052</v>
      </c>
      <c r="CF102" s="190">
        <f t="shared" si="104"/>
        <v>1</v>
      </c>
      <c r="CG102" s="190">
        <f t="shared" si="104"/>
        <v>1</v>
      </c>
      <c r="CH102" s="190">
        <f>IF('Run model'!$F$28=1, 1,0)</f>
        <v>1</v>
      </c>
    </row>
    <row r="103" spans="1:86" s="103" customFormat="1">
      <c r="A103" s="103" t="s">
        <v>13</v>
      </c>
      <c r="B103" s="102">
        <f t="shared" si="71"/>
        <v>100</v>
      </c>
      <c r="C103" s="183">
        <v>0</v>
      </c>
      <c r="D103" s="184">
        <v>0</v>
      </c>
      <c r="E103" s="338">
        <v>0</v>
      </c>
      <c r="F103" s="185">
        <v>0</v>
      </c>
      <c r="G103" s="186">
        <v>0</v>
      </c>
      <c r="H103" s="187">
        <v>0</v>
      </c>
      <c r="I103" s="22">
        <v>0</v>
      </c>
      <c r="J103" s="215">
        <v>0</v>
      </c>
      <c r="K103" s="188">
        <v>0</v>
      </c>
      <c r="L103" s="189">
        <v>0</v>
      </c>
      <c r="M103" s="23">
        <v>0</v>
      </c>
      <c r="N103" s="215">
        <v>0</v>
      </c>
      <c r="O103" s="235">
        <v>0</v>
      </c>
      <c r="P103" s="235">
        <v>0</v>
      </c>
      <c r="Q103" s="235">
        <v>0</v>
      </c>
      <c r="R103" s="208">
        <v>0</v>
      </c>
      <c r="S103" s="152">
        <v>0</v>
      </c>
      <c r="T103" s="22">
        <v>0</v>
      </c>
      <c r="U103" s="151">
        <v>0</v>
      </c>
      <c r="V103" s="212">
        <v>0</v>
      </c>
      <c r="W103" s="191">
        <v>0</v>
      </c>
      <c r="X103" s="192">
        <v>0</v>
      </c>
      <c r="Y103" s="240">
        <v>0</v>
      </c>
      <c r="Z103" s="212">
        <v>0</v>
      </c>
      <c r="AA103" s="263">
        <v>0</v>
      </c>
      <c r="AB103" s="264">
        <v>0</v>
      </c>
      <c r="AC103" s="263">
        <v>0</v>
      </c>
      <c r="AD103" s="264">
        <v>0</v>
      </c>
      <c r="AE103" s="263">
        <v>0</v>
      </c>
      <c r="AF103" s="305">
        <v>0</v>
      </c>
      <c r="AG103" s="264">
        <v>0</v>
      </c>
      <c r="AH103" s="264">
        <v>0</v>
      </c>
      <c r="AI103" s="263">
        <v>0</v>
      </c>
      <c r="AJ103" s="305">
        <v>0</v>
      </c>
      <c r="AK103" s="318">
        <v>0</v>
      </c>
      <c r="AL103" s="319">
        <v>0</v>
      </c>
      <c r="AM103" s="328">
        <v>0</v>
      </c>
      <c r="AN103" s="328">
        <v>0</v>
      </c>
      <c r="AO103" s="976">
        <v>0</v>
      </c>
      <c r="AP103" s="102"/>
      <c r="AQ103" s="192"/>
      <c r="AR103" s="192"/>
      <c r="AS103" s="192"/>
      <c r="AT103" s="192"/>
      <c r="AU103" s="102"/>
      <c r="AV103" s="192"/>
      <c r="AW103" s="192"/>
      <c r="AX103" s="192"/>
      <c r="AY103" s="192"/>
      <c r="AZ103" s="192"/>
      <c r="BA103" s="260"/>
      <c r="BB103" s="260"/>
      <c r="BC103" s="260"/>
      <c r="BD103" s="192"/>
      <c r="BE103" s="192"/>
      <c r="BF103" s="192"/>
      <c r="BG103" s="192"/>
      <c r="BH103" s="192"/>
      <c r="BI103" s="192"/>
      <c r="BJ103" s="192"/>
      <c r="BK103" s="192"/>
      <c r="BL103" s="192"/>
      <c r="BM103" s="192"/>
      <c r="BN103" s="192"/>
      <c r="BO103" s="192"/>
      <c r="BP103" s="192"/>
      <c r="BQ103" s="192"/>
      <c r="BR103" s="192"/>
      <c r="BS103" s="10"/>
      <c r="BT103" s="10"/>
      <c r="BU103" s="102"/>
      <c r="BV103" s="103" t="s">
        <v>13</v>
      </c>
      <c r="BW103" s="102">
        <v>98</v>
      </c>
      <c r="BX103" s="480">
        <f t="shared" si="102"/>
        <v>0.92176926880978016</v>
      </c>
      <c r="BY103" s="190">
        <f t="shared" ref="BY103:CG103" si="105">BY313</f>
        <v>0.72369681344243342</v>
      </c>
      <c r="BZ103" s="190">
        <f t="shared" si="105"/>
        <v>0.74908181478954716</v>
      </c>
      <c r="CA103" s="190">
        <f t="shared" si="105"/>
        <v>1</v>
      </c>
      <c r="CB103" s="190">
        <f t="shared" si="105"/>
        <v>0.70454545454545447</v>
      </c>
      <c r="CC103" s="480">
        <f t="shared" si="105"/>
        <v>0.88950793227765479</v>
      </c>
      <c r="CD103" s="190">
        <f t="shared" si="105"/>
        <v>0.79122436158486886</v>
      </c>
      <c r="CE103" s="190">
        <f t="shared" si="105"/>
        <v>0.81122602261628052</v>
      </c>
      <c r="CF103" s="190">
        <f t="shared" si="105"/>
        <v>1</v>
      </c>
      <c r="CG103" s="190">
        <f t="shared" si="105"/>
        <v>1</v>
      </c>
      <c r="CH103" s="190">
        <f>IF('Run model'!$F$28=1, 1,0)</f>
        <v>1</v>
      </c>
    </row>
    <row r="104" spans="1:86" s="103" customFormat="1">
      <c r="A104" s="103" t="s">
        <v>13</v>
      </c>
      <c r="B104" s="102">
        <f t="shared" si="71"/>
        <v>100</v>
      </c>
      <c r="C104" s="183">
        <v>0</v>
      </c>
      <c r="D104" s="184">
        <v>0</v>
      </c>
      <c r="E104" s="338">
        <v>0</v>
      </c>
      <c r="F104" s="185">
        <v>0</v>
      </c>
      <c r="G104" s="186">
        <v>0</v>
      </c>
      <c r="H104" s="187">
        <v>0</v>
      </c>
      <c r="I104" s="22">
        <v>0</v>
      </c>
      <c r="J104" s="215">
        <v>0</v>
      </c>
      <c r="K104" s="188">
        <v>0</v>
      </c>
      <c r="L104" s="189">
        <v>0</v>
      </c>
      <c r="M104" s="23">
        <v>0</v>
      </c>
      <c r="N104" s="215">
        <v>0</v>
      </c>
      <c r="O104" s="235">
        <v>0</v>
      </c>
      <c r="P104" s="235">
        <v>0</v>
      </c>
      <c r="Q104" s="235">
        <v>0</v>
      </c>
      <c r="R104" s="208">
        <v>0</v>
      </c>
      <c r="S104" s="152">
        <v>0</v>
      </c>
      <c r="T104" s="22">
        <v>0</v>
      </c>
      <c r="U104" s="151">
        <v>0</v>
      </c>
      <c r="V104" s="212">
        <v>0</v>
      </c>
      <c r="W104" s="191">
        <v>0</v>
      </c>
      <c r="X104" s="192">
        <v>0</v>
      </c>
      <c r="Y104" s="240">
        <v>0</v>
      </c>
      <c r="Z104" s="212">
        <v>0</v>
      </c>
      <c r="AA104" s="263">
        <v>0</v>
      </c>
      <c r="AB104" s="264">
        <v>0</v>
      </c>
      <c r="AC104" s="263">
        <v>0</v>
      </c>
      <c r="AD104" s="264">
        <v>0</v>
      </c>
      <c r="AE104" s="263">
        <v>0</v>
      </c>
      <c r="AF104" s="305">
        <v>0</v>
      </c>
      <c r="AG104" s="264">
        <v>0</v>
      </c>
      <c r="AH104" s="264">
        <v>0</v>
      </c>
      <c r="AI104" s="263">
        <v>0</v>
      </c>
      <c r="AJ104" s="305">
        <v>0</v>
      </c>
      <c r="AK104" s="318">
        <v>0</v>
      </c>
      <c r="AL104" s="319">
        <v>0</v>
      </c>
      <c r="AM104" s="328">
        <v>0</v>
      </c>
      <c r="AN104" s="328">
        <v>0</v>
      </c>
      <c r="AO104" s="976">
        <v>0</v>
      </c>
      <c r="AP104" s="102"/>
      <c r="AQ104" s="192"/>
      <c r="AR104" s="192"/>
      <c r="AS104" s="192"/>
      <c r="AT104" s="192"/>
      <c r="AU104" s="102"/>
      <c r="AV104" s="192"/>
      <c r="AW104" s="192"/>
      <c r="AX104" s="192"/>
      <c r="AY104" s="192"/>
      <c r="AZ104" s="192"/>
      <c r="BA104" s="260"/>
      <c r="BB104" s="260"/>
      <c r="BC104" s="260"/>
      <c r="BD104" s="192"/>
      <c r="BE104" s="192"/>
      <c r="BF104" s="192"/>
      <c r="BG104" s="192"/>
      <c r="BH104" s="192"/>
      <c r="BI104" s="192"/>
      <c r="BJ104" s="192"/>
      <c r="BK104" s="192"/>
      <c r="BL104" s="192"/>
      <c r="BM104" s="192"/>
      <c r="BN104" s="192"/>
      <c r="BO104" s="192"/>
      <c r="BP104" s="192"/>
      <c r="BQ104" s="192"/>
      <c r="BR104" s="192"/>
      <c r="BS104" s="10"/>
      <c r="BT104" s="10"/>
      <c r="BU104" s="102"/>
      <c r="BV104" s="102" t="s">
        <v>13</v>
      </c>
      <c r="BW104" s="102">
        <v>99</v>
      </c>
      <c r="BX104" s="480">
        <f t="shared" si="102"/>
        <v>0.92176926880978016</v>
      </c>
      <c r="BY104" s="190">
        <f t="shared" ref="BY104:CG104" si="106">BY314</f>
        <v>0.72369681344243342</v>
      </c>
      <c r="BZ104" s="190">
        <f t="shared" si="106"/>
        <v>0.74908181478954716</v>
      </c>
      <c r="CA104" s="190">
        <f t="shared" si="106"/>
        <v>1</v>
      </c>
      <c r="CB104" s="190">
        <f t="shared" si="106"/>
        <v>0.70454545454545447</v>
      </c>
      <c r="CC104" s="480">
        <f t="shared" si="106"/>
        <v>0.88950793227765479</v>
      </c>
      <c r="CD104" s="190">
        <f t="shared" si="106"/>
        <v>0.79122436158486886</v>
      </c>
      <c r="CE104" s="190">
        <f t="shared" si="106"/>
        <v>0.81122602261628052</v>
      </c>
      <c r="CF104" s="190">
        <f t="shared" si="106"/>
        <v>1</v>
      </c>
      <c r="CG104" s="190">
        <f t="shared" si="106"/>
        <v>1</v>
      </c>
      <c r="CH104" s="190">
        <f>IF('Run model'!$F$28=1, 1,0)</f>
        <v>1</v>
      </c>
    </row>
    <row r="105" spans="1:86" s="103" customFormat="1">
      <c r="A105" s="103" t="s">
        <v>13</v>
      </c>
      <c r="B105" s="102">
        <f t="shared" si="71"/>
        <v>100</v>
      </c>
      <c r="C105" s="205">
        <v>0</v>
      </c>
      <c r="D105" s="197">
        <v>0</v>
      </c>
      <c r="E105" s="340">
        <v>0</v>
      </c>
      <c r="F105" s="198">
        <v>0</v>
      </c>
      <c r="G105" s="199">
        <v>0</v>
      </c>
      <c r="H105" s="200">
        <v>0</v>
      </c>
      <c r="I105" s="25">
        <v>0</v>
      </c>
      <c r="J105" s="216">
        <v>0</v>
      </c>
      <c r="K105" s="201">
        <v>0</v>
      </c>
      <c r="L105" s="202">
        <v>0</v>
      </c>
      <c r="M105" s="153">
        <v>0</v>
      </c>
      <c r="N105" s="216">
        <v>0</v>
      </c>
      <c r="O105" s="236">
        <v>0</v>
      </c>
      <c r="P105" s="236">
        <v>0</v>
      </c>
      <c r="Q105" s="236">
        <v>0</v>
      </c>
      <c r="R105" s="250">
        <v>0</v>
      </c>
      <c r="S105" s="154">
        <v>0</v>
      </c>
      <c r="T105" s="25">
        <v>0</v>
      </c>
      <c r="U105" s="155">
        <v>0</v>
      </c>
      <c r="V105" s="213">
        <v>0</v>
      </c>
      <c r="W105" s="203">
        <v>0</v>
      </c>
      <c r="X105" s="204">
        <v>0</v>
      </c>
      <c r="Y105" s="245">
        <v>0</v>
      </c>
      <c r="Z105" s="213">
        <v>0</v>
      </c>
      <c r="AA105" s="267">
        <v>0</v>
      </c>
      <c r="AB105" s="268">
        <v>0</v>
      </c>
      <c r="AC105" s="267">
        <v>0</v>
      </c>
      <c r="AD105" s="268">
        <v>0</v>
      </c>
      <c r="AE105" s="267">
        <v>0</v>
      </c>
      <c r="AF105" s="307">
        <v>0</v>
      </c>
      <c r="AG105" s="268">
        <v>0</v>
      </c>
      <c r="AH105" s="268">
        <v>0</v>
      </c>
      <c r="AI105" s="267">
        <v>0</v>
      </c>
      <c r="AJ105" s="307">
        <v>0</v>
      </c>
      <c r="AK105" s="320">
        <v>0</v>
      </c>
      <c r="AL105" s="321">
        <v>0</v>
      </c>
      <c r="AM105" s="322">
        <v>0</v>
      </c>
      <c r="AN105" s="322">
        <v>0</v>
      </c>
      <c r="AO105" s="977">
        <v>0</v>
      </c>
      <c r="AP105" s="102"/>
      <c r="AQ105" s="192"/>
      <c r="AR105" s="192"/>
      <c r="AS105" s="192"/>
      <c r="AT105" s="192"/>
      <c r="AU105" s="102"/>
      <c r="AV105" s="192"/>
      <c r="AW105" s="192"/>
      <c r="AX105" s="192"/>
      <c r="AY105" s="192"/>
      <c r="AZ105" s="192"/>
      <c r="BA105" s="260"/>
      <c r="BB105" s="260"/>
      <c r="BC105" s="260"/>
      <c r="BD105" s="192"/>
      <c r="BE105" s="192"/>
      <c r="BF105" s="192"/>
      <c r="BG105" s="192"/>
      <c r="BH105" s="192"/>
      <c r="BI105" s="192"/>
      <c r="BJ105" s="192"/>
      <c r="BK105" s="192"/>
      <c r="BL105" s="192"/>
      <c r="BM105" s="192"/>
      <c r="BN105" s="192"/>
      <c r="BO105" s="192"/>
      <c r="BP105" s="192"/>
      <c r="BQ105" s="192"/>
      <c r="BR105" s="192"/>
      <c r="BS105" s="10"/>
      <c r="BT105" s="10"/>
      <c r="BU105" s="102"/>
      <c r="BV105" s="368" t="s">
        <v>13</v>
      </c>
      <c r="BW105" s="368">
        <v>100</v>
      </c>
      <c r="BX105" s="481">
        <f t="shared" si="102"/>
        <v>0.92176926880978016</v>
      </c>
      <c r="BY105" s="482">
        <f t="shared" ref="BY105:CG105" si="107">BY315</f>
        <v>0.72369681344243342</v>
      </c>
      <c r="BZ105" s="482">
        <f t="shared" si="107"/>
        <v>0.74908181478954716</v>
      </c>
      <c r="CA105" s="482">
        <f t="shared" si="107"/>
        <v>1</v>
      </c>
      <c r="CB105" s="482">
        <f t="shared" si="107"/>
        <v>0.70454545454545447</v>
      </c>
      <c r="CC105" s="481">
        <f t="shared" si="107"/>
        <v>0.88950793227765479</v>
      </c>
      <c r="CD105" s="482">
        <f t="shared" si="107"/>
        <v>0.79122436158486886</v>
      </c>
      <c r="CE105" s="482">
        <f t="shared" si="107"/>
        <v>0.81122602261628052</v>
      </c>
      <c r="CF105" s="482">
        <f t="shared" si="107"/>
        <v>1</v>
      </c>
      <c r="CG105" s="482">
        <f t="shared" si="107"/>
        <v>1</v>
      </c>
      <c r="CH105" s="190">
        <f>IF('Run model'!$F$28=1, 1,0)</f>
        <v>1</v>
      </c>
    </row>
    <row r="106" spans="1:86" s="103" customFormat="1">
      <c r="A106" s="103" t="s">
        <v>14</v>
      </c>
      <c r="B106" s="102">
        <f>B1</f>
        <v>97</v>
      </c>
      <c r="C106" s="183">
        <v>0.33797216699801191</v>
      </c>
      <c r="D106" s="184">
        <v>1006</v>
      </c>
      <c r="E106" s="338">
        <v>6639</v>
      </c>
      <c r="F106" s="185">
        <v>0.28315010234813215</v>
      </c>
      <c r="G106" s="186">
        <v>6.0900000000000003E-2</v>
      </c>
      <c r="H106" s="187">
        <v>0.52</v>
      </c>
      <c r="I106" s="22">
        <v>0.13489759857843506</v>
      </c>
      <c r="J106" s="215">
        <v>2235.8063423032427</v>
      </c>
      <c r="K106" s="188">
        <v>2.3599999999999999E-2</v>
      </c>
      <c r="L106" s="189">
        <v>0.66510000000000002</v>
      </c>
      <c r="M106" s="23">
        <v>0.18920688444012512</v>
      </c>
      <c r="N106" s="215">
        <v>26341.865684895954</v>
      </c>
      <c r="O106" s="235">
        <v>6.0900000000000003E-2</v>
      </c>
      <c r="P106" s="235">
        <v>0.52</v>
      </c>
      <c r="Q106" s="235">
        <v>7.4317755935179433E-2</v>
      </c>
      <c r="R106" s="208">
        <v>573.67409548750834</v>
      </c>
      <c r="S106" s="152">
        <v>4.4999999999999997E-3</v>
      </c>
      <c r="T106" s="22">
        <v>0.02</v>
      </c>
      <c r="U106" s="151">
        <v>5.3981421743709145E-2</v>
      </c>
      <c r="V106" s="212">
        <v>16759.304441732747</v>
      </c>
      <c r="W106" s="191">
        <v>9.7999999999999997E-3</v>
      </c>
      <c r="X106" s="192">
        <v>2.4899999999999999E-2</v>
      </c>
      <c r="Y106" s="240">
        <v>5.443047323121173E-2</v>
      </c>
      <c r="Z106" s="212">
        <v>22147.439732023297</v>
      </c>
      <c r="AA106" s="263">
        <v>0.41565691499676982</v>
      </c>
      <c r="AB106" s="264">
        <v>-7.6124190225032376E-3</v>
      </c>
      <c r="AC106" s="263">
        <v>0.33639377075703397</v>
      </c>
      <c r="AD106" s="264">
        <v>-4.2807452843413259E-2</v>
      </c>
      <c r="AE106" s="263">
        <v>0.38902538878288256</v>
      </c>
      <c r="AF106" s="264">
        <v>-6.5446702941922685E-3</v>
      </c>
      <c r="AG106" s="263">
        <v>0.32896692337132527</v>
      </c>
      <c r="AH106" s="264">
        <v>-4.4726404949977393E-2</v>
      </c>
      <c r="AI106" s="263">
        <v>0.38982168731024119</v>
      </c>
      <c r="AJ106" s="305">
        <v>-6.7425191392483505E-3</v>
      </c>
      <c r="AK106" s="329">
        <v>0.56796610000000003</v>
      </c>
      <c r="AL106" s="330">
        <v>0.16810729999999999</v>
      </c>
      <c r="AM106" s="331">
        <v>0.2145891</v>
      </c>
      <c r="AN106" s="331">
        <v>4.9337499999999999E-2</v>
      </c>
      <c r="AO106" s="976">
        <v>21352.554002451721</v>
      </c>
      <c r="AP106" s="102"/>
      <c r="AQ106" s="192"/>
      <c r="AR106" s="192"/>
      <c r="AS106" s="192"/>
      <c r="AT106" s="192"/>
      <c r="AU106" s="102"/>
      <c r="AV106" s="192"/>
      <c r="AW106" s="192"/>
      <c r="AX106" s="192"/>
      <c r="AY106" s="192"/>
      <c r="AZ106" s="192"/>
      <c r="BA106" s="260"/>
      <c r="BB106" s="260"/>
      <c r="BC106" s="260"/>
      <c r="BD106" s="192"/>
      <c r="BE106" s="192"/>
      <c r="BF106" s="192"/>
      <c r="BG106" s="192"/>
      <c r="BH106" s="192"/>
      <c r="BI106" s="192"/>
      <c r="BJ106" s="192"/>
      <c r="BK106" s="192"/>
      <c r="BL106" s="192"/>
      <c r="BM106" s="192"/>
      <c r="BN106" s="192"/>
      <c r="BO106" s="192"/>
      <c r="BP106" s="192"/>
      <c r="BQ106" s="192"/>
      <c r="BR106" s="192"/>
      <c r="BS106" s="10"/>
      <c r="BT106" s="10"/>
      <c r="BU106" s="102"/>
      <c r="BV106" s="103" t="s">
        <v>14</v>
      </c>
      <c r="BW106" s="102">
        <v>0</v>
      </c>
      <c r="BX106" s="480">
        <f t="shared" si="102"/>
        <v>1</v>
      </c>
      <c r="BY106" s="190">
        <f t="shared" ref="BY106:CG106" si="108">BY316</f>
        <v>1</v>
      </c>
      <c r="BZ106" s="190">
        <f t="shared" si="108"/>
        <v>1</v>
      </c>
      <c r="CA106" s="190">
        <f t="shared" si="108"/>
        <v>1</v>
      </c>
      <c r="CB106" s="190">
        <f t="shared" si="108"/>
        <v>1</v>
      </c>
      <c r="CC106" s="480">
        <f t="shared" si="108"/>
        <v>1</v>
      </c>
      <c r="CD106" s="190">
        <f t="shared" si="108"/>
        <v>1</v>
      </c>
      <c r="CE106" s="190">
        <f t="shared" si="108"/>
        <v>1</v>
      </c>
      <c r="CF106" s="190">
        <f t="shared" si="108"/>
        <v>1</v>
      </c>
      <c r="CG106" s="190">
        <f t="shared" si="108"/>
        <v>1</v>
      </c>
      <c r="CH106" s="190">
        <f>CH5</f>
        <v>1</v>
      </c>
    </row>
    <row r="107" spans="1:86" s="103" customFormat="1">
      <c r="A107" s="103" t="s">
        <v>14</v>
      </c>
      <c r="B107" s="102">
        <f t="shared" si="71"/>
        <v>98</v>
      </c>
      <c r="C107" s="183">
        <v>0.34379263301500684</v>
      </c>
      <c r="D107" s="184">
        <v>733</v>
      </c>
      <c r="E107" s="338"/>
      <c r="F107" s="185">
        <v>0.28541639327568458</v>
      </c>
      <c r="G107" s="186">
        <v>6.5799999999999997E-2</v>
      </c>
      <c r="H107" s="187">
        <v>0.54710000000000003</v>
      </c>
      <c r="I107" s="22">
        <v>0.13489759857843506</v>
      </c>
      <c r="J107" s="215">
        <v>2235.8063423032427</v>
      </c>
      <c r="K107" s="188">
        <v>2.5999999999999999E-2</v>
      </c>
      <c r="L107" s="189">
        <v>0.7147</v>
      </c>
      <c r="M107" s="23">
        <v>0.18920688444012512</v>
      </c>
      <c r="N107" s="215">
        <v>26341.865684895954</v>
      </c>
      <c r="O107" s="235">
        <v>6.5799999999999997E-2</v>
      </c>
      <c r="P107" s="235">
        <v>0.54710000000000003</v>
      </c>
      <c r="Q107" s="235">
        <v>7.4317755935179433E-2</v>
      </c>
      <c r="R107" s="208">
        <v>573.67409548750834</v>
      </c>
      <c r="S107" s="152">
        <v>4.5999999999999999E-3</v>
      </c>
      <c r="T107" s="22">
        <v>2.06E-2</v>
      </c>
      <c r="U107" s="151">
        <v>5.3981421743709145E-2</v>
      </c>
      <c r="V107" s="212">
        <v>16759.304441732747</v>
      </c>
      <c r="W107" s="191">
        <v>1.0200000000000001E-2</v>
      </c>
      <c r="X107" s="192">
        <v>2.5499999999999998E-2</v>
      </c>
      <c r="Y107" s="240">
        <v>5.443047323121173E-2</v>
      </c>
      <c r="Z107" s="212">
        <v>22147.439732023297</v>
      </c>
      <c r="AA107" s="263">
        <v>0.41565691499676982</v>
      </c>
      <c r="AB107" s="264">
        <v>-7.6124190225032376E-3</v>
      </c>
      <c r="AC107" s="263">
        <v>0.33639377075703397</v>
      </c>
      <c r="AD107" s="264">
        <v>-4.2807452843413259E-2</v>
      </c>
      <c r="AE107" s="263">
        <v>0.38902538878288256</v>
      </c>
      <c r="AF107" s="264">
        <v>-6.5446702941922685E-3</v>
      </c>
      <c r="AG107" s="263">
        <v>0.32896692337132527</v>
      </c>
      <c r="AH107" s="264">
        <v>-4.4726404949977393E-2</v>
      </c>
      <c r="AI107" s="263">
        <v>0.38982168731024119</v>
      </c>
      <c r="AJ107" s="305">
        <v>-6.7425191392483505E-3</v>
      </c>
      <c r="AK107" s="329">
        <v>0.56796610000000003</v>
      </c>
      <c r="AL107" s="330">
        <v>0.16810729999999999</v>
      </c>
      <c r="AM107" s="331">
        <v>0.2145891</v>
      </c>
      <c r="AN107" s="331">
        <v>4.9337499999999999E-2</v>
      </c>
      <c r="AO107" s="976">
        <v>21352.554002451721</v>
      </c>
      <c r="AP107" s="102"/>
      <c r="AQ107" s="192"/>
      <c r="AR107" s="192"/>
      <c r="AS107" s="192"/>
      <c r="AT107" s="192"/>
      <c r="AU107" s="102"/>
      <c r="AV107" s="192"/>
      <c r="AW107" s="192"/>
      <c r="AX107" s="192"/>
      <c r="AY107" s="192"/>
      <c r="AZ107" s="192"/>
      <c r="BA107" s="260"/>
      <c r="BB107" s="260"/>
      <c r="BC107" s="260"/>
      <c r="BD107" s="192"/>
      <c r="BE107" s="192"/>
      <c r="BF107" s="192"/>
      <c r="BG107" s="192"/>
      <c r="BH107" s="192"/>
      <c r="BI107" s="192"/>
      <c r="BJ107" s="192"/>
      <c r="BK107" s="192"/>
      <c r="BL107" s="192"/>
      <c r="BM107" s="192"/>
      <c r="BN107" s="192"/>
      <c r="BO107" s="192"/>
      <c r="BP107" s="192"/>
      <c r="BQ107" s="192"/>
      <c r="BR107" s="192"/>
      <c r="BS107" s="10"/>
      <c r="BT107" s="10"/>
      <c r="BU107" s="102"/>
      <c r="BV107" s="103" t="s">
        <v>14</v>
      </c>
      <c r="BW107" s="102">
        <v>1</v>
      </c>
      <c r="BX107" s="480">
        <f t="shared" si="102"/>
        <v>0.99697328997119106</v>
      </c>
      <c r="BY107" s="190">
        <f t="shared" ref="BY107:CG107" si="109">BY317</f>
        <v>0.96411641614766097</v>
      </c>
      <c r="BZ107" s="190">
        <f t="shared" si="109"/>
        <v>0.97778942684599135</v>
      </c>
      <c r="CA107" s="190">
        <f t="shared" si="109"/>
        <v>0.98775235642686199</v>
      </c>
      <c r="CB107" s="190">
        <f t="shared" si="109"/>
        <v>0.99004157097060153</v>
      </c>
      <c r="CC107" s="480">
        <f t="shared" si="109"/>
        <v>0.98685597836982508</v>
      </c>
      <c r="CD107" s="190">
        <f t="shared" si="109"/>
        <v>0.97388472204426468</v>
      </c>
      <c r="CE107" s="190">
        <f t="shared" si="109"/>
        <v>0.98386673782216205</v>
      </c>
      <c r="CF107" s="190">
        <f t="shared" si="109"/>
        <v>1</v>
      </c>
      <c r="CG107" s="190">
        <f t="shared" si="109"/>
        <v>1</v>
      </c>
      <c r="CH107" s="190">
        <f t="shared" ref="CH107:CH170" si="110">CH6</f>
        <v>1</v>
      </c>
    </row>
    <row r="108" spans="1:86" s="103" customFormat="1">
      <c r="A108" s="103" t="s">
        <v>14</v>
      </c>
      <c r="B108" s="102">
        <f t="shared" si="71"/>
        <v>99</v>
      </c>
      <c r="C108" s="183">
        <v>0.3582995951417004</v>
      </c>
      <c r="D108" s="184">
        <v>494</v>
      </c>
      <c r="E108" s="338"/>
      <c r="F108" s="185">
        <v>0.28769354350538479</v>
      </c>
      <c r="G108" s="186">
        <v>7.0199999999999999E-2</v>
      </c>
      <c r="H108" s="187">
        <v>0.57189999999999996</v>
      </c>
      <c r="I108" s="22">
        <v>0.13489759857843506</v>
      </c>
      <c r="J108" s="215">
        <v>2235.8063423032427</v>
      </c>
      <c r="K108" s="188">
        <v>2.81E-2</v>
      </c>
      <c r="L108" s="189">
        <v>0.76029999999999998</v>
      </c>
      <c r="M108" s="23">
        <v>0.18920688444012512</v>
      </c>
      <c r="N108" s="215">
        <v>26341.865684895954</v>
      </c>
      <c r="O108" s="235">
        <v>7.0199999999999999E-2</v>
      </c>
      <c r="P108" s="235">
        <v>0.57189999999999996</v>
      </c>
      <c r="Q108" s="235">
        <v>7.4317755935179433E-2</v>
      </c>
      <c r="R108" s="208">
        <v>573.67409548750834</v>
      </c>
      <c r="S108" s="152">
        <v>4.5999999999999999E-3</v>
      </c>
      <c r="T108" s="22">
        <v>2.12E-2</v>
      </c>
      <c r="U108" s="151">
        <v>5.3981421743709145E-2</v>
      </c>
      <c r="V108" s="212">
        <v>16759.304441732747</v>
      </c>
      <c r="W108" s="191">
        <v>1.06E-2</v>
      </c>
      <c r="X108" s="192">
        <v>2.6200000000000001E-2</v>
      </c>
      <c r="Y108" s="240">
        <v>5.443047323121173E-2</v>
      </c>
      <c r="Z108" s="212">
        <v>22147.439732023297</v>
      </c>
      <c r="AA108" s="263">
        <v>0.41565691499676982</v>
      </c>
      <c r="AB108" s="264">
        <v>-7.6124190225032376E-3</v>
      </c>
      <c r="AC108" s="263">
        <v>0.33639377075703397</v>
      </c>
      <c r="AD108" s="264">
        <v>-4.2807452843413259E-2</v>
      </c>
      <c r="AE108" s="263">
        <v>0.38902538878288256</v>
      </c>
      <c r="AF108" s="264">
        <v>-6.5446702941922685E-3</v>
      </c>
      <c r="AG108" s="263">
        <v>0.32896692337132527</v>
      </c>
      <c r="AH108" s="264">
        <v>-4.4726404949977393E-2</v>
      </c>
      <c r="AI108" s="263">
        <v>0.38982168731024119</v>
      </c>
      <c r="AJ108" s="305">
        <v>-6.7425191392483505E-3</v>
      </c>
      <c r="AK108" s="329">
        <v>0.56796610000000003</v>
      </c>
      <c r="AL108" s="330">
        <v>0.16810729999999999</v>
      </c>
      <c r="AM108" s="331">
        <v>0.2145891</v>
      </c>
      <c r="AN108" s="331">
        <v>4.9337499999999999E-2</v>
      </c>
      <c r="AO108" s="976">
        <v>21352.554002451721</v>
      </c>
      <c r="AP108" s="102"/>
      <c r="AQ108" s="192"/>
      <c r="AR108" s="192"/>
      <c r="AS108" s="192"/>
      <c r="AT108" s="192"/>
      <c r="AU108" s="102"/>
      <c r="AV108" s="192"/>
      <c r="AW108" s="192"/>
      <c r="AX108" s="192"/>
      <c r="AY108" s="192"/>
      <c r="AZ108" s="192"/>
      <c r="BA108" s="260"/>
      <c r="BB108" s="260"/>
      <c r="BC108" s="260"/>
      <c r="BD108" s="192"/>
      <c r="BE108" s="192"/>
      <c r="BF108" s="192"/>
      <c r="BG108" s="192"/>
      <c r="BH108" s="192"/>
      <c r="BI108" s="192"/>
      <c r="BJ108" s="192"/>
      <c r="BK108" s="192"/>
      <c r="BL108" s="192"/>
      <c r="BM108" s="192"/>
      <c r="BN108" s="192"/>
      <c r="BO108" s="192"/>
      <c r="BP108" s="192"/>
      <c r="BQ108" s="192"/>
      <c r="BR108" s="192"/>
      <c r="BS108" s="10"/>
      <c r="BT108" s="10"/>
      <c r="BU108" s="102"/>
      <c r="BV108" s="103" t="s">
        <v>14</v>
      </c>
      <c r="BW108" s="102">
        <v>2</v>
      </c>
      <c r="BX108" s="480">
        <f t="shared" si="102"/>
        <v>0.9939557409159806</v>
      </c>
      <c r="BY108" s="190">
        <f t="shared" ref="BY108:CG108" si="111">BY318</f>
        <v>0.92952046388540988</v>
      </c>
      <c r="BZ108" s="190">
        <f t="shared" si="111"/>
        <v>0.95607216325181232</v>
      </c>
      <c r="CA108" s="190">
        <f t="shared" si="111"/>
        <v>0.97565471762681855</v>
      </c>
      <c r="CB108" s="190">
        <f t="shared" si="111"/>
        <v>0.98018231224993657</v>
      </c>
      <c r="CC108" s="480">
        <f t="shared" si="111"/>
        <v>0.97388472204426468</v>
      </c>
      <c r="CD108" s="190">
        <f t="shared" si="111"/>
        <v>0.94845145183123469</v>
      </c>
      <c r="CE108" s="190">
        <f t="shared" si="111"/>
        <v>0.96799375779282304</v>
      </c>
      <c r="CF108" s="190">
        <f t="shared" si="111"/>
        <v>1</v>
      </c>
      <c r="CG108" s="190">
        <f t="shared" si="111"/>
        <v>1</v>
      </c>
      <c r="CH108" s="190">
        <f t="shared" si="110"/>
        <v>1</v>
      </c>
    </row>
    <row r="109" spans="1:86" s="103" customFormat="1">
      <c r="A109" s="103" t="s">
        <v>14</v>
      </c>
      <c r="B109" s="102">
        <f t="shared" si="71"/>
        <v>100</v>
      </c>
      <c r="C109" s="183">
        <v>0.42230130486358242</v>
      </c>
      <c r="D109" s="184">
        <v>843</v>
      </c>
      <c r="E109" s="339"/>
      <c r="F109" s="185">
        <v>0.2899814890063433</v>
      </c>
      <c r="G109" s="186">
        <v>7.1900000000000006E-2</v>
      </c>
      <c r="H109" s="187">
        <v>0.58150000000000002</v>
      </c>
      <c r="I109" s="22">
        <v>0.13489759857843506</v>
      </c>
      <c r="J109" s="215">
        <v>2235.8063423032427</v>
      </c>
      <c r="K109" s="188">
        <v>2.8899999999999999E-2</v>
      </c>
      <c r="L109" s="189">
        <v>0.77780000000000005</v>
      </c>
      <c r="M109" s="23">
        <v>0.18920688444012512</v>
      </c>
      <c r="N109" s="215">
        <v>26341.865684895954</v>
      </c>
      <c r="O109" s="235">
        <v>7.1900000000000006E-2</v>
      </c>
      <c r="P109" s="235">
        <v>0.58150000000000002</v>
      </c>
      <c r="Q109" s="235">
        <v>7.4317755935179433E-2</v>
      </c>
      <c r="R109" s="208">
        <v>573.67409548750834</v>
      </c>
      <c r="S109" s="152">
        <v>4.7000000000000002E-3</v>
      </c>
      <c r="T109" s="22">
        <v>2.1399999999999999E-2</v>
      </c>
      <c r="U109" s="151">
        <v>5.3981421743709145E-2</v>
      </c>
      <c r="V109" s="212">
        <v>16759.304441732747</v>
      </c>
      <c r="W109" s="191">
        <v>1.0699999999999999E-2</v>
      </c>
      <c r="X109" s="192">
        <v>2.64E-2</v>
      </c>
      <c r="Y109" s="240">
        <v>5.443047323121173E-2</v>
      </c>
      <c r="Z109" s="212">
        <v>22147.439732023297</v>
      </c>
      <c r="AA109" s="263">
        <v>0.41565691499676982</v>
      </c>
      <c r="AB109" s="264">
        <v>-7.6124190225032376E-3</v>
      </c>
      <c r="AC109" s="263">
        <v>0.33639377075703397</v>
      </c>
      <c r="AD109" s="264">
        <v>-4.2807452843413259E-2</v>
      </c>
      <c r="AE109" s="263">
        <v>0.38902538878288256</v>
      </c>
      <c r="AF109" s="264">
        <v>-6.5446702941922685E-3</v>
      </c>
      <c r="AG109" s="263">
        <v>0.32896692337132527</v>
      </c>
      <c r="AH109" s="264">
        <v>-4.4726404949977393E-2</v>
      </c>
      <c r="AI109" s="263">
        <v>0.38982168731024119</v>
      </c>
      <c r="AJ109" s="305">
        <v>-6.7425191392483505E-3</v>
      </c>
      <c r="AK109" s="329">
        <v>0.56796610000000003</v>
      </c>
      <c r="AL109" s="330">
        <v>0.16810729999999999</v>
      </c>
      <c r="AM109" s="331">
        <v>0.2145891</v>
      </c>
      <c r="AN109" s="331">
        <v>4.9337499999999999E-2</v>
      </c>
      <c r="AO109" s="976">
        <v>21352.554002451721</v>
      </c>
      <c r="AP109" s="102"/>
      <c r="AQ109" s="192"/>
      <c r="AR109" s="192"/>
      <c r="AS109" s="192"/>
      <c r="AT109" s="192"/>
      <c r="AU109" s="102"/>
      <c r="AV109" s="192"/>
      <c r="AW109" s="192"/>
      <c r="AX109" s="192"/>
      <c r="AY109" s="192"/>
      <c r="AZ109" s="192"/>
      <c r="BA109" s="260"/>
      <c r="BB109" s="260"/>
      <c r="BC109" s="260"/>
      <c r="BD109" s="192"/>
      <c r="BE109" s="192"/>
      <c r="BF109" s="192"/>
      <c r="BG109" s="192"/>
      <c r="BH109" s="192"/>
      <c r="BI109" s="192"/>
      <c r="BJ109" s="192"/>
      <c r="BK109" s="192"/>
      <c r="BL109" s="192"/>
      <c r="BM109" s="192"/>
      <c r="BN109" s="192"/>
      <c r="BO109" s="192"/>
      <c r="BP109" s="192"/>
      <c r="BQ109" s="192"/>
      <c r="BR109" s="192"/>
      <c r="BS109" s="10"/>
      <c r="BT109" s="10"/>
      <c r="BU109" s="102"/>
      <c r="BV109" s="103" t="s">
        <v>14</v>
      </c>
      <c r="BW109" s="102">
        <v>3</v>
      </c>
      <c r="BX109" s="480">
        <f t="shared" si="102"/>
        <v>0.99094732510675809</v>
      </c>
      <c r="BY109" s="190">
        <f t="shared" ref="BY109:CG109" si="112">BY319</f>
        <v>0.89616593837711278</v>
      </c>
      <c r="BZ109" s="190">
        <f t="shared" si="112"/>
        <v>0.93483725252939665</v>
      </c>
      <c r="CA109" s="190">
        <f t="shared" si="112"/>
        <v>0.96370524639487465</v>
      </c>
      <c r="CB109" s="190">
        <f t="shared" si="112"/>
        <v>0.97042123625752397</v>
      </c>
      <c r="CC109" s="480">
        <f t="shared" si="112"/>
        <v>0.96108396019241804</v>
      </c>
      <c r="CD109" s="190">
        <f t="shared" si="112"/>
        <v>0.92368237853914137</v>
      </c>
      <c r="CE109" s="190">
        <f t="shared" si="112"/>
        <v>0.9523768607118408</v>
      </c>
      <c r="CF109" s="190">
        <f t="shared" si="112"/>
        <v>1</v>
      </c>
      <c r="CG109" s="190">
        <f t="shared" si="112"/>
        <v>1</v>
      </c>
      <c r="CH109" s="190">
        <f t="shared" si="110"/>
        <v>1</v>
      </c>
    </row>
    <row r="110" spans="1:86" s="103" customFormat="1">
      <c r="A110" s="103" t="s">
        <v>14</v>
      </c>
      <c r="B110" s="102">
        <f t="shared" si="71"/>
        <v>100</v>
      </c>
      <c r="C110" s="183">
        <v>0</v>
      </c>
      <c r="D110" s="184">
        <v>0</v>
      </c>
      <c r="E110" s="338">
        <v>0</v>
      </c>
      <c r="F110" s="185">
        <v>0</v>
      </c>
      <c r="G110" s="186">
        <v>0</v>
      </c>
      <c r="H110" s="187">
        <v>0</v>
      </c>
      <c r="I110" s="22">
        <v>0</v>
      </c>
      <c r="J110" s="215">
        <v>0</v>
      </c>
      <c r="K110" s="188">
        <v>0</v>
      </c>
      <c r="L110" s="189">
        <v>0</v>
      </c>
      <c r="M110" s="23">
        <v>0</v>
      </c>
      <c r="N110" s="215">
        <v>0</v>
      </c>
      <c r="O110" s="235">
        <v>0</v>
      </c>
      <c r="P110" s="235">
        <v>0</v>
      </c>
      <c r="Q110" s="235">
        <v>0</v>
      </c>
      <c r="R110" s="208">
        <v>0</v>
      </c>
      <c r="S110" s="152">
        <v>0</v>
      </c>
      <c r="T110" s="22">
        <v>0</v>
      </c>
      <c r="U110" s="151">
        <v>0</v>
      </c>
      <c r="V110" s="212">
        <v>0</v>
      </c>
      <c r="W110" s="191">
        <v>0</v>
      </c>
      <c r="X110" s="192">
        <v>0</v>
      </c>
      <c r="Y110" s="240">
        <v>0</v>
      </c>
      <c r="Z110" s="212">
        <v>0</v>
      </c>
      <c r="AA110" s="263">
        <v>0</v>
      </c>
      <c r="AB110" s="264">
        <v>0</v>
      </c>
      <c r="AC110" s="263">
        <v>0</v>
      </c>
      <c r="AD110" s="264">
        <v>0</v>
      </c>
      <c r="AE110" s="263">
        <v>0</v>
      </c>
      <c r="AF110" s="264">
        <v>0</v>
      </c>
      <c r="AG110" s="263">
        <v>0</v>
      </c>
      <c r="AH110" s="264">
        <v>0</v>
      </c>
      <c r="AI110" s="263">
        <v>0</v>
      </c>
      <c r="AJ110" s="305">
        <v>0</v>
      </c>
      <c r="AK110" s="329">
        <v>0</v>
      </c>
      <c r="AL110" s="330">
        <v>0</v>
      </c>
      <c r="AM110" s="331">
        <v>0</v>
      </c>
      <c r="AN110" s="331">
        <v>0</v>
      </c>
      <c r="AO110" s="976">
        <v>0</v>
      </c>
      <c r="AP110" s="102"/>
      <c r="AQ110" s="192"/>
      <c r="AR110" s="192"/>
      <c r="AS110" s="192"/>
      <c r="AT110" s="192"/>
      <c r="AU110" s="102"/>
      <c r="AV110" s="192"/>
      <c r="AW110" s="192"/>
      <c r="AX110" s="192"/>
      <c r="AY110" s="192"/>
      <c r="AZ110" s="192"/>
      <c r="BA110" s="260"/>
      <c r="BB110" s="260"/>
      <c r="BC110" s="260"/>
      <c r="BD110" s="192"/>
      <c r="BE110" s="192"/>
      <c r="BF110" s="192"/>
      <c r="BG110" s="192"/>
      <c r="BH110" s="192"/>
      <c r="BI110" s="192"/>
      <c r="BJ110" s="192"/>
      <c r="BK110" s="192"/>
      <c r="BL110" s="192"/>
      <c r="BM110" s="192"/>
      <c r="BN110" s="192"/>
      <c r="BO110" s="192"/>
      <c r="BP110" s="192"/>
      <c r="BQ110" s="192"/>
      <c r="BR110" s="192"/>
      <c r="BS110" s="10"/>
      <c r="BT110" s="10"/>
      <c r="BU110" s="102"/>
      <c r="BV110" s="103" t="s">
        <v>14</v>
      </c>
      <c r="BW110" s="102">
        <v>4</v>
      </c>
      <c r="BX110" s="480">
        <f t="shared" si="102"/>
        <v>0.98794801489983608</v>
      </c>
      <c r="BY110" s="190">
        <f t="shared" ref="BY110:CG110" si="113">BY320</f>
        <v>0.86400829278174762</v>
      </c>
      <c r="BZ110" s="190">
        <f t="shared" si="113"/>
        <v>0.91407398134499995</v>
      </c>
      <c r="CA110" s="190">
        <f t="shared" si="113"/>
        <v>0.9519021280274671</v>
      </c>
      <c r="CB110" s="190">
        <f t="shared" si="113"/>
        <v>0.96075736524763222</v>
      </c>
      <c r="CC110" s="480">
        <f t="shared" si="113"/>
        <v>0.94845145183123469</v>
      </c>
      <c r="CD110" s="190">
        <f t="shared" si="113"/>
        <v>0.89956015648077703</v>
      </c>
      <c r="CE110" s="190">
        <f t="shared" si="113"/>
        <v>0.93701191512587045</v>
      </c>
      <c r="CF110" s="190">
        <f t="shared" si="113"/>
        <v>1</v>
      </c>
      <c r="CG110" s="190">
        <f t="shared" si="113"/>
        <v>1</v>
      </c>
      <c r="CH110" s="190">
        <f t="shared" si="110"/>
        <v>1</v>
      </c>
    </row>
    <row r="111" spans="1:86" s="103" customFormat="1">
      <c r="A111" s="103" t="s">
        <v>14</v>
      </c>
      <c r="B111" s="102">
        <f t="shared" si="71"/>
        <v>100</v>
      </c>
      <c r="C111" s="183">
        <v>0</v>
      </c>
      <c r="D111" s="184">
        <v>0</v>
      </c>
      <c r="E111" s="338">
        <v>0</v>
      </c>
      <c r="F111" s="185">
        <v>0</v>
      </c>
      <c r="G111" s="186">
        <v>0</v>
      </c>
      <c r="H111" s="187">
        <v>0</v>
      </c>
      <c r="I111" s="22">
        <v>0</v>
      </c>
      <c r="J111" s="215">
        <v>0</v>
      </c>
      <c r="K111" s="188">
        <v>0</v>
      </c>
      <c r="L111" s="189">
        <v>0</v>
      </c>
      <c r="M111" s="23">
        <v>0</v>
      </c>
      <c r="N111" s="215">
        <v>0</v>
      </c>
      <c r="O111" s="235">
        <v>0</v>
      </c>
      <c r="P111" s="235">
        <v>0</v>
      </c>
      <c r="Q111" s="235">
        <v>0</v>
      </c>
      <c r="R111" s="208">
        <v>0</v>
      </c>
      <c r="S111" s="152">
        <v>0</v>
      </c>
      <c r="T111" s="22">
        <v>0</v>
      </c>
      <c r="U111" s="151">
        <v>0</v>
      </c>
      <c r="V111" s="212">
        <v>0</v>
      </c>
      <c r="W111" s="191">
        <v>0</v>
      </c>
      <c r="X111" s="192">
        <v>0</v>
      </c>
      <c r="Y111" s="240">
        <v>0</v>
      </c>
      <c r="Z111" s="212">
        <v>0</v>
      </c>
      <c r="AA111" s="263">
        <v>0</v>
      </c>
      <c r="AB111" s="264">
        <v>0</v>
      </c>
      <c r="AC111" s="263">
        <v>0</v>
      </c>
      <c r="AD111" s="264">
        <v>0</v>
      </c>
      <c r="AE111" s="263">
        <v>0</v>
      </c>
      <c r="AF111" s="264">
        <v>0</v>
      </c>
      <c r="AG111" s="263">
        <v>0</v>
      </c>
      <c r="AH111" s="264">
        <v>0</v>
      </c>
      <c r="AI111" s="263">
        <v>0</v>
      </c>
      <c r="AJ111" s="305">
        <v>0</v>
      </c>
      <c r="AK111" s="329">
        <v>0</v>
      </c>
      <c r="AL111" s="330">
        <v>0</v>
      </c>
      <c r="AM111" s="331">
        <v>0</v>
      </c>
      <c r="AN111" s="331">
        <v>0</v>
      </c>
      <c r="AO111" s="976">
        <v>0</v>
      </c>
      <c r="AP111" s="102"/>
      <c r="AQ111" s="192"/>
      <c r="AR111" s="192"/>
      <c r="AS111" s="192"/>
      <c r="AT111" s="192"/>
      <c r="AU111" s="102"/>
      <c r="AV111" s="192"/>
      <c r="AW111" s="192"/>
      <c r="AX111" s="192"/>
      <c r="AY111" s="192"/>
      <c r="AZ111" s="192"/>
      <c r="BA111" s="260"/>
      <c r="BB111" s="260"/>
      <c r="BC111" s="260"/>
      <c r="BD111" s="192"/>
      <c r="BE111" s="192"/>
      <c r="BF111" s="192"/>
      <c r="BG111" s="192"/>
      <c r="BH111" s="192"/>
      <c r="BI111" s="192"/>
      <c r="BJ111" s="192"/>
      <c r="BK111" s="192"/>
      <c r="BL111" s="192"/>
      <c r="BM111" s="192"/>
      <c r="BN111" s="192"/>
      <c r="BO111" s="192"/>
      <c r="BP111" s="192"/>
      <c r="BQ111" s="192"/>
      <c r="BR111" s="192"/>
      <c r="BS111" s="10"/>
      <c r="BT111" s="10"/>
      <c r="BU111" s="102"/>
      <c r="BV111" s="103" t="s">
        <v>14</v>
      </c>
      <c r="BW111" s="102">
        <v>5</v>
      </c>
      <c r="BX111" s="480">
        <f t="shared" si="102"/>
        <v>0.98495778273519685</v>
      </c>
      <c r="BY111" s="190">
        <f t="shared" ref="BY111:CG111" si="114">BY321</f>
        <v>0.83300457875859746</v>
      </c>
      <c r="BZ111" s="190">
        <f t="shared" si="114"/>
        <v>0.89377187431416094</v>
      </c>
      <c r="CA111" s="190">
        <f t="shared" si="114"/>
        <v>0.94024357004687498</v>
      </c>
      <c r="CB111" s="190">
        <f t="shared" si="114"/>
        <v>0.95118973121134187</v>
      </c>
      <c r="CC111" s="480">
        <f t="shared" si="114"/>
        <v>0.93598498543319419</v>
      </c>
      <c r="CD111" s="190">
        <f t="shared" si="114"/>
        <v>0.87606789295637677</v>
      </c>
      <c r="CE111" s="190">
        <f t="shared" si="114"/>
        <v>0.92189485623538681</v>
      </c>
      <c r="CF111" s="190">
        <f t="shared" si="114"/>
        <v>1</v>
      </c>
      <c r="CG111" s="190">
        <f t="shared" si="114"/>
        <v>1</v>
      </c>
      <c r="CH111" s="190">
        <f t="shared" si="110"/>
        <v>1</v>
      </c>
    </row>
    <row r="112" spans="1:86" s="103" customFormat="1">
      <c r="A112" s="103" t="s">
        <v>14</v>
      </c>
      <c r="B112" s="102">
        <f t="shared" si="71"/>
        <v>100</v>
      </c>
      <c r="C112" s="183">
        <v>0</v>
      </c>
      <c r="D112" s="184">
        <v>0</v>
      </c>
      <c r="E112" s="338">
        <v>0</v>
      </c>
      <c r="F112" s="185">
        <v>0</v>
      </c>
      <c r="G112" s="186">
        <v>0</v>
      </c>
      <c r="H112" s="187">
        <v>0</v>
      </c>
      <c r="I112" s="22">
        <v>0</v>
      </c>
      <c r="J112" s="215">
        <v>0</v>
      </c>
      <c r="K112" s="188">
        <v>0</v>
      </c>
      <c r="L112" s="189">
        <v>0</v>
      </c>
      <c r="M112" s="23">
        <v>0</v>
      </c>
      <c r="N112" s="215">
        <v>0</v>
      </c>
      <c r="O112" s="235">
        <v>0</v>
      </c>
      <c r="P112" s="235">
        <v>0</v>
      </c>
      <c r="Q112" s="235">
        <v>0</v>
      </c>
      <c r="R112" s="208">
        <v>0</v>
      </c>
      <c r="S112" s="152">
        <v>0</v>
      </c>
      <c r="T112" s="22">
        <v>0</v>
      </c>
      <c r="U112" s="151">
        <v>0</v>
      </c>
      <c r="V112" s="212">
        <v>0</v>
      </c>
      <c r="W112" s="191">
        <v>0</v>
      </c>
      <c r="X112" s="192">
        <v>0</v>
      </c>
      <c r="Y112" s="240">
        <v>0</v>
      </c>
      <c r="Z112" s="212">
        <v>0</v>
      </c>
      <c r="AA112" s="263">
        <v>0</v>
      </c>
      <c r="AB112" s="264">
        <v>0</v>
      </c>
      <c r="AC112" s="263">
        <v>0</v>
      </c>
      <c r="AD112" s="264">
        <v>0</v>
      </c>
      <c r="AE112" s="263">
        <v>0</v>
      </c>
      <c r="AF112" s="264">
        <v>0</v>
      </c>
      <c r="AG112" s="263">
        <v>0</v>
      </c>
      <c r="AH112" s="264">
        <v>0</v>
      </c>
      <c r="AI112" s="263">
        <v>0</v>
      </c>
      <c r="AJ112" s="305">
        <v>0</v>
      </c>
      <c r="AK112" s="329">
        <v>0</v>
      </c>
      <c r="AL112" s="330">
        <v>0</v>
      </c>
      <c r="AM112" s="331">
        <v>0</v>
      </c>
      <c r="AN112" s="331">
        <v>0</v>
      </c>
      <c r="AO112" s="976">
        <v>0</v>
      </c>
      <c r="AP112" s="102"/>
      <c r="AQ112" s="192"/>
      <c r="AR112" s="192"/>
      <c r="AS112" s="192"/>
      <c r="AT112" s="192"/>
      <c r="AU112" s="102"/>
      <c r="AV112" s="192"/>
      <c r="AW112" s="192"/>
      <c r="AX112" s="192"/>
      <c r="AY112" s="192"/>
      <c r="AZ112" s="192"/>
      <c r="BA112" s="260"/>
      <c r="BB112" s="260"/>
      <c r="BC112" s="260"/>
      <c r="BD112" s="192"/>
      <c r="BE112" s="192"/>
      <c r="BF112" s="192"/>
      <c r="BG112" s="192"/>
      <c r="BH112" s="192"/>
      <c r="BI112" s="192"/>
      <c r="BJ112" s="192"/>
      <c r="BK112" s="192"/>
      <c r="BL112" s="192"/>
      <c r="BM112" s="192"/>
      <c r="BN112" s="192"/>
      <c r="BO112" s="192"/>
      <c r="BP112" s="192"/>
      <c r="BQ112" s="192"/>
      <c r="BR112" s="192"/>
      <c r="BS112" s="10"/>
      <c r="BT112" s="10"/>
      <c r="BU112" s="102"/>
      <c r="BV112" s="103" t="s">
        <v>14</v>
      </c>
      <c r="BW112" s="102">
        <v>6</v>
      </c>
      <c r="BX112" s="480">
        <f t="shared" si="102"/>
        <v>0.98197660113623886</v>
      </c>
      <c r="BY112" s="190">
        <f t="shared" ref="BY112:CG112" si="115">BY322</f>
        <v>0.80311338910733099</v>
      </c>
      <c r="BZ112" s="190">
        <f t="shared" si="115"/>
        <v>0.8739206887167108</v>
      </c>
      <c r="CA112" s="190">
        <f t="shared" si="115"/>
        <v>0.92872780192900606</v>
      </c>
      <c r="CB112" s="190">
        <f t="shared" si="115"/>
        <v>0.94171737577958115</v>
      </c>
      <c r="CC112" s="480">
        <f t="shared" si="115"/>
        <v>0.92368237853914137</v>
      </c>
      <c r="CD112" s="190">
        <f t="shared" si="115"/>
        <v>0.85318913642372562</v>
      </c>
      <c r="CE112" s="190">
        <f t="shared" si="115"/>
        <v>0.90702168481934109</v>
      </c>
      <c r="CF112" s="190">
        <f t="shared" si="115"/>
        <v>1</v>
      </c>
      <c r="CG112" s="190">
        <f t="shared" si="115"/>
        <v>1</v>
      </c>
      <c r="CH112" s="190">
        <f t="shared" si="110"/>
        <v>1</v>
      </c>
    </row>
    <row r="113" spans="1:86" s="103" customFormat="1">
      <c r="A113" s="103" t="s">
        <v>14</v>
      </c>
      <c r="B113" s="102">
        <f t="shared" si="71"/>
        <v>100</v>
      </c>
      <c r="C113" s="183">
        <v>0</v>
      </c>
      <c r="D113" s="184">
        <v>0</v>
      </c>
      <c r="E113" s="338">
        <v>0</v>
      </c>
      <c r="F113" s="185">
        <v>0</v>
      </c>
      <c r="G113" s="186">
        <v>0</v>
      </c>
      <c r="H113" s="187">
        <v>0</v>
      </c>
      <c r="I113" s="22">
        <v>0</v>
      </c>
      <c r="J113" s="215">
        <v>0</v>
      </c>
      <c r="K113" s="188">
        <v>0</v>
      </c>
      <c r="L113" s="189">
        <v>0</v>
      </c>
      <c r="M113" s="23">
        <v>0</v>
      </c>
      <c r="N113" s="215">
        <v>0</v>
      </c>
      <c r="O113" s="235">
        <v>0</v>
      </c>
      <c r="P113" s="235">
        <v>0</v>
      </c>
      <c r="Q113" s="235">
        <v>0</v>
      </c>
      <c r="R113" s="208">
        <v>0</v>
      </c>
      <c r="S113" s="152">
        <v>0</v>
      </c>
      <c r="T113" s="22">
        <v>0</v>
      </c>
      <c r="U113" s="151">
        <v>0</v>
      </c>
      <c r="V113" s="212">
        <v>0</v>
      </c>
      <c r="W113" s="191">
        <v>0</v>
      </c>
      <c r="X113" s="192">
        <v>0</v>
      </c>
      <c r="Y113" s="240">
        <v>0</v>
      </c>
      <c r="Z113" s="212">
        <v>0</v>
      </c>
      <c r="AA113" s="263">
        <v>0</v>
      </c>
      <c r="AB113" s="264">
        <v>0</v>
      </c>
      <c r="AC113" s="263">
        <v>0</v>
      </c>
      <c r="AD113" s="264">
        <v>0</v>
      </c>
      <c r="AE113" s="263">
        <v>0</v>
      </c>
      <c r="AF113" s="264">
        <v>0</v>
      </c>
      <c r="AG113" s="263">
        <v>0</v>
      </c>
      <c r="AH113" s="264">
        <v>0</v>
      </c>
      <c r="AI113" s="263">
        <v>0</v>
      </c>
      <c r="AJ113" s="305">
        <v>0</v>
      </c>
      <c r="AK113" s="329">
        <v>0</v>
      </c>
      <c r="AL113" s="330">
        <v>0</v>
      </c>
      <c r="AM113" s="331">
        <v>0</v>
      </c>
      <c r="AN113" s="331">
        <v>0</v>
      </c>
      <c r="AO113" s="976">
        <v>0</v>
      </c>
      <c r="AP113" s="102"/>
      <c r="AQ113" s="192"/>
      <c r="AR113" s="192"/>
      <c r="AS113" s="192"/>
      <c r="AT113" s="192"/>
      <c r="AU113" s="102"/>
      <c r="AV113" s="192"/>
      <c r="AW113" s="192"/>
      <c r="AX113" s="192"/>
      <c r="AY113" s="192"/>
      <c r="AZ113" s="192"/>
      <c r="BA113" s="260"/>
      <c r="BB113" s="260"/>
      <c r="BC113" s="260"/>
      <c r="BD113" s="192"/>
      <c r="BE113" s="192"/>
      <c r="BF113" s="192"/>
      <c r="BG113" s="192"/>
      <c r="BH113" s="192"/>
      <c r="BI113" s="192"/>
      <c r="BJ113" s="192"/>
      <c r="BK113" s="192"/>
      <c r="BL113" s="192"/>
      <c r="BM113" s="192"/>
      <c r="BN113" s="192"/>
      <c r="BO113" s="192"/>
      <c r="BP113" s="192"/>
      <c r="BQ113" s="192"/>
      <c r="BR113" s="192"/>
      <c r="BS113" s="10"/>
      <c r="BT113" s="10"/>
      <c r="BU113" s="102"/>
      <c r="BV113" s="103" t="s">
        <v>14</v>
      </c>
      <c r="BW113" s="102">
        <v>7</v>
      </c>
      <c r="BX113" s="480">
        <f t="shared" si="102"/>
        <v>0.97900444270952403</v>
      </c>
      <c r="BY113" s="190">
        <f t="shared" ref="BY113:CG113" si="116">BY323</f>
        <v>0.77429480246636195</v>
      </c>
      <c r="BZ113" s="190">
        <f t="shared" si="116"/>
        <v>0.85451040932916678</v>
      </c>
      <c r="CA113" s="190">
        <f t="shared" si="116"/>
        <v>0.91735307483451567</v>
      </c>
      <c r="CB113" s="190">
        <f t="shared" si="116"/>
        <v>0.93233935012712876</v>
      </c>
      <c r="CC113" s="480">
        <f t="shared" si="116"/>
        <v>0.9115414773762115</v>
      </c>
      <c r="CD113" s="190">
        <f t="shared" si="116"/>
        <v>0.83090786497720626</v>
      </c>
      <c r="CE113" s="190">
        <f t="shared" si="116"/>
        <v>0.89238846617716638</v>
      </c>
      <c r="CF113" s="190">
        <f t="shared" si="116"/>
        <v>1</v>
      </c>
      <c r="CG113" s="190">
        <f t="shared" si="116"/>
        <v>1</v>
      </c>
      <c r="CH113" s="190">
        <f t="shared" si="110"/>
        <v>1</v>
      </c>
    </row>
    <row r="114" spans="1:86" s="103" customFormat="1">
      <c r="A114" s="103" t="s">
        <v>14</v>
      </c>
      <c r="B114" s="102">
        <f t="shared" si="71"/>
        <v>100</v>
      </c>
      <c r="C114" s="183">
        <v>0</v>
      </c>
      <c r="D114" s="184">
        <v>0</v>
      </c>
      <c r="E114" s="339">
        <v>0</v>
      </c>
      <c r="F114" s="185">
        <v>0</v>
      </c>
      <c r="G114" s="186">
        <v>0</v>
      </c>
      <c r="H114" s="187">
        <v>0</v>
      </c>
      <c r="I114" s="22">
        <v>0</v>
      </c>
      <c r="J114" s="215">
        <v>0</v>
      </c>
      <c r="K114" s="188">
        <v>0</v>
      </c>
      <c r="L114" s="189">
        <v>0</v>
      </c>
      <c r="M114" s="23">
        <v>0</v>
      </c>
      <c r="N114" s="215">
        <v>0</v>
      </c>
      <c r="O114" s="235">
        <v>0</v>
      </c>
      <c r="P114" s="235">
        <v>0</v>
      </c>
      <c r="Q114" s="235">
        <v>0</v>
      </c>
      <c r="R114" s="208">
        <v>0</v>
      </c>
      <c r="S114" s="152">
        <v>0</v>
      </c>
      <c r="T114" s="22">
        <v>0</v>
      </c>
      <c r="U114" s="151">
        <v>0</v>
      </c>
      <c r="V114" s="212">
        <v>0</v>
      </c>
      <c r="W114" s="191">
        <v>0</v>
      </c>
      <c r="X114" s="192">
        <v>0</v>
      </c>
      <c r="Y114" s="240">
        <v>0</v>
      </c>
      <c r="Z114" s="212">
        <v>0</v>
      </c>
      <c r="AA114" s="263">
        <v>0</v>
      </c>
      <c r="AB114" s="264">
        <v>0</v>
      </c>
      <c r="AC114" s="263">
        <v>0</v>
      </c>
      <c r="AD114" s="264">
        <v>0</v>
      </c>
      <c r="AE114" s="263">
        <v>0</v>
      </c>
      <c r="AF114" s="264">
        <v>0</v>
      </c>
      <c r="AG114" s="263">
        <v>0</v>
      </c>
      <c r="AH114" s="264">
        <v>0</v>
      </c>
      <c r="AI114" s="263">
        <v>0</v>
      </c>
      <c r="AJ114" s="305">
        <v>0</v>
      </c>
      <c r="AK114" s="329">
        <v>0</v>
      </c>
      <c r="AL114" s="330">
        <v>0</v>
      </c>
      <c r="AM114" s="331">
        <v>0</v>
      </c>
      <c r="AN114" s="331">
        <v>0</v>
      </c>
      <c r="AO114" s="976">
        <v>0</v>
      </c>
      <c r="AP114" s="102"/>
      <c r="AQ114" s="192"/>
      <c r="AR114" s="192"/>
      <c r="AS114" s="192"/>
      <c r="AT114" s="192"/>
      <c r="AU114" s="102"/>
      <c r="AV114" s="192"/>
      <c r="AW114" s="192"/>
      <c r="AX114" s="192"/>
      <c r="AY114" s="192"/>
      <c r="AZ114" s="192"/>
      <c r="BA114" s="260"/>
      <c r="BB114" s="260"/>
      <c r="BC114" s="260"/>
      <c r="BD114" s="192"/>
      <c r="BE114" s="192"/>
      <c r="BF114" s="192"/>
      <c r="BG114" s="192"/>
      <c r="BH114" s="192"/>
      <c r="BI114" s="192"/>
      <c r="BJ114" s="192"/>
      <c r="BK114" s="192"/>
      <c r="BL114" s="192"/>
      <c r="BM114" s="192"/>
      <c r="BN114" s="192"/>
      <c r="BO114" s="192"/>
      <c r="BP114" s="192"/>
      <c r="BQ114" s="192"/>
      <c r="BR114" s="192"/>
      <c r="BS114" s="10"/>
      <c r="BT114" s="10"/>
      <c r="BU114" s="102"/>
      <c r="BV114" s="103" t="s">
        <v>14</v>
      </c>
      <c r="BW114" s="102">
        <v>8</v>
      </c>
      <c r="BX114" s="480">
        <f t="shared" si="102"/>
        <v>0.97604128014452662</v>
      </c>
      <c r="BY114" s="190">
        <f t="shared" ref="BY114:CG114" si="117">BY324</f>
        <v>0.74651032999563005</v>
      </c>
      <c r="BZ114" s="190">
        <f t="shared" si="117"/>
        <v>0.83553124337189943</v>
      </c>
      <c r="CA114" s="190">
        <f t="shared" si="117"/>
        <v>0.90611766134322025</v>
      </c>
      <c r="CB114" s="190">
        <f t="shared" si="117"/>
        <v>0.92305471487757229</v>
      </c>
      <c r="CC114" s="480">
        <f t="shared" si="117"/>
        <v>0.89956015648077703</v>
      </c>
      <c r="CD114" s="190">
        <f t="shared" si="117"/>
        <v>0.80920847512771998</v>
      </c>
      <c r="CE114" s="190">
        <f t="shared" si="117"/>
        <v>0.87799132908785149</v>
      </c>
      <c r="CF114" s="190">
        <f t="shared" si="117"/>
        <v>1</v>
      </c>
      <c r="CG114" s="190">
        <f t="shared" si="117"/>
        <v>1</v>
      </c>
      <c r="CH114" s="190">
        <f t="shared" si="110"/>
        <v>1</v>
      </c>
    </row>
    <row r="115" spans="1:86" s="103" customFormat="1">
      <c r="A115" s="103" t="s">
        <v>14</v>
      </c>
      <c r="B115" s="102">
        <f t="shared" si="71"/>
        <v>100</v>
      </c>
      <c r="C115" s="183">
        <v>0</v>
      </c>
      <c r="D115" s="184">
        <v>0</v>
      </c>
      <c r="E115" s="338">
        <v>0</v>
      </c>
      <c r="F115" s="185">
        <v>0</v>
      </c>
      <c r="G115" s="186">
        <v>0</v>
      </c>
      <c r="H115" s="187">
        <v>0</v>
      </c>
      <c r="I115" s="22">
        <v>0</v>
      </c>
      <c r="J115" s="215">
        <v>0</v>
      </c>
      <c r="K115" s="188">
        <v>0</v>
      </c>
      <c r="L115" s="189">
        <v>0</v>
      </c>
      <c r="M115" s="23">
        <v>0</v>
      </c>
      <c r="N115" s="215">
        <v>0</v>
      </c>
      <c r="O115" s="235">
        <v>0</v>
      </c>
      <c r="P115" s="235">
        <v>0</v>
      </c>
      <c r="Q115" s="235">
        <v>0</v>
      </c>
      <c r="R115" s="208">
        <v>0</v>
      </c>
      <c r="S115" s="152">
        <v>0</v>
      </c>
      <c r="T115" s="22">
        <v>0</v>
      </c>
      <c r="U115" s="151">
        <v>0</v>
      </c>
      <c r="V115" s="212">
        <v>0</v>
      </c>
      <c r="W115" s="191">
        <v>0</v>
      </c>
      <c r="X115" s="192">
        <v>0</v>
      </c>
      <c r="Y115" s="240">
        <v>0</v>
      </c>
      <c r="Z115" s="212">
        <v>0</v>
      </c>
      <c r="AA115" s="263">
        <v>0</v>
      </c>
      <c r="AB115" s="264">
        <v>0</v>
      </c>
      <c r="AC115" s="263">
        <v>0</v>
      </c>
      <c r="AD115" s="264">
        <v>0</v>
      </c>
      <c r="AE115" s="263">
        <v>0</v>
      </c>
      <c r="AF115" s="264">
        <v>0</v>
      </c>
      <c r="AG115" s="263">
        <v>0</v>
      </c>
      <c r="AH115" s="264">
        <v>0</v>
      </c>
      <c r="AI115" s="263">
        <v>0</v>
      </c>
      <c r="AJ115" s="305">
        <v>0</v>
      </c>
      <c r="AK115" s="329">
        <v>0</v>
      </c>
      <c r="AL115" s="330">
        <v>0</v>
      </c>
      <c r="AM115" s="331">
        <v>0</v>
      </c>
      <c r="AN115" s="331">
        <v>0</v>
      </c>
      <c r="AO115" s="976">
        <v>0</v>
      </c>
      <c r="AP115" s="102"/>
      <c r="AQ115" s="192"/>
      <c r="AR115" s="192"/>
      <c r="AS115" s="192"/>
      <c r="AT115" s="192"/>
      <c r="AU115" s="102"/>
      <c r="AV115" s="192"/>
      <c r="AW115" s="192"/>
      <c r="AX115" s="192"/>
      <c r="AY115" s="192"/>
      <c r="AZ115" s="192"/>
      <c r="BA115" s="260"/>
      <c r="BB115" s="260"/>
      <c r="BC115" s="260"/>
      <c r="BD115" s="192"/>
      <c r="BE115" s="192"/>
      <c r="BF115" s="192"/>
      <c r="BG115" s="192"/>
      <c r="BH115" s="192"/>
      <c r="BI115" s="192"/>
      <c r="BJ115" s="192"/>
      <c r="BK115" s="192"/>
      <c r="BL115" s="192"/>
      <c r="BM115" s="192"/>
      <c r="BN115" s="192"/>
      <c r="BO115" s="192"/>
      <c r="BP115" s="192"/>
      <c r="BQ115" s="192"/>
      <c r="BR115" s="192"/>
      <c r="BS115" s="10"/>
      <c r="BT115" s="10"/>
      <c r="BU115" s="102"/>
      <c r="BV115" s="103" t="s">
        <v>14</v>
      </c>
      <c r="BW115" s="102">
        <v>9</v>
      </c>
      <c r="BX115" s="480">
        <f t="shared" si="102"/>
        <v>0.97308708621338169</v>
      </c>
      <c r="BY115" s="190">
        <f t="shared" ref="BY115:CG115" si="118">BY325</f>
        <v>0.71972286397259466</v>
      </c>
      <c r="BZ115" s="190">
        <f t="shared" si="118"/>
        <v>0.81697361556852799</v>
      </c>
      <c r="CA115" s="190">
        <f t="shared" si="118"/>
        <v>0.89501985519176308</v>
      </c>
      <c r="CB115" s="190">
        <f t="shared" si="118"/>
        <v>0.9138625400092123</v>
      </c>
      <c r="CC115" s="480">
        <f t="shared" si="118"/>
        <v>0.88773631832635014</v>
      </c>
      <c r="CD115" s="190">
        <f t="shared" si="118"/>
        <v>0.78807577087562286</v>
      </c>
      <c r="CE115" s="190">
        <f t="shared" si="118"/>
        <v>0.86382646478580882</v>
      </c>
      <c r="CF115" s="190">
        <f t="shared" si="118"/>
        <v>1</v>
      </c>
      <c r="CG115" s="190">
        <f t="shared" si="118"/>
        <v>1</v>
      </c>
      <c r="CH115" s="190">
        <f t="shared" si="110"/>
        <v>1</v>
      </c>
    </row>
    <row r="116" spans="1:86" s="103" customFormat="1">
      <c r="A116" s="103" t="s">
        <v>14</v>
      </c>
      <c r="B116" s="102">
        <f t="shared" si="71"/>
        <v>100</v>
      </c>
      <c r="C116" s="183">
        <v>0</v>
      </c>
      <c r="D116" s="184">
        <v>0</v>
      </c>
      <c r="E116" s="338">
        <v>0</v>
      </c>
      <c r="F116" s="185">
        <v>0</v>
      </c>
      <c r="G116" s="186">
        <v>0</v>
      </c>
      <c r="H116" s="187">
        <v>0</v>
      </c>
      <c r="I116" s="22">
        <v>0</v>
      </c>
      <c r="J116" s="215">
        <v>0</v>
      </c>
      <c r="K116" s="188">
        <v>0</v>
      </c>
      <c r="L116" s="189">
        <v>0</v>
      </c>
      <c r="M116" s="23">
        <v>0</v>
      </c>
      <c r="N116" s="215">
        <v>0</v>
      </c>
      <c r="O116" s="235">
        <v>0</v>
      </c>
      <c r="P116" s="235">
        <v>0</v>
      </c>
      <c r="Q116" s="235">
        <v>0</v>
      </c>
      <c r="R116" s="208">
        <v>0</v>
      </c>
      <c r="S116" s="152">
        <v>0</v>
      </c>
      <c r="T116" s="22">
        <v>0</v>
      </c>
      <c r="U116" s="151">
        <v>0</v>
      </c>
      <c r="V116" s="212">
        <v>0</v>
      </c>
      <c r="W116" s="191">
        <v>0</v>
      </c>
      <c r="X116" s="192">
        <v>0</v>
      </c>
      <c r="Y116" s="240">
        <v>0</v>
      </c>
      <c r="Z116" s="212">
        <v>0</v>
      </c>
      <c r="AA116" s="263">
        <v>0</v>
      </c>
      <c r="AB116" s="264">
        <v>0</v>
      </c>
      <c r="AC116" s="263">
        <v>0</v>
      </c>
      <c r="AD116" s="264">
        <v>0</v>
      </c>
      <c r="AE116" s="263">
        <v>0</v>
      </c>
      <c r="AF116" s="264">
        <v>0</v>
      </c>
      <c r="AG116" s="263">
        <v>0</v>
      </c>
      <c r="AH116" s="264">
        <v>0</v>
      </c>
      <c r="AI116" s="263">
        <v>0</v>
      </c>
      <c r="AJ116" s="305">
        <v>0</v>
      </c>
      <c r="AK116" s="329">
        <v>0</v>
      </c>
      <c r="AL116" s="330">
        <v>0</v>
      </c>
      <c r="AM116" s="331">
        <v>0</v>
      </c>
      <c r="AN116" s="331">
        <v>0</v>
      </c>
      <c r="AO116" s="976">
        <v>0</v>
      </c>
      <c r="AP116" s="102"/>
      <c r="AQ116" s="192"/>
      <c r="AR116" s="192"/>
      <c r="AS116" s="192"/>
      <c r="AT116" s="192"/>
      <c r="AU116" s="102"/>
      <c r="AV116" s="192"/>
      <c r="AW116" s="192"/>
      <c r="AX116" s="192"/>
      <c r="AY116" s="192"/>
      <c r="AZ116" s="192"/>
      <c r="BA116" s="260"/>
      <c r="BB116" s="260"/>
      <c r="BC116" s="260"/>
      <c r="BD116" s="192"/>
      <c r="BE116" s="192"/>
      <c r="BF116" s="192"/>
      <c r="BG116" s="192"/>
      <c r="BH116" s="192"/>
      <c r="BI116" s="192"/>
      <c r="BJ116" s="192"/>
      <c r="BK116" s="192"/>
      <c r="BL116" s="192"/>
      <c r="BM116" s="192"/>
      <c r="BN116" s="192"/>
      <c r="BO116" s="192"/>
      <c r="BP116" s="192"/>
      <c r="BQ116" s="192"/>
      <c r="BR116" s="192"/>
      <c r="BS116" s="10"/>
      <c r="BT116" s="10"/>
      <c r="BU116" s="102"/>
      <c r="BV116" s="103" t="s">
        <v>14</v>
      </c>
      <c r="BW116" s="102">
        <v>10</v>
      </c>
      <c r="BX116" s="480">
        <f t="shared" si="102"/>
        <v>0.97014183377063523</v>
      </c>
      <c r="BY116" s="190">
        <f t="shared" ref="BY116:CG116" si="119">BY326</f>
        <v>0.69389662823278841</v>
      </c>
      <c r="BZ116" s="190">
        <f t="shared" si="119"/>
        <v>0.79882816331504836</v>
      </c>
      <c r="CA116" s="190">
        <f t="shared" si="119"/>
        <v>0.88405797101449279</v>
      </c>
      <c r="CB116" s="190">
        <f t="shared" si="119"/>
        <v>0.90476190476190477</v>
      </c>
      <c r="CC116" s="480">
        <f t="shared" si="119"/>
        <v>0.87606789295637677</v>
      </c>
      <c r="CD116" s="190">
        <f t="shared" si="119"/>
        <v>0.7674949530690256</v>
      </c>
      <c r="CE116" s="190">
        <f t="shared" si="119"/>
        <v>0.84989012595326452</v>
      </c>
      <c r="CF116" s="190">
        <f t="shared" si="119"/>
        <v>1</v>
      </c>
      <c r="CG116" s="190">
        <f t="shared" si="119"/>
        <v>1</v>
      </c>
      <c r="CH116" s="190">
        <f t="shared" si="110"/>
        <v>1</v>
      </c>
    </row>
    <row r="117" spans="1:86" s="103" customFormat="1">
      <c r="A117" s="103" t="s">
        <v>14</v>
      </c>
      <c r="B117" s="102">
        <f t="shared" si="71"/>
        <v>100</v>
      </c>
      <c r="C117" s="183">
        <v>0</v>
      </c>
      <c r="D117" s="184">
        <v>0</v>
      </c>
      <c r="E117" s="338">
        <v>0</v>
      </c>
      <c r="F117" s="185">
        <v>0</v>
      </c>
      <c r="G117" s="186">
        <v>0</v>
      </c>
      <c r="H117" s="187">
        <v>0</v>
      </c>
      <c r="I117" s="22">
        <v>0</v>
      </c>
      <c r="J117" s="215">
        <v>0</v>
      </c>
      <c r="K117" s="188">
        <v>0</v>
      </c>
      <c r="L117" s="189">
        <v>0</v>
      </c>
      <c r="M117" s="23">
        <v>0</v>
      </c>
      <c r="N117" s="215">
        <v>0</v>
      </c>
      <c r="O117" s="235">
        <v>0</v>
      </c>
      <c r="P117" s="235">
        <v>0</v>
      </c>
      <c r="Q117" s="235">
        <v>0</v>
      </c>
      <c r="R117" s="208">
        <v>0</v>
      </c>
      <c r="S117" s="152">
        <v>0</v>
      </c>
      <c r="T117" s="22">
        <v>0</v>
      </c>
      <c r="U117" s="151">
        <v>0</v>
      </c>
      <c r="V117" s="212">
        <v>0</v>
      </c>
      <c r="W117" s="191">
        <v>0</v>
      </c>
      <c r="X117" s="192">
        <v>0</v>
      </c>
      <c r="Y117" s="240">
        <v>0</v>
      </c>
      <c r="Z117" s="212">
        <v>0</v>
      </c>
      <c r="AA117" s="263">
        <v>0</v>
      </c>
      <c r="AB117" s="264">
        <v>0</v>
      </c>
      <c r="AC117" s="263">
        <v>0</v>
      </c>
      <c r="AD117" s="264">
        <v>0</v>
      </c>
      <c r="AE117" s="263">
        <v>0</v>
      </c>
      <c r="AF117" s="264">
        <v>0</v>
      </c>
      <c r="AG117" s="263">
        <v>0</v>
      </c>
      <c r="AH117" s="264">
        <v>0</v>
      </c>
      <c r="AI117" s="263">
        <v>0</v>
      </c>
      <c r="AJ117" s="305">
        <v>0</v>
      </c>
      <c r="AK117" s="329">
        <v>0</v>
      </c>
      <c r="AL117" s="330">
        <v>0</v>
      </c>
      <c r="AM117" s="331">
        <v>0</v>
      </c>
      <c r="AN117" s="331">
        <v>0</v>
      </c>
      <c r="AO117" s="976">
        <v>0</v>
      </c>
      <c r="AP117" s="102"/>
      <c r="AQ117" s="192"/>
      <c r="AR117" s="192"/>
      <c r="AS117" s="192"/>
      <c r="AT117" s="192"/>
      <c r="AU117" s="102"/>
      <c r="AV117" s="192"/>
      <c r="AW117" s="192"/>
      <c r="AX117" s="192"/>
      <c r="AY117" s="192"/>
      <c r="AZ117" s="192"/>
      <c r="BA117" s="260"/>
      <c r="BB117" s="260"/>
      <c r="BC117" s="260"/>
      <c r="BD117" s="192"/>
      <c r="BE117" s="192"/>
      <c r="BF117" s="192"/>
      <c r="BG117" s="192"/>
      <c r="BH117" s="192"/>
      <c r="BI117" s="192"/>
      <c r="BJ117" s="192"/>
      <c r="BK117" s="192"/>
      <c r="BL117" s="192"/>
      <c r="BM117" s="192"/>
      <c r="BN117" s="192"/>
      <c r="BO117" s="192"/>
      <c r="BP117" s="192"/>
      <c r="BQ117" s="192"/>
      <c r="BR117" s="192"/>
      <c r="BS117" s="10"/>
      <c r="BT117" s="10"/>
      <c r="BU117" s="102"/>
      <c r="BV117" s="103" t="s">
        <v>14</v>
      </c>
      <c r="BW117" s="102">
        <v>11</v>
      </c>
      <c r="BX117" s="480">
        <f t="shared" si="102"/>
        <v>0.97014183377063523</v>
      </c>
      <c r="BY117" s="190">
        <f t="shared" ref="BY117:CG117" si="120">BY327</f>
        <v>0.69389662823278841</v>
      </c>
      <c r="BZ117" s="190">
        <f t="shared" si="120"/>
        <v>0.79882816331504836</v>
      </c>
      <c r="CA117" s="190">
        <f t="shared" si="120"/>
        <v>0.88405797101449279</v>
      </c>
      <c r="CB117" s="190">
        <f t="shared" si="120"/>
        <v>0.90476190476190477</v>
      </c>
      <c r="CC117" s="480">
        <f t="shared" si="120"/>
        <v>0.87606789295637677</v>
      </c>
      <c r="CD117" s="190">
        <f t="shared" si="120"/>
        <v>0.7674949530690256</v>
      </c>
      <c r="CE117" s="190">
        <f t="shared" si="120"/>
        <v>0.84989012595326452</v>
      </c>
      <c r="CF117" s="190">
        <f t="shared" si="120"/>
        <v>1</v>
      </c>
      <c r="CG117" s="190">
        <f t="shared" si="120"/>
        <v>1</v>
      </c>
      <c r="CH117" s="190">
        <f t="shared" si="110"/>
        <v>1</v>
      </c>
    </row>
    <row r="118" spans="1:86" s="103" customFormat="1">
      <c r="A118" s="103" t="s">
        <v>14</v>
      </c>
      <c r="B118" s="102">
        <f t="shared" si="71"/>
        <v>100</v>
      </c>
      <c r="C118" s="183">
        <v>0</v>
      </c>
      <c r="D118" s="184">
        <v>0</v>
      </c>
      <c r="E118" s="338">
        <v>0</v>
      </c>
      <c r="F118" s="185">
        <v>0</v>
      </c>
      <c r="G118" s="186">
        <v>0</v>
      </c>
      <c r="H118" s="187">
        <v>0</v>
      </c>
      <c r="I118" s="22">
        <v>0</v>
      </c>
      <c r="J118" s="215">
        <v>0</v>
      </c>
      <c r="K118" s="188">
        <v>0</v>
      </c>
      <c r="L118" s="189">
        <v>0</v>
      </c>
      <c r="M118" s="23">
        <v>0</v>
      </c>
      <c r="N118" s="215">
        <v>0</v>
      </c>
      <c r="O118" s="235">
        <v>0</v>
      </c>
      <c r="P118" s="235">
        <v>0</v>
      </c>
      <c r="Q118" s="235">
        <v>0</v>
      </c>
      <c r="R118" s="208">
        <v>0</v>
      </c>
      <c r="S118" s="152">
        <v>0</v>
      </c>
      <c r="T118" s="22">
        <v>0</v>
      </c>
      <c r="U118" s="151">
        <v>0</v>
      </c>
      <c r="V118" s="212">
        <v>0</v>
      </c>
      <c r="W118" s="191">
        <v>0</v>
      </c>
      <c r="X118" s="192">
        <v>0</v>
      </c>
      <c r="Y118" s="240">
        <v>0</v>
      </c>
      <c r="Z118" s="212">
        <v>0</v>
      </c>
      <c r="AA118" s="263">
        <v>0</v>
      </c>
      <c r="AB118" s="264">
        <v>0</v>
      </c>
      <c r="AC118" s="263">
        <v>0</v>
      </c>
      <c r="AD118" s="264">
        <v>0</v>
      </c>
      <c r="AE118" s="263">
        <v>0</v>
      </c>
      <c r="AF118" s="264">
        <v>0</v>
      </c>
      <c r="AG118" s="263">
        <v>0</v>
      </c>
      <c r="AH118" s="264">
        <v>0</v>
      </c>
      <c r="AI118" s="263">
        <v>0</v>
      </c>
      <c r="AJ118" s="305">
        <v>0</v>
      </c>
      <c r="AK118" s="329">
        <v>0</v>
      </c>
      <c r="AL118" s="330">
        <v>0</v>
      </c>
      <c r="AM118" s="331">
        <v>0</v>
      </c>
      <c r="AN118" s="331">
        <v>0</v>
      </c>
      <c r="AO118" s="976">
        <v>0</v>
      </c>
      <c r="AP118" s="102"/>
      <c r="AQ118" s="192"/>
      <c r="AR118" s="192"/>
      <c r="AS118" s="192"/>
      <c r="AT118" s="192"/>
      <c r="AU118" s="102"/>
      <c r="AV118" s="192"/>
      <c r="AW118" s="192"/>
      <c r="AX118" s="192"/>
      <c r="AY118" s="192"/>
      <c r="AZ118" s="192"/>
      <c r="BA118" s="260"/>
      <c r="BB118" s="260"/>
      <c r="BC118" s="260"/>
      <c r="BD118" s="192"/>
      <c r="BE118" s="192"/>
      <c r="BF118" s="192"/>
      <c r="BG118" s="192"/>
      <c r="BH118" s="192"/>
      <c r="BI118" s="192"/>
      <c r="BJ118" s="192"/>
      <c r="BK118" s="192"/>
      <c r="BL118" s="192"/>
      <c r="BM118" s="192"/>
      <c r="BN118" s="192"/>
      <c r="BO118" s="192"/>
      <c r="BP118" s="192"/>
      <c r="BQ118" s="192"/>
      <c r="BR118" s="192"/>
      <c r="BS118" s="10"/>
      <c r="BT118" s="10"/>
      <c r="BU118" s="102"/>
      <c r="BV118" s="103" t="s">
        <v>14</v>
      </c>
      <c r="BW118" s="102">
        <v>12</v>
      </c>
      <c r="BX118" s="480">
        <f t="shared" si="102"/>
        <v>0.97014183377063523</v>
      </c>
      <c r="BY118" s="190">
        <f t="shared" ref="BY118:CG118" si="121">BY328</f>
        <v>0.69389662823278841</v>
      </c>
      <c r="BZ118" s="190">
        <f t="shared" si="121"/>
        <v>0.79882816331504836</v>
      </c>
      <c r="CA118" s="190">
        <f t="shared" si="121"/>
        <v>0.88405797101449279</v>
      </c>
      <c r="CB118" s="190">
        <f t="shared" si="121"/>
        <v>0.90476190476190477</v>
      </c>
      <c r="CC118" s="480">
        <f t="shared" si="121"/>
        <v>0.87606789295637677</v>
      </c>
      <c r="CD118" s="190">
        <f t="shared" si="121"/>
        <v>0.7674949530690256</v>
      </c>
      <c r="CE118" s="190">
        <f t="shared" si="121"/>
        <v>0.84989012595326452</v>
      </c>
      <c r="CF118" s="190">
        <f t="shared" si="121"/>
        <v>1</v>
      </c>
      <c r="CG118" s="190">
        <f t="shared" si="121"/>
        <v>1</v>
      </c>
      <c r="CH118" s="190">
        <f t="shared" si="110"/>
        <v>1</v>
      </c>
    </row>
    <row r="119" spans="1:86" s="103" customFormat="1">
      <c r="A119" s="103" t="s">
        <v>14</v>
      </c>
      <c r="B119" s="102">
        <f t="shared" si="71"/>
        <v>100</v>
      </c>
      <c r="C119" s="183">
        <v>0</v>
      </c>
      <c r="D119" s="184">
        <v>0</v>
      </c>
      <c r="E119" s="339">
        <v>0</v>
      </c>
      <c r="F119" s="185">
        <v>0</v>
      </c>
      <c r="G119" s="186">
        <v>0</v>
      </c>
      <c r="H119" s="187">
        <v>0</v>
      </c>
      <c r="I119" s="22">
        <v>0</v>
      </c>
      <c r="J119" s="215">
        <v>0</v>
      </c>
      <c r="K119" s="188">
        <v>0</v>
      </c>
      <c r="L119" s="189">
        <v>0</v>
      </c>
      <c r="M119" s="23">
        <v>0</v>
      </c>
      <c r="N119" s="215">
        <v>0</v>
      </c>
      <c r="O119" s="235">
        <v>0</v>
      </c>
      <c r="P119" s="235">
        <v>0</v>
      </c>
      <c r="Q119" s="235">
        <v>0</v>
      </c>
      <c r="R119" s="208">
        <v>0</v>
      </c>
      <c r="S119" s="152">
        <v>0</v>
      </c>
      <c r="T119" s="22">
        <v>0</v>
      </c>
      <c r="U119" s="151">
        <v>0</v>
      </c>
      <c r="V119" s="212">
        <v>0</v>
      </c>
      <c r="W119" s="191">
        <v>0</v>
      </c>
      <c r="X119" s="192">
        <v>0</v>
      </c>
      <c r="Y119" s="240">
        <v>0</v>
      </c>
      <c r="Z119" s="212">
        <v>0</v>
      </c>
      <c r="AA119" s="263">
        <v>0</v>
      </c>
      <c r="AB119" s="264">
        <v>0</v>
      </c>
      <c r="AC119" s="263">
        <v>0</v>
      </c>
      <c r="AD119" s="264">
        <v>0</v>
      </c>
      <c r="AE119" s="263">
        <v>0</v>
      </c>
      <c r="AF119" s="264">
        <v>0</v>
      </c>
      <c r="AG119" s="263">
        <v>0</v>
      </c>
      <c r="AH119" s="264">
        <v>0</v>
      </c>
      <c r="AI119" s="263">
        <v>0</v>
      </c>
      <c r="AJ119" s="305">
        <v>0</v>
      </c>
      <c r="AK119" s="329">
        <v>0</v>
      </c>
      <c r="AL119" s="330">
        <v>0</v>
      </c>
      <c r="AM119" s="331">
        <v>0</v>
      </c>
      <c r="AN119" s="331">
        <v>0</v>
      </c>
      <c r="AO119" s="976">
        <v>0</v>
      </c>
      <c r="AP119" s="102"/>
      <c r="AQ119" s="192"/>
      <c r="AR119" s="192"/>
      <c r="AS119" s="192"/>
      <c r="AT119" s="192"/>
      <c r="AU119" s="102"/>
      <c r="AV119" s="192"/>
      <c r="AW119" s="192"/>
      <c r="AX119" s="192"/>
      <c r="AY119" s="192"/>
      <c r="AZ119" s="192"/>
      <c r="BA119" s="260"/>
      <c r="BB119" s="260"/>
      <c r="BC119" s="260"/>
      <c r="BD119" s="192"/>
      <c r="BE119" s="192"/>
      <c r="BF119" s="192"/>
      <c r="BG119" s="192"/>
      <c r="BH119" s="192"/>
      <c r="BI119" s="192"/>
      <c r="BJ119" s="192"/>
      <c r="BK119" s="192"/>
      <c r="BL119" s="192"/>
      <c r="BM119" s="192"/>
      <c r="BN119" s="192"/>
      <c r="BO119" s="192"/>
      <c r="BP119" s="192"/>
      <c r="BQ119" s="192"/>
      <c r="BR119" s="192"/>
      <c r="BS119" s="10"/>
      <c r="BT119" s="10"/>
      <c r="BU119" s="102"/>
      <c r="BV119" s="103" t="s">
        <v>14</v>
      </c>
      <c r="BW119" s="102">
        <v>13</v>
      </c>
      <c r="BX119" s="480">
        <f t="shared" si="102"/>
        <v>0.97014183377063523</v>
      </c>
      <c r="BY119" s="190">
        <f t="shared" ref="BY119:CG119" si="122">BY329</f>
        <v>0.69389662823278841</v>
      </c>
      <c r="BZ119" s="190">
        <f t="shared" si="122"/>
        <v>0.79882816331504836</v>
      </c>
      <c r="CA119" s="190">
        <f t="shared" si="122"/>
        <v>0.88405797101449279</v>
      </c>
      <c r="CB119" s="190">
        <f t="shared" si="122"/>
        <v>0.90476190476190477</v>
      </c>
      <c r="CC119" s="480">
        <f t="shared" si="122"/>
        <v>0.87606789295637677</v>
      </c>
      <c r="CD119" s="190">
        <f t="shared" si="122"/>
        <v>0.7674949530690256</v>
      </c>
      <c r="CE119" s="190">
        <f t="shared" si="122"/>
        <v>0.84989012595326452</v>
      </c>
      <c r="CF119" s="190">
        <f t="shared" si="122"/>
        <v>1</v>
      </c>
      <c r="CG119" s="190">
        <f t="shared" si="122"/>
        <v>1</v>
      </c>
      <c r="CH119" s="190">
        <f t="shared" si="110"/>
        <v>1</v>
      </c>
    </row>
    <row r="120" spans="1:86" s="103" customFormat="1">
      <c r="A120" s="103" t="s">
        <v>14</v>
      </c>
      <c r="B120" s="102">
        <f t="shared" si="71"/>
        <v>100</v>
      </c>
      <c r="C120" s="183">
        <v>0</v>
      </c>
      <c r="D120" s="184">
        <v>0</v>
      </c>
      <c r="E120" s="338">
        <v>0</v>
      </c>
      <c r="F120" s="185">
        <v>0</v>
      </c>
      <c r="G120" s="186">
        <v>0</v>
      </c>
      <c r="H120" s="187">
        <v>0</v>
      </c>
      <c r="I120" s="22">
        <v>0</v>
      </c>
      <c r="J120" s="215">
        <v>0</v>
      </c>
      <c r="K120" s="188">
        <v>0</v>
      </c>
      <c r="L120" s="189">
        <v>0</v>
      </c>
      <c r="M120" s="23">
        <v>0</v>
      </c>
      <c r="N120" s="215">
        <v>0</v>
      </c>
      <c r="O120" s="235">
        <v>0</v>
      </c>
      <c r="P120" s="235">
        <v>0</v>
      </c>
      <c r="Q120" s="235">
        <v>0</v>
      </c>
      <c r="R120" s="208">
        <v>0</v>
      </c>
      <c r="S120" s="152">
        <v>0</v>
      </c>
      <c r="T120" s="22">
        <v>0</v>
      </c>
      <c r="U120" s="151">
        <v>0</v>
      </c>
      <c r="V120" s="212">
        <v>0</v>
      </c>
      <c r="W120" s="191">
        <v>0</v>
      </c>
      <c r="X120" s="192">
        <v>0</v>
      </c>
      <c r="Y120" s="240">
        <v>0</v>
      </c>
      <c r="Z120" s="212">
        <v>0</v>
      </c>
      <c r="AA120" s="263">
        <v>0</v>
      </c>
      <c r="AB120" s="264">
        <v>0</v>
      </c>
      <c r="AC120" s="263">
        <v>0</v>
      </c>
      <c r="AD120" s="264">
        <v>0</v>
      </c>
      <c r="AE120" s="263">
        <v>0</v>
      </c>
      <c r="AF120" s="264">
        <v>0</v>
      </c>
      <c r="AG120" s="263">
        <v>0</v>
      </c>
      <c r="AH120" s="264">
        <v>0</v>
      </c>
      <c r="AI120" s="263">
        <v>0</v>
      </c>
      <c r="AJ120" s="305">
        <v>0</v>
      </c>
      <c r="AK120" s="329">
        <v>0</v>
      </c>
      <c r="AL120" s="330">
        <v>0</v>
      </c>
      <c r="AM120" s="331">
        <v>0</v>
      </c>
      <c r="AN120" s="331">
        <v>0</v>
      </c>
      <c r="AO120" s="976">
        <v>0</v>
      </c>
      <c r="AP120" s="102"/>
      <c r="AQ120" s="192"/>
      <c r="AR120" s="192"/>
      <c r="AS120" s="192"/>
      <c r="AT120" s="192"/>
      <c r="AU120" s="102"/>
      <c r="AV120" s="192"/>
      <c r="AW120" s="192"/>
      <c r="AX120" s="192"/>
      <c r="AY120" s="192"/>
      <c r="AZ120" s="192"/>
      <c r="BA120" s="260"/>
      <c r="BB120" s="260"/>
      <c r="BC120" s="260"/>
      <c r="BD120" s="192"/>
      <c r="BE120" s="192"/>
      <c r="BF120" s="192"/>
      <c r="BG120" s="192"/>
      <c r="BH120" s="192"/>
      <c r="BI120" s="192"/>
      <c r="BJ120" s="192"/>
      <c r="BK120" s="192"/>
      <c r="BL120" s="192"/>
      <c r="BM120" s="192"/>
      <c r="BN120" s="192"/>
      <c r="BO120" s="192"/>
      <c r="BP120" s="192"/>
      <c r="BQ120" s="192"/>
      <c r="BR120" s="192"/>
      <c r="BS120" s="10"/>
      <c r="BT120" s="10"/>
      <c r="BU120" s="102"/>
      <c r="BV120" s="103" t="s">
        <v>14</v>
      </c>
      <c r="BW120" s="102">
        <v>14</v>
      </c>
      <c r="BX120" s="480">
        <f t="shared" si="102"/>
        <v>0.97014183377063523</v>
      </c>
      <c r="BY120" s="190">
        <f t="shared" ref="BY120:CG120" si="123">BY330</f>
        <v>0.69389662823278841</v>
      </c>
      <c r="BZ120" s="190">
        <f t="shared" si="123"/>
        <v>0.79882816331504836</v>
      </c>
      <c r="CA120" s="190">
        <f t="shared" si="123"/>
        <v>0.88405797101449279</v>
      </c>
      <c r="CB120" s="190">
        <f t="shared" si="123"/>
        <v>0.90476190476190477</v>
      </c>
      <c r="CC120" s="480">
        <f t="shared" si="123"/>
        <v>0.87606789295637677</v>
      </c>
      <c r="CD120" s="190">
        <f t="shared" si="123"/>
        <v>0.7674949530690256</v>
      </c>
      <c r="CE120" s="190">
        <f t="shared" si="123"/>
        <v>0.84989012595326452</v>
      </c>
      <c r="CF120" s="190">
        <f t="shared" si="123"/>
        <v>1</v>
      </c>
      <c r="CG120" s="190">
        <f t="shared" si="123"/>
        <v>1</v>
      </c>
      <c r="CH120" s="190">
        <f t="shared" si="110"/>
        <v>1</v>
      </c>
    </row>
    <row r="121" spans="1:86" s="103" customFormat="1">
      <c r="A121" s="103" t="s">
        <v>14</v>
      </c>
      <c r="B121" s="102">
        <f t="shared" si="71"/>
        <v>100</v>
      </c>
      <c r="C121" s="183">
        <v>0</v>
      </c>
      <c r="D121" s="184">
        <v>0</v>
      </c>
      <c r="E121" s="338">
        <v>0</v>
      </c>
      <c r="F121" s="185">
        <v>0</v>
      </c>
      <c r="G121" s="186">
        <v>0</v>
      </c>
      <c r="H121" s="187">
        <v>0</v>
      </c>
      <c r="I121" s="22">
        <v>0</v>
      </c>
      <c r="J121" s="215">
        <v>0</v>
      </c>
      <c r="K121" s="188">
        <v>0</v>
      </c>
      <c r="L121" s="189">
        <v>0</v>
      </c>
      <c r="M121" s="23">
        <v>0</v>
      </c>
      <c r="N121" s="215">
        <v>0</v>
      </c>
      <c r="O121" s="235">
        <v>0</v>
      </c>
      <c r="P121" s="235">
        <v>0</v>
      </c>
      <c r="Q121" s="235">
        <v>0</v>
      </c>
      <c r="R121" s="208">
        <v>0</v>
      </c>
      <c r="S121" s="152">
        <v>0</v>
      </c>
      <c r="T121" s="22">
        <v>0</v>
      </c>
      <c r="U121" s="151">
        <v>0</v>
      </c>
      <c r="V121" s="212">
        <v>0</v>
      </c>
      <c r="W121" s="191">
        <v>0</v>
      </c>
      <c r="X121" s="192">
        <v>0</v>
      </c>
      <c r="Y121" s="240">
        <v>0</v>
      </c>
      <c r="Z121" s="212">
        <v>0</v>
      </c>
      <c r="AA121" s="263">
        <v>0</v>
      </c>
      <c r="AB121" s="264">
        <v>0</v>
      </c>
      <c r="AC121" s="263">
        <v>0</v>
      </c>
      <c r="AD121" s="264">
        <v>0</v>
      </c>
      <c r="AE121" s="263">
        <v>0</v>
      </c>
      <c r="AF121" s="264">
        <v>0</v>
      </c>
      <c r="AG121" s="263">
        <v>0</v>
      </c>
      <c r="AH121" s="264">
        <v>0</v>
      </c>
      <c r="AI121" s="263">
        <v>0</v>
      </c>
      <c r="AJ121" s="305">
        <v>0</v>
      </c>
      <c r="AK121" s="329">
        <v>0</v>
      </c>
      <c r="AL121" s="330">
        <v>0</v>
      </c>
      <c r="AM121" s="331">
        <v>0</v>
      </c>
      <c r="AN121" s="331">
        <v>0</v>
      </c>
      <c r="AO121" s="978">
        <v>0</v>
      </c>
      <c r="AP121" s="102"/>
      <c r="AQ121" s="192"/>
      <c r="AR121" s="192"/>
      <c r="AS121" s="192"/>
      <c r="AT121" s="192"/>
      <c r="AU121" s="102"/>
      <c r="AV121" s="192"/>
      <c r="AW121" s="192"/>
      <c r="AX121" s="192"/>
      <c r="AY121" s="192"/>
      <c r="AZ121" s="192"/>
      <c r="BA121" s="260"/>
      <c r="BB121" s="260"/>
      <c r="BC121" s="260"/>
      <c r="BD121" s="192"/>
      <c r="BE121" s="192"/>
      <c r="BF121" s="192"/>
      <c r="BG121" s="192"/>
      <c r="BH121" s="192"/>
      <c r="BI121" s="192"/>
      <c r="BJ121" s="192"/>
      <c r="BK121" s="192"/>
      <c r="BL121" s="192"/>
      <c r="BM121" s="192"/>
      <c r="BN121" s="192"/>
      <c r="BO121" s="192"/>
      <c r="BP121" s="192"/>
      <c r="BQ121" s="192"/>
      <c r="BR121" s="192"/>
      <c r="BS121" s="10"/>
      <c r="BT121" s="10"/>
      <c r="BU121" s="102"/>
      <c r="BV121" s="103" t="s">
        <v>14</v>
      </c>
      <c r="BW121" s="102">
        <v>15</v>
      </c>
      <c r="BX121" s="480">
        <f t="shared" si="102"/>
        <v>0.97014183377063523</v>
      </c>
      <c r="BY121" s="190">
        <f t="shared" ref="BY121:CG121" si="124">BY331</f>
        <v>0.69389662823278841</v>
      </c>
      <c r="BZ121" s="190">
        <f t="shared" si="124"/>
        <v>0.79882816331504836</v>
      </c>
      <c r="CA121" s="190">
        <f t="shared" si="124"/>
        <v>0.88405797101449279</v>
      </c>
      <c r="CB121" s="190">
        <f t="shared" si="124"/>
        <v>0.90476190476190477</v>
      </c>
      <c r="CC121" s="480">
        <f t="shared" si="124"/>
        <v>0.87606789295637677</v>
      </c>
      <c r="CD121" s="190">
        <f t="shared" si="124"/>
        <v>0.7674949530690256</v>
      </c>
      <c r="CE121" s="190">
        <f t="shared" si="124"/>
        <v>0.84989012595326452</v>
      </c>
      <c r="CF121" s="190">
        <f t="shared" si="124"/>
        <v>1</v>
      </c>
      <c r="CG121" s="190">
        <f t="shared" si="124"/>
        <v>1</v>
      </c>
      <c r="CH121" s="190">
        <f t="shared" si="110"/>
        <v>1</v>
      </c>
    </row>
    <row r="122" spans="1:86" s="103" customFormat="1">
      <c r="A122" s="103" t="s">
        <v>14</v>
      </c>
      <c r="B122" s="102">
        <f t="shared" si="71"/>
        <v>100</v>
      </c>
      <c r="C122" s="183">
        <v>0</v>
      </c>
      <c r="D122" s="184">
        <v>0</v>
      </c>
      <c r="E122" s="338">
        <v>0</v>
      </c>
      <c r="F122" s="185">
        <v>0</v>
      </c>
      <c r="G122" s="186">
        <v>0</v>
      </c>
      <c r="H122" s="187">
        <v>0</v>
      </c>
      <c r="I122" s="22">
        <v>0</v>
      </c>
      <c r="J122" s="215">
        <v>0</v>
      </c>
      <c r="K122" s="188">
        <v>0</v>
      </c>
      <c r="L122" s="189">
        <v>0</v>
      </c>
      <c r="M122" s="23">
        <v>0</v>
      </c>
      <c r="N122" s="215">
        <v>0</v>
      </c>
      <c r="O122" s="235">
        <v>0</v>
      </c>
      <c r="P122" s="235">
        <v>0</v>
      </c>
      <c r="Q122" s="235">
        <v>0</v>
      </c>
      <c r="R122" s="208">
        <v>0</v>
      </c>
      <c r="S122" s="152">
        <v>0</v>
      </c>
      <c r="T122" s="22">
        <v>0</v>
      </c>
      <c r="U122" s="151">
        <v>0</v>
      </c>
      <c r="V122" s="212">
        <v>0</v>
      </c>
      <c r="W122" s="191">
        <v>0</v>
      </c>
      <c r="X122" s="192">
        <v>0</v>
      </c>
      <c r="Y122" s="240">
        <v>0</v>
      </c>
      <c r="Z122" s="212">
        <v>0</v>
      </c>
      <c r="AA122" s="263">
        <v>0</v>
      </c>
      <c r="AB122" s="264">
        <v>0</v>
      </c>
      <c r="AC122" s="263">
        <v>0</v>
      </c>
      <c r="AD122" s="264">
        <v>0</v>
      </c>
      <c r="AE122" s="263">
        <v>0</v>
      </c>
      <c r="AF122" s="264">
        <v>0</v>
      </c>
      <c r="AG122" s="263">
        <v>0</v>
      </c>
      <c r="AH122" s="264">
        <v>0</v>
      </c>
      <c r="AI122" s="263">
        <v>0</v>
      </c>
      <c r="AJ122" s="305">
        <v>0</v>
      </c>
      <c r="AK122" s="329">
        <v>0</v>
      </c>
      <c r="AL122" s="330">
        <v>0</v>
      </c>
      <c r="AM122" s="331">
        <v>0</v>
      </c>
      <c r="AN122" s="331">
        <v>0</v>
      </c>
      <c r="AO122" s="978">
        <v>0</v>
      </c>
      <c r="AP122" s="102"/>
      <c r="AQ122" s="192"/>
      <c r="AR122" s="192"/>
      <c r="AS122" s="192"/>
      <c r="AT122" s="192"/>
      <c r="AU122" s="102"/>
      <c r="AV122" s="192"/>
      <c r="AW122" s="192"/>
      <c r="AX122" s="192"/>
      <c r="AY122" s="192"/>
      <c r="AZ122" s="192"/>
      <c r="BA122" s="260"/>
      <c r="BB122" s="260"/>
      <c r="BC122" s="260"/>
      <c r="BD122" s="192"/>
      <c r="BE122" s="192"/>
      <c r="BF122" s="192"/>
      <c r="BG122" s="192"/>
      <c r="BH122" s="192"/>
      <c r="BI122" s="192"/>
      <c r="BJ122" s="192"/>
      <c r="BK122" s="192"/>
      <c r="BL122" s="192"/>
      <c r="BM122" s="192"/>
      <c r="BN122" s="192"/>
      <c r="BO122" s="192"/>
      <c r="BP122" s="192"/>
      <c r="BQ122" s="192"/>
      <c r="BR122" s="192"/>
      <c r="BS122" s="10"/>
      <c r="BT122" s="10"/>
      <c r="BU122" s="102"/>
      <c r="BV122" s="103" t="s">
        <v>14</v>
      </c>
      <c r="BW122" s="102">
        <v>16</v>
      </c>
      <c r="BX122" s="480">
        <f t="shared" si="102"/>
        <v>0.97014183377063523</v>
      </c>
      <c r="BY122" s="190">
        <f t="shared" ref="BY122:CG122" si="125">BY332</f>
        <v>0.69389662823278841</v>
      </c>
      <c r="BZ122" s="190">
        <f t="shared" si="125"/>
        <v>0.79882816331504836</v>
      </c>
      <c r="CA122" s="190">
        <f t="shared" si="125"/>
        <v>0.88405797101449279</v>
      </c>
      <c r="CB122" s="190">
        <f t="shared" si="125"/>
        <v>0.90476190476190477</v>
      </c>
      <c r="CC122" s="480">
        <f t="shared" si="125"/>
        <v>0.87606789295637677</v>
      </c>
      <c r="CD122" s="190">
        <f t="shared" si="125"/>
        <v>0.7674949530690256</v>
      </c>
      <c r="CE122" s="190">
        <f t="shared" si="125"/>
        <v>0.84989012595326452</v>
      </c>
      <c r="CF122" s="190">
        <f t="shared" si="125"/>
        <v>1</v>
      </c>
      <c r="CG122" s="190">
        <f t="shared" si="125"/>
        <v>1</v>
      </c>
      <c r="CH122" s="190">
        <f t="shared" si="110"/>
        <v>1</v>
      </c>
    </row>
    <row r="123" spans="1:86" s="103" customFormat="1">
      <c r="A123" s="103" t="s">
        <v>14</v>
      </c>
      <c r="B123" s="102">
        <f t="shared" si="71"/>
        <v>100</v>
      </c>
      <c r="C123" s="183">
        <v>0</v>
      </c>
      <c r="D123" s="184">
        <v>0</v>
      </c>
      <c r="E123" s="338">
        <v>0</v>
      </c>
      <c r="F123" s="185">
        <v>0</v>
      </c>
      <c r="G123" s="186">
        <v>0</v>
      </c>
      <c r="H123" s="187">
        <v>0</v>
      </c>
      <c r="I123" s="22">
        <v>0</v>
      </c>
      <c r="J123" s="215">
        <v>0</v>
      </c>
      <c r="K123" s="188">
        <v>0</v>
      </c>
      <c r="L123" s="189">
        <v>0</v>
      </c>
      <c r="M123" s="23">
        <v>0</v>
      </c>
      <c r="N123" s="215">
        <v>0</v>
      </c>
      <c r="O123" s="235">
        <v>0</v>
      </c>
      <c r="P123" s="235">
        <v>0</v>
      </c>
      <c r="Q123" s="235">
        <v>0</v>
      </c>
      <c r="R123" s="208">
        <v>0</v>
      </c>
      <c r="S123" s="152">
        <v>0</v>
      </c>
      <c r="T123" s="22">
        <v>0</v>
      </c>
      <c r="U123" s="151">
        <v>0</v>
      </c>
      <c r="V123" s="212">
        <v>0</v>
      </c>
      <c r="W123" s="191">
        <v>0</v>
      </c>
      <c r="X123" s="192">
        <v>0</v>
      </c>
      <c r="Y123" s="240">
        <v>0</v>
      </c>
      <c r="Z123" s="212">
        <v>0</v>
      </c>
      <c r="AA123" s="263">
        <v>0</v>
      </c>
      <c r="AB123" s="264">
        <v>0</v>
      </c>
      <c r="AC123" s="263">
        <v>0</v>
      </c>
      <c r="AD123" s="264">
        <v>0</v>
      </c>
      <c r="AE123" s="263">
        <v>0</v>
      </c>
      <c r="AF123" s="264">
        <v>0</v>
      </c>
      <c r="AG123" s="263">
        <v>0</v>
      </c>
      <c r="AH123" s="264">
        <v>0</v>
      </c>
      <c r="AI123" s="263">
        <v>0</v>
      </c>
      <c r="AJ123" s="305">
        <v>0</v>
      </c>
      <c r="AK123" s="329">
        <v>0</v>
      </c>
      <c r="AL123" s="330">
        <v>0</v>
      </c>
      <c r="AM123" s="331">
        <v>0</v>
      </c>
      <c r="AN123" s="331">
        <v>0</v>
      </c>
      <c r="AO123" s="978">
        <v>0</v>
      </c>
      <c r="AP123" s="102"/>
      <c r="AQ123" s="192"/>
      <c r="AR123" s="192"/>
      <c r="AS123" s="192"/>
      <c r="AT123" s="192"/>
      <c r="AU123" s="102"/>
      <c r="AV123" s="192"/>
      <c r="AW123" s="192"/>
      <c r="AX123" s="192"/>
      <c r="AY123" s="192"/>
      <c r="AZ123" s="192"/>
      <c r="BA123" s="260"/>
      <c r="BB123" s="260"/>
      <c r="BC123" s="260"/>
      <c r="BD123" s="192"/>
      <c r="BE123" s="192"/>
      <c r="BF123" s="192"/>
      <c r="BG123" s="192"/>
      <c r="BH123" s="192"/>
      <c r="BI123" s="192"/>
      <c r="BJ123" s="192"/>
      <c r="BK123" s="192"/>
      <c r="BL123" s="192"/>
      <c r="BM123" s="192"/>
      <c r="BN123" s="192"/>
      <c r="BO123" s="192"/>
      <c r="BP123" s="192"/>
      <c r="BQ123" s="192"/>
      <c r="BR123" s="192"/>
      <c r="BS123" s="10"/>
      <c r="BT123" s="10"/>
      <c r="BU123" s="102"/>
      <c r="BV123" s="103" t="s">
        <v>14</v>
      </c>
      <c r="BW123" s="102">
        <v>17</v>
      </c>
      <c r="BX123" s="480">
        <f t="shared" si="102"/>
        <v>0.97014183377063523</v>
      </c>
      <c r="BY123" s="190">
        <f t="shared" ref="BY123:CG123" si="126">BY333</f>
        <v>0.69389662823278841</v>
      </c>
      <c r="BZ123" s="190">
        <f t="shared" si="126"/>
        <v>0.79882816331504836</v>
      </c>
      <c r="CA123" s="190">
        <f t="shared" si="126"/>
        <v>0.88405797101449279</v>
      </c>
      <c r="CB123" s="190">
        <f t="shared" si="126"/>
        <v>0.90476190476190477</v>
      </c>
      <c r="CC123" s="480">
        <f t="shared" si="126"/>
        <v>0.87606789295637677</v>
      </c>
      <c r="CD123" s="190">
        <f t="shared" si="126"/>
        <v>0.7674949530690256</v>
      </c>
      <c r="CE123" s="190">
        <f t="shared" si="126"/>
        <v>0.84989012595326452</v>
      </c>
      <c r="CF123" s="190">
        <f t="shared" si="126"/>
        <v>1</v>
      </c>
      <c r="CG123" s="190">
        <f t="shared" si="126"/>
        <v>1</v>
      </c>
      <c r="CH123" s="190">
        <f t="shared" si="110"/>
        <v>1</v>
      </c>
    </row>
    <row r="124" spans="1:86" s="103" customFormat="1">
      <c r="A124" s="103" t="s">
        <v>14</v>
      </c>
      <c r="B124" s="102">
        <f t="shared" si="71"/>
        <v>100</v>
      </c>
      <c r="C124" s="183">
        <v>0</v>
      </c>
      <c r="D124" s="184">
        <v>0</v>
      </c>
      <c r="E124" s="339">
        <v>0</v>
      </c>
      <c r="F124" s="185">
        <v>0</v>
      </c>
      <c r="G124" s="186">
        <v>0</v>
      </c>
      <c r="H124" s="187">
        <v>0</v>
      </c>
      <c r="I124" s="22">
        <v>0</v>
      </c>
      <c r="J124" s="215">
        <v>0</v>
      </c>
      <c r="K124" s="188">
        <v>0</v>
      </c>
      <c r="L124" s="189">
        <v>0</v>
      </c>
      <c r="M124" s="23">
        <v>0</v>
      </c>
      <c r="N124" s="215">
        <v>0</v>
      </c>
      <c r="O124" s="235">
        <v>0</v>
      </c>
      <c r="P124" s="235">
        <v>0</v>
      </c>
      <c r="Q124" s="235">
        <v>0</v>
      </c>
      <c r="R124" s="208">
        <v>0</v>
      </c>
      <c r="S124" s="152">
        <v>0</v>
      </c>
      <c r="T124" s="22">
        <v>0</v>
      </c>
      <c r="U124" s="151">
        <v>0</v>
      </c>
      <c r="V124" s="212">
        <v>0</v>
      </c>
      <c r="W124" s="191">
        <v>0</v>
      </c>
      <c r="X124" s="192">
        <v>0</v>
      </c>
      <c r="Y124" s="240">
        <v>0</v>
      </c>
      <c r="Z124" s="212">
        <v>0</v>
      </c>
      <c r="AA124" s="263">
        <v>0</v>
      </c>
      <c r="AB124" s="264">
        <v>0</v>
      </c>
      <c r="AC124" s="263">
        <v>0</v>
      </c>
      <c r="AD124" s="264">
        <v>0</v>
      </c>
      <c r="AE124" s="263">
        <v>0</v>
      </c>
      <c r="AF124" s="264">
        <v>0</v>
      </c>
      <c r="AG124" s="263">
        <v>0</v>
      </c>
      <c r="AH124" s="264">
        <v>0</v>
      </c>
      <c r="AI124" s="263">
        <v>0</v>
      </c>
      <c r="AJ124" s="305">
        <v>0</v>
      </c>
      <c r="AK124" s="329">
        <v>0</v>
      </c>
      <c r="AL124" s="330">
        <v>0</v>
      </c>
      <c r="AM124" s="331">
        <v>0</v>
      </c>
      <c r="AN124" s="331">
        <v>0</v>
      </c>
      <c r="AO124" s="978">
        <v>0</v>
      </c>
      <c r="AP124" s="102"/>
      <c r="AQ124" s="192"/>
      <c r="AR124" s="192"/>
      <c r="AS124" s="192"/>
      <c r="AT124" s="192"/>
      <c r="AU124" s="102"/>
      <c r="AV124" s="192"/>
      <c r="AW124" s="192"/>
      <c r="AX124" s="192"/>
      <c r="AY124" s="192"/>
      <c r="AZ124" s="192"/>
      <c r="BA124" s="260"/>
      <c r="BB124" s="260"/>
      <c r="BC124" s="260"/>
      <c r="BD124" s="192"/>
      <c r="BE124" s="192"/>
      <c r="BF124" s="192"/>
      <c r="BG124" s="192"/>
      <c r="BH124" s="192"/>
      <c r="BI124" s="192"/>
      <c r="BJ124" s="192"/>
      <c r="BK124" s="192"/>
      <c r="BL124" s="192"/>
      <c r="BM124" s="192"/>
      <c r="BN124" s="192"/>
      <c r="BO124" s="192"/>
      <c r="BP124" s="192"/>
      <c r="BQ124" s="192"/>
      <c r="BR124" s="192"/>
      <c r="BS124" s="10"/>
      <c r="BT124" s="10"/>
      <c r="BU124" s="102"/>
      <c r="BV124" s="103" t="s">
        <v>14</v>
      </c>
      <c r="BW124" s="102">
        <v>18</v>
      </c>
      <c r="BX124" s="480">
        <f t="shared" si="102"/>
        <v>0.97014183377063523</v>
      </c>
      <c r="BY124" s="190">
        <f t="shared" ref="BY124:CG124" si="127">BY334</f>
        <v>0.69389662823278841</v>
      </c>
      <c r="BZ124" s="190">
        <f t="shared" si="127"/>
        <v>0.79882816331504836</v>
      </c>
      <c r="CA124" s="190">
        <f t="shared" si="127"/>
        <v>0.88405797101449279</v>
      </c>
      <c r="CB124" s="190">
        <f t="shared" si="127"/>
        <v>0.90476190476190477</v>
      </c>
      <c r="CC124" s="480">
        <f t="shared" si="127"/>
        <v>0.87606789295637677</v>
      </c>
      <c r="CD124" s="190">
        <f t="shared" si="127"/>
        <v>0.7674949530690256</v>
      </c>
      <c r="CE124" s="190">
        <f t="shared" si="127"/>
        <v>0.84989012595326452</v>
      </c>
      <c r="CF124" s="190">
        <f t="shared" si="127"/>
        <v>1</v>
      </c>
      <c r="CG124" s="190">
        <f t="shared" si="127"/>
        <v>1</v>
      </c>
      <c r="CH124" s="190">
        <f t="shared" si="110"/>
        <v>1</v>
      </c>
    </row>
    <row r="125" spans="1:86" s="103" customFormat="1">
      <c r="A125" s="103" t="s">
        <v>14</v>
      </c>
      <c r="B125" s="102">
        <f t="shared" si="71"/>
        <v>100</v>
      </c>
      <c r="C125" s="183">
        <v>0</v>
      </c>
      <c r="D125" s="184">
        <v>0</v>
      </c>
      <c r="E125" s="338">
        <v>0</v>
      </c>
      <c r="F125" s="185">
        <v>0</v>
      </c>
      <c r="G125" s="186">
        <v>0</v>
      </c>
      <c r="H125" s="187">
        <v>0</v>
      </c>
      <c r="I125" s="22">
        <v>0</v>
      </c>
      <c r="J125" s="215">
        <v>0</v>
      </c>
      <c r="K125" s="188">
        <v>0</v>
      </c>
      <c r="L125" s="189">
        <v>0</v>
      </c>
      <c r="M125" s="23">
        <v>0</v>
      </c>
      <c r="N125" s="215">
        <v>0</v>
      </c>
      <c r="O125" s="235">
        <v>0</v>
      </c>
      <c r="P125" s="235">
        <v>0</v>
      </c>
      <c r="Q125" s="235">
        <v>0</v>
      </c>
      <c r="R125" s="208">
        <v>0</v>
      </c>
      <c r="S125" s="152">
        <v>0</v>
      </c>
      <c r="T125" s="22">
        <v>0</v>
      </c>
      <c r="U125" s="151">
        <v>0</v>
      </c>
      <c r="V125" s="212">
        <v>0</v>
      </c>
      <c r="W125" s="191">
        <v>0</v>
      </c>
      <c r="X125" s="192">
        <v>0</v>
      </c>
      <c r="Y125" s="240">
        <v>0</v>
      </c>
      <c r="Z125" s="212">
        <v>0</v>
      </c>
      <c r="AA125" s="263">
        <v>0</v>
      </c>
      <c r="AB125" s="264">
        <v>0</v>
      </c>
      <c r="AC125" s="263">
        <v>0</v>
      </c>
      <c r="AD125" s="264">
        <v>0</v>
      </c>
      <c r="AE125" s="263">
        <v>0</v>
      </c>
      <c r="AF125" s="264">
        <v>0</v>
      </c>
      <c r="AG125" s="263">
        <v>0</v>
      </c>
      <c r="AH125" s="264">
        <v>0</v>
      </c>
      <c r="AI125" s="263">
        <v>0</v>
      </c>
      <c r="AJ125" s="305">
        <v>0</v>
      </c>
      <c r="AK125" s="329">
        <v>0</v>
      </c>
      <c r="AL125" s="330">
        <v>0</v>
      </c>
      <c r="AM125" s="331">
        <v>0</v>
      </c>
      <c r="AN125" s="331">
        <v>0</v>
      </c>
      <c r="AO125" s="978">
        <v>0</v>
      </c>
      <c r="AP125" s="102"/>
      <c r="AQ125" s="192"/>
      <c r="AR125" s="192"/>
      <c r="AS125" s="192"/>
      <c r="AT125" s="192"/>
      <c r="AU125" s="102"/>
      <c r="AV125" s="192"/>
      <c r="AW125" s="192"/>
      <c r="AX125" s="192"/>
      <c r="AY125" s="192"/>
      <c r="AZ125" s="192"/>
      <c r="BA125" s="260"/>
      <c r="BB125" s="260"/>
      <c r="BC125" s="260"/>
      <c r="BD125" s="192"/>
      <c r="BE125" s="192"/>
      <c r="BF125" s="192"/>
      <c r="BG125" s="192"/>
      <c r="BH125" s="192"/>
      <c r="BI125" s="192"/>
      <c r="BJ125" s="192"/>
      <c r="BK125" s="192"/>
      <c r="BL125" s="192"/>
      <c r="BM125" s="192"/>
      <c r="BN125" s="192"/>
      <c r="BO125" s="192"/>
      <c r="BP125" s="192"/>
      <c r="BQ125" s="192"/>
      <c r="BR125" s="192"/>
      <c r="BS125" s="10"/>
      <c r="BT125" s="10"/>
      <c r="BU125" s="102"/>
      <c r="BV125" s="103" t="s">
        <v>14</v>
      </c>
      <c r="BW125" s="102">
        <v>19</v>
      </c>
      <c r="BX125" s="480">
        <f t="shared" si="102"/>
        <v>0.97014183377063523</v>
      </c>
      <c r="BY125" s="190">
        <f t="shared" ref="BY125:CG125" si="128">BY335</f>
        <v>0.69389662823278841</v>
      </c>
      <c r="BZ125" s="190">
        <f t="shared" si="128"/>
        <v>0.79882816331504836</v>
      </c>
      <c r="CA125" s="190">
        <f t="shared" si="128"/>
        <v>0.88405797101449279</v>
      </c>
      <c r="CB125" s="190">
        <f t="shared" si="128"/>
        <v>0.90476190476190477</v>
      </c>
      <c r="CC125" s="480">
        <f t="shared" si="128"/>
        <v>0.87606789295637677</v>
      </c>
      <c r="CD125" s="190">
        <f t="shared" si="128"/>
        <v>0.7674949530690256</v>
      </c>
      <c r="CE125" s="190">
        <f t="shared" si="128"/>
        <v>0.84989012595326452</v>
      </c>
      <c r="CF125" s="190">
        <f t="shared" si="128"/>
        <v>1</v>
      </c>
      <c r="CG125" s="190">
        <f t="shared" si="128"/>
        <v>1</v>
      </c>
      <c r="CH125" s="190">
        <f t="shared" si="110"/>
        <v>1</v>
      </c>
    </row>
    <row r="126" spans="1:86" s="103" customFormat="1">
      <c r="A126" s="103" t="s">
        <v>14</v>
      </c>
      <c r="B126" s="102">
        <f t="shared" si="71"/>
        <v>100</v>
      </c>
      <c r="C126" s="183">
        <v>0</v>
      </c>
      <c r="D126" s="184">
        <v>0</v>
      </c>
      <c r="E126" s="338">
        <v>0</v>
      </c>
      <c r="F126" s="185">
        <v>0</v>
      </c>
      <c r="G126" s="186">
        <v>0</v>
      </c>
      <c r="H126" s="187">
        <v>0</v>
      </c>
      <c r="I126" s="22">
        <v>0</v>
      </c>
      <c r="J126" s="215">
        <v>0</v>
      </c>
      <c r="K126" s="188">
        <v>0</v>
      </c>
      <c r="L126" s="189">
        <v>0</v>
      </c>
      <c r="M126" s="23">
        <v>0</v>
      </c>
      <c r="N126" s="215">
        <v>0</v>
      </c>
      <c r="O126" s="235">
        <v>0</v>
      </c>
      <c r="P126" s="235">
        <v>0</v>
      </c>
      <c r="Q126" s="235">
        <v>0</v>
      </c>
      <c r="R126" s="208">
        <v>0</v>
      </c>
      <c r="S126" s="152">
        <v>0</v>
      </c>
      <c r="T126" s="22">
        <v>0</v>
      </c>
      <c r="U126" s="151">
        <v>0</v>
      </c>
      <c r="V126" s="212">
        <v>0</v>
      </c>
      <c r="W126" s="191">
        <v>0</v>
      </c>
      <c r="X126" s="192">
        <v>0</v>
      </c>
      <c r="Y126" s="240">
        <v>0</v>
      </c>
      <c r="Z126" s="212">
        <v>0</v>
      </c>
      <c r="AA126" s="263">
        <v>0</v>
      </c>
      <c r="AB126" s="264">
        <v>0</v>
      </c>
      <c r="AC126" s="263">
        <v>0</v>
      </c>
      <c r="AD126" s="264">
        <v>0</v>
      </c>
      <c r="AE126" s="263">
        <v>0</v>
      </c>
      <c r="AF126" s="264">
        <v>0</v>
      </c>
      <c r="AG126" s="263">
        <v>0</v>
      </c>
      <c r="AH126" s="264">
        <v>0</v>
      </c>
      <c r="AI126" s="263">
        <v>0</v>
      </c>
      <c r="AJ126" s="305">
        <v>0</v>
      </c>
      <c r="AK126" s="329">
        <v>0</v>
      </c>
      <c r="AL126" s="330">
        <v>0</v>
      </c>
      <c r="AM126" s="331">
        <v>0</v>
      </c>
      <c r="AN126" s="331">
        <v>0</v>
      </c>
      <c r="AO126" s="978">
        <v>0</v>
      </c>
      <c r="AP126" s="102"/>
      <c r="AQ126" s="192"/>
      <c r="AR126" s="192"/>
      <c r="AS126" s="192"/>
      <c r="AT126" s="192"/>
      <c r="AU126" s="102"/>
      <c r="AV126" s="192"/>
      <c r="AW126" s="192"/>
      <c r="AX126" s="192"/>
      <c r="AY126" s="192"/>
      <c r="AZ126" s="192"/>
      <c r="BA126" s="260"/>
      <c r="BB126" s="260"/>
      <c r="BC126" s="260"/>
      <c r="BD126" s="192"/>
      <c r="BE126" s="192"/>
      <c r="BF126" s="192"/>
      <c r="BG126" s="192"/>
      <c r="BH126" s="192"/>
      <c r="BI126" s="192"/>
      <c r="BJ126" s="192"/>
      <c r="BK126" s="192"/>
      <c r="BL126" s="192"/>
      <c r="BM126" s="192"/>
      <c r="BN126" s="192"/>
      <c r="BO126" s="192"/>
      <c r="BP126" s="192"/>
      <c r="BQ126" s="192"/>
      <c r="BR126" s="192"/>
      <c r="BS126" s="10"/>
      <c r="BT126" s="10"/>
      <c r="BU126" s="102"/>
      <c r="BV126" s="103" t="s">
        <v>14</v>
      </c>
      <c r="BW126" s="102">
        <v>20</v>
      </c>
      <c r="BX126" s="480">
        <f t="shared" si="102"/>
        <v>0.97014183377063523</v>
      </c>
      <c r="BY126" s="190">
        <f t="shared" ref="BY126:CG126" si="129">BY336</f>
        <v>0.69389662823278841</v>
      </c>
      <c r="BZ126" s="190">
        <f t="shared" si="129"/>
        <v>0.79882816331504836</v>
      </c>
      <c r="CA126" s="190">
        <f t="shared" si="129"/>
        <v>0.88405797101449279</v>
      </c>
      <c r="CB126" s="190">
        <f t="shared" si="129"/>
        <v>0.90476190476190477</v>
      </c>
      <c r="CC126" s="480">
        <f t="shared" si="129"/>
        <v>0.87606789295637677</v>
      </c>
      <c r="CD126" s="190">
        <f t="shared" si="129"/>
        <v>0.7674949530690256</v>
      </c>
      <c r="CE126" s="190">
        <f t="shared" si="129"/>
        <v>0.84989012595326452</v>
      </c>
      <c r="CF126" s="190">
        <f t="shared" si="129"/>
        <v>1</v>
      </c>
      <c r="CG126" s="190">
        <f t="shared" si="129"/>
        <v>1</v>
      </c>
      <c r="CH126" s="190">
        <f t="shared" si="110"/>
        <v>1</v>
      </c>
    </row>
    <row r="127" spans="1:86" s="103" customFormat="1">
      <c r="A127" s="103" t="s">
        <v>14</v>
      </c>
      <c r="B127" s="102">
        <f t="shared" si="71"/>
        <v>100</v>
      </c>
      <c r="C127" s="183">
        <v>0</v>
      </c>
      <c r="D127" s="184">
        <v>0</v>
      </c>
      <c r="E127" s="338">
        <v>0</v>
      </c>
      <c r="F127" s="185">
        <v>0</v>
      </c>
      <c r="G127" s="186">
        <v>0</v>
      </c>
      <c r="H127" s="187">
        <v>0</v>
      </c>
      <c r="I127" s="22">
        <v>0</v>
      </c>
      <c r="J127" s="215">
        <v>0</v>
      </c>
      <c r="K127" s="188">
        <v>0</v>
      </c>
      <c r="L127" s="189">
        <v>0</v>
      </c>
      <c r="M127" s="23">
        <v>0</v>
      </c>
      <c r="N127" s="215">
        <v>0</v>
      </c>
      <c r="O127" s="235">
        <v>0</v>
      </c>
      <c r="P127" s="235">
        <v>0</v>
      </c>
      <c r="Q127" s="235">
        <v>0</v>
      </c>
      <c r="R127" s="208">
        <v>0</v>
      </c>
      <c r="S127" s="152">
        <v>0</v>
      </c>
      <c r="T127" s="22">
        <v>0</v>
      </c>
      <c r="U127" s="151">
        <v>0</v>
      </c>
      <c r="V127" s="212">
        <v>0</v>
      </c>
      <c r="W127" s="191">
        <v>0</v>
      </c>
      <c r="X127" s="192">
        <v>0</v>
      </c>
      <c r="Y127" s="240">
        <v>0</v>
      </c>
      <c r="Z127" s="212">
        <v>0</v>
      </c>
      <c r="AA127" s="263">
        <v>0</v>
      </c>
      <c r="AB127" s="264">
        <v>0</v>
      </c>
      <c r="AC127" s="263">
        <v>0</v>
      </c>
      <c r="AD127" s="264">
        <v>0</v>
      </c>
      <c r="AE127" s="263">
        <v>0</v>
      </c>
      <c r="AF127" s="264">
        <v>0</v>
      </c>
      <c r="AG127" s="263">
        <v>0</v>
      </c>
      <c r="AH127" s="264">
        <v>0</v>
      </c>
      <c r="AI127" s="263">
        <v>0</v>
      </c>
      <c r="AJ127" s="305">
        <v>0</v>
      </c>
      <c r="AK127" s="329">
        <v>0</v>
      </c>
      <c r="AL127" s="330">
        <v>0</v>
      </c>
      <c r="AM127" s="331">
        <v>0</v>
      </c>
      <c r="AN127" s="331">
        <v>0</v>
      </c>
      <c r="AO127" s="978">
        <v>0</v>
      </c>
      <c r="AP127" s="102"/>
      <c r="AQ127" s="192"/>
      <c r="AR127" s="192"/>
      <c r="AS127" s="192"/>
      <c r="AT127" s="192"/>
      <c r="AU127" s="102"/>
      <c r="AV127" s="192"/>
      <c r="AW127" s="192"/>
      <c r="AX127" s="192"/>
      <c r="AY127" s="192"/>
      <c r="AZ127" s="192"/>
      <c r="BA127" s="260"/>
      <c r="BB127" s="260"/>
      <c r="BC127" s="260"/>
      <c r="BD127" s="192"/>
      <c r="BE127" s="192"/>
      <c r="BF127" s="192"/>
      <c r="BG127" s="192"/>
      <c r="BH127" s="192"/>
      <c r="BI127" s="192"/>
      <c r="BJ127" s="192"/>
      <c r="BK127" s="192"/>
      <c r="BL127" s="192"/>
      <c r="BM127" s="192"/>
      <c r="BN127" s="192"/>
      <c r="BO127" s="192"/>
      <c r="BP127" s="192"/>
      <c r="BQ127" s="192"/>
      <c r="BR127" s="192"/>
      <c r="BS127" s="10"/>
      <c r="BT127" s="10"/>
      <c r="BU127" s="102"/>
      <c r="BV127" s="103" t="s">
        <v>14</v>
      </c>
      <c r="BW127" s="102">
        <v>21</v>
      </c>
      <c r="BX127" s="480">
        <f t="shared" si="102"/>
        <v>0.97014183377063523</v>
      </c>
      <c r="BY127" s="190">
        <f t="shared" ref="BY127:CG127" si="130">BY337</f>
        <v>0.69389662823278841</v>
      </c>
      <c r="BZ127" s="190">
        <f t="shared" si="130"/>
        <v>0.79882816331504836</v>
      </c>
      <c r="CA127" s="190">
        <f t="shared" si="130"/>
        <v>0.88405797101449279</v>
      </c>
      <c r="CB127" s="190">
        <f t="shared" si="130"/>
        <v>0.90476190476190477</v>
      </c>
      <c r="CC127" s="480">
        <f t="shared" si="130"/>
        <v>0.87606789295637677</v>
      </c>
      <c r="CD127" s="190">
        <f t="shared" si="130"/>
        <v>0.7674949530690256</v>
      </c>
      <c r="CE127" s="190">
        <f t="shared" si="130"/>
        <v>0.84989012595326452</v>
      </c>
      <c r="CF127" s="190">
        <f t="shared" si="130"/>
        <v>1</v>
      </c>
      <c r="CG127" s="190">
        <f t="shared" si="130"/>
        <v>1</v>
      </c>
      <c r="CH127" s="190">
        <f t="shared" si="110"/>
        <v>1</v>
      </c>
    </row>
    <row r="128" spans="1:86" s="103" customFormat="1">
      <c r="A128" s="103" t="s">
        <v>14</v>
      </c>
      <c r="B128" s="102">
        <f t="shared" si="71"/>
        <v>100</v>
      </c>
      <c r="C128" s="183">
        <v>0</v>
      </c>
      <c r="D128" s="184">
        <v>0</v>
      </c>
      <c r="E128" s="338">
        <v>0</v>
      </c>
      <c r="F128" s="185">
        <v>0</v>
      </c>
      <c r="G128" s="186">
        <v>0</v>
      </c>
      <c r="H128" s="187">
        <v>0</v>
      </c>
      <c r="I128" s="22">
        <v>0</v>
      </c>
      <c r="J128" s="215">
        <v>0</v>
      </c>
      <c r="K128" s="188">
        <v>0</v>
      </c>
      <c r="L128" s="189">
        <v>0</v>
      </c>
      <c r="M128" s="23">
        <v>0</v>
      </c>
      <c r="N128" s="215">
        <v>0</v>
      </c>
      <c r="O128" s="235">
        <v>0</v>
      </c>
      <c r="P128" s="235">
        <v>0</v>
      </c>
      <c r="Q128" s="235">
        <v>0</v>
      </c>
      <c r="R128" s="208">
        <v>0</v>
      </c>
      <c r="S128" s="152">
        <v>0</v>
      </c>
      <c r="T128" s="22">
        <v>0</v>
      </c>
      <c r="U128" s="151">
        <v>0</v>
      </c>
      <c r="V128" s="212">
        <v>0</v>
      </c>
      <c r="W128" s="191">
        <v>0</v>
      </c>
      <c r="X128" s="192">
        <v>0</v>
      </c>
      <c r="Y128" s="240">
        <v>0</v>
      </c>
      <c r="Z128" s="212">
        <v>0</v>
      </c>
      <c r="AA128" s="263">
        <v>0</v>
      </c>
      <c r="AB128" s="264">
        <v>0</v>
      </c>
      <c r="AC128" s="263">
        <v>0</v>
      </c>
      <c r="AD128" s="264">
        <v>0</v>
      </c>
      <c r="AE128" s="263">
        <v>0</v>
      </c>
      <c r="AF128" s="264">
        <v>0</v>
      </c>
      <c r="AG128" s="263">
        <v>0</v>
      </c>
      <c r="AH128" s="264">
        <v>0</v>
      </c>
      <c r="AI128" s="263">
        <v>0</v>
      </c>
      <c r="AJ128" s="305">
        <v>0</v>
      </c>
      <c r="AK128" s="329">
        <v>0</v>
      </c>
      <c r="AL128" s="330">
        <v>0</v>
      </c>
      <c r="AM128" s="331">
        <v>0</v>
      </c>
      <c r="AN128" s="331">
        <v>0</v>
      </c>
      <c r="AO128" s="978">
        <v>0</v>
      </c>
      <c r="AP128" s="102"/>
      <c r="AQ128" s="192"/>
      <c r="AR128" s="192"/>
      <c r="AS128" s="192"/>
      <c r="AT128" s="192"/>
      <c r="AU128" s="102"/>
      <c r="AV128" s="192"/>
      <c r="AW128" s="192"/>
      <c r="AX128" s="192"/>
      <c r="AY128" s="192"/>
      <c r="AZ128" s="192"/>
      <c r="BA128" s="260"/>
      <c r="BB128" s="260"/>
      <c r="BC128" s="260"/>
      <c r="BD128" s="192"/>
      <c r="BE128" s="192"/>
      <c r="BF128" s="192"/>
      <c r="BG128" s="192"/>
      <c r="BH128" s="192"/>
      <c r="BI128" s="192"/>
      <c r="BJ128" s="192"/>
      <c r="BK128" s="192"/>
      <c r="BL128" s="192"/>
      <c r="BM128" s="192"/>
      <c r="BN128" s="192"/>
      <c r="BO128" s="192"/>
      <c r="BP128" s="192"/>
      <c r="BQ128" s="192"/>
      <c r="BR128" s="192"/>
      <c r="BS128" s="10"/>
      <c r="BT128" s="10"/>
      <c r="BU128" s="102"/>
      <c r="BV128" s="103" t="s">
        <v>14</v>
      </c>
      <c r="BW128" s="102">
        <v>22</v>
      </c>
      <c r="BX128" s="480">
        <f t="shared" si="102"/>
        <v>0.97014183377063523</v>
      </c>
      <c r="BY128" s="190">
        <f t="shared" ref="BY128:CG128" si="131">BY338</f>
        <v>0.69389662823278841</v>
      </c>
      <c r="BZ128" s="190">
        <f t="shared" si="131"/>
        <v>0.79882816331504836</v>
      </c>
      <c r="CA128" s="190">
        <f t="shared" si="131"/>
        <v>0.88405797101449279</v>
      </c>
      <c r="CB128" s="190">
        <f t="shared" si="131"/>
        <v>0.90476190476190477</v>
      </c>
      <c r="CC128" s="480">
        <f t="shared" si="131"/>
        <v>0.87606789295637677</v>
      </c>
      <c r="CD128" s="190">
        <f t="shared" si="131"/>
        <v>0.7674949530690256</v>
      </c>
      <c r="CE128" s="190">
        <f t="shared" si="131"/>
        <v>0.84989012595326452</v>
      </c>
      <c r="CF128" s="190">
        <f t="shared" si="131"/>
        <v>1</v>
      </c>
      <c r="CG128" s="190">
        <f t="shared" si="131"/>
        <v>1</v>
      </c>
      <c r="CH128" s="190">
        <f t="shared" si="110"/>
        <v>1</v>
      </c>
    </row>
    <row r="129" spans="1:86" s="103" customFormat="1">
      <c r="A129" s="103" t="s">
        <v>14</v>
      </c>
      <c r="B129" s="102">
        <f t="shared" si="71"/>
        <v>100</v>
      </c>
      <c r="C129" s="183">
        <v>0</v>
      </c>
      <c r="D129" s="184">
        <v>0</v>
      </c>
      <c r="E129" s="339">
        <v>0</v>
      </c>
      <c r="F129" s="185">
        <v>0</v>
      </c>
      <c r="G129" s="186">
        <v>0</v>
      </c>
      <c r="H129" s="187">
        <v>0</v>
      </c>
      <c r="I129" s="22">
        <v>0</v>
      </c>
      <c r="J129" s="215">
        <v>0</v>
      </c>
      <c r="K129" s="188">
        <v>0</v>
      </c>
      <c r="L129" s="189">
        <v>0</v>
      </c>
      <c r="M129" s="23">
        <v>0</v>
      </c>
      <c r="N129" s="215">
        <v>0</v>
      </c>
      <c r="O129" s="235">
        <v>0</v>
      </c>
      <c r="P129" s="235">
        <v>0</v>
      </c>
      <c r="Q129" s="235">
        <v>0</v>
      </c>
      <c r="R129" s="208">
        <v>0</v>
      </c>
      <c r="S129" s="152">
        <v>0</v>
      </c>
      <c r="T129" s="22">
        <v>0</v>
      </c>
      <c r="U129" s="151">
        <v>0</v>
      </c>
      <c r="V129" s="212">
        <v>0</v>
      </c>
      <c r="W129" s="191">
        <v>0</v>
      </c>
      <c r="X129" s="192">
        <v>0</v>
      </c>
      <c r="Y129" s="240">
        <v>0</v>
      </c>
      <c r="Z129" s="212">
        <v>0</v>
      </c>
      <c r="AA129" s="263">
        <v>0</v>
      </c>
      <c r="AB129" s="264">
        <v>0</v>
      </c>
      <c r="AC129" s="263">
        <v>0</v>
      </c>
      <c r="AD129" s="264">
        <v>0</v>
      </c>
      <c r="AE129" s="263">
        <v>0</v>
      </c>
      <c r="AF129" s="264">
        <v>0</v>
      </c>
      <c r="AG129" s="263">
        <v>0</v>
      </c>
      <c r="AH129" s="264">
        <v>0</v>
      </c>
      <c r="AI129" s="263">
        <v>0</v>
      </c>
      <c r="AJ129" s="305">
        <v>0</v>
      </c>
      <c r="AK129" s="329">
        <v>0</v>
      </c>
      <c r="AL129" s="330">
        <v>0</v>
      </c>
      <c r="AM129" s="331">
        <v>0</v>
      </c>
      <c r="AN129" s="331">
        <v>0</v>
      </c>
      <c r="AO129" s="978">
        <v>0</v>
      </c>
      <c r="AP129" s="102"/>
      <c r="AQ129" s="192"/>
      <c r="AR129" s="192"/>
      <c r="AS129" s="192"/>
      <c r="AT129" s="192"/>
      <c r="AU129" s="102"/>
      <c r="AV129" s="192"/>
      <c r="AW129" s="192"/>
      <c r="AX129" s="192"/>
      <c r="AY129" s="192"/>
      <c r="AZ129" s="192"/>
      <c r="BA129" s="260"/>
      <c r="BB129" s="260"/>
      <c r="BC129" s="260"/>
      <c r="BD129" s="192"/>
      <c r="BE129" s="192"/>
      <c r="BF129" s="192"/>
      <c r="BG129" s="192"/>
      <c r="BH129" s="192"/>
      <c r="BI129" s="192"/>
      <c r="BJ129" s="192"/>
      <c r="BK129" s="192"/>
      <c r="BL129" s="192"/>
      <c r="BM129" s="192"/>
      <c r="BN129" s="192"/>
      <c r="BO129" s="192"/>
      <c r="BP129" s="192"/>
      <c r="BQ129" s="192"/>
      <c r="BR129" s="192"/>
      <c r="BS129" s="10"/>
      <c r="BT129" s="10"/>
      <c r="BU129" s="102"/>
      <c r="BV129" s="103" t="s">
        <v>14</v>
      </c>
      <c r="BW129" s="102">
        <v>23</v>
      </c>
      <c r="BX129" s="480">
        <f t="shared" si="102"/>
        <v>0.97014183377063523</v>
      </c>
      <c r="BY129" s="190">
        <f t="shared" ref="BY129:CG129" si="132">BY339</f>
        <v>0.69389662823278841</v>
      </c>
      <c r="BZ129" s="190">
        <f t="shared" si="132"/>
        <v>0.79882816331504836</v>
      </c>
      <c r="CA129" s="190">
        <f t="shared" si="132"/>
        <v>0.88405797101449279</v>
      </c>
      <c r="CB129" s="190">
        <f t="shared" si="132"/>
        <v>0.90476190476190477</v>
      </c>
      <c r="CC129" s="480">
        <f t="shared" si="132"/>
        <v>0.87606789295637677</v>
      </c>
      <c r="CD129" s="190">
        <f t="shared" si="132"/>
        <v>0.7674949530690256</v>
      </c>
      <c r="CE129" s="190">
        <f t="shared" si="132"/>
        <v>0.84989012595326452</v>
      </c>
      <c r="CF129" s="190">
        <f t="shared" si="132"/>
        <v>1</v>
      </c>
      <c r="CG129" s="190">
        <f t="shared" si="132"/>
        <v>1</v>
      </c>
      <c r="CH129" s="190">
        <f t="shared" si="110"/>
        <v>1</v>
      </c>
    </row>
    <row r="130" spans="1:86" s="103" customFormat="1">
      <c r="A130" s="103" t="s">
        <v>14</v>
      </c>
      <c r="B130" s="102">
        <f t="shared" si="71"/>
        <v>100</v>
      </c>
      <c r="C130" s="183">
        <v>0</v>
      </c>
      <c r="D130" s="184">
        <v>0</v>
      </c>
      <c r="E130" s="338">
        <v>0</v>
      </c>
      <c r="F130" s="185">
        <v>0</v>
      </c>
      <c r="G130" s="186">
        <v>0</v>
      </c>
      <c r="H130" s="187">
        <v>0</v>
      </c>
      <c r="I130" s="22">
        <v>0</v>
      </c>
      <c r="J130" s="215">
        <v>0</v>
      </c>
      <c r="K130" s="188">
        <v>0</v>
      </c>
      <c r="L130" s="189">
        <v>0</v>
      </c>
      <c r="M130" s="23">
        <v>0</v>
      </c>
      <c r="N130" s="215">
        <v>0</v>
      </c>
      <c r="O130" s="235">
        <v>0</v>
      </c>
      <c r="P130" s="235">
        <v>0</v>
      </c>
      <c r="Q130" s="235">
        <v>0</v>
      </c>
      <c r="R130" s="208">
        <v>0</v>
      </c>
      <c r="S130" s="152">
        <v>0</v>
      </c>
      <c r="T130" s="22">
        <v>0</v>
      </c>
      <c r="U130" s="151">
        <v>0</v>
      </c>
      <c r="V130" s="212">
        <v>0</v>
      </c>
      <c r="W130" s="191">
        <v>0</v>
      </c>
      <c r="X130" s="192">
        <v>0</v>
      </c>
      <c r="Y130" s="240">
        <v>0</v>
      </c>
      <c r="Z130" s="212">
        <v>0</v>
      </c>
      <c r="AA130" s="263">
        <v>0</v>
      </c>
      <c r="AB130" s="264">
        <v>0</v>
      </c>
      <c r="AC130" s="263">
        <v>0</v>
      </c>
      <c r="AD130" s="264">
        <v>0</v>
      </c>
      <c r="AE130" s="263">
        <v>0</v>
      </c>
      <c r="AF130" s="264">
        <v>0</v>
      </c>
      <c r="AG130" s="263">
        <v>0</v>
      </c>
      <c r="AH130" s="264">
        <v>0</v>
      </c>
      <c r="AI130" s="263">
        <v>0</v>
      </c>
      <c r="AJ130" s="305">
        <v>0</v>
      </c>
      <c r="AK130" s="329">
        <v>0</v>
      </c>
      <c r="AL130" s="330">
        <v>0</v>
      </c>
      <c r="AM130" s="331">
        <v>0</v>
      </c>
      <c r="AN130" s="331">
        <v>0</v>
      </c>
      <c r="AO130" s="978">
        <v>0</v>
      </c>
      <c r="AP130" s="102"/>
      <c r="AQ130" s="192"/>
      <c r="AR130" s="192"/>
      <c r="AS130" s="192"/>
      <c r="AT130" s="192"/>
      <c r="AU130" s="102"/>
      <c r="AV130" s="192"/>
      <c r="AW130" s="192"/>
      <c r="AX130" s="192"/>
      <c r="AY130" s="192"/>
      <c r="AZ130" s="192"/>
      <c r="BA130" s="260"/>
      <c r="BB130" s="260"/>
      <c r="BC130" s="260"/>
      <c r="BD130" s="192"/>
      <c r="BE130" s="192"/>
      <c r="BF130" s="192"/>
      <c r="BG130" s="192"/>
      <c r="BH130" s="192"/>
      <c r="BI130" s="192"/>
      <c r="BJ130" s="192"/>
      <c r="BK130" s="192"/>
      <c r="BL130" s="192"/>
      <c r="BM130" s="192"/>
      <c r="BN130" s="192"/>
      <c r="BO130" s="192"/>
      <c r="BP130" s="192"/>
      <c r="BQ130" s="192"/>
      <c r="BR130" s="192"/>
      <c r="BS130" s="10"/>
      <c r="BT130" s="10"/>
      <c r="BU130" s="102"/>
      <c r="BV130" s="103" t="s">
        <v>14</v>
      </c>
      <c r="BW130" s="102">
        <v>24</v>
      </c>
      <c r="BX130" s="480">
        <f t="shared" si="102"/>
        <v>0.97014183377063523</v>
      </c>
      <c r="BY130" s="190">
        <f t="shared" ref="BY130:CG130" si="133">BY340</f>
        <v>0.69389662823278841</v>
      </c>
      <c r="BZ130" s="190">
        <f t="shared" si="133"/>
        <v>0.79882816331504836</v>
      </c>
      <c r="CA130" s="190">
        <f t="shared" si="133"/>
        <v>0.88405797101449279</v>
      </c>
      <c r="CB130" s="190">
        <f t="shared" si="133"/>
        <v>0.90476190476190477</v>
      </c>
      <c r="CC130" s="480">
        <f t="shared" si="133"/>
        <v>0.87606789295637677</v>
      </c>
      <c r="CD130" s="190">
        <f t="shared" si="133"/>
        <v>0.7674949530690256</v>
      </c>
      <c r="CE130" s="190">
        <f t="shared" si="133"/>
        <v>0.84989012595326452</v>
      </c>
      <c r="CF130" s="190">
        <f t="shared" si="133"/>
        <v>1</v>
      </c>
      <c r="CG130" s="190">
        <f t="shared" si="133"/>
        <v>1</v>
      </c>
      <c r="CH130" s="190">
        <f t="shared" si="110"/>
        <v>1</v>
      </c>
    </row>
    <row r="131" spans="1:86" s="103" customFormat="1">
      <c r="A131" s="103" t="s">
        <v>14</v>
      </c>
      <c r="B131" s="102">
        <f t="shared" si="71"/>
        <v>100</v>
      </c>
      <c r="C131" s="183">
        <v>0</v>
      </c>
      <c r="D131" s="184">
        <v>0</v>
      </c>
      <c r="E131" s="338">
        <v>0</v>
      </c>
      <c r="F131" s="185">
        <v>0</v>
      </c>
      <c r="G131" s="186">
        <v>0</v>
      </c>
      <c r="H131" s="187">
        <v>0</v>
      </c>
      <c r="I131" s="22">
        <v>0</v>
      </c>
      <c r="J131" s="215">
        <v>0</v>
      </c>
      <c r="K131" s="188">
        <v>0</v>
      </c>
      <c r="L131" s="189">
        <v>0</v>
      </c>
      <c r="M131" s="23">
        <v>0</v>
      </c>
      <c r="N131" s="215">
        <v>0</v>
      </c>
      <c r="O131" s="235">
        <v>0</v>
      </c>
      <c r="P131" s="235">
        <v>0</v>
      </c>
      <c r="Q131" s="235">
        <v>0</v>
      </c>
      <c r="R131" s="208">
        <v>0</v>
      </c>
      <c r="S131" s="152">
        <v>0</v>
      </c>
      <c r="T131" s="22">
        <v>0</v>
      </c>
      <c r="U131" s="151">
        <v>0</v>
      </c>
      <c r="V131" s="212">
        <v>0</v>
      </c>
      <c r="W131" s="191">
        <v>0</v>
      </c>
      <c r="X131" s="192">
        <v>0</v>
      </c>
      <c r="Y131" s="240">
        <v>0</v>
      </c>
      <c r="Z131" s="212">
        <v>0</v>
      </c>
      <c r="AA131" s="263">
        <v>0</v>
      </c>
      <c r="AB131" s="264">
        <v>0</v>
      </c>
      <c r="AC131" s="263">
        <v>0</v>
      </c>
      <c r="AD131" s="264">
        <v>0</v>
      </c>
      <c r="AE131" s="263">
        <v>0</v>
      </c>
      <c r="AF131" s="264">
        <v>0</v>
      </c>
      <c r="AG131" s="263">
        <v>0</v>
      </c>
      <c r="AH131" s="264">
        <v>0</v>
      </c>
      <c r="AI131" s="263">
        <v>0</v>
      </c>
      <c r="AJ131" s="305">
        <v>0</v>
      </c>
      <c r="AK131" s="329">
        <v>0</v>
      </c>
      <c r="AL131" s="330">
        <v>0</v>
      </c>
      <c r="AM131" s="331">
        <v>0</v>
      </c>
      <c r="AN131" s="331">
        <v>0</v>
      </c>
      <c r="AO131" s="978">
        <v>0</v>
      </c>
      <c r="AP131" s="102"/>
      <c r="AQ131" s="192"/>
      <c r="AR131" s="192"/>
      <c r="AS131" s="192"/>
      <c r="AT131" s="192"/>
      <c r="AU131" s="102"/>
      <c r="AV131" s="192"/>
      <c r="AW131" s="192"/>
      <c r="AX131" s="192"/>
      <c r="AY131" s="192"/>
      <c r="AZ131" s="192"/>
      <c r="BA131" s="260"/>
      <c r="BB131" s="260"/>
      <c r="BC131" s="260"/>
      <c r="BD131" s="192"/>
      <c r="BE131" s="192"/>
      <c r="BF131" s="192"/>
      <c r="BG131" s="192"/>
      <c r="BH131" s="192"/>
      <c r="BI131" s="192"/>
      <c r="BJ131" s="192"/>
      <c r="BK131" s="192"/>
      <c r="BL131" s="192"/>
      <c r="BM131" s="192"/>
      <c r="BN131" s="192"/>
      <c r="BO131" s="192"/>
      <c r="BP131" s="192"/>
      <c r="BQ131" s="192"/>
      <c r="BR131" s="192"/>
      <c r="BS131" s="10"/>
      <c r="BT131" s="10"/>
      <c r="BU131" s="102"/>
      <c r="BV131" s="103" t="s">
        <v>14</v>
      </c>
      <c r="BW131" s="102">
        <v>25</v>
      </c>
      <c r="BX131" s="480">
        <f t="shared" si="102"/>
        <v>0.97014183377063523</v>
      </c>
      <c r="BY131" s="190">
        <f t="shared" ref="BY131:CG131" si="134">BY341</f>
        <v>0.69389662823278841</v>
      </c>
      <c r="BZ131" s="190">
        <f t="shared" si="134"/>
        <v>0.79882816331504836</v>
      </c>
      <c r="CA131" s="190">
        <f t="shared" si="134"/>
        <v>0.88405797101449279</v>
      </c>
      <c r="CB131" s="190">
        <f t="shared" si="134"/>
        <v>0.90476190476190477</v>
      </c>
      <c r="CC131" s="480">
        <f t="shared" si="134"/>
        <v>0.87606789295637677</v>
      </c>
      <c r="CD131" s="190">
        <f t="shared" si="134"/>
        <v>0.7674949530690256</v>
      </c>
      <c r="CE131" s="190">
        <f t="shared" si="134"/>
        <v>0.84989012595326452</v>
      </c>
      <c r="CF131" s="190">
        <f t="shared" si="134"/>
        <v>1</v>
      </c>
      <c r="CG131" s="190">
        <f t="shared" si="134"/>
        <v>1</v>
      </c>
      <c r="CH131" s="190">
        <f t="shared" si="110"/>
        <v>1</v>
      </c>
    </row>
    <row r="132" spans="1:86" s="103" customFormat="1">
      <c r="A132" s="103" t="s">
        <v>14</v>
      </c>
      <c r="B132" s="102">
        <f t="shared" si="71"/>
        <v>100</v>
      </c>
      <c r="C132" s="183">
        <v>0</v>
      </c>
      <c r="D132" s="184">
        <v>0</v>
      </c>
      <c r="E132" s="338">
        <v>0</v>
      </c>
      <c r="F132" s="185">
        <v>0</v>
      </c>
      <c r="G132" s="186">
        <v>0</v>
      </c>
      <c r="H132" s="187">
        <v>0</v>
      </c>
      <c r="I132" s="22">
        <v>0</v>
      </c>
      <c r="J132" s="215">
        <v>0</v>
      </c>
      <c r="K132" s="188">
        <v>0</v>
      </c>
      <c r="L132" s="189">
        <v>0</v>
      </c>
      <c r="M132" s="23">
        <v>0</v>
      </c>
      <c r="N132" s="215">
        <v>0</v>
      </c>
      <c r="O132" s="235">
        <v>0</v>
      </c>
      <c r="P132" s="235">
        <v>0</v>
      </c>
      <c r="Q132" s="235">
        <v>0</v>
      </c>
      <c r="R132" s="208">
        <v>0</v>
      </c>
      <c r="S132" s="152">
        <v>0</v>
      </c>
      <c r="T132" s="22">
        <v>0</v>
      </c>
      <c r="U132" s="151">
        <v>0</v>
      </c>
      <c r="V132" s="212">
        <v>0</v>
      </c>
      <c r="W132" s="191">
        <v>0</v>
      </c>
      <c r="X132" s="192">
        <v>0</v>
      </c>
      <c r="Y132" s="240">
        <v>0</v>
      </c>
      <c r="Z132" s="212">
        <v>0</v>
      </c>
      <c r="AA132" s="263">
        <v>0</v>
      </c>
      <c r="AB132" s="264">
        <v>0</v>
      </c>
      <c r="AC132" s="263">
        <v>0</v>
      </c>
      <c r="AD132" s="264">
        <v>0</v>
      </c>
      <c r="AE132" s="263">
        <v>0</v>
      </c>
      <c r="AF132" s="264">
        <v>0</v>
      </c>
      <c r="AG132" s="263">
        <v>0</v>
      </c>
      <c r="AH132" s="264">
        <v>0</v>
      </c>
      <c r="AI132" s="263">
        <v>0</v>
      </c>
      <c r="AJ132" s="305">
        <v>0</v>
      </c>
      <c r="AK132" s="329">
        <v>0</v>
      </c>
      <c r="AL132" s="330">
        <v>0</v>
      </c>
      <c r="AM132" s="331">
        <v>0</v>
      </c>
      <c r="AN132" s="331">
        <v>0</v>
      </c>
      <c r="AO132" s="978">
        <v>0</v>
      </c>
      <c r="AP132" s="102"/>
      <c r="AQ132" s="192"/>
      <c r="AR132" s="192"/>
      <c r="AS132" s="192"/>
      <c r="AT132" s="192"/>
      <c r="AU132" s="102"/>
      <c r="AV132" s="192"/>
      <c r="AW132" s="192"/>
      <c r="AX132" s="192"/>
      <c r="AY132" s="192"/>
      <c r="AZ132" s="192"/>
      <c r="BA132" s="260"/>
      <c r="BB132" s="260"/>
      <c r="BC132" s="260"/>
      <c r="BD132" s="192"/>
      <c r="BE132" s="192"/>
      <c r="BF132" s="192"/>
      <c r="BG132" s="192"/>
      <c r="BH132" s="192"/>
      <c r="BI132" s="192"/>
      <c r="BJ132" s="192"/>
      <c r="BK132" s="192"/>
      <c r="BL132" s="192"/>
      <c r="BM132" s="192"/>
      <c r="BN132" s="192"/>
      <c r="BO132" s="192"/>
      <c r="BP132" s="192"/>
      <c r="BQ132" s="192"/>
      <c r="BR132" s="192"/>
      <c r="BS132" s="10"/>
      <c r="BT132" s="10"/>
      <c r="BU132" s="102"/>
      <c r="BV132" s="103" t="s">
        <v>14</v>
      </c>
      <c r="BW132" s="102">
        <v>26</v>
      </c>
      <c r="BX132" s="480">
        <f t="shared" si="102"/>
        <v>0.97014183377063523</v>
      </c>
      <c r="BY132" s="190">
        <f t="shared" ref="BY132:CG132" si="135">BY342</f>
        <v>0.69389662823278841</v>
      </c>
      <c r="BZ132" s="190">
        <f t="shared" si="135"/>
        <v>0.79882816331504836</v>
      </c>
      <c r="CA132" s="190">
        <f t="shared" si="135"/>
        <v>0.88405797101449279</v>
      </c>
      <c r="CB132" s="190">
        <f t="shared" si="135"/>
        <v>0.90476190476190477</v>
      </c>
      <c r="CC132" s="480">
        <f t="shared" si="135"/>
        <v>0.87606789295637677</v>
      </c>
      <c r="CD132" s="190">
        <f t="shared" si="135"/>
        <v>0.7674949530690256</v>
      </c>
      <c r="CE132" s="190">
        <f t="shared" si="135"/>
        <v>0.84989012595326452</v>
      </c>
      <c r="CF132" s="190">
        <f t="shared" si="135"/>
        <v>1</v>
      </c>
      <c r="CG132" s="190">
        <f t="shared" si="135"/>
        <v>1</v>
      </c>
      <c r="CH132" s="190">
        <f t="shared" si="110"/>
        <v>1</v>
      </c>
    </row>
    <row r="133" spans="1:86" s="103" customFormat="1">
      <c r="A133" s="103" t="s">
        <v>14</v>
      </c>
      <c r="B133" s="102">
        <f t="shared" si="71"/>
        <v>100</v>
      </c>
      <c r="C133" s="183">
        <v>0</v>
      </c>
      <c r="D133" s="184">
        <v>0</v>
      </c>
      <c r="E133" s="338">
        <v>0</v>
      </c>
      <c r="F133" s="185">
        <v>0</v>
      </c>
      <c r="G133" s="186">
        <v>0</v>
      </c>
      <c r="H133" s="187">
        <v>0</v>
      </c>
      <c r="I133" s="22">
        <v>0</v>
      </c>
      <c r="J133" s="215">
        <v>0</v>
      </c>
      <c r="K133" s="188">
        <v>0</v>
      </c>
      <c r="L133" s="189">
        <v>0</v>
      </c>
      <c r="M133" s="23">
        <v>0</v>
      </c>
      <c r="N133" s="215">
        <v>0</v>
      </c>
      <c r="O133" s="235">
        <v>0</v>
      </c>
      <c r="P133" s="235">
        <v>0</v>
      </c>
      <c r="Q133" s="235">
        <v>0</v>
      </c>
      <c r="R133" s="208">
        <v>0</v>
      </c>
      <c r="S133" s="152">
        <v>0</v>
      </c>
      <c r="T133" s="22">
        <v>0</v>
      </c>
      <c r="U133" s="151">
        <v>0</v>
      </c>
      <c r="V133" s="212">
        <v>0</v>
      </c>
      <c r="W133" s="191">
        <v>0</v>
      </c>
      <c r="X133" s="192">
        <v>0</v>
      </c>
      <c r="Y133" s="240">
        <v>0</v>
      </c>
      <c r="Z133" s="212">
        <v>0</v>
      </c>
      <c r="AA133" s="263">
        <v>0</v>
      </c>
      <c r="AB133" s="264">
        <v>0</v>
      </c>
      <c r="AC133" s="263">
        <v>0</v>
      </c>
      <c r="AD133" s="264">
        <v>0</v>
      </c>
      <c r="AE133" s="263">
        <v>0</v>
      </c>
      <c r="AF133" s="264">
        <v>0</v>
      </c>
      <c r="AG133" s="263">
        <v>0</v>
      </c>
      <c r="AH133" s="264">
        <v>0</v>
      </c>
      <c r="AI133" s="263">
        <v>0</v>
      </c>
      <c r="AJ133" s="305">
        <v>0</v>
      </c>
      <c r="AK133" s="329">
        <v>0</v>
      </c>
      <c r="AL133" s="330">
        <v>0</v>
      </c>
      <c r="AM133" s="331">
        <v>0</v>
      </c>
      <c r="AN133" s="331">
        <v>0</v>
      </c>
      <c r="AO133" s="978">
        <v>0</v>
      </c>
      <c r="AP133" s="102"/>
      <c r="AQ133" s="192"/>
      <c r="AR133" s="192"/>
      <c r="AS133" s="192"/>
      <c r="AT133" s="192"/>
      <c r="AU133" s="102"/>
      <c r="AV133" s="192"/>
      <c r="AW133" s="192"/>
      <c r="AX133" s="192"/>
      <c r="AY133" s="192"/>
      <c r="AZ133" s="192"/>
      <c r="BA133" s="260"/>
      <c r="BB133" s="260"/>
      <c r="BC133" s="260"/>
      <c r="BD133" s="192"/>
      <c r="BE133" s="192"/>
      <c r="BF133" s="192"/>
      <c r="BG133" s="192"/>
      <c r="BH133" s="192"/>
      <c r="BI133" s="192"/>
      <c r="BJ133" s="192"/>
      <c r="BK133" s="192"/>
      <c r="BL133" s="192"/>
      <c r="BM133" s="192"/>
      <c r="BN133" s="192"/>
      <c r="BO133" s="192"/>
      <c r="BP133" s="192"/>
      <c r="BQ133" s="192"/>
      <c r="BR133" s="192"/>
      <c r="BS133" s="10"/>
      <c r="BT133" s="10"/>
      <c r="BU133" s="102"/>
      <c r="BV133" s="103" t="s">
        <v>14</v>
      </c>
      <c r="BW133" s="102">
        <v>27</v>
      </c>
      <c r="BX133" s="480">
        <f t="shared" ref="BX133:BX164" si="136">BX343</f>
        <v>0.97014183377063523</v>
      </c>
      <c r="BY133" s="190">
        <f t="shared" ref="BY133:CG133" si="137">BY343</f>
        <v>0.69389662823278841</v>
      </c>
      <c r="BZ133" s="190">
        <f t="shared" si="137"/>
        <v>0.79882816331504836</v>
      </c>
      <c r="CA133" s="190">
        <f t="shared" si="137"/>
        <v>0.88405797101449279</v>
      </c>
      <c r="CB133" s="190">
        <f t="shared" si="137"/>
        <v>0.90476190476190477</v>
      </c>
      <c r="CC133" s="480">
        <f t="shared" si="137"/>
        <v>0.87606789295637677</v>
      </c>
      <c r="CD133" s="190">
        <f t="shared" si="137"/>
        <v>0.7674949530690256</v>
      </c>
      <c r="CE133" s="190">
        <f t="shared" si="137"/>
        <v>0.84989012595326452</v>
      </c>
      <c r="CF133" s="190">
        <f t="shared" si="137"/>
        <v>1</v>
      </c>
      <c r="CG133" s="190">
        <f t="shared" si="137"/>
        <v>1</v>
      </c>
      <c r="CH133" s="190">
        <f t="shared" si="110"/>
        <v>1</v>
      </c>
    </row>
    <row r="134" spans="1:86" s="103" customFormat="1">
      <c r="A134" s="103" t="s">
        <v>14</v>
      </c>
      <c r="B134" s="102">
        <f t="shared" si="71"/>
        <v>100</v>
      </c>
      <c r="C134" s="183">
        <v>0</v>
      </c>
      <c r="D134" s="184">
        <v>0</v>
      </c>
      <c r="E134" s="339">
        <v>0</v>
      </c>
      <c r="F134" s="185">
        <v>0</v>
      </c>
      <c r="G134" s="186">
        <v>0</v>
      </c>
      <c r="H134" s="187">
        <v>0</v>
      </c>
      <c r="I134" s="22">
        <v>0</v>
      </c>
      <c r="J134" s="215">
        <v>0</v>
      </c>
      <c r="K134" s="188">
        <v>0</v>
      </c>
      <c r="L134" s="189">
        <v>0</v>
      </c>
      <c r="M134" s="23">
        <v>0</v>
      </c>
      <c r="N134" s="215">
        <v>0</v>
      </c>
      <c r="O134" s="235">
        <v>0</v>
      </c>
      <c r="P134" s="235">
        <v>0</v>
      </c>
      <c r="Q134" s="235">
        <v>0</v>
      </c>
      <c r="R134" s="208">
        <v>0</v>
      </c>
      <c r="S134" s="152">
        <v>0</v>
      </c>
      <c r="T134" s="22">
        <v>0</v>
      </c>
      <c r="U134" s="151">
        <v>0</v>
      </c>
      <c r="V134" s="212">
        <v>0</v>
      </c>
      <c r="W134" s="191">
        <v>0</v>
      </c>
      <c r="X134" s="192">
        <v>0</v>
      </c>
      <c r="Y134" s="240">
        <v>0</v>
      </c>
      <c r="Z134" s="212">
        <v>0</v>
      </c>
      <c r="AA134" s="263">
        <v>0</v>
      </c>
      <c r="AB134" s="264">
        <v>0</v>
      </c>
      <c r="AC134" s="263">
        <v>0</v>
      </c>
      <c r="AD134" s="264">
        <v>0</v>
      </c>
      <c r="AE134" s="263">
        <v>0</v>
      </c>
      <c r="AF134" s="264">
        <v>0</v>
      </c>
      <c r="AG134" s="263">
        <v>0</v>
      </c>
      <c r="AH134" s="264">
        <v>0</v>
      </c>
      <c r="AI134" s="263">
        <v>0</v>
      </c>
      <c r="AJ134" s="305">
        <v>0</v>
      </c>
      <c r="AK134" s="329">
        <v>0</v>
      </c>
      <c r="AL134" s="330">
        <v>0</v>
      </c>
      <c r="AM134" s="331">
        <v>0</v>
      </c>
      <c r="AN134" s="331">
        <v>0</v>
      </c>
      <c r="AO134" s="978">
        <v>0</v>
      </c>
      <c r="AP134" s="102"/>
      <c r="AQ134" s="192"/>
      <c r="AR134" s="192"/>
      <c r="AS134" s="192"/>
      <c r="AT134" s="192"/>
      <c r="AU134" s="102"/>
      <c r="AV134" s="192"/>
      <c r="AW134" s="192"/>
      <c r="AX134" s="192"/>
      <c r="AY134" s="192"/>
      <c r="AZ134" s="192"/>
      <c r="BA134" s="260"/>
      <c r="BB134" s="260"/>
      <c r="BC134" s="260"/>
      <c r="BD134" s="192"/>
      <c r="BE134" s="192"/>
      <c r="BF134" s="192"/>
      <c r="BG134" s="192"/>
      <c r="BH134" s="192"/>
      <c r="BI134" s="192"/>
      <c r="BJ134" s="192"/>
      <c r="BK134" s="192"/>
      <c r="BL134" s="192"/>
      <c r="BM134" s="192"/>
      <c r="BN134" s="192"/>
      <c r="BO134" s="192"/>
      <c r="BP134" s="192"/>
      <c r="BQ134" s="192"/>
      <c r="BR134" s="192"/>
      <c r="BS134" s="10"/>
      <c r="BT134" s="10"/>
      <c r="BU134" s="102"/>
      <c r="BV134" s="103" t="s">
        <v>14</v>
      </c>
      <c r="BW134" s="102">
        <v>28</v>
      </c>
      <c r="BX134" s="480">
        <f t="shared" si="136"/>
        <v>0.97014183377063523</v>
      </c>
      <c r="BY134" s="190">
        <f t="shared" ref="BY134:CG134" si="138">BY344</f>
        <v>0.69389662823278841</v>
      </c>
      <c r="BZ134" s="190">
        <f t="shared" si="138"/>
        <v>0.79882816331504836</v>
      </c>
      <c r="CA134" s="190">
        <f t="shared" si="138"/>
        <v>0.88405797101449279</v>
      </c>
      <c r="CB134" s="190">
        <f t="shared" si="138"/>
        <v>0.90476190476190477</v>
      </c>
      <c r="CC134" s="480">
        <f t="shared" si="138"/>
        <v>0.87606789295637677</v>
      </c>
      <c r="CD134" s="190">
        <f t="shared" si="138"/>
        <v>0.7674949530690256</v>
      </c>
      <c r="CE134" s="190">
        <f t="shared" si="138"/>
        <v>0.84989012595326452</v>
      </c>
      <c r="CF134" s="190">
        <f t="shared" si="138"/>
        <v>1</v>
      </c>
      <c r="CG134" s="190">
        <f t="shared" si="138"/>
        <v>1</v>
      </c>
      <c r="CH134" s="190">
        <f t="shared" si="110"/>
        <v>1</v>
      </c>
    </row>
    <row r="135" spans="1:86" s="103" customFormat="1">
      <c r="A135" s="103" t="s">
        <v>14</v>
      </c>
      <c r="B135" s="102">
        <f t="shared" ref="B135:B198" si="139">MIN(B134+1,100)</f>
        <v>100</v>
      </c>
      <c r="C135" s="183">
        <v>0</v>
      </c>
      <c r="D135" s="184">
        <v>0</v>
      </c>
      <c r="E135" s="338">
        <v>0</v>
      </c>
      <c r="F135" s="185">
        <v>0</v>
      </c>
      <c r="G135" s="186">
        <v>0</v>
      </c>
      <c r="H135" s="187">
        <v>0</v>
      </c>
      <c r="I135" s="22">
        <v>0</v>
      </c>
      <c r="J135" s="215">
        <v>0</v>
      </c>
      <c r="K135" s="188">
        <v>0</v>
      </c>
      <c r="L135" s="189">
        <v>0</v>
      </c>
      <c r="M135" s="23">
        <v>0</v>
      </c>
      <c r="N135" s="215">
        <v>0</v>
      </c>
      <c r="O135" s="235">
        <v>0</v>
      </c>
      <c r="P135" s="235">
        <v>0</v>
      </c>
      <c r="Q135" s="235">
        <v>0</v>
      </c>
      <c r="R135" s="208">
        <v>0</v>
      </c>
      <c r="S135" s="152">
        <v>0</v>
      </c>
      <c r="T135" s="22">
        <v>0</v>
      </c>
      <c r="U135" s="151">
        <v>0</v>
      </c>
      <c r="V135" s="212">
        <v>0</v>
      </c>
      <c r="W135" s="191">
        <v>0</v>
      </c>
      <c r="X135" s="192">
        <v>0</v>
      </c>
      <c r="Y135" s="240">
        <v>0</v>
      </c>
      <c r="Z135" s="212">
        <v>0</v>
      </c>
      <c r="AA135" s="263">
        <v>0</v>
      </c>
      <c r="AB135" s="264">
        <v>0</v>
      </c>
      <c r="AC135" s="263">
        <v>0</v>
      </c>
      <c r="AD135" s="264">
        <v>0</v>
      </c>
      <c r="AE135" s="263">
        <v>0</v>
      </c>
      <c r="AF135" s="264">
        <v>0</v>
      </c>
      <c r="AG135" s="263">
        <v>0</v>
      </c>
      <c r="AH135" s="264">
        <v>0</v>
      </c>
      <c r="AI135" s="263">
        <v>0</v>
      </c>
      <c r="AJ135" s="305">
        <v>0</v>
      </c>
      <c r="AK135" s="329">
        <v>0</v>
      </c>
      <c r="AL135" s="330">
        <v>0</v>
      </c>
      <c r="AM135" s="331">
        <v>0</v>
      </c>
      <c r="AN135" s="331">
        <v>0</v>
      </c>
      <c r="AO135" s="978">
        <v>0</v>
      </c>
      <c r="AP135" s="102"/>
      <c r="AQ135" s="192"/>
      <c r="AR135" s="192"/>
      <c r="AS135" s="192"/>
      <c r="AT135" s="192"/>
      <c r="AU135" s="102"/>
      <c r="AV135" s="192"/>
      <c r="AW135" s="192"/>
      <c r="AX135" s="192"/>
      <c r="AY135" s="192"/>
      <c r="AZ135" s="192"/>
      <c r="BA135" s="260"/>
      <c r="BB135" s="260"/>
      <c r="BC135" s="260"/>
      <c r="BD135" s="192"/>
      <c r="BE135" s="192"/>
      <c r="BF135" s="192"/>
      <c r="BG135" s="192"/>
      <c r="BH135" s="192"/>
      <c r="BI135" s="192"/>
      <c r="BJ135" s="192"/>
      <c r="BK135" s="192"/>
      <c r="BL135" s="192"/>
      <c r="BM135" s="192"/>
      <c r="BN135" s="192"/>
      <c r="BO135" s="192"/>
      <c r="BP135" s="192"/>
      <c r="BQ135" s="192"/>
      <c r="BR135" s="192"/>
      <c r="BS135" s="10"/>
      <c r="BT135" s="10"/>
      <c r="BU135" s="102"/>
      <c r="BV135" s="103" t="s">
        <v>14</v>
      </c>
      <c r="BW135" s="102">
        <v>29</v>
      </c>
      <c r="BX135" s="480">
        <f t="shared" si="136"/>
        <v>0.97014183377063523</v>
      </c>
      <c r="BY135" s="190">
        <f t="shared" ref="BY135:CG135" si="140">BY345</f>
        <v>0.69389662823278841</v>
      </c>
      <c r="BZ135" s="190">
        <f t="shared" si="140"/>
        <v>0.79882816331504836</v>
      </c>
      <c r="CA135" s="190">
        <f t="shared" si="140"/>
        <v>0.88405797101449279</v>
      </c>
      <c r="CB135" s="190">
        <f t="shared" si="140"/>
        <v>0.90476190476190477</v>
      </c>
      <c r="CC135" s="480">
        <f t="shared" si="140"/>
        <v>0.87606789295637677</v>
      </c>
      <c r="CD135" s="190">
        <f t="shared" si="140"/>
        <v>0.7674949530690256</v>
      </c>
      <c r="CE135" s="190">
        <f t="shared" si="140"/>
        <v>0.84989012595326452</v>
      </c>
      <c r="CF135" s="190">
        <f t="shared" si="140"/>
        <v>1</v>
      </c>
      <c r="CG135" s="190">
        <f t="shared" si="140"/>
        <v>1</v>
      </c>
      <c r="CH135" s="190">
        <f t="shared" si="110"/>
        <v>1</v>
      </c>
    </row>
    <row r="136" spans="1:86" s="103" customFormat="1">
      <c r="A136" s="103" t="s">
        <v>14</v>
      </c>
      <c r="B136" s="102">
        <f t="shared" si="139"/>
        <v>100</v>
      </c>
      <c r="C136" s="183">
        <v>0</v>
      </c>
      <c r="D136" s="184">
        <v>0</v>
      </c>
      <c r="E136" s="338">
        <v>0</v>
      </c>
      <c r="F136" s="185">
        <v>0</v>
      </c>
      <c r="G136" s="186">
        <v>0</v>
      </c>
      <c r="H136" s="187">
        <v>0</v>
      </c>
      <c r="I136" s="22">
        <v>0</v>
      </c>
      <c r="J136" s="215">
        <v>0</v>
      </c>
      <c r="K136" s="188">
        <v>0</v>
      </c>
      <c r="L136" s="189">
        <v>0</v>
      </c>
      <c r="M136" s="23">
        <v>0</v>
      </c>
      <c r="N136" s="215">
        <v>0</v>
      </c>
      <c r="O136" s="235">
        <v>0</v>
      </c>
      <c r="P136" s="235">
        <v>0</v>
      </c>
      <c r="Q136" s="235">
        <v>0</v>
      </c>
      <c r="R136" s="208">
        <v>0</v>
      </c>
      <c r="S136" s="152">
        <v>0</v>
      </c>
      <c r="T136" s="22">
        <v>0</v>
      </c>
      <c r="U136" s="151">
        <v>0</v>
      </c>
      <c r="V136" s="212">
        <v>0</v>
      </c>
      <c r="W136" s="191">
        <v>0</v>
      </c>
      <c r="X136" s="192">
        <v>0</v>
      </c>
      <c r="Y136" s="240">
        <v>0</v>
      </c>
      <c r="Z136" s="212">
        <v>0</v>
      </c>
      <c r="AA136" s="263">
        <v>0</v>
      </c>
      <c r="AB136" s="264">
        <v>0</v>
      </c>
      <c r="AC136" s="263">
        <v>0</v>
      </c>
      <c r="AD136" s="264">
        <v>0</v>
      </c>
      <c r="AE136" s="263">
        <v>0</v>
      </c>
      <c r="AF136" s="264">
        <v>0</v>
      </c>
      <c r="AG136" s="263">
        <v>0</v>
      </c>
      <c r="AH136" s="264">
        <v>0</v>
      </c>
      <c r="AI136" s="263">
        <v>0</v>
      </c>
      <c r="AJ136" s="305">
        <v>0</v>
      </c>
      <c r="AK136" s="329">
        <v>0</v>
      </c>
      <c r="AL136" s="330">
        <v>0</v>
      </c>
      <c r="AM136" s="331">
        <v>0</v>
      </c>
      <c r="AN136" s="331">
        <v>0</v>
      </c>
      <c r="AO136" s="978">
        <v>0</v>
      </c>
      <c r="AP136" s="102"/>
      <c r="AQ136" s="192"/>
      <c r="AR136" s="192"/>
      <c r="AS136" s="192"/>
      <c r="AT136" s="192"/>
      <c r="AU136" s="102"/>
      <c r="AV136" s="192"/>
      <c r="AW136" s="192"/>
      <c r="AX136" s="192"/>
      <c r="AY136" s="192"/>
      <c r="AZ136" s="192"/>
      <c r="BA136" s="260"/>
      <c r="BB136" s="260"/>
      <c r="BC136" s="260"/>
      <c r="BD136" s="192"/>
      <c r="BE136" s="192"/>
      <c r="BF136" s="192"/>
      <c r="BG136" s="192"/>
      <c r="BH136" s="192"/>
      <c r="BI136" s="192"/>
      <c r="BJ136" s="192"/>
      <c r="BK136" s="192"/>
      <c r="BL136" s="192"/>
      <c r="BM136" s="192"/>
      <c r="BN136" s="192"/>
      <c r="BO136" s="192"/>
      <c r="BP136" s="192"/>
      <c r="BQ136" s="192"/>
      <c r="BR136" s="192"/>
      <c r="BS136" s="10"/>
      <c r="BT136" s="10"/>
      <c r="BU136" s="102"/>
      <c r="BV136" s="103" t="s">
        <v>14</v>
      </c>
      <c r="BW136" s="102">
        <v>30</v>
      </c>
      <c r="BX136" s="480">
        <f t="shared" si="136"/>
        <v>0.97014183377063523</v>
      </c>
      <c r="BY136" s="190">
        <f t="shared" ref="BY136:CG136" si="141">BY346</f>
        <v>0.69389662823278841</v>
      </c>
      <c r="BZ136" s="190">
        <f t="shared" si="141"/>
        <v>0.79882816331504836</v>
      </c>
      <c r="CA136" s="190">
        <f t="shared" si="141"/>
        <v>0.88405797101449279</v>
      </c>
      <c r="CB136" s="190">
        <f t="shared" si="141"/>
        <v>0.90476190476190477</v>
      </c>
      <c r="CC136" s="480">
        <f t="shared" si="141"/>
        <v>0.87606789295637677</v>
      </c>
      <c r="CD136" s="190">
        <f t="shared" si="141"/>
        <v>0.7674949530690256</v>
      </c>
      <c r="CE136" s="190">
        <f t="shared" si="141"/>
        <v>0.84989012595326452</v>
      </c>
      <c r="CF136" s="190">
        <f t="shared" si="141"/>
        <v>1</v>
      </c>
      <c r="CG136" s="190">
        <f t="shared" si="141"/>
        <v>1</v>
      </c>
      <c r="CH136" s="190">
        <f t="shared" si="110"/>
        <v>1</v>
      </c>
    </row>
    <row r="137" spans="1:86" s="103" customFormat="1">
      <c r="A137" s="103" t="s">
        <v>14</v>
      </c>
      <c r="B137" s="102">
        <f t="shared" si="139"/>
        <v>100</v>
      </c>
      <c r="C137" s="183">
        <v>0</v>
      </c>
      <c r="D137" s="184">
        <v>0</v>
      </c>
      <c r="E137" s="338">
        <v>0</v>
      </c>
      <c r="F137" s="185">
        <v>0</v>
      </c>
      <c r="G137" s="186">
        <v>0</v>
      </c>
      <c r="H137" s="187">
        <v>0</v>
      </c>
      <c r="I137" s="22">
        <v>0</v>
      </c>
      <c r="J137" s="215">
        <v>0</v>
      </c>
      <c r="K137" s="188">
        <v>0</v>
      </c>
      <c r="L137" s="189">
        <v>0</v>
      </c>
      <c r="M137" s="23">
        <v>0</v>
      </c>
      <c r="N137" s="215">
        <v>0</v>
      </c>
      <c r="O137" s="235">
        <v>0</v>
      </c>
      <c r="P137" s="235">
        <v>0</v>
      </c>
      <c r="Q137" s="235">
        <v>0</v>
      </c>
      <c r="R137" s="208">
        <v>0</v>
      </c>
      <c r="S137" s="152">
        <v>0</v>
      </c>
      <c r="T137" s="22">
        <v>0</v>
      </c>
      <c r="U137" s="151">
        <v>0</v>
      </c>
      <c r="V137" s="212">
        <v>0</v>
      </c>
      <c r="W137" s="191">
        <v>0</v>
      </c>
      <c r="X137" s="192">
        <v>0</v>
      </c>
      <c r="Y137" s="240">
        <v>0</v>
      </c>
      <c r="Z137" s="212">
        <v>0</v>
      </c>
      <c r="AA137" s="263">
        <v>0</v>
      </c>
      <c r="AB137" s="264">
        <v>0</v>
      </c>
      <c r="AC137" s="263">
        <v>0</v>
      </c>
      <c r="AD137" s="264">
        <v>0</v>
      </c>
      <c r="AE137" s="263">
        <v>0</v>
      </c>
      <c r="AF137" s="264">
        <v>0</v>
      </c>
      <c r="AG137" s="263">
        <v>0</v>
      </c>
      <c r="AH137" s="264">
        <v>0</v>
      </c>
      <c r="AI137" s="263">
        <v>0</v>
      </c>
      <c r="AJ137" s="305">
        <v>0</v>
      </c>
      <c r="AK137" s="329">
        <v>0</v>
      </c>
      <c r="AL137" s="330">
        <v>0</v>
      </c>
      <c r="AM137" s="331">
        <v>0</v>
      </c>
      <c r="AN137" s="331">
        <v>0</v>
      </c>
      <c r="AO137" s="978">
        <v>0</v>
      </c>
      <c r="AP137" s="102"/>
      <c r="AQ137" s="192"/>
      <c r="AR137" s="192"/>
      <c r="AS137" s="192"/>
      <c r="AT137" s="192"/>
      <c r="AU137" s="102"/>
      <c r="AV137" s="192"/>
      <c r="AW137" s="192"/>
      <c r="AX137" s="192"/>
      <c r="AY137" s="192"/>
      <c r="AZ137" s="192"/>
      <c r="BA137" s="260"/>
      <c r="BB137" s="260"/>
      <c r="BC137" s="260"/>
      <c r="BD137" s="192"/>
      <c r="BE137" s="192"/>
      <c r="BF137" s="192"/>
      <c r="BG137" s="192"/>
      <c r="BH137" s="192"/>
      <c r="BI137" s="192"/>
      <c r="BJ137" s="192"/>
      <c r="BK137" s="192"/>
      <c r="BL137" s="192"/>
      <c r="BM137" s="192"/>
      <c r="BN137" s="192"/>
      <c r="BO137" s="192"/>
      <c r="BP137" s="192"/>
      <c r="BQ137" s="192"/>
      <c r="BR137" s="192"/>
      <c r="BS137" s="10"/>
      <c r="BT137" s="10"/>
      <c r="BU137" s="102"/>
      <c r="BV137" s="103" t="s">
        <v>14</v>
      </c>
      <c r="BW137" s="102">
        <v>31</v>
      </c>
      <c r="BX137" s="480">
        <f t="shared" si="136"/>
        <v>0.97014183377063523</v>
      </c>
      <c r="BY137" s="190">
        <f t="shared" ref="BY137:CG137" si="142">BY347</f>
        <v>0.69389662823278841</v>
      </c>
      <c r="BZ137" s="190">
        <f t="shared" si="142"/>
        <v>0.79882816331504836</v>
      </c>
      <c r="CA137" s="190">
        <f t="shared" si="142"/>
        <v>0.88405797101449279</v>
      </c>
      <c r="CB137" s="190">
        <f t="shared" si="142"/>
        <v>0.90476190476190477</v>
      </c>
      <c r="CC137" s="480">
        <f t="shared" si="142"/>
        <v>0.87606789295637677</v>
      </c>
      <c r="CD137" s="190">
        <f t="shared" si="142"/>
        <v>0.7674949530690256</v>
      </c>
      <c r="CE137" s="190">
        <f t="shared" si="142"/>
        <v>0.84989012595326452</v>
      </c>
      <c r="CF137" s="190">
        <f t="shared" si="142"/>
        <v>1</v>
      </c>
      <c r="CG137" s="190">
        <f t="shared" si="142"/>
        <v>1</v>
      </c>
      <c r="CH137" s="190">
        <f t="shared" si="110"/>
        <v>1</v>
      </c>
    </row>
    <row r="138" spans="1:86" s="103" customFormat="1">
      <c r="A138" s="103" t="s">
        <v>14</v>
      </c>
      <c r="B138" s="102">
        <f t="shared" si="139"/>
        <v>100</v>
      </c>
      <c r="C138" s="183">
        <v>0</v>
      </c>
      <c r="D138" s="184">
        <v>0</v>
      </c>
      <c r="E138" s="338">
        <v>0</v>
      </c>
      <c r="F138" s="185">
        <v>0</v>
      </c>
      <c r="G138" s="186">
        <v>0</v>
      </c>
      <c r="H138" s="187">
        <v>0</v>
      </c>
      <c r="I138" s="22">
        <v>0</v>
      </c>
      <c r="J138" s="215">
        <v>0</v>
      </c>
      <c r="K138" s="188">
        <v>0</v>
      </c>
      <c r="L138" s="189">
        <v>0</v>
      </c>
      <c r="M138" s="23">
        <v>0</v>
      </c>
      <c r="N138" s="215">
        <v>0</v>
      </c>
      <c r="O138" s="235">
        <v>0</v>
      </c>
      <c r="P138" s="235">
        <v>0</v>
      </c>
      <c r="Q138" s="235">
        <v>0</v>
      </c>
      <c r="R138" s="208">
        <v>0</v>
      </c>
      <c r="S138" s="152">
        <v>0</v>
      </c>
      <c r="T138" s="22">
        <v>0</v>
      </c>
      <c r="U138" s="151">
        <v>0</v>
      </c>
      <c r="V138" s="212">
        <v>0</v>
      </c>
      <c r="W138" s="191">
        <v>0</v>
      </c>
      <c r="X138" s="192">
        <v>0</v>
      </c>
      <c r="Y138" s="240">
        <v>0</v>
      </c>
      <c r="Z138" s="212">
        <v>0</v>
      </c>
      <c r="AA138" s="263">
        <v>0</v>
      </c>
      <c r="AB138" s="264">
        <v>0</v>
      </c>
      <c r="AC138" s="263">
        <v>0</v>
      </c>
      <c r="AD138" s="264">
        <v>0</v>
      </c>
      <c r="AE138" s="263">
        <v>0</v>
      </c>
      <c r="AF138" s="264">
        <v>0</v>
      </c>
      <c r="AG138" s="263">
        <v>0</v>
      </c>
      <c r="AH138" s="264">
        <v>0</v>
      </c>
      <c r="AI138" s="263">
        <v>0</v>
      </c>
      <c r="AJ138" s="305">
        <v>0</v>
      </c>
      <c r="AK138" s="329">
        <v>0</v>
      </c>
      <c r="AL138" s="330">
        <v>0</v>
      </c>
      <c r="AM138" s="331">
        <v>0</v>
      </c>
      <c r="AN138" s="331">
        <v>0</v>
      </c>
      <c r="AO138" s="978">
        <v>0</v>
      </c>
      <c r="AP138" s="102"/>
      <c r="AQ138" s="192"/>
      <c r="AR138" s="192"/>
      <c r="AS138" s="192"/>
      <c r="AT138" s="192"/>
      <c r="AU138" s="102"/>
      <c r="AV138" s="192"/>
      <c r="AW138" s="192"/>
      <c r="AX138" s="192"/>
      <c r="AY138" s="192"/>
      <c r="AZ138" s="192"/>
      <c r="BA138" s="260"/>
      <c r="BB138" s="260"/>
      <c r="BC138" s="260"/>
      <c r="BD138" s="192"/>
      <c r="BE138" s="192"/>
      <c r="BF138" s="192"/>
      <c r="BG138" s="192"/>
      <c r="BH138" s="192"/>
      <c r="BI138" s="192"/>
      <c r="BJ138" s="192"/>
      <c r="BK138" s="192"/>
      <c r="BL138" s="192"/>
      <c r="BM138" s="192"/>
      <c r="BN138" s="192"/>
      <c r="BO138" s="192"/>
      <c r="BP138" s="192"/>
      <c r="BQ138" s="192"/>
      <c r="BR138" s="192"/>
      <c r="BS138" s="10"/>
      <c r="BT138" s="10"/>
      <c r="BU138" s="102"/>
      <c r="BV138" s="103" t="s">
        <v>14</v>
      </c>
      <c r="BW138" s="102">
        <v>32</v>
      </c>
      <c r="BX138" s="480">
        <f t="shared" si="136"/>
        <v>0.97014183377063523</v>
      </c>
      <c r="BY138" s="190">
        <f t="shared" ref="BY138:CG138" si="143">BY348</f>
        <v>0.69389662823278841</v>
      </c>
      <c r="BZ138" s="190">
        <f t="shared" si="143"/>
        <v>0.79882816331504836</v>
      </c>
      <c r="CA138" s="190">
        <f t="shared" si="143"/>
        <v>0.88405797101449279</v>
      </c>
      <c r="CB138" s="190">
        <f t="shared" si="143"/>
        <v>0.90476190476190477</v>
      </c>
      <c r="CC138" s="480">
        <f t="shared" si="143"/>
        <v>0.87606789295637677</v>
      </c>
      <c r="CD138" s="190">
        <f t="shared" si="143"/>
        <v>0.7674949530690256</v>
      </c>
      <c r="CE138" s="190">
        <f t="shared" si="143"/>
        <v>0.84989012595326452</v>
      </c>
      <c r="CF138" s="190">
        <f t="shared" si="143"/>
        <v>1</v>
      </c>
      <c r="CG138" s="190">
        <f t="shared" si="143"/>
        <v>1</v>
      </c>
      <c r="CH138" s="190">
        <f t="shared" si="110"/>
        <v>1</v>
      </c>
    </row>
    <row r="139" spans="1:86" s="103" customFormat="1">
      <c r="A139" s="103" t="s">
        <v>14</v>
      </c>
      <c r="B139" s="102">
        <f t="shared" si="139"/>
        <v>100</v>
      </c>
      <c r="C139" s="183">
        <v>0</v>
      </c>
      <c r="D139" s="184">
        <v>0</v>
      </c>
      <c r="E139" s="339">
        <v>0</v>
      </c>
      <c r="F139" s="185">
        <v>0</v>
      </c>
      <c r="G139" s="186">
        <v>0</v>
      </c>
      <c r="H139" s="187">
        <v>0</v>
      </c>
      <c r="I139" s="22">
        <v>0</v>
      </c>
      <c r="J139" s="215">
        <v>0</v>
      </c>
      <c r="K139" s="188">
        <v>0</v>
      </c>
      <c r="L139" s="189">
        <v>0</v>
      </c>
      <c r="M139" s="23">
        <v>0</v>
      </c>
      <c r="N139" s="215">
        <v>0</v>
      </c>
      <c r="O139" s="235">
        <v>0</v>
      </c>
      <c r="P139" s="235">
        <v>0</v>
      </c>
      <c r="Q139" s="235">
        <v>0</v>
      </c>
      <c r="R139" s="208">
        <v>0</v>
      </c>
      <c r="S139" s="152">
        <v>0</v>
      </c>
      <c r="T139" s="22">
        <v>0</v>
      </c>
      <c r="U139" s="151">
        <v>0</v>
      </c>
      <c r="V139" s="212">
        <v>0</v>
      </c>
      <c r="W139" s="191">
        <v>0</v>
      </c>
      <c r="X139" s="192">
        <v>0</v>
      </c>
      <c r="Y139" s="240">
        <v>0</v>
      </c>
      <c r="Z139" s="212">
        <v>0</v>
      </c>
      <c r="AA139" s="263">
        <v>0</v>
      </c>
      <c r="AB139" s="264">
        <v>0</v>
      </c>
      <c r="AC139" s="263">
        <v>0</v>
      </c>
      <c r="AD139" s="264">
        <v>0</v>
      </c>
      <c r="AE139" s="263">
        <v>0</v>
      </c>
      <c r="AF139" s="264">
        <v>0</v>
      </c>
      <c r="AG139" s="263">
        <v>0</v>
      </c>
      <c r="AH139" s="264">
        <v>0</v>
      </c>
      <c r="AI139" s="263">
        <v>0</v>
      </c>
      <c r="AJ139" s="305">
        <v>0</v>
      </c>
      <c r="AK139" s="329">
        <v>0</v>
      </c>
      <c r="AL139" s="330">
        <v>0</v>
      </c>
      <c r="AM139" s="331">
        <v>0</v>
      </c>
      <c r="AN139" s="331">
        <v>0</v>
      </c>
      <c r="AO139" s="978">
        <v>0</v>
      </c>
      <c r="AP139" s="102"/>
      <c r="AQ139" s="192"/>
      <c r="AR139" s="192"/>
      <c r="AS139" s="192"/>
      <c r="AT139" s="192"/>
      <c r="AU139" s="102"/>
      <c r="AV139" s="192"/>
      <c r="AW139" s="192"/>
      <c r="AX139" s="192"/>
      <c r="AY139" s="192"/>
      <c r="AZ139" s="192"/>
      <c r="BA139" s="260"/>
      <c r="BB139" s="260"/>
      <c r="BC139" s="260"/>
      <c r="BD139" s="192"/>
      <c r="BE139" s="192"/>
      <c r="BF139" s="192"/>
      <c r="BG139" s="192"/>
      <c r="BH139" s="192"/>
      <c r="BI139" s="192"/>
      <c r="BJ139" s="192"/>
      <c r="BK139" s="192"/>
      <c r="BL139" s="192"/>
      <c r="BM139" s="192"/>
      <c r="BN139" s="192"/>
      <c r="BO139" s="192"/>
      <c r="BP139" s="192"/>
      <c r="BQ139" s="192"/>
      <c r="BR139" s="192"/>
      <c r="BS139" s="10"/>
      <c r="BT139" s="10"/>
      <c r="BU139" s="102"/>
      <c r="BV139" s="103" t="s">
        <v>14</v>
      </c>
      <c r="BW139" s="102">
        <v>33</v>
      </c>
      <c r="BX139" s="480">
        <f t="shared" si="136"/>
        <v>0.97014183377063523</v>
      </c>
      <c r="BY139" s="190">
        <f t="shared" ref="BY139:CG139" si="144">BY349</f>
        <v>0.69389662823278841</v>
      </c>
      <c r="BZ139" s="190">
        <f t="shared" si="144"/>
        <v>0.79882816331504836</v>
      </c>
      <c r="CA139" s="190">
        <f t="shared" si="144"/>
        <v>0.88405797101449279</v>
      </c>
      <c r="CB139" s="190">
        <f t="shared" si="144"/>
        <v>0.90476190476190477</v>
      </c>
      <c r="CC139" s="480">
        <f t="shared" si="144"/>
        <v>0.87606789295637677</v>
      </c>
      <c r="CD139" s="190">
        <f t="shared" si="144"/>
        <v>0.7674949530690256</v>
      </c>
      <c r="CE139" s="190">
        <f t="shared" si="144"/>
        <v>0.84989012595326452</v>
      </c>
      <c r="CF139" s="190">
        <f t="shared" si="144"/>
        <v>1</v>
      </c>
      <c r="CG139" s="190">
        <f t="shared" si="144"/>
        <v>1</v>
      </c>
      <c r="CH139" s="190">
        <f t="shared" si="110"/>
        <v>1</v>
      </c>
    </row>
    <row r="140" spans="1:86" s="103" customFormat="1">
      <c r="A140" s="103" t="s">
        <v>14</v>
      </c>
      <c r="B140" s="102">
        <f t="shared" si="139"/>
        <v>100</v>
      </c>
      <c r="C140" s="183">
        <v>0</v>
      </c>
      <c r="D140" s="184">
        <v>0</v>
      </c>
      <c r="E140" s="338">
        <v>0</v>
      </c>
      <c r="F140" s="185">
        <v>0</v>
      </c>
      <c r="G140" s="186">
        <v>0</v>
      </c>
      <c r="H140" s="187">
        <v>0</v>
      </c>
      <c r="I140" s="22">
        <v>0</v>
      </c>
      <c r="J140" s="215">
        <v>0</v>
      </c>
      <c r="K140" s="188">
        <v>0</v>
      </c>
      <c r="L140" s="189">
        <v>0</v>
      </c>
      <c r="M140" s="23">
        <v>0</v>
      </c>
      <c r="N140" s="215">
        <v>0</v>
      </c>
      <c r="O140" s="235">
        <v>0</v>
      </c>
      <c r="P140" s="235">
        <v>0</v>
      </c>
      <c r="Q140" s="235">
        <v>0</v>
      </c>
      <c r="R140" s="208">
        <v>0</v>
      </c>
      <c r="S140" s="152">
        <v>0</v>
      </c>
      <c r="T140" s="22">
        <v>0</v>
      </c>
      <c r="U140" s="151">
        <v>0</v>
      </c>
      <c r="V140" s="212">
        <v>0</v>
      </c>
      <c r="W140" s="191">
        <v>0</v>
      </c>
      <c r="X140" s="192">
        <v>0</v>
      </c>
      <c r="Y140" s="240">
        <v>0</v>
      </c>
      <c r="Z140" s="212">
        <v>0</v>
      </c>
      <c r="AA140" s="263">
        <v>0</v>
      </c>
      <c r="AB140" s="264">
        <v>0</v>
      </c>
      <c r="AC140" s="263">
        <v>0</v>
      </c>
      <c r="AD140" s="264">
        <v>0</v>
      </c>
      <c r="AE140" s="263">
        <v>0</v>
      </c>
      <c r="AF140" s="264">
        <v>0</v>
      </c>
      <c r="AG140" s="263">
        <v>0</v>
      </c>
      <c r="AH140" s="264">
        <v>0</v>
      </c>
      <c r="AI140" s="263">
        <v>0</v>
      </c>
      <c r="AJ140" s="305">
        <v>0</v>
      </c>
      <c r="AK140" s="329">
        <v>0</v>
      </c>
      <c r="AL140" s="330">
        <v>0</v>
      </c>
      <c r="AM140" s="331">
        <v>0</v>
      </c>
      <c r="AN140" s="331">
        <v>0</v>
      </c>
      <c r="AO140" s="978">
        <v>0</v>
      </c>
      <c r="AP140" s="102"/>
      <c r="AQ140" s="192"/>
      <c r="AR140" s="192"/>
      <c r="AS140" s="192"/>
      <c r="AT140" s="192"/>
      <c r="AU140" s="102"/>
      <c r="AV140" s="192"/>
      <c r="AW140" s="192"/>
      <c r="AX140" s="192"/>
      <c r="AY140" s="192"/>
      <c r="AZ140" s="192"/>
      <c r="BA140" s="260"/>
      <c r="BB140" s="260"/>
      <c r="BC140" s="260"/>
      <c r="BD140" s="192"/>
      <c r="BE140" s="192"/>
      <c r="BF140" s="192"/>
      <c r="BG140" s="192"/>
      <c r="BH140" s="192"/>
      <c r="BI140" s="192"/>
      <c r="BJ140" s="192"/>
      <c r="BK140" s="192"/>
      <c r="BL140" s="192"/>
      <c r="BM140" s="192"/>
      <c r="BN140" s="192"/>
      <c r="BO140" s="192"/>
      <c r="BP140" s="192"/>
      <c r="BQ140" s="192"/>
      <c r="BR140" s="192"/>
      <c r="BS140" s="10"/>
      <c r="BT140" s="10"/>
      <c r="BU140" s="102"/>
      <c r="BV140" s="103" t="s">
        <v>14</v>
      </c>
      <c r="BW140" s="102">
        <v>34</v>
      </c>
      <c r="BX140" s="480">
        <f t="shared" si="136"/>
        <v>0.97014183377063523</v>
      </c>
      <c r="BY140" s="190">
        <f t="shared" ref="BY140:CG140" si="145">BY350</f>
        <v>0.69389662823278841</v>
      </c>
      <c r="BZ140" s="190">
        <f t="shared" si="145"/>
        <v>0.79882816331504836</v>
      </c>
      <c r="CA140" s="190">
        <f t="shared" si="145"/>
        <v>0.88405797101449279</v>
      </c>
      <c r="CB140" s="190">
        <f t="shared" si="145"/>
        <v>0.90476190476190477</v>
      </c>
      <c r="CC140" s="480">
        <f t="shared" si="145"/>
        <v>0.87606789295637677</v>
      </c>
      <c r="CD140" s="190">
        <f t="shared" si="145"/>
        <v>0.7674949530690256</v>
      </c>
      <c r="CE140" s="190">
        <f t="shared" si="145"/>
        <v>0.84989012595326452</v>
      </c>
      <c r="CF140" s="190">
        <f t="shared" si="145"/>
        <v>1</v>
      </c>
      <c r="CG140" s="190">
        <f t="shared" si="145"/>
        <v>1</v>
      </c>
      <c r="CH140" s="190">
        <f t="shared" si="110"/>
        <v>1</v>
      </c>
    </row>
    <row r="141" spans="1:86" s="103" customFormat="1">
      <c r="A141" s="103" t="s">
        <v>14</v>
      </c>
      <c r="B141" s="102">
        <f t="shared" si="139"/>
        <v>100</v>
      </c>
      <c r="C141" s="183">
        <v>0</v>
      </c>
      <c r="D141" s="184">
        <v>0</v>
      </c>
      <c r="E141" s="338">
        <v>0</v>
      </c>
      <c r="F141" s="185">
        <v>0</v>
      </c>
      <c r="G141" s="186">
        <v>0</v>
      </c>
      <c r="H141" s="187">
        <v>0</v>
      </c>
      <c r="I141" s="22">
        <v>0</v>
      </c>
      <c r="J141" s="215">
        <v>0</v>
      </c>
      <c r="K141" s="188">
        <v>0</v>
      </c>
      <c r="L141" s="189">
        <v>0</v>
      </c>
      <c r="M141" s="23">
        <v>0</v>
      </c>
      <c r="N141" s="215">
        <v>0</v>
      </c>
      <c r="O141" s="235">
        <v>0</v>
      </c>
      <c r="P141" s="235">
        <v>0</v>
      </c>
      <c r="Q141" s="235">
        <v>0</v>
      </c>
      <c r="R141" s="208">
        <v>0</v>
      </c>
      <c r="S141" s="152">
        <v>0</v>
      </c>
      <c r="T141" s="22">
        <v>0</v>
      </c>
      <c r="U141" s="151">
        <v>0</v>
      </c>
      <c r="V141" s="212">
        <v>0</v>
      </c>
      <c r="W141" s="191">
        <v>0</v>
      </c>
      <c r="X141" s="192">
        <v>0</v>
      </c>
      <c r="Y141" s="240">
        <v>0</v>
      </c>
      <c r="Z141" s="212">
        <v>0</v>
      </c>
      <c r="AA141" s="263">
        <v>0</v>
      </c>
      <c r="AB141" s="264">
        <v>0</v>
      </c>
      <c r="AC141" s="263">
        <v>0</v>
      </c>
      <c r="AD141" s="264">
        <v>0</v>
      </c>
      <c r="AE141" s="263">
        <v>0</v>
      </c>
      <c r="AF141" s="264">
        <v>0</v>
      </c>
      <c r="AG141" s="263">
        <v>0</v>
      </c>
      <c r="AH141" s="264">
        <v>0</v>
      </c>
      <c r="AI141" s="263">
        <v>0</v>
      </c>
      <c r="AJ141" s="305">
        <v>0</v>
      </c>
      <c r="AK141" s="329">
        <v>0</v>
      </c>
      <c r="AL141" s="330">
        <v>0</v>
      </c>
      <c r="AM141" s="331">
        <v>0</v>
      </c>
      <c r="AN141" s="331">
        <v>0</v>
      </c>
      <c r="AO141" s="978">
        <v>0</v>
      </c>
      <c r="AP141" s="102"/>
      <c r="AQ141" s="192"/>
      <c r="AR141" s="192"/>
      <c r="AS141" s="192"/>
      <c r="AT141" s="192"/>
      <c r="AU141" s="102"/>
      <c r="AV141" s="192"/>
      <c r="AW141" s="192"/>
      <c r="AX141" s="192"/>
      <c r="AY141" s="192"/>
      <c r="AZ141" s="192"/>
      <c r="BA141" s="260"/>
      <c r="BB141" s="260"/>
      <c r="BC141" s="260"/>
      <c r="BD141" s="192"/>
      <c r="BE141" s="192"/>
      <c r="BF141" s="192"/>
      <c r="BG141" s="192"/>
      <c r="BH141" s="192"/>
      <c r="BI141" s="192"/>
      <c r="BJ141" s="192"/>
      <c r="BK141" s="192"/>
      <c r="BL141" s="192"/>
      <c r="BM141" s="192"/>
      <c r="BN141" s="192"/>
      <c r="BO141" s="192"/>
      <c r="BP141" s="192"/>
      <c r="BQ141" s="192"/>
      <c r="BR141" s="192"/>
      <c r="BS141" s="10"/>
      <c r="BT141" s="10"/>
      <c r="BU141" s="102"/>
      <c r="BV141" s="103" t="s">
        <v>14</v>
      </c>
      <c r="BW141" s="102">
        <v>35</v>
      </c>
      <c r="BX141" s="480">
        <f t="shared" si="136"/>
        <v>0.97014183377063523</v>
      </c>
      <c r="BY141" s="190">
        <f t="shared" ref="BY141:CG141" si="146">BY351</f>
        <v>0.69389662823278841</v>
      </c>
      <c r="BZ141" s="190">
        <f t="shared" si="146"/>
        <v>0.79882816331504836</v>
      </c>
      <c r="CA141" s="190">
        <f t="shared" si="146"/>
        <v>0.88405797101449279</v>
      </c>
      <c r="CB141" s="190">
        <f t="shared" si="146"/>
        <v>0.90476190476190477</v>
      </c>
      <c r="CC141" s="480">
        <f t="shared" si="146"/>
        <v>0.87606789295637677</v>
      </c>
      <c r="CD141" s="190">
        <f t="shared" si="146"/>
        <v>0.7674949530690256</v>
      </c>
      <c r="CE141" s="190">
        <f t="shared" si="146"/>
        <v>0.84989012595326452</v>
      </c>
      <c r="CF141" s="190">
        <f t="shared" si="146"/>
        <v>1</v>
      </c>
      <c r="CG141" s="190">
        <f t="shared" si="146"/>
        <v>1</v>
      </c>
      <c r="CH141" s="190">
        <f t="shared" si="110"/>
        <v>1</v>
      </c>
    </row>
    <row r="142" spans="1:86" s="103" customFormat="1">
      <c r="A142" s="103" t="s">
        <v>14</v>
      </c>
      <c r="B142" s="102">
        <f t="shared" si="139"/>
        <v>100</v>
      </c>
      <c r="C142" s="183">
        <v>0</v>
      </c>
      <c r="D142" s="184">
        <v>0</v>
      </c>
      <c r="E142" s="338">
        <v>0</v>
      </c>
      <c r="F142" s="185">
        <v>0</v>
      </c>
      <c r="G142" s="186">
        <v>0</v>
      </c>
      <c r="H142" s="187">
        <v>0</v>
      </c>
      <c r="I142" s="22">
        <v>0</v>
      </c>
      <c r="J142" s="215">
        <v>0</v>
      </c>
      <c r="K142" s="188">
        <v>0</v>
      </c>
      <c r="L142" s="189">
        <v>0</v>
      </c>
      <c r="M142" s="23">
        <v>0</v>
      </c>
      <c r="N142" s="215">
        <v>0</v>
      </c>
      <c r="O142" s="235">
        <v>0</v>
      </c>
      <c r="P142" s="235">
        <v>0</v>
      </c>
      <c r="Q142" s="235">
        <v>0</v>
      </c>
      <c r="R142" s="208">
        <v>0</v>
      </c>
      <c r="S142" s="152">
        <v>0</v>
      </c>
      <c r="T142" s="22">
        <v>0</v>
      </c>
      <c r="U142" s="151">
        <v>0</v>
      </c>
      <c r="V142" s="212">
        <v>0</v>
      </c>
      <c r="W142" s="191">
        <v>0</v>
      </c>
      <c r="X142" s="192">
        <v>0</v>
      </c>
      <c r="Y142" s="240">
        <v>0</v>
      </c>
      <c r="Z142" s="212">
        <v>0</v>
      </c>
      <c r="AA142" s="263">
        <v>0</v>
      </c>
      <c r="AB142" s="264">
        <v>0</v>
      </c>
      <c r="AC142" s="263">
        <v>0</v>
      </c>
      <c r="AD142" s="264">
        <v>0</v>
      </c>
      <c r="AE142" s="263">
        <v>0</v>
      </c>
      <c r="AF142" s="264">
        <v>0</v>
      </c>
      <c r="AG142" s="263">
        <v>0</v>
      </c>
      <c r="AH142" s="264">
        <v>0</v>
      </c>
      <c r="AI142" s="263">
        <v>0</v>
      </c>
      <c r="AJ142" s="305">
        <v>0</v>
      </c>
      <c r="AK142" s="329">
        <v>0</v>
      </c>
      <c r="AL142" s="330">
        <v>0</v>
      </c>
      <c r="AM142" s="331">
        <v>0</v>
      </c>
      <c r="AN142" s="331">
        <v>0</v>
      </c>
      <c r="AO142" s="978">
        <v>0</v>
      </c>
      <c r="AP142" s="102"/>
      <c r="AQ142" s="192"/>
      <c r="AR142" s="192"/>
      <c r="AS142" s="192"/>
      <c r="AT142" s="192"/>
      <c r="AU142" s="102"/>
      <c r="AV142" s="192"/>
      <c r="AW142" s="192"/>
      <c r="AX142" s="192"/>
      <c r="AY142" s="192"/>
      <c r="AZ142" s="192"/>
      <c r="BA142" s="260"/>
      <c r="BB142" s="260"/>
      <c r="BC142" s="260"/>
      <c r="BD142" s="192"/>
      <c r="BE142" s="192"/>
      <c r="BF142" s="192"/>
      <c r="BG142" s="192"/>
      <c r="BH142" s="192"/>
      <c r="BI142" s="192"/>
      <c r="BJ142" s="192"/>
      <c r="BK142" s="192"/>
      <c r="BL142" s="192"/>
      <c r="BM142" s="192"/>
      <c r="BN142" s="192"/>
      <c r="BO142" s="192"/>
      <c r="BP142" s="192"/>
      <c r="BQ142" s="192"/>
      <c r="BR142" s="192"/>
      <c r="BS142" s="10"/>
      <c r="BT142" s="10"/>
      <c r="BU142" s="102"/>
      <c r="BV142" s="103" t="s">
        <v>14</v>
      </c>
      <c r="BW142" s="102">
        <v>36</v>
      </c>
      <c r="BX142" s="480">
        <f t="shared" si="136"/>
        <v>0.97014183377063523</v>
      </c>
      <c r="BY142" s="190">
        <f t="shared" ref="BY142:CG142" si="147">BY352</f>
        <v>0.69389662823278841</v>
      </c>
      <c r="BZ142" s="190">
        <f t="shared" si="147"/>
        <v>0.79882816331504836</v>
      </c>
      <c r="CA142" s="190">
        <f t="shared" si="147"/>
        <v>0.88405797101449279</v>
      </c>
      <c r="CB142" s="190">
        <f t="shared" si="147"/>
        <v>0.90476190476190477</v>
      </c>
      <c r="CC142" s="480">
        <f t="shared" si="147"/>
        <v>0.87606789295637677</v>
      </c>
      <c r="CD142" s="190">
        <f t="shared" si="147"/>
        <v>0.7674949530690256</v>
      </c>
      <c r="CE142" s="190">
        <f t="shared" si="147"/>
        <v>0.84989012595326452</v>
      </c>
      <c r="CF142" s="190">
        <f t="shared" si="147"/>
        <v>1</v>
      </c>
      <c r="CG142" s="190">
        <f t="shared" si="147"/>
        <v>1</v>
      </c>
      <c r="CH142" s="190">
        <f t="shared" si="110"/>
        <v>1</v>
      </c>
    </row>
    <row r="143" spans="1:86" s="103" customFormat="1">
      <c r="A143" s="103" t="s">
        <v>14</v>
      </c>
      <c r="B143" s="102">
        <f t="shared" si="139"/>
        <v>100</v>
      </c>
      <c r="C143" s="183">
        <v>0</v>
      </c>
      <c r="D143" s="184">
        <v>0</v>
      </c>
      <c r="E143" s="338">
        <v>0</v>
      </c>
      <c r="F143" s="185">
        <v>0</v>
      </c>
      <c r="G143" s="186">
        <v>0</v>
      </c>
      <c r="H143" s="187">
        <v>0</v>
      </c>
      <c r="I143" s="22">
        <v>0</v>
      </c>
      <c r="J143" s="215">
        <v>0</v>
      </c>
      <c r="K143" s="188">
        <v>0</v>
      </c>
      <c r="L143" s="189">
        <v>0</v>
      </c>
      <c r="M143" s="23">
        <v>0</v>
      </c>
      <c r="N143" s="215">
        <v>0</v>
      </c>
      <c r="O143" s="235">
        <v>0</v>
      </c>
      <c r="P143" s="235">
        <v>0</v>
      </c>
      <c r="Q143" s="235">
        <v>0</v>
      </c>
      <c r="R143" s="208">
        <v>0</v>
      </c>
      <c r="S143" s="152">
        <v>0</v>
      </c>
      <c r="T143" s="22">
        <v>0</v>
      </c>
      <c r="U143" s="151">
        <v>0</v>
      </c>
      <c r="V143" s="212">
        <v>0</v>
      </c>
      <c r="W143" s="191">
        <v>0</v>
      </c>
      <c r="X143" s="192">
        <v>0</v>
      </c>
      <c r="Y143" s="240">
        <v>0</v>
      </c>
      <c r="Z143" s="212">
        <v>0</v>
      </c>
      <c r="AA143" s="263">
        <v>0</v>
      </c>
      <c r="AB143" s="264">
        <v>0</v>
      </c>
      <c r="AC143" s="263">
        <v>0</v>
      </c>
      <c r="AD143" s="264">
        <v>0</v>
      </c>
      <c r="AE143" s="263">
        <v>0</v>
      </c>
      <c r="AF143" s="264">
        <v>0</v>
      </c>
      <c r="AG143" s="263">
        <v>0</v>
      </c>
      <c r="AH143" s="264">
        <v>0</v>
      </c>
      <c r="AI143" s="263">
        <v>0</v>
      </c>
      <c r="AJ143" s="305">
        <v>0</v>
      </c>
      <c r="AK143" s="329">
        <v>0</v>
      </c>
      <c r="AL143" s="330">
        <v>0</v>
      </c>
      <c r="AM143" s="331">
        <v>0</v>
      </c>
      <c r="AN143" s="331">
        <v>0</v>
      </c>
      <c r="AO143" s="978">
        <v>0</v>
      </c>
      <c r="AP143" s="102"/>
      <c r="AQ143" s="192"/>
      <c r="AR143" s="192"/>
      <c r="AS143" s="192"/>
      <c r="AT143" s="192"/>
      <c r="AU143" s="102"/>
      <c r="AV143" s="192"/>
      <c r="AW143" s="192"/>
      <c r="AX143" s="192"/>
      <c r="AY143" s="192"/>
      <c r="AZ143" s="192"/>
      <c r="BA143" s="260"/>
      <c r="BB143" s="260"/>
      <c r="BC143" s="260"/>
      <c r="BD143" s="192"/>
      <c r="BE143" s="192"/>
      <c r="BF143" s="192"/>
      <c r="BG143" s="192"/>
      <c r="BH143" s="192"/>
      <c r="BI143" s="192"/>
      <c r="BJ143" s="192"/>
      <c r="BK143" s="192"/>
      <c r="BL143" s="192"/>
      <c r="BM143" s="192"/>
      <c r="BN143" s="192"/>
      <c r="BO143" s="192"/>
      <c r="BP143" s="192"/>
      <c r="BQ143" s="192"/>
      <c r="BR143" s="192"/>
      <c r="BS143" s="10"/>
      <c r="BT143" s="10"/>
      <c r="BU143" s="102"/>
      <c r="BV143" s="103" t="s">
        <v>14</v>
      </c>
      <c r="BW143" s="102">
        <v>37</v>
      </c>
      <c r="BX143" s="480">
        <f t="shared" si="136"/>
        <v>0.97014183377063523</v>
      </c>
      <c r="BY143" s="190">
        <f t="shared" ref="BY143:CG143" si="148">BY353</f>
        <v>0.69389662823278841</v>
      </c>
      <c r="BZ143" s="190">
        <f t="shared" si="148"/>
        <v>0.79882816331504836</v>
      </c>
      <c r="CA143" s="190">
        <f t="shared" si="148"/>
        <v>0.88405797101449279</v>
      </c>
      <c r="CB143" s="190">
        <f t="shared" si="148"/>
        <v>0.90476190476190477</v>
      </c>
      <c r="CC143" s="480">
        <f t="shared" si="148"/>
        <v>0.87606789295637677</v>
      </c>
      <c r="CD143" s="190">
        <f t="shared" si="148"/>
        <v>0.7674949530690256</v>
      </c>
      <c r="CE143" s="190">
        <f t="shared" si="148"/>
        <v>0.84989012595326452</v>
      </c>
      <c r="CF143" s="190">
        <f t="shared" si="148"/>
        <v>1</v>
      </c>
      <c r="CG143" s="190">
        <f t="shared" si="148"/>
        <v>1</v>
      </c>
      <c r="CH143" s="190">
        <f t="shared" si="110"/>
        <v>1</v>
      </c>
    </row>
    <row r="144" spans="1:86" s="103" customFormat="1">
      <c r="A144" s="103" t="s">
        <v>14</v>
      </c>
      <c r="B144" s="102">
        <f t="shared" si="139"/>
        <v>100</v>
      </c>
      <c r="C144" s="183">
        <v>0</v>
      </c>
      <c r="D144" s="184">
        <v>0</v>
      </c>
      <c r="E144" s="339">
        <v>0</v>
      </c>
      <c r="F144" s="185">
        <v>0</v>
      </c>
      <c r="G144" s="186">
        <v>0</v>
      </c>
      <c r="H144" s="187">
        <v>0</v>
      </c>
      <c r="I144" s="22">
        <v>0</v>
      </c>
      <c r="J144" s="215">
        <v>0</v>
      </c>
      <c r="K144" s="188">
        <v>0</v>
      </c>
      <c r="L144" s="189">
        <v>0</v>
      </c>
      <c r="M144" s="23">
        <v>0</v>
      </c>
      <c r="N144" s="215">
        <v>0</v>
      </c>
      <c r="O144" s="235">
        <v>0</v>
      </c>
      <c r="P144" s="235">
        <v>0</v>
      </c>
      <c r="Q144" s="235">
        <v>0</v>
      </c>
      <c r="R144" s="208">
        <v>0</v>
      </c>
      <c r="S144" s="152">
        <v>0</v>
      </c>
      <c r="T144" s="22">
        <v>0</v>
      </c>
      <c r="U144" s="151">
        <v>0</v>
      </c>
      <c r="V144" s="212">
        <v>0</v>
      </c>
      <c r="W144" s="191">
        <v>0</v>
      </c>
      <c r="X144" s="192">
        <v>0</v>
      </c>
      <c r="Y144" s="240">
        <v>0</v>
      </c>
      <c r="Z144" s="212">
        <v>0</v>
      </c>
      <c r="AA144" s="263">
        <v>0</v>
      </c>
      <c r="AB144" s="264">
        <v>0</v>
      </c>
      <c r="AC144" s="263">
        <v>0</v>
      </c>
      <c r="AD144" s="264">
        <v>0</v>
      </c>
      <c r="AE144" s="263">
        <v>0</v>
      </c>
      <c r="AF144" s="264">
        <v>0</v>
      </c>
      <c r="AG144" s="263">
        <v>0</v>
      </c>
      <c r="AH144" s="264">
        <v>0</v>
      </c>
      <c r="AI144" s="263">
        <v>0</v>
      </c>
      <c r="AJ144" s="305">
        <v>0</v>
      </c>
      <c r="AK144" s="329">
        <v>0</v>
      </c>
      <c r="AL144" s="330">
        <v>0</v>
      </c>
      <c r="AM144" s="331">
        <v>0</v>
      </c>
      <c r="AN144" s="331">
        <v>0</v>
      </c>
      <c r="AO144" s="978">
        <v>0</v>
      </c>
      <c r="AP144" s="102"/>
      <c r="AQ144" s="192"/>
      <c r="AR144" s="192"/>
      <c r="AS144" s="192"/>
      <c r="AT144" s="192"/>
      <c r="AU144" s="102"/>
      <c r="AV144" s="192"/>
      <c r="AW144" s="192"/>
      <c r="AX144" s="192"/>
      <c r="AY144" s="192"/>
      <c r="AZ144" s="192"/>
      <c r="BA144" s="260"/>
      <c r="BB144" s="260"/>
      <c r="BC144" s="260"/>
      <c r="BD144" s="192"/>
      <c r="BE144" s="192"/>
      <c r="BF144" s="192"/>
      <c r="BG144" s="192"/>
      <c r="BH144" s="192"/>
      <c r="BI144" s="192"/>
      <c r="BJ144" s="192"/>
      <c r="BK144" s="192"/>
      <c r="BL144" s="192"/>
      <c r="BM144" s="192"/>
      <c r="BN144" s="192"/>
      <c r="BO144" s="192"/>
      <c r="BP144" s="192"/>
      <c r="BQ144" s="192"/>
      <c r="BR144" s="192"/>
      <c r="BS144" s="10"/>
      <c r="BT144" s="10"/>
      <c r="BU144" s="102"/>
      <c r="BV144" s="103" t="s">
        <v>14</v>
      </c>
      <c r="BW144" s="102">
        <v>38</v>
      </c>
      <c r="BX144" s="480">
        <f t="shared" si="136"/>
        <v>0.97014183377063523</v>
      </c>
      <c r="BY144" s="190">
        <f t="shared" ref="BY144:CG144" si="149">BY354</f>
        <v>0.69389662823278841</v>
      </c>
      <c r="BZ144" s="190">
        <f t="shared" si="149"/>
        <v>0.79882816331504836</v>
      </c>
      <c r="CA144" s="190">
        <f t="shared" si="149"/>
        <v>0.88405797101449279</v>
      </c>
      <c r="CB144" s="190">
        <f t="shared" si="149"/>
        <v>0.90476190476190477</v>
      </c>
      <c r="CC144" s="480">
        <f t="shared" si="149"/>
        <v>0.87606789295637677</v>
      </c>
      <c r="CD144" s="190">
        <f t="shared" si="149"/>
        <v>0.7674949530690256</v>
      </c>
      <c r="CE144" s="190">
        <f t="shared" si="149"/>
        <v>0.84989012595326452</v>
      </c>
      <c r="CF144" s="190">
        <f t="shared" si="149"/>
        <v>1</v>
      </c>
      <c r="CG144" s="190">
        <f t="shared" si="149"/>
        <v>1</v>
      </c>
      <c r="CH144" s="190">
        <f t="shared" si="110"/>
        <v>1</v>
      </c>
    </row>
    <row r="145" spans="1:86" s="103" customFormat="1">
      <c r="A145" s="103" t="s">
        <v>14</v>
      </c>
      <c r="B145" s="102">
        <f t="shared" si="139"/>
        <v>100</v>
      </c>
      <c r="C145" s="183">
        <v>0</v>
      </c>
      <c r="D145" s="184">
        <v>0</v>
      </c>
      <c r="E145" s="338">
        <v>0</v>
      </c>
      <c r="F145" s="185">
        <v>0</v>
      </c>
      <c r="G145" s="186">
        <v>0</v>
      </c>
      <c r="H145" s="187">
        <v>0</v>
      </c>
      <c r="I145" s="22">
        <v>0</v>
      </c>
      <c r="J145" s="215">
        <v>0</v>
      </c>
      <c r="K145" s="188">
        <v>0</v>
      </c>
      <c r="L145" s="189">
        <v>0</v>
      </c>
      <c r="M145" s="23">
        <v>0</v>
      </c>
      <c r="N145" s="215">
        <v>0</v>
      </c>
      <c r="O145" s="235">
        <v>0</v>
      </c>
      <c r="P145" s="235">
        <v>0</v>
      </c>
      <c r="Q145" s="235">
        <v>0</v>
      </c>
      <c r="R145" s="208">
        <v>0</v>
      </c>
      <c r="S145" s="152">
        <v>0</v>
      </c>
      <c r="T145" s="22">
        <v>0</v>
      </c>
      <c r="U145" s="151">
        <v>0</v>
      </c>
      <c r="V145" s="212">
        <v>0</v>
      </c>
      <c r="W145" s="191">
        <v>0</v>
      </c>
      <c r="X145" s="192">
        <v>0</v>
      </c>
      <c r="Y145" s="240">
        <v>0</v>
      </c>
      <c r="Z145" s="212">
        <v>0</v>
      </c>
      <c r="AA145" s="263">
        <v>0</v>
      </c>
      <c r="AB145" s="264">
        <v>0</v>
      </c>
      <c r="AC145" s="263">
        <v>0</v>
      </c>
      <c r="AD145" s="264">
        <v>0</v>
      </c>
      <c r="AE145" s="263">
        <v>0</v>
      </c>
      <c r="AF145" s="264">
        <v>0</v>
      </c>
      <c r="AG145" s="263">
        <v>0</v>
      </c>
      <c r="AH145" s="264">
        <v>0</v>
      </c>
      <c r="AI145" s="263">
        <v>0</v>
      </c>
      <c r="AJ145" s="305">
        <v>0</v>
      </c>
      <c r="AK145" s="329">
        <v>0</v>
      </c>
      <c r="AL145" s="330">
        <v>0</v>
      </c>
      <c r="AM145" s="331">
        <v>0</v>
      </c>
      <c r="AN145" s="331">
        <v>0</v>
      </c>
      <c r="AO145" s="978">
        <v>0</v>
      </c>
      <c r="AP145" s="102"/>
      <c r="AQ145" s="192"/>
      <c r="AR145" s="192"/>
      <c r="AS145" s="192"/>
      <c r="AT145" s="192"/>
      <c r="AU145" s="102"/>
      <c r="AV145" s="192"/>
      <c r="AW145" s="192"/>
      <c r="AX145" s="192"/>
      <c r="AY145" s="192"/>
      <c r="AZ145" s="192"/>
      <c r="BA145" s="260"/>
      <c r="BB145" s="260"/>
      <c r="BC145" s="260"/>
      <c r="BD145" s="192"/>
      <c r="BE145" s="192"/>
      <c r="BF145" s="192"/>
      <c r="BG145" s="192"/>
      <c r="BH145" s="192"/>
      <c r="BI145" s="192"/>
      <c r="BJ145" s="192"/>
      <c r="BK145" s="192"/>
      <c r="BL145" s="192"/>
      <c r="BM145" s="192"/>
      <c r="BN145" s="192"/>
      <c r="BO145" s="192"/>
      <c r="BP145" s="192"/>
      <c r="BQ145" s="192"/>
      <c r="BR145" s="192"/>
      <c r="BS145" s="10"/>
      <c r="BT145" s="10"/>
      <c r="BU145" s="102"/>
      <c r="BV145" s="103" t="s">
        <v>14</v>
      </c>
      <c r="BW145" s="102">
        <v>39</v>
      </c>
      <c r="BX145" s="480">
        <f t="shared" si="136"/>
        <v>0.97014183377063523</v>
      </c>
      <c r="BY145" s="190">
        <f t="shared" ref="BY145:CG145" si="150">BY355</f>
        <v>0.69389662823278841</v>
      </c>
      <c r="BZ145" s="190">
        <f t="shared" si="150"/>
        <v>0.79882816331504836</v>
      </c>
      <c r="CA145" s="190">
        <f t="shared" si="150"/>
        <v>0.88405797101449279</v>
      </c>
      <c r="CB145" s="190">
        <f t="shared" si="150"/>
        <v>0.90476190476190477</v>
      </c>
      <c r="CC145" s="480">
        <f t="shared" si="150"/>
        <v>0.87606789295637677</v>
      </c>
      <c r="CD145" s="190">
        <f t="shared" si="150"/>
        <v>0.7674949530690256</v>
      </c>
      <c r="CE145" s="190">
        <f t="shared" si="150"/>
        <v>0.84989012595326452</v>
      </c>
      <c r="CF145" s="190">
        <f t="shared" si="150"/>
        <v>1</v>
      </c>
      <c r="CG145" s="190">
        <f t="shared" si="150"/>
        <v>1</v>
      </c>
      <c r="CH145" s="190">
        <f t="shared" si="110"/>
        <v>1</v>
      </c>
    </row>
    <row r="146" spans="1:86" s="103" customFormat="1">
      <c r="A146" s="103" t="s">
        <v>14</v>
      </c>
      <c r="B146" s="102">
        <f t="shared" si="139"/>
        <v>100</v>
      </c>
      <c r="C146" s="183">
        <v>0</v>
      </c>
      <c r="D146" s="184">
        <v>0</v>
      </c>
      <c r="E146" s="338">
        <v>0</v>
      </c>
      <c r="F146" s="185">
        <v>0</v>
      </c>
      <c r="G146" s="186">
        <v>0</v>
      </c>
      <c r="H146" s="187">
        <v>0</v>
      </c>
      <c r="I146" s="22">
        <v>0</v>
      </c>
      <c r="J146" s="215">
        <v>0</v>
      </c>
      <c r="K146" s="188">
        <v>0</v>
      </c>
      <c r="L146" s="189">
        <v>0</v>
      </c>
      <c r="M146" s="23">
        <v>0</v>
      </c>
      <c r="N146" s="215">
        <v>0</v>
      </c>
      <c r="O146" s="235">
        <v>0</v>
      </c>
      <c r="P146" s="235">
        <v>0</v>
      </c>
      <c r="Q146" s="235">
        <v>0</v>
      </c>
      <c r="R146" s="208">
        <v>0</v>
      </c>
      <c r="S146" s="152">
        <v>0</v>
      </c>
      <c r="T146" s="22">
        <v>0</v>
      </c>
      <c r="U146" s="151">
        <v>0</v>
      </c>
      <c r="V146" s="212">
        <v>0</v>
      </c>
      <c r="W146" s="191">
        <v>0</v>
      </c>
      <c r="X146" s="192">
        <v>0</v>
      </c>
      <c r="Y146" s="240">
        <v>0</v>
      </c>
      <c r="Z146" s="212">
        <v>0</v>
      </c>
      <c r="AA146" s="263">
        <v>0</v>
      </c>
      <c r="AB146" s="264">
        <v>0</v>
      </c>
      <c r="AC146" s="263">
        <v>0</v>
      </c>
      <c r="AD146" s="264">
        <v>0</v>
      </c>
      <c r="AE146" s="263">
        <v>0</v>
      </c>
      <c r="AF146" s="264">
        <v>0</v>
      </c>
      <c r="AG146" s="263">
        <v>0</v>
      </c>
      <c r="AH146" s="264">
        <v>0</v>
      </c>
      <c r="AI146" s="263">
        <v>0</v>
      </c>
      <c r="AJ146" s="305">
        <v>0</v>
      </c>
      <c r="AK146" s="329">
        <v>0</v>
      </c>
      <c r="AL146" s="330">
        <v>0</v>
      </c>
      <c r="AM146" s="331">
        <v>0</v>
      </c>
      <c r="AN146" s="331">
        <v>0</v>
      </c>
      <c r="AO146" s="978">
        <v>0</v>
      </c>
      <c r="AP146" s="102"/>
      <c r="AQ146" s="192"/>
      <c r="AR146" s="192"/>
      <c r="AS146" s="192"/>
      <c r="AT146" s="192"/>
      <c r="AU146" s="102"/>
      <c r="AV146" s="192"/>
      <c r="AW146" s="192"/>
      <c r="AX146" s="192"/>
      <c r="AY146" s="192"/>
      <c r="AZ146" s="192"/>
      <c r="BA146" s="260"/>
      <c r="BB146" s="260"/>
      <c r="BC146" s="260"/>
      <c r="BD146" s="192"/>
      <c r="BE146" s="192"/>
      <c r="BF146" s="192"/>
      <c r="BG146" s="192"/>
      <c r="BH146" s="192"/>
      <c r="BI146" s="192"/>
      <c r="BJ146" s="192"/>
      <c r="BK146" s="192"/>
      <c r="BL146" s="192"/>
      <c r="BM146" s="192"/>
      <c r="BN146" s="192"/>
      <c r="BO146" s="192"/>
      <c r="BP146" s="192"/>
      <c r="BQ146" s="192"/>
      <c r="BR146" s="192"/>
      <c r="BS146" s="10"/>
      <c r="BT146" s="10"/>
      <c r="BU146" s="102"/>
      <c r="BV146" s="103" t="s">
        <v>14</v>
      </c>
      <c r="BW146" s="102">
        <v>40</v>
      </c>
      <c r="BX146" s="480">
        <f t="shared" si="136"/>
        <v>0.97014183377063523</v>
      </c>
      <c r="BY146" s="190">
        <f t="shared" ref="BY146:CG146" si="151">BY356</f>
        <v>0.69389662823278841</v>
      </c>
      <c r="BZ146" s="190">
        <f t="shared" si="151"/>
        <v>0.79882816331504836</v>
      </c>
      <c r="CA146" s="190">
        <f t="shared" si="151"/>
        <v>0.88405797101449279</v>
      </c>
      <c r="CB146" s="190">
        <f t="shared" si="151"/>
        <v>0.90476190476190477</v>
      </c>
      <c r="CC146" s="480">
        <f t="shared" si="151"/>
        <v>0.87606789295637677</v>
      </c>
      <c r="CD146" s="190">
        <f t="shared" si="151"/>
        <v>0.7674949530690256</v>
      </c>
      <c r="CE146" s="190">
        <f t="shared" si="151"/>
        <v>0.84989012595326452</v>
      </c>
      <c r="CF146" s="190">
        <f t="shared" si="151"/>
        <v>1</v>
      </c>
      <c r="CG146" s="190">
        <f t="shared" si="151"/>
        <v>1</v>
      </c>
      <c r="CH146" s="190">
        <f t="shared" si="110"/>
        <v>1</v>
      </c>
    </row>
    <row r="147" spans="1:86" s="103" customFormat="1">
      <c r="A147" s="103" t="s">
        <v>14</v>
      </c>
      <c r="B147" s="102">
        <f t="shared" si="139"/>
        <v>100</v>
      </c>
      <c r="C147" s="183">
        <v>0</v>
      </c>
      <c r="D147" s="184">
        <v>0</v>
      </c>
      <c r="E147" s="338">
        <v>0</v>
      </c>
      <c r="F147" s="185">
        <v>0</v>
      </c>
      <c r="G147" s="186">
        <v>0</v>
      </c>
      <c r="H147" s="187">
        <v>0</v>
      </c>
      <c r="I147" s="22">
        <v>0</v>
      </c>
      <c r="J147" s="215">
        <v>0</v>
      </c>
      <c r="K147" s="188">
        <v>0</v>
      </c>
      <c r="L147" s="189">
        <v>0</v>
      </c>
      <c r="M147" s="23">
        <v>0</v>
      </c>
      <c r="N147" s="215">
        <v>0</v>
      </c>
      <c r="O147" s="235">
        <v>0</v>
      </c>
      <c r="P147" s="235">
        <v>0</v>
      </c>
      <c r="Q147" s="235">
        <v>0</v>
      </c>
      <c r="R147" s="208">
        <v>0</v>
      </c>
      <c r="S147" s="152">
        <v>0</v>
      </c>
      <c r="T147" s="22">
        <v>0</v>
      </c>
      <c r="U147" s="151">
        <v>0</v>
      </c>
      <c r="V147" s="212">
        <v>0</v>
      </c>
      <c r="W147" s="191">
        <v>0</v>
      </c>
      <c r="X147" s="192">
        <v>0</v>
      </c>
      <c r="Y147" s="240">
        <v>0</v>
      </c>
      <c r="Z147" s="212">
        <v>0</v>
      </c>
      <c r="AA147" s="263">
        <v>0</v>
      </c>
      <c r="AB147" s="264">
        <v>0</v>
      </c>
      <c r="AC147" s="263">
        <v>0</v>
      </c>
      <c r="AD147" s="264">
        <v>0</v>
      </c>
      <c r="AE147" s="263">
        <v>0</v>
      </c>
      <c r="AF147" s="264">
        <v>0</v>
      </c>
      <c r="AG147" s="263">
        <v>0</v>
      </c>
      <c r="AH147" s="264">
        <v>0</v>
      </c>
      <c r="AI147" s="263">
        <v>0</v>
      </c>
      <c r="AJ147" s="305">
        <v>0</v>
      </c>
      <c r="AK147" s="329">
        <v>0</v>
      </c>
      <c r="AL147" s="330">
        <v>0</v>
      </c>
      <c r="AM147" s="331">
        <v>0</v>
      </c>
      <c r="AN147" s="331">
        <v>0</v>
      </c>
      <c r="AO147" s="978">
        <v>0</v>
      </c>
      <c r="AP147" s="102"/>
      <c r="AQ147" s="192"/>
      <c r="AR147" s="192"/>
      <c r="AS147" s="192"/>
      <c r="AT147" s="192"/>
      <c r="AU147" s="102"/>
      <c r="AV147" s="192"/>
      <c r="AW147" s="192"/>
      <c r="AX147" s="192"/>
      <c r="AY147" s="192"/>
      <c r="AZ147" s="192"/>
      <c r="BA147" s="260"/>
      <c r="BB147" s="260"/>
      <c r="BC147" s="260"/>
      <c r="BD147" s="192"/>
      <c r="BE147" s="192"/>
      <c r="BF147" s="192"/>
      <c r="BG147" s="192"/>
      <c r="BH147" s="192"/>
      <c r="BI147" s="192"/>
      <c r="BJ147" s="192"/>
      <c r="BK147" s="192"/>
      <c r="BL147" s="192"/>
      <c r="BM147" s="192"/>
      <c r="BN147" s="192"/>
      <c r="BO147" s="192"/>
      <c r="BP147" s="192"/>
      <c r="BQ147" s="192"/>
      <c r="BR147" s="192"/>
      <c r="BS147" s="10"/>
      <c r="BT147" s="10"/>
      <c r="BU147" s="102"/>
      <c r="BV147" s="103" t="s">
        <v>14</v>
      </c>
      <c r="BW147" s="102">
        <v>41</v>
      </c>
      <c r="BX147" s="480">
        <f t="shared" si="136"/>
        <v>0.97014183377063523</v>
      </c>
      <c r="BY147" s="190">
        <f t="shared" ref="BY147:CG147" si="152">BY357</f>
        <v>0.69389662823278841</v>
      </c>
      <c r="BZ147" s="190">
        <f t="shared" si="152"/>
        <v>0.79882816331504836</v>
      </c>
      <c r="CA147" s="190">
        <f t="shared" si="152"/>
        <v>0.88405797101449279</v>
      </c>
      <c r="CB147" s="190">
        <f t="shared" si="152"/>
        <v>0.90476190476190477</v>
      </c>
      <c r="CC147" s="480">
        <f t="shared" si="152"/>
        <v>0.87606789295637677</v>
      </c>
      <c r="CD147" s="190">
        <f t="shared" si="152"/>
        <v>0.7674949530690256</v>
      </c>
      <c r="CE147" s="190">
        <f t="shared" si="152"/>
        <v>0.84989012595326452</v>
      </c>
      <c r="CF147" s="190">
        <f t="shared" si="152"/>
        <v>1</v>
      </c>
      <c r="CG147" s="190">
        <f t="shared" si="152"/>
        <v>1</v>
      </c>
      <c r="CH147" s="190">
        <f t="shared" si="110"/>
        <v>1</v>
      </c>
    </row>
    <row r="148" spans="1:86" s="103" customFormat="1">
      <c r="A148" s="103" t="s">
        <v>14</v>
      </c>
      <c r="B148" s="102">
        <f t="shared" si="139"/>
        <v>100</v>
      </c>
      <c r="C148" s="183">
        <v>0</v>
      </c>
      <c r="D148" s="184">
        <v>0</v>
      </c>
      <c r="E148" s="338">
        <v>0</v>
      </c>
      <c r="F148" s="185">
        <v>0</v>
      </c>
      <c r="G148" s="186">
        <v>0</v>
      </c>
      <c r="H148" s="187">
        <v>0</v>
      </c>
      <c r="I148" s="22">
        <v>0</v>
      </c>
      <c r="J148" s="215">
        <v>0</v>
      </c>
      <c r="K148" s="188">
        <v>0</v>
      </c>
      <c r="L148" s="189">
        <v>0</v>
      </c>
      <c r="M148" s="23">
        <v>0</v>
      </c>
      <c r="N148" s="215">
        <v>0</v>
      </c>
      <c r="O148" s="235">
        <v>0</v>
      </c>
      <c r="P148" s="235">
        <v>0</v>
      </c>
      <c r="Q148" s="235">
        <v>0</v>
      </c>
      <c r="R148" s="208">
        <v>0</v>
      </c>
      <c r="S148" s="152">
        <v>0</v>
      </c>
      <c r="T148" s="22">
        <v>0</v>
      </c>
      <c r="U148" s="151">
        <v>0</v>
      </c>
      <c r="V148" s="212">
        <v>0</v>
      </c>
      <c r="W148" s="191">
        <v>0</v>
      </c>
      <c r="X148" s="192">
        <v>0</v>
      </c>
      <c r="Y148" s="240">
        <v>0</v>
      </c>
      <c r="Z148" s="212">
        <v>0</v>
      </c>
      <c r="AA148" s="263">
        <v>0</v>
      </c>
      <c r="AB148" s="264">
        <v>0</v>
      </c>
      <c r="AC148" s="263">
        <v>0</v>
      </c>
      <c r="AD148" s="264">
        <v>0</v>
      </c>
      <c r="AE148" s="263">
        <v>0</v>
      </c>
      <c r="AF148" s="264">
        <v>0</v>
      </c>
      <c r="AG148" s="263">
        <v>0</v>
      </c>
      <c r="AH148" s="264">
        <v>0</v>
      </c>
      <c r="AI148" s="263">
        <v>0</v>
      </c>
      <c r="AJ148" s="305">
        <v>0</v>
      </c>
      <c r="AK148" s="329">
        <v>0</v>
      </c>
      <c r="AL148" s="330">
        <v>0</v>
      </c>
      <c r="AM148" s="331">
        <v>0</v>
      </c>
      <c r="AN148" s="331">
        <v>0</v>
      </c>
      <c r="AO148" s="978">
        <v>0</v>
      </c>
      <c r="AP148" s="102"/>
      <c r="AQ148" s="192"/>
      <c r="AR148" s="192"/>
      <c r="AS148" s="192"/>
      <c r="AT148" s="192"/>
      <c r="AU148" s="102"/>
      <c r="AV148" s="192"/>
      <c r="AW148" s="192"/>
      <c r="AX148" s="192"/>
      <c r="AY148" s="192"/>
      <c r="AZ148" s="192"/>
      <c r="BA148" s="260"/>
      <c r="BB148" s="260"/>
      <c r="BC148" s="260"/>
      <c r="BD148" s="192"/>
      <c r="BE148" s="192"/>
      <c r="BF148" s="192"/>
      <c r="BG148" s="192"/>
      <c r="BH148" s="192"/>
      <c r="BI148" s="192"/>
      <c r="BJ148" s="192"/>
      <c r="BK148" s="192"/>
      <c r="BL148" s="192"/>
      <c r="BM148" s="192"/>
      <c r="BN148" s="192"/>
      <c r="BO148" s="192"/>
      <c r="BP148" s="192"/>
      <c r="BQ148" s="192"/>
      <c r="BR148" s="192"/>
      <c r="BS148" s="10"/>
      <c r="BT148" s="10"/>
      <c r="BU148" s="102"/>
      <c r="BV148" s="103" t="s">
        <v>14</v>
      </c>
      <c r="BW148" s="102">
        <v>42</v>
      </c>
      <c r="BX148" s="480">
        <f t="shared" si="136"/>
        <v>0.97014183377063523</v>
      </c>
      <c r="BY148" s="190">
        <f t="shared" ref="BY148:CG148" si="153">BY358</f>
        <v>0.69389662823278841</v>
      </c>
      <c r="BZ148" s="190">
        <f t="shared" si="153"/>
        <v>0.79882816331504836</v>
      </c>
      <c r="CA148" s="190">
        <f t="shared" si="153"/>
        <v>0.88405797101449279</v>
      </c>
      <c r="CB148" s="190">
        <f t="shared" si="153"/>
        <v>0.90476190476190477</v>
      </c>
      <c r="CC148" s="480">
        <f t="shared" si="153"/>
        <v>0.87606789295637677</v>
      </c>
      <c r="CD148" s="190">
        <f t="shared" si="153"/>
        <v>0.7674949530690256</v>
      </c>
      <c r="CE148" s="190">
        <f t="shared" si="153"/>
        <v>0.84989012595326452</v>
      </c>
      <c r="CF148" s="190">
        <f t="shared" si="153"/>
        <v>1</v>
      </c>
      <c r="CG148" s="190">
        <f t="shared" si="153"/>
        <v>1</v>
      </c>
      <c r="CH148" s="190">
        <f t="shared" si="110"/>
        <v>1</v>
      </c>
    </row>
    <row r="149" spans="1:86" s="103" customFormat="1">
      <c r="A149" s="103" t="s">
        <v>14</v>
      </c>
      <c r="B149" s="102">
        <f t="shared" si="139"/>
        <v>100</v>
      </c>
      <c r="C149" s="183">
        <v>0</v>
      </c>
      <c r="D149" s="184">
        <v>0</v>
      </c>
      <c r="E149" s="339">
        <v>0</v>
      </c>
      <c r="F149" s="185">
        <v>0</v>
      </c>
      <c r="G149" s="186">
        <v>0</v>
      </c>
      <c r="H149" s="187">
        <v>0</v>
      </c>
      <c r="I149" s="22">
        <v>0</v>
      </c>
      <c r="J149" s="215">
        <v>0</v>
      </c>
      <c r="K149" s="188">
        <v>0</v>
      </c>
      <c r="L149" s="189">
        <v>0</v>
      </c>
      <c r="M149" s="23">
        <v>0</v>
      </c>
      <c r="N149" s="215">
        <v>0</v>
      </c>
      <c r="O149" s="235">
        <v>0</v>
      </c>
      <c r="P149" s="235">
        <v>0</v>
      </c>
      <c r="Q149" s="235">
        <v>0</v>
      </c>
      <c r="R149" s="208">
        <v>0</v>
      </c>
      <c r="S149" s="152">
        <v>0</v>
      </c>
      <c r="T149" s="22">
        <v>0</v>
      </c>
      <c r="U149" s="151">
        <v>0</v>
      </c>
      <c r="V149" s="212">
        <v>0</v>
      </c>
      <c r="W149" s="191">
        <v>0</v>
      </c>
      <c r="X149" s="192">
        <v>0</v>
      </c>
      <c r="Y149" s="240">
        <v>0</v>
      </c>
      <c r="Z149" s="212">
        <v>0</v>
      </c>
      <c r="AA149" s="263">
        <v>0</v>
      </c>
      <c r="AB149" s="264">
        <v>0</v>
      </c>
      <c r="AC149" s="263">
        <v>0</v>
      </c>
      <c r="AD149" s="264">
        <v>0</v>
      </c>
      <c r="AE149" s="263">
        <v>0</v>
      </c>
      <c r="AF149" s="264">
        <v>0</v>
      </c>
      <c r="AG149" s="263">
        <v>0</v>
      </c>
      <c r="AH149" s="264">
        <v>0</v>
      </c>
      <c r="AI149" s="263">
        <v>0</v>
      </c>
      <c r="AJ149" s="305">
        <v>0</v>
      </c>
      <c r="AK149" s="329">
        <v>0</v>
      </c>
      <c r="AL149" s="330">
        <v>0</v>
      </c>
      <c r="AM149" s="331">
        <v>0</v>
      </c>
      <c r="AN149" s="331">
        <v>0</v>
      </c>
      <c r="AO149" s="978">
        <v>0</v>
      </c>
      <c r="AP149" s="102"/>
      <c r="AQ149" s="192"/>
      <c r="AR149" s="192"/>
      <c r="AS149" s="192"/>
      <c r="AT149" s="192"/>
      <c r="AU149" s="102"/>
      <c r="AV149" s="192"/>
      <c r="AW149" s="192"/>
      <c r="AX149" s="192"/>
      <c r="AY149" s="192"/>
      <c r="AZ149" s="192"/>
      <c r="BA149" s="260"/>
      <c r="BB149" s="260"/>
      <c r="BC149" s="260"/>
      <c r="BD149" s="192"/>
      <c r="BE149" s="192"/>
      <c r="BF149" s="192"/>
      <c r="BG149" s="192"/>
      <c r="BH149" s="192"/>
      <c r="BI149" s="192"/>
      <c r="BJ149" s="192"/>
      <c r="BK149" s="192"/>
      <c r="BL149" s="192"/>
      <c r="BM149" s="192"/>
      <c r="BN149" s="192"/>
      <c r="BO149" s="192"/>
      <c r="BP149" s="192"/>
      <c r="BQ149" s="192"/>
      <c r="BR149" s="192"/>
      <c r="BS149" s="10"/>
      <c r="BT149" s="10"/>
      <c r="BU149" s="102"/>
      <c r="BV149" s="103" t="s">
        <v>14</v>
      </c>
      <c r="BW149" s="102">
        <v>43</v>
      </c>
      <c r="BX149" s="480">
        <f t="shared" si="136"/>
        <v>0.97014183377063523</v>
      </c>
      <c r="BY149" s="190">
        <f t="shared" ref="BY149:CG149" si="154">BY359</f>
        <v>0.69389662823278841</v>
      </c>
      <c r="BZ149" s="190">
        <f t="shared" si="154"/>
        <v>0.79882816331504836</v>
      </c>
      <c r="CA149" s="190">
        <f t="shared" si="154"/>
        <v>0.88405797101449279</v>
      </c>
      <c r="CB149" s="190">
        <f t="shared" si="154"/>
        <v>0.90476190476190477</v>
      </c>
      <c r="CC149" s="480">
        <f t="shared" si="154"/>
        <v>0.87606789295637677</v>
      </c>
      <c r="CD149" s="190">
        <f t="shared" si="154"/>
        <v>0.7674949530690256</v>
      </c>
      <c r="CE149" s="190">
        <f t="shared" si="154"/>
        <v>0.84989012595326452</v>
      </c>
      <c r="CF149" s="190">
        <f t="shared" si="154"/>
        <v>1</v>
      </c>
      <c r="CG149" s="190">
        <f t="shared" si="154"/>
        <v>1</v>
      </c>
      <c r="CH149" s="190">
        <f t="shared" si="110"/>
        <v>1</v>
      </c>
    </row>
    <row r="150" spans="1:86" s="103" customFormat="1">
      <c r="A150" s="103" t="s">
        <v>14</v>
      </c>
      <c r="B150" s="102">
        <f t="shared" si="139"/>
        <v>100</v>
      </c>
      <c r="C150" s="183">
        <v>0</v>
      </c>
      <c r="D150" s="184">
        <v>0</v>
      </c>
      <c r="E150" s="338">
        <v>0</v>
      </c>
      <c r="F150" s="185">
        <v>0</v>
      </c>
      <c r="G150" s="186">
        <v>0</v>
      </c>
      <c r="H150" s="187">
        <v>0</v>
      </c>
      <c r="I150" s="22">
        <v>0</v>
      </c>
      <c r="J150" s="215">
        <v>0</v>
      </c>
      <c r="K150" s="188">
        <v>0</v>
      </c>
      <c r="L150" s="189">
        <v>0</v>
      </c>
      <c r="M150" s="23">
        <v>0</v>
      </c>
      <c r="N150" s="215">
        <v>0</v>
      </c>
      <c r="O150" s="235">
        <v>0</v>
      </c>
      <c r="P150" s="235">
        <v>0</v>
      </c>
      <c r="Q150" s="235">
        <v>0</v>
      </c>
      <c r="R150" s="208">
        <v>0</v>
      </c>
      <c r="S150" s="152">
        <v>0</v>
      </c>
      <c r="T150" s="22">
        <v>0</v>
      </c>
      <c r="U150" s="151">
        <v>0</v>
      </c>
      <c r="V150" s="212">
        <v>0</v>
      </c>
      <c r="W150" s="191">
        <v>0</v>
      </c>
      <c r="X150" s="192">
        <v>0</v>
      </c>
      <c r="Y150" s="240">
        <v>0</v>
      </c>
      <c r="Z150" s="212">
        <v>0</v>
      </c>
      <c r="AA150" s="263">
        <v>0</v>
      </c>
      <c r="AB150" s="264">
        <v>0</v>
      </c>
      <c r="AC150" s="263">
        <v>0</v>
      </c>
      <c r="AD150" s="264">
        <v>0</v>
      </c>
      <c r="AE150" s="263">
        <v>0</v>
      </c>
      <c r="AF150" s="264">
        <v>0</v>
      </c>
      <c r="AG150" s="263">
        <v>0</v>
      </c>
      <c r="AH150" s="264">
        <v>0</v>
      </c>
      <c r="AI150" s="263">
        <v>0</v>
      </c>
      <c r="AJ150" s="305">
        <v>0</v>
      </c>
      <c r="AK150" s="329">
        <v>0</v>
      </c>
      <c r="AL150" s="330">
        <v>0</v>
      </c>
      <c r="AM150" s="331">
        <v>0</v>
      </c>
      <c r="AN150" s="331">
        <v>0</v>
      </c>
      <c r="AO150" s="978">
        <v>0</v>
      </c>
      <c r="AP150" s="102"/>
      <c r="AQ150" s="192"/>
      <c r="AR150" s="192"/>
      <c r="AS150" s="192"/>
      <c r="AT150" s="192"/>
      <c r="AU150" s="102"/>
      <c r="AV150" s="192"/>
      <c r="AW150" s="192"/>
      <c r="AX150" s="192"/>
      <c r="AY150" s="192"/>
      <c r="AZ150" s="192"/>
      <c r="BA150" s="260"/>
      <c r="BB150" s="260"/>
      <c r="BC150" s="260"/>
      <c r="BD150" s="192"/>
      <c r="BE150" s="192"/>
      <c r="BF150" s="192"/>
      <c r="BG150" s="192"/>
      <c r="BH150" s="192"/>
      <c r="BI150" s="192"/>
      <c r="BJ150" s="192"/>
      <c r="BK150" s="192"/>
      <c r="BL150" s="192"/>
      <c r="BM150" s="192"/>
      <c r="BN150" s="192"/>
      <c r="BO150" s="192"/>
      <c r="BP150" s="192"/>
      <c r="BQ150" s="192"/>
      <c r="BR150" s="192"/>
      <c r="BS150" s="10"/>
      <c r="BT150" s="10"/>
      <c r="BU150" s="102"/>
      <c r="BV150" s="103" t="s">
        <v>14</v>
      </c>
      <c r="BW150" s="102">
        <v>44</v>
      </c>
      <c r="BX150" s="480">
        <f t="shared" si="136"/>
        <v>0.97014183377063523</v>
      </c>
      <c r="BY150" s="190">
        <f t="shared" ref="BY150:CG150" si="155">BY360</f>
        <v>0.69389662823278841</v>
      </c>
      <c r="BZ150" s="190">
        <f t="shared" si="155"/>
        <v>0.79882816331504836</v>
      </c>
      <c r="CA150" s="190">
        <f t="shared" si="155"/>
        <v>0.88405797101449279</v>
      </c>
      <c r="CB150" s="190">
        <f t="shared" si="155"/>
        <v>0.90476190476190477</v>
      </c>
      <c r="CC150" s="480">
        <f t="shared" si="155"/>
        <v>0.87606789295637677</v>
      </c>
      <c r="CD150" s="190">
        <f t="shared" si="155"/>
        <v>0.7674949530690256</v>
      </c>
      <c r="CE150" s="190">
        <f t="shared" si="155"/>
        <v>0.84989012595326452</v>
      </c>
      <c r="CF150" s="190">
        <f t="shared" si="155"/>
        <v>1</v>
      </c>
      <c r="CG150" s="190">
        <f t="shared" si="155"/>
        <v>1</v>
      </c>
      <c r="CH150" s="190">
        <f t="shared" si="110"/>
        <v>1</v>
      </c>
    </row>
    <row r="151" spans="1:86" s="103" customFormat="1">
      <c r="A151" s="103" t="s">
        <v>14</v>
      </c>
      <c r="B151" s="102">
        <f t="shared" si="139"/>
        <v>100</v>
      </c>
      <c r="C151" s="183">
        <v>0</v>
      </c>
      <c r="D151" s="184">
        <v>0</v>
      </c>
      <c r="E151" s="338">
        <v>0</v>
      </c>
      <c r="F151" s="185">
        <v>0</v>
      </c>
      <c r="G151" s="186">
        <v>0</v>
      </c>
      <c r="H151" s="187">
        <v>0</v>
      </c>
      <c r="I151" s="22">
        <v>0</v>
      </c>
      <c r="J151" s="215">
        <v>0</v>
      </c>
      <c r="K151" s="188">
        <v>0</v>
      </c>
      <c r="L151" s="189">
        <v>0</v>
      </c>
      <c r="M151" s="23">
        <v>0</v>
      </c>
      <c r="N151" s="215">
        <v>0</v>
      </c>
      <c r="O151" s="235">
        <v>0</v>
      </c>
      <c r="P151" s="235">
        <v>0</v>
      </c>
      <c r="Q151" s="235">
        <v>0</v>
      </c>
      <c r="R151" s="208">
        <v>0</v>
      </c>
      <c r="S151" s="152">
        <v>0</v>
      </c>
      <c r="T151" s="22">
        <v>0</v>
      </c>
      <c r="U151" s="151">
        <v>0</v>
      </c>
      <c r="V151" s="212">
        <v>0</v>
      </c>
      <c r="W151" s="191">
        <v>0</v>
      </c>
      <c r="X151" s="192">
        <v>0</v>
      </c>
      <c r="Y151" s="240">
        <v>0</v>
      </c>
      <c r="Z151" s="212">
        <v>0</v>
      </c>
      <c r="AA151" s="263">
        <v>0</v>
      </c>
      <c r="AB151" s="264">
        <v>0</v>
      </c>
      <c r="AC151" s="263">
        <v>0</v>
      </c>
      <c r="AD151" s="264">
        <v>0</v>
      </c>
      <c r="AE151" s="263">
        <v>0</v>
      </c>
      <c r="AF151" s="264">
        <v>0</v>
      </c>
      <c r="AG151" s="263">
        <v>0</v>
      </c>
      <c r="AH151" s="264">
        <v>0</v>
      </c>
      <c r="AI151" s="263">
        <v>0</v>
      </c>
      <c r="AJ151" s="305">
        <v>0</v>
      </c>
      <c r="AK151" s="329">
        <v>0</v>
      </c>
      <c r="AL151" s="330">
        <v>0</v>
      </c>
      <c r="AM151" s="331">
        <v>0</v>
      </c>
      <c r="AN151" s="331">
        <v>0</v>
      </c>
      <c r="AO151" s="978">
        <v>0</v>
      </c>
      <c r="AP151" s="102"/>
      <c r="AQ151" s="192"/>
      <c r="AR151" s="192"/>
      <c r="AS151" s="192"/>
      <c r="AT151" s="192"/>
      <c r="AU151" s="102"/>
      <c r="AV151" s="192"/>
      <c r="AW151" s="192"/>
      <c r="AX151" s="192"/>
      <c r="AY151" s="192"/>
      <c r="AZ151" s="192"/>
      <c r="BA151" s="260"/>
      <c r="BB151" s="260"/>
      <c r="BC151" s="260"/>
      <c r="BD151" s="192"/>
      <c r="BE151" s="192"/>
      <c r="BF151" s="192"/>
      <c r="BG151" s="192"/>
      <c r="BH151" s="192"/>
      <c r="BI151" s="192"/>
      <c r="BJ151" s="192"/>
      <c r="BK151" s="192"/>
      <c r="BL151" s="192"/>
      <c r="BM151" s="192"/>
      <c r="BN151" s="192"/>
      <c r="BO151" s="192"/>
      <c r="BP151" s="192"/>
      <c r="BQ151" s="192"/>
      <c r="BR151" s="192"/>
      <c r="BS151" s="10"/>
      <c r="BT151" s="10"/>
      <c r="BU151" s="102"/>
      <c r="BV151" s="103" t="s">
        <v>14</v>
      </c>
      <c r="BW151" s="102">
        <v>45</v>
      </c>
      <c r="BX151" s="480">
        <f t="shared" si="136"/>
        <v>0.97014183377063523</v>
      </c>
      <c r="BY151" s="190">
        <f t="shared" ref="BY151:CG151" si="156">BY361</f>
        <v>0.69389662823278841</v>
      </c>
      <c r="BZ151" s="190">
        <f t="shared" si="156"/>
        <v>0.79882816331504836</v>
      </c>
      <c r="CA151" s="190">
        <f t="shared" si="156"/>
        <v>0.88405797101449279</v>
      </c>
      <c r="CB151" s="190">
        <f t="shared" si="156"/>
        <v>0.90476190476190477</v>
      </c>
      <c r="CC151" s="480">
        <f t="shared" si="156"/>
        <v>0.87606789295637677</v>
      </c>
      <c r="CD151" s="190">
        <f t="shared" si="156"/>
        <v>0.7674949530690256</v>
      </c>
      <c r="CE151" s="190">
        <f t="shared" si="156"/>
        <v>0.84989012595326452</v>
      </c>
      <c r="CF151" s="190">
        <f t="shared" si="156"/>
        <v>1</v>
      </c>
      <c r="CG151" s="190">
        <f t="shared" si="156"/>
        <v>1</v>
      </c>
      <c r="CH151" s="190">
        <f t="shared" si="110"/>
        <v>1</v>
      </c>
    </row>
    <row r="152" spans="1:86" s="103" customFormat="1">
      <c r="A152" s="103" t="s">
        <v>14</v>
      </c>
      <c r="B152" s="102">
        <f t="shared" si="139"/>
        <v>100</v>
      </c>
      <c r="C152" s="183">
        <v>0</v>
      </c>
      <c r="D152" s="184">
        <v>0</v>
      </c>
      <c r="E152" s="338">
        <v>0</v>
      </c>
      <c r="F152" s="185">
        <v>0</v>
      </c>
      <c r="G152" s="186">
        <v>0</v>
      </c>
      <c r="H152" s="187">
        <v>0</v>
      </c>
      <c r="I152" s="22">
        <v>0</v>
      </c>
      <c r="J152" s="215">
        <v>0</v>
      </c>
      <c r="K152" s="188">
        <v>0</v>
      </c>
      <c r="L152" s="189">
        <v>0</v>
      </c>
      <c r="M152" s="23">
        <v>0</v>
      </c>
      <c r="N152" s="215">
        <v>0</v>
      </c>
      <c r="O152" s="235">
        <v>0</v>
      </c>
      <c r="P152" s="235">
        <v>0</v>
      </c>
      <c r="Q152" s="235">
        <v>0</v>
      </c>
      <c r="R152" s="208">
        <v>0</v>
      </c>
      <c r="S152" s="152">
        <v>0</v>
      </c>
      <c r="T152" s="22">
        <v>0</v>
      </c>
      <c r="U152" s="151">
        <v>0</v>
      </c>
      <c r="V152" s="212">
        <v>0</v>
      </c>
      <c r="W152" s="191">
        <v>0</v>
      </c>
      <c r="X152" s="192">
        <v>0</v>
      </c>
      <c r="Y152" s="240">
        <v>0</v>
      </c>
      <c r="Z152" s="212">
        <v>0</v>
      </c>
      <c r="AA152" s="263">
        <v>0</v>
      </c>
      <c r="AB152" s="264">
        <v>0</v>
      </c>
      <c r="AC152" s="263">
        <v>0</v>
      </c>
      <c r="AD152" s="264">
        <v>0</v>
      </c>
      <c r="AE152" s="263">
        <v>0</v>
      </c>
      <c r="AF152" s="264">
        <v>0</v>
      </c>
      <c r="AG152" s="263">
        <v>0</v>
      </c>
      <c r="AH152" s="264">
        <v>0</v>
      </c>
      <c r="AI152" s="263">
        <v>0</v>
      </c>
      <c r="AJ152" s="305">
        <v>0</v>
      </c>
      <c r="AK152" s="329">
        <v>0</v>
      </c>
      <c r="AL152" s="330">
        <v>0</v>
      </c>
      <c r="AM152" s="331">
        <v>0</v>
      </c>
      <c r="AN152" s="331">
        <v>0</v>
      </c>
      <c r="AO152" s="978">
        <v>0</v>
      </c>
      <c r="AP152" s="102"/>
      <c r="AQ152" s="192"/>
      <c r="AR152" s="192"/>
      <c r="AS152" s="192"/>
      <c r="AT152" s="192"/>
      <c r="AU152" s="102"/>
      <c r="AV152" s="192"/>
      <c r="AW152" s="192"/>
      <c r="AX152" s="192"/>
      <c r="AY152" s="192"/>
      <c r="AZ152" s="192"/>
      <c r="BA152" s="260"/>
      <c r="BB152" s="260"/>
      <c r="BC152" s="260"/>
      <c r="BD152" s="192"/>
      <c r="BE152" s="192"/>
      <c r="BF152" s="192"/>
      <c r="BG152" s="192"/>
      <c r="BH152" s="192"/>
      <c r="BI152" s="192"/>
      <c r="BJ152" s="192"/>
      <c r="BK152" s="192"/>
      <c r="BL152" s="192"/>
      <c r="BM152" s="192"/>
      <c r="BN152" s="192"/>
      <c r="BO152" s="192"/>
      <c r="BP152" s="192"/>
      <c r="BQ152" s="192"/>
      <c r="BR152" s="192"/>
      <c r="BS152" s="10"/>
      <c r="BT152" s="10"/>
      <c r="BU152" s="102"/>
      <c r="BV152" s="103" t="s">
        <v>14</v>
      </c>
      <c r="BW152" s="102">
        <v>46</v>
      </c>
      <c r="BX152" s="480">
        <f t="shared" si="136"/>
        <v>0.97014183377063523</v>
      </c>
      <c r="BY152" s="190">
        <f t="shared" ref="BY152:CG152" si="157">BY362</f>
        <v>0.69389662823278841</v>
      </c>
      <c r="BZ152" s="190">
        <f t="shared" si="157"/>
        <v>0.79882816331504836</v>
      </c>
      <c r="CA152" s="190">
        <f t="shared" si="157"/>
        <v>0.88405797101449279</v>
      </c>
      <c r="CB152" s="190">
        <f t="shared" si="157"/>
        <v>0.90476190476190477</v>
      </c>
      <c r="CC152" s="480">
        <f t="shared" si="157"/>
        <v>0.87606789295637677</v>
      </c>
      <c r="CD152" s="190">
        <f t="shared" si="157"/>
        <v>0.7674949530690256</v>
      </c>
      <c r="CE152" s="190">
        <f t="shared" si="157"/>
        <v>0.84989012595326452</v>
      </c>
      <c r="CF152" s="190">
        <f t="shared" si="157"/>
        <v>1</v>
      </c>
      <c r="CG152" s="190">
        <f t="shared" si="157"/>
        <v>1</v>
      </c>
      <c r="CH152" s="190">
        <f t="shared" si="110"/>
        <v>1</v>
      </c>
    </row>
    <row r="153" spans="1:86" s="103" customFormat="1">
      <c r="A153" s="103" t="s">
        <v>14</v>
      </c>
      <c r="B153" s="102">
        <f t="shared" si="139"/>
        <v>100</v>
      </c>
      <c r="C153" s="183">
        <v>0</v>
      </c>
      <c r="D153" s="184">
        <v>0</v>
      </c>
      <c r="E153" s="338">
        <v>0</v>
      </c>
      <c r="F153" s="185">
        <v>0</v>
      </c>
      <c r="G153" s="186">
        <v>0</v>
      </c>
      <c r="H153" s="187">
        <v>0</v>
      </c>
      <c r="I153" s="22">
        <v>0</v>
      </c>
      <c r="J153" s="215">
        <v>0</v>
      </c>
      <c r="K153" s="188">
        <v>0</v>
      </c>
      <c r="L153" s="189">
        <v>0</v>
      </c>
      <c r="M153" s="23">
        <v>0</v>
      </c>
      <c r="N153" s="215">
        <v>0</v>
      </c>
      <c r="O153" s="235">
        <v>0</v>
      </c>
      <c r="P153" s="235">
        <v>0</v>
      </c>
      <c r="Q153" s="235">
        <v>0</v>
      </c>
      <c r="R153" s="208">
        <v>0</v>
      </c>
      <c r="S153" s="152">
        <v>0</v>
      </c>
      <c r="T153" s="22">
        <v>0</v>
      </c>
      <c r="U153" s="151">
        <v>0</v>
      </c>
      <c r="V153" s="212">
        <v>0</v>
      </c>
      <c r="W153" s="191">
        <v>0</v>
      </c>
      <c r="X153" s="192">
        <v>0</v>
      </c>
      <c r="Y153" s="240">
        <v>0</v>
      </c>
      <c r="Z153" s="212">
        <v>0</v>
      </c>
      <c r="AA153" s="263">
        <v>0</v>
      </c>
      <c r="AB153" s="264">
        <v>0</v>
      </c>
      <c r="AC153" s="263">
        <v>0</v>
      </c>
      <c r="AD153" s="264">
        <v>0</v>
      </c>
      <c r="AE153" s="263">
        <v>0</v>
      </c>
      <c r="AF153" s="264">
        <v>0</v>
      </c>
      <c r="AG153" s="263">
        <v>0</v>
      </c>
      <c r="AH153" s="264">
        <v>0</v>
      </c>
      <c r="AI153" s="263">
        <v>0</v>
      </c>
      <c r="AJ153" s="305">
        <v>0</v>
      </c>
      <c r="AK153" s="329">
        <v>0</v>
      </c>
      <c r="AL153" s="330">
        <v>0</v>
      </c>
      <c r="AM153" s="331">
        <v>0</v>
      </c>
      <c r="AN153" s="331">
        <v>0</v>
      </c>
      <c r="AO153" s="978">
        <v>0</v>
      </c>
      <c r="AP153" s="102"/>
      <c r="AQ153" s="192"/>
      <c r="AR153" s="192"/>
      <c r="AS153" s="192"/>
      <c r="AT153" s="192"/>
      <c r="AU153" s="102"/>
      <c r="AV153" s="192"/>
      <c r="AW153" s="192"/>
      <c r="AX153" s="192"/>
      <c r="AY153" s="192"/>
      <c r="AZ153" s="192"/>
      <c r="BA153" s="260"/>
      <c r="BB153" s="260"/>
      <c r="BC153" s="260"/>
      <c r="BD153" s="192"/>
      <c r="BE153" s="192"/>
      <c r="BF153" s="192"/>
      <c r="BG153" s="192"/>
      <c r="BH153" s="192"/>
      <c r="BI153" s="192"/>
      <c r="BJ153" s="192"/>
      <c r="BK153" s="192"/>
      <c r="BL153" s="192"/>
      <c r="BM153" s="192"/>
      <c r="BN153" s="192"/>
      <c r="BO153" s="192"/>
      <c r="BP153" s="192"/>
      <c r="BQ153" s="192"/>
      <c r="BR153" s="192"/>
      <c r="BS153" s="10"/>
      <c r="BT153" s="10"/>
      <c r="BU153" s="102"/>
      <c r="BV153" s="103" t="s">
        <v>14</v>
      </c>
      <c r="BW153" s="102">
        <v>47</v>
      </c>
      <c r="BX153" s="480">
        <f t="shared" si="136"/>
        <v>0.97014183377063523</v>
      </c>
      <c r="BY153" s="190">
        <f t="shared" ref="BY153:CG153" si="158">BY363</f>
        <v>0.69389662823278841</v>
      </c>
      <c r="BZ153" s="190">
        <f t="shared" si="158"/>
        <v>0.79882816331504836</v>
      </c>
      <c r="CA153" s="190">
        <f t="shared" si="158"/>
        <v>0.88405797101449279</v>
      </c>
      <c r="CB153" s="190">
        <f t="shared" si="158"/>
        <v>0.90476190476190477</v>
      </c>
      <c r="CC153" s="480">
        <f t="shared" si="158"/>
        <v>0.87606789295637677</v>
      </c>
      <c r="CD153" s="190">
        <f t="shared" si="158"/>
        <v>0.7674949530690256</v>
      </c>
      <c r="CE153" s="190">
        <f t="shared" si="158"/>
        <v>0.84989012595326452</v>
      </c>
      <c r="CF153" s="190">
        <f t="shared" si="158"/>
        <v>1</v>
      </c>
      <c r="CG153" s="190">
        <f t="shared" si="158"/>
        <v>1</v>
      </c>
      <c r="CH153" s="190">
        <f t="shared" si="110"/>
        <v>1</v>
      </c>
    </row>
    <row r="154" spans="1:86" s="103" customFormat="1">
      <c r="A154" s="103" t="s">
        <v>14</v>
      </c>
      <c r="B154" s="102">
        <f t="shared" si="139"/>
        <v>100</v>
      </c>
      <c r="C154" s="183">
        <v>0</v>
      </c>
      <c r="D154" s="184">
        <v>0</v>
      </c>
      <c r="E154" s="339">
        <v>0</v>
      </c>
      <c r="F154" s="185">
        <v>0</v>
      </c>
      <c r="G154" s="186">
        <v>0</v>
      </c>
      <c r="H154" s="187">
        <v>0</v>
      </c>
      <c r="I154" s="22">
        <v>0</v>
      </c>
      <c r="J154" s="215">
        <v>0</v>
      </c>
      <c r="K154" s="188">
        <v>0</v>
      </c>
      <c r="L154" s="189">
        <v>0</v>
      </c>
      <c r="M154" s="23">
        <v>0</v>
      </c>
      <c r="N154" s="215">
        <v>0</v>
      </c>
      <c r="O154" s="235">
        <v>0</v>
      </c>
      <c r="P154" s="235">
        <v>0</v>
      </c>
      <c r="Q154" s="235">
        <v>0</v>
      </c>
      <c r="R154" s="208">
        <v>0</v>
      </c>
      <c r="S154" s="152">
        <v>0</v>
      </c>
      <c r="T154" s="22">
        <v>0</v>
      </c>
      <c r="U154" s="151">
        <v>0</v>
      </c>
      <c r="V154" s="212">
        <v>0</v>
      </c>
      <c r="W154" s="191">
        <v>0</v>
      </c>
      <c r="X154" s="192">
        <v>0</v>
      </c>
      <c r="Y154" s="240">
        <v>0</v>
      </c>
      <c r="Z154" s="212">
        <v>0</v>
      </c>
      <c r="AA154" s="263">
        <v>0</v>
      </c>
      <c r="AB154" s="264">
        <v>0</v>
      </c>
      <c r="AC154" s="263">
        <v>0</v>
      </c>
      <c r="AD154" s="264">
        <v>0</v>
      </c>
      <c r="AE154" s="263">
        <v>0</v>
      </c>
      <c r="AF154" s="264">
        <v>0</v>
      </c>
      <c r="AG154" s="263">
        <v>0</v>
      </c>
      <c r="AH154" s="264">
        <v>0</v>
      </c>
      <c r="AI154" s="263">
        <v>0</v>
      </c>
      <c r="AJ154" s="305">
        <v>0</v>
      </c>
      <c r="AK154" s="329">
        <v>0</v>
      </c>
      <c r="AL154" s="330">
        <v>0</v>
      </c>
      <c r="AM154" s="331">
        <v>0</v>
      </c>
      <c r="AN154" s="331">
        <v>0</v>
      </c>
      <c r="AO154" s="978">
        <v>0</v>
      </c>
      <c r="AP154" s="102"/>
      <c r="AQ154" s="192"/>
      <c r="AR154" s="192"/>
      <c r="AS154" s="192"/>
      <c r="AT154" s="192"/>
      <c r="AU154" s="102"/>
      <c r="AV154" s="192"/>
      <c r="AW154" s="192"/>
      <c r="AX154" s="192"/>
      <c r="AY154" s="192"/>
      <c r="AZ154" s="192"/>
      <c r="BA154" s="260"/>
      <c r="BB154" s="260"/>
      <c r="BC154" s="260"/>
      <c r="BD154" s="192"/>
      <c r="BE154" s="192"/>
      <c r="BF154" s="192"/>
      <c r="BG154" s="192"/>
      <c r="BH154" s="192"/>
      <c r="BI154" s="192"/>
      <c r="BJ154" s="192"/>
      <c r="BK154" s="192"/>
      <c r="BL154" s="192"/>
      <c r="BM154" s="192"/>
      <c r="BN154" s="192"/>
      <c r="BO154" s="192"/>
      <c r="BP154" s="192"/>
      <c r="BQ154" s="192"/>
      <c r="BR154" s="192"/>
      <c r="BS154" s="10"/>
      <c r="BT154" s="10"/>
      <c r="BU154" s="102"/>
      <c r="BV154" s="103" t="s">
        <v>14</v>
      </c>
      <c r="BW154" s="102">
        <v>48</v>
      </c>
      <c r="BX154" s="480">
        <f t="shared" si="136"/>
        <v>0.97014183377063523</v>
      </c>
      <c r="BY154" s="190">
        <f t="shared" ref="BY154:CG154" si="159">BY364</f>
        <v>0.69389662823278841</v>
      </c>
      <c r="BZ154" s="190">
        <f t="shared" si="159"/>
        <v>0.79882816331504836</v>
      </c>
      <c r="CA154" s="190">
        <f t="shared" si="159"/>
        <v>0.88405797101449279</v>
      </c>
      <c r="CB154" s="190">
        <f t="shared" si="159"/>
        <v>0.90476190476190477</v>
      </c>
      <c r="CC154" s="480">
        <f t="shared" si="159"/>
        <v>0.87606789295637677</v>
      </c>
      <c r="CD154" s="190">
        <f t="shared" si="159"/>
        <v>0.7674949530690256</v>
      </c>
      <c r="CE154" s="190">
        <f t="shared" si="159"/>
        <v>0.84989012595326452</v>
      </c>
      <c r="CF154" s="190">
        <f t="shared" si="159"/>
        <v>1</v>
      </c>
      <c r="CG154" s="190">
        <f t="shared" si="159"/>
        <v>1</v>
      </c>
      <c r="CH154" s="190">
        <f t="shared" si="110"/>
        <v>1</v>
      </c>
    </row>
    <row r="155" spans="1:86" s="103" customFormat="1">
      <c r="A155" s="103" t="s">
        <v>14</v>
      </c>
      <c r="B155" s="102">
        <f t="shared" si="139"/>
        <v>100</v>
      </c>
      <c r="C155" s="183">
        <v>0</v>
      </c>
      <c r="D155" s="184">
        <v>0</v>
      </c>
      <c r="E155" s="338">
        <v>0</v>
      </c>
      <c r="F155" s="185">
        <v>0</v>
      </c>
      <c r="G155" s="186">
        <v>0</v>
      </c>
      <c r="H155" s="187">
        <v>0</v>
      </c>
      <c r="I155" s="22">
        <v>0</v>
      </c>
      <c r="J155" s="215">
        <v>0</v>
      </c>
      <c r="K155" s="188">
        <v>0</v>
      </c>
      <c r="L155" s="189">
        <v>0</v>
      </c>
      <c r="M155" s="23">
        <v>0</v>
      </c>
      <c r="N155" s="215">
        <v>0</v>
      </c>
      <c r="O155" s="235">
        <v>0</v>
      </c>
      <c r="P155" s="235">
        <v>0</v>
      </c>
      <c r="Q155" s="235">
        <v>0</v>
      </c>
      <c r="R155" s="208">
        <v>0</v>
      </c>
      <c r="S155" s="152">
        <v>0</v>
      </c>
      <c r="T155" s="22">
        <v>0</v>
      </c>
      <c r="U155" s="151">
        <v>0</v>
      </c>
      <c r="V155" s="212">
        <v>0</v>
      </c>
      <c r="W155" s="191">
        <v>0</v>
      </c>
      <c r="X155" s="192">
        <v>0</v>
      </c>
      <c r="Y155" s="240">
        <v>0</v>
      </c>
      <c r="Z155" s="212">
        <v>0</v>
      </c>
      <c r="AA155" s="263">
        <v>0</v>
      </c>
      <c r="AB155" s="264">
        <v>0</v>
      </c>
      <c r="AC155" s="263">
        <v>0</v>
      </c>
      <c r="AD155" s="264">
        <v>0</v>
      </c>
      <c r="AE155" s="263">
        <v>0</v>
      </c>
      <c r="AF155" s="264">
        <v>0</v>
      </c>
      <c r="AG155" s="263">
        <v>0</v>
      </c>
      <c r="AH155" s="264">
        <v>0</v>
      </c>
      <c r="AI155" s="263">
        <v>0</v>
      </c>
      <c r="AJ155" s="305">
        <v>0</v>
      </c>
      <c r="AK155" s="329">
        <v>0</v>
      </c>
      <c r="AL155" s="330">
        <v>0</v>
      </c>
      <c r="AM155" s="331">
        <v>0</v>
      </c>
      <c r="AN155" s="331">
        <v>0</v>
      </c>
      <c r="AO155" s="978">
        <v>0</v>
      </c>
      <c r="AP155" s="102"/>
      <c r="AQ155" s="192"/>
      <c r="AR155" s="192"/>
      <c r="AS155" s="192"/>
      <c r="AT155" s="192"/>
      <c r="AU155" s="102"/>
      <c r="AV155" s="192"/>
      <c r="AW155" s="192"/>
      <c r="AX155" s="192"/>
      <c r="AY155" s="192"/>
      <c r="AZ155" s="192"/>
      <c r="BA155" s="260"/>
      <c r="BB155" s="260"/>
      <c r="BC155" s="260"/>
      <c r="BD155" s="192"/>
      <c r="BE155" s="192"/>
      <c r="BF155" s="192"/>
      <c r="BG155" s="192"/>
      <c r="BH155" s="192"/>
      <c r="BI155" s="192"/>
      <c r="BJ155" s="192"/>
      <c r="BK155" s="192"/>
      <c r="BL155" s="192"/>
      <c r="BM155" s="192"/>
      <c r="BN155" s="192"/>
      <c r="BO155" s="192"/>
      <c r="BP155" s="192"/>
      <c r="BQ155" s="192"/>
      <c r="BR155" s="192"/>
      <c r="BS155" s="10"/>
      <c r="BT155" s="10"/>
      <c r="BU155" s="102"/>
      <c r="BV155" s="103" t="s">
        <v>14</v>
      </c>
      <c r="BW155" s="102">
        <v>49</v>
      </c>
      <c r="BX155" s="480">
        <f t="shared" si="136"/>
        <v>0.97014183377063523</v>
      </c>
      <c r="BY155" s="190">
        <f t="shared" ref="BY155:CG155" si="160">BY365</f>
        <v>0.69389662823278841</v>
      </c>
      <c r="BZ155" s="190">
        <f t="shared" si="160"/>
        <v>0.79882816331504836</v>
      </c>
      <c r="CA155" s="190">
        <f t="shared" si="160"/>
        <v>0.88405797101449279</v>
      </c>
      <c r="CB155" s="190">
        <f t="shared" si="160"/>
        <v>0.90476190476190477</v>
      </c>
      <c r="CC155" s="480">
        <f t="shared" si="160"/>
        <v>0.87606789295637677</v>
      </c>
      <c r="CD155" s="190">
        <f t="shared" si="160"/>
        <v>0.7674949530690256</v>
      </c>
      <c r="CE155" s="190">
        <f t="shared" si="160"/>
        <v>0.84989012595326452</v>
      </c>
      <c r="CF155" s="190">
        <f t="shared" si="160"/>
        <v>1</v>
      </c>
      <c r="CG155" s="190">
        <f t="shared" si="160"/>
        <v>1</v>
      </c>
      <c r="CH155" s="190">
        <f t="shared" si="110"/>
        <v>1</v>
      </c>
    </row>
    <row r="156" spans="1:86" s="103" customFormat="1">
      <c r="A156" s="103" t="s">
        <v>14</v>
      </c>
      <c r="B156" s="102">
        <f t="shared" si="139"/>
        <v>100</v>
      </c>
      <c r="C156" s="183">
        <v>0</v>
      </c>
      <c r="D156" s="184">
        <v>0</v>
      </c>
      <c r="E156" s="338">
        <v>0</v>
      </c>
      <c r="F156" s="185">
        <v>0</v>
      </c>
      <c r="G156" s="186">
        <v>0</v>
      </c>
      <c r="H156" s="187">
        <v>0</v>
      </c>
      <c r="I156" s="22">
        <v>0</v>
      </c>
      <c r="J156" s="215">
        <v>0</v>
      </c>
      <c r="K156" s="188">
        <v>0</v>
      </c>
      <c r="L156" s="189">
        <v>0</v>
      </c>
      <c r="M156" s="23">
        <v>0</v>
      </c>
      <c r="N156" s="215">
        <v>0</v>
      </c>
      <c r="O156" s="235">
        <v>0</v>
      </c>
      <c r="P156" s="235">
        <v>0</v>
      </c>
      <c r="Q156" s="235">
        <v>0</v>
      </c>
      <c r="R156" s="208">
        <v>0</v>
      </c>
      <c r="S156" s="152">
        <v>0</v>
      </c>
      <c r="T156" s="22">
        <v>0</v>
      </c>
      <c r="U156" s="151">
        <v>0</v>
      </c>
      <c r="V156" s="212">
        <v>0</v>
      </c>
      <c r="W156" s="191">
        <v>0</v>
      </c>
      <c r="X156" s="192">
        <v>0</v>
      </c>
      <c r="Y156" s="240">
        <v>0</v>
      </c>
      <c r="Z156" s="212">
        <v>0</v>
      </c>
      <c r="AA156" s="263">
        <v>0</v>
      </c>
      <c r="AB156" s="264">
        <v>0</v>
      </c>
      <c r="AC156" s="263">
        <v>0</v>
      </c>
      <c r="AD156" s="264">
        <v>0</v>
      </c>
      <c r="AE156" s="263">
        <v>0</v>
      </c>
      <c r="AF156" s="264">
        <v>0</v>
      </c>
      <c r="AG156" s="263">
        <v>0</v>
      </c>
      <c r="AH156" s="264">
        <v>0</v>
      </c>
      <c r="AI156" s="263">
        <v>0</v>
      </c>
      <c r="AJ156" s="305">
        <v>0</v>
      </c>
      <c r="AK156" s="329">
        <v>0</v>
      </c>
      <c r="AL156" s="330">
        <v>0</v>
      </c>
      <c r="AM156" s="331">
        <v>0</v>
      </c>
      <c r="AN156" s="331">
        <v>0</v>
      </c>
      <c r="AO156" s="978">
        <v>0</v>
      </c>
      <c r="AP156" s="102"/>
      <c r="AQ156" s="192"/>
      <c r="AR156" s="192"/>
      <c r="AS156" s="192"/>
      <c r="AT156" s="192"/>
      <c r="AU156" s="102"/>
      <c r="AV156" s="192"/>
      <c r="AW156" s="192"/>
      <c r="AX156" s="192"/>
      <c r="AY156" s="192"/>
      <c r="AZ156" s="192"/>
      <c r="BA156" s="260"/>
      <c r="BB156" s="260"/>
      <c r="BC156" s="260"/>
      <c r="BD156" s="192"/>
      <c r="BE156" s="192"/>
      <c r="BF156" s="192"/>
      <c r="BG156" s="192"/>
      <c r="BH156" s="192"/>
      <c r="BI156" s="192"/>
      <c r="BJ156" s="192"/>
      <c r="BK156" s="192"/>
      <c r="BL156" s="192"/>
      <c r="BM156" s="192"/>
      <c r="BN156" s="192"/>
      <c r="BO156" s="192"/>
      <c r="BP156" s="192"/>
      <c r="BQ156" s="192"/>
      <c r="BR156" s="192"/>
      <c r="BS156" s="10"/>
      <c r="BT156" s="10"/>
      <c r="BU156" s="102"/>
      <c r="BV156" s="103" t="s">
        <v>14</v>
      </c>
      <c r="BW156" s="102">
        <v>50</v>
      </c>
      <c r="BX156" s="480">
        <f t="shared" si="136"/>
        <v>0.97014183377063523</v>
      </c>
      <c r="BY156" s="190">
        <f t="shared" ref="BY156:CG156" si="161">BY366</f>
        <v>0.69389662823278841</v>
      </c>
      <c r="BZ156" s="190">
        <f t="shared" si="161"/>
        <v>0.79882816331504836</v>
      </c>
      <c r="CA156" s="190">
        <f t="shared" si="161"/>
        <v>0.88405797101449279</v>
      </c>
      <c r="CB156" s="190">
        <f t="shared" si="161"/>
        <v>0.90476190476190477</v>
      </c>
      <c r="CC156" s="480">
        <f t="shared" si="161"/>
        <v>0.87606789295637677</v>
      </c>
      <c r="CD156" s="190">
        <f t="shared" si="161"/>
        <v>0.7674949530690256</v>
      </c>
      <c r="CE156" s="190">
        <f t="shared" si="161"/>
        <v>0.84989012595326452</v>
      </c>
      <c r="CF156" s="190">
        <f t="shared" si="161"/>
        <v>1</v>
      </c>
      <c r="CG156" s="190">
        <f t="shared" si="161"/>
        <v>1</v>
      </c>
      <c r="CH156" s="190">
        <f t="shared" si="110"/>
        <v>1</v>
      </c>
    </row>
    <row r="157" spans="1:86" s="103" customFormat="1">
      <c r="A157" s="103" t="s">
        <v>14</v>
      </c>
      <c r="B157" s="102">
        <f t="shared" si="139"/>
        <v>100</v>
      </c>
      <c r="C157" s="183">
        <v>0</v>
      </c>
      <c r="D157" s="184">
        <v>0</v>
      </c>
      <c r="E157" s="338">
        <v>0</v>
      </c>
      <c r="F157" s="185">
        <v>0</v>
      </c>
      <c r="G157" s="186">
        <v>0</v>
      </c>
      <c r="H157" s="187">
        <v>0</v>
      </c>
      <c r="I157" s="22">
        <v>0</v>
      </c>
      <c r="J157" s="215">
        <v>0</v>
      </c>
      <c r="K157" s="188">
        <v>0</v>
      </c>
      <c r="L157" s="189">
        <v>0</v>
      </c>
      <c r="M157" s="23">
        <v>0</v>
      </c>
      <c r="N157" s="215">
        <v>0</v>
      </c>
      <c r="O157" s="235">
        <v>0</v>
      </c>
      <c r="P157" s="235">
        <v>0</v>
      </c>
      <c r="Q157" s="235">
        <v>0</v>
      </c>
      <c r="R157" s="208">
        <v>0</v>
      </c>
      <c r="S157" s="152">
        <v>0</v>
      </c>
      <c r="T157" s="22">
        <v>0</v>
      </c>
      <c r="U157" s="151">
        <v>0</v>
      </c>
      <c r="V157" s="212">
        <v>0</v>
      </c>
      <c r="W157" s="191">
        <v>0</v>
      </c>
      <c r="X157" s="192">
        <v>0</v>
      </c>
      <c r="Y157" s="240">
        <v>0</v>
      </c>
      <c r="Z157" s="212">
        <v>0</v>
      </c>
      <c r="AA157" s="263">
        <v>0</v>
      </c>
      <c r="AB157" s="264">
        <v>0</v>
      </c>
      <c r="AC157" s="263">
        <v>0</v>
      </c>
      <c r="AD157" s="264">
        <v>0</v>
      </c>
      <c r="AE157" s="263">
        <v>0</v>
      </c>
      <c r="AF157" s="264">
        <v>0</v>
      </c>
      <c r="AG157" s="263">
        <v>0</v>
      </c>
      <c r="AH157" s="264">
        <v>0</v>
      </c>
      <c r="AI157" s="263">
        <v>0</v>
      </c>
      <c r="AJ157" s="305">
        <v>0</v>
      </c>
      <c r="AK157" s="329">
        <v>0</v>
      </c>
      <c r="AL157" s="330">
        <v>0</v>
      </c>
      <c r="AM157" s="331">
        <v>0</v>
      </c>
      <c r="AN157" s="331">
        <v>0</v>
      </c>
      <c r="AO157" s="978">
        <v>0</v>
      </c>
      <c r="AP157" s="102"/>
      <c r="AQ157" s="192"/>
      <c r="AR157" s="192"/>
      <c r="AS157" s="192"/>
      <c r="AT157" s="192"/>
      <c r="AU157" s="102"/>
      <c r="AV157" s="192"/>
      <c r="AW157" s="192"/>
      <c r="AX157" s="192"/>
      <c r="AY157" s="192"/>
      <c r="AZ157" s="192"/>
      <c r="BA157" s="260"/>
      <c r="BB157" s="260"/>
      <c r="BC157" s="260"/>
      <c r="BD157" s="192"/>
      <c r="BE157" s="192"/>
      <c r="BF157" s="192"/>
      <c r="BG157" s="192"/>
      <c r="BH157" s="192"/>
      <c r="BI157" s="192"/>
      <c r="BJ157" s="192"/>
      <c r="BK157" s="192"/>
      <c r="BL157" s="192"/>
      <c r="BM157" s="192"/>
      <c r="BN157" s="192"/>
      <c r="BO157" s="192"/>
      <c r="BP157" s="192"/>
      <c r="BQ157" s="192"/>
      <c r="BR157" s="192"/>
      <c r="BS157" s="10"/>
      <c r="BT157" s="10"/>
      <c r="BU157" s="102"/>
      <c r="BV157" s="103" t="s">
        <v>14</v>
      </c>
      <c r="BW157" s="102">
        <v>51</v>
      </c>
      <c r="BX157" s="480">
        <f t="shared" si="136"/>
        <v>0.97014183377063523</v>
      </c>
      <c r="BY157" s="190">
        <f t="shared" ref="BY157:CG157" si="162">BY367</f>
        <v>0.69389662823278841</v>
      </c>
      <c r="BZ157" s="190">
        <f t="shared" si="162"/>
        <v>0.79882816331504836</v>
      </c>
      <c r="CA157" s="190">
        <f t="shared" si="162"/>
        <v>0.88405797101449279</v>
      </c>
      <c r="CB157" s="190">
        <f t="shared" si="162"/>
        <v>0.90476190476190477</v>
      </c>
      <c r="CC157" s="480">
        <f t="shared" si="162"/>
        <v>0.87606789295637677</v>
      </c>
      <c r="CD157" s="190">
        <f t="shared" si="162"/>
        <v>0.7674949530690256</v>
      </c>
      <c r="CE157" s="190">
        <f t="shared" si="162"/>
        <v>0.84989012595326452</v>
      </c>
      <c r="CF157" s="190">
        <f t="shared" si="162"/>
        <v>1</v>
      </c>
      <c r="CG157" s="190">
        <f t="shared" si="162"/>
        <v>1</v>
      </c>
      <c r="CH157" s="190">
        <f t="shared" si="110"/>
        <v>1</v>
      </c>
    </row>
    <row r="158" spans="1:86" s="103" customFormat="1">
      <c r="A158" s="103" t="s">
        <v>14</v>
      </c>
      <c r="B158" s="102">
        <f t="shared" si="139"/>
        <v>100</v>
      </c>
      <c r="C158" s="183">
        <v>0</v>
      </c>
      <c r="D158" s="184">
        <v>0</v>
      </c>
      <c r="E158" s="338">
        <v>0</v>
      </c>
      <c r="F158" s="185">
        <v>0</v>
      </c>
      <c r="G158" s="186">
        <v>0</v>
      </c>
      <c r="H158" s="187">
        <v>0</v>
      </c>
      <c r="I158" s="22">
        <v>0</v>
      </c>
      <c r="J158" s="215">
        <v>0</v>
      </c>
      <c r="K158" s="188">
        <v>0</v>
      </c>
      <c r="L158" s="189">
        <v>0</v>
      </c>
      <c r="M158" s="23">
        <v>0</v>
      </c>
      <c r="N158" s="215">
        <v>0</v>
      </c>
      <c r="O158" s="235">
        <v>0</v>
      </c>
      <c r="P158" s="235">
        <v>0</v>
      </c>
      <c r="Q158" s="235">
        <v>0</v>
      </c>
      <c r="R158" s="208">
        <v>0</v>
      </c>
      <c r="S158" s="152">
        <v>0</v>
      </c>
      <c r="T158" s="22">
        <v>0</v>
      </c>
      <c r="U158" s="151">
        <v>0</v>
      </c>
      <c r="V158" s="212">
        <v>0</v>
      </c>
      <c r="W158" s="191">
        <v>0</v>
      </c>
      <c r="X158" s="192">
        <v>0</v>
      </c>
      <c r="Y158" s="240">
        <v>0</v>
      </c>
      <c r="Z158" s="212">
        <v>0</v>
      </c>
      <c r="AA158" s="263">
        <v>0</v>
      </c>
      <c r="AB158" s="264">
        <v>0</v>
      </c>
      <c r="AC158" s="263">
        <v>0</v>
      </c>
      <c r="AD158" s="264">
        <v>0</v>
      </c>
      <c r="AE158" s="263">
        <v>0</v>
      </c>
      <c r="AF158" s="264">
        <v>0</v>
      </c>
      <c r="AG158" s="263">
        <v>0</v>
      </c>
      <c r="AH158" s="264">
        <v>0</v>
      </c>
      <c r="AI158" s="263">
        <v>0</v>
      </c>
      <c r="AJ158" s="305">
        <v>0</v>
      </c>
      <c r="AK158" s="329">
        <v>0</v>
      </c>
      <c r="AL158" s="330">
        <v>0</v>
      </c>
      <c r="AM158" s="331">
        <v>0</v>
      </c>
      <c r="AN158" s="331">
        <v>0</v>
      </c>
      <c r="AO158" s="978">
        <v>0</v>
      </c>
      <c r="AP158" s="102"/>
      <c r="AQ158" s="192"/>
      <c r="AR158" s="192"/>
      <c r="AS158" s="192"/>
      <c r="AT158" s="192"/>
      <c r="AU158" s="102"/>
      <c r="AV158" s="192"/>
      <c r="AW158" s="192"/>
      <c r="AX158" s="192"/>
      <c r="AY158" s="192"/>
      <c r="AZ158" s="192"/>
      <c r="BA158" s="260"/>
      <c r="BB158" s="260"/>
      <c r="BC158" s="260"/>
      <c r="BD158" s="192"/>
      <c r="BE158" s="192"/>
      <c r="BF158" s="192"/>
      <c r="BG158" s="192"/>
      <c r="BH158" s="192"/>
      <c r="BI158" s="192"/>
      <c r="BJ158" s="192"/>
      <c r="BK158" s="192"/>
      <c r="BL158" s="192"/>
      <c r="BM158" s="192"/>
      <c r="BN158" s="192"/>
      <c r="BO158" s="192"/>
      <c r="BP158" s="192"/>
      <c r="BQ158" s="192"/>
      <c r="BR158" s="192"/>
      <c r="BS158" s="10"/>
      <c r="BT158" s="10"/>
      <c r="BU158" s="102"/>
      <c r="BV158" s="103" t="s">
        <v>14</v>
      </c>
      <c r="BW158" s="102">
        <v>52</v>
      </c>
      <c r="BX158" s="480">
        <f t="shared" si="136"/>
        <v>0.97014183377063523</v>
      </c>
      <c r="BY158" s="190">
        <f t="shared" ref="BY158:CG158" si="163">BY368</f>
        <v>0.69389662823278841</v>
      </c>
      <c r="BZ158" s="190">
        <f t="shared" si="163"/>
        <v>0.79882816331504836</v>
      </c>
      <c r="CA158" s="190">
        <f t="shared" si="163"/>
        <v>0.88405797101449279</v>
      </c>
      <c r="CB158" s="190">
        <f t="shared" si="163"/>
        <v>0.90476190476190477</v>
      </c>
      <c r="CC158" s="480">
        <f t="shared" si="163"/>
        <v>0.87606789295637677</v>
      </c>
      <c r="CD158" s="190">
        <f t="shared" si="163"/>
        <v>0.7674949530690256</v>
      </c>
      <c r="CE158" s="190">
        <f t="shared" si="163"/>
        <v>0.84989012595326452</v>
      </c>
      <c r="CF158" s="190">
        <f t="shared" si="163"/>
        <v>1</v>
      </c>
      <c r="CG158" s="190">
        <f t="shared" si="163"/>
        <v>1</v>
      </c>
      <c r="CH158" s="190">
        <f t="shared" si="110"/>
        <v>1</v>
      </c>
    </row>
    <row r="159" spans="1:86" s="103" customFormat="1">
      <c r="A159" s="103" t="s">
        <v>14</v>
      </c>
      <c r="B159" s="102">
        <f t="shared" si="139"/>
        <v>100</v>
      </c>
      <c r="C159" s="183">
        <v>0</v>
      </c>
      <c r="D159" s="184">
        <v>0</v>
      </c>
      <c r="E159" s="339">
        <v>0</v>
      </c>
      <c r="F159" s="185">
        <v>0</v>
      </c>
      <c r="G159" s="186">
        <v>0</v>
      </c>
      <c r="H159" s="187">
        <v>0</v>
      </c>
      <c r="I159" s="22">
        <v>0</v>
      </c>
      <c r="J159" s="215">
        <v>0</v>
      </c>
      <c r="K159" s="188">
        <v>0</v>
      </c>
      <c r="L159" s="189">
        <v>0</v>
      </c>
      <c r="M159" s="23">
        <v>0</v>
      </c>
      <c r="N159" s="215">
        <v>0</v>
      </c>
      <c r="O159" s="235">
        <v>0</v>
      </c>
      <c r="P159" s="235">
        <v>0</v>
      </c>
      <c r="Q159" s="235">
        <v>0</v>
      </c>
      <c r="R159" s="208">
        <v>0</v>
      </c>
      <c r="S159" s="152">
        <v>0</v>
      </c>
      <c r="T159" s="22">
        <v>0</v>
      </c>
      <c r="U159" s="151">
        <v>0</v>
      </c>
      <c r="V159" s="212">
        <v>0</v>
      </c>
      <c r="W159" s="191">
        <v>0</v>
      </c>
      <c r="X159" s="192">
        <v>0</v>
      </c>
      <c r="Y159" s="240">
        <v>0</v>
      </c>
      <c r="Z159" s="212">
        <v>0</v>
      </c>
      <c r="AA159" s="263">
        <v>0</v>
      </c>
      <c r="AB159" s="264">
        <v>0</v>
      </c>
      <c r="AC159" s="263">
        <v>0</v>
      </c>
      <c r="AD159" s="264">
        <v>0</v>
      </c>
      <c r="AE159" s="263">
        <v>0</v>
      </c>
      <c r="AF159" s="264">
        <v>0</v>
      </c>
      <c r="AG159" s="263">
        <v>0</v>
      </c>
      <c r="AH159" s="264">
        <v>0</v>
      </c>
      <c r="AI159" s="263">
        <v>0</v>
      </c>
      <c r="AJ159" s="305">
        <v>0</v>
      </c>
      <c r="AK159" s="329">
        <v>0</v>
      </c>
      <c r="AL159" s="330">
        <v>0</v>
      </c>
      <c r="AM159" s="331">
        <v>0</v>
      </c>
      <c r="AN159" s="331">
        <v>0</v>
      </c>
      <c r="AO159" s="978">
        <v>0</v>
      </c>
      <c r="AP159" s="102"/>
      <c r="AQ159" s="192"/>
      <c r="AR159" s="192"/>
      <c r="AS159" s="192"/>
      <c r="AT159" s="192"/>
      <c r="AU159" s="102"/>
      <c r="AV159" s="192"/>
      <c r="AW159" s="192"/>
      <c r="AX159" s="192"/>
      <c r="AY159" s="192"/>
      <c r="AZ159" s="192"/>
      <c r="BA159" s="260"/>
      <c r="BB159" s="260"/>
      <c r="BC159" s="260"/>
      <c r="BD159" s="192"/>
      <c r="BE159" s="192"/>
      <c r="BF159" s="192"/>
      <c r="BG159" s="192"/>
      <c r="BH159" s="192"/>
      <c r="BI159" s="192"/>
      <c r="BJ159" s="192"/>
      <c r="BK159" s="192"/>
      <c r="BL159" s="192"/>
      <c r="BM159" s="192"/>
      <c r="BN159" s="192"/>
      <c r="BO159" s="192"/>
      <c r="BP159" s="192"/>
      <c r="BQ159" s="192"/>
      <c r="BR159" s="192"/>
      <c r="BS159" s="10"/>
      <c r="BT159" s="10"/>
      <c r="BU159" s="102"/>
      <c r="BV159" s="103" t="s">
        <v>14</v>
      </c>
      <c r="BW159" s="102">
        <v>53</v>
      </c>
      <c r="BX159" s="480">
        <f t="shared" si="136"/>
        <v>0.97014183377063523</v>
      </c>
      <c r="BY159" s="190">
        <f t="shared" ref="BY159:CG159" si="164">BY369</f>
        <v>0.69389662823278841</v>
      </c>
      <c r="BZ159" s="190">
        <f t="shared" si="164"/>
        <v>0.79882816331504836</v>
      </c>
      <c r="CA159" s="190">
        <f t="shared" si="164"/>
        <v>0.88405797101449279</v>
      </c>
      <c r="CB159" s="190">
        <f t="shared" si="164"/>
        <v>0.90476190476190477</v>
      </c>
      <c r="CC159" s="480">
        <f t="shared" si="164"/>
        <v>0.87606789295637677</v>
      </c>
      <c r="CD159" s="190">
        <f t="shared" si="164"/>
        <v>0.7674949530690256</v>
      </c>
      <c r="CE159" s="190">
        <f t="shared" si="164"/>
        <v>0.84989012595326452</v>
      </c>
      <c r="CF159" s="190">
        <f t="shared" si="164"/>
        <v>1</v>
      </c>
      <c r="CG159" s="190">
        <f t="shared" si="164"/>
        <v>1</v>
      </c>
      <c r="CH159" s="190">
        <f t="shared" si="110"/>
        <v>1</v>
      </c>
    </row>
    <row r="160" spans="1:86" s="103" customFormat="1">
      <c r="A160" s="103" t="s">
        <v>14</v>
      </c>
      <c r="B160" s="102">
        <f t="shared" si="139"/>
        <v>100</v>
      </c>
      <c r="C160" s="183">
        <v>0</v>
      </c>
      <c r="D160" s="184">
        <v>0</v>
      </c>
      <c r="E160" s="338">
        <v>0</v>
      </c>
      <c r="F160" s="185">
        <v>0</v>
      </c>
      <c r="G160" s="186">
        <v>0</v>
      </c>
      <c r="H160" s="187">
        <v>0</v>
      </c>
      <c r="I160" s="22">
        <v>0</v>
      </c>
      <c r="J160" s="215">
        <v>0</v>
      </c>
      <c r="K160" s="188">
        <v>0</v>
      </c>
      <c r="L160" s="189">
        <v>0</v>
      </c>
      <c r="M160" s="23">
        <v>0</v>
      </c>
      <c r="N160" s="215">
        <v>0</v>
      </c>
      <c r="O160" s="235">
        <v>0</v>
      </c>
      <c r="P160" s="235">
        <v>0</v>
      </c>
      <c r="Q160" s="235">
        <v>0</v>
      </c>
      <c r="R160" s="208">
        <v>0</v>
      </c>
      <c r="S160" s="152">
        <v>0</v>
      </c>
      <c r="T160" s="22">
        <v>0</v>
      </c>
      <c r="U160" s="151">
        <v>0</v>
      </c>
      <c r="V160" s="212">
        <v>0</v>
      </c>
      <c r="W160" s="191">
        <v>0</v>
      </c>
      <c r="X160" s="192">
        <v>0</v>
      </c>
      <c r="Y160" s="240">
        <v>0</v>
      </c>
      <c r="Z160" s="212">
        <v>0</v>
      </c>
      <c r="AA160" s="263">
        <v>0</v>
      </c>
      <c r="AB160" s="264">
        <v>0</v>
      </c>
      <c r="AC160" s="263">
        <v>0</v>
      </c>
      <c r="AD160" s="264">
        <v>0</v>
      </c>
      <c r="AE160" s="263">
        <v>0</v>
      </c>
      <c r="AF160" s="264">
        <v>0</v>
      </c>
      <c r="AG160" s="263">
        <v>0</v>
      </c>
      <c r="AH160" s="264">
        <v>0</v>
      </c>
      <c r="AI160" s="263">
        <v>0</v>
      </c>
      <c r="AJ160" s="305">
        <v>0</v>
      </c>
      <c r="AK160" s="329">
        <v>0</v>
      </c>
      <c r="AL160" s="330">
        <v>0</v>
      </c>
      <c r="AM160" s="331">
        <v>0</v>
      </c>
      <c r="AN160" s="331">
        <v>0</v>
      </c>
      <c r="AO160" s="978">
        <v>0</v>
      </c>
      <c r="AP160" s="102"/>
      <c r="AQ160" s="192"/>
      <c r="AR160" s="192"/>
      <c r="AS160" s="192"/>
      <c r="AT160" s="192"/>
      <c r="AU160" s="102"/>
      <c r="AV160" s="192"/>
      <c r="AW160" s="192"/>
      <c r="AX160" s="192"/>
      <c r="AY160" s="192"/>
      <c r="AZ160" s="192"/>
      <c r="BA160" s="260"/>
      <c r="BB160" s="260"/>
      <c r="BC160" s="260"/>
      <c r="BD160" s="192"/>
      <c r="BE160" s="192"/>
      <c r="BF160" s="192"/>
      <c r="BG160" s="192"/>
      <c r="BH160" s="192"/>
      <c r="BI160" s="192"/>
      <c r="BJ160" s="192"/>
      <c r="BK160" s="192"/>
      <c r="BL160" s="192"/>
      <c r="BM160" s="192"/>
      <c r="BN160" s="192"/>
      <c r="BO160" s="192"/>
      <c r="BP160" s="192"/>
      <c r="BQ160" s="192"/>
      <c r="BR160" s="192"/>
      <c r="BS160" s="10"/>
      <c r="BT160" s="10"/>
      <c r="BU160" s="102"/>
      <c r="BV160" s="103" t="s">
        <v>14</v>
      </c>
      <c r="BW160" s="102">
        <v>54</v>
      </c>
      <c r="BX160" s="480">
        <f t="shared" si="136"/>
        <v>0.97014183377063523</v>
      </c>
      <c r="BY160" s="190">
        <f t="shared" ref="BY160:CG160" si="165">BY370</f>
        <v>0.69389662823278841</v>
      </c>
      <c r="BZ160" s="190">
        <f t="shared" si="165"/>
        <v>0.79882816331504836</v>
      </c>
      <c r="CA160" s="190">
        <f t="shared" si="165"/>
        <v>0.88405797101449279</v>
      </c>
      <c r="CB160" s="190">
        <f t="shared" si="165"/>
        <v>0.90476190476190477</v>
      </c>
      <c r="CC160" s="480">
        <f t="shared" si="165"/>
        <v>0.87606789295637677</v>
      </c>
      <c r="CD160" s="190">
        <f t="shared" si="165"/>
        <v>0.7674949530690256</v>
      </c>
      <c r="CE160" s="190">
        <f t="shared" si="165"/>
        <v>0.84989012595326452</v>
      </c>
      <c r="CF160" s="190">
        <f t="shared" si="165"/>
        <v>1</v>
      </c>
      <c r="CG160" s="190">
        <f t="shared" si="165"/>
        <v>1</v>
      </c>
      <c r="CH160" s="190">
        <f t="shared" si="110"/>
        <v>1</v>
      </c>
    </row>
    <row r="161" spans="1:86" s="103" customFormat="1">
      <c r="A161" s="103" t="s">
        <v>14</v>
      </c>
      <c r="B161" s="102">
        <f t="shared" si="139"/>
        <v>100</v>
      </c>
      <c r="C161" s="183">
        <v>0</v>
      </c>
      <c r="D161" s="184">
        <v>0</v>
      </c>
      <c r="E161" s="338">
        <v>0</v>
      </c>
      <c r="F161" s="185">
        <v>0</v>
      </c>
      <c r="G161" s="186">
        <v>0</v>
      </c>
      <c r="H161" s="187">
        <v>0</v>
      </c>
      <c r="I161" s="22">
        <v>0</v>
      </c>
      <c r="J161" s="215">
        <v>0</v>
      </c>
      <c r="K161" s="188">
        <v>0</v>
      </c>
      <c r="L161" s="189">
        <v>0</v>
      </c>
      <c r="M161" s="23">
        <v>0</v>
      </c>
      <c r="N161" s="215">
        <v>0</v>
      </c>
      <c r="O161" s="235">
        <v>0</v>
      </c>
      <c r="P161" s="235">
        <v>0</v>
      </c>
      <c r="Q161" s="235">
        <v>0</v>
      </c>
      <c r="R161" s="208">
        <v>0</v>
      </c>
      <c r="S161" s="152">
        <v>0</v>
      </c>
      <c r="T161" s="22">
        <v>0</v>
      </c>
      <c r="U161" s="151">
        <v>0</v>
      </c>
      <c r="V161" s="212">
        <v>0</v>
      </c>
      <c r="W161" s="191">
        <v>0</v>
      </c>
      <c r="X161" s="192">
        <v>0</v>
      </c>
      <c r="Y161" s="240">
        <v>0</v>
      </c>
      <c r="Z161" s="212">
        <v>0</v>
      </c>
      <c r="AA161" s="263">
        <v>0</v>
      </c>
      <c r="AB161" s="264">
        <v>0</v>
      </c>
      <c r="AC161" s="263">
        <v>0</v>
      </c>
      <c r="AD161" s="264">
        <v>0</v>
      </c>
      <c r="AE161" s="263">
        <v>0</v>
      </c>
      <c r="AF161" s="264">
        <v>0</v>
      </c>
      <c r="AG161" s="263">
        <v>0</v>
      </c>
      <c r="AH161" s="264">
        <v>0</v>
      </c>
      <c r="AI161" s="263">
        <v>0</v>
      </c>
      <c r="AJ161" s="305">
        <v>0</v>
      </c>
      <c r="AK161" s="329">
        <v>0</v>
      </c>
      <c r="AL161" s="330">
        <v>0</v>
      </c>
      <c r="AM161" s="331">
        <v>0</v>
      </c>
      <c r="AN161" s="331">
        <v>0</v>
      </c>
      <c r="AO161" s="978">
        <v>0</v>
      </c>
      <c r="AP161" s="102"/>
      <c r="AQ161" s="192"/>
      <c r="AR161" s="192"/>
      <c r="AS161" s="192"/>
      <c r="AT161" s="192"/>
      <c r="AU161" s="102"/>
      <c r="AV161" s="192"/>
      <c r="AW161" s="192"/>
      <c r="AX161" s="192"/>
      <c r="AY161" s="192"/>
      <c r="AZ161" s="192"/>
      <c r="BA161" s="260"/>
      <c r="BB161" s="260"/>
      <c r="BC161" s="260"/>
      <c r="BD161" s="192"/>
      <c r="BE161" s="192"/>
      <c r="BF161" s="192"/>
      <c r="BG161" s="192"/>
      <c r="BH161" s="192"/>
      <c r="BI161" s="192"/>
      <c r="BJ161" s="192"/>
      <c r="BK161" s="192"/>
      <c r="BL161" s="192"/>
      <c r="BM161" s="192"/>
      <c r="BN161" s="192"/>
      <c r="BO161" s="192"/>
      <c r="BP161" s="192"/>
      <c r="BQ161" s="192"/>
      <c r="BR161" s="192"/>
      <c r="BS161" s="10"/>
      <c r="BT161" s="10"/>
      <c r="BU161" s="102"/>
      <c r="BV161" s="103" t="s">
        <v>14</v>
      </c>
      <c r="BW161" s="102">
        <v>55</v>
      </c>
      <c r="BX161" s="480">
        <f t="shared" si="136"/>
        <v>0.97014183377063523</v>
      </c>
      <c r="BY161" s="190">
        <f t="shared" ref="BY161:CG161" si="166">BY371</f>
        <v>0.69389662823278841</v>
      </c>
      <c r="BZ161" s="190">
        <f t="shared" si="166"/>
        <v>0.79882816331504836</v>
      </c>
      <c r="CA161" s="190">
        <f t="shared" si="166"/>
        <v>0.88405797101449279</v>
      </c>
      <c r="CB161" s="190">
        <f t="shared" si="166"/>
        <v>0.90476190476190477</v>
      </c>
      <c r="CC161" s="480">
        <f t="shared" si="166"/>
        <v>0.87606789295637677</v>
      </c>
      <c r="CD161" s="190">
        <f t="shared" si="166"/>
        <v>0.7674949530690256</v>
      </c>
      <c r="CE161" s="190">
        <f t="shared" si="166"/>
        <v>0.84989012595326452</v>
      </c>
      <c r="CF161" s="190">
        <f t="shared" si="166"/>
        <v>1</v>
      </c>
      <c r="CG161" s="190">
        <f t="shared" si="166"/>
        <v>1</v>
      </c>
      <c r="CH161" s="190">
        <f t="shared" si="110"/>
        <v>1</v>
      </c>
    </row>
    <row r="162" spans="1:86" s="103" customFormat="1">
      <c r="A162" s="103" t="s">
        <v>14</v>
      </c>
      <c r="B162" s="102">
        <f t="shared" si="139"/>
        <v>100</v>
      </c>
      <c r="C162" s="183">
        <v>0</v>
      </c>
      <c r="D162" s="184">
        <v>0</v>
      </c>
      <c r="E162" s="338">
        <v>0</v>
      </c>
      <c r="F162" s="185">
        <v>0</v>
      </c>
      <c r="G162" s="186">
        <v>0</v>
      </c>
      <c r="H162" s="187">
        <v>0</v>
      </c>
      <c r="I162" s="22">
        <v>0</v>
      </c>
      <c r="J162" s="215">
        <v>0</v>
      </c>
      <c r="K162" s="188">
        <v>0</v>
      </c>
      <c r="L162" s="189">
        <v>0</v>
      </c>
      <c r="M162" s="23">
        <v>0</v>
      </c>
      <c r="N162" s="215">
        <v>0</v>
      </c>
      <c r="O162" s="235">
        <v>0</v>
      </c>
      <c r="P162" s="235">
        <v>0</v>
      </c>
      <c r="Q162" s="235">
        <v>0</v>
      </c>
      <c r="R162" s="208">
        <v>0</v>
      </c>
      <c r="S162" s="152">
        <v>0</v>
      </c>
      <c r="T162" s="22">
        <v>0</v>
      </c>
      <c r="U162" s="151">
        <v>0</v>
      </c>
      <c r="V162" s="212">
        <v>0</v>
      </c>
      <c r="W162" s="191">
        <v>0</v>
      </c>
      <c r="X162" s="192">
        <v>0</v>
      </c>
      <c r="Y162" s="240">
        <v>0</v>
      </c>
      <c r="Z162" s="212">
        <v>0</v>
      </c>
      <c r="AA162" s="263">
        <v>0</v>
      </c>
      <c r="AB162" s="264">
        <v>0</v>
      </c>
      <c r="AC162" s="263">
        <v>0</v>
      </c>
      <c r="AD162" s="264">
        <v>0</v>
      </c>
      <c r="AE162" s="263">
        <v>0</v>
      </c>
      <c r="AF162" s="264">
        <v>0</v>
      </c>
      <c r="AG162" s="263">
        <v>0</v>
      </c>
      <c r="AH162" s="264">
        <v>0</v>
      </c>
      <c r="AI162" s="263">
        <v>0</v>
      </c>
      <c r="AJ162" s="305">
        <v>0</v>
      </c>
      <c r="AK162" s="329">
        <v>0</v>
      </c>
      <c r="AL162" s="330">
        <v>0</v>
      </c>
      <c r="AM162" s="331">
        <v>0</v>
      </c>
      <c r="AN162" s="331">
        <v>0</v>
      </c>
      <c r="AO162" s="978">
        <v>0</v>
      </c>
      <c r="AP162" s="102"/>
      <c r="AQ162" s="192"/>
      <c r="AR162" s="192"/>
      <c r="AS162" s="192"/>
      <c r="AT162" s="192"/>
      <c r="AU162" s="102"/>
      <c r="AV162" s="192"/>
      <c r="AW162" s="192"/>
      <c r="AX162" s="192"/>
      <c r="AY162" s="192"/>
      <c r="AZ162" s="192"/>
      <c r="BA162" s="260"/>
      <c r="BB162" s="260"/>
      <c r="BC162" s="260"/>
      <c r="BD162" s="192"/>
      <c r="BE162" s="192"/>
      <c r="BF162" s="192"/>
      <c r="BG162" s="192"/>
      <c r="BH162" s="192"/>
      <c r="BI162" s="192"/>
      <c r="BJ162" s="192"/>
      <c r="BK162" s="192"/>
      <c r="BL162" s="192"/>
      <c r="BM162" s="192"/>
      <c r="BN162" s="192"/>
      <c r="BO162" s="192"/>
      <c r="BP162" s="192"/>
      <c r="BQ162" s="192"/>
      <c r="BR162" s="192"/>
      <c r="BS162" s="10"/>
      <c r="BT162" s="10"/>
      <c r="BU162" s="102"/>
      <c r="BV162" s="103" t="s">
        <v>14</v>
      </c>
      <c r="BW162" s="102">
        <v>56</v>
      </c>
      <c r="BX162" s="480">
        <f t="shared" si="136"/>
        <v>0.97014183377063523</v>
      </c>
      <c r="BY162" s="190">
        <f t="shared" ref="BY162:CG162" si="167">BY372</f>
        <v>0.69389662823278841</v>
      </c>
      <c r="BZ162" s="190">
        <f t="shared" si="167"/>
        <v>0.79882816331504836</v>
      </c>
      <c r="CA162" s="190">
        <f t="shared" si="167"/>
        <v>0.88405797101449279</v>
      </c>
      <c r="CB162" s="190">
        <f t="shared" si="167"/>
        <v>0.90476190476190477</v>
      </c>
      <c r="CC162" s="480">
        <f t="shared" si="167"/>
        <v>0.87606789295637677</v>
      </c>
      <c r="CD162" s="190">
        <f t="shared" si="167"/>
        <v>0.7674949530690256</v>
      </c>
      <c r="CE162" s="190">
        <f t="shared" si="167"/>
        <v>0.84989012595326452</v>
      </c>
      <c r="CF162" s="190">
        <f t="shared" si="167"/>
        <v>1</v>
      </c>
      <c r="CG162" s="190">
        <f t="shared" si="167"/>
        <v>1</v>
      </c>
      <c r="CH162" s="190">
        <f t="shared" si="110"/>
        <v>1</v>
      </c>
    </row>
    <row r="163" spans="1:86" s="103" customFormat="1">
      <c r="A163" s="103" t="s">
        <v>14</v>
      </c>
      <c r="B163" s="102">
        <f t="shared" si="139"/>
        <v>100</v>
      </c>
      <c r="C163" s="183">
        <v>0</v>
      </c>
      <c r="D163" s="184">
        <v>0</v>
      </c>
      <c r="E163" s="338">
        <v>0</v>
      </c>
      <c r="F163" s="185">
        <v>0</v>
      </c>
      <c r="G163" s="186">
        <v>0</v>
      </c>
      <c r="H163" s="187">
        <v>0</v>
      </c>
      <c r="I163" s="22">
        <v>0</v>
      </c>
      <c r="J163" s="215">
        <v>0</v>
      </c>
      <c r="K163" s="188">
        <v>0</v>
      </c>
      <c r="L163" s="189">
        <v>0</v>
      </c>
      <c r="M163" s="23">
        <v>0</v>
      </c>
      <c r="N163" s="215">
        <v>0</v>
      </c>
      <c r="O163" s="235">
        <v>0</v>
      </c>
      <c r="P163" s="235">
        <v>0</v>
      </c>
      <c r="Q163" s="235">
        <v>0</v>
      </c>
      <c r="R163" s="208">
        <v>0</v>
      </c>
      <c r="S163" s="152">
        <v>0</v>
      </c>
      <c r="T163" s="22">
        <v>0</v>
      </c>
      <c r="U163" s="151">
        <v>0</v>
      </c>
      <c r="V163" s="212">
        <v>0</v>
      </c>
      <c r="W163" s="191">
        <v>0</v>
      </c>
      <c r="X163" s="192">
        <v>0</v>
      </c>
      <c r="Y163" s="240">
        <v>0</v>
      </c>
      <c r="Z163" s="212">
        <v>0</v>
      </c>
      <c r="AA163" s="263">
        <v>0</v>
      </c>
      <c r="AB163" s="264">
        <v>0</v>
      </c>
      <c r="AC163" s="263">
        <v>0</v>
      </c>
      <c r="AD163" s="264">
        <v>0</v>
      </c>
      <c r="AE163" s="263">
        <v>0</v>
      </c>
      <c r="AF163" s="264">
        <v>0</v>
      </c>
      <c r="AG163" s="263">
        <v>0</v>
      </c>
      <c r="AH163" s="264">
        <v>0</v>
      </c>
      <c r="AI163" s="263">
        <v>0</v>
      </c>
      <c r="AJ163" s="305">
        <v>0</v>
      </c>
      <c r="AK163" s="329">
        <v>0</v>
      </c>
      <c r="AL163" s="330">
        <v>0</v>
      </c>
      <c r="AM163" s="331">
        <v>0</v>
      </c>
      <c r="AN163" s="331">
        <v>0</v>
      </c>
      <c r="AO163" s="978">
        <v>0</v>
      </c>
      <c r="AP163" s="102"/>
      <c r="AQ163" s="192"/>
      <c r="AR163" s="192"/>
      <c r="AS163" s="192"/>
      <c r="AT163" s="192"/>
      <c r="AU163" s="102"/>
      <c r="AV163" s="192"/>
      <c r="AW163" s="192"/>
      <c r="AX163" s="192"/>
      <c r="AY163" s="192"/>
      <c r="AZ163" s="192"/>
      <c r="BA163" s="260"/>
      <c r="BB163" s="260"/>
      <c r="BC163" s="260"/>
      <c r="BD163" s="192"/>
      <c r="BE163" s="192"/>
      <c r="BF163" s="192"/>
      <c r="BG163" s="192"/>
      <c r="BH163" s="192"/>
      <c r="BI163" s="192"/>
      <c r="BJ163" s="192"/>
      <c r="BK163" s="192"/>
      <c r="BL163" s="192"/>
      <c r="BM163" s="192"/>
      <c r="BN163" s="192"/>
      <c r="BO163" s="192"/>
      <c r="BP163" s="192"/>
      <c r="BQ163" s="192"/>
      <c r="BR163" s="192"/>
      <c r="BS163" s="10"/>
      <c r="BT163" s="10"/>
      <c r="BU163" s="102"/>
      <c r="BV163" s="103" t="s">
        <v>14</v>
      </c>
      <c r="BW163" s="102">
        <v>57</v>
      </c>
      <c r="BX163" s="480">
        <f t="shared" si="136"/>
        <v>0.97014183377063523</v>
      </c>
      <c r="BY163" s="190">
        <f t="shared" ref="BY163:CG163" si="168">BY373</f>
        <v>0.69389662823278841</v>
      </c>
      <c r="BZ163" s="190">
        <f t="shared" si="168"/>
        <v>0.79882816331504836</v>
      </c>
      <c r="CA163" s="190">
        <f t="shared" si="168"/>
        <v>0.88405797101449279</v>
      </c>
      <c r="CB163" s="190">
        <f t="shared" si="168"/>
        <v>0.90476190476190477</v>
      </c>
      <c r="CC163" s="480">
        <f t="shared" si="168"/>
        <v>0.87606789295637677</v>
      </c>
      <c r="CD163" s="190">
        <f t="shared" si="168"/>
        <v>0.7674949530690256</v>
      </c>
      <c r="CE163" s="190">
        <f t="shared" si="168"/>
        <v>0.84989012595326452</v>
      </c>
      <c r="CF163" s="190">
        <f t="shared" si="168"/>
        <v>1</v>
      </c>
      <c r="CG163" s="190">
        <f t="shared" si="168"/>
        <v>1</v>
      </c>
      <c r="CH163" s="190">
        <f t="shared" si="110"/>
        <v>1</v>
      </c>
    </row>
    <row r="164" spans="1:86" s="103" customFormat="1">
      <c r="A164" s="103" t="s">
        <v>14</v>
      </c>
      <c r="B164" s="102">
        <f t="shared" si="139"/>
        <v>100</v>
      </c>
      <c r="C164" s="183">
        <v>0</v>
      </c>
      <c r="D164" s="184">
        <v>0</v>
      </c>
      <c r="E164" s="339">
        <v>0</v>
      </c>
      <c r="F164" s="185">
        <v>0</v>
      </c>
      <c r="G164" s="186">
        <v>0</v>
      </c>
      <c r="H164" s="187">
        <v>0</v>
      </c>
      <c r="I164" s="22">
        <v>0</v>
      </c>
      <c r="J164" s="215">
        <v>0</v>
      </c>
      <c r="K164" s="188">
        <v>0</v>
      </c>
      <c r="L164" s="189">
        <v>0</v>
      </c>
      <c r="M164" s="23">
        <v>0</v>
      </c>
      <c r="N164" s="215">
        <v>0</v>
      </c>
      <c r="O164" s="235">
        <v>0</v>
      </c>
      <c r="P164" s="235">
        <v>0</v>
      </c>
      <c r="Q164" s="235">
        <v>0</v>
      </c>
      <c r="R164" s="208">
        <v>0</v>
      </c>
      <c r="S164" s="152">
        <v>0</v>
      </c>
      <c r="T164" s="22">
        <v>0</v>
      </c>
      <c r="U164" s="151">
        <v>0</v>
      </c>
      <c r="V164" s="212">
        <v>0</v>
      </c>
      <c r="W164" s="191">
        <v>0</v>
      </c>
      <c r="X164" s="192">
        <v>0</v>
      </c>
      <c r="Y164" s="240">
        <v>0</v>
      </c>
      <c r="Z164" s="212">
        <v>0</v>
      </c>
      <c r="AA164" s="263">
        <v>0</v>
      </c>
      <c r="AB164" s="264">
        <v>0</v>
      </c>
      <c r="AC164" s="263">
        <v>0</v>
      </c>
      <c r="AD164" s="264">
        <v>0</v>
      </c>
      <c r="AE164" s="263">
        <v>0</v>
      </c>
      <c r="AF164" s="264">
        <v>0</v>
      </c>
      <c r="AG164" s="263">
        <v>0</v>
      </c>
      <c r="AH164" s="264">
        <v>0</v>
      </c>
      <c r="AI164" s="263">
        <v>0</v>
      </c>
      <c r="AJ164" s="305">
        <v>0</v>
      </c>
      <c r="AK164" s="329">
        <v>0</v>
      </c>
      <c r="AL164" s="330">
        <v>0</v>
      </c>
      <c r="AM164" s="331">
        <v>0</v>
      </c>
      <c r="AN164" s="331">
        <v>0</v>
      </c>
      <c r="AO164" s="978">
        <v>0</v>
      </c>
      <c r="AP164" s="102"/>
      <c r="AQ164" s="192"/>
      <c r="AR164" s="192"/>
      <c r="AS164" s="192"/>
      <c r="AT164" s="192"/>
      <c r="AU164" s="102"/>
      <c r="AV164" s="192"/>
      <c r="AW164" s="192"/>
      <c r="AX164" s="192"/>
      <c r="AY164" s="192"/>
      <c r="AZ164" s="192"/>
      <c r="BA164" s="260"/>
      <c r="BB164" s="260"/>
      <c r="BC164" s="260"/>
      <c r="BD164" s="192"/>
      <c r="BE164" s="192"/>
      <c r="BF164" s="192"/>
      <c r="BG164" s="192"/>
      <c r="BH164" s="192"/>
      <c r="BI164" s="192"/>
      <c r="BJ164" s="192"/>
      <c r="BK164" s="192"/>
      <c r="BL164" s="192"/>
      <c r="BM164" s="192"/>
      <c r="BN164" s="192"/>
      <c r="BO164" s="192"/>
      <c r="BP164" s="192"/>
      <c r="BQ164" s="192"/>
      <c r="BR164" s="192"/>
      <c r="BS164" s="10"/>
      <c r="BT164" s="10"/>
      <c r="BU164" s="102"/>
      <c r="BV164" s="103" t="s">
        <v>14</v>
      </c>
      <c r="BW164" s="102">
        <v>58</v>
      </c>
      <c r="BX164" s="480">
        <f t="shared" si="136"/>
        <v>0.97014183377063523</v>
      </c>
      <c r="BY164" s="190">
        <f t="shared" ref="BY164:CG164" si="169">BY374</f>
        <v>0.69389662823278841</v>
      </c>
      <c r="BZ164" s="190">
        <f t="shared" si="169"/>
        <v>0.79882816331504836</v>
      </c>
      <c r="CA164" s="190">
        <f t="shared" si="169"/>
        <v>0.88405797101449279</v>
      </c>
      <c r="CB164" s="190">
        <f t="shared" si="169"/>
        <v>0.90476190476190477</v>
      </c>
      <c r="CC164" s="480">
        <f t="shared" si="169"/>
        <v>0.87606789295637677</v>
      </c>
      <c r="CD164" s="190">
        <f t="shared" si="169"/>
        <v>0.7674949530690256</v>
      </c>
      <c r="CE164" s="190">
        <f t="shared" si="169"/>
        <v>0.84989012595326452</v>
      </c>
      <c r="CF164" s="190">
        <f t="shared" si="169"/>
        <v>1</v>
      </c>
      <c r="CG164" s="190">
        <f t="shared" si="169"/>
        <v>1</v>
      </c>
      <c r="CH164" s="190">
        <f t="shared" si="110"/>
        <v>1</v>
      </c>
    </row>
    <row r="165" spans="1:86" s="103" customFormat="1">
      <c r="A165" s="103" t="s">
        <v>14</v>
      </c>
      <c r="B165" s="102">
        <f t="shared" si="139"/>
        <v>100</v>
      </c>
      <c r="C165" s="183">
        <v>0</v>
      </c>
      <c r="D165" s="184">
        <v>0</v>
      </c>
      <c r="E165" s="338">
        <v>0</v>
      </c>
      <c r="F165" s="185">
        <v>0</v>
      </c>
      <c r="G165" s="186">
        <v>0</v>
      </c>
      <c r="H165" s="187">
        <v>0</v>
      </c>
      <c r="I165" s="22">
        <v>0</v>
      </c>
      <c r="J165" s="215">
        <v>0</v>
      </c>
      <c r="K165" s="188">
        <v>0</v>
      </c>
      <c r="L165" s="189">
        <v>0</v>
      </c>
      <c r="M165" s="23">
        <v>0</v>
      </c>
      <c r="N165" s="215">
        <v>0</v>
      </c>
      <c r="O165" s="235">
        <v>0</v>
      </c>
      <c r="P165" s="235">
        <v>0</v>
      </c>
      <c r="Q165" s="235">
        <v>0</v>
      </c>
      <c r="R165" s="208">
        <v>0</v>
      </c>
      <c r="S165" s="152">
        <v>0</v>
      </c>
      <c r="T165" s="22">
        <v>0</v>
      </c>
      <c r="U165" s="151">
        <v>0</v>
      </c>
      <c r="V165" s="212">
        <v>0</v>
      </c>
      <c r="W165" s="191">
        <v>0</v>
      </c>
      <c r="X165" s="192">
        <v>0</v>
      </c>
      <c r="Y165" s="240">
        <v>0</v>
      </c>
      <c r="Z165" s="212">
        <v>0</v>
      </c>
      <c r="AA165" s="263">
        <v>0</v>
      </c>
      <c r="AB165" s="264">
        <v>0</v>
      </c>
      <c r="AC165" s="263">
        <v>0</v>
      </c>
      <c r="AD165" s="264">
        <v>0</v>
      </c>
      <c r="AE165" s="263">
        <v>0</v>
      </c>
      <c r="AF165" s="264">
        <v>0</v>
      </c>
      <c r="AG165" s="263">
        <v>0</v>
      </c>
      <c r="AH165" s="264">
        <v>0</v>
      </c>
      <c r="AI165" s="263">
        <v>0</v>
      </c>
      <c r="AJ165" s="305">
        <v>0</v>
      </c>
      <c r="AK165" s="329">
        <v>0</v>
      </c>
      <c r="AL165" s="330">
        <v>0</v>
      </c>
      <c r="AM165" s="331">
        <v>0</v>
      </c>
      <c r="AN165" s="331">
        <v>0</v>
      </c>
      <c r="AO165" s="978">
        <v>0</v>
      </c>
      <c r="AP165" s="102"/>
      <c r="AQ165" s="192"/>
      <c r="AR165" s="192"/>
      <c r="AS165" s="192"/>
      <c r="AT165" s="192"/>
      <c r="AU165" s="102"/>
      <c r="AV165" s="192"/>
      <c r="AW165" s="192"/>
      <c r="AX165" s="192"/>
      <c r="AY165" s="192"/>
      <c r="AZ165" s="192"/>
      <c r="BA165" s="260"/>
      <c r="BB165" s="260"/>
      <c r="BC165" s="260"/>
      <c r="BD165" s="192"/>
      <c r="BE165" s="192"/>
      <c r="BF165" s="192"/>
      <c r="BG165" s="192"/>
      <c r="BH165" s="192"/>
      <c r="BI165" s="192"/>
      <c r="BJ165" s="192"/>
      <c r="BK165" s="192"/>
      <c r="BL165" s="192"/>
      <c r="BM165" s="192"/>
      <c r="BN165" s="192"/>
      <c r="BO165" s="192"/>
      <c r="BP165" s="192"/>
      <c r="BQ165" s="192"/>
      <c r="BR165" s="192"/>
      <c r="BS165" s="10"/>
      <c r="BT165" s="10"/>
      <c r="BU165" s="102"/>
      <c r="BV165" s="103" t="s">
        <v>14</v>
      </c>
      <c r="BW165" s="102">
        <v>59</v>
      </c>
      <c r="BX165" s="480">
        <f t="shared" ref="BX165:BX196" si="170">BX375</f>
        <v>0.97014183377063523</v>
      </c>
      <c r="BY165" s="190">
        <f t="shared" ref="BY165:CG165" si="171">BY375</f>
        <v>0.69389662823278841</v>
      </c>
      <c r="BZ165" s="190">
        <f t="shared" si="171"/>
        <v>0.79882816331504836</v>
      </c>
      <c r="CA165" s="190">
        <f t="shared" si="171"/>
        <v>0.88405797101449279</v>
      </c>
      <c r="CB165" s="190">
        <f t="shared" si="171"/>
        <v>0.90476190476190477</v>
      </c>
      <c r="CC165" s="480">
        <f t="shared" si="171"/>
        <v>0.87606789295637677</v>
      </c>
      <c r="CD165" s="190">
        <f t="shared" si="171"/>
        <v>0.7674949530690256</v>
      </c>
      <c r="CE165" s="190">
        <f t="shared" si="171"/>
        <v>0.84989012595326452</v>
      </c>
      <c r="CF165" s="190">
        <f t="shared" si="171"/>
        <v>1</v>
      </c>
      <c r="CG165" s="190">
        <f t="shared" si="171"/>
        <v>1</v>
      </c>
      <c r="CH165" s="190">
        <f t="shared" si="110"/>
        <v>1</v>
      </c>
    </row>
    <row r="166" spans="1:86" s="103" customFormat="1">
      <c r="A166" s="103" t="s">
        <v>14</v>
      </c>
      <c r="B166" s="102">
        <f t="shared" si="139"/>
        <v>100</v>
      </c>
      <c r="C166" s="183">
        <v>0</v>
      </c>
      <c r="D166" s="184">
        <v>0</v>
      </c>
      <c r="E166" s="338">
        <v>0</v>
      </c>
      <c r="F166" s="185">
        <v>0</v>
      </c>
      <c r="G166" s="186">
        <v>0</v>
      </c>
      <c r="H166" s="187">
        <v>0</v>
      </c>
      <c r="I166" s="22">
        <v>0</v>
      </c>
      <c r="J166" s="215">
        <v>0</v>
      </c>
      <c r="K166" s="188">
        <v>0</v>
      </c>
      <c r="L166" s="189">
        <v>0</v>
      </c>
      <c r="M166" s="23">
        <v>0</v>
      </c>
      <c r="N166" s="215">
        <v>0</v>
      </c>
      <c r="O166" s="235">
        <v>0</v>
      </c>
      <c r="P166" s="235">
        <v>0</v>
      </c>
      <c r="Q166" s="235">
        <v>0</v>
      </c>
      <c r="R166" s="208">
        <v>0</v>
      </c>
      <c r="S166" s="152">
        <v>0</v>
      </c>
      <c r="T166" s="22">
        <v>0</v>
      </c>
      <c r="U166" s="151">
        <v>0</v>
      </c>
      <c r="V166" s="212">
        <v>0</v>
      </c>
      <c r="W166" s="191">
        <v>0</v>
      </c>
      <c r="X166" s="192">
        <v>0</v>
      </c>
      <c r="Y166" s="240">
        <v>0</v>
      </c>
      <c r="Z166" s="212">
        <v>0</v>
      </c>
      <c r="AA166" s="263">
        <v>0</v>
      </c>
      <c r="AB166" s="264">
        <v>0</v>
      </c>
      <c r="AC166" s="263">
        <v>0</v>
      </c>
      <c r="AD166" s="264">
        <v>0</v>
      </c>
      <c r="AE166" s="263">
        <v>0</v>
      </c>
      <c r="AF166" s="264">
        <v>0</v>
      </c>
      <c r="AG166" s="263">
        <v>0</v>
      </c>
      <c r="AH166" s="264">
        <v>0</v>
      </c>
      <c r="AI166" s="263">
        <v>0</v>
      </c>
      <c r="AJ166" s="305">
        <v>0</v>
      </c>
      <c r="AK166" s="329">
        <v>0</v>
      </c>
      <c r="AL166" s="330">
        <v>0</v>
      </c>
      <c r="AM166" s="331">
        <v>0</v>
      </c>
      <c r="AN166" s="331">
        <v>0</v>
      </c>
      <c r="AO166" s="978">
        <v>0</v>
      </c>
      <c r="AP166" s="102"/>
      <c r="AQ166" s="192"/>
      <c r="AR166" s="192"/>
      <c r="AS166" s="192"/>
      <c r="AT166" s="192"/>
      <c r="AU166" s="102"/>
      <c r="AV166" s="192"/>
      <c r="AW166" s="192"/>
      <c r="AX166" s="192"/>
      <c r="AY166" s="192"/>
      <c r="AZ166" s="192"/>
      <c r="BA166" s="260"/>
      <c r="BB166" s="260"/>
      <c r="BC166" s="260"/>
      <c r="BD166" s="192"/>
      <c r="BE166" s="192"/>
      <c r="BF166" s="192"/>
      <c r="BG166" s="192"/>
      <c r="BH166" s="192"/>
      <c r="BI166" s="192"/>
      <c r="BJ166" s="192"/>
      <c r="BK166" s="192"/>
      <c r="BL166" s="192"/>
      <c r="BM166" s="192"/>
      <c r="BN166" s="192"/>
      <c r="BO166" s="192"/>
      <c r="BP166" s="192"/>
      <c r="BQ166" s="192"/>
      <c r="BR166" s="192"/>
      <c r="BS166" s="10"/>
      <c r="BT166" s="10"/>
      <c r="BU166" s="102"/>
      <c r="BV166" s="103" t="s">
        <v>14</v>
      </c>
      <c r="BW166" s="102">
        <v>60</v>
      </c>
      <c r="BX166" s="480">
        <f t="shared" si="170"/>
        <v>0.97014183377063523</v>
      </c>
      <c r="BY166" s="190">
        <f t="shared" ref="BY166:CG166" si="172">BY376</f>
        <v>0.69389662823278841</v>
      </c>
      <c r="BZ166" s="190">
        <f t="shared" si="172"/>
        <v>0.79882816331504836</v>
      </c>
      <c r="CA166" s="190">
        <f t="shared" si="172"/>
        <v>0.88405797101449279</v>
      </c>
      <c r="CB166" s="190">
        <f t="shared" si="172"/>
        <v>0.90476190476190477</v>
      </c>
      <c r="CC166" s="480">
        <f t="shared" si="172"/>
        <v>0.87606789295637677</v>
      </c>
      <c r="CD166" s="190">
        <f t="shared" si="172"/>
        <v>0.7674949530690256</v>
      </c>
      <c r="CE166" s="190">
        <f t="shared" si="172"/>
        <v>0.84989012595326452</v>
      </c>
      <c r="CF166" s="190">
        <f t="shared" si="172"/>
        <v>1</v>
      </c>
      <c r="CG166" s="190">
        <f t="shared" si="172"/>
        <v>1</v>
      </c>
      <c r="CH166" s="190">
        <f t="shared" si="110"/>
        <v>1</v>
      </c>
    </row>
    <row r="167" spans="1:86" s="103" customFormat="1">
      <c r="A167" s="103" t="s">
        <v>14</v>
      </c>
      <c r="B167" s="102">
        <f t="shared" si="139"/>
        <v>100</v>
      </c>
      <c r="C167" s="183">
        <v>0</v>
      </c>
      <c r="D167" s="184">
        <v>0</v>
      </c>
      <c r="E167" s="338">
        <v>0</v>
      </c>
      <c r="F167" s="185">
        <v>0</v>
      </c>
      <c r="G167" s="186">
        <v>0</v>
      </c>
      <c r="H167" s="187">
        <v>0</v>
      </c>
      <c r="I167" s="22">
        <v>0</v>
      </c>
      <c r="J167" s="215">
        <v>0</v>
      </c>
      <c r="K167" s="188">
        <v>0</v>
      </c>
      <c r="L167" s="189">
        <v>0</v>
      </c>
      <c r="M167" s="23">
        <v>0</v>
      </c>
      <c r="N167" s="215">
        <v>0</v>
      </c>
      <c r="O167" s="235">
        <v>0</v>
      </c>
      <c r="P167" s="235">
        <v>0</v>
      </c>
      <c r="Q167" s="235">
        <v>0</v>
      </c>
      <c r="R167" s="208">
        <v>0</v>
      </c>
      <c r="S167" s="152">
        <v>0</v>
      </c>
      <c r="T167" s="22">
        <v>0</v>
      </c>
      <c r="U167" s="151">
        <v>0</v>
      </c>
      <c r="V167" s="212">
        <v>0</v>
      </c>
      <c r="W167" s="191">
        <v>0</v>
      </c>
      <c r="X167" s="192">
        <v>0</v>
      </c>
      <c r="Y167" s="240">
        <v>0</v>
      </c>
      <c r="Z167" s="212">
        <v>0</v>
      </c>
      <c r="AA167" s="263">
        <v>0</v>
      </c>
      <c r="AB167" s="264">
        <v>0</v>
      </c>
      <c r="AC167" s="263">
        <v>0</v>
      </c>
      <c r="AD167" s="264">
        <v>0</v>
      </c>
      <c r="AE167" s="263">
        <v>0</v>
      </c>
      <c r="AF167" s="264">
        <v>0</v>
      </c>
      <c r="AG167" s="263">
        <v>0</v>
      </c>
      <c r="AH167" s="264">
        <v>0</v>
      </c>
      <c r="AI167" s="263">
        <v>0</v>
      </c>
      <c r="AJ167" s="305">
        <v>0</v>
      </c>
      <c r="AK167" s="329">
        <v>0</v>
      </c>
      <c r="AL167" s="330">
        <v>0</v>
      </c>
      <c r="AM167" s="331">
        <v>0</v>
      </c>
      <c r="AN167" s="331">
        <v>0</v>
      </c>
      <c r="AO167" s="978">
        <v>0</v>
      </c>
      <c r="AP167" s="102"/>
      <c r="AQ167" s="192"/>
      <c r="AR167" s="192"/>
      <c r="AS167" s="192"/>
      <c r="AT167" s="192"/>
      <c r="AU167" s="102"/>
      <c r="AV167" s="192"/>
      <c r="AW167" s="192"/>
      <c r="AX167" s="192"/>
      <c r="AY167" s="192"/>
      <c r="AZ167" s="192"/>
      <c r="BA167" s="260"/>
      <c r="BB167" s="260"/>
      <c r="BC167" s="260"/>
      <c r="BD167" s="192"/>
      <c r="BE167" s="192"/>
      <c r="BF167" s="192"/>
      <c r="BG167" s="192"/>
      <c r="BH167" s="192"/>
      <c r="BI167" s="192"/>
      <c r="BJ167" s="192"/>
      <c r="BK167" s="192"/>
      <c r="BL167" s="192"/>
      <c r="BM167" s="192"/>
      <c r="BN167" s="192"/>
      <c r="BO167" s="192"/>
      <c r="BP167" s="192"/>
      <c r="BQ167" s="192"/>
      <c r="BR167" s="192"/>
      <c r="BS167" s="10"/>
      <c r="BT167" s="10"/>
      <c r="BU167" s="102"/>
      <c r="BV167" s="103" t="s">
        <v>14</v>
      </c>
      <c r="BW167" s="102">
        <v>61</v>
      </c>
      <c r="BX167" s="480">
        <f t="shared" si="170"/>
        <v>0.97014183377063523</v>
      </c>
      <c r="BY167" s="190">
        <f t="shared" ref="BY167:CG167" si="173">BY377</f>
        <v>0.69389662823278841</v>
      </c>
      <c r="BZ167" s="190">
        <f t="shared" si="173"/>
        <v>0.79882816331504836</v>
      </c>
      <c r="CA167" s="190">
        <f t="shared" si="173"/>
        <v>0.88405797101449279</v>
      </c>
      <c r="CB167" s="190">
        <f t="shared" si="173"/>
        <v>0.90476190476190477</v>
      </c>
      <c r="CC167" s="480">
        <f t="shared" si="173"/>
        <v>0.87606789295637677</v>
      </c>
      <c r="CD167" s="190">
        <f t="shared" si="173"/>
        <v>0.7674949530690256</v>
      </c>
      <c r="CE167" s="190">
        <f t="shared" si="173"/>
        <v>0.84989012595326452</v>
      </c>
      <c r="CF167" s="190">
        <f t="shared" si="173"/>
        <v>1</v>
      </c>
      <c r="CG167" s="190">
        <f t="shared" si="173"/>
        <v>1</v>
      </c>
      <c r="CH167" s="190">
        <f t="shared" si="110"/>
        <v>1</v>
      </c>
    </row>
    <row r="168" spans="1:86" s="103" customFormat="1">
      <c r="A168" s="103" t="s">
        <v>14</v>
      </c>
      <c r="B168" s="102">
        <f t="shared" si="139"/>
        <v>100</v>
      </c>
      <c r="C168" s="183">
        <v>0</v>
      </c>
      <c r="D168" s="184">
        <v>0</v>
      </c>
      <c r="E168" s="338">
        <v>0</v>
      </c>
      <c r="F168" s="185">
        <v>0</v>
      </c>
      <c r="G168" s="186">
        <v>0</v>
      </c>
      <c r="H168" s="187">
        <v>0</v>
      </c>
      <c r="I168" s="22">
        <v>0</v>
      </c>
      <c r="J168" s="215">
        <v>0</v>
      </c>
      <c r="K168" s="188">
        <v>0</v>
      </c>
      <c r="L168" s="189">
        <v>0</v>
      </c>
      <c r="M168" s="23">
        <v>0</v>
      </c>
      <c r="N168" s="215">
        <v>0</v>
      </c>
      <c r="O168" s="235">
        <v>0</v>
      </c>
      <c r="P168" s="235">
        <v>0</v>
      </c>
      <c r="Q168" s="235">
        <v>0</v>
      </c>
      <c r="R168" s="208">
        <v>0</v>
      </c>
      <c r="S168" s="152">
        <v>0</v>
      </c>
      <c r="T168" s="22">
        <v>0</v>
      </c>
      <c r="U168" s="151">
        <v>0</v>
      </c>
      <c r="V168" s="212">
        <v>0</v>
      </c>
      <c r="W168" s="191">
        <v>0</v>
      </c>
      <c r="X168" s="192">
        <v>0</v>
      </c>
      <c r="Y168" s="240">
        <v>0</v>
      </c>
      <c r="Z168" s="212">
        <v>0</v>
      </c>
      <c r="AA168" s="263">
        <v>0</v>
      </c>
      <c r="AB168" s="264">
        <v>0</v>
      </c>
      <c r="AC168" s="263">
        <v>0</v>
      </c>
      <c r="AD168" s="264">
        <v>0</v>
      </c>
      <c r="AE168" s="263">
        <v>0</v>
      </c>
      <c r="AF168" s="264">
        <v>0</v>
      </c>
      <c r="AG168" s="263">
        <v>0</v>
      </c>
      <c r="AH168" s="264">
        <v>0</v>
      </c>
      <c r="AI168" s="263">
        <v>0</v>
      </c>
      <c r="AJ168" s="305">
        <v>0</v>
      </c>
      <c r="AK168" s="329">
        <v>0</v>
      </c>
      <c r="AL168" s="330">
        <v>0</v>
      </c>
      <c r="AM168" s="331">
        <v>0</v>
      </c>
      <c r="AN168" s="331">
        <v>0</v>
      </c>
      <c r="AO168" s="978">
        <v>0</v>
      </c>
      <c r="AP168" s="102"/>
      <c r="AQ168" s="192"/>
      <c r="AR168" s="192"/>
      <c r="AS168" s="192"/>
      <c r="AT168" s="192"/>
      <c r="AU168" s="102"/>
      <c r="AV168" s="192"/>
      <c r="AW168" s="192"/>
      <c r="AX168" s="192"/>
      <c r="AY168" s="192"/>
      <c r="AZ168" s="192"/>
      <c r="BA168" s="260"/>
      <c r="BB168" s="260"/>
      <c r="BC168" s="260"/>
      <c r="BD168" s="192"/>
      <c r="BE168" s="192"/>
      <c r="BF168" s="192"/>
      <c r="BG168" s="192"/>
      <c r="BH168" s="192"/>
      <c r="BI168" s="192"/>
      <c r="BJ168" s="192"/>
      <c r="BK168" s="192"/>
      <c r="BL168" s="192"/>
      <c r="BM168" s="192"/>
      <c r="BN168" s="192"/>
      <c r="BO168" s="192"/>
      <c r="BP168" s="192"/>
      <c r="BQ168" s="192"/>
      <c r="BR168" s="192"/>
      <c r="BS168" s="10"/>
      <c r="BT168" s="10"/>
      <c r="BU168" s="102"/>
      <c r="BV168" s="103" t="s">
        <v>14</v>
      </c>
      <c r="BW168" s="102">
        <v>62</v>
      </c>
      <c r="BX168" s="480">
        <f t="shared" si="170"/>
        <v>0.97014183377063523</v>
      </c>
      <c r="BY168" s="190">
        <f t="shared" ref="BY168:CG168" si="174">BY378</f>
        <v>0.69389662823278841</v>
      </c>
      <c r="BZ168" s="190">
        <f t="shared" si="174"/>
        <v>0.79882816331504836</v>
      </c>
      <c r="CA168" s="190">
        <f t="shared" si="174"/>
        <v>0.88405797101449279</v>
      </c>
      <c r="CB168" s="190">
        <f t="shared" si="174"/>
        <v>0.90476190476190477</v>
      </c>
      <c r="CC168" s="480">
        <f t="shared" si="174"/>
        <v>0.87606789295637677</v>
      </c>
      <c r="CD168" s="190">
        <f t="shared" si="174"/>
        <v>0.7674949530690256</v>
      </c>
      <c r="CE168" s="190">
        <f t="shared" si="174"/>
        <v>0.84989012595326452</v>
      </c>
      <c r="CF168" s="190">
        <f t="shared" si="174"/>
        <v>1</v>
      </c>
      <c r="CG168" s="190">
        <f t="shared" si="174"/>
        <v>1</v>
      </c>
      <c r="CH168" s="190">
        <f t="shared" si="110"/>
        <v>1</v>
      </c>
    </row>
    <row r="169" spans="1:86" s="103" customFormat="1">
      <c r="A169" s="103" t="s">
        <v>14</v>
      </c>
      <c r="B169" s="102">
        <f t="shared" si="139"/>
        <v>100</v>
      </c>
      <c r="C169" s="183">
        <v>0</v>
      </c>
      <c r="D169" s="184">
        <v>0</v>
      </c>
      <c r="E169" s="339">
        <v>0</v>
      </c>
      <c r="F169" s="185">
        <v>0</v>
      </c>
      <c r="G169" s="186">
        <v>0</v>
      </c>
      <c r="H169" s="187">
        <v>0</v>
      </c>
      <c r="I169" s="22">
        <v>0</v>
      </c>
      <c r="J169" s="215">
        <v>0</v>
      </c>
      <c r="K169" s="188">
        <v>0</v>
      </c>
      <c r="L169" s="189">
        <v>0</v>
      </c>
      <c r="M169" s="23">
        <v>0</v>
      </c>
      <c r="N169" s="215">
        <v>0</v>
      </c>
      <c r="O169" s="235">
        <v>0</v>
      </c>
      <c r="P169" s="235">
        <v>0</v>
      </c>
      <c r="Q169" s="235">
        <v>0</v>
      </c>
      <c r="R169" s="208">
        <v>0</v>
      </c>
      <c r="S169" s="152">
        <v>0</v>
      </c>
      <c r="T169" s="22">
        <v>0</v>
      </c>
      <c r="U169" s="151">
        <v>0</v>
      </c>
      <c r="V169" s="212">
        <v>0</v>
      </c>
      <c r="W169" s="191">
        <v>0</v>
      </c>
      <c r="X169" s="192">
        <v>0</v>
      </c>
      <c r="Y169" s="240">
        <v>0</v>
      </c>
      <c r="Z169" s="212">
        <v>0</v>
      </c>
      <c r="AA169" s="263">
        <v>0</v>
      </c>
      <c r="AB169" s="264">
        <v>0</v>
      </c>
      <c r="AC169" s="263">
        <v>0</v>
      </c>
      <c r="AD169" s="264">
        <v>0</v>
      </c>
      <c r="AE169" s="263">
        <v>0</v>
      </c>
      <c r="AF169" s="264">
        <v>0</v>
      </c>
      <c r="AG169" s="263">
        <v>0</v>
      </c>
      <c r="AH169" s="264">
        <v>0</v>
      </c>
      <c r="AI169" s="263">
        <v>0</v>
      </c>
      <c r="AJ169" s="305">
        <v>0</v>
      </c>
      <c r="AK169" s="329">
        <v>0</v>
      </c>
      <c r="AL169" s="330">
        <v>0</v>
      </c>
      <c r="AM169" s="331">
        <v>0</v>
      </c>
      <c r="AN169" s="331">
        <v>0</v>
      </c>
      <c r="AO169" s="978">
        <v>0</v>
      </c>
      <c r="AP169" s="102"/>
      <c r="AQ169" s="192"/>
      <c r="AR169" s="192"/>
      <c r="AS169" s="192"/>
      <c r="AT169" s="192"/>
      <c r="AU169" s="102"/>
      <c r="AV169" s="192"/>
      <c r="AW169" s="192"/>
      <c r="AX169" s="192"/>
      <c r="AY169" s="192"/>
      <c r="AZ169" s="192"/>
      <c r="BA169" s="260"/>
      <c r="BB169" s="260"/>
      <c r="BC169" s="260"/>
      <c r="BD169" s="192"/>
      <c r="BE169" s="192"/>
      <c r="BF169" s="192"/>
      <c r="BG169" s="192"/>
      <c r="BH169" s="192"/>
      <c r="BI169" s="192"/>
      <c r="BJ169" s="192"/>
      <c r="BK169" s="192"/>
      <c r="BL169" s="192"/>
      <c r="BM169" s="192"/>
      <c r="BN169" s="192"/>
      <c r="BO169" s="192"/>
      <c r="BP169" s="192"/>
      <c r="BQ169" s="192"/>
      <c r="BR169" s="192"/>
      <c r="BS169" s="10"/>
      <c r="BT169" s="10"/>
      <c r="BU169" s="102"/>
      <c r="BV169" s="103" t="s">
        <v>14</v>
      </c>
      <c r="BW169" s="102">
        <v>63</v>
      </c>
      <c r="BX169" s="480">
        <f t="shared" si="170"/>
        <v>0.97014183377063523</v>
      </c>
      <c r="BY169" s="190">
        <f t="shared" ref="BY169:CG169" si="175">BY379</f>
        <v>0.69389662823278841</v>
      </c>
      <c r="BZ169" s="190">
        <f t="shared" si="175"/>
        <v>0.79882816331504836</v>
      </c>
      <c r="CA169" s="190">
        <f t="shared" si="175"/>
        <v>0.88405797101449279</v>
      </c>
      <c r="CB169" s="190">
        <f t="shared" si="175"/>
        <v>0.90476190476190477</v>
      </c>
      <c r="CC169" s="480">
        <f t="shared" si="175"/>
        <v>0.87606789295637677</v>
      </c>
      <c r="CD169" s="190">
        <f t="shared" si="175"/>
        <v>0.7674949530690256</v>
      </c>
      <c r="CE169" s="190">
        <f t="shared" si="175"/>
        <v>0.84989012595326452</v>
      </c>
      <c r="CF169" s="190">
        <f t="shared" si="175"/>
        <v>1</v>
      </c>
      <c r="CG169" s="190">
        <f t="shared" si="175"/>
        <v>1</v>
      </c>
      <c r="CH169" s="190">
        <f t="shared" si="110"/>
        <v>1</v>
      </c>
    </row>
    <row r="170" spans="1:86" s="103" customFormat="1">
      <c r="A170" s="103" t="s">
        <v>14</v>
      </c>
      <c r="B170" s="102">
        <f t="shared" si="139"/>
        <v>100</v>
      </c>
      <c r="C170" s="183">
        <v>0</v>
      </c>
      <c r="D170" s="184">
        <v>0</v>
      </c>
      <c r="E170" s="338">
        <v>0</v>
      </c>
      <c r="F170" s="185">
        <v>0</v>
      </c>
      <c r="G170" s="186">
        <v>0</v>
      </c>
      <c r="H170" s="187">
        <v>0</v>
      </c>
      <c r="I170" s="22">
        <v>0</v>
      </c>
      <c r="J170" s="215">
        <v>0</v>
      </c>
      <c r="K170" s="188">
        <v>0</v>
      </c>
      <c r="L170" s="189">
        <v>0</v>
      </c>
      <c r="M170" s="23">
        <v>0</v>
      </c>
      <c r="N170" s="215">
        <v>0</v>
      </c>
      <c r="O170" s="235">
        <v>0</v>
      </c>
      <c r="P170" s="235">
        <v>0</v>
      </c>
      <c r="Q170" s="235">
        <v>0</v>
      </c>
      <c r="R170" s="208">
        <v>0</v>
      </c>
      <c r="S170" s="152">
        <v>0</v>
      </c>
      <c r="T170" s="22">
        <v>0</v>
      </c>
      <c r="U170" s="151">
        <v>0</v>
      </c>
      <c r="V170" s="212">
        <v>0</v>
      </c>
      <c r="W170" s="191">
        <v>0</v>
      </c>
      <c r="X170" s="192">
        <v>0</v>
      </c>
      <c r="Y170" s="240">
        <v>0</v>
      </c>
      <c r="Z170" s="212">
        <v>0</v>
      </c>
      <c r="AA170" s="263">
        <v>0</v>
      </c>
      <c r="AB170" s="264">
        <v>0</v>
      </c>
      <c r="AC170" s="263">
        <v>0</v>
      </c>
      <c r="AD170" s="264">
        <v>0</v>
      </c>
      <c r="AE170" s="263">
        <v>0</v>
      </c>
      <c r="AF170" s="264">
        <v>0</v>
      </c>
      <c r="AG170" s="263">
        <v>0</v>
      </c>
      <c r="AH170" s="264">
        <v>0</v>
      </c>
      <c r="AI170" s="263">
        <v>0</v>
      </c>
      <c r="AJ170" s="305">
        <v>0</v>
      </c>
      <c r="AK170" s="329">
        <v>0</v>
      </c>
      <c r="AL170" s="330">
        <v>0</v>
      </c>
      <c r="AM170" s="331">
        <v>0</v>
      </c>
      <c r="AN170" s="331">
        <v>0</v>
      </c>
      <c r="AO170" s="978">
        <v>0</v>
      </c>
      <c r="AP170" s="102"/>
      <c r="AQ170" s="192"/>
      <c r="AR170" s="192"/>
      <c r="AS170" s="192"/>
      <c r="AT170" s="192"/>
      <c r="AU170" s="102"/>
      <c r="AV170" s="192"/>
      <c r="AW170" s="192"/>
      <c r="AX170" s="192"/>
      <c r="AY170" s="192"/>
      <c r="AZ170" s="192"/>
      <c r="BA170" s="260"/>
      <c r="BB170" s="260"/>
      <c r="BC170" s="260"/>
      <c r="BD170" s="192"/>
      <c r="BE170" s="192"/>
      <c r="BF170" s="192"/>
      <c r="BG170" s="192"/>
      <c r="BH170" s="192"/>
      <c r="BI170" s="192"/>
      <c r="BJ170" s="192"/>
      <c r="BK170" s="192"/>
      <c r="BL170" s="192"/>
      <c r="BM170" s="192"/>
      <c r="BN170" s="192"/>
      <c r="BO170" s="192"/>
      <c r="BP170" s="192"/>
      <c r="BQ170" s="192"/>
      <c r="BR170" s="192"/>
      <c r="BS170" s="10"/>
      <c r="BT170" s="10"/>
      <c r="BU170" s="102"/>
      <c r="BV170" s="103" t="s">
        <v>14</v>
      </c>
      <c r="BW170" s="102">
        <v>64</v>
      </c>
      <c r="BX170" s="480">
        <f t="shared" si="170"/>
        <v>0.97014183377063523</v>
      </c>
      <c r="BY170" s="190">
        <f t="shared" ref="BY170:CG170" si="176">BY380</f>
        <v>0.69389662823278841</v>
      </c>
      <c r="BZ170" s="190">
        <f t="shared" si="176"/>
        <v>0.79882816331504836</v>
      </c>
      <c r="CA170" s="190">
        <f t="shared" si="176"/>
        <v>0.88405797101449279</v>
      </c>
      <c r="CB170" s="190">
        <f t="shared" si="176"/>
        <v>0.90476190476190477</v>
      </c>
      <c r="CC170" s="480">
        <f t="shared" si="176"/>
        <v>0.87606789295637677</v>
      </c>
      <c r="CD170" s="190">
        <f t="shared" si="176"/>
        <v>0.7674949530690256</v>
      </c>
      <c r="CE170" s="190">
        <f t="shared" si="176"/>
        <v>0.84989012595326452</v>
      </c>
      <c r="CF170" s="190">
        <f t="shared" si="176"/>
        <v>1</v>
      </c>
      <c r="CG170" s="190">
        <f t="shared" si="176"/>
        <v>1</v>
      </c>
      <c r="CH170" s="190">
        <f t="shared" si="110"/>
        <v>1</v>
      </c>
    </row>
    <row r="171" spans="1:86" s="103" customFormat="1">
      <c r="A171" s="103" t="s">
        <v>14</v>
      </c>
      <c r="B171" s="102">
        <f t="shared" si="139"/>
        <v>100</v>
      </c>
      <c r="C171" s="183">
        <v>0</v>
      </c>
      <c r="D171" s="184">
        <v>0</v>
      </c>
      <c r="E171" s="338">
        <v>0</v>
      </c>
      <c r="F171" s="185">
        <v>0</v>
      </c>
      <c r="G171" s="186">
        <v>0</v>
      </c>
      <c r="H171" s="187">
        <v>0</v>
      </c>
      <c r="I171" s="22">
        <v>0</v>
      </c>
      <c r="J171" s="215">
        <v>0</v>
      </c>
      <c r="K171" s="188">
        <v>0</v>
      </c>
      <c r="L171" s="189">
        <v>0</v>
      </c>
      <c r="M171" s="23">
        <v>0</v>
      </c>
      <c r="N171" s="215">
        <v>0</v>
      </c>
      <c r="O171" s="235">
        <v>0</v>
      </c>
      <c r="P171" s="235">
        <v>0</v>
      </c>
      <c r="Q171" s="235">
        <v>0</v>
      </c>
      <c r="R171" s="208">
        <v>0</v>
      </c>
      <c r="S171" s="152">
        <v>0</v>
      </c>
      <c r="T171" s="22">
        <v>0</v>
      </c>
      <c r="U171" s="151">
        <v>0</v>
      </c>
      <c r="V171" s="212">
        <v>0</v>
      </c>
      <c r="W171" s="191">
        <v>0</v>
      </c>
      <c r="X171" s="192">
        <v>0</v>
      </c>
      <c r="Y171" s="240">
        <v>0</v>
      </c>
      <c r="Z171" s="212">
        <v>0</v>
      </c>
      <c r="AA171" s="263">
        <v>0</v>
      </c>
      <c r="AB171" s="264">
        <v>0</v>
      </c>
      <c r="AC171" s="263">
        <v>0</v>
      </c>
      <c r="AD171" s="264">
        <v>0</v>
      </c>
      <c r="AE171" s="263">
        <v>0</v>
      </c>
      <c r="AF171" s="264">
        <v>0</v>
      </c>
      <c r="AG171" s="263">
        <v>0</v>
      </c>
      <c r="AH171" s="264">
        <v>0</v>
      </c>
      <c r="AI171" s="263">
        <v>0</v>
      </c>
      <c r="AJ171" s="305">
        <v>0</v>
      </c>
      <c r="AK171" s="329">
        <v>0</v>
      </c>
      <c r="AL171" s="330">
        <v>0</v>
      </c>
      <c r="AM171" s="331">
        <v>0</v>
      </c>
      <c r="AN171" s="331">
        <v>0</v>
      </c>
      <c r="AO171" s="978">
        <v>0</v>
      </c>
      <c r="AP171" s="102"/>
      <c r="AQ171" s="192"/>
      <c r="AR171" s="192"/>
      <c r="AS171" s="192"/>
      <c r="AT171" s="192"/>
      <c r="AU171" s="102"/>
      <c r="AV171" s="192"/>
      <c r="AW171" s="192"/>
      <c r="AX171" s="192"/>
      <c r="AY171" s="192"/>
      <c r="AZ171" s="192"/>
      <c r="BA171" s="260"/>
      <c r="BB171" s="260"/>
      <c r="BC171" s="260"/>
      <c r="BD171" s="192"/>
      <c r="BE171" s="192"/>
      <c r="BF171" s="192"/>
      <c r="BG171" s="192"/>
      <c r="BH171" s="192"/>
      <c r="BI171" s="192"/>
      <c r="BJ171" s="192"/>
      <c r="BK171" s="192"/>
      <c r="BL171" s="192"/>
      <c r="BM171" s="192"/>
      <c r="BN171" s="192"/>
      <c r="BO171" s="192"/>
      <c r="BP171" s="192"/>
      <c r="BQ171" s="192"/>
      <c r="BR171" s="192"/>
      <c r="BS171" s="10"/>
      <c r="BT171" s="10"/>
      <c r="BU171" s="102"/>
      <c r="BV171" s="103" t="s">
        <v>14</v>
      </c>
      <c r="BW171" s="102">
        <v>65</v>
      </c>
      <c r="BX171" s="480">
        <f t="shared" si="170"/>
        <v>0.97014183377063523</v>
      </c>
      <c r="BY171" s="190">
        <f t="shared" ref="BY171:CG171" si="177">BY381</f>
        <v>0.69389662823278841</v>
      </c>
      <c r="BZ171" s="190">
        <f t="shared" si="177"/>
        <v>0.79882816331504836</v>
      </c>
      <c r="CA171" s="190">
        <f t="shared" si="177"/>
        <v>0.88405797101449279</v>
      </c>
      <c r="CB171" s="190">
        <f t="shared" si="177"/>
        <v>0.90476190476190477</v>
      </c>
      <c r="CC171" s="480">
        <f t="shared" si="177"/>
        <v>0.87606789295637677</v>
      </c>
      <c r="CD171" s="190">
        <f t="shared" si="177"/>
        <v>0.7674949530690256</v>
      </c>
      <c r="CE171" s="190">
        <f t="shared" si="177"/>
        <v>0.84989012595326452</v>
      </c>
      <c r="CF171" s="190">
        <f t="shared" si="177"/>
        <v>1</v>
      </c>
      <c r="CG171" s="190">
        <f t="shared" si="177"/>
        <v>1</v>
      </c>
      <c r="CH171" s="190">
        <f t="shared" ref="CH171:CH206" si="178">CH70</f>
        <v>1</v>
      </c>
    </row>
    <row r="172" spans="1:86" s="103" customFormat="1">
      <c r="A172" s="103" t="s">
        <v>14</v>
      </c>
      <c r="B172" s="102">
        <f t="shared" si="139"/>
        <v>100</v>
      </c>
      <c r="C172" s="183">
        <v>0</v>
      </c>
      <c r="D172" s="184">
        <v>0</v>
      </c>
      <c r="E172" s="338">
        <v>0</v>
      </c>
      <c r="F172" s="185">
        <v>0</v>
      </c>
      <c r="G172" s="186">
        <v>0</v>
      </c>
      <c r="H172" s="187">
        <v>0</v>
      </c>
      <c r="I172" s="22">
        <v>0</v>
      </c>
      <c r="J172" s="215">
        <v>0</v>
      </c>
      <c r="K172" s="188">
        <v>0</v>
      </c>
      <c r="L172" s="189">
        <v>0</v>
      </c>
      <c r="M172" s="23">
        <v>0</v>
      </c>
      <c r="N172" s="215">
        <v>0</v>
      </c>
      <c r="O172" s="235">
        <v>0</v>
      </c>
      <c r="P172" s="235">
        <v>0</v>
      </c>
      <c r="Q172" s="235">
        <v>0</v>
      </c>
      <c r="R172" s="208">
        <v>0</v>
      </c>
      <c r="S172" s="152">
        <v>0</v>
      </c>
      <c r="T172" s="22">
        <v>0</v>
      </c>
      <c r="U172" s="151">
        <v>0</v>
      </c>
      <c r="V172" s="212">
        <v>0</v>
      </c>
      <c r="W172" s="191">
        <v>0</v>
      </c>
      <c r="X172" s="192">
        <v>0</v>
      </c>
      <c r="Y172" s="240">
        <v>0</v>
      </c>
      <c r="Z172" s="212">
        <v>0</v>
      </c>
      <c r="AA172" s="263">
        <v>0</v>
      </c>
      <c r="AB172" s="264">
        <v>0</v>
      </c>
      <c r="AC172" s="263">
        <v>0</v>
      </c>
      <c r="AD172" s="264">
        <v>0</v>
      </c>
      <c r="AE172" s="263">
        <v>0</v>
      </c>
      <c r="AF172" s="264">
        <v>0</v>
      </c>
      <c r="AG172" s="263">
        <v>0</v>
      </c>
      <c r="AH172" s="264">
        <v>0</v>
      </c>
      <c r="AI172" s="263">
        <v>0</v>
      </c>
      <c r="AJ172" s="305">
        <v>0</v>
      </c>
      <c r="AK172" s="329">
        <v>0</v>
      </c>
      <c r="AL172" s="330">
        <v>0</v>
      </c>
      <c r="AM172" s="331">
        <v>0</v>
      </c>
      <c r="AN172" s="331">
        <v>0</v>
      </c>
      <c r="AO172" s="978">
        <v>0</v>
      </c>
      <c r="AP172" s="102"/>
      <c r="AQ172" s="192"/>
      <c r="AR172" s="192"/>
      <c r="AS172" s="192"/>
      <c r="AT172" s="192"/>
      <c r="AU172" s="102"/>
      <c r="AV172" s="192"/>
      <c r="AW172" s="192"/>
      <c r="AX172" s="192"/>
      <c r="AY172" s="192"/>
      <c r="AZ172" s="192"/>
      <c r="BA172" s="260"/>
      <c r="BB172" s="260"/>
      <c r="BC172" s="260"/>
      <c r="BD172" s="192"/>
      <c r="BE172" s="192"/>
      <c r="BF172" s="192"/>
      <c r="BG172" s="192"/>
      <c r="BH172" s="192"/>
      <c r="BI172" s="192"/>
      <c r="BJ172" s="192"/>
      <c r="BK172" s="192"/>
      <c r="BL172" s="192"/>
      <c r="BM172" s="192"/>
      <c r="BN172" s="192"/>
      <c r="BO172" s="192"/>
      <c r="BP172" s="192"/>
      <c r="BQ172" s="192"/>
      <c r="BR172" s="192"/>
      <c r="BS172" s="10"/>
      <c r="BT172" s="10"/>
      <c r="BU172" s="102"/>
      <c r="BV172" s="103" t="s">
        <v>14</v>
      </c>
      <c r="BW172" s="102">
        <v>66</v>
      </c>
      <c r="BX172" s="480">
        <f t="shared" si="170"/>
        <v>0.97014183377063523</v>
      </c>
      <c r="BY172" s="190">
        <f t="shared" ref="BY172:CG172" si="179">BY382</f>
        <v>0.69389662823278841</v>
      </c>
      <c r="BZ172" s="190">
        <f t="shared" si="179"/>
        <v>0.79882816331504836</v>
      </c>
      <c r="CA172" s="190">
        <f t="shared" si="179"/>
        <v>0.88405797101449279</v>
      </c>
      <c r="CB172" s="190">
        <f t="shared" si="179"/>
        <v>0.90476190476190477</v>
      </c>
      <c r="CC172" s="480">
        <f t="shared" si="179"/>
        <v>0.87606789295637677</v>
      </c>
      <c r="CD172" s="190">
        <f t="shared" si="179"/>
        <v>0.7674949530690256</v>
      </c>
      <c r="CE172" s="190">
        <f t="shared" si="179"/>
        <v>0.84989012595326452</v>
      </c>
      <c r="CF172" s="190">
        <f t="shared" si="179"/>
        <v>1</v>
      </c>
      <c r="CG172" s="190">
        <f t="shared" si="179"/>
        <v>1</v>
      </c>
      <c r="CH172" s="190">
        <f t="shared" si="178"/>
        <v>1</v>
      </c>
    </row>
    <row r="173" spans="1:86" s="103" customFormat="1">
      <c r="A173" s="103" t="s">
        <v>14</v>
      </c>
      <c r="B173" s="102">
        <f t="shared" si="139"/>
        <v>100</v>
      </c>
      <c r="C173" s="183">
        <v>0</v>
      </c>
      <c r="D173" s="184">
        <v>0</v>
      </c>
      <c r="E173" s="338">
        <v>0</v>
      </c>
      <c r="F173" s="185">
        <v>0</v>
      </c>
      <c r="G173" s="186">
        <v>0</v>
      </c>
      <c r="H173" s="187">
        <v>0</v>
      </c>
      <c r="I173" s="22">
        <v>0</v>
      </c>
      <c r="J173" s="215">
        <v>0</v>
      </c>
      <c r="K173" s="188">
        <v>0</v>
      </c>
      <c r="L173" s="189">
        <v>0</v>
      </c>
      <c r="M173" s="23">
        <v>0</v>
      </c>
      <c r="N173" s="215">
        <v>0</v>
      </c>
      <c r="O173" s="235">
        <v>0</v>
      </c>
      <c r="P173" s="235">
        <v>0</v>
      </c>
      <c r="Q173" s="235">
        <v>0</v>
      </c>
      <c r="R173" s="208">
        <v>0</v>
      </c>
      <c r="S173" s="152">
        <v>0</v>
      </c>
      <c r="T173" s="22">
        <v>0</v>
      </c>
      <c r="U173" s="151">
        <v>0</v>
      </c>
      <c r="V173" s="212">
        <v>0</v>
      </c>
      <c r="W173" s="191">
        <v>0</v>
      </c>
      <c r="X173" s="192">
        <v>0</v>
      </c>
      <c r="Y173" s="240">
        <v>0</v>
      </c>
      <c r="Z173" s="212">
        <v>0</v>
      </c>
      <c r="AA173" s="263">
        <v>0</v>
      </c>
      <c r="AB173" s="264">
        <v>0</v>
      </c>
      <c r="AC173" s="263">
        <v>0</v>
      </c>
      <c r="AD173" s="264">
        <v>0</v>
      </c>
      <c r="AE173" s="263">
        <v>0</v>
      </c>
      <c r="AF173" s="264">
        <v>0</v>
      </c>
      <c r="AG173" s="263">
        <v>0</v>
      </c>
      <c r="AH173" s="264">
        <v>0</v>
      </c>
      <c r="AI173" s="263">
        <v>0</v>
      </c>
      <c r="AJ173" s="305">
        <v>0</v>
      </c>
      <c r="AK173" s="329">
        <v>0</v>
      </c>
      <c r="AL173" s="330">
        <v>0</v>
      </c>
      <c r="AM173" s="331">
        <v>0</v>
      </c>
      <c r="AN173" s="331">
        <v>0</v>
      </c>
      <c r="AO173" s="978">
        <v>0</v>
      </c>
      <c r="AP173" s="102"/>
      <c r="AQ173" s="192"/>
      <c r="AR173" s="192"/>
      <c r="AS173" s="192"/>
      <c r="AT173" s="192"/>
      <c r="AU173" s="102"/>
      <c r="AV173" s="192"/>
      <c r="AW173" s="192"/>
      <c r="AX173" s="192"/>
      <c r="AY173" s="192"/>
      <c r="AZ173" s="192"/>
      <c r="BA173" s="260"/>
      <c r="BB173" s="260"/>
      <c r="BC173" s="260"/>
      <c r="BD173" s="192"/>
      <c r="BE173" s="192"/>
      <c r="BF173" s="192"/>
      <c r="BG173" s="192"/>
      <c r="BH173" s="192"/>
      <c r="BI173" s="192"/>
      <c r="BJ173" s="192"/>
      <c r="BK173" s="192"/>
      <c r="BL173" s="192"/>
      <c r="BM173" s="192"/>
      <c r="BN173" s="192"/>
      <c r="BO173" s="192"/>
      <c r="BP173" s="192"/>
      <c r="BQ173" s="192"/>
      <c r="BR173" s="192"/>
      <c r="BS173" s="10"/>
      <c r="BT173" s="10"/>
      <c r="BU173" s="102"/>
      <c r="BV173" s="103" t="s">
        <v>14</v>
      </c>
      <c r="BW173" s="102">
        <v>67</v>
      </c>
      <c r="BX173" s="480">
        <f t="shared" si="170"/>
        <v>0.97014183377063523</v>
      </c>
      <c r="BY173" s="190">
        <f t="shared" ref="BY173:CG173" si="180">BY383</f>
        <v>0.69389662823278841</v>
      </c>
      <c r="BZ173" s="190">
        <f t="shared" si="180"/>
        <v>0.79882816331504836</v>
      </c>
      <c r="CA173" s="190">
        <f t="shared" si="180"/>
        <v>0.88405797101449279</v>
      </c>
      <c r="CB173" s="190">
        <f t="shared" si="180"/>
        <v>0.90476190476190477</v>
      </c>
      <c r="CC173" s="480">
        <f t="shared" si="180"/>
        <v>0.87606789295637677</v>
      </c>
      <c r="CD173" s="190">
        <f t="shared" si="180"/>
        <v>0.7674949530690256</v>
      </c>
      <c r="CE173" s="190">
        <f t="shared" si="180"/>
        <v>0.84989012595326452</v>
      </c>
      <c r="CF173" s="190">
        <f t="shared" si="180"/>
        <v>1</v>
      </c>
      <c r="CG173" s="190">
        <f t="shared" si="180"/>
        <v>1</v>
      </c>
      <c r="CH173" s="190">
        <f t="shared" si="178"/>
        <v>1</v>
      </c>
    </row>
    <row r="174" spans="1:86" s="103" customFormat="1">
      <c r="A174" s="103" t="s">
        <v>14</v>
      </c>
      <c r="B174" s="102">
        <f t="shared" si="139"/>
        <v>100</v>
      </c>
      <c r="C174" s="183">
        <v>0</v>
      </c>
      <c r="D174" s="184">
        <v>0</v>
      </c>
      <c r="E174" s="339">
        <v>0</v>
      </c>
      <c r="F174" s="185">
        <v>0</v>
      </c>
      <c r="G174" s="186">
        <v>0</v>
      </c>
      <c r="H174" s="187">
        <v>0</v>
      </c>
      <c r="I174" s="22">
        <v>0</v>
      </c>
      <c r="J174" s="215">
        <v>0</v>
      </c>
      <c r="K174" s="188">
        <v>0</v>
      </c>
      <c r="L174" s="189">
        <v>0</v>
      </c>
      <c r="M174" s="23">
        <v>0</v>
      </c>
      <c r="N174" s="215">
        <v>0</v>
      </c>
      <c r="O174" s="235">
        <v>0</v>
      </c>
      <c r="P174" s="235">
        <v>0</v>
      </c>
      <c r="Q174" s="235">
        <v>0</v>
      </c>
      <c r="R174" s="208">
        <v>0</v>
      </c>
      <c r="S174" s="152">
        <v>0</v>
      </c>
      <c r="T174" s="22">
        <v>0</v>
      </c>
      <c r="U174" s="151">
        <v>0</v>
      </c>
      <c r="V174" s="212">
        <v>0</v>
      </c>
      <c r="W174" s="191">
        <v>0</v>
      </c>
      <c r="X174" s="192">
        <v>0</v>
      </c>
      <c r="Y174" s="240">
        <v>0</v>
      </c>
      <c r="Z174" s="212">
        <v>0</v>
      </c>
      <c r="AA174" s="263">
        <v>0</v>
      </c>
      <c r="AB174" s="264">
        <v>0</v>
      </c>
      <c r="AC174" s="263">
        <v>0</v>
      </c>
      <c r="AD174" s="264">
        <v>0</v>
      </c>
      <c r="AE174" s="263">
        <v>0</v>
      </c>
      <c r="AF174" s="264">
        <v>0</v>
      </c>
      <c r="AG174" s="263">
        <v>0</v>
      </c>
      <c r="AH174" s="264">
        <v>0</v>
      </c>
      <c r="AI174" s="263">
        <v>0</v>
      </c>
      <c r="AJ174" s="305">
        <v>0</v>
      </c>
      <c r="AK174" s="329">
        <v>0</v>
      </c>
      <c r="AL174" s="330">
        <v>0</v>
      </c>
      <c r="AM174" s="331">
        <v>0</v>
      </c>
      <c r="AN174" s="331">
        <v>0</v>
      </c>
      <c r="AO174" s="978">
        <v>0</v>
      </c>
      <c r="AP174" s="102"/>
      <c r="AQ174" s="192"/>
      <c r="AR174" s="192"/>
      <c r="AS174" s="192"/>
      <c r="AT174" s="192"/>
      <c r="AU174" s="102"/>
      <c r="AV174" s="192"/>
      <c r="AW174" s="192"/>
      <c r="AX174" s="192"/>
      <c r="AY174" s="192"/>
      <c r="AZ174" s="192"/>
      <c r="BA174" s="260"/>
      <c r="BB174" s="260"/>
      <c r="BC174" s="260"/>
      <c r="BD174" s="192"/>
      <c r="BE174" s="192"/>
      <c r="BF174" s="192"/>
      <c r="BG174" s="192"/>
      <c r="BH174" s="192"/>
      <c r="BI174" s="192"/>
      <c r="BJ174" s="192"/>
      <c r="BK174" s="192"/>
      <c r="BL174" s="192"/>
      <c r="BM174" s="192"/>
      <c r="BN174" s="192"/>
      <c r="BO174" s="192"/>
      <c r="BP174" s="192"/>
      <c r="BQ174" s="192"/>
      <c r="BR174" s="192"/>
      <c r="BS174" s="10"/>
      <c r="BT174" s="10"/>
      <c r="BU174" s="102"/>
      <c r="BV174" s="103" t="s">
        <v>14</v>
      </c>
      <c r="BW174" s="102">
        <v>68</v>
      </c>
      <c r="BX174" s="480">
        <f t="shared" si="170"/>
        <v>0.97014183377063523</v>
      </c>
      <c r="BY174" s="190">
        <f t="shared" ref="BY174:CG174" si="181">BY384</f>
        <v>0.69389662823278841</v>
      </c>
      <c r="BZ174" s="190">
        <f t="shared" si="181"/>
        <v>0.79882816331504836</v>
      </c>
      <c r="CA174" s="190">
        <f t="shared" si="181"/>
        <v>0.88405797101449279</v>
      </c>
      <c r="CB174" s="190">
        <f t="shared" si="181"/>
        <v>0.90476190476190477</v>
      </c>
      <c r="CC174" s="480">
        <f t="shared" si="181"/>
        <v>0.87606789295637677</v>
      </c>
      <c r="CD174" s="190">
        <f t="shared" si="181"/>
        <v>0.7674949530690256</v>
      </c>
      <c r="CE174" s="190">
        <f t="shared" si="181"/>
        <v>0.84989012595326452</v>
      </c>
      <c r="CF174" s="190">
        <f t="shared" si="181"/>
        <v>1</v>
      </c>
      <c r="CG174" s="190">
        <f t="shared" si="181"/>
        <v>1</v>
      </c>
      <c r="CH174" s="190">
        <f t="shared" si="178"/>
        <v>1</v>
      </c>
    </row>
    <row r="175" spans="1:86" s="103" customFormat="1">
      <c r="A175" s="103" t="s">
        <v>14</v>
      </c>
      <c r="B175" s="102">
        <f t="shared" si="139"/>
        <v>100</v>
      </c>
      <c r="C175" s="183">
        <v>0</v>
      </c>
      <c r="D175" s="184">
        <v>0</v>
      </c>
      <c r="E175" s="338">
        <v>0</v>
      </c>
      <c r="F175" s="185">
        <v>0</v>
      </c>
      <c r="G175" s="186">
        <v>0</v>
      </c>
      <c r="H175" s="187">
        <v>0</v>
      </c>
      <c r="I175" s="22">
        <v>0</v>
      </c>
      <c r="J175" s="215">
        <v>0</v>
      </c>
      <c r="K175" s="188">
        <v>0</v>
      </c>
      <c r="L175" s="189">
        <v>0</v>
      </c>
      <c r="M175" s="23">
        <v>0</v>
      </c>
      <c r="N175" s="215">
        <v>0</v>
      </c>
      <c r="O175" s="235">
        <v>0</v>
      </c>
      <c r="P175" s="235">
        <v>0</v>
      </c>
      <c r="Q175" s="235">
        <v>0</v>
      </c>
      <c r="R175" s="208">
        <v>0</v>
      </c>
      <c r="S175" s="152">
        <v>0</v>
      </c>
      <c r="T175" s="22">
        <v>0</v>
      </c>
      <c r="U175" s="151">
        <v>0</v>
      </c>
      <c r="V175" s="212">
        <v>0</v>
      </c>
      <c r="W175" s="191">
        <v>0</v>
      </c>
      <c r="X175" s="192">
        <v>0</v>
      </c>
      <c r="Y175" s="240">
        <v>0</v>
      </c>
      <c r="Z175" s="212">
        <v>0</v>
      </c>
      <c r="AA175" s="263">
        <v>0</v>
      </c>
      <c r="AB175" s="264">
        <v>0</v>
      </c>
      <c r="AC175" s="263">
        <v>0</v>
      </c>
      <c r="AD175" s="264">
        <v>0</v>
      </c>
      <c r="AE175" s="263">
        <v>0</v>
      </c>
      <c r="AF175" s="264">
        <v>0</v>
      </c>
      <c r="AG175" s="263">
        <v>0</v>
      </c>
      <c r="AH175" s="264">
        <v>0</v>
      </c>
      <c r="AI175" s="263">
        <v>0</v>
      </c>
      <c r="AJ175" s="305">
        <v>0</v>
      </c>
      <c r="AK175" s="329">
        <v>0</v>
      </c>
      <c r="AL175" s="330">
        <v>0</v>
      </c>
      <c r="AM175" s="331">
        <v>0</v>
      </c>
      <c r="AN175" s="331">
        <v>0</v>
      </c>
      <c r="AO175" s="978">
        <v>0</v>
      </c>
      <c r="AP175" s="102"/>
      <c r="AQ175" s="192"/>
      <c r="AR175" s="192"/>
      <c r="AS175" s="192"/>
      <c r="AT175" s="192"/>
      <c r="AU175" s="102"/>
      <c r="AV175" s="192"/>
      <c r="AW175" s="192"/>
      <c r="AX175" s="192"/>
      <c r="AY175" s="192"/>
      <c r="AZ175" s="192"/>
      <c r="BA175" s="260"/>
      <c r="BB175" s="260"/>
      <c r="BC175" s="260"/>
      <c r="BD175" s="192"/>
      <c r="BE175" s="192"/>
      <c r="BF175" s="192"/>
      <c r="BG175" s="192"/>
      <c r="BH175" s="192"/>
      <c r="BI175" s="192"/>
      <c r="BJ175" s="192"/>
      <c r="BK175" s="192"/>
      <c r="BL175" s="192"/>
      <c r="BM175" s="192"/>
      <c r="BN175" s="192"/>
      <c r="BO175" s="192"/>
      <c r="BP175" s="192"/>
      <c r="BQ175" s="192"/>
      <c r="BR175" s="192"/>
      <c r="BS175" s="10"/>
      <c r="BT175" s="10"/>
      <c r="BU175" s="102"/>
      <c r="BV175" s="103" t="s">
        <v>14</v>
      </c>
      <c r="BW175" s="102">
        <v>69</v>
      </c>
      <c r="BX175" s="480">
        <f t="shared" si="170"/>
        <v>0.97014183377063523</v>
      </c>
      <c r="BY175" s="190">
        <f t="shared" ref="BY175:CG175" si="182">BY385</f>
        <v>0.69389662823278841</v>
      </c>
      <c r="BZ175" s="190">
        <f t="shared" si="182"/>
        <v>0.79882816331504836</v>
      </c>
      <c r="CA175" s="190">
        <f t="shared" si="182"/>
        <v>0.88405797101449279</v>
      </c>
      <c r="CB175" s="190">
        <f t="shared" si="182"/>
        <v>0.90476190476190477</v>
      </c>
      <c r="CC175" s="480">
        <f t="shared" si="182"/>
        <v>0.87606789295637677</v>
      </c>
      <c r="CD175" s="190">
        <f t="shared" si="182"/>
        <v>0.7674949530690256</v>
      </c>
      <c r="CE175" s="190">
        <f t="shared" si="182"/>
        <v>0.84989012595326452</v>
      </c>
      <c r="CF175" s="190">
        <f t="shared" si="182"/>
        <v>1</v>
      </c>
      <c r="CG175" s="190">
        <f t="shared" si="182"/>
        <v>1</v>
      </c>
      <c r="CH175" s="190">
        <f t="shared" si="178"/>
        <v>1</v>
      </c>
    </row>
    <row r="176" spans="1:86" s="103" customFormat="1">
      <c r="A176" s="103" t="s">
        <v>14</v>
      </c>
      <c r="B176" s="102">
        <f t="shared" si="139"/>
        <v>100</v>
      </c>
      <c r="C176" s="183">
        <v>0</v>
      </c>
      <c r="D176" s="184">
        <v>0</v>
      </c>
      <c r="E176" s="338">
        <v>0</v>
      </c>
      <c r="F176" s="185">
        <v>0</v>
      </c>
      <c r="G176" s="186">
        <v>0</v>
      </c>
      <c r="H176" s="187">
        <v>0</v>
      </c>
      <c r="I176" s="22">
        <v>0</v>
      </c>
      <c r="J176" s="215">
        <v>0</v>
      </c>
      <c r="K176" s="188">
        <v>0</v>
      </c>
      <c r="L176" s="189">
        <v>0</v>
      </c>
      <c r="M176" s="23">
        <v>0</v>
      </c>
      <c r="N176" s="215">
        <v>0</v>
      </c>
      <c r="O176" s="235">
        <v>0</v>
      </c>
      <c r="P176" s="235">
        <v>0</v>
      </c>
      <c r="Q176" s="235">
        <v>0</v>
      </c>
      <c r="R176" s="208">
        <v>0</v>
      </c>
      <c r="S176" s="152">
        <v>0</v>
      </c>
      <c r="T176" s="22">
        <v>0</v>
      </c>
      <c r="U176" s="151">
        <v>0</v>
      </c>
      <c r="V176" s="212">
        <v>0</v>
      </c>
      <c r="W176" s="191">
        <v>0</v>
      </c>
      <c r="X176" s="192">
        <v>0</v>
      </c>
      <c r="Y176" s="240">
        <v>0</v>
      </c>
      <c r="Z176" s="212">
        <v>0</v>
      </c>
      <c r="AA176" s="263">
        <v>0</v>
      </c>
      <c r="AB176" s="264">
        <v>0</v>
      </c>
      <c r="AC176" s="263">
        <v>0</v>
      </c>
      <c r="AD176" s="264">
        <v>0</v>
      </c>
      <c r="AE176" s="263">
        <v>0</v>
      </c>
      <c r="AF176" s="264">
        <v>0</v>
      </c>
      <c r="AG176" s="263">
        <v>0</v>
      </c>
      <c r="AH176" s="264">
        <v>0</v>
      </c>
      <c r="AI176" s="263">
        <v>0</v>
      </c>
      <c r="AJ176" s="305">
        <v>0</v>
      </c>
      <c r="AK176" s="329">
        <v>0</v>
      </c>
      <c r="AL176" s="330">
        <v>0</v>
      </c>
      <c r="AM176" s="331">
        <v>0</v>
      </c>
      <c r="AN176" s="331">
        <v>0</v>
      </c>
      <c r="AO176" s="978">
        <v>0</v>
      </c>
      <c r="AP176" s="102"/>
      <c r="AQ176" s="192"/>
      <c r="AR176" s="192"/>
      <c r="AS176" s="192"/>
      <c r="AT176" s="192"/>
      <c r="AU176" s="102"/>
      <c r="AV176" s="192"/>
      <c r="AW176" s="192"/>
      <c r="AX176" s="192"/>
      <c r="AY176" s="192"/>
      <c r="AZ176" s="192"/>
      <c r="BA176" s="260"/>
      <c r="BB176" s="260"/>
      <c r="BC176" s="260"/>
      <c r="BD176" s="192"/>
      <c r="BE176" s="192"/>
      <c r="BF176" s="192"/>
      <c r="BG176" s="192"/>
      <c r="BH176" s="192"/>
      <c r="BI176" s="192"/>
      <c r="BJ176" s="192"/>
      <c r="BK176" s="192"/>
      <c r="BL176" s="192"/>
      <c r="BM176" s="192"/>
      <c r="BN176" s="192"/>
      <c r="BO176" s="192"/>
      <c r="BP176" s="192"/>
      <c r="BQ176" s="192"/>
      <c r="BR176" s="192"/>
      <c r="BS176" s="10"/>
      <c r="BT176" s="10"/>
      <c r="BU176" s="102"/>
      <c r="BV176" s="103" t="s">
        <v>14</v>
      </c>
      <c r="BW176" s="102">
        <v>70</v>
      </c>
      <c r="BX176" s="480">
        <f t="shared" si="170"/>
        <v>0.97014183377063523</v>
      </c>
      <c r="BY176" s="190">
        <f t="shared" ref="BY176:CG176" si="183">BY386</f>
        <v>0.69389662823278841</v>
      </c>
      <c r="BZ176" s="190">
        <f t="shared" si="183"/>
        <v>0.79882816331504836</v>
      </c>
      <c r="CA176" s="190">
        <f t="shared" si="183"/>
        <v>0.88405797101449279</v>
      </c>
      <c r="CB176" s="190">
        <f t="shared" si="183"/>
        <v>0.90476190476190477</v>
      </c>
      <c r="CC176" s="480">
        <f t="shared" si="183"/>
        <v>0.87606789295637677</v>
      </c>
      <c r="CD176" s="190">
        <f t="shared" si="183"/>
        <v>0.7674949530690256</v>
      </c>
      <c r="CE176" s="190">
        <f t="shared" si="183"/>
        <v>0.84989012595326452</v>
      </c>
      <c r="CF176" s="190">
        <f t="shared" si="183"/>
        <v>1</v>
      </c>
      <c r="CG176" s="190">
        <f t="shared" si="183"/>
        <v>1</v>
      </c>
      <c r="CH176" s="190">
        <f t="shared" si="178"/>
        <v>1</v>
      </c>
    </row>
    <row r="177" spans="1:86" s="103" customFormat="1">
      <c r="A177" s="103" t="s">
        <v>14</v>
      </c>
      <c r="B177" s="102">
        <f t="shared" si="139"/>
        <v>100</v>
      </c>
      <c r="C177" s="183">
        <v>0</v>
      </c>
      <c r="D177" s="184">
        <v>0</v>
      </c>
      <c r="E177" s="338">
        <v>0</v>
      </c>
      <c r="F177" s="185">
        <v>0</v>
      </c>
      <c r="G177" s="186">
        <v>0</v>
      </c>
      <c r="H177" s="187">
        <v>0</v>
      </c>
      <c r="I177" s="22">
        <v>0</v>
      </c>
      <c r="J177" s="215">
        <v>0</v>
      </c>
      <c r="K177" s="188">
        <v>0</v>
      </c>
      <c r="L177" s="189">
        <v>0</v>
      </c>
      <c r="M177" s="23">
        <v>0</v>
      </c>
      <c r="N177" s="215">
        <v>0</v>
      </c>
      <c r="O177" s="235">
        <v>0</v>
      </c>
      <c r="P177" s="235">
        <v>0</v>
      </c>
      <c r="Q177" s="235">
        <v>0</v>
      </c>
      <c r="R177" s="208">
        <v>0</v>
      </c>
      <c r="S177" s="152">
        <v>0</v>
      </c>
      <c r="T177" s="22">
        <v>0</v>
      </c>
      <c r="U177" s="151">
        <v>0</v>
      </c>
      <c r="V177" s="212">
        <v>0</v>
      </c>
      <c r="W177" s="191">
        <v>0</v>
      </c>
      <c r="X177" s="192">
        <v>0</v>
      </c>
      <c r="Y177" s="240">
        <v>0</v>
      </c>
      <c r="Z177" s="212">
        <v>0</v>
      </c>
      <c r="AA177" s="263">
        <v>0</v>
      </c>
      <c r="AB177" s="264">
        <v>0</v>
      </c>
      <c r="AC177" s="263">
        <v>0</v>
      </c>
      <c r="AD177" s="264">
        <v>0</v>
      </c>
      <c r="AE177" s="263">
        <v>0</v>
      </c>
      <c r="AF177" s="264">
        <v>0</v>
      </c>
      <c r="AG177" s="263">
        <v>0</v>
      </c>
      <c r="AH177" s="264">
        <v>0</v>
      </c>
      <c r="AI177" s="263">
        <v>0</v>
      </c>
      <c r="AJ177" s="305">
        <v>0</v>
      </c>
      <c r="AK177" s="329">
        <v>0</v>
      </c>
      <c r="AL177" s="330">
        <v>0</v>
      </c>
      <c r="AM177" s="331">
        <v>0</v>
      </c>
      <c r="AN177" s="331">
        <v>0</v>
      </c>
      <c r="AO177" s="978">
        <v>0</v>
      </c>
      <c r="AP177" s="102"/>
      <c r="AQ177" s="192"/>
      <c r="AR177" s="192"/>
      <c r="AS177" s="192"/>
      <c r="AT177" s="192"/>
      <c r="AU177" s="102"/>
      <c r="AV177" s="192"/>
      <c r="AW177" s="192"/>
      <c r="AX177" s="192"/>
      <c r="AY177" s="192"/>
      <c r="AZ177" s="192"/>
      <c r="BA177" s="260"/>
      <c r="BB177" s="260"/>
      <c r="BC177" s="260"/>
      <c r="BD177" s="192"/>
      <c r="BE177" s="192"/>
      <c r="BF177" s="192"/>
      <c r="BG177" s="192"/>
      <c r="BH177" s="192"/>
      <c r="BI177" s="192"/>
      <c r="BJ177" s="192"/>
      <c r="BK177" s="192"/>
      <c r="BL177" s="192"/>
      <c r="BM177" s="192"/>
      <c r="BN177" s="192"/>
      <c r="BO177" s="192"/>
      <c r="BP177" s="192"/>
      <c r="BQ177" s="192"/>
      <c r="BR177" s="192"/>
      <c r="BS177" s="10"/>
      <c r="BT177" s="10"/>
      <c r="BU177" s="102"/>
      <c r="BV177" s="103" t="s">
        <v>14</v>
      </c>
      <c r="BW177" s="102">
        <v>71</v>
      </c>
      <c r="BX177" s="480">
        <f t="shared" si="170"/>
        <v>0.97014183377063523</v>
      </c>
      <c r="BY177" s="190">
        <f t="shared" ref="BY177:CG177" si="184">BY387</f>
        <v>0.69389662823278841</v>
      </c>
      <c r="BZ177" s="190">
        <f t="shared" si="184"/>
        <v>0.79882816331504836</v>
      </c>
      <c r="CA177" s="190">
        <f t="shared" si="184"/>
        <v>0.88405797101449279</v>
      </c>
      <c r="CB177" s="190">
        <f t="shared" si="184"/>
        <v>0.90476190476190477</v>
      </c>
      <c r="CC177" s="480">
        <f t="shared" si="184"/>
        <v>0.87606789295637677</v>
      </c>
      <c r="CD177" s="190">
        <f t="shared" si="184"/>
        <v>0.7674949530690256</v>
      </c>
      <c r="CE177" s="190">
        <f t="shared" si="184"/>
        <v>0.84989012595326452</v>
      </c>
      <c r="CF177" s="190">
        <f t="shared" si="184"/>
        <v>1</v>
      </c>
      <c r="CG177" s="190">
        <f t="shared" si="184"/>
        <v>1</v>
      </c>
      <c r="CH177" s="190">
        <f t="shared" si="178"/>
        <v>1</v>
      </c>
    </row>
    <row r="178" spans="1:86" s="103" customFormat="1">
      <c r="A178" s="103" t="s">
        <v>14</v>
      </c>
      <c r="B178" s="102">
        <f t="shared" si="139"/>
        <v>100</v>
      </c>
      <c r="C178" s="183">
        <v>0</v>
      </c>
      <c r="D178" s="184">
        <v>0</v>
      </c>
      <c r="E178" s="338">
        <v>0</v>
      </c>
      <c r="F178" s="185">
        <v>0</v>
      </c>
      <c r="G178" s="186">
        <v>0</v>
      </c>
      <c r="H178" s="187">
        <v>0</v>
      </c>
      <c r="I178" s="22">
        <v>0</v>
      </c>
      <c r="J178" s="215">
        <v>0</v>
      </c>
      <c r="K178" s="188">
        <v>0</v>
      </c>
      <c r="L178" s="189">
        <v>0</v>
      </c>
      <c r="M178" s="23">
        <v>0</v>
      </c>
      <c r="N178" s="215">
        <v>0</v>
      </c>
      <c r="O178" s="235">
        <v>0</v>
      </c>
      <c r="P178" s="235">
        <v>0</v>
      </c>
      <c r="Q178" s="235">
        <v>0</v>
      </c>
      <c r="R178" s="208">
        <v>0</v>
      </c>
      <c r="S178" s="152">
        <v>0</v>
      </c>
      <c r="T178" s="22">
        <v>0</v>
      </c>
      <c r="U178" s="151">
        <v>0</v>
      </c>
      <c r="V178" s="212">
        <v>0</v>
      </c>
      <c r="W178" s="191">
        <v>0</v>
      </c>
      <c r="X178" s="192">
        <v>0</v>
      </c>
      <c r="Y178" s="240">
        <v>0</v>
      </c>
      <c r="Z178" s="212">
        <v>0</v>
      </c>
      <c r="AA178" s="263">
        <v>0</v>
      </c>
      <c r="AB178" s="264">
        <v>0</v>
      </c>
      <c r="AC178" s="263">
        <v>0</v>
      </c>
      <c r="AD178" s="264">
        <v>0</v>
      </c>
      <c r="AE178" s="263">
        <v>0</v>
      </c>
      <c r="AF178" s="264">
        <v>0</v>
      </c>
      <c r="AG178" s="263">
        <v>0</v>
      </c>
      <c r="AH178" s="264">
        <v>0</v>
      </c>
      <c r="AI178" s="263">
        <v>0</v>
      </c>
      <c r="AJ178" s="305">
        <v>0</v>
      </c>
      <c r="AK178" s="329">
        <v>0</v>
      </c>
      <c r="AL178" s="330">
        <v>0</v>
      </c>
      <c r="AM178" s="331">
        <v>0</v>
      </c>
      <c r="AN178" s="331">
        <v>0</v>
      </c>
      <c r="AO178" s="978">
        <v>0</v>
      </c>
      <c r="AP178" s="102"/>
      <c r="AQ178" s="192"/>
      <c r="AR178" s="192"/>
      <c r="AS178" s="192"/>
      <c r="AT178" s="192"/>
      <c r="AU178" s="102"/>
      <c r="AV178" s="192"/>
      <c r="AW178" s="192"/>
      <c r="AX178" s="192"/>
      <c r="AY178" s="192"/>
      <c r="AZ178" s="192"/>
      <c r="BA178" s="260"/>
      <c r="BB178" s="260"/>
      <c r="BC178" s="260"/>
      <c r="BD178" s="192"/>
      <c r="BE178" s="192"/>
      <c r="BF178" s="192"/>
      <c r="BG178" s="192"/>
      <c r="BH178" s="192"/>
      <c r="BI178" s="192"/>
      <c r="BJ178" s="192"/>
      <c r="BK178" s="192"/>
      <c r="BL178" s="192"/>
      <c r="BM178" s="192"/>
      <c r="BN178" s="192"/>
      <c r="BO178" s="192"/>
      <c r="BP178" s="192"/>
      <c r="BQ178" s="192"/>
      <c r="BR178" s="192"/>
      <c r="BS178" s="10"/>
      <c r="BT178" s="10"/>
      <c r="BU178" s="102"/>
      <c r="BV178" s="103" t="s">
        <v>14</v>
      </c>
      <c r="BW178" s="102">
        <v>72</v>
      </c>
      <c r="BX178" s="480">
        <f t="shared" si="170"/>
        <v>0.97014183377063523</v>
      </c>
      <c r="BY178" s="190">
        <f t="shared" ref="BY178:CG178" si="185">BY388</f>
        <v>0.69389662823278841</v>
      </c>
      <c r="BZ178" s="190">
        <f t="shared" si="185"/>
        <v>0.79882816331504836</v>
      </c>
      <c r="CA178" s="190">
        <f t="shared" si="185"/>
        <v>0.88405797101449279</v>
      </c>
      <c r="CB178" s="190">
        <f t="shared" si="185"/>
        <v>0.90476190476190477</v>
      </c>
      <c r="CC178" s="480">
        <f t="shared" si="185"/>
        <v>0.87606789295637677</v>
      </c>
      <c r="CD178" s="190">
        <f t="shared" si="185"/>
        <v>0.7674949530690256</v>
      </c>
      <c r="CE178" s="190">
        <f t="shared" si="185"/>
        <v>0.84989012595326452</v>
      </c>
      <c r="CF178" s="190">
        <f t="shared" si="185"/>
        <v>1</v>
      </c>
      <c r="CG178" s="190">
        <f t="shared" si="185"/>
        <v>1</v>
      </c>
      <c r="CH178" s="190">
        <f t="shared" si="178"/>
        <v>1</v>
      </c>
    </row>
    <row r="179" spans="1:86" s="103" customFormat="1">
      <c r="A179" s="103" t="s">
        <v>14</v>
      </c>
      <c r="B179" s="102">
        <f t="shared" si="139"/>
        <v>100</v>
      </c>
      <c r="C179" s="183">
        <v>0</v>
      </c>
      <c r="D179" s="184">
        <v>0</v>
      </c>
      <c r="E179" s="339">
        <v>0</v>
      </c>
      <c r="F179" s="185">
        <v>0</v>
      </c>
      <c r="G179" s="186">
        <v>0</v>
      </c>
      <c r="H179" s="187">
        <v>0</v>
      </c>
      <c r="I179" s="22">
        <v>0</v>
      </c>
      <c r="J179" s="215">
        <v>0</v>
      </c>
      <c r="K179" s="188">
        <v>0</v>
      </c>
      <c r="L179" s="189">
        <v>0</v>
      </c>
      <c r="M179" s="23">
        <v>0</v>
      </c>
      <c r="N179" s="215">
        <v>0</v>
      </c>
      <c r="O179" s="235">
        <v>0</v>
      </c>
      <c r="P179" s="235">
        <v>0</v>
      </c>
      <c r="Q179" s="235">
        <v>0</v>
      </c>
      <c r="R179" s="208">
        <v>0</v>
      </c>
      <c r="S179" s="152">
        <v>0</v>
      </c>
      <c r="T179" s="22">
        <v>0</v>
      </c>
      <c r="U179" s="151">
        <v>0</v>
      </c>
      <c r="V179" s="212">
        <v>0</v>
      </c>
      <c r="W179" s="191">
        <v>0</v>
      </c>
      <c r="X179" s="192">
        <v>0</v>
      </c>
      <c r="Y179" s="240">
        <v>0</v>
      </c>
      <c r="Z179" s="212">
        <v>0</v>
      </c>
      <c r="AA179" s="263">
        <v>0</v>
      </c>
      <c r="AB179" s="264">
        <v>0</v>
      </c>
      <c r="AC179" s="263">
        <v>0</v>
      </c>
      <c r="AD179" s="264">
        <v>0</v>
      </c>
      <c r="AE179" s="263">
        <v>0</v>
      </c>
      <c r="AF179" s="264">
        <v>0</v>
      </c>
      <c r="AG179" s="263">
        <v>0</v>
      </c>
      <c r="AH179" s="264">
        <v>0</v>
      </c>
      <c r="AI179" s="263">
        <v>0</v>
      </c>
      <c r="AJ179" s="305">
        <v>0</v>
      </c>
      <c r="AK179" s="329">
        <v>0</v>
      </c>
      <c r="AL179" s="330">
        <v>0</v>
      </c>
      <c r="AM179" s="331">
        <v>0</v>
      </c>
      <c r="AN179" s="331">
        <v>0</v>
      </c>
      <c r="AO179" s="978">
        <v>0</v>
      </c>
      <c r="AP179" s="102"/>
      <c r="AQ179" s="192"/>
      <c r="AR179" s="192"/>
      <c r="AS179" s="192"/>
      <c r="AT179" s="192"/>
      <c r="AU179" s="102"/>
      <c r="AV179" s="192"/>
      <c r="AW179" s="192"/>
      <c r="AX179" s="192"/>
      <c r="AY179" s="192"/>
      <c r="AZ179" s="192"/>
      <c r="BA179" s="260"/>
      <c r="BB179" s="260"/>
      <c r="BC179" s="260"/>
      <c r="BD179" s="192"/>
      <c r="BE179" s="192"/>
      <c r="BF179" s="192"/>
      <c r="BG179" s="192"/>
      <c r="BH179" s="192"/>
      <c r="BI179" s="192"/>
      <c r="BJ179" s="192"/>
      <c r="BK179" s="192"/>
      <c r="BL179" s="192"/>
      <c r="BM179" s="192"/>
      <c r="BN179" s="192"/>
      <c r="BO179" s="192"/>
      <c r="BP179" s="192"/>
      <c r="BQ179" s="192"/>
      <c r="BR179" s="192"/>
      <c r="BS179" s="10"/>
      <c r="BT179" s="10"/>
      <c r="BU179" s="102"/>
      <c r="BV179" s="103" t="s">
        <v>14</v>
      </c>
      <c r="BW179" s="102">
        <v>73</v>
      </c>
      <c r="BX179" s="480">
        <f t="shared" si="170"/>
        <v>0.97014183377063523</v>
      </c>
      <c r="BY179" s="190">
        <f t="shared" ref="BY179:CG179" si="186">BY389</f>
        <v>0.69389662823278841</v>
      </c>
      <c r="BZ179" s="190">
        <f t="shared" si="186"/>
        <v>0.79882816331504836</v>
      </c>
      <c r="CA179" s="190">
        <f t="shared" si="186"/>
        <v>0.88405797101449279</v>
      </c>
      <c r="CB179" s="190">
        <f t="shared" si="186"/>
        <v>0.90476190476190477</v>
      </c>
      <c r="CC179" s="480">
        <f t="shared" si="186"/>
        <v>0.87606789295637677</v>
      </c>
      <c r="CD179" s="190">
        <f t="shared" si="186"/>
        <v>0.7674949530690256</v>
      </c>
      <c r="CE179" s="190">
        <f t="shared" si="186"/>
        <v>0.84989012595326452</v>
      </c>
      <c r="CF179" s="190">
        <f t="shared" si="186"/>
        <v>1</v>
      </c>
      <c r="CG179" s="190">
        <f t="shared" si="186"/>
        <v>1</v>
      </c>
      <c r="CH179" s="190">
        <f t="shared" si="178"/>
        <v>1</v>
      </c>
    </row>
    <row r="180" spans="1:86" s="103" customFormat="1">
      <c r="A180" s="103" t="s">
        <v>14</v>
      </c>
      <c r="B180" s="102">
        <f t="shared" si="139"/>
        <v>100</v>
      </c>
      <c r="C180" s="183">
        <v>0</v>
      </c>
      <c r="D180" s="184">
        <v>0</v>
      </c>
      <c r="E180" s="338">
        <v>0</v>
      </c>
      <c r="F180" s="185">
        <v>0</v>
      </c>
      <c r="G180" s="186">
        <v>0</v>
      </c>
      <c r="H180" s="187">
        <v>0</v>
      </c>
      <c r="I180" s="22">
        <v>0</v>
      </c>
      <c r="J180" s="215">
        <v>0</v>
      </c>
      <c r="K180" s="188">
        <v>0</v>
      </c>
      <c r="L180" s="189">
        <v>0</v>
      </c>
      <c r="M180" s="23">
        <v>0</v>
      </c>
      <c r="N180" s="215">
        <v>0</v>
      </c>
      <c r="O180" s="235">
        <v>0</v>
      </c>
      <c r="P180" s="235">
        <v>0</v>
      </c>
      <c r="Q180" s="235">
        <v>0</v>
      </c>
      <c r="R180" s="208">
        <v>0</v>
      </c>
      <c r="S180" s="152">
        <v>0</v>
      </c>
      <c r="T180" s="22">
        <v>0</v>
      </c>
      <c r="U180" s="151">
        <v>0</v>
      </c>
      <c r="V180" s="212">
        <v>0</v>
      </c>
      <c r="W180" s="191">
        <v>0</v>
      </c>
      <c r="X180" s="192">
        <v>0</v>
      </c>
      <c r="Y180" s="240">
        <v>0</v>
      </c>
      <c r="Z180" s="212">
        <v>0</v>
      </c>
      <c r="AA180" s="263">
        <v>0</v>
      </c>
      <c r="AB180" s="264">
        <v>0</v>
      </c>
      <c r="AC180" s="263">
        <v>0</v>
      </c>
      <c r="AD180" s="264">
        <v>0</v>
      </c>
      <c r="AE180" s="263">
        <v>0</v>
      </c>
      <c r="AF180" s="264">
        <v>0</v>
      </c>
      <c r="AG180" s="263">
        <v>0</v>
      </c>
      <c r="AH180" s="264">
        <v>0</v>
      </c>
      <c r="AI180" s="263">
        <v>0</v>
      </c>
      <c r="AJ180" s="305">
        <v>0</v>
      </c>
      <c r="AK180" s="329">
        <v>0</v>
      </c>
      <c r="AL180" s="330">
        <v>0</v>
      </c>
      <c r="AM180" s="331">
        <v>0</v>
      </c>
      <c r="AN180" s="331">
        <v>0</v>
      </c>
      <c r="AO180" s="978">
        <v>0</v>
      </c>
      <c r="AP180" s="102"/>
      <c r="AQ180" s="192"/>
      <c r="AR180" s="192"/>
      <c r="AS180" s="192"/>
      <c r="AT180" s="192"/>
      <c r="AU180" s="102"/>
      <c r="AV180" s="192"/>
      <c r="AW180" s="192"/>
      <c r="AX180" s="192"/>
      <c r="AY180" s="192"/>
      <c r="AZ180" s="192"/>
      <c r="BA180" s="260"/>
      <c r="BB180" s="260"/>
      <c r="BC180" s="260"/>
      <c r="BD180" s="192"/>
      <c r="BE180" s="192"/>
      <c r="BF180" s="192"/>
      <c r="BG180" s="192"/>
      <c r="BH180" s="192"/>
      <c r="BI180" s="192"/>
      <c r="BJ180" s="192"/>
      <c r="BK180" s="192"/>
      <c r="BL180" s="192"/>
      <c r="BM180" s="192"/>
      <c r="BN180" s="192"/>
      <c r="BO180" s="192"/>
      <c r="BP180" s="192"/>
      <c r="BQ180" s="192"/>
      <c r="BR180" s="192"/>
      <c r="BS180" s="10"/>
      <c r="BT180" s="10"/>
      <c r="BU180" s="102"/>
      <c r="BV180" s="103" t="s">
        <v>14</v>
      </c>
      <c r="BW180" s="102">
        <v>74</v>
      </c>
      <c r="BX180" s="480">
        <f t="shared" si="170"/>
        <v>0.97014183377063523</v>
      </c>
      <c r="BY180" s="190">
        <f t="shared" ref="BY180:CG180" si="187">BY390</f>
        <v>0.69389662823278841</v>
      </c>
      <c r="BZ180" s="190">
        <f t="shared" si="187"/>
        <v>0.79882816331504836</v>
      </c>
      <c r="CA180" s="190">
        <f t="shared" si="187"/>
        <v>0.88405797101449279</v>
      </c>
      <c r="CB180" s="190">
        <f t="shared" si="187"/>
        <v>0.90476190476190477</v>
      </c>
      <c r="CC180" s="480">
        <f t="shared" si="187"/>
        <v>0.87606789295637677</v>
      </c>
      <c r="CD180" s="190">
        <f t="shared" si="187"/>
        <v>0.7674949530690256</v>
      </c>
      <c r="CE180" s="190">
        <f t="shared" si="187"/>
        <v>0.84989012595326452</v>
      </c>
      <c r="CF180" s="190">
        <f t="shared" si="187"/>
        <v>1</v>
      </c>
      <c r="CG180" s="190">
        <f t="shared" si="187"/>
        <v>1</v>
      </c>
      <c r="CH180" s="190">
        <f t="shared" si="178"/>
        <v>1</v>
      </c>
    </row>
    <row r="181" spans="1:86" s="103" customFormat="1">
      <c r="A181" s="103" t="s">
        <v>14</v>
      </c>
      <c r="B181" s="102">
        <f t="shared" si="139"/>
        <v>100</v>
      </c>
      <c r="C181" s="183">
        <v>0</v>
      </c>
      <c r="D181" s="184">
        <v>0</v>
      </c>
      <c r="E181" s="338">
        <v>0</v>
      </c>
      <c r="F181" s="185">
        <v>0</v>
      </c>
      <c r="G181" s="186">
        <v>0</v>
      </c>
      <c r="H181" s="187">
        <v>0</v>
      </c>
      <c r="I181" s="22">
        <v>0</v>
      </c>
      <c r="J181" s="215">
        <v>0</v>
      </c>
      <c r="K181" s="188">
        <v>0</v>
      </c>
      <c r="L181" s="189">
        <v>0</v>
      </c>
      <c r="M181" s="23">
        <v>0</v>
      </c>
      <c r="N181" s="215">
        <v>0</v>
      </c>
      <c r="O181" s="235">
        <v>0</v>
      </c>
      <c r="P181" s="235">
        <v>0</v>
      </c>
      <c r="Q181" s="235">
        <v>0</v>
      </c>
      <c r="R181" s="208">
        <v>0</v>
      </c>
      <c r="S181" s="152">
        <v>0</v>
      </c>
      <c r="T181" s="22">
        <v>0</v>
      </c>
      <c r="U181" s="151">
        <v>0</v>
      </c>
      <c r="V181" s="212">
        <v>0</v>
      </c>
      <c r="W181" s="191">
        <v>0</v>
      </c>
      <c r="X181" s="192">
        <v>0</v>
      </c>
      <c r="Y181" s="240">
        <v>0</v>
      </c>
      <c r="Z181" s="212">
        <v>0</v>
      </c>
      <c r="AA181" s="263">
        <v>0</v>
      </c>
      <c r="AB181" s="264">
        <v>0</v>
      </c>
      <c r="AC181" s="263">
        <v>0</v>
      </c>
      <c r="AD181" s="264">
        <v>0</v>
      </c>
      <c r="AE181" s="263">
        <v>0</v>
      </c>
      <c r="AF181" s="264">
        <v>0</v>
      </c>
      <c r="AG181" s="263">
        <v>0</v>
      </c>
      <c r="AH181" s="264">
        <v>0</v>
      </c>
      <c r="AI181" s="263">
        <v>0</v>
      </c>
      <c r="AJ181" s="305">
        <v>0</v>
      </c>
      <c r="AK181" s="329">
        <v>0</v>
      </c>
      <c r="AL181" s="330">
        <v>0</v>
      </c>
      <c r="AM181" s="331">
        <v>0</v>
      </c>
      <c r="AN181" s="331">
        <v>0</v>
      </c>
      <c r="AO181" s="978">
        <v>0</v>
      </c>
      <c r="AP181" s="102"/>
      <c r="AQ181" s="192"/>
      <c r="AR181" s="192"/>
      <c r="AS181" s="192"/>
      <c r="AT181" s="192"/>
      <c r="AU181" s="102"/>
      <c r="AV181" s="192"/>
      <c r="AW181" s="192"/>
      <c r="AX181" s="192"/>
      <c r="AY181" s="192"/>
      <c r="AZ181" s="192"/>
      <c r="BA181" s="260"/>
      <c r="BB181" s="260"/>
      <c r="BC181" s="260"/>
      <c r="BD181" s="192"/>
      <c r="BE181" s="192"/>
      <c r="BF181" s="192"/>
      <c r="BG181" s="192"/>
      <c r="BH181" s="192"/>
      <c r="BI181" s="192"/>
      <c r="BJ181" s="192"/>
      <c r="BK181" s="192"/>
      <c r="BL181" s="192"/>
      <c r="BM181" s="192"/>
      <c r="BN181" s="192"/>
      <c r="BO181" s="192"/>
      <c r="BP181" s="192"/>
      <c r="BQ181" s="192"/>
      <c r="BR181" s="192"/>
      <c r="BS181" s="10"/>
      <c r="BT181" s="10"/>
      <c r="BU181" s="102"/>
      <c r="BV181" s="103" t="s">
        <v>14</v>
      </c>
      <c r="BW181" s="102">
        <v>75</v>
      </c>
      <c r="BX181" s="480">
        <f t="shared" si="170"/>
        <v>0.97014183377063523</v>
      </c>
      <c r="BY181" s="190">
        <f t="shared" ref="BY181:CG181" si="188">BY391</f>
        <v>0.69389662823278841</v>
      </c>
      <c r="BZ181" s="190">
        <f t="shared" si="188"/>
        <v>0.79882816331504836</v>
      </c>
      <c r="CA181" s="190">
        <f t="shared" si="188"/>
        <v>0.88405797101449279</v>
      </c>
      <c r="CB181" s="190">
        <f t="shared" si="188"/>
        <v>0.90476190476190477</v>
      </c>
      <c r="CC181" s="480">
        <f t="shared" si="188"/>
        <v>0.87606789295637677</v>
      </c>
      <c r="CD181" s="190">
        <f t="shared" si="188"/>
        <v>0.7674949530690256</v>
      </c>
      <c r="CE181" s="190">
        <f t="shared" si="188"/>
        <v>0.84989012595326452</v>
      </c>
      <c r="CF181" s="190">
        <f t="shared" si="188"/>
        <v>1</v>
      </c>
      <c r="CG181" s="190">
        <f t="shared" si="188"/>
        <v>1</v>
      </c>
      <c r="CH181" s="190">
        <f t="shared" si="178"/>
        <v>1</v>
      </c>
    </row>
    <row r="182" spans="1:86" s="103" customFormat="1">
      <c r="A182" s="103" t="s">
        <v>14</v>
      </c>
      <c r="B182" s="102">
        <f t="shared" si="139"/>
        <v>100</v>
      </c>
      <c r="C182" s="183">
        <v>0</v>
      </c>
      <c r="D182" s="184">
        <v>0</v>
      </c>
      <c r="E182" s="338">
        <v>0</v>
      </c>
      <c r="F182" s="185">
        <v>0</v>
      </c>
      <c r="G182" s="186">
        <v>0</v>
      </c>
      <c r="H182" s="187">
        <v>0</v>
      </c>
      <c r="I182" s="22">
        <v>0</v>
      </c>
      <c r="J182" s="215">
        <v>0</v>
      </c>
      <c r="K182" s="188">
        <v>0</v>
      </c>
      <c r="L182" s="189">
        <v>0</v>
      </c>
      <c r="M182" s="23">
        <v>0</v>
      </c>
      <c r="N182" s="215">
        <v>0</v>
      </c>
      <c r="O182" s="235">
        <v>0</v>
      </c>
      <c r="P182" s="235">
        <v>0</v>
      </c>
      <c r="Q182" s="235">
        <v>0</v>
      </c>
      <c r="R182" s="208">
        <v>0</v>
      </c>
      <c r="S182" s="152">
        <v>0</v>
      </c>
      <c r="T182" s="22">
        <v>0</v>
      </c>
      <c r="U182" s="151">
        <v>0</v>
      </c>
      <c r="V182" s="212">
        <v>0</v>
      </c>
      <c r="W182" s="191">
        <v>0</v>
      </c>
      <c r="X182" s="192">
        <v>0</v>
      </c>
      <c r="Y182" s="240">
        <v>0</v>
      </c>
      <c r="Z182" s="212">
        <v>0</v>
      </c>
      <c r="AA182" s="263">
        <v>0</v>
      </c>
      <c r="AB182" s="264">
        <v>0</v>
      </c>
      <c r="AC182" s="263">
        <v>0</v>
      </c>
      <c r="AD182" s="264">
        <v>0</v>
      </c>
      <c r="AE182" s="263">
        <v>0</v>
      </c>
      <c r="AF182" s="264">
        <v>0</v>
      </c>
      <c r="AG182" s="263">
        <v>0</v>
      </c>
      <c r="AH182" s="264">
        <v>0</v>
      </c>
      <c r="AI182" s="263">
        <v>0</v>
      </c>
      <c r="AJ182" s="305">
        <v>0</v>
      </c>
      <c r="AK182" s="329">
        <v>0</v>
      </c>
      <c r="AL182" s="330">
        <v>0</v>
      </c>
      <c r="AM182" s="331">
        <v>0</v>
      </c>
      <c r="AN182" s="331">
        <v>0</v>
      </c>
      <c r="AO182" s="978">
        <v>0</v>
      </c>
      <c r="AP182" s="102"/>
      <c r="AQ182" s="192"/>
      <c r="AR182" s="192"/>
      <c r="AS182" s="192"/>
      <c r="AT182" s="192"/>
      <c r="AU182" s="102"/>
      <c r="AV182" s="192"/>
      <c r="AW182" s="192"/>
      <c r="AX182" s="192"/>
      <c r="AY182" s="192"/>
      <c r="AZ182" s="192"/>
      <c r="BA182" s="260"/>
      <c r="BB182" s="260"/>
      <c r="BC182" s="260"/>
      <c r="BD182" s="192"/>
      <c r="BE182" s="192"/>
      <c r="BF182" s="192"/>
      <c r="BG182" s="192"/>
      <c r="BH182" s="192"/>
      <c r="BI182" s="192"/>
      <c r="BJ182" s="192"/>
      <c r="BK182" s="192"/>
      <c r="BL182" s="192"/>
      <c r="BM182" s="192"/>
      <c r="BN182" s="192"/>
      <c r="BO182" s="192"/>
      <c r="BP182" s="192"/>
      <c r="BQ182" s="192"/>
      <c r="BR182" s="192"/>
      <c r="BS182" s="10"/>
      <c r="BT182" s="10"/>
      <c r="BU182" s="102"/>
      <c r="BV182" s="103" t="s">
        <v>14</v>
      </c>
      <c r="BW182" s="102">
        <v>76</v>
      </c>
      <c r="BX182" s="480">
        <f t="shared" si="170"/>
        <v>0.97014183377063523</v>
      </c>
      <c r="BY182" s="190">
        <f t="shared" ref="BY182:CG182" si="189">BY392</f>
        <v>0.69389662823278841</v>
      </c>
      <c r="BZ182" s="190">
        <f t="shared" si="189"/>
        <v>0.79882816331504836</v>
      </c>
      <c r="CA182" s="190">
        <f t="shared" si="189"/>
        <v>0.88405797101449279</v>
      </c>
      <c r="CB182" s="190">
        <f t="shared" si="189"/>
        <v>0.90476190476190477</v>
      </c>
      <c r="CC182" s="480">
        <f t="shared" si="189"/>
        <v>0.87606789295637677</v>
      </c>
      <c r="CD182" s="190">
        <f t="shared" si="189"/>
        <v>0.7674949530690256</v>
      </c>
      <c r="CE182" s="190">
        <f t="shared" si="189"/>
        <v>0.84989012595326452</v>
      </c>
      <c r="CF182" s="190">
        <f t="shared" si="189"/>
        <v>1</v>
      </c>
      <c r="CG182" s="190">
        <f t="shared" si="189"/>
        <v>1</v>
      </c>
      <c r="CH182" s="190">
        <f t="shared" si="178"/>
        <v>1</v>
      </c>
    </row>
    <row r="183" spans="1:86" s="103" customFormat="1">
      <c r="A183" s="103" t="s">
        <v>14</v>
      </c>
      <c r="B183" s="102">
        <f t="shared" si="139"/>
        <v>100</v>
      </c>
      <c r="C183" s="183">
        <v>0</v>
      </c>
      <c r="D183" s="184">
        <v>0</v>
      </c>
      <c r="E183" s="338">
        <v>0</v>
      </c>
      <c r="F183" s="185">
        <v>0</v>
      </c>
      <c r="G183" s="186">
        <v>0</v>
      </c>
      <c r="H183" s="187">
        <v>0</v>
      </c>
      <c r="I183" s="22">
        <v>0</v>
      </c>
      <c r="J183" s="215">
        <v>0</v>
      </c>
      <c r="K183" s="188">
        <v>0</v>
      </c>
      <c r="L183" s="189">
        <v>0</v>
      </c>
      <c r="M183" s="23">
        <v>0</v>
      </c>
      <c r="N183" s="215">
        <v>0</v>
      </c>
      <c r="O183" s="235">
        <v>0</v>
      </c>
      <c r="P183" s="235">
        <v>0</v>
      </c>
      <c r="Q183" s="235">
        <v>0</v>
      </c>
      <c r="R183" s="208">
        <v>0</v>
      </c>
      <c r="S183" s="152">
        <v>0</v>
      </c>
      <c r="T183" s="22">
        <v>0</v>
      </c>
      <c r="U183" s="151">
        <v>0</v>
      </c>
      <c r="V183" s="212">
        <v>0</v>
      </c>
      <c r="W183" s="191">
        <v>0</v>
      </c>
      <c r="X183" s="192">
        <v>0</v>
      </c>
      <c r="Y183" s="240">
        <v>0</v>
      </c>
      <c r="Z183" s="212">
        <v>0</v>
      </c>
      <c r="AA183" s="263">
        <v>0</v>
      </c>
      <c r="AB183" s="264">
        <v>0</v>
      </c>
      <c r="AC183" s="263">
        <v>0</v>
      </c>
      <c r="AD183" s="264">
        <v>0</v>
      </c>
      <c r="AE183" s="263">
        <v>0</v>
      </c>
      <c r="AF183" s="264">
        <v>0</v>
      </c>
      <c r="AG183" s="263">
        <v>0</v>
      </c>
      <c r="AH183" s="264">
        <v>0</v>
      </c>
      <c r="AI183" s="263">
        <v>0</v>
      </c>
      <c r="AJ183" s="305">
        <v>0</v>
      </c>
      <c r="AK183" s="329">
        <v>0</v>
      </c>
      <c r="AL183" s="330">
        <v>0</v>
      </c>
      <c r="AM183" s="331">
        <v>0</v>
      </c>
      <c r="AN183" s="331">
        <v>0</v>
      </c>
      <c r="AO183" s="978">
        <v>0</v>
      </c>
      <c r="AP183" s="102"/>
      <c r="AQ183" s="192"/>
      <c r="AR183" s="192"/>
      <c r="AS183" s="192"/>
      <c r="AT183" s="192"/>
      <c r="AU183" s="102"/>
      <c r="AV183" s="192"/>
      <c r="AW183" s="192"/>
      <c r="AX183" s="192"/>
      <c r="AY183" s="192"/>
      <c r="AZ183" s="192"/>
      <c r="BA183" s="260"/>
      <c r="BB183" s="260"/>
      <c r="BC183" s="260"/>
      <c r="BD183" s="192"/>
      <c r="BE183" s="192"/>
      <c r="BF183" s="192"/>
      <c r="BG183" s="192"/>
      <c r="BH183" s="192"/>
      <c r="BI183" s="192"/>
      <c r="BJ183" s="192"/>
      <c r="BK183" s="192"/>
      <c r="BL183" s="192"/>
      <c r="BM183" s="192"/>
      <c r="BN183" s="192"/>
      <c r="BO183" s="192"/>
      <c r="BP183" s="192"/>
      <c r="BQ183" s="192"/>
      <c r="BR183" s="192"/>
      <c r="BS183" s="10"/>
      <c r="BT183" s="10"/>
      <c r="BU183" s="102"/>
      <c r="BV183" s="103" t="s">
        <v>14</v>
      </c>
      <c r="BW183" s="102">
        <v>77</v>
      </c>
      <c r="BX183" s="480">
        <f t="shared" si="170"/>
        <v>0.97014183377063523</v>
      </c>
      <c r="BY183" s="190">
        <f t="shared" ref="BY183:CG183" si="190">BY393</f>
        <v>0.69389662823278841</v>
      </c>
      <c r="BZ183" s="190">
        <f t="shared" si="190"/>
        <v>0.79882816331504836</v>
      </c>
      <c r="CA183" s="190">
        <f t="shared" si="190"/>
        <v>0.88405797101449279</v>
      </c>
      <c r="CB183" s="190">
        <f t="shared" si="190"/>
        <v>0.90476190476190477</v>
      </c>
      <c r="CC183" s="480">
        <f t="shared" si="190"/>
        <v>0.87606789295637677</v>
      </c>
      <c r="CD183" s="190">
        <f t="shared" si="190"/>
        <v>0.7674949530690256</v>
      </c>
      <c r="CE183" s="190">
        <f t="shared" si="190"/>
        <v>0.84989012595326452</v>
      </c>
      <c r="CF183" s="190">
        <f t="shared" si="190"/>
        <v>1</v>
      </c>
      <c r="CG183" s="190">
        <f t="shared" si="190"/>
        <v>1</v>
      </c>
      <c r="CH183" s="190">
        <f t="shared" si="178"/>
        <v>1</v>
      </c>
    </row>
    <row r="184" spans="1:86" s="103" customFormat="1">
      <c r="A184" s="103" t="s">
        <v>14</v>
      </c>
      <c r="B184" s="102">
        <f t="shared" si="139"/>
        <v>100</v>
      </c>
      <c r="C184" s="183">
        <v>0</v>
      </c>
      <c r="D184" s="184">
        <v>0</v>
      </c>
      <c r="E184" s="339">
        <v>0</v>
      </c>
      <c r="F184" s="185">
        <v>0</v>
      </c>
      <c r="G184" s="186">
        <v>0</v>
      </c>
      <c r="H184" s="187">
        <v>0</v>
      </c>
      <c r="I184" s="22">
        <v>0</v>
      </c>
      <c r="J184" s="215">
        <v>0</v>
      </c>
      <c r="K184" s="188">
        <v>0</v>
      </c>
      <c r="L184" s="189">
        <v>0</v>
      </c>
      <c r="M184" s="23">
        <v>0</v>
      </c>
      <c r="N184" s="215">
        <v>0</v>
      </c>
      <c r="O184" s="235">
        <v>0</v>
      </c>
      <c r="P184" s="235">
        <v>0</v>
      </c>
      <c r="Q184" s="235">
        <v>0</v>
      </c>
      <c r="R184" s="208">
        <v>0</v>
      </c>
      <c r="S184" s="152">
        <v>0</v>
      </c>
      <c r="T184" s="22">
        <v>0</v>
      </c>
      <c r="U184" s="151">
        <v>0</v>
      </c>
      <c r="V184" s="212">
        <v>0</v>
      </c>
      <c r="W184" s="191">
        <v>0</v>
      </c>
      <c r="X184" s="192">
        <v>0</v>
      </c>
      <c r="Y184" s="240">
        <v>0</v>
      </c>
      <c r="Z184" s="212">
        <v>0</v>
      </c>
      <c r="AA184" s="263">
        <v>0</v>
      </c>
      <c r="AB184" s="264">
        <v>0</v>
      </c>
      <c r="AC184" s="263">
        <v>0</v>
      </c>
      <c r="AD184" s="264">
        <v>0</v>
      </c>
      <c r="AE184" s="263">
        <v>0</v>
      </c>
      <c r="AF184" s="264">
        <v>0</v>
      </c>
      <c r="AG184" s="263">
        <v>0</v>
      </c>
      <c r="AH184" s="264">
        <v>0</v>
      </c>
      <c r="AI184" s="263">
        <v>0</v>
      </c>
      <c r="AJ184" s="305">
        <v>0</v>
      </c>
      <c r="AK184" s="329">
        <v>0</v>
      </c>
      <c r="AL184" s="330">
        <v>0</v>
      </c>
      <c r="AM184" s="331">
        <v>0</v>
      </c>
      <c r="AN184" s="331">
        <v>0</v>
      </c>
      <c r="AO184" s="978">
        <v>0</v>
      </c>
      <c r="AP184" s="102"/>
      <c r="AQ184" s="192"/>
      <c r="AR184" s="192"/>
      <c r="AS184" s="192"/>
      <c r="AT184" s="192"/>
      <c r="AU184" s="102"/>
      <c r="AV184" s="192"/>
      <c r="AW184" s="192"/>
      <c r="AX184" s="192"/>
      <c r="AY184" s="192"/>
      <c r="AZ184" s="192"/>
      <c r="BA184" s="260"/>
      <c r="BB184" s="260"/>
      <c r="BC184" s="260"/>
      <c r="BD184" s="192"/>
      <c r="BE184" s="192"/>
      <c r="BF184" s="192"/>
      <c r="BG184" s="192"/>
      <c r="BH184" s="192"/>
      <c r="BI184" s="192"/>
      <c r="BJ184" s="192"/>
      <c r="BK184" s="192"/>
      <c r="BL184" s="192"/>
      <c r="BM184" s="192"/>
      <c r="BN184" s="192"/>
      <c r="BO184" s="192"/>
      <c r="BP184" s="192"/>
      <c r="BQ184" s="192"/>
      <c r="BR184" s="192"/>
      <c r="BS184" s="10"/>
      <c r="BT184" s="10"/>
      <c r="BU184" s="102"/>
      <c r="BV184" s="103" t="s">
        <v>14</v>
      </c>
      <c r="BW184" s="102">
        <v>78</v>
      </c>
      <c r="BX184" s="480">
        <f t="shared" si="170"/>
        <v>0.97014183377063523</v>
      </c>
      <c r="BY184" s="190">
        <f t="shared" ref="BY184:CG184" si="191">BY394</f>
        <v>0.69389662823278841</v>
      </c>
      <c r="BZ184" s="190">
        <f t="shared" si="191"/>
        <v>0.79882816331504836</v>
      </c>
      <c r="CA184" s="190">
        <f t="shared" si="191"/>
        <v>0.88405797101449279</v>
      </c>
      <c r="CB184" s="190">
        <f t="shared" si="191"/>
        <v>0.90476190476190477</v>
      </c>
      <c r="CC184" s="480">
        <f t="shared" si="191"/>
        <v>0.87606789295637677</v>
      </c>
      <c r="CD184" s="190">
        <f t="shared" si="191"/>
        <v>0.7674949530690256</v>
      </c>
      <c r="CE184" s="190">
        <f t="shared" si="191"/>
        <v>0.84989012595326452</v>
      </c>
      <c r="CF184" s="190">
        <f t="shared" si="191"/>
        <v>1</v>
      </c>
      <c r="CG184" s="190">
        <f t="shared" si="191"/>
        <v>1</v>
      </c>
      <c r="CH184" s="190">
        <f t="shared" si="178"/>
        <v>1</v>
      </c>
    </row>
    <row r="185" spans="1:86" s="103" customFormat="1">
      <c r="A185" s="103" t="s">
        <v>14</v>
      </c>
      <c r="B185" s="102">
        <f t="shared" si="139"/>
        <v>100</v>
      </c>
      <c r="C185" s="183">
        <v>0</v>
      </c>
      <c r="D185" s="184">
        <v>0</v>
      </c>
      <c r="E185" s="338">
        <v>0</v>
      </c>
      <c r="F185" s="185">
        <v>0</v>
      </c>
      <c r="G185" s="186">
        <v>0</v>
      </c>
      <c r="H185" s="187">
        <v>0</v>
      </c>
      <c r="I185" s="22">
        <v>0</v>
      </c>
      <c r="J185" s="215">
        <v>0</v>
      </c>
      <c r="K185" s="188">
        <v>0</v>
      </c>
      <c r="L185" s="189">
        <v>0</v>
      </c>
      <c r="M185" s="23">
        <v>0</v>
      </c>
      <c r="N185" s="215">
        <v>0</v>
      </c>
      <c r="O185" s="235">
        <v>0</v>
      </c>
      <c r="P185" s="235">
        <v>0</v>
      </c>
      <c r="Q185" s="235">
        <v>0</v>
      </c>
      <c r="R185" s="208">
        <v>0</v>
      </c>
      <c r="S185" s="152">
        <v>0</v>
      </c>
      <c r="T185" s="22">
        <v>0</v>
      </c>
      <c r="U185" s="151">
        <v>0</v>
      </c>
      <c r="V185" s="212">
        <v>0</v>
      </c>
      <c r="W185" s="191">
        <v>0</v>
      </c>
      <c r="X185" s="192">
        <v>0</v>
      </c>
      <c r="Y185" s="240">
        <v>0</v>
      </c>
      <c r="Z185" s="212">
        <v>0</v>
      </c>
      <c r="AA185" s="263">
        <v>0</v>
      </c>
      <c r="AB185" s="264">
        <v>0</v>
      </c>
      <c r="AC185" s="263">
        <v>0</v>
      </c>
      <c r="AD185" s="264">
        <v>0</v>
      </c>
      <c r="AE185" s="263">
        <v>0</v>
      </c>
      <c r="AF185" s="264">
        <v>0</v>
      </c>
      <c r="AG185" s="263">
        <v>0</v>
      </c>
      <c r="AH185" s="264">
        <v>0</v>
      </c>
      <c r="AI185" s="263">
        <v>0</v>
      </c>
      <c r="AJ185" s="305">
        <v>0</v>
      </c>
      <c r="AK185" s="329">
        <v>0</v>
      </c>
      <c r="AL185" s="330">
        <v>0</v>
      </c>
      <c r="AM185" s="331">
        <v>0</v>
      </c>
      <c r="AN185" s="331">
        <v>0</v>
      </c>
      <c r="AO185" s="978">
        <v>0</v>
      </c>
      <c r="AP185" s="102"/>
      <c r="AQ185" s="192"/>
      <c r="AR185" s="192"/>
      <c r="AS185" s="192"/>
      <c r="AT185" s="192"/>
      <c r="AU185" s="102"/>
      <c r="AV185" s="192"/>
      <c r="AW185" s="192"/>
      <c r="AX185" s="192"/>
      <c r="AY185" s="192"/>
      <c r="AZ185" s="192"/>
      <c r="BA185" s="260"/>
      <c r="BB185" s="260"/>
      <c r="BC185" s="260"/>
      <c r="BD185" s="192"/>
      <c r="BE185" s="192"/>
      <c r="BF185" s="192"/>
      <c r="BG185" s="192"/>
      <c r="BH185" s="192"/>
      <c r="BI185" s="192"/>
      <c r="BJ185" s="192"/>
      <c r="BK185" s="192"/>
      <c r="BL185" s="192"/>
      <c r="BM185" s="192"/>
      <c r="BN185" s="192"/>
      <c r="BO185" s="192"/>
      <c r="BP185" s="192"/>
      <c r="BQ185" s="192"/>
      <c r="BR185" s="192"/>
      <c r="BS185" s="10"/>
      <c r="BT185" s="10"/>
      <c r="BU185" s="102"/>
      <c r="BV185" s="103" t="s">
        <v>14</v>
      </c>
      <c r="BW185" s="102">
        <v>79</v>
      </c>
      <c r="BX185" s="480">
        <f t="shared" si="170"/>
        <v>0.97014183377063523</v>
      </c>
      <c r="BY185" s="190">
        <f t="shared" ref="BY185:CG185" si="192">BY395</f>
        <v>0.69389662823278841</v>
      </c>
      <c r="BZ185" s="190">
        <f t="shared" si="192"/>
        <v>0.79882816331504836</v>
      </c>
      <c r="CA185" s="190">
        <f t="shared" si="192"/>
        <v>0.88405797101449279</v>
      </c>
      <c r="CB185" s="190">
        <f t="shared" si="192"/>
        <v>0.90476190476190477</v>
      </c>
      <c r="CC185" s="480">
        <f t="shared" si="192"/>
        <v>0.87606789295637677</v>
      </c>
      <c r="CD185" s="190">
        <f t="shared" si="192"/>
        <v>0.7674949530690256</v>
      </c>
      <c r="CE185" s="190">
        <f t="shared" si="192"/>
        <v>0.84989012595326452</v>
      </c>
      <c r="CF185" s="190">
        <f t="shared" si="192"/>
        <v>1</v>
      </c>
      <c r="CG185" s="190">
        <f t="shared" si="192"/>
        <v>1</v>
      </c>
      <c r="CH185" s="190">
        <f t="shared" si="178"/>
        <v>1</v>
      </c>
    </row>
    <row r="186" spans="1:86" s="103" customFormat="1">
      <c r="A186" s="103" t="s">
        <v>14</v>
      </c>
      <c r="B186" s="102">
        <f t="shared" si="139"/>
        <v>100</v>
      </c>
      <c r="C186" s="183">
        <v>0</v>
      </c>
      <c r="D186" s="184">
        <v>0</v>
      </c>
      <c r="E186" s="338">
        <v>0</v>
      </c>
      <c r="F186" s="185">
        <v>0</v>
      </c>
      <c r="G186" s="186">
        <v>0</v>
      </c>
      <c r="H186" s="187">
        <v>0</v>
      </c>
      <c r="I186" s="22">
        <v>0</v>
      </c>
      <c r="J186" s="215">
        <v>0</v>
      </c>
      <c r="K186" s="188">
        <v>0</v>
      </c>
      <c r="L186" s="189">
        <v>0</v>
      </c>
      <c r="M186" s="23">
        <v>0</v>
      </c>
      <c r="N186" s="215">
        <v>0</v>
      </c>
      <c r="O186" s="235">
        <v>0</v>
      </c>
      <c r="P186" s="235">
        <v>0</v>
      </c>
      <c r="Q186" s="235">
        <v>0</v>
      </c>
      <c r="R186" s="208">
        <v>0</v>
      </c>
      <c r="S186" s="152">
        <v>0</v>
      </c>
      <c r="T186" s="22">
        <v>0</v>
      </c>
      <c r="U186" s="151">
        <v>0</v>
      </c>
      <c r="V186" s="212">
        <v>0</v>
      </c>
      <c r="W186" s="191">
        <v>0</v>
      </c>
      <c r="X186" s="192">
        <v>0</v>
      </c>
      <c r="Y186" s="240">
        <v>0</v>
      </c>
      <c r="Z186" s="212">
        <v>0</v>
      </c>
      <c r="AA186" s="263">
        <v>0</v>
      </c>
      <c r="AB186" s="264">
        <v>0</v>
      </c>
      <c r="AC186" s="263">
        <v>0</v>
      </c>
      <c r="AD186" s="264">
        <v>0</v>
      </c>
      <c r="AE186" s="263">
        <v>0</v>
      </c>
      <c r="AF186" s="264">
        <v>0</v>
      </c>
      <c r="AG186" s="263">
        <v>0</v>
      </c>
      <c r="AH186" s="264">
        <v>0</v>
      </c>
      <c r="AI186" s="263">
        <v>0</v>
      </c>
      <c r="AJ186" s="305">
        <v>0</v>
      </c>
      <c r="AK186" s="329">
        <v>0</v>
      </c>
      <c r="AL186" s="330">
        <v>0</v>
      </c>
      <c r="AM186" s="331">
        <v>0</v>
      </c>
      <c r="AN186" s="331">
        <v>0</v>
      </c>
      <c r="AO186" s="978">
        <v>0</v>
      </c>
      <c r="AP186" s="102"/>
      <c r="AQ186" s="192"/>
      <c r="AR186" s="192"/>
      <c r="AS186" s="192"/>
      <c r="AT186" s="192"/>
      <c r="AU186" s="102"/>
      <c r="AV186" s="192"/>
      <c r="AW186" s="192"/>
      <c r="AX186" s="192"/>
      <c r="AY186" s="192"/>
      <c r="AZ186" s="192"/>
      <c r="BA186" s="260"/>
      <c r="BB186" s="260"/>
      <c r="BC186" s="260"/>
      <c r="BD186" s="192"/>
      <c r="BE186" s="192"/>
      <c r="BF186" s="192"/>
      <c r="BG186" s="192"/>
      <c r="BH186" s="192"/>
      <c r="BI186" s="192"/>
      <c r="BJ186" s="192"/>
      <c r="BK186" s="192"/>
      <c r="BL186" s="192"/>
      <c r="BM186" s="192"/>
      <c r="BN186" s="192"/>
      <c r="BO186" s="192"/>
      <c r="BP186" s="192"/>
      <c r="BQ186" s="192"/>
      <c r="BR186" s="192"/>
      <c r="BS186" s="10"/>
      <c r="BT186" s="10"/>
      <c r="BU186" s="102"/>
      <c r="BV186" s="103" t="s">
        <v>14</v>
      </c>
      <c r="BW186" s="102">
        <v>80</v>
      </c>
      <c r="BX186" s="480">
        <f t="shared" si="170"/>
        <v>0.97014183377063523</v>
      </c>
      <c r="BY186" s="190">
        <f t="shared" ref="BY186:CG186" si="193">BY396</f>
        <v>0.69389662823278841</v>
      </c>
      <c r="BZ186" s="190">
        <f t="shared" si="193"/>
        <v>0.79882816331504836</v>
      </c>
      <c r="CA186" s="190">
        <f t="shared" si="193"/>
        <v>0.88405797101449279</v>
      </c>
      <c r="CB186" s="190">
        <f t="shared" si="193"/>
        <v>0.90476190476190477</v>
      </c>
      <c r="CC186" s="480">
        <f t="shared" si="193"/>
        <v>0.87606789295637677</v>
      </c>
      <c r="CD186" s="190">
        <f t="shared" si="193"/>
        <v>0.7674949530690256</v>
      </c>
      <c r="CE186" s="190">
        <f t="shared" si="193"/>
        <v>0.84989012595326452</v>
      </c>
      <c r="CF186" s="190">
        <f t="shared" si="193"/>
        <v>1</v>
      </c>
      <c r="CG186" s="190">
        <f t="shared" si="193"/>
        <v>1</v>
      </c>
      <c r="CH186" s="190">
        <f t="shared" si="178"/>
        <v>1</v>
      </c>
    </row>
    <row r="187" spans="1:86" s="103" customFormat="1">
      <c r="A187" s="103" t="s">
        <v>14</v>
      </c>
      <c r="B187" s="102">
        <f t="shared" si="139"/>
        <v>100</v>
      </c>
      <c r="C187" s="183">
        <v>0</v>
      </c>
      <c r="D187" s="184">
        <v>0</v>
      </c>
      <c r="E187" s="338">
        <v>0</v>
      </c>
      <c r="F187" s="185">
        <v>0</v>
      </c>
      <c r="G187" s="186">
        <v>0</v>
      </c>
      <c r="H187" s="187">
        <v>0</v>
      </c>
      <c r="I187" s="22">
        <v>0</v>
      </c>
      <c r="J187" s="215">
        <v>0</v>
      </c>
      <c r="K187" s="188">
        <v>0</v>
      </c>
      <c r="L187" s="189">
        <v>0</v>
      </c>
      <c r="M187" s="23">
        <v>0</v>
      </c>
      <c r="N187" s="215">
        <v>0</v>
      </c>
      <c r="O187" s="235">
        <v>0</v>
      </c>
      <c r="P187" s="235">
        <v>0</v>
      </c>
      <c r="Q187" s="235">
        <v>0</v>
      </c>
      <c r="R187" s="208">
        <v>0</v>
      </c>
      <c r="S187" s="152">
        <v>0</v>
      </c>
      <c r="T187" s="22">
        <v>0</v>
      </c>
      <c r="U187" s="151">
        <v>0</v>
      </c>
      <c r="V187" s="212">
        <v>0</v>
      </c>
      <c r="W187" s="191">
        <v>0</v>
      </c>
      <c r="X187" s="192">
        <v>0</v>
      </c>
      <c r="Y187" s="240">
        <v>0</v>
      </c>
      <c r="Z187" s="212">
        <v>0</v>
      </c>
      <c r="AA187" s="263">
        <v>0</v>
      </c>
      <c r="AB187" s="264">
        <v>0</v>
      </c>
      <c r="AC187" s="263">
        <v>0</v>
      </c>
      <c r="AD187" s="264">
        <v>0</v>
      </c>
      <c r="AE187" s="263">
        <v>0</v>
      </c>
      <c r="AF187" s="264">
        <v>0</v>
      </c>
      <c r="AG187" s="263">
        <v>0</v>
      </c>
      <c r="AH187" s="264">
        <v>0</v>
      </c>
      <c r="AI187" s="263">
        <v>0</v>
      </c>
      <c r="AJ187" s="305">
        <v>0</v>
      </c>
      <c r="AK187" s="329">
        <v>0</v>
      </c>
      <c r="AL187" s="330">
        <v>0</v>
      </c>
      <c r="AM187" s="331">
        <v>0</v>
      </c>
      <c r="AN187" s="331">
        <v>0</v>
      </c>
      <c r="AO187" s="978">
        <v>0</v>
      </c>
      <c r="AP187" s="102"/>
      <c r="AQ187" s="192"/>
      <c r="AR187" s="192"/>
      <c r="AS187" s="192"/>
      <c r="AT187" s="192"/>
      <c r="AU187" s="102"/>
      <c r="AV187" s="192"/>
      <c r="AW187" s="192"/>
      <c r="AX187" s="192"/>
      <c r="AY187" s="192"/>
      <c r="AZ187" s="192"/>
      <c r="BA187" s="260"/>
      <c r="BB187" s="260"/>
      <c r="BC187" s="260"/>
      <c r="BD187" s="192"/>
      <c r="BE187" s="192"/>
      <c r="BF187" s="192"/>
      <c r="BG187" s="192"/>
      <c r="BH187" s="192"/>
      <c r="BI187" s="192"/>
      <c r="BJ187" s="192"/>
      <c r="BK187" s="192"/>
      <c r="BL187" s="192"/>
      <c r="BM187" s="192"/>
      <c r="BN187" s="192"/>
      <c r="BO187" s="192"/>
      <c r="BP187" s="192"/>
      <c r="BQ187" s="192"/>
      <c r="BR187" s="192"/>
      <c r="BS187" s="10"/>
      <c r="BT187" s="10"/>
      <c r="BU187" s="102"/>
      <c r="BV187" s="103" t="s">
        <v>14</v>
      </c>
      <c r="BW187" s="102">
        <v>81</v>
      </c>
      <c r="BX187" s="480">
        <f t="shared" si="170"/>
        <v>0.97014183377063523</v>
      </c>
      <c r="BY187" s="190">
        <f t="shared" ref="BY187:CG187" si="194">BY397</f>
        <v>0.69389662823278841</v>
      </c>
      <c r="BZ187" s="190">
        <f t="shared" si="194"/>
        <v>0.79882816331504836</v>
      </c>
      <c r="CA187" s="190">
        <f t="shared" si="194"/>
        <v>0.88405797101449279</v>
      </c>
      <c r="CB187" s="190">
        <f t="shared" si="194"/>
        <v>0.90476190476190477</v>
      </c>
      <c r="CC187" s="480">
        <f t="shared" si="194"/>
        <v>0.87606789295637677</v>
      </c>
      <c r="CD187" s="190">
        <f t="shared" si="194"/>
        <v>0.7674949530690256</v>
      </c>
      <c r="CE187" s="190">
        <f t="shared" si="194"/>
        <v>0.84989012595326452</v>
      </c>
      <c r="CF187" s="190">
        <f t="shared" si="194"/>
        <v>1</v>
      </c>
      <c r="CG187" s="190">
        <f t="shared" si="194"/>
        <v>1</v>
      </c>
      <c r="CH187" s="190">
        <f t="shared" si="178"/>
        <v>1</v>
      </c>
    </row>
    <row r="188" spans="1:86" s="103" customFormat="1">
      <c r="A188" s="103" t="s">
        <v>14</v>
      </c>
      <c r="B188" s="102">
        <f t="shared" si="139"/>
        <v>100</v>
      </c>
      <c r="C188" s="183">
        <v>0</v>
      </c>
      <c r="D188" s="184">
        <v>0</v>
      </c>
      <c r="E188" s="338">
        <v>0</v>
      </c>
      <c r="F188" s="185">
        <v>0</v>
      </c>
      <c r="G188" s="186">
        <v>0</v>
      </c>
      <c r="H188" s="187">
        <v>0</v>
      </c>
      <c r="I188" s="22">
        <v>0</v>
      </c>
      <c r="J188" s="215">
        <v>0</v>
      </c>
      <c r="K188" s="188">
        <v>0</v>
      </c>
      <c r="L188" s="189">
        <v>0</v>
      </c>
      <c r="M188" s="23">
        <v>0</v>
      </c>
      <c r="N188" s="215">
        <v>0</v>
      </c>
      <c r="O188" s="235">
        <v>0</v>
      </c>
      <c r="P188" s="235">
        <v>0</v>
      </c>
      <c r="Q188" s="235">
        <v>0</v>
      </c>
      <c r="R188" s="208">
        <v>0</v>
      </c>
      <c r="S188" s="152">
        <v>0</v>
      </c>
      <c r="T188" s="22">
        <v>0</v>
      </c>
      <c r="U188" s="151">
        <v>0</v>
      </c>
      <c r="V188" s="212">
        <v>0</v>
      </c>
      <c r="W188" s="191">
        <v>0</v>
      </c>
      <c r="X188" s="192">
        <v>0</v>
      </c>
      <c r="Y188" s="240">
        <v>0</v>
      </c>
      <c r="Z188" s="212">
        <v>0</v>
      </c>
      <c r="AA188" s="263">
        <v>0</v>
      </c>
      <c r="AB188" s="264">
        <v>0</v>
      </c>
      <c r="AC188" s="263">
        <v>0</v>
      </c>
      <c r="AD188" s="264">
        <v>0</v>
      </c>
      <c r="AE188" s="263">
        <v>0</v>
      </c>
      <c r="AF188" s="264">
        <v>0</v>
      </c>
      <c r="AG188" s="263">
        <v>0</v>
      </c>
      <c r="AH188" s="264">
        <v>0</v>
      </c>
      <c r="AI188" s="263">
        <v>0</v>
      </c>
      <c r="AJ188" s="305">
        <v>0</v>
      </c>
      <c r="AK188" s="329">
        <v>0</v>
      </c>
      <c r="AL188" s="330">
        <v>0</v>
      </c>
      <c r="AM188" s="331">
        <v>0</v>
      </c>
      <c r="AN188" s="331">
        <v>0</v>
      </c>
      <c r="AO188" s="978">
        <v>0</v>
      </c>
      <c r="AP188" s="102"/>
      <c r="AQ188" s="192"/>
      <c r="AR188" s="192"/>
      <c r="AS188" s="192"/>
      <c r="AT188" s="192"/>
      <c r="AU188" s="102"/>
      <c r="AV188" s="192"/>
      <c r="AW188" s="192"/>
      <c r="AX188" s="192"/>
      <c r="AY188" s="192"/>
      <c r="AZ188" s="192"/>
      <c r="BA188" s="260"/>
      <c r="BB188" s="260"/>
      <c r="BC188" s="260"/>
      <c r="BD188" s="192"/>
      <c r="BE188" s="192"/>
      <c r="BF188" s="192"/>
      <c r="BG188" s="192"/>
      <c r="BH188" s="192"/>
      <c r="BI188" s="192"/>
      <c r="BJ188" s="192"/>
      <c r="BK188" s="192"/>
      <c r="BL188" s="192"/>
      <c r="BM188" s="192"/>
      <c r="BN188" s="192"/>
      <c r="BO188" s="192"/>
      <c r="BP188" s="192"/>
      <c r="BQ188" s="192"/>
      <c r="BR188" s="192"/>
      <c r="BS188" s="10"/>
      <c r="BT188" s="10"/>
      <c r="BU188" s="102"/>
      <c r="BV188" s="103" t="s">
        <v>14</v>
      </c>
      <c r="BW188" s="102">
        <v>82</v>
      </c>
      <c r="BX188" s="480">
        <f t="shared" si="170"/>
        <v>0.97014183377063523</v>
      </c>
      <c r="BY188" s="190">
        <f t="shared" ref="BY188:CG188" si="195">BY398</f>
        <v>0.69389662823278841</v>
      </c>
      <c r="BZ188" s="190">
        <f t="shared" si="195"/>
        <v>0.79882816331504836</v>
      </c>
      <c r="CA188" s="190">
        <f t="shared" si="195"/>
        <v>0.88405797101449279</v>
      </c>
      <c r="CB188" s="190">
        <f t="shared" si="195"/>
        <v>0.90476190476190477</v>
      </c>
      <c r="CC188" s="480">
        <f t="shared" si="195"/>
        <v>0.87606789295637677</v>
      </c>
      <c r="CD188" s="190">
        <f t="shared" si="195"/>
        <v>0.7674949530690256</v>
      </c>
      <c r="CE188" s="190">
        <f t="shared" si="195"/>
        <v>0.84989012595326452</v>
      </c>
      <c r="CF188" s="190">
        <f t="shared" si="195"/>
        <v>1</v>
      </c>
      <c r="CG188" s="190">
        <f t="shared" si="195"/>
        <v>1</v>
      </c>
      <c r="CH188" s="190">
        <f t="shared" si="178"/>
        <v>1</v>
      </c>
    </row>
    <row r="189" spans="1:86" s="103" customFormat="1">
      <c r="A189" s="103" t="s">
        <v>14</v>
      </c>
      <c r="B189" s="102">
        <f t="shared" si="139"/>
        <v>100</v>
      </c>
      <c r="C189" s="196">
        <v>0</v>
      </c>
      <c r="D189" s="184">
        <v>0</v>
      </c>
      <c r="E189" s="339">
        <v>0</v>
      </c>
      <c r="F189" s="185">
        <v>0</v>
      </c>
      <c r="G189" s="186">
        <v>0</v>
      </c>
      <c r="H189" s="187">
        <v>0</v>
      </c>
      <c r="I189" s="22">
        <v>0</v>
      </c>
      <c r="J189" s="215">
        <v>0</v>
      </c>
      <c r="K189" s="188">
        <v>0</v>
      </c>
      <c r="L189" s="189">
        <v>0</v>
      </c>
      <c r="M189" s="23">
        <v>0</v>
      </c>
      <c r="N189" s="215">
        <v>0</v>
      </c>
      <c r="O189" s="235">
        <v>0</v>
      </c>
      <c r="P189" s="235">
        <v>0</v>
      </c>
      <c r="Q189" s="235">
        <v>0</v>
      </c>
      <c r="R189" s="208">
        <v>0</v>
      </c>
      <c r="S189" s="152">
        <v>0</v>
      </c>
      <c r="T189" s="22">
        <v>0</v>
      </c>
      <c r="U189" s="151">
        <v>0</v>
      </c>
      <c r="V189" s="212">
        <v>0</v>
      </c>
      <c r="W189" s="191">
        <v>0</v>
      </c>
      <c r="X189" s="192">
        <v>0</v>
      </c>
      <c r="Y189" s="240">
        <v>0</v>
      </c>
      <c r="Z189" s="212">
        <v>0</v>
      </c>
      <c r="AA189" s="263">
        <v>0</v>
      </c>
      <c r="AB189" s="264">
        <v>0</v>
      </c>
      <c r="AC189" s="263">
        <v>0</v>
      </c>
      <c r="AD189" s="264">
        <v>0</v>
      </c>
      <c r="AE189" s="263">
        <v>0</v>
      </c>
      <c r="AF189" s="264">
        <v>0</v>
      </c>
      <c r="AG189" s="263">
        <v>0</v>
      </c>
      <c r="AH189" s="264">
        <v>0</v>
      </c>
      <c r="AI189" s="263">
        <v>0</v>
      </c>
      <c r="AJ189" s="305">
        <v>0</v>
      </c>
      <c r="AK189" s="329">
        <v>0</v>
      </c>
      <c r="AL189" s="330">
        <v>0</v>
      </c>
      <c r="AM189" s="331">
        <v>0</v>
      </c>
      <c r="AN189" s="331">
        <v>0</v>
      </c>
      <c r="AO189" s="978">
        <v>0</v>
      </c>
      <c r="AP189" s="102"/>
      <c r="AQ189" s="192"/>
      <c r="AR189" s="192"/>
      <c r="AS189" s="192"/>
      <c r="AT189" s="192"/>
      <c r="AU189" s="102"/>
      <c r="AV189" s="192"/>
      <c r="AW189" s="192"/>
      <c r="AX189" s="192"/>
      <c r="AY189" s="192"/>
      <c r="AZ189" s="192"/>
      <c r="BA189" s="260"/>
      <c r="BB189" s="260"/>
      <c r="BC189" s="260"/>
      <c r="BD189" s="192"/>
      <c r="BE189" s="192"/>
      <c r="BF189" s="192"/>
      <c r="BG189" s="192"/>
      <c r="BH189" s="192"/>
      <c r="BI189" s="192"/>
      <c r="BJ189" s="192"/>
      <c r="BK189" s="192"/>
      <c r="BL189" s="192"/>
      <c r="BM189" s="192"/>
      <c r="BN189" s="192"/>
      <c r="BO189" s="192"/>
      <c r="BP189" s="192"/>
      <c r="BQ189" s="192"/>
      <c r="BR189" s="192"/>
      <c r="BS189" s="10"/>
      <c r="BT189" s="10"/>
      <c r="BU189" s="102"/>
      <c r="BV189" s="103" t="s">
        <v>14</v>
      </c>
      <c r="BW189" s="102">
        <v>83</v>
      </c>
      <c r="BX189" s="480">
        <f t="shared" si="170"/>
        <v>0.97014183377063523</v>
      </c>
      <c r="BY189" s="190">
        <f t="shared" ref="BY189:CG189" si="196">BY399</f>
        <v>0.69389662823278841</v>
      </c>
      <c r="BZ189" s="190">
        <f t="shared" si="196"/>
        <v>0.79882816331504836</v>
      </c>
      <c r="CA189" s="190">
        <f t="shared" si="196"/>
        <v>0.88405797101449279</v>
      </c>
      <c r="CB189" s="190">
        <f t="shared" si="196"/>
        <v>0.90476190476190477</v>
      </c>
      <c r="CC189" s="480">
        <f t="shared" si="196"/>
        <v>0.87606789295637677</v>
      </c>
      <c r="CD189" s="190">
        <f t="shared" si="196"/>
        <v>0.7674949530690256</v>
      </c>
      <c r="CE189" s="190">
        <f t="shared" si="196"/>
        <v>0.84989012595326452</v>
      </c>
      <c r="CF189" s="190">
        <f t="shared" si="196"/>
        <v>1</v>
      </c>
      <c r="CG189" s="190">
        <f t="shared" si="196"/>
        <v>1</v>
      </c>
      <c r="CH189" s="190">
        <f t="shared" si="178"/>
        <v>1</v>
      </c>
    </row>
    <row r="190" spans="1:86" s="103" customFormat="1">
      <c r="A190" s="103" t="s">
        <v>14</v>
      </c>
      <c r="B190" s="102">
        <f t="shared" si="139"/>
        <v>100</v>
      </c>
      <c r="C190" s="183">
        <v>0</v>
      </c>
      <c r="D190" s="184">
        <v>0</v>
      </c>
      <c r="E190" s="338">
        <v>0</v>
      </c>
      <c r="F190" s="185">
        <v>0</v>
      </c>
      <c r="G190" s="186">
        <v>0</v>
      </c>
      <c r="H190" s="187">
        <v>0</v>
      </c>
      <c r="I190" s="22">
        <v>0</v>
      </c>
      <c r="J190" s="215">
        <v>0</v>
      </c>
      <c r="K190" s="188">
        <v>0</v>
      </c>
      <c r="L190" s="189">
        <v>0</v>
      </c>
      <c r="M190" s="23">
        <v>0</v>
      </c>
      <c r="N190" s="215">
        <v>0</v>
      </c>
      <c r="O190" s="235">
        <v>0</v>
      </c>
      <c r="P190" s="235">
        <v>0</v>
      </c>
      <c r="Q190" s="235">
        <v>0</v>
      </c>
      <c r="R190" s="208">
        <v>0</v>
      </c>
      <c r="S190" s="152">
        <v>0</v>
      </c>
      <c r="T190" s="22">
        <v>0</v>
      </c>
      <c r="U190" s="151">
        <v>0</v>
      </c>
      <c r="V190" s="212">
        <v>0</v>
      </c>
      <c r="W190" s="191">
        <v>0</v>
      </c>
      <c r="X190" s="192">
        <v>0</v>
      </c>
      <c r="Y190" s="240">
        <v>0</v>
      </c>
      <c r="Z190" s="212">
        <v>0</v>
      </c>
      <c r="AA190" s="263">
        <v>0</v>
      </c>
      <c r="AB190" s="264">
        <v>0</v>
      </c>
      <c r="AC190" s="263">
        <v>0</v>
      </c>
      <c r="AD190" s="264">
        <v>0</v>
      </c>
      <c r="AE190" s="263">
        <v>0</v>
      </c>
      <c r="AF190" s="264">
        <v>0</v>
      </c>
      <c r="AG190" s="263">
        <v>0</v>
      </c>
      <c r="AH190" s="264">
        <v>0</v>
      </c>
      <c r="AI190" s="263">
        <v>0</v>
      </c>
      <c r="AJ190" s="305">
        <v>0</v>
      </c>
      <c r="AK190" s="329">
        <v>0</v>
      </c>
      <c r="AL190" s="330">
        <v>0</v>
      </c>
      <c r="AM190" s="331">
        <v>0</v>
      </c>
      <c r="AN190" s="331">
        <v>0</v>
      </c>
      <c r="AO190" s="978">
        <v>0</v>
      </c>
      <c r="AP190" s="102"/>
      <c r="AQ190" s="192"/>
      <c r="AR190" s="192"/>
      <c r="AS190" s="192"/>
      <c r="AT190" s="192"/>
      <c r="AU190" s="102"/>
      <c r="AV190" s="192"/>
      <c r="AW190" s="192"/>
      <c r="AX190" s="192"/>
      <c r="AY190" s="192"/>
      <c r="AZ190" s="192"/>
      <c r="BA190" s="260"/>
      <c r="BB190" s="260"/>
      <c r="BC190" s="260"/>
      <c r="BD190" s="192"/>
      <c r="BE190" s="192"/>
      <c r="BF190" s="192"/>
      <c r="BG190" s="192"/>
      <c r="BH190" s="192"/>
      <c r="BI190" s="192"/>
      <c r="BJ190" s="192"/>
      <c r="BK190" s="192"/>
      <c r="BL190" s="192"/>
      <c r="BM190" s="192"/>
      <c r="BN190" s="192"/>
      <c r="BO190" s="192"/>
      <c r="BP190" s="192"/>
      <c r="BQ190" s="192"/>
      <c r="BR190" s="192"/>
      <c r="BS190" s="10"/>
      <c r="BT190" s="10"/>
      <c r="BU190" s="102"/>
      <c r="BV190" s="103" t="s">
        <v>14</v>
      </c>
      <c r="BW190" s="102">
        <v>84</v>
      </c>
      <c r="BX190" s="480">
        <f t="shared" si="170"/>
        <v>0.97014183377063523</v>
      </c>
      <c r="BY190" s="190">
        <f t="shared" ref="BY190:CG190" si="197">BY400</f>
        <v>0.69389662823278841</v>
      </c>
      <c r="BZ190" s="190">
        <f t="shared" si="197"/>
        <v>0.79882816331504836</v>
      </c>
      <c r="CA190" s="190">
        <f t="shared" si="197"/>
        <v>0.88405797101449279</v>
      </c>
      <c r="CB190" s="190">
        <f t="shared" si="197"/>
        <v>0.90476190476190477</v>
      </c>
      <c r="CC190" s="480">
        <f t="shared" si="197"/>
        <v>0.87606789295637677</v>
      </c>
      <c r="CD190" s="190">
        <f t="shared" si="197"/>
        <v>0.7674949530690256</v>
      </c>
      <c r="CE190" s="190">
        <f t="shared" si="197"/>
        <v>0.84989012595326452</v>
      </c>
      <c r="CF190" s="190">
        <f t="shared" si="197"/>
        <v>1</v>
      </c>
      <c r="CG190" s="190">
        <f t="shared" si="197"/>
        <v>1</v>
      </c>
      <c r="CH190" s="190">
        <f t="shared" si="178"/>
        <v>1</v>
      </c>
    </row>
    <row r="191" spans="1:86" s="103" customFormat="1">
      <c r="A191" s="103" t="s">
        <v>14</v>
      </c>
      <c r="B191" s="102">
        <f t="shared" si="139"/>
        <v>100</v>
      </c>
      <c r="C191" s="183">
        <v>0</v>
      </c>
      <c r="D191" s="184">
        <v>0</v>
      </c>
      <c r="E191" s="339">
        <v>0</v>
      </c>
      <c r="F191" s="185">
        <v>0</v>
      </c>
      <c r="G191" s="186">
        <v>0</v>
      </c>
      <c r="H191" s="187">
        <v>0</v>
      </c>
      <c r="I191" s="22">
        <v>0</v>
      </c>
      <c r="J191" s="215">
        <v>0</v>
      </c>
      <c r="K191" s="188">
        <v>0</v>
      </c>
      <c r="L191" s="189">
        <v>0</v>
      </c>
      <c r="M191" s="23">
        <v>0</v>
      </c>
      <c r="N191" s="215">
        <v>0</v>
      </c>
      <c r="O191" s="235">
        <v>0</v>
      </c>
      <c r="P191" s="235">
        <v>0</v>
      </c>
      <c r="Q191" s="235">
        <v>0</v>
      </c>
      <c r="R191" s="208">
        <v>0</v>
      </c>
      <c r="S191" s="152">
        <v>0</v>
      </c>
      <c r="T191" s="22">
        <v>0</v>
      </c>
      <c r="U191" s="151">
        <v>0</v>
      </c>
      <c r="V191" s="212">
        <v>0</v>
      </c>
      <c r="W191" s="191">
        <v>0</v>
      </c>
      <c r="X191" s="192">
        <v>0</v>
      </c>
      <c r="Y191" s="240">
        <v>0</v>
      </c>
      <c r="Z191" s="212">
        <v>0</v>
      </c>
      <c r="AA191" s="263">
        <v>0</v>
      </c>
      <c r="AB191" s="264">
        <v>0</v>
      </c>
      <c r="AC191" s="263">
        <v>0</v>
      </c>
      <c r="AD191" s="264">
        <v>0</v>
      </c>
      <c r="AE191" s="263">
        <v>0</v>
      </c>
      <c r="AF191" s="264">
        <v>0</v>
      </c>
      <c r="AG191" s="263">
        <v>0</v>
      </c>
      <c r="AH191" s="264">
        <v>0</v>
      </c>
      <c r="AI191" s="263">
        <v>0</v>
      </c>
      <c r="AJ191" s="305">
        <v>0</v>
      </c>
      <c r="AK191" s="329">
        <v>0</v>
      </c>
      <c r="AL191" s="330">
        <v>0</v>
      </c>
      <c r="AM191" s="331">
        <v>0</v>
      </c>
      <c r="AN191" s="331">
        <v>0</v>
      </c>
      <c r="AO191" s="978">
        <v>0</v>
      </c>
      <c r="AP191" s="102"/>
      <c r="AQ191" s="192"/>
      <c r="AR191" s="192"/>
      <c r="AS191" s="192"/>
      <c r="AT191" s="192"/>
      <c r="AU191" s="102"/>
      <c r="AV191" s="192"/>
      <c r="AW191" s="192"/>
      <c r="AX191" s="192"/>
      <c r="AY191" s="192"/>
      <c r="AZ191" s="192"/>
      <c r="BA191" s="260"/>
      <c r="BB191" s="260"/>
      <c r="BC191" s="260"/>
      <c r="BD191" s="192"/>
      <c r="BE191" s="192"/>
      <c r="BF191" s="192"/>
      <c r="BG191" s="192"/>
      <c r="BH191" s="192"/>
      <c r="BI191" s="192"/>
      <c r="BJ191" s="192"/>
      <c r="BK191" s="192"/>
      <c r="BL191" s="192"/>
      <c r="BM191" s="192"/>
      <c r="BN191" s="192"/>
      <c r="BO191" s="192"/>
      <c r="BP191" s="192"/>
      <c r="BQ191" s="192"/>
      <c r="BR191" s="192"/>
      <c r="BS191" s="10"/>
      <c r="BT191" s="10"/>
      <c r="BU191" s="102"/>
      <c r="BV191" s="103" t="s">
        <v>14</v>
      </c>
      <c r="BW191" s="102">
        <v>85</v>
      </c>
      <c r="BX191" s="480">
        <f t="shared" si="170"/>
        <v>0.97014183377063523</v>
      </c>
      <c r="BY191" s="190">
        <f t="shared" ref="BY191:CG191" si="198">BY401</f>
        <v>0.69389662823278841</v>
      </c>
      <c r="BZ191" s="190">
        <f t="shared" si="198"/>
        <v>0.79882816331504836</v>
      </c>
      <c r="CA191" s="190">
        <f t="shared" si="198"/>
        <v>0.88405797101449279</v>
      </c>
      <c r="CB191" s="190">
        <f t="shared" si="198"/>
        <v>0.90476190476190477</v>
      </c>
      <c r="CC191" s="480">
        <f t="shared" si="198"/>
        <v>0.87606789295637677</v>
      </c>
      <c r="CD191" s="190">
        <f t="shared" si="198"/>
        <v>0.7674949530690256</v>
      </c>
      <c r="CE191" s="190">
        <f t="shared" si="198"/>
        <v>0.84989012595326452</v>
      </c>
      <c r="CF191" s="190">
        <f t="shared" si="198"/>
        <v>1</v>
      </c>
      <c r="CG191" s="190">
        <f t="shared" si="198"/>
        <v>1</v>
      </c>
      <c r="CH191" s="190">
        <f t="shared" si="178"/>
        <v>1</v>
      </c>
    </row>
    <row r="192" spans="1:86" s="103" customFormat="1">
      <c r="A192" s="103" t="s">
        <v>14</v>
      </c>
      <c r="B192" s="102">
        <f t="shared" si="139"/>
        <v>100</v>
      </c>
      <c r="C192" s="183">
        <v>0</v>
      </c>
      <c r="D192" s="184">
        <v>0</v>
      </c>
      <c r="E192" s="338">
        <v>0</v>
      </c>
      <c r="F192" s="185">
        <v>0</v>
      </c>
      <c r="G192" s="186">
        <v>0</v>
      </c>
      <c r="H192" s="187">
        <v>0</v>
      </c>
      <c r="I192" s="22">
        <v>0</v>
      </c>
      <c r="J192" s="215">
        <v>0</v>
      </c>
      <c r="K192" s="188">
        <v>0</v>
      </c>
      <c r="L192" s="189">
        <v>0</v>
      </c>
      <c r="M192" s="23">
        <v>0</v>
      </c>
      <c r="N192" s="215">
        <v>0</v>
      </c>
      <c r="O192" s="235">
        <v>0</v>
      </c>
      <c r="P192" s="235">
        <v>0</v>
      </c>
      <c r="Q192" s="235">
        <v>0</v>
      </c>
      <c r="R192" s="208">
        <v>0</v>
      </c>
      <c r="S192" s="152">
        <v>0</v>
      </c>
      <c r="T192" s="22">
        <v>0</v>
      </c>
      <c r="U192" s="151">
        <v>0</v>
      </c>
      <c r="V192" s="212">
        <v>0</v>
      </c>
      <c r="W192" s="191">
        <v>0</v>
      </c>
      <c r="X192" s="192">
        <v>0</v>
      </c>
      <c r="Y192" s="240">
        <v>0</v>
      </c>
      <c r="Z192" s="212">
        <v>0</v>
      </c>
      <c r="AA192" s="263">
        <v>0</v>
      </c>
      <c r="AB192" s="264">
        <v>0</v>
      </c>
      <c r="AC192" s="263">
        <v>0</v>
      </c>
      <c r="AD192" s="264">
        <v>0</v>
      </c>
      <c r="AE192" s="263">
        <v>0</v>
      </c>
      <c r="AF192" s="264">
        <v>0</v>
      </c>
      <c r="AG192" s="263">
        <v>0</v>
      </c>
      <c r="AH192" s="264">
        <v>0</v>
      </c>
      <c r="AI192" s="263">
        <v>0</v>
      </c>
      <c r="AJ192" s="305">
        <v>0</v>
      </c>
      <c r="AK192" s="329">
        <v>0</v>
      </c>
      <c r="AL192" s="330">
        <v>0</v>
      </c>
      <c r="AM192" s="331">
        <v>0</v>
      </c>
      <c r="AN192" s="331">
        <v>0</v>
      </c>
      <c r="AO192" s="978">
        <v>0</v>
      </c>
      <c r="AP192" s="102"/>
      <c r="AQ192" s="192"/>
      <c r="AR192" s="192"/>
      <c r="AS192" s="192"/>
      <c r="AT192" s="192"/>
      <c r="AU192" s="102"/>
      <c r="AV192" s="192"/>
      <c r="AW192" s="192"/>
      <c r="AX192" s="192"/>
      <c r="AY192" s="192"/>
      <c r="AZ192" s="192"/>
      <c r="BA192" s="260"/>
      <c r="BB192" s="260"/>
      <c r="BC192" s="260"/>
      <c r="BD192" s="192"/>
      <c r="BE192" s="192"/>
      <c r="BF192" s="192"/>
      <c r="BG192" s="192"/>
      <c r="BH192" s="192"/>
      <c r="BI192" s="192"/>
      <c r="BJ192" s="192"/>
      <c r="BK192" s="192"/>
      <c r="BL192" s="192"/>
      <c r="BM192" s="192"/>
      <c r="BN192" s="192"/>
      <c r="BO192" s="192"/>
      <c r="BP192" s="192"/>
      <c r="BQ192" s="192"/>
      <c r="BR192" s="192"/>
      <c r="BS192" s="10"/>
      <c r="BT192" s="10"/>
      <c r="BU192" s="102"/>
      <c r="BV192" s="103" t="s">
        <v>14</v>
      </c>
      <c r="BW192" s="102">
        <v>86</v>
      </c>
      <c r="BX192" s="480">
        <f t="shared" si="170"/>
        <v>0.97014183377063523</v>
      </c>
      <c r="BY192" s="190">
        <f t="shared" ref="BY192:CG192" si="199">BY402</f>
        <v>0.69389662823278841</v>
      </c>
      <c r="BZ192" s="190">
        <f t="shared" si="199"/>
        <v>0.79882816331504836</v>
      </c>
      <c r="CA192" s="190">
        <f t="shared" si="199"/>
        <v>0.88405797101449279</v>
      </c>
      <c r="CB192" s="190">
        <f t="shared" si="199"/>
        <v>0.90476190476190477</v>
      </c>
      <c r="CC192" s="480">
        <f t="shared" si="199"/>
        <v>0.87606789295637677</v>
      </c>
      <c r="CD192" s="190">
        <f t="shared" si="199"/>
        <v>0.7674949530690256</v>
      </c>
      <c r="CE192" s="190">
        <f t="shared" si="199"/>
        <v>0.84989012595326452</v>
      </c>
      <c r="CF192" s="190">
        <f t="shared" si="199"/>
        <v>1</v>
      </c>
      <c r="CG192" s="190">
        <f t="shared" si="199"/>
        <v>1</v>
      </c>
      <c r="CH192" s="190">
        <f t="shared" si="178"/>
        <v>1</v>
      </c>
    </row>
    <row r="193" spans="1:86" s="103" customFormat="1">
      <c r="A193" s="103" t="s">
        <v>14</v>
      </c>
      <c r="B193" s="102">
        <f t="shared" si="139"/>
        <v>100</v>
      </c>
      <c r="C193" s="183">
        <v>0</v>
      </c>
      <c r="D193" s="184">
        <v>0</v>
      </c>
      <c r="E193" s="338">
        <v>0</v>
      </c>
      <c r="F193" s="185">
        <v>0</v>
      </c>
      <c r="G193" s="186">
        <v>0</v>
      </c>
      <c r="H193" s="187">
        <v>0</v>
      </c>
      <c r="I193" s="22">
        <v>0</v>
      </c>
      <c r="J193" s="215">
        <v>0</v>
      </c>
      <c r="K193" s="188">
        <v>0</v>
      </c>
      <c r="L193" s="189">
        <v>0</v>
      </c>
      <c r="M193" s="23">
        <v>0</v>
      </c>
      <c r="N193" s="215">
        <v>0</v>
      </c>
      <c r="O193" s="235">
        <v>0</v>
      </c>
      <c r="P193" s="235">
        <v>0</v>
      </c>
      <c r="Q193" s="235">
        <v>0</v>
      </c>
      <c r="R193" s="208">
        <v>0</v>
      </c>
      <c r="S193" s="152">
        <v>0</v>
      </c>
      <c r="T193" s="22">
        <v>0</v>
      </c>
      <c r="U193" s="151">
        <v>0</v>
      </c>
      <c r="V193" s="212">
        <v>0</v>
      </c>
      <c r="W193" s="191">
        <v>0</v>
      </c>
      <c r="X193" s="192">
        <v>0</v>
      </c>
      <c r="Y193" s="240">
        <v>0</v>
      </c>
      <c r="Z193" s="212">
        <v>0</v>
      </c>
      <c r="AA193" s="263">
        <v>0</v>
      </c>
      <c r="AB193" s="264">
        <v>0</v>
      </c>
      <c r="AC193" s="263">
        <v>0</v>
      </c>
      <c r="AD193" s="264">
        <v>0</v>
      </c>
      <c r="AE193" s="263">
        <v>0</v>
      </c>
      <c r="AF193" s="264">
        <v>0</v>
      </c>
      <c r="AG193" s="263">
        <v>0</v>
      </c>
      <c r="AH193" s="264">
        <v>0</v>
      </c>
      <c r="AI193" s="263">
        <v>0</v>
      </c>
      <c r="AJ193" s="305">
        <v>0</v>
      </c>
      <c r="AK193" s="329">
        <v>0</v>
      </c>
      <c r="AL193" s="330">
        <v>0</v>
      </c>
      <c r="AM193" s="331">
        <v>0</v>
      </c>
      <c r="AN193" s="331">
        <v>0</v>
      </c>
      <c r="AO193" s="978">
        <v>0</v>
      </c>
      <c r="AP193" s="102"/>
      <c r="AQ193" s="192"/>
      <c r="AR193" s="192"/>
      <c r="AS193" s="192"/>
      <c r="AT193" s="192"/>
      <c r="AU193" s="102"/>
      <c r="AV193" s="192"/>
      <c r="AW193" s="192"/>
      <c r="AX193" s="192"/>
      <c r="AY193" s="192"/>
      <c r="AZ193" s="192"/>
      <c r="BA193" s="260"/>
      <c r="BB193" s="260"/>
      <c r="BC193" s="260"/>
      <c r="BD193" s="192"/>
      <c r="BE193" s="192"/>
      <c r="BF193" s="192"/>
      <c r="BG193" s="192"/>
      <c r="BH193" s="192"/>
      <c r="BI193" s="192"/>
      <c r="BJ193" s="192"/>
      <c r="BK193" s="192"/>
      <c r="BL193" s="192"/>
      <c r="BM193" s="192"/>
      <c r="BN193" s="192"/>
      <c r="BO193" s="192"/>
      <c r="BP193" s="192"/>
      <c r="BQ193" s="192"/>
      <c r="BR193" s="192"/>
      <c r="BS193" s="10"/>
      <c r="BT193" s="10"/>
      <c r="BU193" s="102"/>
      <c r="BV193" s="103" t="s">
        <v>14</v>
      </c>
      <c r="BW193" s="102">
        <v>87</v>
      </c>
      <c r="BX193" s="480">
        <f t="shared" si="170"/>
        <v>0.97014183377063523</v>
      </c>
      <c r="BY193" s="190">
        <f t="shared" ref="BY193:CG193" si="200">BY403</f>
        <v>0.69389662823278841</v>
      </c>
      <c r="BZ193" s="190">
        <f t="shared" si="200"/>
        <v>0.79882816331504836</v>
      </c>
      <c r="CA193" s="190">
        <f t="shared" si="200"/>
        <v>0.88405797101449279</v>
      </c>
      <c r="CB193" s="190">
        <f t="shared" si="200"/>
        <v>0.90476190476190477</v>
      </c>
      <c r="CC193" s="480">
        <f t="shared" si="200"/>
        <v>0.87606789295637677</v>
      </c>
      <c r="CD193" s="190">
        <f t="shared" si="200"/>
        <v>0.7674949530690256</v>
      </c>
      <c r="CE193" s="190">
        <f t="shared" si="200"/>
        <v>0.84989012595326452</v>
      </c>
      <c r="CF193" s="190">
        <f t="shared" si="200"/>
        <v>1</v>
      </c>
      <c r="CG193" s="190">
        <f t="shared" si="200"/>
        <v>1</v>
      </c>
      <c r="CH193" s="190">
        <f t="shared" si="178"/>
        <v>1</v>
      </c>
    </row>
    <row r="194" spans="1:86" s="103" customFormat="1">
      <c r="A194" s="103" t="s">
        <v>14</v>
      </c>
      <c r="B194" s="102">
        <f t="shared" si="139"/>
        <v>100</v>
      </c>
      <c r="C194" s="183">
        <v>0</v>
      </c>
      <c r="D194" s="184">
        <v>0</v>
      </c>
      <c r="E194" s="338">
        <v>0</v>
      </c>
      <c r="F194" s="185">
        <v>0</v>
      </c>
      <c r="G194" s="186">
        <v>0</v>
      </c>
      <c r="H194" s="187">
        <v>0</v>
      </c>
      <c r="I194" s="22">
        <v>0</v>
      </c>
      <c r="J194" s="215">
        <v>0</v>
      </c>
      <c r="K194" s="188">
        <v>0</v>
      </c>
      <c r="L194" s="189">
        <v>0</v>
      </c>
      <c r="M194" s="23">
        <v>0</v>
      </c>
      <c r="N194" s="215">
        <v>0</v>
      </c>
      <c r="O194" s="235">
        <v>0</v>
      </c>
      <c r="P194" s="235">
        <v>0</v>
      </c>
      <c r="Q194" s="235">
        <v>0</v>
      </c>
      <c r="R194" s="208">
        <v>0</v>
      </c>
      <c r="S194" s="152">
        <v>0</v>
      </c>
      <c r="T194" s="22">
        <v>0</v>
      </c>
      <c r="U194" s="151">
        <v>0</v>
      </c>
      <c r="V194" s="212">
        <v>0</v>
      </c>
      <c r="W194" s="191">
        <v>0</v>
      </c>
      <c r="X194" s="192">
        <v>0</v>
      </c>
      <c r="Y194" s="240">
        <v>0</v>
      </c>
      <c r="Z194" s="212">
        <v>0</v>
      </c>
      <c r="AA194" s="263">
        <v>0</v>
      </c>
      <c r="AB194" s="264">
        <v>0</v>
      </c>
      <c r="AC194" s="263">
        <v>0</v>
      </c>
      <c r="AD194" s="264">
        <v>0</v>
      </c>
      <c r="AE194" s="263">
        <v>0</v>
      </c>
      <c r="AF194" s="264">
        <v>0</v>
      </c>
      <c r="AG194" s="263">
        <v>0</v>
      </c>
      <c r="AH194" s="264">
        <v>0</v>
      </c>
      <c r="AI194" s="263">
        <v>0</v>
      </c>
      <c r="AJ194" s="305">
        <v>0</v>
      </c>
      <c r="AK194" s="329">
        <v>0</v>
      </c>
      <c r="AL194" s="330">
        <v>0</v>
      </c>
      <c r="AM194" s="331">
        <v>0</v>
      </c>
      <c r="AN194" s="331">
        <v>0</v>
      </c>
      <c r="AO194" s="978">
        <v>0</v>
      </c>
      <c r="AP194" s="102"/>
      <c r="AQ194" s="192"/>
      <c r="AR194" s="192"/>
      <c r="AS194" s="192"/>
      <c r="AT194" s="192"/>
      <c r="AU194" s="102"/>
      <c r="AV194" s="192"/>
      <c r="AW194" s="192"/>
      <c r="AX194" s="192"/>
      <c r="AY194" s="192"/>
      <c r="AZ194" s="192"/>
      <c r="BA194" s="260"/>
      <c r="BB194" s="260"/>
      <c r="BC194" s="260"/>
      <c r="BD194" s="192"/>
      <c r="BE194" s="192"/>
      <c r="BF194" s="192"/>
      <c r="BG194" s="192"/>
      <c r="BH194" s="192"/>
      <c r="BI194" s="192"/>
      <c r="BJ194" s="192"/>
      <c r="BK194" s="192"/>
      <c r="BL194" s="192"/>
      <c r="BM194" s="192"/>
      <c r="BN194" s="192"/>
      <c r="BO194" s="192"/>
      <c r="BP194" s="192"/>
      <c r="BQ194" s="192"/>
      <c r="BR194" s="192"/>
      <c r="BS194" s="10"/>
      <c r="BT194" s="10"/>
      <c r="BU194" s="102"/>
      <c r="BV194" s="103" t="s">
        <v>14</v>
      </c>
      <c r="BW194" s="102">
        <v>88</v>
      </c>
      <c r="BX194" s="480">
        <f t="shared" si="170"/>
        <v>0.97014183377063523</v>
      </c>
      <c r="BY194" s="190">
        <f t="shared" ref="BY194:CG194" si="201">BY404</f>
        <v>0.69389662823278841</v>
      </c>
      <c r="BZ194" s="190">
        <f t="shared" si="201"/>
        <v>0.79882816331504836</v>
      </c>
      <c r="CA194" s="190">
        <f t="shared" si="201"/>
        <v>0.88405797101449279</v>
      </c>
      <c r="CB194" s="190">
        <f t="shared" si="201"/>
        <v>0.90476190476190477</v>
      </c>
      <c r="CC194" s="480">
        <f t="shared" si="201"/>
        <v>0.87606789295637677</v>
      </c>
      <c r="CD194" s="190">
        <f t="shared" si="201"/>
        <v>0.7674949530690256</v>
      </c>
      <c r="CE194" s="190">
        <f t="shared" si="201"/>
        <v>0.84989012595326452</v>
      </c>
      <c r="CF194" s="190">
        <f t="shared" si="201"/>
        <v>1</v>
      </c>
      <c r="CG194" s="190">
        <f t="shared" si="201"/>
        <v>1</v>
      </c>
      <c r="CH194" s="190">
        <f t="shared" si="178"/>
        <v>1</v>
      </c>
    </row>
    <row r="195" spans="1:86" s="103" customFormat="1">
      <c r="A195" s="103" t="s">
        <v>14</v>
      </c>
      <c r="B195" s="102">
        <f t="shared" si="139"/>
        <v>100</v>
      </c>
      <c r="C195" s="183">
        <v>0</v>
      </c>
      <c r="D195" s="184">
        <v>0</v>
      </c>
      <c r="E195" s="338">
        <v>0</v>
      </c>
      <c r="F195" s="185">
        <v>0</v>
      </c>
      <c r="G195" s="186">
        <v>0</v>
      </c>
      <c r="H195" s="187">
        <v>0</v>
      </c>
      <c r="I195" s="22">
        <v>0</v>
      </c>
      <c r="J195" s="215">
        <v>0</v>
      </c>
      <c r="K195" s="188">
        <v>0</v>
      </c>
      <c r="L195" s="189">
        <v>0</v>
      </c>
      <c r="M195" s="23">
        <v>0</v>
      </c>
      <c r="N195" s="215">
        <v>0</v>
      </c>
      <c r="O195" s="235">
        <v>0</v>
      </c>
      <c r="P195" s="235">
        <v>0</v>
      </c>
      <c r="Q195" s="235">
        <v>0</v>
      </c>
      <c r="R195" s="208">
        <v>0</v>
      </c>
      <c r="S195" s="152">
        <v>0</v>
      </c>
      <c r="T195" s="22">
        <v>0</v>
      </c>
      <c r="U195" s="151">
        <v>0</v>
      </c>
      <c r="V195" s="212">
        <v>0</v>
      </c>
      <c r="W195" s="191">
        <v>0</v>
      </c>
      <c r="X195" s="192">
        <v>0</v>
      </c>
      <c r="Y195" s="240">
        <v>0</v>
      </c>
      <c r="Z195" s="212">
        <v>0</v>
      </c>
      <c r="AA195" s="263">
        <v>0</v>
      </c>
      <c r="AB195" s="264">
        <v>0</v>
      </c>
      <c r="AC195" s="263">
        <v>0</v>
      </c>
      <c r="AD195" s="264">
        <v>0</v>
      </c>
      <c r="AE195" s="263">
        <v>0</v>
      </c>
      <c r="AF195" s="264">
        <v>0</v>
      </c>
      <c r="AG195" s="263">
        <v>0</v>
      </c>
      <c r="AH195" s="264">
        <v>0</v>
      </c>
      <c r="AI195" s="263">
        <v>0</v>
      </c>
      <c r="AJ195" s="305">
        <v>0</v>
      </c>
      <c r="AK195" s="329">
        <v>0</v>
      </c>
      <c r="AL195" s="330">
        <v>0</v>
      </c>
      <c r="AM195" s="331">
        <v>0</v>
      </c>
      <c r="AN195" s="331">
        <v>0</v>
      </c>
      <c r="AO195" s="978">
        <v>0</v>
      </c>
      <c r="AP195" s="102"/>
      <c r="AQ195" s="192"/>
      <c r="AR195" s="192"/>
      <c r="AS195" s="192"/>
      <c r="AT195" s="192"/>
      <c r="AU195" s="102"/>
      <c r="AV195" s="192"/>
      <c r="AW195" s="192"/>
      <c r="AX195" s="192"/>
      <c r="AY195" s="192"/>
      <c r="AZ195" s="192"/>
      <c r="BA195" s="260"/>
      <c r="BB195" s="260"/>
      <c r="BC195" s="260"/>
      <c r="BD195" s="192"/>
      <c r="BE195" s="192"/>
      <c r="BF195" s="192"/>
      <c r="BG195" s="192"/>
      <c r="BH195" s="192"/>
      <c r="BI195" s="192"/>
      <c r="BJ195" s="192"/>
      <c r="BK195" s="192"/>
      <c r="BL195" s="192"/>
      <c r="BM195" s="192"/>
      <c r="BN195" s="192"/>
      <c r="BO195" s="192"/>
      <c r="BP195" s="192"/>
      <c r="BQ195" s="192"/>
      <c r="BR195" s="192"/>
      <c r="BS195" s="10"/>
      <c r="BT195" s="10"/>
      <c r="BU195" s="102"/>
      <c r="BV195" s="103" t="s">
        <v>14</v>
      </c>
      <c r="BW195" s="102">
        <v>89</v>
      </c>
      <c r="BX195" s="480">
        <f t="shared" si="170"/>
        <v>0.97014183377063523</v>
      </c>
      <c r="BY195" s="190">
        <f t="shared" ref="BY195:CG195" si="202">BY405</f>
        <v>0.69389662823278841</v>
      </c>
      <c r="BZ195" s="190">
        <f t="shared" si="202"/>
        <v>0.79882816331504836</v>
      </c>
      <c r="CA195" s="190">
        <f t="shared" si="202"/>
        <v>0.88405797101449279</v>
      </c>
      <c r="CB195" s="190">
        <f t="shared" si="202"/>
        <v>0.90476190476190477</v>
      </c>
      <c r="CC195" s="480">
        <f t="shared" si="202"/>
        <v>0.87606789295637677</v>
      </c>
      <c r="CD195" s="190">
        <f t="shared" si="202"/>
        <v>0.7674949530690256</v>
      </c>
      <c r="CE195" s="190">
        <f t="shared" si="202"/>
        <v>0.84989012595326452</v>
      </c>
      <c r="CF195" s="190">
        <f t="shared" si="202"/>
        <v>1</v>
      </c>
      <c r="CG195" s="190">
        <f t="shared" si="202"/>
        <v>1</v>
      </c>
      <c r="CH195" s="190">
        <f t="shared" si="178"/>
        <v>1</v>
      </c>
    </row>
    <row r="196" spans="1:86" s="103" customFormat="1">
      <c r="A196" s="103" t="s">
        <v>14</v>
      </c>
      <c r="B196" s="102">
        <f t="shared" si="139"/>
        <v>100</v>
      </c>
      <c r="C196" s="183">
        <v>0</v>
      </c>
      <c r="D196" s="184">
        <v>0</v>
      </c>
      <c r="E196" s="339">
        <v>0</v>
      </c>
      <c r="F196" s="185">
        <v>0</v>
      </c>
      <c r="G196" s="186">
        <v>0</v>
      </c>
      <c r="H196" s="187">
        <v>0</v>
      </c>
      <c r="I196" s="22">
        <v>0</v>
      </c>
      <c r="J196" s="215">
        <v>0</v>
      </c>
      <c r="K196" s="188">
        <v>0</v>
      </c>
      <c r="L196" s="189">
        <v>0</v>
      </c>
      <c r="M196" s="23">
        <v>0</v>
      </c>
      <c r="N196" s="215">
        <v>0</v>
      </c>
      <c r="O196" s="235">
        <v>0</v>
      </c>
      <c r="P196" s="235">
        <v>0</v>
      </c>
      <c r="Q196" s="235">
        <v>0</v>
      </c>
      <c r="R196" s="208">
        <v>0</v>
      </c>
      <c r="S196" s="152">
        <v>0</v>
      </c>
      <c r="T196" s="22">
        <v>0</v>
      </c>
      <c r="U196" s="151">
        <v>0</v>
      </c>
      <c r="V196" s="212">
        <v>0</v>
      </c>
      <c r="W196" s="191">
        <v>0</v>
      </c>
      <c r="X196" s="192">
        <v>0</v>
      </c>
      <c r="Y196" s="240">
        <v>0</v>
      </c>
      <c r="Z196" s="212">
        <v>0</v>
      </c>
      <c r="AA196" s="263">
        <v>0</v>
      </c>
      <c r="AB196" s="264">
        <v>0</v>
      </c>
      <c r="AC196" s="263">
        <v>0</v>
      </c>
      <c r="AD196" s="264">
        <v>0</v>
      </c>
      <c r="AE196" s="263">
        <v>0</v>
      </c>
      <c r="AF196" s="264">
        <v>0</v>
      </c>
      <c r="AG196" s="263">
        <v>0</v>
      </c>
      <c r="AH196" s="264">
        <v>0</v>
      </c>
      <c r="AI196" s="263">
        <v>0</v>
      </c>
      <c r="AJ196" s="305">
        <v>0</v>
      </c>
      <c r="AK196" s="329">
        <v>0</v>
      </c>
      <c r="AL196" s="330">
        <v>0</v>
      </c>
      <c r="AM196" s="331">
        <v>0</v>
      </c>
      <c r="AN196" s="331">
        <v>0</v>
      </c>
      <c r="AO196" s="978">
        <v>0</v>
      </c>
      <c r="AP196" s="102"/>
      <c r="AQ196" s="192"/>
      <c r="AR196" s="192"/>
      <c r="AS196" s="192"/>
      <c r="AT196" s="192"/>
      <c r="AU196" s="102"/>
      <c r="AV196" s="192"/>
      <c r="AW196" s="192"/>
      <c r="AX196" s="192"/>
      <c r="AY196" s="192"/>
      <c r="AZ196" s="192"/>
      <c r="BA196" s="260"/>
      <c r="BB196" s="260"/>
      <c r="BC196" s="260"/>
      <c r="BD196" s="192"/>
      <c r="BE196" s="192"/>
      <c r="BF196" s="192"/>
      <c r="BG196" s="192"/>
      <c r="BH196" s="192"/>
      <c r="BI196" s="192"/>
      <c r="BJ196" s="192"/>
      <c r="BK196" s="192"/>
      <c r="BL196" s="192"/>
      <c r="BM196" s="192"/>
      <c r="BN196" s="192"/>
      <c r="BO196" s="192"/>
      <c r="BP196" s="192"/>
      <c r="BQ196" s="192"/>
      <c r="BR196" s="192"/>
      <c r="BS196" s="10"/>
      <c r="BT196" s="10"/>
      <c r="BU196" s="102"/>
      <c r="BV196" s="103" t="s">
        <v>14</v>
      </c>
      <c r="BW196" s="102">
        <v>90</v>
      </c>
      <c r="BX196" s="480">
        <f t="shared" si="170"/>
        <v>0.97014183377063523</v>
      </c>
      <c r="BY196" s="190">
        <f t="shared" ref="BY196:CG196" si="203">BY406</f>
        <v>0.69389662823278841</v>
      </c>
      <c r="BZ196" s="190">
        <f t="shared" si="203"/>
        <v>0.79882816331504836</v>
      </c>
      <c r="CA196" s="190">
        <f t="shared" si="203"/>
        <v>0.88405797101449279</v>
      </c>
      <c r="CB196" s="190">
        <f t="shared" si="203"/>
        <v>0.90476190476190477</v>
      </c>
      <c r="CC196" s="480">
        <f t="shared" si="203"/>
        <v>0.87606789295637677</v>
      </c>
      <c r="CD196" s="190">
        <f t="shared" si="203"/>
        <v>0.7674949530690256</v>
      </c>
      <c r="CE196" s="190">
        <f t="shared" si="203"/>
        <v>0.84989012595326452</v>
      </c>
      <c r="CF196" s="190">
        <f t="shared" si="203"/>
        <v>1</v>
      </c>
      <c r="CG196" s="190">
        <f t="shared" si="203"/>
        <v>1</v>
      </c>
      <c r="CH196" s="190">
        <f t="shared" si="178"/>
        <v>1</v>
      </c>
    </row>
    <row r="197" spans="1:86" s="103" customFormat="1">
      <c r="A197" s="103" t="s">
        <v>14</v>
      </c>
      <c r="B197" s="102">
        <f t="shared" si="139"/>
        <v>100</v>
      </c>
      <c r="C197" s="183">
        <v>0</v>
      </c>
      <c r="D197" s="184">
        <v>0</v>
      </c>
      <c r="E197" s="338">
        <v>0</v>
      </c>
      <c r="F197" s="185">
        <v>0</v>
      </c>
      <c r="G197" s="186">
        <v>0</v>
      </c>
      <c r="H197" s="187">
        <v>0</v>
      </c>
      <c r="I197" s="22">
        <v>0</v>
      </c>
      <c r="J197" s="215">
        <v>0</v>
      </c>
      <c r="K197" s="188">
        <v>0</v>
      </c>
      <c r="L197" s="189">
        <v>0</v>
      </c>
      <c r="M197" s="23">
        <v>0</v>
      </c>
      <c r="N197" s="215">
        <v>0</v>
      </c>
      <c r="O197" s="235">
        <v>0</v>
      </c>
      <c r="P197" s="235">
        <v>0</v>
      </c>
      <c r="Q197" s="235">
        <v>0</v>
      </c>
      <c r="R197" s="208">
        <v>0</v>
      </c>
      <c r="S197" s="152">
        <v>0</v>
      </c>
      <c r="T197" s="22">
        <v>0</v>
      </c>
      <c r="U197" s="151">
        <v>0</v>
      </c>
      <c r="V197" s="212">
        <v>0</v>
      </c>
      <c r="W197" s="191">
        <v>0</v>
      </c>
      <c r="X197" s="192">
        <v>0</v>
      </c>
      <c r="Y197" s="240">
        <v>0</v>
      </c>
      <c r="Z197" s="212">
        <v>0</v>
      </c>
      <c r="AA197" s="263">
        <v>0</v>
      </c>
      <c r="AB197" s="264">
        <v>0</v>
      </c>
      <c r="AC197" s="263">
        <v>0</v>
      </c>
      <c r="AD197" s="264">
        <v>0</v>
      </c>
      <c r="AE197" s="263">
        <v>0</v>
      </c>
      <c r="AF197" s="264">
        <v>0</v>
      </c>
      <c r="AG197" s="263">
        <v>0</v>
      </c>
      <c r="AH197" s="264">
        <v>0</v>
      </c>
      <c r="AI197" s="263">
        <v>0</v>
      </c>
      <c r="AJ197" s="305">
        <v>0</v>
      </c>
      <c r="AK197" s="329">
        <v>0</v>
      </c>
      <c r="AL197" s="330">
        <v>0</v>
      </c>
      <c r="AM197" s="331">
        <v>0</v>
      </c>
      <c r="AN197" s="331">
        <v>0</v>
      </c>
      <c r="AO197" s="978">
        <v>0</v>
      </c>
      <c r="AP197" s="102"/>
      <c r="AQ197" s="192"/>
      <c r="AR197" s="192"/>
      <c r="AS197" s="192"/>
      <c r="AT197" s="192"/>
      <c r="AU197" s="102"/>
      <c r="AV197" s="192"/>
      <c r="AW197" s="192"/>
      <c r="AX197" s="192"/>
      <c r="AY197" s="192"/>
      <c r="AZ197" s="192"/>
      <c r="BA197" s="260"/>
      <c r="BB197" s="260"/>
      <c r="BC197" s="260"/>
      <c r="BD197" s="192"/>
      <c r="BE197" s="192"/>
      <c r="BF197" s="192"/>
      <c r="BG197" s="192"/>
      <c r="BH197" s="192"/>
      <c r="BI197" s="192"/>
      <c r="BJ197" s="192"/>
      <c r="BK197" s="192"/>
      <c r="BL197" s="192"/>
      <c r="BM197" s="192"/>
      <c r="BN197" s="192"/>
      <c r="BO197" s="192"/>
      <c r="BP197" s="192"/>
      <c r="BQ197" s="192"/>
      <c r="BR197" s="192"/>
      <c r="BS197" s="10"/>
      <c r="BT197" s="10"/>
      <c r="BU197" s="102"/>
      <c r="BV197" s="103" t="s">
        <v>14</v>
      </c>
      <c r="BW197" s="102">
        <v>91</v>
      </c>
      <c r="BX197" s="480">
        <f t="shared" ref="BX197:BX204" si="204">BX407</f>
        <v>0.97014183377063523</v>
      </c>
      <c r="BY197" s="190">
        <f t="shared" ref="BY197:CG197" si="205">BY407</f>
        <v>0.69389662823278841</v>
      </c>
      <c r="BZ197" s="190">
        <f t="shared" si="205"/>
        <v>0.79882816331504836</v>
      </c>
      <c r="CA197" s="190">
        <f t="shared" si="205"/>
        <v>0.88405797101449279</v>
      </c>
      <c r="CB197" s="190">
        <f t="shared" si="205"/>
        <v>0.90476190476190477</v>
      </c>
      <c r="CC197" s="480">
        <f t="shared" si="205"/>
        <v>0.87606789295637677</v>
      </c>
      <c r="CD197" s="190">
        <f t="shared" si="205"/>
        <v>0.7674949530690256</v>
      </c>
      <c r="CE197" s="190">
        <f t="shared" si="205"/>
        <v>0.84989012595326452</v>
      </c>
      <c r="CF197" s="190">
        <f t="shared" si="205"/>
        <v>1</v>
      </c>
      <c r="CG197" s="190">
        <f t="shared" si="205"/>
        <v>1</v>
      </c>
      <c r="CH197" s="190">
        <f t="shared" si="178"/>
        <v>1</v>
      </c>
    </row>
    <row r="198" spans="1:86" s="103" customFormat="1">
      <c r="A198" s="103" t="s">
        <v>14</v>
      </c>
      <c r="B198" s="102">
        <f t="shared" si="139"/>
        <v>100</v>
      </c>
      <c r="C198" s="183">
        <v>0</v>
      </c>
      <c r="D198" s="184">
        <v>0</v>
      </c>
      <c r="E198" s="338">
        <v>0</v>
      </c>
      <c r="F198" s="185">
        <v>0</v>
      </c>
      <c r="G198" s="186">
        <v>0</v>
      </c>
      <c r="H198" s="187">
        <v>0</v>
      </c>
      <c r="I198" s="22">
        <v>0</v>
      </c>
      <c r="J198" s="215">
        <v>0</v>
      </c>
      <c r="K198" s="188">
        <v>0</v>
      </c>
      <c r="L198" s="189">
        <v>0</v>
      </c>
      <c r="M198" s="23">
        <v>0</v>
      </c>
      <c r="N198" s="215">
        <v>0</v>
      </c>
      <c r="O198" s="235">
        <v>0</v>
      </c>
      <c r="P198" s="235">
        <v>0</v>
      </c>
      <c r="Q198" s="235">
        <v>0</v>
      </c>
      <c r="R198" s="208">
        <v>0</v>
      </c>
      <c r="S198" s="152">
        <v>0</v>
      </c>
      <c r="T198" s="22">
        <v>0</v>
      </c>
      <c r="U198" s="151">
        <v>0</v>
      </c>
      <c r="V198" s="212">
        <v>0</v>
      </c>
      <c r="W198" s="191">
        <v>0</v>
      </c>
      <c r="X198" s="192">
        <v>0</v>
      </c>
      <c r="Y198" s="240">
        <v>0</v>
      </c>
      <c r="Z198" s="212">
        <v>0</v>
      </c>
      <c r="AA198" s="263">
        <v>0</v>
      </c>
      <c r="AB198" s="264">
        <v>0</v>
      </c>
      <c r="AC198" s="263">
        <v>0</v>
      </c>
      <c r="AD198" s="264">
        <v>0</v>
      </c>
      <c r="AE198" s="263">
        <v>0</v>
      </c>
      <c r="AF198" s="264">
        <v>0</v>
      </c>
      <c r="AG198" s="263">
        <v>0</v>
      </c>
      <c r="AH198" s="264">
        <v>0</v>
      </c>
      <c r="AI198" s="263">
        <v>0</v>
      </c>
      <c r="AJ198" s="305">
        <v>0</v>
      </c>
      <c r="AK198" s="329">
        <v>0</v>
      </c>
      <c r="AL198" s="330">
        <v>0</v>
      </c>
      <c r="AM198" s="331">
        <v>0</v>
      </c>
      <c r="AN198" s="331">
        <v>0</v>
      </c>
      <c r="AO198" s="978">
        <v>0</v>
      </c>
      <c r="AP198" s="102"/>
      <c r="AQ198" s="192"/>
      <c r="AR198" s="192"/>
      <c r="AS198" s="192"/>
      <c r="AT198" s="192"/>
      <c r="AU198" s="102"/>
      <c r="AV198" s="192"/>
      <c r="AW198" s="192"/>
      <c r="AX198" s="192"/>
      <c r="AY198" s="192"/>
      <c r="AZ198" s="192"/>
      <c r="BA198" s="260"/>
      <c r="BB198" s="260"/>
      <c r="BC198" s="260"/>
      <c r="BD198" s="192"/>
      <c r="BE198" s="192"/>
      <c r="BF198" s="192"/>
      <c r="BG198" s="192"/>
      <c r="BH198" s="192"/>
      <c r="BI198" s="192"/>
      <c r="BJ198" s="192"/>
      <c r="BK198" s="192"/>
      <c r="BL198" s="192"/>
      <c r="BM198" s="192"/>
      <c r="BN198" s="192"/>
      <c r="BO198" s="192"/>
      <c r="BP198" s="192"/>
      <c r="BQ198" s="192"/>
      <c r="BR198" s="192"/>
      <c r="BS198" s="10"/>
      <c r="BT198" s="10"/>
      <c r="BU198" s="102"/>
      <c r="BV198" s="103" t="s">
        <v>14</v>
      </c>
      <c r="BW198" s="102">
        <v>92</v>
      </c>
      <c r="BX198" s="480">
        <f t="shared" si="204"/>
        <v>0.97014183377063523</v>
      </c>
      <c r="BY198" s="190">
        <f t="shared" ref="BY198:CG198" si="206">BY408</f>
        <v>0.69389662823278841</v>
      </c>
      <c r="BZ198" s="190">
        <f t="shared" si="206"/>
        <v>0.79882816331504836</v>
      </c>
      <c r="CA198" s="190">
        <f t="shared" si="206"/>
        <v>0.88405797101449279</v>
      </c>
      <c r="CB198" s="190">
        <f t="shared" si="206"/>
        <v>0.90476190476190477</v>
      </c>
      <c r="CC198" s="480">
        <f t="shared" si="206"/>
        <v>0.87606789295637677</v>
      </c>
      <c r="CD198" s="190">
        <f t="shared" si="206"/>
        <v>0.7674949530690256</v>
      </c>
      <c r="CE198" s="190">
        <f t="shared" si="206"/>
        <v>0.84989012595326452</v>
      </c>
      <c r="CF198" s="190">
        <f t="shared" si="206"/>
        <v>1</v>
      </c>
      <c r="CG198" s="190">
        <f t="shared" si="206"/>
        <v>1</v>
      </c>
      <c r="CH198" s="190">
        <f t="shared" si="178"/>
        <v>1</v>
      </c>
    </row>
    <row r="199" spans="1:86" s="103" customFormat="1">
      <c r="A199" s="103" t="s">
        <v>14</v>
      </c>
      <c r="B199" s="102">
        <f t="shared" ref="B199:B206" si="207">MIN(B198+1,100)</f>
        <v>100</v>
      </c>
      <c r="C199" s="183">
        <v>0</v>
      </c>
      <c r="D199" s="184">
        <v>0</v>
      </c>
      <c r="E199" s="338">
        <v>0</v>
      </c>
      <c r="F199" s="185">
        <v>0</v>
      </c>
      <c r="G199" s="186">
        <v>0</v>
      </c>
      <c r="H199" s="187">
        <v>0</v>
      </c>
      <c r="I199" s="22">
        <v>0</v>
      </c>
      <c r="J199" s="215">
        <v>0</v>
      </c>
      <c r="K199" s="188">
        <v>0</v>
      </c>
      <c r="L199" s="189">
        <v>0</v>
      </c>
      <c r="M199" s="23">
        <v>0</v>
      </c>
      <c r="N199" s="215">
        <v>0</v>
      </c>
      <c r="O199" s="235">
        <v>0</v>
      </c>
      <c r="P199" s="235">
        <v>0</v>
      </c>
      <c r="Q199" s="235">
        <v>0</v>
      </c>
      <c r="R199" s="208">
        <v>0</v>
      </c>
      <c r="S199" s="152">
        <v>0</v>
      </c>
      <c r="T199" s="22">
        <v>0</v>
      </c>
      <c r="U199" s="151">
        <v>0</v>
      </c>
      <c r="V199" s="212">
        <v>0</v>
      </c>
      <c r="W199" s="191">
        <v>0</v>
      </c>
      <c r="X199" s="192">
        <v>0</v>
      </c>
      <c r="Y199" s="240">
        <v>0</v>
      </c>
      <c r="Z199" s="212">
        <v>0</v>
      </c>
      <c r="AA199" s="263">
        <v>0</v>
      </c>
      <c r="AB199" s="264">
        <v>0</v>
      </c>
      <c r="AC199" s="263">
        <v>0</v>
      </c>
      <c r="AD199" s="264">
        <v>0</v>
      </c>
      <c r="AE199" s="263">
        <v>0</v>
      </c>
      <c r="AF199" s="264">
        <v>0</v>
      </c>
      <c r="AG199" s="263">
        <v>0</v>
      </c>
      <c r="AH199" s="264">
        <v>0</v>
      </c>
      <c r="AI199" s="263">
        <v>0</v>
      </c>
      <c r="AJ199" s="305">
        <v>0</v>
      </c>
      <c r="AK199" s="329">
        <v>0</v>
      </c>
      <c r="AL199" s="330">
        <v>0</v>
      </c>
      <c r="AM199" s="331">
        <v>0</v>
      </c>
      <c r="AN199" s="331">
        <v>0</v>
      </c>
      <c r="AO199" s="978">
        <v>0</v>
      </c>
      <c r="AP199" s="102"/>
      <c r="AQ199" s="192"/>
      <c r="AR199" s="192"/>
      <c r="AS199" s="192"/>
      <c r="AT199" s="192"/>
      <c r="AU199" s="102"/>
      <c r="AV199" s="192"/>
      <c r="AW199" s="192"/>
      <c r="AX199" s="192"/>
      <c r="AY199" s="192"/>
      <c r="AZ199" s="192"/>
      <c r="BA199" s="260"/>
      <c r="BB199" s="260"/>
      <c r="BC199" s="260"/>
      <c r="BD199" s="192"/>
      <c r="BE199" s="192"/>
      <c r="BF199" s="192"/>
      <c r="BG199" s="192"/>
      <c r="BH199" s="192"/>
      <c r="BI199" s="192"/>
      <c r="BJ199" s="192"/>
      <c r="BK199" s="192"/>
      <c r="BL199" s="192"/>
      <c r="BM199" s="192"/>
      <c r="BN199" s="192"/>
      <c r="BO199" s="192"/>
      <c r="BP199" s="192"/>
      <c r="BQ199" s="192"/>
      <c r="BR199" s="192"/>
      <c r="BS199" s="10"/>
      <c r="BT199" s="10"/>
      <c r="BU199" s="102"/>
      <c r="BV199" s="103" t="s">
        <v>14</v>
      </c>
      <c r="BW199" s="102">
        <v>93</v>
      </c>
      <c r="BX199" s="480">
        <f t="shared" si="204"/>
        <v>0.97014183377063523</v>
      </c>
      <c r="BY199" s="190">
        <f t="shared" ref="BY199:CG199" si="208">BY409</f>
        <v>0.69389662823278841</v>
      </c>
      <c r="BZ199" s="190">
        <f t="shared" si="208"/>
        <v>0.79882816331504836</v>
      </c>
      <c r="CA199" s="190">
        <f t="shared" si="208"/>
        <v>0.88405797101449279</v>
      </c>
      <c r="CB199" s="190">
        <f t="shared" si="208"/>
        <v>0.90476190476190477</v>
      </c>
      <c r="CC199" s="480">
        <f t="shared" si="208"/>
        <v>0.87606789295637677</v>
      </c>
      <c r="CD199" s="190">
        <f t="shared" si="208"/>
        <v>0.7674949530690256</v>
      </c>
      <c r="CE199" s="190">
        <f t="shared" si="208"/>
        <v>0.84989012595326452</v>
      </c>
      <c r="CF199" s="190">
        <f t="shared" si="208"/>
        <v>1</v>
      </c>
      <c r="CG199" s="190">
        <f t="shared" si="208"/>
        <v>1</v>
      </c>
      <c r="CH199" s="190">
        <f t="shared" si="178"/>
        <v>1</v>
      </c>
    </row>
    <row r="200" spans="1:86" s="103" customFormat="1">
      <c r="A200" s="103" t="s">
        <v>14</v>
      </c>
      <c r="B200" s="102">
        <f t="shared" si="207"/>
        <v>100</v>
      </c>
      <c r="C200" s="183">
        <v>0</v>
      </c>
      <c r="D200" s="184">
        <v>0</v>
      </c>
      <c r="E200" s="338">
        <v>0</v>
      </c>
      <c r="F200" s="185">
        <v>0</v>
      </c>
      <c r="G200" s="186">
        <v>0</v>
      </c>
      <c r="H200" s="187">
        <v>0</v>
      </c>
      <c r="I200" s="22">
        <v>0</v>
      </c>
      <c r="J200" s="215">
        <v>0</v>
      </c>
      <c r="K200" s="188">
        <v>0</v>
      </c>
      <c r="L200" s="189">
        <v>0</v>
      </c>
      <c r="M200" s="23">
        <v>0</v>
      </c>
      <c r="N200" s="215">
        <v>0</v>
      </c>
      <c r="O200" s="235">
        <v>0</v>
      </c>
      <c r="P200" s="235">
        <v>0</v>
      </c>
      <c r="Q200" s="235">
        <v>0</v>
      </c>
      <c r="R200" s="208">
        <v>0</v>
      </c>
      <c r="S200" s="152">
        <v>0</v>
      </c>
      <c r="T200" s="22">
        <v>0</v>
      </c>
      <c r="U200" s="151">
        <v>0</v>
      </c>
      <c r="V200" s="212">
        <v>0</v>
      </c>
      <c r="W200" s="191">
        <v>0</v>
      </c>
      <c r="X200" s="192">
        <v>0</v>
      </c>
      <c r="Y200" s="240">
        <v>0</v>
      </c>
      <c r="Z200" s="212">
        <v>0</v>
      </c>
      <c r="AA200" s="263">
        <v>0</v>
      </c>
      <c r="AB200" s="264">
        <v>0</v>
      </c>
      <c r="AC200" s="263">
        <v>0</v>
      </c>
      <c r="AD200" s="264">
        <v>0</v>
      </c>
      <c r="AE200" s="263">
        <v>0</v>
      </c>
      <c r="AF200" s="264">
        <v>0</v>
      </c>
      <c r="AG200" s="263">
        <v>0</v>
      </c>
      <c r="AH200" s="264">
        <v>0</v>
      </c>
      <c r="AI200" s="263">
        <v>0</v>
      </c>
      <c r="AJ200" s="305">
        <v>0</v>
      </c>
      <c r="AK200" s="329">
        <v>0</v>
      </c>
      <c r="AL200" s="330">
        <v>0</v>
      </c>
      <c r="AM200" s="331">
        <v>0</v>
      </c>
      <c r="AN200" s="331">
        <v>0</v>
      </c>
      <c r="AO200" s="978">
        <v>0</v>
      </c>
      <c r="AP200" s="102"/>
      <c r="AQ200" s="192"/>
      <c r="AR200" s="192"/>
      <c r="AS200" s="192"/>
      <c r="AT200" s="192"/>
      <c r="AU200" s="102"/>
      <c r="AV200" s="192"/>
      <c r="AW200" s="192"/>
      <c r="AX200" s="192"/>
      <c r="AY200" s="192"/>
      <c r="AZ200" s="192"/>
      <c r="BA200" s="260"/>
      <c r="BB200" s="260"/>
      <c r="BC200" s="260"/>
      <c r="BD200" s="192"/>
      <c r="BE200" s="192"/>
      <c r="BF200" s="192"/>
      <c r="BG200" s="192"/>
      <c r="BH200" s="192"/>
      <c r="BI200" s="192"/>
      <c r="BJ200" s="192"/>
      <c r="BK200" s="192"/>
      <c r="BL200" s="192"/>
      <c r="BM200" s="192"/>
      <c r="BN200" s="192"/>
      <c r="BO200" s="192"/>
      <c r="BP200" s="192"/>
      <c r="BQ200" s="192"/>
      <c r="BR200" s="192"/>
      <c r="BS200" s="10"/>
      <c r="BT200" s="10"/>
      <c r="BU200" s="102"/>
      <c r="BV200" s="103" t="s">
        <v>14</v>
      </c>
      <c r="BW200" s="102">
        <v>94</v>
      </c>
      <c r="BX200" s="480">
        <f t="shared" si="204"/>
        <v>0.97014183377063523</v>
      </c>
      <c r="BY200" s="190">
        <f t="shared" ref="BY200:CG200" si="209">BY410</f>
        <v>0.69389662823278841</v>
      </c>
      <c r="BZ200" s="190">
        <f t="shared" si="209"/>
        <v>0.79882816331504836</v>
      </c>
      <c r="CA200" s="190">
        <f t="shared" si="209"/>
        <v>0.88405797101449279</v>
      </c>
      <c r="CB200" s="190">
        <f t="shared" si="209"/>
        <v>0.90476190476190477</v>
      </c>
      <c r="CC200" s="480">
        <f t="shared" si="209"/>
        <v>0.87606789295637677</v>
      </c>
      <c r="CD200" s="190">
        <f t="shared" si="209"/>
        <v>0.7674949530690256</v>
      </c>
      <c r="CE200" s="190">
        <f t="shared" si="209"/>
        <v>0.84989012595326452</v>
      </c>
      <c r="CF200" s="190">
        <f t="shared" si="209"/>
        <v>1</v>
      </c>
      <c r="CG200" s="190">
        <f t="shared" si="209"/>
        <v>1</v>
      </c>
      <c r="CH200" s="190">
        <f t="shared" si="178"/>
        <v>1</v>
      </c>
    </row>
    <row r="201" spans="1:86" s="103" customFormat="1">
      <c r="A201" s="103" t="s">
        <v>14</v>
      </c>
      <c r="B201" s="102">
        <f t="shared" si="207"/>
        <v>100</v>
      </c>
      <c r="C201" s="183">
        <v>0</v>
      </c>
      <c r="D201" s="184">
        <v>0</v>
      </c>
      <c r="E201" s="339">
        <v>0</v>
      </c>
      <c r="F201" s="185">
        <v>0</v>
      </c>
      <c r="G201" s="186">
        <v>0</v>
      </c>
      <c r="H201" s="187">
        <v>0</v>
      </c>
      <c r="I201" s="22">
        <v>0</v>
      </c>
      <c r="J201" s="215">
        <v>0</v>
      </c>
      <c r="K201" s="188">
        <v>0</v>
      </c>
      <c r="L201" s="189">
        <v>0</v>
      </c>
      <c r="M201" s="23">
        <v>0</v>
      </c>
      <c r="N201" s="215">
        <v>0</v>
      </c>
      <c r="O201" s="235">
        <v>0</v>
      </c>
      <c r="P201" s="235">
        <v>0</v>
      </c>
      <c r="Q201" s="235">
        <v>0</v>
      </c>
      <c r="R201" s="208">
        <v>0</v>
      </c>
      <c r="S201" s="152">
        <v>0</v>
      </c>
      <c r="T201" s="22">
        <v>0</v>
      </c>
      <c r="U201" s="151">
        <v>0</v>
      </c>
      <c r="V201" s="212">
        <v>0</v>
      </c>
      <c r="W201" s="191">
        <v>0</v>
      </c>
      <c r="X201" s="192">
        <v>0</v>
      </c>
      <c r="Y201" s="240">
        <v>0</v>
      </c>
      <c r="Z201" s="212">
        <v>0</v>
      </c>
      <c r="AA201" s="263">
        <v>0</v>
      </c>
      <c r="AB201" s="264">
        <v>0</v>
      </c>
      <c r="AC201" s="263">
        <v>0</v>
      </c>
      <c r="AD201" s="264">
        <v>0</v>
      </c>
      <c r="AE201" s="263">
        <v>0</v>
      </c>
      <c r="AF201" s="264">
        <v>0</v>
      </c>
      <c r="AG201" s="263">
        <v>0</v>
      </c>
      <c r="AH201" s="264">
        <v>0</v>
      </c>
      <c r="AI201" s="263">
        <v>0</v>
      </c>
      <c r="AJ201" s="305">
        <v>0</v>
      </c>
      <c r="AK201" s="329">
        <v>0</v>
      </c>
      <c r="AL201" s="330">
        <v>0</v>
      </c>
      <c r="AM201" s="331">
        <v>0</v>
      </c>
      <c r="AN201" s="331">
        <v>0</v>
      </c>
      <c r="AO201" s="978">
        <v>0</v>
      </c>
      <c r="AP201" s="102"/>
      <c r="AQ201" s="192"/>
      <c r="AR201" s="192"/>
      <c r="AS201" s="192"/>
      <c r="AT201" s="192"/>
      <c r="AU201" s="102"/>
      <c r="AV201" s="192"/>
      <c r="AW201" s="192"/>
      <c r="AX201" s="192"/>
      <c r="AY201" s="192"/>
      <c r="AZ201" s="192"/>
      <c r="BA201" s="260"/>
      <c r="BB201" s="260"/>
      <c r="BC201" s="260"/>
      <c r="BD201" s="192"/>
      <c r="BE201" s="192"/>
      <c r="BF201" s="192"/>
      <c r="BG201" s="192"/>
      <c r="BH201" s="192"/>
      <c r="BI201" s="192"/>
      <c r="BJ201" s="192"/>
      <c r="BK201" s="192"/>
      <c r="BL201" s="192"/>
      <c r="BM201" s="192"/>
      <c r="BN201" s="192"/>
      <c r="BO201" s="192"/>
      <c r="BP201" s="192"/>
      <c r="BQ201" s="192"/>
      <c r="BR201" s="192"/>
      <c r="BS201" s="10"/>
      <c r="BT201" s="10"/>
      <c r="BU201" s="102"/>
      <c r="BV201" s="103" t="s">
        <v>14</v>
      </c>
      <c r="BW201" s="102">
        <v>95</v>
      </c>
      <c r="BX201" s="480">
        <f t="shared" si="204"/>
        <v>0.97014183377063523</v>
      </c>
      <c r="BY201" s="190">
        <f t="shared" ref="BY201:CG201" si="210">BY411</f>
        <v>0.69389662823278841</v>
      </c>
      <c r="BZ201" s="190">
        <f t="shared" si="210"/>
        <v>0.79882816331504836</v>
      </c>
      <c r="CA201" s="190">
        <f t="shared" si="210"/>
        <v>0.88405797101449279</v>
      </c>
      <c r="CB201" s="190">
        <f t="shared" si="210"/>
        <v>0.90476190476190477</v>
      </c>
      <c r="CC201" s="480">
        <f t="shared" si="210"/>
        <v>0.87606789295637677</v>
      </c>
      <c r="CD201" s="190">
        <f t="shared" si="210"/>
        <v>0.7674949530690256</v>
      </c>
      <c r="CE201" s="190">
        <f t="shared" si="210"/>
        <v>0.84989012595326452</v>
      </c>
      <c r="CF201" s="190">
        <f t="shared" si="210"/>
        <v>1</v>
      </c>
      <c r="CG201" s="190">
        <f t="shared" si="210"/>
        <v>1</v>
      </c>
      <c r="CH201" s="190">
        <f t="shared" si="178"/>
        <v>1</v>
      </c>
    </row>
    <row r="202" spans="1:86" s="103" customFormat="1">
      <c r="A202" s="103" t="s">
        <v>14</v>
      </c>
      <c r="B202" s="102">
        <f t="shared" si="207"/>
        <v>100</v>
      </c>
      <c r="C202" s="183">
        <v>0</v>
      </c>
      <c r="D202" s="184">
        <v>0</v>
      </c>
      <c r="E202" s="338">
        <v>0</v>
      </c>
      <c r="F202" s="185">
        <v>0</v>
      </c>
      <c r="G202" s="186">
        <v>0</v>
      </c>
      <c r="H202" s="187">
        <v>0</v>
      </c>
      <c r="I202" s="22">
        <v>0</v>
      </c>
      <c r="J202" s="215">
        <v>0</v>
      </c>
      <c r="K202" s="188">
        <v>0</v>
      </c>
      <c r="L202" s="189">
        <v>0</v>
      </c>
      <c r="M202" s="23">
        <v>0</v>
      </c>
      <c r="N202" s="215">
        <v>0</v>
      </c>
      <c r="O202" s="235">
        <v>0</v>
      </c>
      <c r="P202" s="235">
        <v>0</v>
      </c>
      <c r="Q202" s="235">
        <v>0</v>
      </c>
      <c r="R202" s="208">
        <v>0</v>
      </c>
      <c r="S202" s="152">
        <v>0</v>
      </c>
      <c r="T202" s="22">
        <v>0</v>
      </c>
      <c r="U202" s="151">
        <v>0</v>
      </c>
      <c r="V202" s="212">
        <v>0</v>
      </c>
      <c r="W202" s="191">
        <v>0</v>
      </c>
      <c r="X202" s="192">
        <v>0</v>
      </c>
      <c r="Y202" s="240">
        <v>0</v>
      </c>
      <c r="Z202" s="212">
        <v>0</v>
      </c>
      <c r="AA202" s="263">
        <v>0</v>
      </c>
      <c r="AB202" s="264">
        <v>0</v>
      </c>
      <c r="AC202" s="263">
        <v>0</v>
      </c>
      <c r="AD202" s="264">
        <v>0</v>
      </c>
      <c r="AE202" s="263">
        <v>0</v>
      </c>
      <c r="AF202" s="264">
        <v>0</v>
      </c>
      <c r="AG202" s="263">
        <v>0</v>
      </c>
      <c r="AH202" s="264">
        <v>0</v>
      </c>
      <c r="AI202" s="263">
        <v>0</v>
      </c>
      <c r="AJ202" s="305">
        <v>0</v>
      </c>
      <c r="AK202" s="329">
        <v>0</v>
      </c>
      <c r="AL202" s="330">
        <v>0</v>
      </c>
      <c r="AM202" s="331">
        <v>0</v>
      </c>
      <c r="AN202" s="331">
        <v>0</v>
      </c>
      <c r="AO202" s="978">
        <v>0</v>
      </c>
      <c r="AP202" s="102"/>
      <c r="AQ202" s="192"/>
      <c r="AR202" s="192"/>
      <c r="AS202" s="192"/>
      <c r="AT202" s="192"/>
      <c r="AU202" s="102"/>
      <c r="AV202" s="192"/>
      <c r="AW202" s="192"/>
      <c r="AX202" s="192"/>
      <c r="AY202" s="192"/>
      <c r="AZ202" s="192"/>
      <c r="BA202" s="260"/>
      <c r="BB202" s="260"/>
      <c r="BC202" s="260"/>
      <c r="BD202" s="192"/>
      <c r="BE202" s="192"/>
      <c r="BF202" s="192"/>
      <c r="BG202" s="192"/>
      <c r="BH202" s="192"/>
      <c r="BI202" s="192"/>
      <c r="BJ202" s="192"/>
      <c r="BK202" s="192"/>
      <c r="BL202" s="192"/>
      <c r="BM202" s="192"/>
      <c r="BN202" s="192"/>
      <c r="BO202" s="192"/>
      <c r="BP202" s="192"/>
      <c r="BQ202" s="192"/>
      <c r="BR202" s="192"/>
      <c r="BS202" s="10"/>
      <c r="BT202" s="10"/>
      <c r="BU202" s="102"/>
      <c r="BV202" s="103" t="s">
        <v>14</v>
      </c>
      <c r="BW202" s="102">
        <v>96</v>
      </c>
      <c r="BX202" s="480">
        <f t="shared" si="204"/>
        <v>0.97014183377063523</v>
      </c>
      <c r="BY202" s="190">
        <f t="shared" ref="BY202:CG202" si="211">BY412</f>
        <v>0.69389662823278841</v>
      </c>
      <c r="BZ202" s="190">
        <f t="shared" si="211"/>
        <v>0.79882816331504836</v>
      </c>
      <c r="CA202" s="190">
        <f t="shared" si="211"/>
        <v>0.88405797101449279</v>
      </c>
      <c r="CB202" s="190">
        <f t="shared" si="211"/>
        <v>0.90476190476190477</v>
      </c>
      <c r="CC202" s="480">
        <f t="shared" si="211"/>
        <v>0.87606789295637677</v>
      </c>
      <c r="CD202" s="190">
        <f t="shared" si="211"/>
        <v>0.7674949530690256</v>
      </c>
      <c r="CE202" s="190">
        <f t="shared" si="211"/>
        <v>0.84989012595326452</v>
      </c>
      <c r="CF202" s="190">
        <f t="shared" si="211"/>
        <v>1</v>
      </c>
      <c r="CG202" s="190">
        <f t="shared" si="211"/>
        <v>1</v>
      </c>
      <c r="CH202" s="190">
        <f t="shared" si="178"/>
        <v>1</v>
      </c>
    </row>
    <row r="203" spans="1:86" s="103" customFormat="1">
      <c r="A203" s="103" t="s">
        <v>14</v>
      </c>
      <c r="B203" s="102">
        <f t="shared" si="207"/>
        <v>100</v>
      </c>
      <c r="C203" s="183">
        <v>0</v>
      </c>
      <c r="D203" s="184">
        <v>0</v>
      </c>
      <c r="E203" s="338">
        <v>0</v>
      </c>
      <c r="F203" s="185">
        <v>0</v>
      </c>
      <c r="G203" s="186">
        <v>0</v>
      </c>
      <c r="H203" s="187">
        <v>0</v>
      </c>
      <c r="I203" s="22">
        <v>0</v>
      </c>
      <c r="J203" s="215">
        <v>0</v>
      </c>
      <c r="K203" s="188">
        <v>0</v>
      </c>
      <c r="L203" s="189">
        <v>0</v>
      </c>
      <c r="M203" s="23">
        <v>0</v>
      </c>
      <c r="N203" s="215">
        <v>0</v>
      </c>
      <c r="O203" s="235">
        <v>0</v>
      </c>
      <c r="P203" s="235">
        <v>0</v>
      </c>
      <c r="Q203" s="235">
        <v>0</v>
      </c>
      <c r="R203" s="208">
        <v>0</v>
      </c>
      <c r="S203" s="152">
        <v>0</v>
      </c>
      <c r="T203" s="22">
        <v>0</v>
      </c>
      <c r="U203" s="151">
        <v>0</v>
      </c>
      <c r="V203" s="212">
        <v>0</v>
      </c>
      <c r="W203" s="191">
        <v>0</v>
      </c>
      <c r="X203" s="192">
        <v>0</v>
      </c>
      <c r="Y203" s="240">
        <v>0</v>
      </c>
      <c r="Z203" s="212">
        <v>0</v>
      </c>
      <c r="AA203" s="263">
        <v>0</v>
      </c>
      <c r="AB203" s="264">
        <v>0</v>
      </c>
      <c r="AC203" s="263">
        <v>0</v>
      </c>
      <c r="AD203" s="264">
        <v>0</v>
      </c>
      <c r="AE203" s="263">
        <v>0</v>
      </c>
      <c r="AF203" s="264">
        <v>0</v>
      </c>
      <c r="AG203" s="263">
        <v>0</v>
      </c>
      <c r="AH203" s="264">
        <v>0</v>
      </c>
      <c r="AI203" s="263">
        <v>0</v>
      </c>
      <c r="AJ203" s="305">
        <v>0</v>
      </c>
      <c r="AK203" s="329">
        <v>0</v>
      </c>
      <c r="AL203" s="330">
        <v>0</v>
      </c>
      <c r="AM203" s="331">
        <v>0</v>
      </c>
      <c r="AN203" s="331">
        <v>0</v>
      </c>
      <c r="AO203" s="978">
        <v>0</v>
      </c>
      <c r="AP203" s="102"/>
      <c r="AQ203" s="192"/>
      <c r="AR203" s="192"/>
      <c r="AS203" s="192"/>
      <c r="AT203" s="192"/>
      <c r="AU203" s="102"/>
      <c r="AV203" s="192"/>
      <c r="AW203" s="192"/>
      <c r="AX203" s="192"/>
      <c r="AY203" s="192"/>
      <c r="AZ203" s="192"/>
      <c r="BA203" s="260"/>
      <c r="BB203" s="260"/>
      <c r="BC203" s="260"/>
      <c r="BD203" s="192"/>
      <c r="BE203" s="192"/>
      <c r="BF203" s="192"/>
      <c r="BG203" s="192"/>
      <c r="BH203" s="192"/>
      <c r="BI203" s="192"/>
      <c r="BJ203" s="192"/>
      <c r="BK203" s="192"/>
      <c r="BL203" s="192"/>
      <c r="BM203" s="192"/>
      <c r="BN203" s="192"/>
      <c r="BO203" s="192"/>
      <c r="BP203" s="192"/>
      <c r="BQ203" s="192"/>
      <c r="BR203" s="192"/>
      <c r="BS203" s="10"/>
      <c r="BT203" s="10"/>
      <c r="BU203" s="102"/>
      <c r="BV203" s="103" t="s">
        <v>14</v>
      </c>
      <c r="BW203" s="102">
        <v>97</v>
      </c>
      <c r="BX203" s="480">
        <f t="shared" si="204"/>
        <v>0.97014183377063523</v>
      </c>
      <c r="BY203" s="190">
        <f t="shared" ref="BY203:CG203" si="212">BY413</f>
        <v>0.69389662823278841</v>
      </c>
      <c r="BZ203" s="190">
        <f t="shared" si="212"/>
        <v>0.79882816331504836</v>
      </c>
      <c r="CA203" s="190">
        <f t="shared" si="212"/>
        <v>0.88405797101449279</v>
      </c>
      <c r="CB203" s="190">
        <f t="shared" si="212"/>
        <v>0.90476190476190477</v>
      </c>
      <c r="CC203" s="480">
        <f t="shared" si="212"/>
        <v>0.87606789295637677</v>
      </c>
      <c r="CD203" s="190">
        <f t="shared" si="212"/>
        <v>0.7674949530690256</v>
      </c>
      <c r="CE203" s="190">
        <f t="shared" si="212"/>
        <v>0.84989012595326452</v>
      </c>
      <c r="CF203" s="190">
        <f t="shared" si="212"/>
        <v>1</v>
      </c>
      <c r="CG203" s="190">
        <f t="shared" si="212"/>
        <v>1</v>
      </c>
      <c r="CH203" s="190">
        <f t="shared" si="178"/>
        <v>1</v>
      </c>
    </row>
    <row r="204" spans="1:86" s="103" customFormat="1">
      <c r="A204" s="103" t="s">
        <v>14</v>
      </c>
      <c r="B204" s="102">
        <f t="shared" si="207"/>
        <v>100</v>
      </c>
      <c r="C204" s="183">
        <v>0</v>
      </c>
      <c r="D204" s="184">
        <v>0</v>
      </c>
      <c r="E204" s="338">
        <v>0</v>
      </c>
      <c r="F204" s="185">
        <v>0</v>
      </c>
      <c r="G204" s="186">
        <v>0</v>
      </c>
      <c r="H204" s="187">
        <v>0</v>
      </c>
      <c r="I204" s="22">
        <v>0</v>
      </c>
      <c r="J204" s="215">
        <v>0</v>
      </c>
      <c r="K204" s="188">
        <v>0</v>
      </c>
      <c r="L204" s="189">
        <v>0</v>
      </c>
      <c r="M204" s="23">
        <v>0</v>
      </c>
      <c r="N204" s="215">
        <v>0</v>
      </c>
      <c r="O204" s="235">
        <v>0</v>
      </c>
      <c r="P204" s="235">
        <v>0</v>
      </c>
      <c r="Q204" s="235">
        <v>0</v>
      </c>
      <c r="R204" s="208">
        <v>0</v>
      </c>
      <c r="S204" s="152">
        <v>0</v>
      </c>
      <c r="T204" s="22">
        <v>0</v>
      </c>
      <c r="U204" s="151">
        <v>0</v>
      </c>
      <c r="V204" s="212">
        <v>0</v>
      </c>
      <c r="W204" s="191">
        <v>0</v>
      </c>
      <c r="X204" s="192">
        <v>0</v>
      </c>
      <c r="Y204" s="240">
        <v>0</v>
      </c>
      <c r="Z204" s="212">
        <v>0</v>
      </c>
      <c r="AA204" s="263">
        <v>0</v>
      </c>
      <c r="AB204" s="264">
        <v>0</v>
      </c>
      <c r="AC204" s="263">
        <v>0</v>
      </c>
      <c r="AD204" s="264">
        <v>0</v>
      </c>
      <c r="AE204" s="263">
        <v>0</v>
      </c>
      <c r="AF204" s="264">
        <v>0</v>
      </c>
      <c r="AG204" s="263">
        <v>0</v>
      </c>
      <c r="AH204" s="264">
        <v>0</v>
      </c>
      <c r="AI204" s="263">
        <v>0</v>
      </c>
      <c r="AJ204" s="305">
        <v>0</v>
      </c>
      <c r="AK204" s="329">
        <v>0</v>
      </c>
      <c r="AL204" s="330">
        <v>0</v>
      </c>
      <c r="AM204" s="331">
        <v>0</v>
      </c>
      <c r="AN204" s="331">
        <v>0</v>
      </c>
      <c r="AO204" s="978">
        <v>0</v>
      </c>
      <c r="AP204" s="102"/>
      <c r="AQ204" s="192"/>
      <c r="AR204" s="192"/>
      <c r="AS204" s="192"/>
      <c r="AT204" s="192"/>
      <c r="AU204" s="102"/>
      <c r="AV204" s="192"/>
      <c r="AW204" s="192"/>
      <c r="AX204" s="192"/>
      <c r="AY204" s="192"/>
      <c r="AZ204" s="192"/>
      <c r="BA204" s="260"/>
      <c r="BB204" s="260"/>
      <c r="BC204" s="260"/>
      <c r="BD204" s="192"/>
      <c r="BE204" s="192"/>
      <c r="BF204" s="192"/>
      <c r="BG204" s="192"/>
      <c r="BH204" s="192"/>
      <c r="BI204" s="192"/>
      <c r="BJ204" s="192"/>
      <c r="BK204" s="192"/>
      <c r="BL204" s="192"/>
      <c r="BM204" s="192"/>
      <c r="BN204" s="192"/>
      <c r="BO204" s="192"/>
      <c r="BP204" s="192"/>
      <c r="BQ204" s="192"/>
      <c r="BR204" s="192"/>
      <c r="BS204" s="10"/>
      <c r="BT204" s="10"/>
      <c r="BU204" s="102"/>
      <c r="BV204" s="103" t="s">
        <v>14</v>
      </c>
      <c r="BW204" s="102">
        <v>98</v>
      </c>
      <c r="BX204" s="480">
        <f t="shared" si="204"/>
        <v>0.97014183377063523</v>
      </c>
      <c r="BY204" s="190">
        <f t="shared" ref="BY204:CG204" si="213">BY414</f>
        <v>0.69389662823278841</v>
      </c>
      <c r="BZ204" s="190">
        <f t="shared" si="213"/>
        <v>0.79882816331504836</v>
      </c>
      <c r="CA204" s="190">
        <f t="shared" si="213"/>
        <v>0.88405797101449279</v>
      </c>
      <c r="CB204" s="190">
        <f t="shared" si="213"/>
        <v>0.90476190476190477</v>
      </c>
      <c r="CC204" s="480">
        <f t="shared" si="213"/>
        <v>0.87606789295637677</v>
      </c>
      <c r="CD204" s="190">
        <f t="shared" si="213"/>
        <v>0.7674949530690256</v>
      </c>
      <c r="CE204" s="190">
        <f t="shared" si="213"/>
        <v>0.84989012595326452</v>
      </c>
      <c r="CF204" s="190">
        <f t="shared" si="213"/>
        <v>1</v>
      </c>
      <c r="CG204" s="190">
        <f t="shared" si="213"/>
        <v>1</v>
      </c>
      <c r="CH204" s="190">
        <f t="shared" si="178"/>
        <v>1</v>
      </c>
    </row>
    <row r="205" spans="1:86" s="103" customFormat="1">
      <c r="A205" s="103" t="s">
        <v>14</v>
      </c>
      <c r="B205" s="102">
        <f t="shared" si="207"/>
        <v>100</v>
      </c>
      <c r="C205" s="183">
        <v>0</v>
      </c>
      <c r="D205" s="184">
        <v>0</v>
      </c>
      <c r="E205" s="338">
        <v>0</v>
      </c>
      <c r="F205" s="185">
        <v>0</v>
      </c>
      <c r="G205" s="186">
        <v>0</v>
      </c>
      <c r="H205" s="187">
        <v>0</v>
      </c>
      <c r="I205" s="22">
        <v>0</v>
      </c>
      <c r="J205" s="215">
        <v>0</v>
      </c>
      <c r="K205" s="188">
        <v>0</v>
      </c>
      <c r="L205" s="189">
        <v>0</v>
      </c>
      <c r="M205" s="23">
        <v>0</v>
      </c>
      <c r="N205" s="215">
        <v>0</v>
      </c>
      <c r="O205" s="235">
        <v>0</v>
      </c>
      <c r="P205" s="235">
        <v>0</v>
      </c>
      <c r="Q205" s="235">
        <v>0</v>
      </c>
      <c r="R205" s="208">
        <v>0</v>
      </c>
      <c r="S205" s="152">
        <v>0</v>
      </c>
      <c r="T205" s="22">
        <v>0</v>
      </c>
      <c r="U205" s="151">
        <v>0</v>
      </c>
      <c r="V205" s="212">
        <v>0</v>
      </c>
      <c r="W205" s="191">
        <v>0</v>
      </c>
      <c r="X205" s="192">
        <v>0</v>
      </c>
      <c r="Y205" s="240">
        <v>0</v>
      </c>
      <c r="Z205" s="212">
        <v>0</v>
      </c>
      <c r="AA205" s="263">
        <v>0</v>
      </c>
      <c r="AB205" s="264">
        <v>0</v>
      </c>
      <c r="AC205" s="263">
        <v>0</v>
      </c>
      <c r="AD205" s="264">
        <v>0</v>
      </c>
      <c r="AE205" s="263">
        <v>0</v>
      </c>
      <c r="AF205" s="264">
        <v>0</v>
      </c>
      <c r="AG205" s="263">
        <v>0</v>
      </c>
      <c r="AH205" s="264">
        <v>0</v>
      </c>
      <c r="AI205" s="263">
        <v>0</v>
      </c>
      <c r="AJ205" s="305">
        <v>0</v>
      </c>
      <c r="AK205" s="329">
        <v>0</v>
      </c>
      <c r="AL205" s="330">
        <v>0</v>
      </c>
      <c r="AM205" s="331">
        <v>0</v>
      </c>
      <c r="AN205" s="331">
        <v>0</v>
      </c>
      <c r="AO205" s="978">
        <v>0</v>
      </c>
      <c r="AP205" s="102"/>
      <c r="AQ205" s="192"/>
      <c r="AR205" s="192"/>
      <c r="AS205" s="192"/>
      <c r="AT205" s="192"/>
      <c r="AU205" s="102"/>
      <c r="AV205" s="192"/>
      <c r="AW205" s="192"/>
      <c r="AX205" s="192"/>
      <c r="AY205" s="192"/>
      <c r="AZ205" s="192"/>
      <c r="BA205" s="260"/>
      <c r="BB205" s="260"/>
      <c r="BC205" s="260"/>
      <c r="BD205" s="192"/>
      <c r="BE205" s="192"/>
      <c r="BF205" s="192"/>
      <c r="BG205" s="192"/>
      <c r="BH205" s="192"/>
      <c r="BI205" s="192"/>
      <c r="BJ205" s="192"/>
      <c r="BK205" s="192"/>
      <c r="BL205" s="192"/>
      <c r="BM205" s="192"/>
      <c r="BN205" s="192"/>
      <c r="BO205" s="192"/>
      <c r="BP205" s="192"/>
      <c r="BQ205" s="192"/>
      <c r="BR205" s="192"/>
      <c r="BS205" s="10"/>
      <c r="BT205" s="10"/>
      <c r="BU205" s="102"/>
      <c r="BV205" s="103" t="s">
        <v>14</v>
      </c>
      <c r="BW205" s="102">
        <v>99</v>
      </c>
      <c r="BX205" s="480">
        <f t="shared" ref="BX205:CG205" si="214">BX415</f>
        <v>0.97014183377063523</v>
      </c>
      <c r="BY205" s="190">
        <f t="shared" si="214"/>
        <v>0.69389662823278841</v>
      </c>
      <c r="BZ205" s="190">
        <f t="shared" si="214"/>
        <v>0.79882816331504836</v>
      </c>
      <c r="CA205" s="190">
        <f t="shared" si="214"/>
        <v>0.88405797101449279</v>
      </c>
      <c r="CB205" s="190">
        <f t="shared" si="214"/>
        <v>0.90476190476190477</v>
      </c>
      <c r="CC205" s="480">
        <f t="shared" si="214"/>
        <v>0.87606789295637677</v>
      </c>
      <c r="CD205" s="190">
        <f t="shared" si="214"/>
        <v>0.7674949530690256</v>
      </c>
      <c r="CE205" s="190">
        <f t="shared" si="214"/>
        <v>0.84989012595326452</v>
      </c>
      <c r="CF205" s="190">
        <f t="shared" si="214"/>
        <v>1</v>
      </c>
      <c r="CG205" s="190">
        <f t="shared" si="214"/>
        <v>1</v>
      </c>
      <c r="CH205" s="190">
        <f t="shared" si="178"/>
        <v>1</v>
      </c>
    </row>
    <row r="206" spans="1:86" s="103" customFormat="1">
      <c r="A206" s="103" t="s">
        <v>14</v>
      </c>
      <c r="B206" s="102">
        <f t="shared" si="207"/>
        <v>100</v>
      </c>
      <c r="C206" s="205">
        <v>0</v>
      </c>
      <c r="D206" s="197">
        <v>0</v>
      </c>
      <c r="E206" s="341">
        <v>0</v>
      </c>
      <c r="F206" s="198">
        <v>0</v>
      </c>
      <c r="G206" s="199">
        <v>0</v>
      </c>
      <c r="H206" s="200">
        <v>0</v>
      </c>
      <c r="I206" s="25">
        <v>0</v>
      </c>
      <c r="J206" s="216">
        <v>0</v>
      </c>
      <c r="K206" s="201">
        <v>0</v>
      </c>
      <c r="L206" s="202">
        <v>0</v>
      </c>
      <c r="M206" s="153">
        <v>0</v>
      </c>
      <c r="N206" s="216">
        <v>0</v>
      </c>
      <c r="O206" s="236">
        <v>0</v>
      </c>
      <c r="P206" s="236">
        <v>0</v>
      </c>
      <c r="Q206" s="236">
        <v>0</v>
      </c>
      <c r="R206" s="250">
        <v>0</v>
      </c>
      <c r="S206" s="154">
        <v>0</v>
      </c>
      <c r="T206" s="25">
        <v>0</v>
      </c>
      <c r="U206" s="155">
        <v>0</v>
      </c>
      <c r="V206" s="213">
        <v>0</v>
      </c>
      <c r="W206" s="203">
        <v>0</v>
      </c>
      <c r="X206" s="204">
        <v>0</v>
      </c>
      <c r="Y206" s="245">
        <v>0</v>
      </c>
      <c r="Z206" s="213">
        <v>0</v>
      </c>
      <c r="AA206" s="267">
        <v>0</v>
      </c>
      <c r="AB206" s="268">
        <v>0</v>
      </c>
      <c r="AC206" s="267">
        <v>0</v>
      </c>
      <c r="AD206" s="268">
        <v>0</v>
      </c>
      <c r="AE206" s="267">
        <v>0</v>
      </c>
      <c r="AF206" s="268">
        <v>0</v>
      </c>
      <c r="AG206" s="267">
        <v>0</v>
      </c>
      <c r="AH206" s="268">
        <v>0</v>
      </c>
      <c r="AI206" s="267">
        <v>0</v>
      </c>
      <c r="AJ206" s="307">
        <v>0</v>
      </c>
      <c r="AK206" s="332">
        <v>0</v>
      </c>
      <c r="AL206" s="333">
        <v>0</v>
      </c>
      <c r="AM206" s="334">
        <v>0</v>
      </c>
      <c r="AN206" s="334">
        <v>0</v>
      </c>
      <c r="AO206" s="979">
        <v>0</v>
      </c>
      <c r="AP206" s="102"/>
      <c r="AQ206" s="192"/>
      <c r="AR206" s="192"/>
      <c r="AS206" s="192"/>
      <c r="AT206" s="192"/>
      <c r="AU206" s="102"/>
      <c r="AV206" s="192"/>
      <c r="AW206" s="192"/>
      <c r="AX206" s="192"/>
      <c r="AY206" s="192"/>
      <c r="AZ206" s="192"/>
      <c r="BA206" s="260"/>
      <c r="BB206" s="260"/>
      <c r="BC206" s="260"/>
      <c r="BD206" s="192"/>
      <c r="BE206" s="192"/>
      <c r="BF206" s="192"/>
      <c r="BG206" s="192"/>
      <c r="BH206" s="192"/>
      <c r="BI206" s="192"/>
      <c r="BJ206" s="192"/>
      <c r="BK206" s="192"/>
      <c r="BL206" s="192"/>
      <c r="BM206" s="192"/>
      <c r="BN206" s="192"/>
      <c r="BO206" s="192"/>
      <c r="BP206" s="192"/>
      <c r="BQ206" s="192"/>
      <c r="BR206" s="192"/>
      <c r="BS206" s="10"/>
      <c r="BT206" s="10"/>
      <c r="BU206" s="102"/>
      <c r="BV206" s="103" t="s">
        <v>14</v>
      </c>
      <c r="BW206" s="102">
        <v>100</v>
      </c>
      <c r="BX206" s="481">
        <f t="shared" ref="BX206:CG206" si="215">BX416</f>
        <v>0.97014183377063523</v>
      </c>
      <c r="BY206" s="482">
        <f t="shared" si="215"/>
        <v>0.69389662823278841</v>
      </c>
      <c r="BZ206" s="482">
        <f t="shared" si="215"/>
        <v>0.79882816331504836</v>
      </c>
      <c r="CA206" s="482">
        <f t="shared" si="215"/>
        <v>0.88405797101449279</v>
      </c>
      <c r="CB206" s="482">
        <f t="shared" si="215"/>
        <v>0.90476190476190477</v>
      </c>
      <c r="CC206" s="481">
        <f t="shared" si="215"/>
        <v>0.87606789295637677</v>
      </c>
      <c r="CD206" s="482">
        <f t="shared" si="215"/>
        <v>0.7674949530690256</v>
      </c>
      <c r="CE206" s="482">
        <f t="shared" si="215"/>
        <v>0.84989012595326452</v>
      </c>
      <c r="CF206" s="482">
        <f t="shared" si="215"/>
        <v>1</v>
      </c>
      <c r="CG206" s="482">
        <f t="shared" si="215"/>
        <v>1</v>
      </c>
      <c r="CH206" s="190">
        <f t="shared" si="178"/>
        <v>1</v>
      </c>
    </row>
    <row r="207" spans="1:86">
      <c r="D207" s="26"/>
      <c r="I207" s="21"/>
      <c r="M207" s="21"/>
      <c r="Q207" s="237"/>
      <c r="R207" s="252"/>
      <c r="U207" s="21"/>
      <c r="Y207" s="140"/>
      <c r="AR207" s="9"/>
      <c r="AS207" s="9"/>
      <c r="BX207" s="483"/>
      <c r="BY207" s="483"/>
      <c r="BZ207" s="246"/>
      <c r="CA207" s="483"/>
      <c r="CB207" s="246"/>
      <c r="CC207" s="246"/>
      <c r="CD207" s="246"/>
      <c r="CE207" s="246"/>
      <c r="CF207" s="246"/>
      <c r="CG207" s="246"/>
      <c r="CH207" s="483"/>
    </row>
    <row r="208" spans="1:86">
      <c r="D208" s="26"/>
      <c r="I208" s="21"/>
      <c r="M208" s="21"/>
      <c r="Q208" s="237"/>
      <c r="R208" s="252"/>
      <c r="U208" s="21"/>
      <c r="Y208" s="140"/>
      <c r="AR208" s="9"/>
      <c r="AS208" s="9"/>
      <c r="BX208" s="483"/>
      <c r="BY208" s="483"/>
      <c r="BZ208" s="246"/>
      <c r="CA208" s="483"/>
      <c r="CB208" s="246"/>
      <c r="CC208" s="246"/>
      <c r="CD208" s="246"/>
      <c r="CE208" s="246"/>
      <c r="CF208" s="246"/>
      <c r="CG208" s="246"/>
      <c r="CH208" s="483"/>
    </row>
    <row r="209" spans="1:98">
      <c r="D209" s="26"/>
      <c r="I209" s="21"/>
      <c r="M209" s="21"/>
      <c r="Q209" s="237"/>
      <c r="R209" s="252"/>
      <c r="U209" s="21"/>
      <c r="Y209" s="140"/>
      <c r="AR209" s="9"/>
      <c r="AS209" s="9"/>
      <c r="BX209" s="483"/>
      <c r="BY209" s="483"/>
      <c r="BZ209" s="246"/>
      <c r="CA209" s="483"/>
      <c r="CB209" s="246"/>
      <c r="CC209" s="246"/>
      <c r="CD209" s="246"/>
      <c r="CE209" s="246"/>
      <c r="CF209" s="246"/>
      <c r="CG209" s="246"/>
      <c r="CH209" s="483"/>
    </row>
    <row r="210" spans="1:98">
      <c r="D210" s="26"/>
      <c r="I210" s="21"/>
      <c r="M210" s="21"/>
      <c r="Q210" s="237"/>
      <c r="R210" s="252"/>
      <c r="U210" s="21"/>
      <c r="Y210" s="140"/>
      <c r="AR210" s="9"/>
      <c r="AS210" s="9"/>
      <c r="BX210" s="483"/>
      <c r="BY210" s="483"/>
      <c r="BZ210" s="246"/>
      <c r="CA210" s="483"/>
      <c r="CB210" s="246"/>
      <c r="CC210" s="246"/>
      <c r="CD210" s="246"/>
      <c r="CE210" s="246"/>
      <c r="CF210" s="246"/>
      <c r="CG210" s="246"/>
      <c r="CH210" s="483"/>
    </row>
    <row r="211" spans="1:98" s="159" customFormat="1">
      <c r="A211" s="156" t="s">
        <v>147</v>
      </c>
      <c r="B211" s="157"/>
      <c r="C211" s="157"/>
      <c r="D211" s="158"/>
      <c r="E211" s="343"/>
      <c r="H211" s="160"/>
      <c r="I211" s="161"/>
      <c r="J211" s="209"/>
      <c r="M211" s="161"/>
      <c r="N211" s="209"/>
      <c r="O211" s="162"/>
      <c r="P211" s="162"/>
      <c r="Q211" s="238"/>
      <c r="R211" s="254"/>
      <c r="U211" s="161"/>
      <c r="V211" s="209"/>
      <c r="W211" s="162"/>
      <c r="X211" s="162"/>
      <c r="Y211" s="163"/>
      <c r="Z211" s="253"/>
      <c r="AA211" s="162"/>
      <c r="AB211" s="162"/>
      <c r="AC211" s="162"/>
      <c r="AD211" s="162"/>
      <c r="AE211" s="162"/>
      <c r="AF211" s="162"/>
      <c r="AG211" s="162"/>
      <c r="AH211" s="162"/>
      <c r="AI211" s="162"/>
      <c r="AJ211" s="162"/>
      <c r="AK211" s="162"/>
      <c r="AL211" s="162"/>
      <c r="AM211" s="162"/>
      <c r="AN211" s="162"/>
      <c r="AO211" s="425"/>
      <c r="AP211" s="157"/>
      <c r="AQ211" s="169"/>
      <c r="AR211" s="169"/>
      <c r="AS211" s="169"/>
      <c r="AT211" s="169"/>
      <c r="AU211" s="157"/>
      <c r="AV211" s="169"/>
      <c r="AW211" s="169"/>
      <c r="AX211" s="169"/>
      <c r="AY211" s="169"/>
      <c r="AZ211" s="169"/>
      <c r="BA211" s="169"/>
      <c r="BB211" s="169"/>
      <c r="BC211" s="169"/>
      <c r="BD211" s="169"/>
      <c r="BE211" s="169"/>
      <c r="BF211" s="169"/>
      <c r="BG211" s="169"/>
      <c r="BH211" s="169"/>
      <c r="BI211" s="169"/>
      <c r="BJ211" s="169"/>
      <c r="BK211" s="169"/>
      <c r="BL211" s="169"/>
      <c r="BM211" s="169"/>
      <c r="BN211" s="169"/>
      <c r="BO211" s="169"/>
      <c r="BP211" s="169"/>
      <c r="BQ211" s="169"/>
      <c r="BR211" s="169"/>
      <c r="BS211" s="157"/>
      <c r="BT211" s="157"/>
      <c r="BU211" s="157"/>
      <c r="BX211" s="484"/>
      <c r="BY211" s="484"/>
      <c r="BZ211" s="485"/>
      <c r="CA211" s="484"/>
      <c r="CB211" s="485"/>
      <c r="CC211" s="485"/>
      <c r="CD211" s="485"/>
      <c r="CE211" s="485"/>
      <c r="CF211" s="485"/>
      <c r="CG211" s="485"/>
      <c r="CH211" s="484"/>
    </row>
    <row r="212" spans="1:98" s="162" customFormat="1">
      <c r="B212" s="169"/>
      <c r="C212" s="380"/>
      <c r="D212" s="381"/>
      <c r="E212" s="382"/>
      <c r="F212" s="383"/>
      <c r="G212" s="384"/>
      <c r="H212" s="385"/>
      <c r="I212" s="386"/>
      <c r="J212" s="387"/>
      <c r="K212" s="388"/>
      <c r="L212" s="389"/>
      <c r="M212" s="390"/>
      <c r="N212" s="387"/>
      <c r="O212" s="391"/>
      <c r="P212" s="391"/>
      <c r="Q212" s="392"/>
      <c r="R212" s="393"/>
      <c r="S212" s="386"/>
      <c r="T212" s="386"/>
      <c r="U212" s="394"/>
      <c r="V212" s="393"/>
      <c r="W212" s="391"/>
      <c r="X212" s="391"/>
      <c r="Y212" s="395"/>
      <c r="Z212" s="393"/>
      <c r="AA212" s="374"/>
      <c r="AB212" s="375"/>
      <c r="AC212" s="376"/>
      <c r="AD212" s="374"/>
      <c r="AE212" s="374"/>
      <c r="AF212" s="376"/>
      <c r="AG212" s="375"/>
      <c r="AH212" s="374"/>
      <c r="AI212" s="374"/>
      <c r="AJ212" s="375"/>
      <c r="AK212" s="377" t="s">
        <v>182</v>
      </c>
      <c r="AL212" s="378"/>
      <c r="AM212" s="378"/>
      <c r="AN212" s="378"/>
      <c r="AO212" s="452"/>
      <c r="AP212" s="253"/>
      <c r="AR212" s="169"/>
      <c r="AS212" s="169"/>
      <c r="AT212" s="169"/>
      <c r="AU212" s="169"/>
      <c r="AV212" s="165" t="s">
        <v>182</v>
      </c>
      <c r="AW212" s="169"/>
      <c r="BA212" s="165"/>
      <c r="BB212" s="169"/>
      <c r="BC212" s="169"/>
      <c r="BD212" s="169"/>
      <c r="BE212" s="169"/>
      <c r="BF212" s="169"/>
      <c r="BH212" s="169"/>
      <c r="BI212" s="169"/>
      <c r="BJ212" s="169"/>
      <c r="BK212" s="169"/>
      <c r="BL212" s="169"/>
      <c r="BM212" s="169"/>
      <c r="BN212" s="169"/>
      <c r="BO212" s="169"/>
      <c r="BP212" s="169"/>
      <c r="BQ212" s="169"/>
      <c r="BR212" s="169"/>
      <c r="BS212" s="169"/>
      <c r="BT212" s="169"/>
      <c r="BU212" s="169"/>
      <c r="BW212" s="169"/>
      <c r="BX212" s="486"/>
      <c r="BY212" s="487"/>
      <c r="BZ212" s="486"/>
      <c r="CA212" s="486"/>
      <c r="CB212" s="486"/>
      <c r="CC212" s="486"/>
      <c r="CD212" s="487"/>
      <c r="CE212" s="486"/>
      <c r="CF212" s="486"/>
      <c r="CG212" s="486"/>
      <c r="CH212" s="486"/>
    </row>
    <row r="213" spans="1:98" s="162" customFormat="1" ht="38.25">
      <c r="A213" s="164"/>
      <c r="B213" s="169"/>
      <c r="C213" s="396" t="s">
        <v>49</v>
      </c>
      <c r="D213" s="396" t="s">
        <v>111</v>
      </c>
      <c r="E213" s="397"/>
      <c r="F213" s="398" t="s">
        <v>11</v>
      </c>
      <c r="G213" s="398" t="s">
        <v>7</v>
      </c>
      <c r="H213" s="399"/>
      <c r="I213" s="400"/>
      <c r="J213" s="401"/>
      <c r="K213" s="398" t="s">
        <v>8</v>
      </c>
      <c r="L213" s="399"/>
      <c r="M213" s="400"/>
      <c r="N213" s="401"/>
      <c r="O213" s="398" t="s">
        <v>152</v>
      </c>
      <c r="P213" s="402"/>
      <c r="Q213" s="392"/>
      <c r="R213" s="403"/>
      <c r="S213" s="398" t="s">
        <v>9</v>
      </c>
      <c r="T213" s="399"/>
      <c r="U213" s="400"/>
      <c r="V213" s="401"/>
      <c r="W213" s="398" t="s">
        <v>151</v>
      </c>
      <c r="X213" s="399"/>
      <c r="Y213" s="400"/>
      <c r="Z213" s="401"/>
      <c r="AA213" s="377" t="s">
        <v>161</v>
      </c>
      <c r="AB213" s="374"/>
      <c r="AC213" s="377" t="s">
        <v>162</v>
      </c>
      <c r="AD213" s="374"/>
      <c r="AE213" s="377" t="s">
        <v>163</v>
      </c>
      <c r="AF213" s="374"/>
      <c r="AG213" s="377" t="s">
        <v>164</v>
      </c>
      <c r="AH213" s="374"/>
      <c r="AI213" s="377" t="s">
        <v>165</v>
      </c>
      <c r="AJ213" s="374"/>
      <c r="AK213" s="377" t="s">
        <v>180</v>
      </c>
      <c r="AL213" s="374"/>
      <c r="AM213" s="374"/>
      <c r="AN213" s="374"/>
      <c r="AO213" s="468" t="s">
        <v>228</v>
      </c>
      <c r="AP213" s="796"/>
      <c r="AQ213" s="165" t="s">
        <v>183</v>
      </c>
      <c r="AV213" s="166" t="s">
        <v>168</v>
      </c>
      <c r="AW213" s="164"/>
      <c r="BA213" s="269" t="s">
        <v>169</v>
      </c>
      <c r="BB213" s="169"/>
      <c r="BC213" s="169"/>
      <c r="BD213" s="169"/>
      <c r="BE213" s="166"/>
      <c r="BF213" s="169"/>
      <c r="BS213" s="299"/>
      <c r="BT213" s="165" t="s">
        <v>12</v>
      </c>
      <c r="BU213" s="169"/>
      <c r="BX213" s="488" t="s">
        <v>3</v>
      </c>
      <c r="BY213" s="488"/>
      <c r="BZ213" s="488"/>
      <c r="CA213" s="488"/>
      <c r="CB213" s="488"/>
      <c r="CC213" s="488" t="s">
        <v>4</v>
      </c>
      <c r="CD213" s="488"/>
      <c r="CE213" s="488"/>
      <c r="CF213" s="488"/>
      <c r="CG213" s="488"/>
      <c r="CH213" s="488"/>
    </row>
    <row r="214" spans="1:98" s="159" customFormat="1" ht="38.25" customHeight="1" thickBot="1">
      <c r="A214" s="351" t="s">
        <v>0</v>
      </c>
      <c r="B214" s="167" t="s">
        <v>5</v>
      </c>
      <c r="C214" s="404" t="s">
        <v>6</v>
      </c>
      <c r="D214" s="405" t="s">
        <v>113</v>
      </c>
      <c r="E214" s="406" t="s">
        <v>114</v>
      </c>
      <c r="F214" s="407" t="s">
        <v>11</v>
      </c>
      <c r="G214" s="408" t="s">
        <v>1</v>
      </c>
      <c r="H214" s="408" t="s">
        <v>2</v>
      </c>
      <c r="I214" s="400" t="s">
        <v>112</v>
      </c>
      <c r="J214" s="409" t="s">
        <v>115</v>
      </c>
      <c r="K214" s="408" t="s">
        <v>1</v>
      </c>
      <c r="L214" s="408" t="s">
        <v>2</v>
      </c>
      <c r="M214" s="400" t="s">
        <v>112</v>
      </c>
      <c r="N214" s="409" t="s">
        <v>115</v>
      </c>
      <c r="O214" s="408" t="s">
        <v>1</v>
      </c>
      <c r="P214" s="408" t="s">
        <v>2</v>
      </c>
      <c r="Q214" s="410" t="s">
        <v>112</v>
      </c>
      <c r="R214" s="409" t="s">
        <v>115</v>
      </c>
      <c r="S214" s="408" t="s">
        <v>1</v>
      </c>
      <c r="T214" s="408" t="s">
        <v>2</v>
      </c>
      <c r="U214" s="400" t="s">
        <v>112</v>
      </c>
      <c r="V214" s="409" t="s">
        <v>146</v>
      </c>
      <c r="W214" s="408" t="s">
        <v>1</v>
      </c>
      <c r="X214" s="408" t="s">
        <v>2</v>
      </c>
      <c r="Y214" s="400" t="s">
        <v>112</v>
      </c>
      <c r="Z214" s="409" t="s">
        <v>146</v>
      </c>
      <c r="AA214" s="379" t="s">
        <v>170</v>
      </c>
      <c r="AB214" s="379" t="s">
        <v>171</v>
      </c>
      <c r="AC214" s="379" t="s">
        <v>170</v>
      </c>
      <c r="AD214" s="379" t="s">
        <v>171</v>
      </c>
      <c r="AE214" s="703" t="s">
        <v>170</v>
      </c>
      <c r="AF214" s="703" t="s">
        <v>171</v>
      </c>
      <c r="AG214" s="379" t="s">
        <v>170</v>
      </c>
      <c r="AH214" s="379" t="s">
        <v>171</v>
      </c>
      <c r="AI214" s="379" t="s">
        <v>170</v>
      </c>
      <c r="AJ214" s="379" t="s">
        <v>171</v>
      </c>
      <c r="AK214" s="514" t="s">
        <v>203</v>
      </c>
      <c r="AL214" s="514" t="s">
        <v>241</v>
      </c>
      <c r="AM214" s="514" t="s">
        <v>242</v>
      </c>
      <c r="AN214" s="514" t="s">
        <v>243</v>
      </c>
      <c r="AO214" s="467" t="s">
        <v>230</v>
      </c>
      <c r="AP214" s="797"/>
      <c r="AQ214" s="164"/>
      <c r="AR214" s="517" t="s">
        <v>203</v>
      </c>
      <c r="AS214" s="517" t="s">
        <v>241</v>
      </c>
      <c r="AT214" s="517" t="s">
        <v>242</v>
      </c>
      <c r="AU214" s="358" t="s">
        <v>243</v>
      </c>
      <c r="AV214" s="168"/>
      <c r="AW214" s="164"/>
      <c r="AX214" s="168" t="s">
        <v>170</v>
      </c>
      <c r="AY214" s="168" t="s">
        <v>171</v>
      </c>
      <c r="AZ214" s="168"/>
      <c r="BA214" s="270"/>
      <c r="BD214" s="315"/>
      <c r="BE214" s="164"/>
      <c r="BF214" s="169"/>
      <c r="BS214" s="355"/>
      <c r="BT214" s="157"/>
      <c r="BU214" s="157"/>
      <c r="BV214" s="157" t="s">
        <v>0</v>
      </c>
      <c r="BW214" s="356" t="s">
        <v>10</v>
      </c>
      <c r="BX214" s="489" t="s">
        <v>7</v>
      </c>
      <c r="BY214" s="489" t="s">
        <v>8</v>
      </c>
      <c r="BZ214" s="490" t="s">
        <v>152</v>
      </c>
      <c r="CA214" s="489" t="s">
        <v>154</v>
      </c>
      <c r="CB214" s="490" t="s">
        <v>153</v>
      </c>
      <c r="CC214" s="491" t="s">
        <v>7</v>
      </c>
      <c r="CD214" s="491" t="s">
        <v>8</v>
      </c>
      <c r="CE214" s="490" t="s">
        <v>152</v>
      </c>
      <c r="CF214" s="491" t="s">
        <v>154</v>
      </c>
      <c r="CG214" s="490" t="s">
        <v>153</v>
      </c>
      <c r="CH214" s="492"/>
      <c r="CJ214" s="357"/>
      <c r="CK214" s="352"/>
      <c r="CL214" s="358"/>
      <c r="CN214" s="357"/>
      <c r="CO214" s="358"/>
      <c r="CP214" s="358"/>
      <c r="CR214" s="357"/>
      <c r="CS214" s="358"/>
      <c r="CT214" s="358"/>
    </row>
    <row r="215" spans="1:98" s="425" customFormat="1" ht="13.5" customHeight="1">
      <c r="A215" s="425" t="s">
        <v>13</v>
      </c>
      <c r="B215" s="424">
        <f>B211</f>
        <v>0</v>
      </c>
      <c r="C215" s="813">
        <f>[3]Model_inputs!D3</f>
        <v>2.3402523402523403E-3</v>
      </c>
      <c r="D215" s="814">
        <f>[3]Model_inputs!C3</f>
        <v>39312</v>
      </c>
      <c r="E215" s="809"/>
      <c r="F215" s="821">
        <f>[3]Model_inputs!E3</f>
        <v>2.5029196198165005E-2</v>
      </c>
      <c r="G215" s="824">
        <f>[3]Model_inputs!F3</f>
        <v>0</v>
      </c>
      <c r="H215" s="426">
        <f>[3]Model_inputs!G3</f>
        <v>0</v>
      </c>
      <c r="I215" s="426">
        <f>[3]Model_inputs!H3</f>
        <v>8.1222469916032811E-2</v>
      </c>
      <c r="J215" s="825">
        <f>[3]Model_inputs!I3</f>
        <v>3965.3564400298101</v>
      </c>
      <c r="K215" s="824">
        <f>[3]Model_inputs!J3</f>
        <v>0</v>
      </c>
      <c r="L215" s="426">
        <f>[3]Model_inputs!K3</f>
        <v>0</v>
      </c>
      <c r="M215" s="426">
        <f>[3]Model_inputs!L3</f>
        <v>0.17679122823813348</v>
      </c>
      <c r="N215" s="825">
        <f>[3]Model_inputs!M3</f>
        <v>2982.2245711789828</v>
      </c>
      <c r="O215" s="824">
        <f>[3]Model_inputs!N3</f>
        <v>0</v>
      </c>
      <c r="P215" s="426">
        <f>[3]Model_inputs!O3</f>
        <v>0</v>
      </c>
      <c r="Q215" s="426">
        <f>[3]Model_inputs!P3</f>
        <v>4.8517017334746754E-2</v>
      </c>
      <c r="R215" s="825">
        <f>[3]Model_inputs!Q3</f>
        <v>674.59248289243953</v>
      </c>
      <c r="S215" s="824">
        <f>[3]Model_inputs!R3</f>
        <v>0</v>
      </c>
      <c r="T215" s="426">
        <f>[3]Model_inputs!S3</f>
        <v>0</v>
      </c>
      <c r="U215" s="426">
        <f>[3]Model_inputs!T3</f>
        <v>0</v>
      </c>
      <c r="V215" s="825">
        <f>[3]Model_inputs!U3</f>
        <v>0</v>
      </c>
      <c r="W215" s="824">
        <f>[3]Model_inputs!V3</f>
        <v>0</v>
      </c>
      <c r="X215" s="426">
        <f>[3]Model_inputs!W3</f>
        <v>0</v>
      </c>
      <c r="Y215" s="426">
        <f>[3]Model_inputs!X3</f>
        <v>0</v>
      </c>
      <c r="Z215" s="825">
        <f>[3]Model_inputs!Y3</f>
        <v>23412.217563883005</v>
      </c>
      <c r="AA215" s="699"/>
      <c r="AB215" s="428"/>
      <c r="AC215" s="695"/>
      <c r="AD215" s="428"/>
      <c r="AE215" s="418">
        <v>1</v>
      </c>
      <c r="AF215" s="493">
        <v>1</v>
      </c>
      <c r="AG215" s="699"/>
      <c r="AH215" s="428"/>
      <c r="AI215" s="427"/>
      <c r="AJ215" s="428"/>
      <c r="AK215" s="505">
        <f>[4]Danaei!C43</f>
        <v>0</v>
      </c>
      <c r="AL215" s="430">
        <f>[4]Danaei!D43</f>
        <v>1</v>
      </c>
      <c r="AM215" s="430">
        <f>[4]Danaei!E43</f>
        <v>0</v>
      </c>
      <c r="AN215" s="430">
        <f>[4]Danaei!F43</f>
        <v>0</v>
      </c>
      <c r="AO215" s="799">
        <f>[3]Model_inputs!Z3</f>
        <v>2691.2327579968933</v>
      </c>
      <c r="AP215" s="424"/>
      <c r="AQ215" s="425" t="s">
        <v>54</v>
      </c>
      <c r="AR215" s="515">
        <f t="array" ref="AR215:AU215">TRANSPOSE([4]Danaei!$C$9:$C$12)</f>
        <v>0</v>
      </c>
      <c r="AS215" s="515">
        <v>276.82339999999999</v>
      </c>
      <c r="AT215" s="515">
        <v>1031.1489999999999</v>
      </c>
      <c r="AU215" s="516">
        <v>3220.9949999999999</v>
      </c>
      <c r="AV215" s="431" t="s">
        <v>7</v>
      </c>
      <c r="AW215" s="726" t="s">
        <v>184</v>
      </c>
      <c r="AX215" s="732">
        <f>RRinputs!I19</f>
        <v>0.6676407045618109</v>
      </c>
      <c r="AY215" s="727">
        <f>RRinputs!J19</f>
        <v>-1.2882827743278022E-2</v>
      </c>
      <c r="AZ215" s="432"/>
      <c r="BA215" s="431" t="s">
        <v>7</v>
      </c>
      <c r="BB215" s="433">
        <f>IF('Run model'!F4=1,EXP(_xll.ErNormal(LN(BB219),AVERAGE((BB219-BB221),(BB223-BB219))/1.96)),InputData!BB219)</f>
        <v>2.19</v>
      </c>
      <c r="BE215" s="424"/>
      <c r="BF215" s="434"/>
      <c r="BS215" s="435" t="s">
        <v>222</v>
      </c>
      <c r="BT215" s="436">
        <f>'Run model'!F26</f>
        <v>0.03</v>
      </c>
      <c r="BU215" s="424"/>
      <c r="BV215" s="425" t="s">
        <v>13</v>
      </c>
      <c r="BW215" s="424">
        <v>0</v>
      </c>
      <c r="BX215" s="429">
        <f>[5]Model_inputs!AA3</f>
        <v>1</v>
      </c>
      <c r="BY215" s="429">
        <f>[5]Model_inputs!AB3</f>
        <v>1</v>
      </c>
      <c r="BZ215" s="429">
        <f>[5]Model_inputs!AC3</f>
        <v>1</v>
      </c>
      <c r="CA215" s="429">
        <f>[5]Model_inputs!AD3</f>
        <v>1</v>
      </c>
      <c r="CB215" s="429">
        <f>[5]Model_inputs!AE3</f>
        <v>1</v>
      </c>
      <c r="CC215" s="429">
        <f>[5]Model_inputs!AF3</f>
        <v>1</v>
      </c>
      <c r="CD215" s="429">
        <f>[5]Model_inputs!AG3</f>
        <v>1</v>
      </c>
      <c r="CE215" s="429">
        <f>[5]Model_inputs!AH3</f>
        <v>1</v>
      </c>
      <c r="CF215" s="429">
        <f>[5]Model_inputs!AI3</f>
        <v>1</v>
      </c>
      <c r="CG215" s="429">
        <f>[5]Model_inputs!AJ3</f>
        <v>1</v>
      </c>
      <c r="CH215" s="419"/>
    </row>
    <row r="216" spans="1:98" s="425" customFormat="1" ht="13.5" customHeight="1">
      <c r="A216" s="425" t="s">
        <v>13</v>
      </c>
      <c r="B216" s="424">
        <f>B215+1</f>
        <v>1</v>
      </c>
      <c r="C216" s="817">
        <f>[3]Model_inputs!D4</f>
        <v>2.2442770934118E-4</v>
      </c>
      <c r="D216" s="815">
        <f>[3]Model_inputs!C4</f>
        <v>40102</v>
      </c>
      <c r="E216" s="806"/>
      <c r="F216" s="822">
        <f>[3]Model_inputs!E4</f>
        <v>2.8888852065406742E-2</v>
      </c>
      <c r="G216" s="826">
        <f>[3]Model_inputs!F4</f>
        <v>0</v>
      </c>
      <c r="H216" s="794">
        <f>[3]Model_inputs!G4</f>
        <v>0</v>
      </c>
      <c r="I216" s="794">
        <f>[3]Model_inputs!H4</f>
        <v>8.1222469916032811E-2</v>
      </c>
      <c r="J216" s="827">
        <f>[3]Model_inputs!I4</f>
        <v>3965.3564400298101</v>
      </c>
      <c r="K216" s="826">
        <f>[3]Model_inputs!J4</f>
        <v>0</v>
      </c>
      <c r="L216" s="794">
        <f>[3]Model_inputs!K4</f>
        <v>0</v>
      </c>
      <c r="M216" s="794">
        <f>[3]Model_inputs!L4</f>
        <v>0.17679122823813348</v>
      </c>
      <c r="N216" s="827">
        <f>[3]Model_inputs!M4</f>
        <v>2982.2245711789828</v>
      </c>
      <c r="O216" s="826">
        <f>[3]Model_inputs!N4</f>
        <v>0</v>
      </c>
      <c r="P216" s="794">
        <f>[3]Model_inputs!O4</f>
        <v>0</v>
      </c>
      <c r="Q216" s="794">
        <f>[3]Model_inputs!P4</f>
        <v>4.8517017334746754E-2</v>
      </c>
      <c r="R216" s="827">
        <f>[3]Model_inputs!Q4</f>
        <v>674.59248289243953</v>
      </c>
      <c r="S216" s="826">
        <f>[3]Model_inputs!R4</f>
        <v>0</v>
      </c>
      <c r="T216" s="794">
        <f>[3]Model_inputs!S4</f>
        <v>0</v>
      </c>
      <c r="U216" s="794">
        <f>[3]Model_inputs!T4</f>
        <v>0</v>
      </c>
      <c r="V216" s="827">
        <f>[3]Model_inputs!U4</f>
        <v>0</v>
      </c>
      <c r="W216" s="826">
        <f>[3]Model_inputs!V4</f>
        <v>0</v>
      </c>
      <c r="X216" s="794">
        <f>[3]Model_inputs!W4</f>
        <v>0</v>
      </c>
      <c r="Y216" s="794">
        <f>[3]Model_inputs!X4</f>
        <v>0</v>
      </c>
      <c r="Z216" s="827">
        <f>[3]Model_inputs!Y4</f>
        <v>23412.217563883005</v>
      </c>
      <c r="AA216" s="423"/>
      <c r="AB216" s="422"/>
      <c r="AC216" s="463"/>
      <c r="AD216" s="422"/>
      <c r="AE216" s="418">
        <v>1</v>
      </c>
      <c r="AF216" s="493">
        <v>1</v>
      </c>
      <c r="AG216" s="423"/>
      <c r="AH216" s="422"/>
      <c r="AI216" s="463"/>
      <c r="AJ216" s="422"/>
      <c r="AK216" s="506">
        <f>[4]Danaei!C44</f>
        <v>0</v>
      </c>
      <c r="AL216" s="437">
        <f>[4]Danaei!D44</f>
        <v>1</v>
      </c>
      <c r="AM216" s="437">
        <f>[4]Danaei!E44</f>
        <v>0</v>
      </c>
      <c r="AN216" s="437">
        <f>[4]Danaei!F44</f>
        <v>0</v>
      </c>
      <c r="AO216" s="800">
        <f>[3]Model_inputs!Z4</f>
        <v>2691.2327579968933</v>
      </c>
      <c r="AP216" s="424"/>
      <c r="AQ216" s="425" t="s">
        <v>55</v>
      </c>
      <c r="AR216" s="515">
        <f t="array" ref="AR216:AU216">TRANSPOSE([4]Danaei!$C$13:$C$16)</f>
        <v>0</v>
      </c>
      <c r="AS216" s="515">
        <v>285.57440000000003</v>
      </c>
      <c r="AT216" s="515">
        <v>1019.223</v>
      </c>
      <c r="AU216" s="516">
        <v>2923.7159999999999</v>
      </c>
      <c r="AW216" s="728" t="s">
        <v>157</v>
      </c>
      <c r="AX216" s="733">
        <f>RRinputs!I20</f>
        <v>0.54490709195049403</v>
      </c>
      <c r="AY216" s="729">
        <f>RRinputs!J20</f>
        <v>-1.0333785972157561E-2</v>
      </c>
      <c r="AZ216" s="432"/>
      <c r="BA216" s="431" t="s">
        <v>118</v>
      </c>
      <c r="BB216" s="433">
        <f>IF('Run model'!F4=1,EXP(_xll.ErNormal(LN(BB220),AVERAGE((BB220-BB222),(BB224-BB220))/1.96)),BB220)</f>
        <v>2.64</v>
      </c>
      <c r="BE216" s="424"/>
      <c r="BF216" s="434"/>
      <c r="BG216" s="438"/>
      <c r="BH216" s="437"/>
      <c r="BI216" s="424"/>
      <c r="BJ216" s="424"/>
      <c r="BK216" s="440"/>
      <c r="BL216" s="440"/>
      <c r="BM216" s="440"/>
      <c r="BN216" s="440"/>
      <c r="BO216" s="440"/>
      <c r="BP216" s="440"/>
      <c r="BQ216" s="440"/>
      <c r="BR216" s="440"/>
      <c r="BS216" s="441" t="s">
        <v>223</v>
      </c>
      <c r="BT216" s="436">
        <f>'Run model'!F27</f>
        <v>0</v>
      </c>
      <c r="BU216" s="424"/>
      <c r="BV216" s="425" t="s">
        <v>13</v>
      </c>
      <c r="BW216" s="424">
        <v>1</v>
      </c>
      <c r="BX216" s="429">
        <f>[5]Model_inputs!AA4</f>
        <v>0.99188705527465115</v>
      </c>
      <c r="BY216" s="429">
        <f>[5]Model_inputs!AB4</f>
        <v>0.96817901686433117</v>
      </c>
      <c r="BZ216" s="429">
        <f>[5]Model_inputs!AC4</f>
        <v>0.97152263934637484</v>
      </c>
      <c r="CA216" s="429">
        <f>[5]Model_inputs!AD4</f>
        <v>1</v>
      </c>
      <c r="CB216" s="429">
        <f>[5]Model_inputs!AE4</f>
        <v>0.96558586975970384</v>
      </c>
      <c r="CC216" s="429">
        <f>[5]Model_inputs!AF4</f>
        <v>0.98835959448457922</v>
      </c>
      <c r="CD216" s="429">
        <f>[5]Model_inputs!AG4</f>
        <v>0.97685468800972186</v>
      </c>
      <c r="CE216" s="429">
        <f>[5]Model_inputs!AH4</f>
        <v>0.97929646620783151</v>
      </c>
      <c r="CF216" s="429">
        <f>[5]Model_inputs!AI4</f>
        <v>1</v>
      </c>
      <c r="CG216" s="429">
        <f>[5]Model_inputs!AJ4</f>
        <v>1</v>
      </c>
      <c r="CH216" s="419"/>
    </row>
    <row r="217" spans="1:98" s="425" customFormat="1" ht="13.5" thickBot="1">
      <c r="A217" s="425" t="s">
        <v>13</v>
      </c>
      <c r="B217" s="424">
        <f t="shared" ref="B217:B280" si="216">B216+1</f>
        <v>2</v>
      </c>
      <c r="C217" s="817">
        <f>[3]Model_inputs!D5</f>
        <v>1.4735859714615516E-4</v>
      </c>
      <c r="D217" s="815">
        <f>[3]Model_inputs!C5</f>
        <v>40717</v>
      </c>
      <c r="E217" s="434">
        <f>SUM(D215:D219)</f>
        <v>200419</v>
      </c>
      <c r="F217" s="822">
        <f>[3]Model_inputs!E5</f>
        <v>3.3343690586361718E-2</v>
      </c>
      <c r="G217" s="826">
        <f>[3]Model_inputs!F5</f>
        <v>0</v>
      </c>
      <c r="H217" s="794">
        <f>[3]Model_inputs!G5</f>
        <v>0</v>
      </c>
      <c r="I217" s="794">
        <f>[3]Model_inputs!H5</f>
        <v>8.1222469916032811E-2</v>
      </c>
      <c r="J217" s="827">
        <f>[3]Model_inputs!I5</f>
        <v>3965.3564400298101</v>
      </c>
      <c r="K217" s="826">
        <f>[3]Model_inputs!J5</f>
        <v>0</v>
      </c>
      <c r="L217" s="794">
        <f>[3]Model_inputs!K5</f>
        <v>0</v>
      </c>
      <c r="M217" s="794">
        <f>[3]Model_inputs!L5</f>
        <v>0.17679122823813348</v>
      </c>
      <c r="N217" s="827">
        <f>[3]Model_inputs!M5</f>
        <v>2982.2245711789828</v>
      </c>
      <c r="O217" s="826">
        <f>[3]Model_inputs!N5</f>
        <v>0</v>
      </c>
      <c r="P217" s="794">
        <f>[3]Model_inputs!O5</f>
        <v>0</v>
      </c>
      <c r="Q217" s="794">
        <f>[3]Model_inputs!P5</f>
        <v>4.8517017334746754E-2</v>
      </c>
      <c r="R217" s="827">
        <f>[3]Model_inputs!Q5</f>
        <v>674.59248289243953</v>
      </c>
      <c r="S217" s="826">
        <f>[3]Model_inputs!R5</f>
        <v>0</v>
      </c>
      <c r="T217" s="794">
        <f>[3]Model_inputs!S5</f>
        <v>0</v>
      </c>
      <c r="U217" s="794">
        <f>[3]Model_inputs!T5</f>
        <v>0</v>
      </c>
      <c r="V217" s="827">
        <f>[3]Model_inputs!U5</f>
        <v>0</v>
      </c>
      <c r="W217" s="826">
        <f>[3]Model_inputs!V5</f>
        <v>0</v>
      </c>
      <c r="X217" s="794">
        <f>[3]Model_inputs!W5</f>
        <v>0</v>
      </c>
      <c r="Y217" s="794">
        <f>[3]Model_inputs!X5</f>
        <v>0</v>
      </c>
      <c r="Z217" s="827">
        <f>[3]Model_inputs!Y5</f>
        <v>23412.217563883005</v>
      </c>
      <c r="AA217" s="423"/>
      <c r="AB217" s="422"/>
      <c r="AC217" s="463"/>
      <c r="AD217" s="422"/>
      <c r="AE217" s="418">
        <v>1</v>
      </c>
      <c r="AF217" s="493">
        <v>1</v>
      </c>
      <c r="AG217" s="423"/>
      <c r="AH217" s="422"/>
      <c r="AI217" s="463"/>
      <c r="AJ217" s="422"/>
      <c r="AK217" s="506">
        <f>[4]Danaei!C45</f>
        <v>0</v>
      </c>
      <c r="AL217" s="437">
        <f>[4]Danaei!D45</f>
        <v>1</v>
      </c>
      <c r="AM217" s="437">
        <f>[4]Danaei!E45</f>
        <v>0</v>
      </c>
      <c r="AN217" s="437">
        <f>[4]Danaei!F45</f>
        <v>0</v>
      </c>
      <c r="AO217" s="800">
        <f>[3]Model_inputs!Z5</f>
        <v>2691.2327579968933</v>
      </c>
      <c r="AP217" s="424"/>
      <c r="AQ217" s="424"/>
      <c r="AT217" s="424"/>
      <c r="AU217" s="424"/>
      <c r="AW217" s="730" t="s">
        <v>158</v>
      </c>
      <c r="AX217" s="734">
        <f>RRinputs!I21</f>
        <v>0.41565691499676982</v>
      </c>
      <c r="AY217" s="731">
        <f>RRinputs!J21</f>
        <v>-7.6124190225032376E-3</v>
      </c>
      <c r="AZ217" s="432"/>
      <c r="BE217" s="424"/>
      <c r="BF217" s="434"/>
      <c r="BG217" s="438"/>
      <c r="BH217" s="437"/>
      <c r="BI217" s="424"/>
      <c r="BJ217" s="424"/>
      <c r="BK217" s="437"/>
      <c r="BL217" s="437"/>
      <c r="BM217" s="437"/>
      <c r="BN217" s="437"/>
      <c r="BO217" s="437"/>
      <c r="BP217" s="437"/>
      <c r="BQ217" s="437"/>
      <c r="BR217" s="437"/>
      <c r="BS217" s="437"/>
      <c r="BT217" s="424"/>
      <c r="BU217" s="424"/>
      <c r="BV217" s="425" t="s">
        <v>13</v>
      </c>
      <c r="BW217" s="424">
        <v>2</v>
      </c>
      <c r="BX217" s="429">
        <f>[5]Model_inputs!AA5</f>
        <v>0.98383993042141882</v>
      </c>
      <c r="BY217" s="429">
        <f>[5]Model_inputs!AB5</f>
        <v>0.93737060869638289</v>
      </c>
      <c r="BZ217" s="429">
        <f>[5]Model_inputs!AC5</f>
        <v>0.94385623876254632</v>
      </c>
      <c r="CA217" s="429">
        <f>[5]Model_inputs!AD5</f>
        <v>1</v>
      </c>
      <c r="CB217" s="429">
        <f>[5]Model_inputs!AE5</f>
        <v>0.93235607187960379</v>
      </c>
      <c r="CC217" s="429">
        <f>[5]Model_inputs!AF5</f>
        <v>0.97685468800972186</v>
      </c>
      <c r="CD217" s="429">
        <f>[5]Model_inputs!AG5</f>
        <v>0.95424508148657106</v>
      </c>
      <c r="CE217" s="429">
        <f>[5]Model_inputs!AH5</f>
        <v>0.9590215687271465</v>
      </c>
      <c r="CF217" s="429">
        <f>[5]Model_inputs!AI5</f>
        <v>1</v>
      </c>
      <c r="CG217" s="429">
        <f>[5]Model_inputs!AJ5</f>
        <v>1</v>
      </c>
      <c r="CH217" s="419"/>
    </row>
    <row r="218" spans="1:98" s="425" customFormat="1">
      <c r="A218" s="425" t="s">
        <v>13</v>
      </c>
      <c r="B218" s="424">
        <f t="shared" si="216"/>
        <v>3</v>
      </c>
      <c r="C218" s="817">
        <f>[3]Model_inputs!D6</f>
        <v>1.2332889349316758E-4</v>
      </c>
      <c r="D218" s="815">
        <f>[3]Model_inputs!C6</f>
        <v>40542</v>
      </c>
      <c r="E218" s="434"/>
      <c r="F218" s="822">
        <f>[3]Model_inputs!E6</f>
        <v>3.8485492583845725E-2</v>
      </c>
      <c r="G218" s="826">
        <f>[3]Model_inputs!F6</f>
        <v>0</v>
      </c>
      <c r="H218" s="794">
        <f>[3]Model_inputs!G6</f>
        <v>0</v>
      </c>
      <c r="I218" s="794">
        <f>[3]Model_inputs!H6</f>
        <v>8.1222469916032811E-2</v>
      </c>
      <c r="J218" s="827">
        <f>[3]Model_inputs!I6</f>
        <v>3965.3564400298101</v>
      </c>
      <c r="K218" s="826">
        <f>[3]Model_inputs!J6</f>
        <v>0</v>
      </c>
      <c r="L218" s="794">
        <f>[3]Model_inputs!K6</f>
        <v>0</v>
      </c>
      <c r="M218" s="794">
        <f>[3]Model_inputs!L6</f>
        <v>0.17679122823813348</v>
      </c>
      <c r="N218" s="827">
        <f>[3]Model_inputs!M6</f>
        <v>2982.2245711789828</v>
      </c>
      <c r="O218" s="826">
        <f>[3]Model_inputs!N6</f>
        <v>0</v>
      </c>
      <c r="P218" s="794">
        <f>[3]Model_inputs!O6</f>
        <v>0</v>
      </c>
      <c r="Q218" s="794">
        <f>[3]Model_inputs!P6</f>
        <v>4.8517017334746754E-2</v>
      </c>
      <c r="R218" s="827">
        <f>[3]Model_inputs!Q6</f>
        <v>674.59248289243953</v>
      </c>
      <c r="S218" s="826">
        <f>[3]Model_inputs!R6</f>
        <v>0</v>
      </c>
      <c r="T218" s="794">
        <f>[3]Model_inputs!S6</f>
        <v>0</v>
      </c>
      <c r="U218" s="794">
        <f>[3]Model_inputs!T6</f>
        <v>0</v>
      </c>
      <c r="V218" s="827">
        <f>[3]Model_inputs!U6</f>
        <v>0</v>
      </c>
      <c r="W218" s="826">
        <f>[3]Model_inputs!V6</f>
        <v>0</v>
      </c>
      <c r="X218" s="794">
        <f>[3]Model_inputs!W6</f>
        <v>0</v>
      </c>
      <c r="Y218" s="794">
        <f>[3]Model_inputs!X6</f>
        <v>0</v>
      </c>
      <c r="Z218" s="827">
        <f>[3]Model_inputs!Y6</f>
        <v>23412.217563883005</v>
      </c>
      <c r="AA218" s="423"/>
      <c r="AB218" s="422"/>
      <c r="AC218" s="463"/>
      <c r="AD218" s="422"/>
      <c r="AE218" s="418">
        <v>1</v>
      </c>
      <c r="AF218" s="493">
        <v>1</v>
      </c>
      <c r="AG218" s="423"/>
      <c r="AH218" s="422"/>
      <c r="AI218" s="463"/>
      <c r="AJ218" s="422"/>
      <c r="AK218" s="506">
        <f>[4]Danaei!C46</f>
        <v>0</v>
      </c>
      <c r="AL218" s="437">
        <f>[4]Danaei!D46</f>
        <v>1</v>
      </c>
      <c r="AM218" s="437">
        <f>[4]Danaei!E46</f>
        <v>0</v>
      </c>
      <c r="AN218" s="437">
        <f>[4]Danaei!F46</f>
        <v>0</v>
      </c>
      <c r="AO218" s="800">
        <f>[3]Model_inputs!Z6</f>
        <v>2556.9603815736441</v>
      </c>
      <c r="AP218" s="424"/>
      <c r="AQ218" s="424"/>
      <c r="AT218" s="424"/>
      <c r="AU218" s="424"/>
      <c r="AV218" s="431" t="s">
        <v>118</v>
      </c>
      <c r="AW218" s="726" t="s">
        <v>184</v>
      </c>
      <c r="AX218" s="732">
        <f>RRinputs!I25</f>
        <v>0.5314094021601089</v>
      </c>
      <c r="AY218" s="727">
        <f>RRinputs!J25</f>
        <v>-7.3314998878008325E-2</v>
      </c>
      <c r="AZ218" s="432"/>
      <c r="BE218" s="424"/>
      <c r="BF218" s="434"/>
      <c r="BG218" s="438"/>
      <c r="BH218" s="437"/>
      <c r="BI218" s="424"/>
      <c r="BJ218" s="424"/>
      <c r="BK218" s="437"/>
      <c r="BL218" s="437"/>
      <c r="BM218" s="437"/>
      <c r="BN218" s="437"/>
      <c r="BO218" s="437"/>
      <c r="BP218" s="437"/>
      <c r="BQ218" s="437"/>
      <c r="BR218" s="437"/>
      <c r="BS218" s="437"/>
      <c r="BT218" s="442"/>
      <c r="BU218" s="424"/>
      <c r="BV218" s="425" t="s">
        <v>13</v>
      </c>
      <c r="BW218" s="424">
        <v>3</v>
      </c>
      <c r="BX218" s="429">
        <f>[5]Model_inputs!AA6</f>
        <v>0.97585809144731872</v>
      </c>
      <c r="BY218" s="429">
        <f>[5]Model_inputs!AB6</f>
        <v>0.90754255436518361</v>
      </c>
      <c r="BZ218" s="429">
        <f>[5]Model_inputs!AC6</f>
        <v>0.91697770424613123</v>
      </c>
      <c r="CA218" s="429">
        <f>[5]Model_inputs!AD6</f>
        <v>1</v>
      </c>
      <c r="CB218" s="429">
        <f>[5]Model_inputs!AE6</f>
        <v>0.9002698485916083</v>
      </c>
      <c r="CC218" s="429">
        <f>[5]Model_inputs!AF6</f>
        <v>0.9654837033116489</v>
      </c>
      <c r="CD218" s="429">
        <f>[5]Model_inputs!AG6</f>
        <v>0.932158781360376</v>
      </c>
      <c r="CE218" s="429">
        <f>[5]Model_inputs!AH6</f>
        <v>0.93916643327158555</v>
      </c>
      <c r="CF218" s="429">
        <f>[5]Model_inputs!AI6</f>
        <v>1</v>
      </c>
      <c r="CG218" s="429">
        <f>[5]Model_inputs!AJ6</f>
        <v>1</v>
      </c>
      <c r="CH218" s="419"/>
    </row>
    <row r="219" spans="1:98" s="425" customFormat="1">
      <c r="A219" s="425" t="s">
        <v>13</v>
      </c>
      <c r="B219" s="424">
        <f t="shared" si="216"/>
        <v>4</v>
      </c>
      <c r="C219" s="817">
        <f>[3]Model_inputs!D7</f>
        <v>2.2643788054143815E-4</v>
      </c>
      <c r="D219" s="815">
        <f>[3]Model_inputs!C7</f>
        <v>39746</v>
      </c>
      <c r="E219" s="434"/>
      <c r="F219" s="822">
        <f>[3]Model_inputs!E7</f>
        <v>4.4420192047579125E-2</v>
      </c>
      <c r="G219" s="826">
        <f>[3]Model_inputs!F7</f>
        <v>0</v>
      </c>
      <c r="H219" s="794">
        <f>[3]Model_inputs!G7</f>
        <v>0</v>
      </c>
      <c r="I219" s="794">
        <f>[3]Model_inputs!H7</f>
        <v>8.1222469916032811E-2</v>
      </c>
      <c r="J219" s="827">
        <f>[3]Model_inputs!I7</f>
        <v>3965.3564400298101</v>
      </c>
      <c r="K219" s="826">
        <f>[3]Model_inputs!J7</f>
        <v>0</v>
      </c>
      <c r="L219" s="794">
        <f>[3]Model_inputs!K7</f>
        <v>0</v>
      </c>
      <c r="M219" s="794">
        <f>[3]Model_inputs!L7</f>
        <v>0.17679122823813348</v>
      </c>
      <c r="N219" s="827">
        <f>[3]Model_inputs!M7</f>
        <v>2982.2245711789828</v>
      </c>
      <c r="O219" s="826">
        <f>[3]Model_inputs!N7</f>
        <v>0</v>
      </c>
      <c r="P219" s="794">
        <f>[3]Model_inputs!O7</f>
        <v>0</v>
      </c>
      <c r="Q219" s="794">
        <f>[3]Model_inputs!P7</f>
        <v>4.8517017334746754E-2</v>
      </c>
      <c r="R219" s="827">
        <f>[3]Model_inputs!Q7</f>
        <v>674.59248289243953</v>
      </c>
      <c r="S219" s="826">
        <f>[3]Model_inputs!R7</f>
        <v>0</v>
      </c>
      <c r="T219" s="794">
        <f>[3]Model_inputs!S7</f>
        <v>0</v>
      </c>
      <c r="U219" s="794">
        <f>[3]Model_inputs!T7</f>
        <v>0</v>
      </c>
      <c r="V219" s="827">
        <f>[3]Model_inputs!U7</f>
        <v>0</v>
      </c>
      <c r="W219" s="826">
        <f>[3]Model_inputs!V7</f>
        <v>0</v>
      </c>
      <c r="X219" s="794">
        <f>[3]Model_inputs!W7</f>
        <v>0</v>
      </c>
      <c r="Y219" s="794">
        <f>[3]Model_inputs!X7</f>
        <v>0</v>
      </c>
      <c r="Z219" s="827">
        <f>[3]Model_inputs!Y7</f>
        <v>23412.217563883005</v>
      </c>
      <c r="AA219" s="423"/>
      <c r="AB219" s="422"/>
      <c r="AC219" s="463"/>
      <c r="AD219" s="422"/>
      <c r="AE219" s="418">
        <v>1</v>
      </c>
      <c r="AF219" s="493">
        <v>1</v>
      </c>
      <c r="AG219" s="423"/>
      <c r="AH219" s="422"/>
      <c r="AI219" s="463"/>
      <c r="AJ219" s="422"/>
      <c r="AK219" s="506">
        <f>[4]Danaei!C47</f>
        <v>0</v>
      </c>
      <c r="AL219" s="437">
        <f>[4]Danaei!D47</f>
        <v>1</v>
      </c>
      <c r="AM219" s="437">
        <f>[4]Danaei!E47</f>
        <v>0</v>
      </c>
      <c r="AN219" s="437">
        <f>[4]Danaei!F47</f>
        <v>0</v>
      </c>
      <c r="AO219" s="800">
        <f>[3]Model_inputs!Z7</f>
        <v>2422.6880051503949</v>
      </c>
      <c r="AP219" s="424"/>
      <c r="AQ219" s="424"/>
      <c r="AT219" s="424"/>
      <c r="AU219" s="424"/>
      <c r="AW219" s="728" t="s">
        <v>157</v>
      </c>
      <c r="AX219" s="733">
        <f>RRinputs!I26</f>
        <v>0.43722209568984821</v>
      </c>
      <c r="AY219" s="729">
        <f>RRinputs!J26</f>
        <v>-5.8437681892227498E-2</v>
      </c>
      <c r="AZ219" s="432"/>
      <c r="BA219" s="431" t="s">
        <v>7</v>
      </c>
      <c r="BB219" s="443">
        <v>2.19</v>
      </c>
      <c r="BC219" s="444" t="s">
        <v>148</v>
      </c>
      <c r="BE219" s="424"/>
      <c r="BF219" s="434"/>
      <c r="BG219" s="438"/>
      <c r="BH219" s="437"/>
      <c r="BI219" s="424"/>
      <c r="BJ219" s="424"/>
      <c r="BK219" s="437"/>
      <c r="BL219" s="437"/>
      <c r="BM219" s="437"/>
      <c r="BN219" s="437"/>
      <c r="BO219" s="437"/>
      <c r="BP219" s="437"/>
      <c r="BQ219" s="437"/>
      <c r="BR219" s="437"/>
      <c r="BS219" s="437"/>
      <c r="BT219" s="445"/>
      <c r="BU219" s="424"/>
      <c r="BV219" s="425" t="s">
        <v>13</v>
      </c>
      <c r="BW219" s="424">
        <v>4</v>
      </c>
      <c r="BX219" s="429">
        <f>[5]Model_inputs!AA7</f>
        <v>0.96794100869162214</v>
      </c>
      <c r="BY219" s="429">
        <f>[5]Model_inputs!AB7</f>
        <v>0.87866365804782731</v>
      </c>
      <c r="BZ219" s="429">
        <f>[5]Model_inputs!AC7</f>
        <v>0.89086459945098095</v>
      </c>
      <c r="CA219" s="429">
        <f>[5]Model_inputs!AD7</f>
        <v>1</v>
      </c>
      <c r="CB219" s="429">
        <f>[5]Model_inputs!AE7</f>
        <v>0.86928784477076504</v>
      </c>
      <c r="CC219" s="429">
        <f>[5]Model_inputs!AF7</f>
        <v>0.95424508148657106</v>
      </c>
      <c r="CD219" s="429">
        <f>[5]Model_inputs!AG7</f>
        <v>0.91058367554131259</v>
      </c>
      <c r="CE219" s="429">
        <f>[5]Model_inputs!AH7</f>
        <v>0.91972236928387696</v>
      </c>
      <c r="CF219" s="429">
        <f>[5]Model_inputs!AI7</f>
        <v>1</v>
      </c>
      <c r="CG219" s="429">
        <f>[5]Model_inputs!AJ7</f>
        <v>1</v>
      </c>
      <c r="CH219" s="419"/>
    </row>
    <row r="220" spans="1:98" s="425" customFormat="1" ht="13.5" thickBot="1">
      <c r="A220" s="425" t="s">
        <v>13</v>
      </c>
      <c r="B220" s="424">
        <f t="shared" si="216"/>
        <v>5</v>
      </c>
      <c r="C220" s="817">
        <f>[3]Model_inputs!D8</f>
        <v>7.5623897151499877E-5</v>
      </c>
      <c r="D220" s="815">
        <f>[3]Model_inputs!C8</f>
        <v>39670</v>
      </c>
      <c r="E220" s="434"/>
      <c r="F220" s="822">
        <f>[3]Model_inputs!E8</f>
        <v>5.1270058639500002E-2</v>
      </c>
      <c r="G220" s="826">
        <f>[3]Model_inputs!F8</f>
        <v>0</v>
      </c>
      <c r="H220" s="794">
        <f>[3]Model_inputs!G8</f>
        <v>0</v>
      </c>
      <c r="I220" s="794">
        <f>[3]Model_inputs!H8</f>
        <v>7.7303362233319156E-2</v>
      </c>
      <c r="J220" s="827">
        <f>[3]Model_inputs!I8</f>
        <v>3965.3564400298101</v>
      </c>
      <c r="K220" s="826">
        <f>[3]Model_inputs!J8</f>
        <v>0</v>
      </c>
      <c r="L220" s="794">
        <f>[3]Model_inputs!K8</f>
        <v>0</v>
      </c>
      <c r="M220" s="794">
        <f>[3]Model_inputs!L8</f>
        <v>0.17507504540916904</v>
      </c>
      <c r="N220" s="827">
        <f>[3]Model_inputs!M8</f>
        <v>2982.2245711789828</v>
      </c>
      <c r="O220" s="826">
        <f>[3]Model_inputs!N8</f>
        <v>0</v>
      </c>
      <c r="P220" s="794">
        <f>[3]Model_inputs!O8</f>
        <v>0</v>
      </c>
      <c r="Q220" s="794">
        <f>[3]Model_inputs!P8</f>
        <v>4.813945212581331E-2</v>
      </c>
      <c r="R220" s="827">
        <f>[3]Model_inputs!Q8</f>
        <v>674.59248289243953</v>
      </c>
      <c r="S220" s="826">
        <f>[3]Model_inputs!R8</f>
        <v>0</v>
      </c>
      <c r="T220" s="794">
        <f>[3]Model_inputs!S8</f>
        <v>0</v>
      </c>
      <c r="U220" s="794">
        <f>[3]Model_inputs!T8</f>
        <v>0</v>
      </c>
      <c r="V220" s="827">
        <f>[3]Model_inputs!U8</f>
        <v>0</v>
      </c>
      <c r="W220" s="826">
        <f>[3]Model_inputs!V8</f>
        <v>0</v>
      </c>
      <c r="X220" s="794">
        <f>[3]Model_inputs!W8</f>
        <v>0</v>
      </c>
      <c r="Y220" s="794">
        <f>[3]Model_inputs!X8</f>
        <v>0</v>
      </c>
      <c r="Z220" s="827">
        <f>[3]Model_inputs!Y8</f>
        <v>23412.217563883005</v>
      </c>
      <c r="AA220" s="423"/>
      <c r="AB220" s="422"/>
      <c r="AC220" s="463"/>
      <c r="AD220" s="422"/>
      <c r="AE220" s="418">
        <v>1</v>
      </c>
      <c r="AF220" s="493">
        <v>1</v>
      </c>
      <c r="AG220" s="423"/>
      <c r="AH220" s="422"/>
      <c r="AI220" s="463"/>
      <c r="AJ220" s="422"/>
      <c r="AK220" s="506">
        <f>[4]Danaei!C48</f>
        <v>0</v>
      </c>
      <c r="AL220" s="437">
        <f>[4]Danaei!D48</f>
        <v>1</v>
      </c>
      <c r="AM220" s="437">
        <f>[4]Danaei!E48</f>
        <v>0</v>
      </c>
      <c r="AN220" s="437">
        <f>[4]Danaei!F48</f>
        <v>0</v>
      </c>
      <c r="AO220" s="800">
        <f>[3]Model_inputs!Z8</f>
        <v>2288.4156287271458</v>
      </c>
      <c r="AP220" s="424"/>
      <c r="AQ220" s="442"/>
      <c r="AR220" s="424"/>
      <c r="AS220" s="424"/>
      <c r="AT220" s="424"/>
      <c r="AU220" s="446"/>
      <c r="AW220" s="730" t="s">
        <v>158</v>
      </c>
      <c r="AX220" s="734">
        <f>RRinputs!I27</f>
        <v>0.33639377075703397</v>
      </c>
      <c r="AY220" s="731">
        <f>RRinputs!J27</f>
        <v>-4.2807452843413259E-2</v>
      </c>
      <c r="AZ220" s="432"/>
      <c r="BA220" s="431" t="s">
        <v>118</v>
      </c>
      <c r="BB220" s="447">
        <v>2.64</v>
      </c>
      <c r="BC220" s="444" t="s">
        <v>148</v>
      </c>
      <c r="BE220" s="424"/>
      <c r="BF220" s="434"/>
      <c r="BG220" s="438"/>
      <c r="BH220" s="437"/>
      <c r="BI220" s="424"/>
      <c r="BJ220" s="424"/>
      <c r="BK220" s="448"/>
      <c r="BL220" s="448"/>
      <c r="BM220" s="437"/>
      <c r="BN220" s="437"/>
      <c r="BO220" s="448"/>
      <c r="BP220" s="448"/>
      <c r="BQ220" s="448"/>
      <c r="BR220" s="437"/>
      <c r="BS220" s="439"/>
      <c r="BT220" s="424"/>
      <c r="BU220" s="424"/>
      <c r="BV220" s="425" t="s">
        <v>13</v>
      </c>
      <c r="BW220" s="424">
        <v>5</v>
      </c>
      <c r="BX220" s="429">
        <f>[5]Model_inputs!AA8</f>
        <v>0.96008815679070858</v>
      </c>
      <c r="BY220" s="429">
        <f>[5]Model_inputs!AB8</f>
        <v>0.85070371660316224</v>
      </c>
      <c r="BZ220" s="429">
        <f>[5]Model_inputs!AC8</f>
        <v>0.8654951269588681</v>
      </c>
      <c r="CA220" s="429">
        <f>[5]Model_inputs!AD8</f>
        <v>1</v>
      </c>
      <c r="CB220" s="429">
        <f>[5]Model_inputs!AE8</f>
        <v>0.83937205966451756</v>
      </c>
      <c r="CC220" s="429">
        <f>[5]Model_inputs!AF8</f>
        <v>0.94313728177697165</v>
      </c>
      <c r="CD220" s="429">
        <f>[5]Model_inputs!AG8</f>
        <v>0.88950793227765479</v>
      </c>
      <c r="CE220" s="429">
        <f>[5]Model_inputs!AH8</f>
        <v>0.90068086613199494</v>
      </c>
      <c r="CF220" s="429">
        <f>[5]Model_inputs!AI8</f>
        <v>1</v>
      </c>
      <c r="CG220" s="429">
        <f>[5]Model_inputs!AJ8</f>
        <v>1</v>
      </c>
      <c r="CH220" s="419"/>
    </row>
    <row r="221" spans="1:98" s="425" customFormat="1">
      <c r="A221" s="425" t="s">
        <v>13</v>
      </c>
      <c r="B221" s="424">
        <f t="shared" si="216"/>
        <v>6</v>
      </c>
      <c r="C221" s="817">
        <f>[3]Model_inputs!D9</f>
        <v>1.0194459311364274E-4</v>
      </c>
      <c r="D221" s="815">
        <f>[3]Model_inputs!C9</f>
        <v>39237</v>
      </c>
      <c r="E221" s="806"/>
      <c r="F221" s="822">
        <f>[3]Model_inputs!E9</f>
        <v>5.3901900516228021E-2</v>
      </c>
      <c r="G221" s="826">
        <f>[3]Model_inputs!F9</f>
        <v>0</v>
      </c>
      <c r="H221" s="794">
        <f>[3]Model_inputs!G9</f>
        <v>0</v>
      </c>
      <c r="I221" s="794">
        <f>[3]Model_inputs!H9</f>
        <v>7.7303362233319156E-2</v>
      </c>
      <c r="J221" s="827">
        <f>[3]Model_inputs!I9</f>
        <v>3965.3564400298101</v>
      </c>
      <c r="K221" s="826">
        <f>[3]Model_inputs!J9</f>
        <v>0</v>
      </c>
      <c r="L221" s="794">
        <f>[3]Model_inputs!K9</f>
        <v>0</v>
      </c>
      <c r="M221" s="794">
        <f>[3]Model_inputs!L9</f>
        <v>0.17507504540916904</v>
      </c>
      <c r="N221" s="827">
        <f>[3]Model_inputs!M9</f>
        <v>2982.2245711789828</v>
      </c>
      <c r="O221" s="826">
        <f>[3]Model_inputs!N9</f>
        <v>0</v>
      </c>
      <c r="P221" s="794">
        <f>[3]Model_inputs!O9</f>
        <v>0</v>
      </c>
      <c r="Q221" s="794">
        <f>[3]Model_inputs!P9</f>
        <v>4.813945212581331E-2</v>
      </c>
      <c r="R221" s="827">
        <f>[3]Model_inputs!Q9</f>
        <v>674.59248289243953</v>
      </c>
      <c r="S221" s="826">
        <f>[3]Model_inputs!R9</f>
        <v>0</v>
      </c>
      <c r="T221" s="794">
        <f>[3]Model_inputs!S9</f>
        <v>0</v>
      </c>
      <c r="U221" s="794">
        <f>[3]Model_inputs!T9</f>
        <v>0</v>
      </c>
      <c r="V221" s="827">
        <f>[3]Model_inputs!U9</f>
        <v>0</v>
      </c>
      <c r="W221" s="826">
        <f>[3]Model_inputs!V9</f>
        <v>0</v>
      </c>
      <c r="X221" s="794">
        <f>[3]Model_inputs!W9</f>
        <v>0</v>
      </c>
      <c r="Y221" s="794">
        <f>[3]Model_inputs!X9</f>
        <v>0</v>
      </c>
      <c r="Z221" s="827">
        <f>[3]Model_inputs!Y9</f>
        <v>23412.217563883005</v>
      </c>
      <c r="AA221" s="423"/>
      <c r="AB221" s="422"/>
      <c r="AC221" s="463"/>
      <c r="AD221" s="422"/>
      <c r="AE221" s="418">
        <v>1</v>
      </c>
      <c r="AF221" s="493">
        <v>1</v>
      </c>
      <c r="AG221" s="423"/>
      <c r="AH221" s="422"/>
      <c r="AI221" s="463"/>
      <c r="AJ221" s="422"/>
      <c r="AK221" s="506">
        <f>[4]Danaei!C49</f>
        <v>0</v>
      </c>
      <c r="AL221" s="437">
        <f>[4]Danaei!D49</f>
        <v>1</v>
      </c>
      <c r="AM221" s="437">
        <f>[4]Danaei!E49</f>
        <v>0</v>
      </c>
      <c r="AN221" s="437">
        <f>[4]Danaei!F49</f>
        <v>0</v>
      </c>
      <c r="AO221" s="800">
        <f>[3]Model_inputs!Z9</f>
        <v>2154.1432523038966</v>
      </c>
      <c r="AP221" s="424"/>
      <c r="AQ221" s="424"/>
      <c r="AR221" s="424"/>
      <c r="AS221" s="424"/>
      <c r="AT221" s="424"/>
      <c r="AU221" s="419"/>
      <c r="AV221" s="431" t="s">
        <v>159</v>
      </c>
      <c r="AW221" s="726" t="s">
        <v>185</v>
      </c>
      <c r="AX221" s="732">
        <f>RRinputs!I29</f>
        <v>0.46310804700116553</v>
      </c>
      <c r="AY221" s="727">
        <f>RRinputs!J29</f>
        <v>-8.049800666244394E-3</v>
      </c>
      <c r="AZ221" s="432"/>
      <c r="BA221" s="431" t="s">
        <v>7</v>
      </c>
      <c r="BB221" s="443">
        <v>1.81</v>
      </c>
      <c r="BC221" s="444" t="s">
        <v>187</v>
      </c>
      <c r="BD221" s="424"/>
      <c r="BE221" s="424"/>
      <c r="BF221" s="434"/>
      <c r="BG221" s="438"/>
      <c r="BH221" s="437"/>
      <c r="BI221" s="424"/>
      <c r="BJ221" s="424"/>
      <c r="BK221" s="448"/>
      <c r="BL221" s="448"/>
      <c r="BM221" s="448"/>
      <c r="BN221" s="448"/>
      <c r="BO221" s="448"/>
      <c r="BP221" s="448"/>
      <c r="BQ221" s="448"/>
      <c r="BR221" s="448"/>
      <c r="BS221" s="439"/>
      <c r="BT221" s="424"/>
      <c r="BU221" s="424"/>
      <c r="BV221" s="425" t="s">
        <v>13</v>
      </c>
      <c r="BW221" s="424">
        <v>6</v>
      </c>
      <c r="BX221" s="429">
        <f>[5]Model_inputs!AA9</f>
        <v>0.95229901464320343</v>
      </c>
      <c r="BY221" s="429">
        <f>[5]Model_inputs!AB9</f>
        <v>0.8236334879836823</v>
      </c>
      <c r="BZ221" s="429">
        <f>[5]Model_inputs!AC9</f>
        <v>0.84084811008450533</v>
      </c>
      <c r="CA221" s="429">
        <f>[5]Model_inputs!AD9</f>
        <v>1</v>
      </c>
      <c r="CB221" s="429">
        <f>[5]Model_inputs!AE9</f>
        <v>0.81048580028315731</v>
      </c>
      <c r="CC221" s="429">
        <f>[5]Model_inputs!AF9</f>
        <v>0.932158781360376</v>
      </c>
      <c r="CD221" s="429">
        <f>[5]Model_inputs!AG9</f>
        <v>0.86891999366726125</v>
      </c>
      <c r="CE221" s="429">
        <f>[5]Model_inputs!AH9</f>
        <v>0.88203358938407161</v>
      </c>
      <c r="CF221" s="429">
        <f>[5]Model_inputs!AI9</f>
        <v>1</v>
      </c>
      <c r="CG221" s="429">
        <f>[5]Model_inputs!AJ9</f>
        <v>1</v>
      </c>
      <c r="CH221" s="419"/>
    </row>
    <row r="222" spans="1:98" s="425" customFormat="1">
      <c r="A222" s="425" t="s">
        <v>13</v>
      </c>
      <c r="B222" s="424">
        <f t="shared" si="216"/>
        <v>7</v>
      </c>
      <c r="C222" s="817">
        <f>[3]Model_inputs!D10</f>
        <v>0</v>
      </c>
      <c r="D222" s="815">
        <f>[3]Model_inputs!C10</f>
        <v>38964</v>
      </c>
      <c r="E222" s="434">
        <f>SUM(D220:D224)</f>
        <v>194278</v>
      </c>
      <c r="F222" s="822">
        <f>[3]Model_inputs!E10</f>
        <v>5.6668842524453894E-2</v>
      </c>
      <c r="G222" s="826">
        <f>[3]Model_inputs!F10</f>
        <v>0</v>
      </c>
      <c r="H222" s="794">
        <f>[3]Model_inputs!G10</f>
        <v>0</v>
      </c>
      <c r="I222" s="794">
        <f>[3]Model_inputs!H10</f>
        <v>7.7303362233319156E-2</v>
      </c>
      <c r="J222" s="827">
        <f>[3]Model_inputs!I10</f>
        <v>3965.3564400298101</v>
      </c>
      <c r="K222" s="826">
        <f>[3]Model_inputs!J10</f>
        <v>0</v>
      </c>
      <c r="L222" s="794">
        <f>[3]Model_inputs!K10</f>
        <v>0</v>
      </c>
      <c r="M222" s="794">
        <f>[3]Model_inputs!L10</f>
        <v>0.17507504540916904</v>
      </c>
      <c r="N222" s="827">
        <f>[3]Model_inputs!M10</f>
        <v>2982.2245711789828</v>
      </c>
      <c r="O222" s="826">
        <f>[3]Model_inputs!N10</f>
        <v>0</v>
      </c>
      <c r="P222" s="794">
        <f>[3]Model_inputs!O10</f>
        <v>0</v>
      </c>
      <c r="Q222" s="794">
        <f>[3]Model_inputs!P10</f>
        <v>4.813945212581331E-2</v>
      </c>
      <c r="R222" s="827">
        <f>[3]Model_inputs!Q10</f>
        <v>674.59248289243953</v>
      </c>
      <c r="S222" s="826">
        <f>[3]Model_inputs!R10</f>
        <v>0</v>
      </c>
      <c r="T222" s="794">
        <f>[3]Model_inputs!S10</f>
        <v>0</v>
      </c>
      <c r="U222" s="794">
        <f>[3]Model_inputs!T10</f>
        <v>0</v>
      </c>
      <c r="V222" s="827">
        <f>[3]Model_inputs!U10</f>
        <v>0</v>
      </c>
      <c r="W222" s="826">
        <f>[3]Model_inputs!V10</f>
        <v>0</v>
      </c>
      <c r="X222" s="794">
        <f>[3]Model_inputs!W10</f>
        <v>0</v>
      </c>
      <c r="Y222" s="794">
        <f>[3]Model_inputs!X10</f>
        <v>0</v>
      </c>
      <c r="Z222" s="827">
        <f>[3]Model_inputs!Y10</f>
        <v>23412.217563883005</v>
      </c>
      <c r="AA222" s="423"/>
      <c r="AB222" s="422"/>
      <c r="AC222" s="463"/>
      <c r="AD222" s="422"/>
      <c r="AE222" s="418">
        <v>1</v>
      </c>
      <c r="AF222" s="493">
        <v>1</v>
      </c>
      <c r="AG222" s="423"/>
      <c r="AH222" s="422"/>
      <c r="AI222" s="463"/>
      <c r="AJ222" s="422"/>
      <c r="AK222" s="506">
        <f>[4]Danaei!C50</f>
        <v>0</v>
      </c>
      <c r="AL222" s="437">
        <f>[4]Danaei!D50</f>
        <v>1</v>
      </c>
      <c r="AM222" s="437">
        <f>[4]Danaei!E50</f>
        <v>0</v>
      </c>
      <c r="AN222" s="437">
        <f>[4]Danaei!F50</f>
        <v>0</v>
      </c>
      <c r="AO222" s="800">
        <f>[3]Model_inputs!Z10</f>
        <v>2019.8708758806476</v>
      </c>
      <c r="AP222" s="424"/>
      <c r="AQ222" s="424"/>
      <c r="AR222" s="437"/>
      <c r="AS222" s="424"/>
      <c r="AT222" s="424"/>
      <c r="AU222" s="419"/>
      <c r="AW222" s="728" t="s">
        <v>186</v>
      </c>
      <c r="AX222" s="733">
        <f>RRinputs!I30</f>
        <v>0.50784457689270823</v>
      </c>
      <c r="AY222" s="729">
        <f>RRinputs!J30</f>
        <v>-9.1104082018061295E-3</v>
      </c>
      <c r="AZ222" s="432"/>
      <c r="BA222" s="431" t="s">
        <v>118</v>
      </c>
      <c r="BB222" s="447">
        <v>1.78</v>
      </c>
      <c r="BC222" s="444" t="s">
        <v>187</v>
      </c>
      <c r="BD222" s="424"/>
      <c r="BE222" s="424"/>
      <c r="BF222" s="424"/>
      <c r="BG222" s="438"/>
      <c r="BH222" s="437"/>
      <c r="BI222" s="424"/>
      <c r="BJ222" s="424"/>
      <c r="BK222" s="437"/>
      <c r="BL222" s="437"/>
      <c r="BM222" s="437"/>
      <c r="BN222" s="437"/>
      <c r="BO222" s="437"/>
      <c r="BP222" s="437"/>
      <c r="BQ222" s="437"/>
      <c r="BR222" s="437"/>
      <c r="BS222" s="439"/>
      <c r="BT222" s="424"/>
      <c r="BU222" s="424"/>
      <c r="BV222" s="425" t="s">
        <v>13</v>
      </c>
      <c r="BW222" s="424">
        <v>7</v>
      </c>
      <c r="BX222" s="429">
        <f>[5]Model_inputs!AA10</f>
        <v>0.94457306537539887</v>
      </c>
      <c r="BY222" s="429">
        <f>[5]Model_inputs!AB10</f>
        <v>0.79742466065258144</v>
      </c>
      <c r="BZ222" s="429">
        <f>[5]Model_inputs!AC10</f>
        <v>0.81690297519870969</v>
      </c>
      <c r="CA222" s="429">
        <f>[5]Model_inputs!AD10</f>
        <v>1</v>
      </c>
      <c r="CB222" s="429">
        <f>[5]Model_inputs!AE10</f>
        <v>0.78259363639430213</v>
      </c>
      <c r="CC222" s="429">
        <f>[5]Model_inputs!AF10</f>
        <v>0.92130807514058077</v>
      </c>
      <c r="CD222" s="429">
        <f>[5]Model_inputs!AG10</f>
        <v>0.84880856931924198</v>
      </c>
      <c r="CE222" s="429">
        <f>[5]Model_inputs!AH10</f>
        <v>0.86377237716043076</v>
      </c>
      <c r="CF222" s="429">
        <f>[5]Model_inputs!AI10</f>
        <v>1</v>
      </c>
      <c r="CG222" s="429">
        <f>[5]Model_inputs!AJ10</f>
        <v>1</v>
      </c>
      <c r="CH222" s="419"/>
    </row>
    <row r="223" spans="1:98" s="425" customFormat="1">
      <c r="A223" s="425" t="s">
        <v>13</v>
      </c>
      <c r="B223" s="424">
        <f t="shared" si="216"/>
        <v>8</v>
      </c>
      <c r="C223" s="817">
        <f>[3]Model_inputs!D11</f>
        <v>0</v>
      </c>
      <c r="D223" s="815">
        <f>[3]Model_inputs!C11</f>
        <v>38732</v>
      </c>
      <c r="E223" s="434"/>
      <c r="F223" s="822">
        <f>[3]Model_inputs!E11</f>
        <v>5.9577819748573131E-2</v>
      </c>
      <c r="G223" s="826">
        <f>[3]Model_inputs!F11</f>
        <v>0</v>
      </c>
      <c r="H223" s="794">
        <f>[3]Model_inputs!G11</f>
        <v>0</v>
      </c>
      <c r="I223" s="794">
        <f>[3]Model_inputs!H11</f>
        <v>7.7303362233319156E-2</v>
      </c>
      <c r="J223" s="827">
        <f>[3]Model_inputs!I11</f>
        <v>3965.3564400298101</v>
      </c>
      <c r="K223" s="826">
        <f>[3]Model_inputs!J11</f>
        <v>0</v>
      </c>
      <c r="L223" s="794">
        <f>[3]Model_inputs!K11</f>
        <v>0</v>
      </c>
      <c r="M223" s="794">
        <f>[3]Model_inputs!L11</f>
        <v>0.17507504540916904</v>
      </c>
      <c r="N223" s="827">
        <f>[3]Model_inputs!M11</f>
        <v>2982.2245711789828</v>
      </c>
      <c r="O223" s="826">
        <f>[3]Model_inputs!N11</f>
        <v>0</v>
      </c>
      <c r="P223" s="794">
        <f>[3]Model_inputs!O11</f>
        <v>0</v>
      </c>
      <c r="Q223" s="794">
        <f>[3]Model_inputs!P11</f>
        <v>4.813945212581331E-2</v>
      </c>
      <c r="R223" s="827">
        <f>[3]Model_inputs!Q11</f>
        <v>674.59248289243953</v>
      </c>
      <c r="S223" s="826">
        <f>[3]Model_inputs!R11</f>
        <v>0</v>
      </c>
      <c r="T223" s="794">
        <f>[3]Model_inputs!S11</f>
        <v>0</v>
      </c>
      <c r="U223" s="794">
        <f>[3]Model_inputs!T11</f>
        <v>0</v>
      </c>
      <c r="V223" s="827">
        <f>[3]Model_inputs!U11</f>
        <v>0</v>
      </c>
      <c r="W223" s="826">
        <f>[3]Model_inputs!V11</f>
        <v>0</v>
      </c>
      <c r="X223" s="794">
        <f>[3]Model_inputs!W11</f>
        <v>0</v>
      </c>
      <c r="Y223" s="794">
        <f>[3]Model_inputs!X11</f>
        <v>0</v>
      </c>
      <c r="Z223" s="827">
        <f>[3]Model_inputs!Y11</f>
        <v>23412.217563883005</v>
      </c>
      <c r="AA223" s="423"/>
      <c r="AB223" s="422"/>
      <c r="AC223" s="463"/>
      <c r="AD223" s="422"/>
      <c r="AE223" s="418">
        <v>1</v>
      </c>
      <c r="AF223" s="493">
        <v>1</v>
      </c>
      <c r="AG223" s="423"/>
      <c r="AH223" s="422"/>
      <c r="AI223" s="463"/>
      <c r="AJ223" s="422"/>
      <c r="AK223" s="506">
        <f>[4]Danaei!C51</f>
        <v>0</v>
      </c>
      <c r="AL223" s="437">
        <f>[4]Danaei!D51</f>
        <v>1</v>
      </c>
      <c r="AM223" s="437">
        <f>[4]Danaei!E51</f>
        <v>0</v>
      </c>
      <c r="AN223" s="437">
        <f>[4]Danaei!F51</f>
        <v>0</v>
      </c>
      <c r="AO223" s="800">
        <f>[3]Model_inputs!Z11</f>
        <v>1885.5984994573987</v>
      </c>
      <c r="AP223" s="424"/>
      <c r="AQ223" s="424"/>
      <c r="AR223" s="424"/>
      <c r="AS223" s="424"/>
      <c r="AT223" s="424"/>
      <c r="AU223" s="419"/>
      <c r="AW223" s="728" t="s">
        <v>157</v>
      </c>
      <c r="AX223" s="733">
        <f>RRinputs!I32</f>
        <v>0.44883554771723966</v>
      </c>
      <c r="AY223" s="729">
        <f>RRinputs!J32</f>
        <v>-7.848941720838257E-3</v>
      </c>
      <c r="AZ223" s="432"/>
      <c r="BA223" s="431" t="s">
        <v>7</v>
      </c>
      <c r="BB223" s="443">
        <v>2.66</v>
      </c>
      <c r="BC223" s="444" t="s">
        <v>188</v>
      </c>
      <c r="BD223" s="424"/>
      <c r="BE223" s="424"/>
      <c r="BF223" s="434"/>
      <c r="BG223" s="438"/>
      <c r="BH223" s="437"/>
      <c r="BI223" s="424"/>
      <c r="BJ223" s="424"/>
      <c r="BK223" s="437"/>
      <c r="BL223" s="437"/>
      <c r="BM223" s="437"/>
      <c r="BN223" s="437"/>
      <c r="BO223" s="437"/>
      <c r="BP223" s="437"/>
      <c r="BQ223" s="437"/>
      <c r="BR223" s="437"/>
      <c r="BS223" s="439"/>
      <c r="BT223" s="442"/>
      <c r="BU223" s="424"/>
      <c r="BV223" s="425" t="s">
        <v>13</v>
      </c>
      <c r="BW223" s="424">
        <v>8</v>
      </c>
      <c r="BX223" s="429">
        <f>[5]Model_inputs!AA11</f>
        <v>0.93690979630695492</v>
      </c>
      <c r="BY223" s="429">
        <f>[5]Model_inputs!AB11</f>
        <v>0.77204982397398914</v>
      </c>
      <c r="BZ223" s="429">
        <f>[5]Model_inputs!AC11</f>
        <v>0.79363973455495673</v>
      </c>
      <c r="CA223" s="429">
        <f>[5]Model_inputs!AD11</f>
        <v>1</v>
      </c>
      <c r="CB223" s="429">
        <f>[5]Model_inputs!AE11</f>
        <v>0.75566135706620163</v>
      </c>
      <c r="CC223" s="429">
        <f>[5]Model_inputs!AF11</f>
        <v>0.91058367554131259</v>
      </c>
      <c r="CD223" s="429">
        <f>[5]Model_inputs!AG11</f>
        <v>0.8291626301623265</v>
      </c>
      <c r="CE223" s="429">
        <f>[5]Model_inputs!AH11</f>
        <v>0.84588923656114812</v>
      </c>
      <c r="CF223" s="429">
        <f>[5]Model_inputs!AI11</f>
        <v>1</v>
      </c>
      <c r="CG223" s="429">
        <f>[5]Model_inputs!AJ11</f>
        <v>1</v>
      </c>
      <c r="CH223" s="419"/>
    </row>
    <row r="224" spans="1:98" s="425" customFormat="1" ht="13.5" thickBot="1">
      <c r="A224" s="425" t="s">
        <v>13</v>
      </c>
      <c r="B224" s="424">
        <f t="shared" si="216"/>
        <v>9</v>
      </c>
      <c r="C224" s="817">
        <f>[3]Model_inputs!D12</f>
        <v>5.3085600530856004E-5</v>
      </c>
      <c r="D224" s="815">
        <f>[3]Model_inputs!C12</f>
        <v>37675</v>
      </c>
      <c r="E224" s="434"/>
      <c r="F224" s="822">
        <f>[3]Model_inputs!E12</f>
        <v>6.2636123271121585E-2</v>
      </c>
      <c r="G224" s="826">
        <f>[3]Model_inputs!F12</f>
        <v>0</v>
      </c>
      <c r="H224" s="794">
        <f>[3]Model_inputs!G12</f>
        <v>0</v>
      </c>
      <c r="I224" s="794">
        <f>[3]Model_inputs!H12</f>
        <v>7.7303362233319156E-2</v>
      </c>
      <c r="J224" s="827">
        <f>[3]Model_inputs!I12</f>
        <v>3965.3564400298101</v>
      </c>
      <c r="K224" s="826">
        <f>[3]Model_inputs!J12</f>
        <v>0</v>
      </c>
      <c r="L224" s="794">
        <f>[3]Model_inputs!K12</f>
        <v>0</v>
      </c>
      <c r="M224" s="794">
        <f>[3]Model_inputs!L12</f>
        <v>0.17507504540916904</v>
      </c>
      <c r="N224" s="827">
        <f>[3]Model_inputs!M12</f>
        <v>2982.2245711789828</v>
      </c>
      <c r="O224" s="826">
        <f>[3]Model_inputs!N12</f>
        <v>0</v>
      </c>
      <c r="P224" s="794">
        <f>[3]Model_inputs!O12</f>
        <v>0</v>
      </c>
      <c r="Q224" s="794">
        <f>[3]Model_inputs!P12</f>
        <v>4.813945212581331E-2</v>
      </c>
      <c r="R224" s="827">
        <f>[3]Model_inputs!Q12</f>
        <v>674.59248289243953</v>
      </c>
      <c r="S224" s="826">
        <f>[3]Model_inputs!R12</f>
        <v>0</v>
      </c>
      <c r="T224" s="794">
        <f>[3]Model_inputs!S12</f>
        <v>0</v>
      </c>
      <c r="U224" s="794">
        <f>[3]Model_inputs!T12</f>
        <v>0</v>
      </c>
      <c r="V224" s="827">
        <f>[3]Model_inputs!U12</f>
        <v>0</v>
      </c>
      <c r="W224" s="826">
        <f>[3]Model_inputs!V12</f>
        <v>0</v>
      </c>
      <c r="X224" s="794">
        <f>[3]Model_inputs!W12</f>
        <v>0</v>
      </c>
      <c r="Y224" s="794">
        <f>[3]Model_inputs!X12</f>
        <v>0</v>
      </c>
      <c r="Z224" s="827">
        <f>[3]Model_inputs!Y12</f>
        <v>23412.217563883005</v>
      </c>
      <c r="AA224" s="423"/>
      <c r="AB224" s="422"/>
      <c r="AC224" s="463"/>
      <c r="AD224" s="422"/>
      <c r="AE224" s="418">
        <v>1</v>
      </c>
      <c r="AF224" s="493">
        <v>1</v>
      </c>
      <c r="AG224" s="423"/>
      <c r="AH224" s="422"/>
      <c r="AI224" s="463"/>
      <c r="AJ224" s="422"/>
      <c r="AK224" s="506">
        <f>[4]Danaei!C52</f>
        <v>0</v>
      </c>
      <c r="AL224" s="437">
        <f>[4]Danaei!D52</f>
        <v>1</v>
      </c>
      <c r="AM224" s="437">
        <f>[4]Danaei!E52</f>
        <v>0</v>
      </c>
      <c r="AN224" s="437">
        <f>[4]Danaei!F52</f>
        <v>0</v>
      </c>
      <c r="AO224" s="800">
        <f>[3]Model_inputs!Z12</f>
        <v>1751.3261230341495</v>
      </c>
      <c r="AP224" s="424"/>
      <c r="AQ224" s="424"/>
      <c r="AT224" s="424"/>
      <c r="AU224" s="419"/>
      <c r="AW224" s="730" t="s">
        <v>158</v>
      </c>
      <c r="AX224" s="734">
        <f>RRinputs!I33</f>
        <v>0.38902538878288256</v>
      </c>
      <c r="AY224" s="731">
        <f>RRinputs!J33</f>
        <v>-6.5446702941922685E-3</v>
      </c>
      <c r="AZ224" s="432"/>
      <c r="BA224" s="431" t="s">
        <v>118</v>
      </c>
      <c r="BB224" s="447">
        <v>3.92</v>
      </c>
      <c r="BC224" s="444" t="s">
        <v>188</v>
      </c>
      <c r="BD224" s="424"/>
      <c r="BE224" s="424"/>
      <c r="BF224" s="434"/>
      <c r="BG224" s="438"/>
      <c r="BH224" s="437"/>
      <c r="BI224" s="424"/>
      <c r="BJ224" s="424"/>
      <c r="BK224" s="437"/>
      <c r="BL224" s="437"/>
      <c r="BM224" s="437"/>
      <c r="BN224" s="437"/>
      <c r="BO224" s="437"/>
      <c r="BP224" s="437"/>
      <c r="BQ224" s="437"/>
      <c r="BR224" s="437"/>
      <c r="BS224" s="439"/>
      <c r="BT224" s="424"/>
      <c r="BU224" s="424"/>
      <c r="BV224" s="425" t="s">
        <v>13</v>
      </c>
      <c r="BW224" s="424">
        <v>9</v>
      </c>
      <c r="BX224" s="429">
        <f>[5]Model_inputs!AA12</f>
        <v>0.92930869891687873</v>
      </c>
      <c r="BY224" s="429">
        <f>[5]Model_inputs!AB12</f>
        <v>0.74748243954541671</v>
      </c>
      <c r="BZ224" s="429">
        <f>[5]Model_inputs!AC12</f>
        <v>0.77103896960498786</v>
      </c>
      <c r="CA224" s="429">
        <f>[5]Model_inputs!AD12</f>
        <v>1</v>
      </c>
      <c r="CB224" s="429">
        <f>[5]Model_inputs!AE12</f>
        <v>0.72965592870656648</v>
      </c>
      <c r="CC224" s="429">
        <f>[5]Model_inputs!AF12</f>
        <v>0.89998411230228936</v>
      </c>
      <c r="CD224" s="429">
        <f>[5]Model_inputs!AG12</f>
        <v>0.80997140239653986</v>
      </c>
      <c r="CE224" s="429">
        <f>[5]Model_inputs!AH12</f>
        <v>0.82837634016757278</v>
      </c>
      <c r="CF224" s="429">
        <f>[5]Model_inputs!AI12</f>
        <v>1</v>
      </c>
      <c r="CG224" s="429">
        <f>[5]Model_inputs!AJ12</f>
        <v>1</v>
      </c>
      <c r="CH224" s="419"/>
    </row>
    <row r="225" spans="1:86" s="425" customFormat="1">
      <c r="A225" s="425" t="s">
        <v>13</v>
      </c>
      <c r="B225" s="424">
        <f t="shared" si="216"/>
        <v>10</v>
      </c>
      <c r="C225" s="817">
        <f>[3]Model_inputs!D13</f>
        <v>1.1026270088485818E-4</v>
      </c>
      <c r="D225" s="815">
        <f>[3]Model_inputs!C13</f>
        <v>36277</v>
      </c>
      <c r="E225" s="434"/>
      <c r="F225" s="822">
        <f>[3]Model_inputs!E13</f>
        <v>6.5851418447199911E-2</v>
      </c>
      <c r="G225" s="826">
        <f>[3]Model_inputs!F13</f>
        <v>0</v>
      </c>
      <c r="H225" s="794">
        <f>[3]Model_inputs!G13</f>
        <v>0</v>
      </c>
      <c r="I225" s="794">
        <f>[3]Model_inputs!H13</f>
        <v>7.9899923107137075E-2</v>
      </c>
      <c r="J225" s="827">
        <f>[3]Model_inputs!I13</f>
        <v>3965.3564400298101</v>
      </c>
      <c r="K225" s="826">
        <f>[3]Model_inputs!J13</f>
        <v>0</v>
      </c>
      <c r="L225" s="794">
        <f>[3]Model_inputs!K13</f>
        <v>0</v>
      </c>
      <c r="M225" s="794">
        <f>[3]Model_inputs!L13</f>
        <v>0.17803513333885934</v>
      </c>
      <c r="N225" s="827">
        <f>[3]Model_inputs!M13</f>
        <v>2982.2245711789828</v>
      </c>
      <c r="O225" s="826">
        <f>[3]Model_inputs!N13</f>
        <v>0</v>
      </c>
      <c r="P225" s="794">
        <f>[3]Model_inputs!O13</f>
        <v>0</v>
      </c>
      <c r="Q225" s="794">
        <f>[3]Model_inputs!P13</f>
        <v>5.1065473819385102E-2</v>
      </c>
      <c r="R225" s="827">
        <f>[3]Model_inputs!Q13</f>
        <v>674.59248289243953</v>
      </c>
      <c r="S225" s="826">
        <f>[3]Model_inputs!R13</f>
        <v>0</v>
      </c>
      <c r="T225" s="794">
        <f>[3]Model_inputs!S13</f>
        <v>0</v>
      </c>
      <c r="U225" s="794">
        <f>[3]Model_inputs!T13</f>
        <v>0</v>
      </c>
      <c r="V225" s="827">
        <f>[3]Model_inputs!U13</f>
        <v>0</v>
      </c>
      <c r="W225" s="826">
        <f>[3]Model_inputs!V13</f>
        <v>0</v>
      </c>
      <c r="X225" s="794">
        <f>[3]Model_inputs!W13</f>
        <v>0</v>
      </c>
      <c r="Y225" s="794">
        <f>[3]Model_inputs!X13</f>
        <v>0</v>
      </c>
      <c r="Z225" s="827">
        <f>[3]Model_inputs!Y13</f>
        <v>23412.217563883005</v>
      </c>
      <c r="AA225" s="423"/>
      <c r="AB225" s="422"/>
      <c r="AC225" s="463"/>
      <c r="AD225" s="422"/>
      <c r="AE225" s="418">
        <v>1</v>
      </c>
      <c r="AF225" s="493">
        <v>1</v>
      </c>
      <c r="AG225" s="423"/>
      <c r="AH225" s="422"/>
      <c r="AI225" s="463"/>
      <c r="AJ225" s="422"/>
      <c r="AK225" s="506">
        <f>[4]Danaei!C53</f>
        <v>0</v>
      </c>
      <c r="AL225" s="437">
        <f>[4]Danaei!D53</f>
        <v>1</v>
      </c>
      <c r="AM225" s="437">
        <f>[4]Danaei!E53</f>
        <v>0</v>
      </c>
      <c r="AN225" s="437">
        <f>[4]Danaei!F53</f>
        <v>0</v>
      </c>
      <c r="AO225" s="800">
        <f>[3]Model_inputs!Z13</f>
        <v>1617.0537466109004</v>
      </c>
      <c r="AP225" s="424"/>
      <c r="AQ225" s="424"/>
      <c r="AR225" s="449"/>
      <c r="AS225" s="449"/>
      <c r="AT225" s="449"/>
      <c r="AU225" s="419"/>
      <c r="AV225" s="425" t="s">
        <v>160</v>
      </c>
      <c r="AW225" s="726" t="s">
        <v>184</v>
      </c>
      <c r="AX225" s="732">
        <f>RRinputs!I37</f>
        <v>0.5768630321690521</v>
      </c>
      <c r="AY225" s="727">
        <f>RRinputs!J37</f>
        <v>-8.2023576200001794E-2</v>
      </c>
      <c r="AZ225" s="432"/>
      <c r="BA225" s="424"/>
      <c r="BB225" s="424"/>
      <c r="BC225" s="424"/>
      <c r="BD225" s="424"/>
      <c r="BE225" s="424"/>
      <c r="BF225" s="434"/>
      <c r="BG225" s="438"/>
      <c r="BH225" s="437"/>
      <c r="BI225" s="424"/>
      <c r="BJ225" s="424"/>
      <c r="BK225" s="448"/>
      <c r="BL225" s="448"/>
      <c r="BM225" s="437"/>
      <c r="BN225" s="437"/>
      <c r="BO225" s="448"/>
      <c r="BP225" s="448"/>
      <c r="BQ225" s="448"/>
      <c r="BR225" s="437"/>
      <c r="BS225" s="439"/>
      <c r="BT225" s="424"/>
      <c r="BU225" s="424"/>
      <c r="BV225" s="425" t="s">
        <v>13</v>
      </c>
      <c r="BW225" s="424">
        <v>10</v>
      </c>
      <c r="BX225" s="429">
        <f>[5]Model_inputs!AA13</f>
        <v>0.92176926880978016</v>
      </c>
      <c r="BY225" s="429">
        <f>[5]Model_inputs!AB13</f>
        <v>0.72369681344243342</v>
      </c>
      <c r="BZ225" s="429">
        <f>[5]Model_inputs!AC13</f>
        <v>0.74908181478954716</v>
      </c>
      <c r="CA225" s="429">
        <f>[5]Model_inputs!AD13</f>
        <v>1</v>
      </c>
      <c r="CB225" s="429">
        <f>[5]Model_inputs!AE13</f>
        <v>0.70454545454545447</v>
      </c>
      <c r="CC225" s="429">
        <f>[5]Model_inputs!AF13</f>
        <v>0.88950793227765479</v>
      </c>
      <c r="CD225" s="429">
        <f>[5]Model_inputs!AG13</f>
        <v>0.79122436158486886</v>
      </c>
      <c r="CE225" s="429">
        <f>[5]Model_inputs!AH13</f>
        <v>0.81122602261628052</v>
      </c>
      <c r="CF225" s="429">
        <f>[5]Model_inputs!AI13</f>
        <v>1</v>
      </c>
      <c r="CG225" s="429">
        <f>[5]Model_inputs!AJ13</f>
        <v>1</v>
      </c>
      <c r="CH225" s="419"/>
    </row>
    <row r="226" spans="1:86" s="425" customFormat="1" ht="14.25" customHeight="1">
      <c r="A226" s="425" t="s">
        <v>13</v>
      </c>
      <c r="B226" s="424">
        <f t="shared" si="216"/>
        <v>11</v>
      </c>
      <c r="C226" s="817">
        <f>[3]Model_inputs!D14</f>
        <v>1.1151069108750802E-4</v>
      </c>
      <c r="D226" s="815">
        <f>[3]Model_inputs!C14</f>
        <v>35871</v>
      </c>
      <c r="E226" s="806"/>
      <c r="F226" s="822">
        <f>[3]Model_inputs!E14</f>
        <v>6.6962231309539544E-2</v>
      </c>
      <c r="G226" s="826">
        <f>[3]Model_inputs!F14</f>
        <v>0</v>
      </c>
      <c r="H226" s="794">
        <f>[3]Model_inputs!G14</f>
        <v>0</v>
      </c>
      <c r="I226" s="794">
        <f>[3]Model_inputs!H14</f>
        <v>7.9899923107137075E-2</v>
      </c>
      <c r="J226" s="827">
        <f>[3]Model_inputs!I14</f>
        <v>3965.3564400298101</v>
      </c>
      <c r="K226" s="826">
        <f>[3]Model_inputs!J14</f>
        <v>0</v>
      </c>
      <c r="L226" s="794">
        <f>[3]Model_inputs!K14</f>
        <v>0</v>
      </c>
      <c r="M226" s="794">
        <f>[3]Model_inputs!L14</f>
        <v>0.17803513333885934</v>
      </c>
      <c r="N226" s="827">
        <f>[3]Model_inputs!M14</f>
        <v>2982.2245711789828</v>
      </c>
      <c r="O226" s="826">
        <f>[3]Model_inputs!N14</f>
        <v>0</v>
      </c>
      <c r="P226" s="794">
        <f>[3]Model_inputs!O14</f>
        <v>0</v>
      </c>
      <c r="Q226" s="794">
        <f>[3]Model_inputs!P14</f>
        <v>5.1065473819385102E-2</v>
      </c>
      <c r="R226" s="827">
        <f>[3]Model_inputs!Q14</f>
        <v>674.59248289243953</v>
      </c>
      <c r="S226" s="826">
        <f>[3]Model_inputs!R14</f>
        <v>0</v>
      </c>
      <c r="T226" s="794">
        <f>[3]Model_inputs!S14</f>
        <v>0</v>
      </c>
      <c r="U226" s="794">
        <f>[3]Model_inputs!T14</f>
        <v>0</v>
      </c>
      <c r="V226" s="827">
        <f>[3]Model_inputs!U14</f>
        <v>0</v>
      </c>
      <c r="W226" s="826">
        <f>[3]Model_inputs!V14</f>
        <v>0</v>
      </c>
      <c r="X226" s="794">
        <f>[3]Model_inputs!W14</f>
        <v>0</v>
      </c>
      <c r="Y226" s="794">
        <f>[3]Model_inputs!X14</f>
        <v>0</v>
      </c>
      <c r="Z226" s="827">
        <f>[3]Model_inputs!Y14</f>
        <v>23412.217563883005</v>
      </c>
      <c r="AA226" s="423"/>
      <c r="AB226" s="422"/>
      <c r="AC226" s="463"/>
      <c r="AD226" s="422"/>
      <c r="AE226" s="418">
        <v>1</v>
      </c>
      <c r="AF226" s="493">
        <v>1</v>
      </c>
      <c r="AG226" s="423"/>
      <c r="AH226" s="422"/>
      <c r="AI226" s="463"/>
      <c r="AJ226" s="422"/>
      <c r="AK226" s="506">
        <f>[4]Danaei!C54</f>
        <v>0</v>
      </c>
      <c r="AL226" s="437">
        <f>[4]Danaei!D54</f>
        <v>1</v>
      </c>
      <c r="AM226" s="437">
        <f>[4]Danaei!E54</f>
        <v>0</v>
      </c>
      <c r="AN226" s="437">
        <f>[4]Danaei!F54</f>
        <v>0</v>
      </c>
      <c r="AO226" s="800">
        <f>[3]Model_inputs!Z14</f>
        <v>1646.5195511032043</v>
      </c>
      <c r="AP226" s="424"/>
      <c r="AQ226" s="424"/>
      <c r="AR226" s="449"/>
      <c r="AS226" s="449"/>
      <c r="AT226" s="449"/>
      <c r="AU226" s="419"/>
      <c r="AW226" s="728" t="s">
        <v>157</v>
      </c>
      <c r="AX226" s="733">
        <f>RRinputs!I38</f>
        <v>0.45651538989523022</v>
      </c>
      <c r="AY226" s="729">
        <f>RRinputs!J38</f>
        <v>-6.4089635892289248E-2</v>
      </c>
      <c r="AZ226" s="432"/>
      <c r="BA226" s="424"/>
      <c r="BB226" s="424"/>
      <c r="BC226" s="424"/>
      <c r="BD226" s="424"/>
      <c r="BE226" s="424"/>
      <c r="BF226" s="434"/>
      <c r="BG226" s="438"/>
      <c r="BH226" s="437"/>
      <c r="BI226" s="424"/>
      <c r="BJ226" s="424"/>
      <c r="BK226" s="448"/>
      <c r="BL226" s="448"/>
      <c r="BM226" s="448"/>
      <c r="BN226" s="448"/>
      <c r="BO226" s="448"/>
      <c r="BP226" s="448"/>
      <c r="BQ226" s="448"/>
      <c r="BR226" s="448"/>
      <c r="BS226" s="437"/>
      <c r="BT226" s="424"/>
      <c r="BU226" s="424"/>
      <c r="BV226" s="425" t="s">
        <v>13</v>
      </c>
      <c r="BW226" s="424">
        <v>11</v>
      </c>
      <c r="BX226" s="429">
        <f>[5]Model_inputs!AA14</f>
        <v>0.92176926880978016</v>
      </c>
      <c r="BY226" s="429">
        <f>[5]Model_inputs!AB14</f>
        <v>0.72369681344243342</v>
      </c>
      <c r="BZ226" s="429">
        <f>[5]Model_inputs!AC14</f>
        <v>0.74908181478954716</v>
      </c>
      <c r="CA226" s="429">
        <f>[5]Model_inputs!AD14</f>
        <v>1</v>
      </c>
      <c r="CB226" s="429">
        <f>[5]Model_inputs!AE14</f>
        <v>0.70454545454545447</v>
      </c>
      <c r="CC226" s="429">
        <f>[5]Model_inputs!AF14</f>
        <v>0.88950793227765479</v>
      </c>
      <c r="CD226" s="429">
        <f>[5]Model_inputs!AG14</f>
        <v>0.79122436158486886</v>
      </c>
      <c r="CE226" s="429">
        <f>[5]Model_inputs!AH14</f>
        <v>0.81122602261628052</v>
      </c>
      <c r="CF226" s="429">
        <f>[5]Model_inputs!AI14</f>
        <v>1</v>
      </c>
      <c r="CG226" s="429">
        <f>[5]Model_inputs!AJ14</f>
        <v>1</v>
      </c>
      <c r="CH226" s="419"/>
    </row>
    <row r="227" spans="1:86" s="425" customFormat="1" ht="14.25" customHeight="1" thickBot="1">
      <c r="A227" s="425" t="s">
        <v>13</v>
      </c>
      <c r="B227" s="424">
        <f t="shared" si="216"/>
        <v>12</v>
      </c>
      <c r="C227" s="817">
        <f>[3]Model_inputs!D15</f>
        <v>0</v>
      </c>
      <c r="D227" s="815">
        <f>[3]Model_inputs!C15</f>
        <v>35325</v>
      </c>
      <c r="E227" s="434">
        <f>SUM(D225:D229)</f>
        <v>177595</v>
      </c>
      <c r="F227" s="822">
        <f>[3]Model_inputs!E15</f>
        <v>6.8091781888457423E-2</v>
      </c>
      <c r="G227" s="826">
        <f>[3]Model_inputs!F15</f>
        <v>0</v>
      </c>
      <c r="H227" s="794">
        <f>[3]Model_inputs!G15</f>
        <v>0</v>
      </c>
      <c r="I227" s="794">
        <f>[3]Model_inputs!H15</f>
        <v>7.9899923107137075E-2</v>
      </c>
      <c r="J227" s="827">
        <f>[3]Model_inputs!I15</f>
        <v>3965.3564400298101</v>
      </c>
      <c r="K227" s="826">
        <f>[3]Model_inputs!J15</f>
        <v>0</v>
      </c>
      <c r="L227" s="794">
        <f>[3]Model_inputs!K15</f>
        <v>0</v>
      </c>
      <c r="M227" s="794">
        <f>[3]Model_inputs!L15</f>
        <v>0.17803513333885934</v>
      </c>
      <c r="N227" s="827">
        <f>[3]Model_inputs!M15</f>
        <v>2982.2245711789828</v>
      </c>
      <c r="O227" s="826">
        <f>[3]Model_inputs!N15</f>
        <v>0</v>
      </c>
      <c r="P227" s="794">
        <f>[3]Model_inputs!O15</f>
        <v>0</v>
      </c>
      <c r="Q227" s="794">
        <f>[3]Model_inputs!P15</f>
        <v>5.1065473819385102E-2</v>
      </c>
      <c r="R227" s="827">
        <f>[3]Model_inputs!Q15</f>
        <v>674.59248289243953</v>
      </c>
      <c r="S227" s="826">
        <f>[3]Model_inputs!R15</f>
        <v>0</v>
      </c>
      <c r="T227" s="794">
        <f>[3]Model_inputs!S15</f>
        <v>0</v>
      </c>
      <c r="U227" s="794">
        <f>[3]Model_inputs!T15</f>
        <v>0</v>
      </c>
      <c r="V227" s="827">
        <f>[3]Model_inputs!U15</f>
        <v>0</v>
      </c>
      <c r="W227" s="826">
        <f>[3]Model_inputs!V15</f>
        <v>0</v>
      </c>
      <c r="X227" s="794">
        <f>[3]Model_inputs!W15</f>
        <v>0</v>
      </c>
      <c r="Y227" s="794">
        <f>[3]Model_inputs!X15</f>
        <v>0</v>
      </c>
      <c r="Z227" s="827">
        <f>[3]Model_inputs!Y15</f>
        <v>23412.217563883005</v>
      </c>
      <c r="AA227" s="423"/>
      <c r="AB227" s="422"/>
      <c r="AC227" s="463"/>
      <c r="AD227" s="422"/>
      <c r="AE227" s="418">
        <v>1</v>
      </c>
      <c r="AF227" s="493">
        <v>1</v>
      </c>
      <c r="AG227" s="423"/>
      <c r="AH227" s="422"/>
      <c r="AI227" s="463"/>
      <c r="AJ227" s="422"/>
      <c r="AK227" s="506">
        <f>[4]Danaei!C55</f>
        <v>0</v>
      </c>
      <c r="AL227" s="437">
        <f>[4]Danaei!D55</f>
        <v>1</v>
      </c>
      <c r="AM227" s="437">
        <f>[4]Danaei!E55</f>
        <v>0</v>
      </c>
      <c r="AN227" s="437">
        <f>[4]Danaei!F55</f>
        <v>0</v>
      </c>
      <c r="AO227" s="800">
        <f>[3]Model_inputs!Z15</f>
        <v>1675.9853555955081</v>
      </c>
      <c r="AP227" s="424"/>
      <c r="AQ227" s="424"/>
      <c r="AT227" s="424"/>
      <c r="AU227" s="419"/>
      <c r="AW227" s="730" t="s">
        <v>158</v>
      </c>
      <c r="AX227" s="734">
        <f>RRinputs!I39</f>
        <v>0.32896692337132527</v>
      </c>
      <c r="AY227" s="731">
        <f>RRinputs!J39</f>
        <v>-4.4726404949977393E-2</v>
      </c>
      <c r="AZ227" s="432"/>
      <c r="BA227" s="563" t="s">
        <v>295</v>
      </c>
      <c r="BE227" s="424"/>
      <c r="BF227" s="434"/>
      <c r="BG227" s="438"/>
      <c r="BH227" s="437"/>
      <c r="BI227" s="424"/>
      <c r="BJ227" s="424"/>
      <c r="BK227" s="437"/>
      <c r="BL227" s="437"/>
      <c r="BM227" s="437"/>
      <c r="BN227" s="437"/>
      <c r="BO227" s="437"/>
      <c r="BP227" s="437"/>
      <c r="BQ227" s="437"/>
      <c r="BR227" s="437"/>
      <c r="BS227" s="437"/>
      <c r="BT227" s="424"/>
      <c r="BU227" s="424"/>
      <c r="BV227" s="425" t="s">
        <v>13</v>
      </c>
      <c r="BW227" s="424">
        <v>12</v>
      </c>
      <c r="BX227" s="429">
        <f>[5]Model_inputs!AA15</f>
        <v>0.92176926880978016</v>
      </c>
      <c r="BY227" s="429">
        <f>[5]Model_inputs!AB15</f>
        <v>0.72369681344243342</v>
      </c>
      <c r="BZ227" s="429">
        <f>[5]Model_inputs!AC15</f>
        <v>0.74908181478954716</v>
      </c>
      <c r="CA227" s="429">
        <f>[5]Model_inputs!AD15</f>
        <v>1</v>
      </c>
      <c r="CB227" s="429">
        <f>[5]Model_inputs!AE15</f>
        <v>0.70454545454545447</v>
      </c>
      <c r="CC227" s="429">
        <f>[5]Model_inputs!AF15</f>
        <v>0.88950793227765479</v>
      </c>
      <c r="CD227" s="429">
        <f>[5]Model_inputs!AG15</f>
        <v>0.79122436158486886</v>
      </c>
      <c r="CE227" s="429">
        <f>[5]Model_inputs!AH15</f>
        <v>0.81122602261628052</v>
      </c>
      <c r="CF227" s="429">
        <f>[5]Model_inputs!AI15</f>
        <v>1</v>
      </c>
      <c r="CG227" s="429">
        <f>[5]Model_inputs!AJ15</f>
        <v>1</v>
      </c>
      <c r="CH227" s="419"/>
    </row>
    <row r="228" spans="1:86" s="425" customFormat="1" ht="14.25" customHeight="1">
      <c r="A228" s="425" t="s">
        <v>13</v>
      </c>
      <c r="B228" s="424">
        <f t="shared" si="216"/>
        <v>13</v>
      </c>
      <c r="C228" s="817">
        <f>[3]Model_inputs!D16</f>
        <v>1.7186067827681026E-4</v>
      </c>
      <c r="D228" s="815">
        <f>[3]Model_inputs!C16</f>
        <v>34912</v>
      </c>
      <c r="E228" s="434"/>
      <c r="F228" s="822">
        <f>[3]Model_inputs!E16</f>
        <v>6.9240386260616363E-2</v>
      </c>
      <c r="G228" s="826">
        <f>[3]Model_inputs!F16</f>
        <v>0</v>
      </c>
      <c r="H228" s="794">
        <f>[3]Model_inputs!G16</f>
        <v>0</v>
      </c>
      <c r="I228" s="794">
        <f>[3]Model_inputs!H16</f>
        <v>7.9899923107137075E-2</v>
      </c>
      <c r="J228" s="827">
        <f>[3]Model_inputs!I16</f>
        <v>3965.3564400298101</v>
      </c>
      <c r="K228" s="826">
        <f>[3]Model_inputs!J16</f>
        <v>0</v>
      </c>
      <c r="L228" s="794">
        <f>[3]Model_inputs!K16</f>
        <v>0</v>
      </c>
      <c r="M228" s="794">
        <f>[3]Model_inputs!L16</f>
        <v>0.17803513333885934</v>
      </c>
      <c r="N228" s="827">
        <f>[3]Model_inputs!M16</f>
        <v>2982.2245711789828</v>
      </c>
      <c r="O228" s="826">
        <f>[3]Model_inputs!N16</f>
        <v>0</v>
      </c>
      <c r="P228" s="794">
        <f>[3]Model_inputs!O16</f>
        <v>0</v>
      </c>
      <c r="Q228" s="794">
        <f>[3]Model_inputs!P16</f>
        <v>5.1065473819385102E-2</v>
      </c>
      <c r="R228" s="827">
        <f>[3]Model_inputs!Q16</f>
        <v>674.59248289243953</v>
      </c>
      <c r="S228" s="826">
        <f>[3]Model_inputs!R16</f>
        <v>0</v>
      </c>
      <c r="T228" s="794">
        <f>[3]Model_inputs!S16</f>
        <v>0</v>
      </c>
      <c r="U228" s="794">
        <f>[3]Model_inputs!T16</f>
        <v>0</v>
      </c>
      <c r="V228" s="827">
        <f>[3]Model_inputs!U16</f>
        <v>0</v>
      </c>
      <c r="W228" s="826">
        <f>[3]Model_inputs!V16</f>
        <v>0</v>
      </c>
      <c r="X228" s="794">
        <f>[3]Model_inputs!W16</f>
        <v>0</v>
      </c>
      <c r="Y228" s="794">
        <f>[3]Model_inputs!X16</f>
        <v>0</v>
      </c>
      <c r="Z228" s="827">
        <f>[3]Model_inputs!Y16</f>
        <v>23412.217563883005</v>
      </c>
      <c r="AA228" s="423"/>
      <c r="AB228" s="422"/>
      <c r="AC228" s="463"/>
      <c r="AD228" s="422"/>
      <c r="AE228" s="418">
        <v>1</v>
      </c>
      <c r="AF228" s="493">
        <v>1</v>
      </c>
      <c r="AG228" s="423"/>
      <c r="AH228" s="422"/>
      <c r="AI228" s="463"/>
      <c r="AJ228" s="422"/>
      <c r="AK228" s="506">
        <f>[4]Danaei!C56</f>
        <v>0</v>
      </c>
      <c r="AL228" s="437">
        <f>[4]Danaei!D56</f>
        <v>1</v>
      </c>
      <c r="AM228" s="437">
        <f>[4]Danaei!E56</f>
        <v>0</v>
      </c>
      <c r="AN228" s="437">
        <f>[4]Danaei!F56</f>
        <v>0</v>
      </c>
      <c r="AO228" s="800">
        <f>[3]Model_inputs!Z16</f>
        <v>1705.451160087812</v>
      </c>
      <c r="AP228" s="424"/>
      <c r="AQ228" s="424"/>
      <c r="AT228" s="424"/>
      <c r="AU228" s="450"/>
      <c r="AV228" s="425" t="s">
        <v>152</v>
      </c>
      <c r="AW228" s="726" t="s">
        <v>184</v>
      </c>
      <c r="AX228" s="732">
        <f>RRinputs!I13</f>
        <v>0.56161893043874977</v>
      </c>
      <c r="AY228" s="727">
        <f>RRinputs!J13</f>
        <v>-1.0385865541384152E-2</v>
      </c>
      <c r="AZ228" s="432"/>
      <c r="BD228" s="567" t="s">
        <v>148</v>
      </c>
      <c r="BE228" s="567" t="s">
        <v>187</v>
      </c>
      <c r="BF228" s="567" t="s">
        <v>188</v>
      </c>
      <c r="BG228" s="567" t="s">
        <v>300</v>
      </c>
      <c r="BH228" s="437"/>
      <c r="BI228" s="424"/>
      <c r="BJ228" s="424"/>
      <c r="BK228" s="437"/>
      <c r="BL228" s="437"/>
      <c r="BM228" s="437"/>
      <c r="BN228" s="437"/>
      <c r="BO228" s="437"/>
      <c r="BP228" s="437"/>
      <c r="BQ228" s="437"/>
      <c r="BR228" s="437"/>
      <c r="BS228" s="437"/>
      <c r="BT228" s="424"/>
      <c r="BU228" s="424"/>
      <c r="BV228" s="425" t="s">
        <v>13</v>
      </c>
      <c r="BW228" s="424">
        <v>13</v>
      </c>
      <c r="BX228" s="429">
        <f>[5]Model_inputs!AA16</f>
        <v>0.92176926880978016</v>
      </c>
      <c r="BY228" s="429">
        <f>[5]Model_inputs!AB16</f>
        <v>0.72369681344243342</v>
      </c>
      <c r="BZ228" s="429">
        <f>[5]Model_inputs!AC16</f>
        <v>0.74908181478954716</v>
      </c>
      <c r="CA228" s="429">
        <f>[5]Model_inputs!AD16</f>
        <v>1</v>
      </c>
      <c r="CB228" s="429">
        <f>[5]Model_inputs!AE16</f>
        <v>0.70454545454545447</v>
      </c>
      <c r="CC228" s="429">
        <f>[5]Model_inputs!AF16</f>
        <v>0.88950793227765479</v>
      </c>
      <c r="CD228" s="429">
        <f>[5]Model_inputs!AG16</f>
        <v>0.79122436158486886</v>
      </c>
      <c r="CE228" s="429">
        <f>[5]Model_inputs!AH16</f>
        <v>0.81122602261628052</v>
      </c>
      <c r="CF228" s="429">
        <f>[5]Model_inputs!AI16</f>
        <v>1</v>
      </c>
      <c r="CG228" s="429">
        <f>[5]Model_inputs!AJ16</f>
        <v>1</v>
      </c>
      <c r="CH228" s="419"/>
    </row>
    <row r="229" spans="1:86" s="425" customFormat="1" ht="14.25" customHeight="1">
      <c r="A229" s="425" t="s">
        <v>13</v>
      </c>
      <c r="B229" s="424">
        <f t="shared" si="216"/>
        <v>14</v>
      </c>
      <c r="C229" s="817">
        <f>[3]Model_inputs!D17</f>
        <v>1.4200511218403862E-4</v>
      </c>
      <c r="D229" s="815">
        <f>[3]Model_inputs!C17</f>
        <v>35210</v>
      </c>
      <c r="E229" s="434"/>
      <c r="F229" s="822">
        <f>[3]Model_inputs!E17</f>
        <v>7.0408365834409847E-2</v>
      </c>
      <c r="G229" s="826">
        <f>[3]Model_inputs!F17</f>
        <v>0</v>
      </c>
      <c r="H229" s="794">
        <f>[3]Model_inputs!G17</f>
        <v>0</v>
      </c>
      <c r="I229" s="794">
        <f>[3]Model_inputs!H17</f>
        <v>7.9899923107137075E-2</v>
      </c>
      <c r="J229" s="827">
        <f>[3]Model_inputs!I17</f>
        <v>3965.3564400298101</v>
      </c>
      <c r="K229" s="826">
        <f>[3]Model_inputs!J17</f>
        <v>0</v>
      </c>
      <c r="L229" s="794">
        <f>[3]Model_inputs!K17</f>
        <v>0</v>
      </c>
      <c r="M229" s="794">
        <f>[3]Model_inputs!L17</f>
        <v>0.17803513333885934</v>
      </c>
      <c r="N229" s="827">
        <f>[3]Model_inputs!M17</f>
        <v>2982.2245711789828</v>
      </c>
      <c r="O229" s="826">
        <f>[3]Model_inputs!N17</f>
        <v>0</v>
      </c>
      <c r="P229" s="794">
        <f>[3]Model_inputs!O17</f>
        <v>0</v>
      </c>
      <c r="Q229" s="794">
        <f>[3]Model_inputs!P17</f>
        <v>5.1065473819385102E-2</v>
      </c>
      <c r="R229" s="827">
        <f>[3]Model_inputs!Q17</f>
        <v>674.59248289243953</v>
      </c>
      <c r="S229" s="826">
        <f>[3]Model_inputs!R17</f>
        <v>0</v>
      </c>
      <c r="T229" s="794">
        <f>[3]Model_inputs!S17</f>
        <v>0</v>
      </c>
      <c r="U229" s="794">
        <f>[3]Model_inputs!T17</f>
        <v>0</v>
      </c>
      <c r="V229" s="827">
        <f>[3]Model_inputs!U17</f>
        <v>0</v>
      </c>
      <c r="W229" s="826">
        <f>[3]Model_inputs!V17</f>
        <v>0</v>
      </c>
      <c r="X229" s="794">
        <f>[3]Model_inputs!W17</f>
        <v>0</v>
      </c>
      <c r="Y229" s="794">
        <f>[3]Model_inputs!X17</f>
        <v>0</v>
      </c>
      <c r="Z229" s="827">
        <f>[3]Model_inputs!Y17</f>
        <v>23412.217563883005</v>
      </c>
      <c r="AA229" s="423"/>
      <c r="AB229" s="422"/>
      <c r="AC229" s="463"/>
      <c r="AD229" s="422"/>
      <c r="AE229" s="418">
        <v>1</v>
      </c>
      <c r="AF229" s="493">
        <v>1</v>
      </c>
      <c r="AG229" s="423"/>
      <c r="AH229" s="422"/>
      <c r="AI229" s="463"/>
      <c r="AJ229" s="422"/>
      <c r="AK229" s="506">
        <f>[4]Danaei!C57</f>
        <v>0</v>
      </c>
      <c r="AL229" s="437">
        <f>[4]Danaei!D57</f>
        <v>1</v>
      </c>
      <c r="AM229" s="437">
        <f>[4]Danaei!E57</f>
        <v>0</v>
      </c>
      <c r="AN229" s="437">
        <f>[4]Danaei!F57</f>
        <v>0</v>
      </c>
      <c r="AO229" s="800">
        <f>[3]Model_inputs!Z17</f>
        <v>1734.916964580116</v>
      </c>
      <c r="AP229" s="424"/>
      <c r="AQ229" s="424"/>
      <c r="AT229" s="424"/>
      <c r="AU229" s="451"/>
      <c r="AW229" s="728" t="s">
        <v>157</v>
      </c>
      <c r="AX229" s="733">
        <f>RRinputs!I14</f>
        <v>0.51577748589168682</v>
      </c>
      <c r="AY229" s="729">
        <f>RRinputs!J14</f>
        <v>-8.6364345372156245E-3</v>
      </c>
      <c r="AZ229" s="432"/>
      <c r="BA229" s="564" t="s">
        <v>296</v>
      </c>
      <c r="BB229" s="564" t="s">
        <v>297</v>
      </c>
      <c r="BC229" s="566" t="s">
        <v>298</v>
      </c>
      <c r="BD229" s="564">
        <v>0.14392859</v>
      </c>
      <c r="BE229" s="564">
        <v>0.11446205</v>
      </c>
      <c r="BF229" s="565">
        <v>0.17614804000000001</v>
      </c>
      <c r="BG229" s="568">
        <f>(BF229-BE229)/3.92</f>
        <v>1.5736221938775514E-2</v>
      </c>
      <c r="BH229" s="437"/>
      <c r="BI229" s="424"/>
      <c r="BJ229" s="424"/>
      <c r="BK229" s="448"/>
      <c r="BL229" s="448"/>
      <c r="BM229" s="437"/>
      <c r="BN229" s="437"/>
      <c r="BO229" s="448"/>
      <c r="BP229" s="448"/>
      <c r="BQ229" s="448"/>
      <c r="BR229" s="437"/>
      <c r="BS229" s="437"/>
      <c r="BT229" s="424"/>
      <c r="BU229" s="424"/>
      <c r="BV229" s="425" t="s">
        <v>13</v>
      </c>
      <c r="BW229" s="424">
        <v>14</v>
      </c>
      <c r="BX229" s="429">
        <f>[5]Model_inputs!AA17</f>
        <v>0.92176926880978016</v>
      </c>
      <c r="BY229" s="429">
        <f>[5]Model_inputs!AB17</f>
        <v>0.72369681344243342</v>
      </c>
      <c r="BZ229" s="429">
        <f>[5]Model_inputs!AC17</f>
        <v>0.74908181478954716</v>
      </c>
      <c r="CA229" s="429">
        <f>[5]Model_inputs!AD17</f>
        <v>1</v>
      </c>
      <c r="CB229" s="429">
        <f>[5]Model_inputs!AE17</f>
        <v>0.70454545454545447</v>
      </c>
      <c r="CC229" s="429">
        <f>[5]Model_inputs!AF17</f>
        <v>0.88950793227765479</v>
      </c>
      <c r="CD229" s="429">
        <f>[5]Model_inputs!AG17</f>
        <v>0.79122436158486886</v>
      </c>
      <c r="CE229" s="429">
        <f>[5]Model_inputs!AH17</f>
        <v>0.81122602261628052</v>
      </c>
      <c r="CF229" s="429">
        <f>[5]Model_inputs!AI17</f>
        <v>1</v>
      </c>
      <c r="CG229" s="429">
        <f>[5]Model_inputs!AJ17</f>
        <v>1</v>
      </c>
      <c r="CH229" s="419"/>
    </row>
    <row r="230" spans="1:86" s="425" customFormat="1" ht="14.25" customHeight="1" thickBot="1">
      <c r="A230" s="425" t="s">
        <v>13</v>
      </c>
      <c r="B230" s="424">
        <f t="shared" si="216"/>
        <v>15</v>
      </c>
      <c r="C230" s="817">
        <f>[3]Model_inputs!D18</f>
        <v>2.5333558520520183E-4</v>
      </c>
      <c r="D230" s="815">
        <f>[3]Model_inputs!C18</f>
        <v>35526</v>
      </c>
      <c r="E230" s="434"/>
      <c r="F230" s="822">
        <f>[3]Model_inputs!E18</f>
        <v>7.1596047439900001E-2</v>
      </c>
      <c r="G230" s="826">
        <f>[3]Model_inputs!F18</f>
        <v>0</v>
      </c>
      <c r="H230" s="794">
        <f>[3]Model_inputs!G18</f>
        <v>0</v>
      </c>
      <c r="I230" s="794">
        <f>[3]Model_inputs!H18</f>
        <v>8.3112921277529297E-2</v>
      </c>
      <c r="J230" s="827">
        <f>[3]Model_inputs!I18</f>
        <v>3965.3564400298101</v>
      </c>
      <c r="K230" s="826">
        <f>[3]Model_inputs!J18</f>
        <v>0</v>
      </c>
      <c r="L230" s="794">
        <f>[3]Model_inputs!K18</f>
        <v>0</v>
      </c>
      <c r="M230" s="794">
        <f>[3]Model_inputs!L18</f>
        <v>0.18070449911830247</v>
      </c>
      <c r="N230" s="827">
        <f>[3]Model_inputs!M18</f>
        <v>2982.2245711789828</v>
      </c>
      <c r="O230" s="826">
        <f>[3]Model_inputs!N18</f>
        <v>0</v>
      </c>
      <c r="P230" s="794">
        <f>[3]Model_inputs!O18</f>
        <v>0</v>
      </c>
      <c r="Q230" s="794">
        <f>[3]Model_inputs!P18</f>
        <v>5.7943199826554319E-2</v>
      </c>
      <c r="R230" s="827">
        <f>[3]Model_inputs!Q18</f>
        <v>674.59248289243953</v>
      </c>
      <c r="S230" s="826">
        <f>[3]Model_inputs!R18</f>
        <v>0</v>
      </c>
      <c r="T230" s="794">
        <f>[3]Model_inputs!S18</f>
        <v>0</v>
      </c>
      <c r="U230" s="794">
        <f>[3]Model_inputs!T18</f>
        <v>0</v>
      </c>
      <c r="V230" s="827">
        <f>[3]Model_inputs!U18</f>
        <v>0</v>
      </c>
      <c r="W230" s="826">
        <f>[3]Model_inputs!V18</f>
        <v>0</v>
      </c>
      <c r="X230" s="794">
        <f>[3]Model_inputs!W18</f>
        <v>0</v>
      </c>
      <c r="Y230" s="794">
        <f>[3]Model_inputs!X18</f>
        <v>7.5000478889070077E-2</v>
      </c>
      <c r="Z230" s="827">
        <f>[3]Model_inputs!Y18</f>
        <v>23412.217563883005</v>
      </c>
      <c r="AA230" s="423"/>
      <c r="AB230" s="422"/>
      <c r="AC230" s="463"/>
      <c r="AD230" s="422"/>
      <c r="AE230" s="418">
        <v>1</v>
      </c>
      <c r="AF230" s="493">
        <v>1</v>
      </c>
      <c r="AG230" s="423"/>
      <c r="AH230" s="422"/>
      <c r="AI230" s="463"/>
      <c r="AJ230" s="422"/>
      <c r="AK230" s="506">
        <f>[4]Danaei!C58</f>
        <v>2.8108999999999999E-2</v>
      </c>
      <c r="AL230" s="437">
        <f>[4]Danaei!D58</f>
        <v>0.25994279999999997</v>
      </c>
      <c r="AM230" s="437">
        <f>[4]Danaei!E58</f>
        <v>0.2934389</v>
      </c>
      <c r="AN230" s="437">
        <f>[4]Danaei!F58</f>
        <v>0.41850929999999997</v>
      </c>
      <c r="AO230" s="800">
        <f>[3]Model_inputs!Z18</f>
        <v>1764.3827690724197</v>
      </c>
      <c r="AP230" s="424"/>
      <c r="AQ230" s="437">
        <f>SUM(AK230:AN230)</f>
        <v>1</v>
      </c>
      <c r="AT230" s="424"/>
      <c r="AU230" s="450"/>
      <c r="AW230" s="730" t="s">
        <v>158</v>
      </c>
      <c r="AX230" s="734">
        <f>RRinputs!I15</f>
        <v>0.38982168731024119</v>
      </c>
      <c r="AY230" s="731">
        <f>RRinputs!J15</f>
        <v>-6.7425191392483505E-3</v>
      </c>
      <c r="AZ230" s="432"/>
      <c r="BA230" s="564" t="s">
        <v>296</v>
      </c>
      <c r="BB230" s="564" t="s">
        <v>297</v>
      </c>
      <c r="BC230" s="566" t="s">
        <v>299</v>
      </c>
      <c r="BD230" s="564">
        <v>7.7465179999999995E-2</v>
      </c>
      <c r="BE230" s="564">
        <v>3.0475140000000001E-2</v>
      </c>
      <c r="BF230" s="565">
        <v>0.13849338</v>
      </c>
      <c r="BG230" s="568">
        <f>(BF230-BE230)/3.92</f>
        <v>2.7555673469387757E-2</v>
      </c>
      <c r="BH230" s="437"/>
      <c r="BI230" s="424"/>
      <c r="BJ230" s="424"/>
      <c r="BK230" s="437"/>
      <c r="BL230" s="437"/>
      <c r="BM230" s="437"/>
      <c r="BN230" s="437"/>
      <c r="BO230" s="437"/>
      <c r="BP230" s="437"/>
      <c r="BQ230" s="437"/>
      <c r="BR230" s="437"/>
      <c r="BS230" s="437"/>
      <c r="BT230" s="424"/>
      <c r="BU230" s="424"/>
      <c r="BV230" s="425" t="s">
        <v>13</v>
      </c>
      <c r="BW230" s="424">
        <v>15</v>
      </c>
      <c r="BX230" s="429">
        <f>[5]Model_inputs!AA18</f>
        <v>0.92176926880978016</v>
      </c>
      <c r="BY230" s="429">
        <f>[5]Model_inputs!AB18</f>
        <v>0.72369681344243342</v>
      </c>
      <c r="BZ230" s="429">
        <f>[5]Model_inputs!AC18</f>
        <v>0.74908181478954716</v>
      </c>
      <c r="CA230" s="429">
        <f>[5]Model_inputs!AD18</f>
        <v>1</v>
      </c>
      <c r="CB230" s="429">
        <f>[5]Model_inputs!AE18</f>
        <v>0.70454545454545447</v>
      </c>
      <c r="CC230" s="429">
        <f>[5]Model_inputs!AF18</f>
        <v>0.88950793227765479</v>
      </c>
      <c r="CD230" s="429">
        <f>[5]Model_inputs!AG18</f>
        <v>0.79122436158486886</v>
      </c>
      <c r="CE230" s="429">
        <f>[5]Model_inputs!AH18</f>
        <v>0.81122602261628052</v>
      </c>
      <c r="CF230" s="429">
        <f>[5]Model_inputs!AI18</f>
        <v>1</v>
      </c>
      <c r="CG230" s="429">
        <f>[5]Model_inputs!AJ18</f>
        <v>1</v>
      </c>
      <c r="CH230" s="419"/>
    </row>
    <row r="231" spans="1:86" s="425" customFormat="1" ht="14.25" customHeight="1">
      <c r="A231" s="425" t="s">
        <v>13</v>
      </c>
      <c r="B231" s="424">
        <f t="shared" si="216"/>
        <v>16</v>
      </c>
      <c r="C231" s="817">
        <f>[3]Model_inputs!D19</f>
        <v>3.5813658778478748E-4</v>
      </c>
      <c r="D231" s="815">
        <f>[3]Model_inputs!C19</f>
        <v>36299</v>
      </c>
      <c r="E231" s="806"/>
      <c r="F231" s="822">
        <f>[3]Model_inputs!E19</f>
        <v>7.4253468747838294E-2</v>
      </c>
      <c r="G231" s="826">
        <f>[3]Model_inputs!F19</f>
        <v>0</v>
      </c>
      <c r="H231" s="794">
        <f>[3]Model_inputs!G19</f>
        <v>0</v>
      </c>
      <c r="I231" s="794">
        <f>[3]Model_inputs!H19</f>
        <v>8.3112921277529297E-2</v>
      </c>
      <c r="J231" s="827">
        <f>[3]Model_inputs!I19</f>
        <v>3965.3564400298101</v>
      </c>
      <c r="K231" s="826">
        <f>[3]Model_inputs!J19</f>
        <v>0</v>
      </c>
      <c r="L231" s="794">
        <f>[3]Model_inputs!K19</f>
        <v>0</v>
      </c>
      <c r="M231" s="794">
        <f>[3]Model_inputs!L19</f>
        <v>0.18070449911830247</v>
      </c>
      <c r="N231" s="827">
        <f>[3]Model_inputs!M19</f>
        <v>2982.2245711789828</v>
      </c>
      <c r="O231" s="826">
        <f>[3]Model_inputs!N19</f>
        <v>0</v>
      </c>
      <c r="P231" s="794">
        <f>[3]Model_inputs!O19</f>
        <v>0</v>
      </c>
      <c r="Q231" s="794">
        <f>[3]Model_inputs!P19</f>
        <v>5.7943199826554319E-2</v>
      </c>
      <c r="R231" s="827">
        <f>[3]Model_inputs!Q19</f>
        <v>674.59248289243953</v>
      </c>
      <c r="S231" s="826">
        <f>[3]Model_inputs!R19</f>
        <v>0</v>
      </c>
      <c r="T231" s="794">
        <f>[3]Model_inputs!S19</f>
        <v>0</v>
      </c>
      <c r="U231" s="794">
        <f>[3]Model_inputs!T19</f>
        <v>0</v>
      </c>
      <c r="V231" s="827">
        <f>[3]Model_inputs!U19</f>
        <v>0</v>
      </c>
      <c r="W231" s="826">
        <f>[3]Model_inputs!V19</f>
        <v>0</v>
      </c>
      <c r="X231" s="794">
        <f>[3]Model_inputs!W19</f>
        <v>0</v>
      </c>
      <c r="Y231" s="794">
        <f>[3]Model_inputs!X19</f>
        <v>7.5000478889070077E-2</v>
      </c>
      <c r="Z231" s="827">
        <f>[3]Model_inputs!Y19</f>
        <v>23412.217563883005</v>
      </c>
      <c r="AA231" s="423"/>
      <c r="AB231" s="422"/>
      <c r="AC231" s="463"/>
      <c r="AD231" s="422"/>
      <c r="AE231" s="418">
        <v>1</v>
      </c>
      <c r="AF231" s="493">
        <v>1</v>
      </c>
      <c r="AG231" s="423"/>
      <c r="AH231" s="422"/>
      <c r="AI231" s="463"/>
      <c r="AJ231" s="422"/>
      <c r="AK231" s="506">
        <f>[4]Danaei!C59</f>
        <v>4.7649339999999998E-2</v>
      </c>
      <c r="AL231" s="437">
        <f>[4]Danaei!D59</f>
        <v>0.24845751999999999</v>
      </c>
      <c r="AM231" s="437">
        <f>[4]Danaei!E59</f>
        <v>0.27941393999999997</v>
      </c>
      <c r="AN231" s="437">
        <f>[4]Danaei!F59</f>
        <v>0.4244792</v>
      </c>
      <c r="AO231" s="800">
        <f>[3]Model_inputs!Z19</f>
        <v>1793.8485735647237</v>
      </c>
      <c r="AP231" s="424"/>
      <c r="AQ231" s="437">
        <f t="shared" ref="AQ231:AQ294" si="217">SUM(AK231:AN231)</f>
        <v>1</v>
      </c>
      <c r="AT231" s="424"/>
      <c r="AU231" s="451"/>
      <c r="AW231" s="431"/>
      <c r="AY231" s="424"/>
      <c r="AZ231" s="424"/>
      <c r="BE231" s="424"/>
      <c r="BF231" s="434"/>
      <c r="BG231" s="438"/>
      <c r="BH231" s="437"/>
      <c r="BI231" s="424"/>
      <c r="BJ231" s="424"/>
      <c r="BK231" s="437"/>
      <c r="BL231" s="437"/>
      <c r="BM231" s="437"/>
      <c r="BN231" s="437"/>
      <c r="BO231" s="437"/>
      <c r="BP231" s="437"/>
      <c r="BQ231" s="437"/>
      <c r="BR231" s="437"/>
      <c r="BS231" s="437"/>
      <c r="BT231" s="424"/>
      <c r="BU231" s="424"/>
      <c r="BV231" s="425" t="s">
        <v>13</v>
      </c>
      <c r="BW231" s="424">
        <v>16</v>
      </c>
      <c r="BX231" s="429">
        <f>[5]Model_inputs!AA19</f>
        <v>0.92176926880978016</v>
      </c>
      <c r="BY231" s="429">
        <f>[5]Model_inputs!AB19</f>
        <v>0.72369681344243342</v>
      </c>
      <c r="BZ231" s="429">
        <f>[5]Model_inputs!AC19</f>
        <v>0.74908181478954716</v>
      </c>
      <c r="CA231" s="429">
        <f>[5]Model_inputs!AD19</f>
        <v>1</v>
      </c>
      <c r="CB231" s="429">
        <f>[5]Model_inputs!AE19</f>
        <v>0.70454545454545447</v>
      </c>
      <c r="CC231" s="429">
        <f>[5]Model_inputs!AF19</f>
        <v>0.88950793227765479</v>
      </c>
      <c r="CD231" s="429">
        <f>[5]Model_inputs!AG19</f>
        <v>0.79122436158486886</v>
      </c>
      <c r="CE231" s="429">
        <f>[5]Model_inputs!AH19</f>
        <v>0.81122602261628052</v>
      </c>
      <c r="CF231" s="429">
        <f>[5]Model_inputs!AI19</f>
        <v>1</v>
      </c>
      <c r="CG231" s="429">
        <f>[5]Model_inputs!AJ19</f>
        <v>1</v>
      </c>
      <c r="CH231" s="419"/>
    </row>
    <row r="232" spans="1:86" s="425" customFormat="1" ht="14.25" customHeight="1">
      <c r="A232" s="425" t="s">
        <v>13</v>
      </c>
      <c r="B232" s="424">
        <f t="shared" si="216"/>
        <v>17</v>
      </c>
      <c r="C232" s="817">
        <f>[3]Model_inputs!D20</f>
        <v>3.733731598037124E-4</v>
      </c>
      <c r="D232" s="815">
        <f>[3]Model_inputs!C20</f>
        <v>37496</v>
      </c>
      <c r="E232" s="434">
        <f>SUM(D233:D234)</f>
        <v>80640</v>
      </c>
      <c r="F232" s="822">
        <f>[3]Model_inputs!E20</f>
        <v>7.7009525221549024E-2</v>
      </c>
      <c r="G232" s="826">
        <f>[3]Model_inputs!F20</f>
        <v>0</v>
      </c>
      <c r="H232" s="794">
        <f>[3]Model_inputs!G20</f>
        <v>0</v>
      </c>
      <c r="I232" s="794">
        <f>[3]Model_inputs!H20</f>
        <v>8.3112921277529297E-2</v>
      </c>
      <c r="J232" s="827">
        <f>[3]Model_inputs!I20</f>
        <v>3965.3564400298101</v>
      </c>
      <c r="K232" s="826">
        <f>[3]Model_inputs!J20</f>
        <v>0</v>
      </c>
      <c r="L232" s="794">
        <f>[3]Model_inputs!K20</f>
        <v>0</v>
      </c>
      <c r="M232" s="794">
        <f>[3]Model_inputs!L20</f>
        <v>0.18070449911830247</v>
      </c>
      <c r="N232" s="827">
        <f>[3]Model_inputs!M20</f>
        <v>2982.2245711789828</v>
      </c>
      <c r="O232" s="826">
        <f>[3]Model_inputs!N20</f>
        <v>0</v>
      </c>
      <c r="P232" s="794">
        <f>[3]Model_inputs!O20</f>
        <v>0</v>
      </c>
      <c r="Q232" s="794">
        <f>[3]Model_inputs!P20</f>
        <v>5.7943199826554319E-2</v>
      </c>
      <c r="R232" s="827">
        <f>[3]Model_inputs!Q20</f>
        <v>674.59248289243953</v>
      </c>
      <c r="S232" s="826">
        <f>[3]Model_inputs!R20</f>
        <v>0</v>
      </c>
      <c r="T232" s="794">
        <f>[3]Model_inputs!S20</f>
        <v>0</v>
      </c>
      <c r="U232" s="794">
        <f>[3]Model_inputs!T20</f>
        <v>0</v>
      </c>
      <c r="V232" s="827">
        <f>[3]Model_inputs!U20</f>
        <v>0</v>
      </c>
      <c r="W232" s="826">
        <f>[3]Model_inputs!V20</f>
        <v>0</v>
      </c>
      <c r="X232" s="794">
        <f>[3]Model_inputs!W20</f>
        <v>0</v>
      </c>
      <c r="Y232" s="794">
        <f>[3]Model_inputs!X20</f>
        <v>7.5000478889070077E-2</v>
      </c>
      <c r="Z232" s="827">
        <f>[3]Model_inputs!Y20</f>
        <v>23412.217563883005</v>
      </c>
      <c r="AA232" s="423"/>
      <c r="AB232" s="422"/>
      <c r="AC232" s="463"/>
      <c r="AD232" s="422"/>
      <c r="AE232" s="418">
        <v>1</v>
      </c>
      <c r="AF232" s="493">
        <v>1</v>
      </c>
      <c r="AG232" s="423"/>
      <c r="AH232" s="422"/>
      <c r="AI232" s="463"/>
      <c r="AJ232" s="422"/>
      <c r="AK232" s="506">
        <f>[4]Danaei!C60</f>
        <v>6.7189680000000002E-2</v>
      </c>
      <c r="AL232" s="437">
        <f>[4]Danaei!D60</f>
        <v>0.23697224</v>
      </c>
      <c r="AM232" s="437">
        <f>[4]Danaei!E60</f>
        <v>0.26538898</v>
      </c>
      <c r="AN232" s="437">
        <f>[4]Danaei!F60</f>
        <v>0.43044910000000003</v>
      </c>
      <c r="AO232" s="800">
        <f>[3]Model_inputs!Z20</f>
        <v>1823.3143780570276</v>
      </c>
      <c r="AP232" s="424"/>
      <c r="AQ232" s="437">
        <f t="shared" si="217"/>
        <v>1</v>
      </c>
      <c r="AT232" s="424"/>
      <c r="AU232" s="452"/>
      <c r="AW232" s="424"/>
      <c r="AX232" s="431"/>
      <c r="AY232" s="431"/>
      <c r="AZ232" s="431"/>
      <c r="BA232" s="563" t="s">
        <v>301</v>
      </c>
      <c r="BE232" s="424"/>
      <c r="BF232" s="434"/>
      <c r="BG232" s="438"/>
      <c r="BH232" s="437"/>
      <c r="BI232" s="424"/>
      <c r="BJ232" s="424"/>
      <c r="BK232" s="448"/>
      <c r="BL232" s="448"/>
      <c r="BM232" s="437"/>
      <c r="BN232" s="437"/>
      <c r="BO232" s="448"/>
      <c r="BP232" s="448"/>
      <c r="BQ232" s="448"/>
      <c r="BR232" s="437"/>
      <c r="BS232" s="437"/>
      <c r="BT232" s="424"/>
      <c r="BU232" s="424"/>
      <c r="BV232" s="425" t="s">
        <v>13</v>
      </c>
      <c r="BW232" s="424">
        <v>17</v>
      </c>
      <c r="BX232" s="429">
        <f>[5]Model_inputs!AA20</f>
        <v>0.92176926880978016</v>
      </c>
      <c r="BY232" s="429">
        <f>[5]Model_inputs!AB20</f>
        <v>0.72369681344243342</v>
      </c>
      <c r="BZ232" s="429">
        <f>[5]Model_inputs!AC20</f>
        <v>0.74908181478954716</v>
      </c>
      <c r="CA232" s="429">
        <f>[5]Model_inputs!AD20</f>
        <v>1</v>
      </c>
      <c r="CB232" s="429">
        <f>[5]Model_inputs!AE20</f>
        <v>0.70454545454545447</v>
      </c>
      <c r="CC232" s="429">
        <f>[5]Model_inputs!AF20</f>
        <v>0.88950793227765479</v>
      </c>
      <c r="CD232" s="429">
        <f>[5]Model_inputs!AG20</f>
        <v>0.79122436158486886</v>
      </c>
      <c r="CE232" s="429">
        <f>[5]Model_inputs!AH20</f>
        <v>0.81122602261628052</v>
      </c>
      <c r="CF232" s="429">
        <f>[5]Model_inputs!AI20</f>
        <v>1</v>
      </c>
      <c r="CG232" s="429">
        <f>[5]Model_inputs!AJ20</f>
        <v>1</v>
      </c>
      <c r="CH232" s="419"/>
    </row>
    <row r="233" spans="1:86" s="425" customFormat="1" ht="14.25" customHeight="1">
      <c r="A233" s="425" t="s">
        <v>13</v>
      </c>
      <c r="B233" s="424">
        <f t="shared" si="216"/>
        <v>18</v>
      </c>
      <c r="C233" s="817">
        <f>[3]Model_inputs!D21</f>
        <v>3.3218346748434903E-4</v>
      </c>
      <c r="D233" s="815">
        <f>[3]Model_inputs!C21</f>
        <v>39135</v>
      </c>
      <c r="E233" s="434"/>
      <c r="F233" s="822">
        <f>[3]Model_inputs!E21</f>
        <v>7.9867877889826452E-2</v>
      </c>
      <c r="G233" s="826">
        <f>[3]Model_inputs!F21</f>
        <v>0</v>
      </c>
      <c r="H233" s="794">
        <f>[3]Model_inputs!G21</f>
        <v>0</v>
      </c>
      <c r="I233" s="794">
        <f>[3]Model_inputs!H21</f>
        <v>8.3112921277529297E-2</v>
      </c>
      <c r="J233" s="827">
        <f>[3]Model_inputs!I21</f>
        <v>3965.3564400298101</v>
      </c>
      <c r="K233" s="826">
        <f>[3]Model_inputs!J21</f>
        <v>0</v>
      </c>
      <c r="L233" s="794">
        <f>[3]Model_inputs!K21</f>
        <v>0</v>
      </c>
      <c r="M233" s="794">
        <f>[3]Model_inputs!L21</f>
        <v>0.18070449911830247</v>
      </c>
      <c r="N233" s="827">
        <f>[3]Model_inputs!M21</f>
        <v>2982.2245711789828</v>
      </c>
      <c r="O233" s="826">
        <f>[3]Model_inputs!N21</f>
        <v>0</v>
      </c>
      <c r="P233" s="794">
        <f>[3]Model_inputs!O21</f>
        <v>0</v>
      </c>
      <c r="Q233" s="794">
        <f>[3]Model_inputs!P21</f>
        <v>5.7943199826554319E-2</v>
      </c>
      <c r="R233" s="827">
        <f>[3]Model_inputs!Q21</f>
        <v>674.59248289243953</v>
      </c>
      <c r="S233" s="826">
        <f>[3]Model_inputs!R21</f>
        <v>0</v>
      </c>
      <c r="T233" s="794">
        <f>[3]Model_inputs!S21</f>
        <v>0</v>
      </c>
      <c r="U233" s="794">
        <f>[3]Model_inputs!T21</f>
        <v>0</v>
      </c>
      <c r="V233" s="827">
        <f>[3]Model_inputs!U21</f>
        <v>0</v>
      </c>
      <c r="W233" s="826">
        <f>[3]Model_inputs!V21</f>
        <v>0</v>
      </c>
      <c r="X233" s="794">
        <f>[3]Model_inputs!W21</f>
        <v>0</v>
      </c>
      <c r="Y233" s="794">
        <f>[3]Model_inputs!X21</f>
        <v>7.5000478889070077E-2</v>
      </c>
      <c r="Z233" s="827">
        <f>[3]Model_inputs!Y21</f>
        <v>23412.217563883005</v>
      </c>
      <c r="AA233" s="423"/>
      <c r="AB233" s="422"/>
      <c r="AC233" s="463"/>
      <c r="AD233" s="422"/>
      <c r="AE233" s="418">
        <v>1</v>
      </c>
      <c r="AF233" s="493">
        <v>1</v>
      </c>
      <c r="AG233" s="423"/>
      <c r="AH233" s="422"/>
      <c r="AI233" s="463"/>
      <c r="AJ233" s="422"/>
      <c r="AK233" s="506">
        <f>[4]Danaei!C61</f>
        <v>8.6730020000000005E-2</v>
      </c>
      <c r="AL233" s="437">
        <f>[4]Danaei!D61</f>
        <v>0.22548696000000001</v>
      </c>
      <c r="AM233" s="437">
        <f>[4]Danaei!E61</f>
        <v>0.25136402000000002</v>
      </c>
      <c r="AN233" s="437">
        <f>[4]Danaei!F61</f>
        <v>0.43641900000000006</v>
      </c>
      <c r="AO233" s="800">
        <f>[3]Model_inputs!Z21</f>
        <v>1852.7801825493316</v>
      </c>
      <c r="AP233" s="424"/>
      <c r="AQ233" s="437">
        <f t="shared" si="217"/>
        <v>1.0000000000000002</v>
      </c>
      <c r="AT233" s="452"/>
      <c r="AV233" s="419"/>
      <c r="AW233" s="453"/>
      <c r="AX233" s="432"/>
      <c r="AY233" s="432"/>
      <c r="AZ233" s="432"/>
      <c r="BA233" s="564" t="s">
        <v>296</v>
      </c>
      <c r="BB233" s="564" t="s">
        <v>297</v>
      </c>
      <c r="BC233" s="564" t="s">
        <v>298</v>
      </c>
      <c r="BD233" s="564">
        <f>IF('Run model'!F4=1,_xll.ErNormal(BD229,BG229),BD229)</f>
        <v>0.14392859</v>
      </c>
      <c r="BE233" s="424"/>
      <c r="BF233" s="434"/>
      <c r="BG233" s="438"/>
      <c r="BH233" s="437"/>
      <c r="BI233" s="454"/>
      <c r="BJ233" s="454"/>
      <c r="BK233" s="440"/>
      <c r="BL233" s="440"/>
      <c r="BM233" s="440"/>
      <c r="BN233" s="440"/>
      <c r="BO233" s="440"/>
      <c r="BP233" s="440"/>
      <c r="BQ233" s="440"/>
      <c r="BR233" s="440"/>
      <c r="BS233" s="437"/>
      <c r="BT233" s="424"/>
      <c r="BU233" s="424"/>
      <c r="BV233" s="425" t="s">
        <v>13</v>
      </c>
      <c r="BW233" s="424">
        <v>18</v>
      </c>
      <c r="BX233" s="429">
        <f>[5]Model_inputs!AA21</f>
        <v>0.92176926880978016</v>
      </c>
      <c r="BY233" s="429">
        <f>[5]Model_inputs!AB21</f>
        <v>0.72369681344243342</v>
      </c>
      <c r="BZ233" s="429">
        <f>[5]Model_inputs!AC21</f>
        <v>0.74908181478954716</v>
      </c>
      <c r="CA233" s="429">
        <f>[5]Model_inputs!AD21</f>
        <v>1</v>
      </c>
      <c r="CB233" s="429">
        <f>[5]Model_inputs!AE21</f>
        <v>0.70454545454545447</v>
      </c>
      <c r="CC233" s="429">
        <f>[5]Model_inputs!AF21</f>
        <v>0.88950793227765479</v>
      </c>
      <c r="CD233" s="429">
        <f>[5]Model_inputs!AG21</f>
        <v>0.79122436158486886</v>
      </c>
      <c r="CE233" s="429">
        <f>[5]Model_inputs!AH21</f>
        <v>0.81122602261628052</v>
      </c>
      <c r="CF233" s="429">
        <f>[5]Model_inputs!AI21</f>
        <v>1</v>
      </c>
      <c r="CG233" s="429">
        <f>[5]Model_inputs!AJ21</f>
        <v>1</v>
      </c>
      <c r="CH233" s="419"/>
    </row>
    <row r="234" spans="1:86" s="425" customFormat="1" ht="14.25" customHeight="1">
      <c r="A234" s="425" t="s">
        <v>13</v>
      </c>
      <c r="B234" s="424">
        <f t="shared" si="216"/>
        <v>19</v>
      </c>
      <c r="C234" s="817">
        <f>[3]Model_inputs!D22</f>
        <v>4.3368268883267077E-4</v>
      </c>
      <c r="D234" s="815">
        <f>[3]Model_inputs!C22</f>
        <v>41505</v>
      </c>
      <c r="E234" s="434"/>
      <c r="F234" s="822">
        <f>[3]Model_inputs!E22</f>
        <v>8.2832323667401023E-2</v>
      </c>
      <c r="G234" s="826">
        <f>[3]Model_inputs!F22</f>
        <v>0</v>
      </c>
      <c r="H234" s="794">
        <f>[3]Model_inputs!G22</f>
        <v>4.0000000000000002E-4</v>
      </c>
      <c r="I234" s="794">
        <f>[3]Model_inputs!H22</f>
        <v>8.3112921277529297E-2</v>
      </c>
      <c r="J234" s="827">
        <f>[3]Model_inputs!I22</f>
        <v>3965.3564400298101</v>
      </c>
      <c r="K234" s="826">
        <f>[3]Model_inputs!J22</f>
        <v>0</v>
      </c>
      <c r="L234" s="794">
        <f>[3]Model_inputs!K22</f>
        <v>0</v>
      </c>
      <c r="M234" s="794">
        <f>[3]Model_inputs!L22</f>
        <v>0.18070449911830247</v>
      </c>
      <c r="N234" s="827">
        <f>[3]Model_inputs!M22</f>
        <v>2982.2245711789828</v>
      </c>
      <c r="O234" s="826">
        <f>[3]Model_inputs!N22</f>
        <v>0</v>
      </c>
      <c r="P234" s="794">
        <f>[3]Model_inputs!O22</f>
        <v>4.0000000000000002E-4</v>
      </c>
      <c r="Q234" s="794">
        <f>[3]Model_inputs!P22</f>
        <v>5.7943199826554319E-2</v>
      </c>
      <c r="R234" s="827">
        <f>[3]Model_inputs!Q22</f>
        <v>674.59248289243953</v>
      </c>
      <c r="S234" s="826">
        <f>[3]Model_inputs!R22</f>
        <v>0</v>
      </c>
      <c r="T234" s="794">
        <f>[3]Model_inputs!S22</f>
        <v>0</v>
      </c>
      <c r="U234" s="794">
        <f>[3]Model_inputs!T22</f>
        <v>0</v>
      </c>
      <c r="V234" s="827">
        <f>[3]Model_inputs!U22</f>
        <v>0</v>
      </c>
      <c r="W234" s="826">
        <f>[3]Model_inputs!V22</f>
        <v>0</v>
      </c>
      <c r="X234" s="794">
        <f>[3]Model_inputs!W22</f>
        <v>0</v>
      </c>
      <c r="Y234" s="794">
        <f>[3]Model_inputs!X22</f>
        <v>7.5000478889070077E-2</v>
      </c>
      <c r="Z234" s="827">
        <f>[3]Model_inputs!Y22</f>
        <v>23412.217563883005</v>
      </c>
      <c r="AA234" s="423"/>
      <c r="AB234" s="422"/>
      <c r="AC234" s="463"/>
      <c r="AD234" s="422"/>
      <c r="AE234" s="418">
        <v>1</v>
      </c>
      <c r="AF234" s="493">
        <v>1</v>
      </c>
      <c r="AG234" s="423"/>
      <c r="AH234" s="422"/>
      <c r="AI234" s="463"/>
      <c r="AJ234" s="422"/>
      <c r="AK234" s="506">
        <f>[4]Danaei!C62</f>
        <v>0.10627036000000001</v>
      </c>
      <c r="AL234" s="437">
        <f>[4]Danaei!D62</f>
        <v>0.21400168000000003</v>
      </c>
      <c r="AM234" s="437">
        <f>[4]Danaei!E62</f>
        <v>0.23733906000000002</v>
      </c>
      <c r="AN234" s="437">
        <f>[4]Danaei!F62</f>
        <v>0.44238890000000008</v>
      </c>
      <c r="AO234" s="800">
        <f>[3]Model_inputs!Z22</f>
        <v>1882.2459870416353</v>
      </c>
      <c r="AP234" s="424"/>
      <c r="AQ234" s="437">
        <f t="shared" si="217"/>
        <v>1</v>
      </c>
      <c r="AS234" s="452"/>
      <c r="AT234" s="452"/>
      <c r="AV234" s="419"/>
      <c r="AW234" s="453"/>
      <c r="AX234" s="432"/>
      <c r="AY234" s="432"/>
      <c r="AZ234" s="432"/>
      <c r="BA234" s="564" t="s">
        <v>296</v>
      </c>
      <c r="BB234" s="564" t="s">
        <v>297</v>
      </c>
      <c r="BC234" s="564" t="s">
        <v>299</v>
      </c>
      <c r="BD234" s="564">
        <f>IF('Run model'!F4=1,_xll.ErNormal(BD230,BG230),BD230)</f>
        <v>7.7465179999999995E-2</v>
      </c>
      <c r="BE234" s="424"/>
      <c r="BF234" s="434"/>
      <c r="BG234" s="438"/>
      <c r="BH234" s="437"/>
      <c r="BI234" s="424"/>
      <c r="BJ234" s="424"/>
      <c r="BK234" s="437"/>
      <c r="BL234" s="437"/>
      <c r="BM234" s="437"/>
      <c r="BN234" s="437"/>
      <c r="BO234" s="437"/>
      <c r="BP234" s="437"/>
      <c r="BQ234" s="437"/>
      <c r="BR234" s="437"/>
      <c r="BS234" s="437"/>
      <c r="BT234" s="424"/>
      <c r="BU234" s="424"/>
      <c r="BV234" s="425" t="s">
        <v>13</v>
      </c>
      <c r="BW234" s="424">
        <v>19</v>
      </c>
      <c r="BX234" s="429">
        <f>[5]Model_inputs!AA22</f>
        <v>0.92176926880978016</v>
      </c>
      <c r="BY234" s="429">
        <f>[5]Model_inputs!AB22</f>
        <v>0.72369681344243342</v>
      </c>
      <c r="BZ234" s="429">
        <f>[5]Model_inputs!AC22</f>
        <v>0.74908181478954716</v>
      </c>
      <c r="CA234" s="429">
        <f>[5]Model_inputs!AD22</f>
        <v>1</v>
      </c>
      <c r="CB234" s="429">
        <f>[5]Model_inputs!AE22</f>
        <v>0.70454545454545447</v>
      </c>
      <c r="CC234" s="429">
        <f>[5]Model_inputs!AF22</f>
        <v>0.88950793227765479</v>
      </c>
      <c r="CD234" s="429">
        <f>[5]Model_inputs!AG22</f>
        <v>0.79122436158486886</v>
      </c>
      <c r="CE234" s="429">
        <f>[5]Model_inputs!AH22</f>
        <v>0.81122602261628052</v>
      </c>
      <c r="CF234" s="429">
        <f>[5]Model_inputs!AI22</f>
        <v>1</v>
      </c>
      <c r="CG234" s="429">
        <f>[5]Model_inputs!AJ22</f>
        <v>1</v>
      </c>
      <c r="CH234" s="419"/>
    </row>
    <row r="235" spans="1:86" s="425" customFormat="1" ht="14.25" customHeight="1">
      <c r="A235" s="425" t="s">
        <v>13</v>
      </c>
      <c r="B235" s="424">
        <f t="shared" si="216"/>
        <v>20</v>
      </c>
      <c r="C235" s="817">
        <f>[3]Model_inputs!D23</f>
        <v>4.5675657158517367E-4</v>
      </c>
      <c r="D235" s="815">
        <f>[3]Model_inputs!C23</f>
        <v>43787</v>
      </c>
      <c r="E235" s="434"/>
      <c r="F235" s="822">
        <f>[3]Model_inputs!E23</f>
        <v>8.5906800398599992E-2</v>
      </c>
      <c r="G235" s="826">
        <f>[3]Model_inputs!F23</f>
        <v>0</v>
      </c>
      <c r="H235" s="794">
        <f>[3]Model_inputs!G23</f>
        <v>1.1999999999999999E-3</v>
      </c>
      <c r="I235" s="794">
        <f>[3]Model_inputs!H23</f>
        <v>8.7152627605370389E-2</v>
      </c>
      <c r="J235" s="827">
        <f>[3]Model_inputs!I23</f>
        <v>3965.3564400298101</v>
      </c>
      <c r="K235" s="826">
        <f>[3]Model_inputs!J23</f>
        <v>0</v>
      </c>
      <c r="L235" s="794">
        <f>[3]Model_inputs!K23</f>
        <v>0</v>
      </c>
      <c r="M235" s="794">
        <f>[3]Model_inputs!L23</f>
        <v>0.1845139339836564</v>
      </c>
      <c r="N235" s="827">
        <f>[3]Model_inputs!M23</f>
        <v>2982.2245711789828</v>
      </c>
      <c r="O235" s="826">
        <f>[3]Model_inputs!N23</f>
        <v>0</v>
      </c>
      <c r="P235" s="794">
        <f>[3]Model_inputs!O23</f>
        <v>1.1999999999999999E-3</v>
      </c>
      <c r="Q235" s="794">
        <f>[3]Model_inputs!P23</f>
        <v>6.444927087175413E-2</v>
      </c>
      <c r="R235" s="827">
        <f>[3]Model_inputs!Q23</f>
        <v>674.59248289243953</v>
      </c>
      <c r="S235" s="826">
        <f>[3]Model_inputs!R23</f>
        <v>0</v>
      </c>
      <c r="T235" s="794">
        <f>[3]Model_inputs!S23</f>
        <v>0</v>
      </c>
      <c r="U235" s="794">
        <f>[3]Model_inputs!T23</f>
        <v>0</v>
      </c>
      <c r="V235" s="827">
        <f>[3]Model_inputs!U23</f>
        <v>0</v>
      </c>
      <c r="W235" s="826">
        <f>[3]Model_inputs!V23</f>
        <v>0</v>
      </c>
      <c r="X235" s="794">
        <f>[3]Model_inputs!W23</f>
        <v>0</v>
      </c>
      <c r="Y235" s="794">
        <f>[3]Model_inputs!X23</f>
        <v>7.3533042672657797E-2</v>
      </c>
      <c r="Z235" s="827">
        <f>[3]Model_inputs!Y23</f>
        <v>23412.217563883005</v>
      </c>
      <c r="AA235" s="423"/>
      <c r="AB235" s="422"/>
      <c r="AC235" s="463"/>
      <c r="AD235" s="422"/>
      <c r="AE235" s="418">
        <v>1</v>
      </c>
      <c r="AF235" s="493">
        <v>1</v>
      </c>
      <c r="AG235" s="423"/>
      <c r="AH235" s="422"/>
      <c r="AI235" s="463"/>
      <c r="AJ235" s="422"/>
      <c r="AK235" s="506">
        <f>[4]Danaei!C63</f>
        <v>0.1258107</v>
      </c>
      <c r="AL235" s="437">
        <f>[4]Danaei!D63</f>
        <v>0.20251640000000001</v>
      </c>
      <c r="AM235" s="437">
        <f>[4]Danaei!E63</f>
        <v>0.22331409999999999</v>
      </c>
      <c r="AN235" s="437">
        <f>[4]Danaei!F63</f>
        <v>0.4483588</v>
      </c>
      <c r="AO235" s="800">
        <f>[3]Model_inputs!Z23</f>
        <v>1911.7117915339393</v>
      </c>
      <c r="AP235" s="422"/>
      <c r="AQ235" s="437">
        <f t="shared" si="217"/>
        <v>1</v>
      </c>
      <c r="AS235" s="452"/>
      <c r="AT235" s="452"/>
      <c r="AV235" s="419"/>
      <c r="AW235" s="453"/>
      <c r="AX235" s="432"/>
      <c r="AY235" s="432"/>
      <c r="AZ235" s="432"/>
      <c r="BA235" s="424"/>
      <c r="BB235" s="424"/>
      <c r="BC235" s="424"/>
      <c r="BD235" s="424"/>
      <c r="BE235" s="424"/>
      <c r="BF235" s="434"/>
      <c r="BG235" s="438"/>
      <c r="BH235" s="437"/>
      <c r="BI235" s="424"/>
      <c r="BJ235" s="424"/>
      <c r="BK235" s="437"/>
      <c r="BL235" s="437"/>
      <c r="BM235" s="437"/>
      <c r="BN235" s="437"/>
      <c r="BO235" s="437"/>
      <c r="BP235" s="437"/>
      <c r="BQ235" s="437"/>
      <c r="BR235" s="437"/>
      <c r="BS235" s="437"/>
      <c r="BT235" s="424"/>
      <c r="BU235" s="424"/>
      <c r="BV235" s="425" t="s">
        <v>13</v>
      </c>
      <c r="BW235" s="424">
        <v>20</v>
      </c>
      <c r="BX235" s="429">
        <f>[5]Model_inputs!AA23</f>
        <v>0.92176926880978016</v>
      </c>
      <c r="BY235" s="429">
        <f>[5]Model_inputs!AB23</f>
        <v>0.72369681344243342</v>
      </c>
      <c r="BZ235" s="429">
        <f>[5]Model_inputs!AC23</f>
        <v>0.74908181478954716</v>
      </c>
      <c r="CA235" s="429">
        <f>[5]Model_inputs!AD23</f>
        <v>1</v>
      </c>
      <c r="CB235" s="429">
        <f>[5]Model_inputs!AE23</f>
        <v>0.70454545454545447</v>
      </c>
      <c r="CC235" s="429">
        <f>[5]Model_inputs!AF23</f>
        <v>0.88950793227765479</v>
      </c>
      <c r="CD235" s="429">
        <f>[5]Model_inputs!AG23</f>
        <v>0.79122436158486886</v>
      </c>
      <c r="CE235" s="429">
        <f>[5]Model_inputs!AH23</f>
        <v>0.81122602261628052</v>
      </c>
      <c r="CF235" s="429">
        <f>[5]Model_inputs!AI23</f>
        <v>1</v>
      </c>
      <c r="CG235" s="429">
        <f>[5]Model_inputs!AJ23</f>
        <v>1</v>
      </c>
      <c r="CH235" s="419"/>
    </row>
    <row r="236" spans="1:86" s="425" customFormat="1" ht="14.25" customHeight="1">
      <c r="A236" s="425" t="s">
        <v>13</v>
      </c>
      <c r="B236" s="424">
        <f t="shared" si="216"/>
        <v>21</v>
      </c>
      <c r="C236" s="817">
        <f>[3]Model_inputs!D24</f>
        <v>4.490547397727783E-4</v>
      </c>
      <c r="D236" s="815">
        <f>[3]Model_inputs!C24</f>
        <v>44538</v>
      </c>
      <c r="E236" s="806"/>
      <c r="F236" s="822">
        <f>[3]Model_inputs!E24</f>
        <v>8.731280285685987E-2</v>
      </c>
      <c r="G236" s="826">
        <f>[3]Model_inputs!F24</f>
        <v>0</v>
      </c>
      <c r="H236" s="794">
        <f>[3]Model_inputs!G24</f>
        <v>2.3E-3</v>
      </c>
      <c r="I236" s="794">
        <f>[3]Model_inputs!H24</f>
        <v>8.7152627605370389E-2</v>
      </c>
      <c r="J236" s="827">
        <f>[3]Model_inputs!I24</f>
        <v>3965.3564400298101</v>
      </c>
      <c r="K236" s="826">
        <f>[3]Model_inputs!J24</f>
        <v>0</v>
      </c>
      <c r="L236" s="794">
        <f>[3]Model_inputs!K24</f>
        <v>0</v>
      </c>
      <c r="M236" s="794">
        <f>[3]Model_inputs!L24</f>
        <v>0.1845139339836564</v>
      </c>
      <c r="N236" s="827">
        <f>[3]Model_inputs!M24</f>
        <v>2982.2245711789828</v>
      </c>
      <c r="O236" s="826">
        <f>[3]Model_inputs!N24</f>
        <v>0</v>
      </c>
      <c r="P236" s="794">
        <f>[3]Model_inputs!O24</f>
        <v>2.3E-3</v>
      </c>
      <c r="Q236" s="794">
        <f>[3]Model_inputs!P24</f>
        <v>6.444927087175413E-2</v>
      </c>
      <c r="R236" s="827">
        <f>[3]Model_inputs!Q24</f>
        <v>674.59248289243953</v>
      </c>
      <c r="S236" s="826">
        <f>[3]Model_inputs!R24</f>
        <v>0</v>
      </c>
      <c r="T236" s="794">
        <f>[3]Model_inputs!S24</f>
        <v>0</v>
      </c>
      <c r="U236" s="794">
        <f>[3]Model_inputs!T24</f>
        <v>0</v>
      </c>
      <c r="V236" s="827">
        <f>[3]Model_inputs!U24</f>
        <v>0</v>
      </c>
      <c r="W236" s="826">
        <f>[3]Model_inputs!V24</f>
        <v>0</v>
      </c>
      <c r="X236" s="794">
        <f>[3]Model_inputs!W24</f>
        <v>0</v>
      </c>
      <c r="Y236" s="794">
        <f>[3]Model_inputs!X24</f>
        <v>7.3533042672657797E-2</v>
      </c>
      <c r="Z236" s="827">
        <f>[3]Model_inputs!Y24</f>
        <v>23412.217563883005</v>
      </c>
      <c r="AA236" s="423"/>
      <c r="AB236" s="422"/>
      <c r="AC236" s="463"/>
      <c r="AD236" s="422"/>
      <c r="AE236" s="418">
        <v>1</v>
      </c>
      <c r="AF236" s="493">
        <v>1</v>
      </c>
      <c r="AG236" s="423"/>
      <c r="AH236" s="422"/>
      <c r="AI236" s="463"/>
      <c r="AJ236" s="422"/>
      <c r="AK236" s="506">
        <f>[4]Danaei!C64</f>
        <v>0.13438622</v>
      </c>
      <c r="AL236" s="437">
        <f>[4]Danaei!D64</f>
        <v>0.21001822000000001</v>
      </c>
      <c r="AM236" s="437">
        <f>[4]Danaei!E64</f>
        <v>0.23244421999999998</v>
      </c>
      <c r="AN236" s="437">
        <f>[4]Danaei!F64</f>
        <v>0.42315133999999999</v>
      </c>
      <c r="AO236" s="800">
        <f>[3]Model_inputs!Z24</f>
        <v>1907.3461079416509</v>
      </c>
      <c r="AP236" s="422"/>
      <c r="AQ236" s="437">
        <f t="shared" si="217"/>
        <v>1</v>
      </c>
      <c r="AV236" s="442"/>
      <c r="AW236" s="453"/>
      <c r="AX236" s="432"/>
      <c r="AY236" s="432"/>
      <c r="AZ236" s="432"/>
      <c r="BA236" s="424"/>
      <c r="BB236" s="424"/>
      <c r="BC236" s="424"/>
      <c r="BD236" s="424"/>
      <c r="BE236" s="424"/>
      <c r="BF236" s="434"/>
      <c r="BG236" s="438"/>
      <c r="BH236" s="437"/>
      <c r="BI236" s="424"/>
      <c r="BJ236" s="424"/>
      <c r="BK236" s="448"/>
      <c r="BL236" s="448"/>
      <c r="BM236" s="437"/>
      <c r="BN236" s="437"/>
      <c r="BO236" s="448"/>
      <c r="BP236" s="448"/>
      <c r="BQ236" s="448"/>
      <c r="BR236" s="437"/>
      <c r="BS236" s="437"/>
      <c r="BT236" s="424"/>
      <c r="BU236" s="424"/>
      <c r="BV236" s="425" t="s">
        <v>13</v>
      </c>
      <c r="BW236" s="424">
        <v>21</v>
      </c>
      <c r="BX236" s="429">
        <f>[5]Model_inputs!AA24</f>
        <v>0.92176926880978016</v>
      </c>
      <c r="BY236" s="429">
        <f>[5]Model_inputs!AB24</f>
        <v>0.72369681344243342</v>
      </c>
      <c r="BZ236" s="429">
        <f>[5]Model_inputs!AC24</f>
        <v>0.74908181478954716</v>
      </c>
      <c r="CA236" s="429">
        <f>[5]Model_inputs!AD24</f>
        <v>1</v>
      </c>
      <c r="CB236" s="429">
        <f>[5]Model_inputs!AE24</f>
        <v>0.70454545454545447</v>
      </c>
      <c r="CC236" s="429">
        <f>[5]Model_inputs!AF24</f>
        <v>0.88950793227765479</v>
      </c>
      <c r="CD236" s="429">
        <f>[5]Model_inputs!AG24</f>
        <v>0.79122436158486886</v>
      </c>
      <c r="CE236" s="429">
        <f>[5]Model_inputs!AH24</f>
        <v>0.81122602261628052</v>
      </c>
      <c r="CF236" s="429">
        <f>[5]Model_inputs!AI24</f>
        <v>1</v>
      </c>
      <c r="CG236" s="429">
        <f>[5]Model_inputs!AJ24</f>
        <v>1</v>
      </c>
      <c r="CH236" s="419"/>
    </row>
    <row r="237" spans="1:86" s="425" customFormat="1">
      <c r="A237" s="425" t="s">
        <v>13</v>
      </c>
      <c r="B237" s="424">
        <f t="shared" si="216"/>
        <v>22</v>
      </c>
      <c r="C237" s="817">
        <f>[3]Model_inputs!D25</f>
        <v>2.8995204639232743E-4</v>
      </c>
      <c r="D237" s="815">
        <f>[3]Model_inputs!C25</f>
        <v>44835</v>
      </c>
      <c r="E237" s="434">
        <f>SUM(D235:D239)</f>
        <v>226299</v>
      </c>
      <c r="F237" s="822">
        <f>[3]Model_inputs!E25</f>
        <v>8.8741816798535073E-2</v>
      </c>
      <c r="G237" s="826">
        <f>[3]Model_inputs!F25</f>
        <v>0</v>
      </c>
      <c r="H237" s="794">
        <f>[3]Model_inputs!G25</f>
        <v>3.8E-3</v>
      </c>
      <c r="I237" s="794">
        <f>[3]Model_inputs!H25</f>
        <v>8.7152627605370389E-2</v>
      </c>
      <c r="J237" s="827">
        <f>[3]Model_inputs!I25</f>
        <v>3965.3564400298101</v>
      </c>
      <c r="K237" s="826">
        <f>[3]Model_inputs!J25</f>
        <v>0</v>
      </c>
      <c r="L237" s="794">
        <f>[3]Model_inputs!K25</f>
        <v>0</v>
      </c>
      <c r="M237" s="794">
        <f>[3]Model_inputs!L25</f>
        <v>0.1845139339836564</v>
      </c>
      <c r="N237" s="827">
        <f>[3]Model_inputs!M25</f>
        <v>2982.2245711789828</v>
      </c>
      <c r="O237" s="826">
        <f>[3]Model_inputs!N25</f>
        <v>0</v>
      </c>
      <c r="P237" s="794">
        <f>[3]Model_inputs!O25</f>
        <v>3.8E-3</v>
      </c>
      <c r="Q237" s="794">
        <f>[3]Model_inputs!P25</f>
        <v>6.444927087175413E-2</v>
      </c>
      <c r="R237" s="827">
        <f>[3]Model_inputs!Q25</f>
        <v>674.59248289243953</v>
      </c>
      <c r="S237" s="826">
        <f>[3]Model_inputs!R25</f>
        <v>0</v>
      </c>
      <c r="T237" s="794">
        <f>[3]Model_inputs!S25</f>
        <v>0</v>
      </c>
      <c r="U237" s="794">
        <f>[3]Model_inputs!T25</f>
        <v>0</v>
      </c>
      <c r="V237" s="827">
        <f>[3]Model_inputs!U25</f>
        <v>0</v>
      </c>
      <c r="W237" s="826">
        <f>[3]Model_inputs!V25</f>
        <v>0</v>
      </c>
      <c r="X237" s="794">
        <f>[3]Model_inputs!W25</f>
        <v>0</v>
      </c>
      <c r="Y237" s="794">
        <f>[3]Model_inputs!X25</f>
        <v>7.3533042672657797E-2</v>
      </c>
      <c r="Z237" s="827">
        <f>[3]Model_inputs!Y25</f>
        <v>23412.217563883005</v>
      </c>
      <c r="AA237" s="423">
        <f>AA238</f>
        <v>0.6676407045618109</v>
      </c>
      <c r="AB237" s="422">
        <f>AB238</f>
        <v>-1.2882827743278022E-2</v>
      </c>
      <c r="AC237" s="463">
        <f>AC238</f>
        <v>0.5314094021601089</v>
      </c>
      <c r="AD237" s="422">
        <f>AD238</f>
        <v>-7.3314998878008325E-2</v>
      </c>
      <c r="AE237" s="418">
        <v>1</v>
      </c>
      <c r="AF237" s="493">
        <v>1</v>
      </c>
      <c r="AG237" s="423">
        <f>AG238</f>
        <v>0.5768630321690521</v>
      </c>
      <c r="AH237" s="422">
        <f>AH238</f>
        <v>-8.2023576200001794E-2</v>
      </c>
      <c r="AI237" s="463">
        <f>AI238</f>
        <v>0.56161893043874977</v>
      </c>
      <c r="AJ237" s="422">
        <f>AJ238</f>
        <v>-1.0385865541384152E-2</v>
      </c>
      <c r="AK237" s="506">
        <f>[4]Danaei!C65</f>
        <v>0.14296174</v>
      </c>
      <c r="AL237" s="437">
        <f>[4]Danaei!D65</f>
        <v>0.21752004</v>
      </c>
      <c r="AM237" s="437">
        <f>[4]Danaei!E65</f>
        <v>0.24157433999999997</v>
      </c>
      <c r="AN237" s="437">
        <f>[4]Danaei!F65</f>
        <v>0.39794387999999997</v>
      </c>
      <c r="AO237" s="800">
        <f>[3]Model_inputs!Z25</f>
        <v>1902.9804243493625</v>
      </c>
      <c r="AP237" s="422"/>
      <c r="AQ237" s="437">
        <f t="shared" si="217"/>
        <v>1</v>
      </c>
      <c r="AR237" s="455"/>
      <c r="AW237" s="453"/>
      <c r="AX237" s="432"/>
      <c r="AY237" s="432"/>
      <c r="AZ237" s="432"/>
      <c r="BA237" s="424"/>
      <c r="BB237" s="424"/>
      <c r="BC237" s="424"/>
      <c r="BD237" s="424"/>
      <c r="BE237" s="424"/>
      <c r="BF237" s="434"/>
      <c r="BG237" s="438"/>
      <c r="BH237" s="437"/>
      <c r="BI237" s="424"/>
      <c r="BJ237" s="424"/>
      <c r="BK237" s="448"/>
      <c r="BL237" s="448"/>
      <c r="BM237" s="437"/>
      <c r="BN237" s="437"/>
      <c r="BO237" s="448"/>
      <c r="BP237" s="448"/>
      <c r="BQ237" s="448"/>
      <c r="BR237" s="437"/>
      <c r="BS237" s="437"/>
      <c r="BT237" s="424"/>
      <c r="BU237" s="424"/>
      <c r="BV237" s="425" t="s">
        <v>13</v>
      </c>
      <c r="BW237" s="424">
        <v>22</v>
      </c>
      <c r="BX237" s="429">
        <f>[5]Model_inputs!AA25</f>
        <v>0.92176926880978016</v>
      </c>
      <c r="BY237" s="429">
        <f>[5]Model_inputs!AB25</f>
        <v>0.72369681344243342</v>
      </c>
      <c r="BZ237" s="429">
        <f>[5]Model_inputs!AC25</f>
        <v>0.74908181478954716</v>
      </c>
      <c r="CA237" s="429">
        <f>[5]Model_inputs!AD25</f>
        <v>1</v>
      </c>
      <c r="CB237" s="429">
        <f>[5]Model_inputs!AE25</f>
        <v>0.70454545454545447</v>
      </c>
      <c r="CC237" s="429">
        <f>[5]Model_inputs!AF25</f>
        <v>0.88950793227765479</v>
      </c>
      <c r="CD237" s="429">
        <f>[5]Model_inputs!AG25</f>
        <v>0.79122436158486886</v>
      </c>
      <c r="CE237" s="429">
        <f>[5]Model_inputs!AH25</f>
        <v>0.81122602261628052</v>
      </c>
      <c r="CF237" s="429">
        <f>[5]Model_inputs!AI25</f>
        <v>1</v>
      </c>
      <c r="CG237" s="429">
        <f>[5]Model_inputs!AJ25</f>
        <v>1</v>
      </c>
      <c r="CH237" s="419"/>
    </row>
    <row r="238" spans="1:86" s="425" customFormat="1">
      <c r="A238" s="425" t="s">
        <v>13</v>
      </c>
      <c r="B238" s="424">
        <f t="shared" si="216"/>
        <v>23</v>
      </c>
      <c r="C238" s="817">
        <f>[3]Model_inputs!D26</f>
        <v>4.5838517451378429E-4</v>
      </c>
      <c r="D238" s="815">
        <f>[3]Model_inputs!C26</f>
        <v>45813</v>
      </c>
      <c r="E238" s="434"/>
      <c r="F238" s="822">
        <f>[3]Model_inputs!E26</f>
        <v>9.0194218843428625E-2</v>
      </c>
      <c r="G238" s="826">
        <f>[3]Model_inputs!F26</f>
        <v>0</v>
      </c>
      <c r="H238" s="794">
        <f>[3]Model_inputs!G26</f>
        <v>5.7999999999999996E-3</v>
      </c>
      <c r="I238" s="794">
        <f>[3]Model_inputs!H26</f>
        <v>8.7152627605370389E-2</v>
      </c>
      <c r="J238" s="827">
        <f>[3]Model_inputs!I26</f>
        <v>3965.3564400298101</v>
      </c>
      <c r="K238" s="826">
        <f>[3]Model_inputs!J26</f>
        <v>0</v>
      </c>
      <c r="L238" s="794">
        <f>[3]Model_inputs!K26</f>
        <v>0</v>
      </c>
      <c r="M238" s="794">
        <f>[3]Model_inputs!L26</f>
        <v>0.1845139339836564</v>
      </c>
      <c r="N238" s="827">
        <f>[3]Model_inputs!M26</f>
        <v>2982.2245711789828</v>
      </c>
      <c r="O238" s="826">
        <f>[3]Model_inputs!N26</f>
        <v>0</v>
      </c>
      <c r="P238" s="794">
        <f>[3]Model_inputs!O26</f>
        <v>5.7999999999999996E-3</v>
      </c>
      <c r="Q238" s="794">
        <f>[3]Model_inputs!P26</f>
        <v>6.444927087175413E-2</v>
      </c>
      <c r="R238" s="827">
        <f>[3]Model_inputs!Q26</f>
        <v>674.59248289243953</v>
      </c>
      <c r="S238" s="826">
        <f>[3]Model_inputs!R26</f>
        <v>0</v>
      </c>
      <c r="T238" s="794">
        <f>[3]Model_inputs!S26</f>
        <v>0</v>
      </c>
      <c r="U238" s="794">
        <f>[3]Model_inputs!T26</f>
        <v>0</v>
      </c>
      <c r="V238" s="827">
        <f>[3]Model_inputs!U26</f>
        <v>0</v>
      </c>
      <c r="W238" s="826">
        <f>[3]Model_inputs!V26</f>
        <v>0</v>
      </c>
      <c r="X238" s="794">
        <f>[3]Model_inputs!W26</f>
        <v>0</v>
      </c>
      <c r="Y238" s="794">
        <f>[3]Model_inputs!X26</f>
        <v>7.3533042672657797E-2</v>
      </c>
      <c r="Z238" s="827">
        <f>[3]Model_inputs!Y26</f>
        <v>23412.217563883005</v>
      </c>
      <c r="AA238" s="422">
        <f t="shared" ref="AA238:AA274" si="218">AA239</f>
        <v>0.6676407045618109</v>
      </c>
      <c r="AB238" s="421">
        <f t="shared" ref="AB238:AB274" si="219">AB239</f>
        <v>-1.2882827743278022E-2</v>
      </c>
      <c r="AC238" s="421">
        <f t="shared" ref="AC238:AC274" si="220">AC239</f>
        <v>0.5314094021601089</v>
      </c>
      <c r="AD238" s="421">
        <f t="shared" ref="AD238:AD274" si="221">AD239</f>
        <v>-7.3314998878008325E-2</v>
      </c>
      <c r="AE238" s="418">
        <v>1</v>
      </c>
      <c r="AF238" s="493">
        <v>1</v>
      </c>
      <c r="AG238" s="422">
        <f t="shared" ref="AG238:AG274" si="222">AG239</f>
        <v>0.5768630321690521</v>
      </c>
      <c r="AH238" s="421">
        <f t="shared" ref="AH238:AH274" si="223">AH239</f>
        <v>-8.2023576200001794E-2</v>
      </c>
      <c r="AI238" s="463">
        <f t="shared" ref="AI238:AI274" si="224">AI239</f>
        <v>0.56161893043874977</v>
      </c>
      <c r="AJ238" s="422">
        <f t="shared" ref="AJ238:AJ274" si="225">AJ239</f>
        <v>-1.0385865541384152E-2</v>
      </c>
      <c r="AK238" s="506">
        <f>[4]Danaei!C66</f>
        <v>0.15153726000000001</v>
      </c>
      <c r="AL238" s="437">
        <f>[4]Danaei!D66</f>
        <v>0.22502185999999999</v>
      </c>
      <c r="AM238" s="437">
        <f>[4]Danaei!E66</f>
        <v>0.25070445999999996</v>
      </c>
      <c r="AN238" s="437">
        <f>[4]Danaei!F66</f>
        <v>0.37273641999999996</v>
      </c>
      <c r="AO238" s="800">
        <f>[3]Model_inputs!Z26</f>
        <v>1898.6147407570743</v>
      </c>
      <c r="AP238" s="422"/>
      <c r="AQ238" s="437">
        <f t="shared" si="217"/>
        <v>0.99999999999999989</v>
      </c>
      <c r="AR238" s="455"/>
      <c r="AV238" s="431"/>
      <c r="AW238" s="453"/>
      <c r="AX238" s="432"/>
      <c r="AY238" s="432"/>
      <c r="AZ238" s="432"/>
      <c r="BA238" s="424"/>
      <c r="BB238" s="424"/>
      <c r="BC238" s="424"/>
      <c r="BD238" s="424"/>
      <c r="BE238" s="424"/>
      <c r="BF238" s="424"/>
      <c r="BG238" s="456"/>
      <c r="BH238" s="437"/>
      <c r="BI238" s="424"/>
      <c r="BJ238" s="424"/>
      <c r="BK238" s="437"/>
      <c r="BL238" s="437"/>
      <c r="BM238" s="437"/>
      <c r="BN238" s="437"/>
      <c r="BO238" s="437"/>
      <c r="BP238" s="437"/>
      <c r="BQ238" s="437"/>
      <c r="BR238" s="437"/>
      <c r="BS238" s="424"/>
      <c r="BT238" s="424"/>
      <c r="BU238" s="424"/>
      <c r="BV238" s="425" t="s">
        <v>13</v>
      </c>
      <c r="BW238" s="424">
        <v>23</v>
      </c>
      <c r="BX238" s="429">
        <f>[5]Model_inputs!AA26</f>
        <v>0.92176926880978016</v>
      </c>
      <c r="BY238" s="429">
        <f>[5]Model_inputs!AB26</f>
        <v>0.72369681344243342</v>
      </c>
      <c r="BZ238" s="429">
        <f>[5]Model_inputs!AC26</f>
        <v>0.74908181478954716</v>
      </c>
      <c r="CA238" s="429">
        <f>[5]Model_inputs!AD26</f>
        <v>1</v>
      </c>
      <c r="CB238" s="429">
        <f>[5]Model_inputs!AE26</f>
        <v>0.70454545454545447</v>
      </c>
      <c r="CC238" s="429">
        <f>[5]Model_inputs!AF26</f>
        <v>0.88950793227765479</v>
      </c>
      <c r="CD238" s="429">
        <f>[5]Model_inputs!AG26</f>
        <v>0.79122436158486886</v>
      </c>
      <c r="CE238" s="429">
        <f>[5]Model_inputs!AH26</f>
        <v>0.81122602261628052</v>
      </c>
      <c r="CF238" s="429">
        <f>[5]Model_inputs!AI26</f>
        <v>1</v>
      </c>
      <c r="CG238" s="429">
        <f>[5]Model_inputs!AJ26</f>
        <v>1</v>
      </c>
      <c r="CH238" s="419"/>
    </row>
    <row r="239" spans="1:86" s="425" customFormat="1" ht="15">
      <c r="A239" s="425" t="s">
        <v>13</v>
      </c>
      <c r="B239" s="424">
        <f t="shared" si="216"/>
        <v>24</v>
      </c>
      <c r="C239" s="817">
        <f>[3]Model_inputs!D27</f>
        <v>5.0712082153573084E-4</v>
      </c>
      <c r="D239" s="815">
        <f>[3]Model_inputs!C27</f>
        <v>47326</v>
      </c>
      <c r="E239" s="434"/>
      <c r="F239" s="822">
        <f>[3]Model_inputs!E27</f>
        <v>9.1670391775330262E-2</v>
      </c>
      <c r="G239" s="826">
        <f>[3]Model_inputs!F27</f>
        <v>1E-4</v>
      </c>
      <c r="H239" s="794">
        <f>[3]Model_inputs!G27</f>
        <v>8.0999999999999996E-3</v>
      </c>
      <c r="I239" s="794">
        <f>[3]Model_inputs!H27</f>
        <v>8.7152627605370389E-2</v>
      </c>
      <c r="J239" s="827">
        <f>[3]Model_inputs!I27</f>
        <v>3965.3564400298101</v>
      </c>
      <c r="K239" s="826">
        <f>[3]Model_inputs!J27</f>
        <v>0</v>
      </c>
      <c r="L239" s="794">
        <f>[3]Model_inputs!K27</f>
        <v>0</v>
      </c>
      <c r="M239" s="794">
        <f>[3]Model_inputs!L27</f>
        <v>0.1845139339836564</v>
      </c>
      <c r="N239" s="827">
        <f>[3]Model_inputs!M27</f>
        <v>2982.2245711789828</v>
      </c>
      <c r="O239" s="826">
        <f>[3]Model_inputs!N27</f>
        <v>1E-4</v>
      </c>
      <c r="P239" s="794">
        <f>[3]Model_inputs!O27</f>
        <v>8.0999999999999996E-3</v>
      </c>
      <c r="Q239" s="794">
        <f>[3]Model_inputs!P27</f>
        <v>6.444927087175413E-2</v>
      </c>
      <c r="R239" s="827">
        <f>[3]Model_inputs!Q27</f>
        <v>674.59248289243953</v>
      </c>
      <c r="S239" s="826">
        <f>[3]Model_inputs!R27</f>
        <v>0</v>
      </c>
      <c r="T239" s="794">
        <f>[3]Model_inputs!S27</f>
        <v>0</v>
      </c>
      <c r="U239" s="794">
        <f>[3]Model_inputs!T27</f>
        <v>0</v>
      </c>
      <c r="V239" s="827">
        <f>[3]Model_inputs!U27</f>
        <v>0</v>
      </c>
      <c r="W239" s="826">
        <f>[3]Model_inputs!V27</f>
        <v>0</v>
      </c>
      <c r="X239" s="794">
        <f>[3]Model_inputs!W27</f>
        <v>0</v>
      </c>
      <c r="Y239" s="794">
        <f>[3]Model_inputs!X27</f>
        <v>7.3533042672657797E-2</v>
      </c>
      <c r="Z239" s="827">
        <f>[3]Model_inputs!Y27</f>
        <v>23412.217563883005</v>
      </c>
      <c r="AA239" s="422">
        <f t="shared" si="218"/>
        <v>0.6676407045618109</v>
      </c>
      <c r="AB239" s="421">
        <f t="shared" si="219"/>
        <v>-1.2882827743278022E-2</v>
      </c>
      <c r="AC239" s="421">
        <f t="shared" si="220"/>
        <v>0.5314094021601089</v>
      </c>
      <c r="AD239" s="421">
        <f t="shared" si="221"/>
        <v>-7.3314998878008325E-2</v>
      </c>
      <c r="AE239" s="418">
        <v>1</v>
      </c>
      <c r="AF239" s="493">
        <v>1</v>
      </c>
      <c r="AG239" s="422">
        <f t="shared" si="222"/>
        <v>0.5768630321690521</v>
      </c>
      <c r="AH239" s="421">
        <f t="shared" si="223"/>
        <v>-8.2023576200001794E-2</v>
      </c>
      <c r="AI239" s="421">
        <f t="shared" si="224"/>
        <v>0.56161893043874977</v>
      </c>
      <c r="AJ239" s="421">
        <f t="shared" si="225"/>
        <v>-1.0385865541384152E-2</v>
      </c>
      <c r="AK239" s="506">
        <f>[4]Danaei!C67</f>
        <v>0.16011278000000001</v>
      </c>
      <c r="AL239" s="437">
        <f>[4]Danaei!D67</f>
        <v>0.23252367999999998</v>
      </c>
      <c r="AM239" s="437">
        <f>[4]Danaei!E67</f>
        <v>0.25983457999999998</v>
      </c>
      <c r="AN239" s="437">
        <f>[4]Danaei!F67</f>
        <v>0.34752895999999994</v>
      </c>
      <c r="AO239" s="800">
        <f>[3]Model_inputs!Z27</f>
        <v>1894.2490571647859</v>
      </c>
      <c r="AP239" s="422"/>
      <c r="AQ239" s="437">
        <f t="shared" si="217"/>
        <v>1</v>
      </c>
      <c r="AR239" s="455"/>
      <c r="AW239" s="453"/>
      <c r="AX239" s="432"/>
      <c r="AY239" s="432"/>
      <c r="AZ239" s="432"/>
      <c r="BA239" s="580" t="s">
        <v>313</v>
      </c>
      <c r="BB239" t="s">
        <v>314</v>
      </c>
      <c r="BC239"/>
      <c r="BD239"/>
      <c r="BE239"/>
      <c r="BF239"/>
      <c r="BG239"/>
      <c r="BH239"/>
      <c r="BI239"/>
      <c r="BJ239"/>
      <c r="BK239"/>
      <c r="BL239"/>
      <c r="BM239"/>
      <c r="BN239" s="10"/>
      <c r="BO239" s="437"/>
      <c r="BP239" s="437"/>
      <c r="BQ239" s="437"/>
      <c r="BR239" s="437"/>
      <c r="BS239" s="424"/>
      <c r="BT239" s="424"/>
      <c r="BU239" s="424"/>
      <c r="BV239" s="425" t="s">
        <v>13</v>
      </c>
      <c r="BW239" s="424">
        <v>24</v>
      </c>
      <c r="BX239" s="429">
        <f>[5]Model_inputs!AA27</f>
        <v>0.92176926880978016</v>
      </c>
      <c r="BY239" s="429">
        <f>[5]Model_inputs!AB27</f>
        <v>0.72369681344243342</v>
      </c>
      <c r="BZ239" s="429">
        <f>[5]Model_inputs!AC27</f>
        <v>0.74908181478954716</v>
      </c>
      <c r="CA239" s="429">
        <f>[5]Model_inputs!AD27</f>
        <v>1</v>
      </c>
      <c r="CB239" s="429">
        <f>[5]Model_inputs!AE27</f>
        <v>0.70454545454545447</v>
      </c>
      <c r="CC239" s="429">
        <f>[5]Model_inputs!AF27</f>
        <v>0.88950793227765479</v>
      </c>
      <c r="CD239" s="429">
        <f>[5]Model_inputs!AG27</f>
        <v>0.79122436158486886</v>
      </c>
      <c r="CE239" s="429">
        <f>[5]Model_inputs!AH27</f>
        <v>0.81122602261628052</v>
      </c>
      <c r="CF239" s="429">
        <f>[5]Model_inputs!AI27</f>
        <v>1</v>
      </c>
      <c r="CG239" s="429">
        <f>[5]Model_inputs!AJ27</f>
        <v>1</v>
      </c>
      <c r="CH239" s="419"/>
    </row>
    <row r="240" spans="1:86" s="425" customFormat="1" ht="15">
      <c r="A240" s="425" t="s">
        <v>13</v>
      </c>
      <c r="B240" s="424">
        <f t="shared" si="216"/>
        <v>25</v>
      </c>
      <c r="C240" s="817">
        <f>[3]Model_inputs!D28</f>
        <v>5.1999916800133121E-4</v>
      </c>
      <c r="D240" s="815">
        <f>[3]Model_inputs!C28</f>
        <v>48077</v>
      </c>
      <c r="E240" s="434"/>
      <c r="F240" s="822">
        <f>[3]Model_inputs!E28</f>
        <v>9.317072464289991E-2</v>
      </c>
      <c r="G240" s="826">
        <f>[3]Model_inputs!F28</f>
        <v>1E-4</v>
      </c>
      <c r="H240" s="794">
        <f>[3]Model_inputs!G28</f>
        <v>1.0800000000000001E-2</v>
      </c>
      <c r="I240" s="794">
        <f>[3]Model_inputs!H28</f>
        <v>9.6068061972262905E-2</v>
      </c>
      <c r="J240" s="827">
        <f>[3]Model_inputs!I28</f>
        <v>3965.3564400298101</v>
      </c>
      <c r="K240" s="826">
        <f>[3]Model_inputs!J28</f>
        <v>0</v>
      </c>
      <c r="L240" s="794">
        <f>[3]Model_inputs!K28</f>
        <v>0</v>
      </c>
      <c r="M240" s="794">
        <f>[3]Model_inputs!L28</f>
        <v>0.18264578168016038</v>
      </c>
      <c r="N240" s="827">
        <f>[3]Model_inputs!M28</f>
        <v>2982.2245711789828</v>
      </c>
      <c r="O240" s="826">
        <f>[3]Model_inputs!N28</f>
        <v>1E-4</v>
      </c>
      <c r="P240" s="794">
        <f>[3]Model_inputs!O28</f>
        <v>1.0800000000000001E-2</v>
      </c>
      <c r="Q240" s="794">
        <f>[3]Model_inputs!P28</f>
        <v>7.1427148601077378E-2</v>
      </c>
      <c r="R240" s="827">
        <f>[3]Model_inputs!Q28</f>
        <v>674.59248289243953</v>
      </c>
      <c r="S240" s="826">
        <f>[3]Model_inputs!R28</f>
        <v>0</v>
      </c>
      <c r="T240" s="794">
        <f>[3]Model_inputs!S28</f>
        <v>0</v>
      </c>
      <c r="U240" s="794">
        <f>[3]Model_inputs!T28</f>
        <v>0</v>
      </c>
      <c r="V240" s="827">
        <f>[3]Model_inputs!U28</f>
        <v>0</v>
      </c>
      <c r="W240" s="826">
        <f>[3]Model_inputs!V28</f>
        <v>0</v>
      </c>
      <c r="X240" s="794">
        <f>[3]Model_inputs!W28</f>
        <v>8.9999999999999998E-4</v>
      </c>
      <c r="Y240" s="794">
        <f>[3]Model_inputs!X28</f>
        <v>9.7416867852340744E-2</v>
      </c>
      <c r="Z240" s="827">
        <f>[3]Model_inputs!Y28</f>
        <v>23412.217563883005</v>
      </c>
      <c r="AA240" s="422">
        <f t="shared" si="218"/>
        <v>0.6676407045618109</v>
      </c>
      <c r="AB240" s="421">
        <f t="shared" si="219"/>
        <v>-1.2882827743278022E-2</v>
      </c>
      <c r="AC240" s="421">
        <f t="shared" si="220"/>
        <v>0.5314094021601089</v>
      </c>
      <c r="AD240" s="421">
        <f t="shared" si="221"/>
        <v>-7.3314998878008325E-2</v>
      </c>
      <c r="AE240" s="418">
        <v>1</v>
      </c>
      <c r="AF240" s="493">
        <v>1</v>
      </c>
      <c r="AG240" s="422">
        <f t="shared" si="222"/>
        <v>0.5768630321690521</v>
      </c>
      <c r="AH240" s="421">
        <f t="shared" si="223"/>
        <v>-8.2023576200001794E-2</v>
      </c>
      <c r="AI240" s="421">
        <f t="shared" si="224"/>
        <v>0.56161893043874977</v>
      </c>
      <c r="AJ240" s="421">
        <f t="shared" si="225"/>
        <v>-1.0385865541384152E-2</v>
      </c>
      <c r="AK240" s="506">
        <f>[4]Danaei!C68</f>
        <v>0.16868830000000001</v>
      </c>
      <c r="AL240" s="437">
        <f>[4]Danaei!D68</f>
        <v>0.2400255</v>
      </c>
      <c r="AM240" s="437">
        <f>[4]Danaei!E68</f>
        <v>0.2689647</v>
      </c>
      <c r="AN240" s="437">
        <f>[4]Danaei!F68</f>
        <v>0.32232149999999998</v>
      </c>
      <c r="AO240" s="800">
        <f>[3]Model_inputs!Z28</f>
        <v>1889.8833735724975</v>
      </c>
      <c r="AP240" s="422"/>
      <c r="AQ240" s="437">
        <f t="shared" si="217"/>
        <v>1</v>
      </c>
      <c r="AW240" s="453"/>
      <c r="AX240" s="432"/>
      <c r="AY240" s="432"/>
      <c r="AZ240" s="432"/>
      <c r="BA240" s="792">
        <v>39692</v>
      </c>
      <c r="BB240" s="792">
        <v>40057</v>
      </c>
      <c r="BC240" s="792">
        <v>40422</v>
      </c>
      <c r="BD240" s="792">
        <v>40787</v>
      </c>
      <c r="BE240" s="792">
        <v>41153</v>
      </c>
      <c r="BF240" s="792">
        <v>41518</v>
      </c>
      <c r="BG240" s="792">
        <v>41883</v>
      </c>
      <c r="BH240" s="792">
        <v>42248</v>
      </c>
      <c r="BI240" s="792">
        <v>42614</v>
      </c>
      <c r="BJ240"/>
      <c r="BK240"/>
      <c r="BL240"/>
      <c r="BM240"/>
      <c r="BN240" s="10"/>
      <c r="BO240" s="424"/>
      <c r="BP240" s="424"/>
      <c r="BQ240" s="424"/>
      <c r="BR240" s="424"/>
      <c r="BS240" s="424"/>
      <c r="BT240" s="424"/>
      <c r="BU240" s="424"/>
      <c r="BV240" s="425" t="s">
        <v>13</v>
      </c>
      <c r="BW240" s="424">
        <v>25</v>
      </c>
      <c r="BX240" s="429">
        <f>[5]Model_inputs!AA28</f>
        <v>0.92176926880978016</v>
      </c>
      <c r="BY240" s="429">
        <f>[5]Model_inputs!AB28</f>
        <v>0.72369681344243342</v>
      </c>
      <c r="BZ240" s="429">
        <f>[5]Model_inputs!AC28</f>
        <v>0.74908181478954716</v>
      </c>
      <c r="CA240" s="429">
        <f>[5]Model_inputs!AD28</f>
        <v>1</v>
      </c>
      <c r="CB240" s="429">
        <f>[5]Model_inputs!AE28</f>
        <v>0.70454545454545447</v>
      </c>
      <c r="CC240" s="429">
        <f>[5]Model_inputs!AF28</f>
        <v>0.88950793227765479</v>
      </c>
      <c r="CD240" s="429">
        <f>[5]Model_inputs!AG28</f>
        <v>0.79122436158486886</v>
      </c>
      <c r="CE240" s="429">
        <f>[5]Model_inputs!AH28</f>
        <v>0.81122602261628052</v>
      </c>
      <c r="CF240" s="429">
        <f>[5]Model_inputs!AI28</f>
        <v>1</v>
      </c>
      <c r="CG240" s="429">
        <f>[5]Model_inputs!AJ28</f>
        <v>1</v>
      </c>
      <c r="CH240" s="419"/>
    </row>
    <row r="241" spans="1:86" s="425" customFormat="1">
      <c r="A241" s="425" t="s">
        <v>13</v>
      </c>
      <c r="B241" s="424">
        <f t="shared" si="216"/>
        <v>26</v>
      </c>
      <c r="C241" s="817">
        <f>[3]Model_inputs!D29</f>
        <v>6.3264445381695485E-4</v>
      </c>
      <c r="D241" s="815">
        <f>[3]Model_inputs!C29</f>
        <v>47420</v>
      </c>
      <c r="E241" s="806"/>
      <c r="F241" s="822">
        <f>[3]Model_inputs!E29</f>
        <v>9.4281573212291137E-2</v>
      </c>
      <c r="G241" s="826">
        <f>[3]Model_inputs!F29</f>
        <v>1E-4</v>
      </c>
      <c r="H241" s="794">
        <f>[3]Model_inputs!G29</f>
        <v>1.35E-2</v>
      </c>
      <c r="I241" s="794">
        <f>[3]Model_inputs!H29</f>
        <v>9.6068061972262905E-2</v>
      </c>
      <c r="J241" s="827">
        <f>[3]Model_inputs!I29</f>
        <v>3965.3564400298101</v>
      </c>
      <c r="K241" s="826">
        <f>[3]Model_inputs!J29</f>
        <v>0</v>
      </c>
      <c r="L241" s="794">
        <f>[3]Model_inputs!K29</f>
        <v>0</v>
      </c>
      <c r="M241" s="794">
        <f>[3]Model_inputs!L29</f>
        <v>0.18264578168016038</v>
      </c>
      <c r="N241" s="827">
        <f>[3]Model_inputs!M29</f>
        <v>2982.2245711789828</v>
      </c>
      <c r="O241" s="826">
        <f>[3]Model_inputs!N29</f>
        <v>1E-4</v>
      </c>
      <c r="P241" s="794">
        <f>[3]Model_inputs!O29</f>
        <v>1.35E-2</v>
      </c>
      <c r="Q241" s="794">
        <f>[3]Model_inputs!P29</f>
        <v>7.1427148601077378E-2</v>
      </c>
      <c r="R241" s="827">
        <f>[3]Model_inputs!Q29</f>
        <v>674.59248289243953</v>
      </c>
      <c r="S241" s="826">
        <f>[3]Model_inputs!R29</f>
        <v>0</v>
      </c>
      <c r="T241" s="794">
        <f>[3]Model_inputs!S29</f>
        <v>0</v>
      </c>
      <c r="U241" s="794">
        <f>[3]Model_inputs!T29</f>
        <v>0</v>
      </c>
      <c r="V241" s="827">
        <f>[3]Model_inputs!U29</f>
        <v>0</v>
      </c>
      <c r="W241" s="826">
        <f>[3]Model_inputs!V29</f>
        <v>0</v>
      </c>
      <c r="X241" s="794">
        <f>[3]Model_inputs!W29</f>
        <v>2.7000000000000001E-3</v>
      </c>
      <c r="Y241" s="794">
        <f>[3]Model_inputs!X29</f>
        <v>9.7416867852340744E-2</v>
      </c>
      <c r="Z241" s="827">
        <f>[3]Model_inputs!Y29</f>
        <v>23412.217563883005</v>
      </c>
      <c r="AA241" s="422">
        <f t="shared" si="218"/>
        <v>0.6676407045618109</v>
      </c>
      <c r="AB241" s="421">
        <f t="shared" si="219"/>
        <v>-1.2882827743278022E-2</v>
      </c>
      <c r="AC241" s="421">
        <f t="shared" si="220"/>
        <v>0.5314094021601089</v>
      </c>
      <c r="AD241" s="421">
        <f t="shared" si="221"/>
        <v>-7.3314998878008325E-2</v>
      </c>
      <c r="AE241" s="418">
        <v>1</v>
      </c>
      <c r="AF241" s="493">
        <v>1</v>
      </c>
      <c r="AG241" s="422">
        <f t="shared" si="222"/>
        <v>0.5768630321690521</v>
      </c>
      <c r="AH241" s="421">
        <f t="shared" si="223"/>
        <v>-8.2023576200001794E-2</v>
      </c>
      <c r="AI241" s="421">
        <f t="shared" si="224"/>
        <v>0.56161893043874977</v>
      </c>
      <c r="AJ241" s="421">
        <f t="shared" si="225"/>
        <v>-1.0385865541384152E-2</v>
      </c>
      <c r="AK241" s="506">
        <f>[4]Danaei!C69</f>
        <v>0.16925102</v>
      </c>
      <c r="AL241" s="437">
        <f>[4]Danaei!D69</f>
        <v>0.23918043999999999</v>
      </c>
      <c r="AM241" s="437">
        <f>[4]Danaei!E69</f>
        <v>0.27740132000000001</v>
      </c>
      <c r="AN241" s="437">
        <f>[4]Danaei!F69</f>
        <v>0.31416721999999997</v>
      </c>
      <c r="AO241" s="800">
        <f>[3]Model_inputs!Z29</f>
        <v>1885.5176899802091</v>
      </c>
      <c r="AP241" s="422"/>
      <c r="AQ241" s="437">
        <f t="shared" si="217"/>
        <v>0.99999999999999989</v>
      </c>
      <c r="AW241" s="453"/>
      <c r="AX241" s="432"/>
      <c r="AY241" s="432"/>
      <c r="AZ241" s="432"/>
      <c r="BA241">
        <v>92.7</v>
      </c>
      <c r="BB241">
        <v>93.8</v>
      </c>
      <c r="BC241">
        <v>96.5</v>
      </c>
      <c r="BD241">
        <v>99.8</v>
      </c>
      <c r="BE241">
        <v>101.8</v>
      </c>
      <c r="BF241">
        <v>104</v>
      </c>
      <c r="BG241">
        <v>106.4</v>
      </c>
      <c r="BH241">
        <v>108</v>
      </c>
      <c r="BI241">
        <v>109.4</v>
      </c>
      <c r="BJ241"/>
      <c r="BK241"/>
      <c r="BL241"/>
      <c r="BM241"/>
      <c r="BN241" s="10"/>
      <c r="BO241" s="424"/>
      <c r="BP241" s="424"/>
      <c r="BQ241" s="424"/>
      <c r="BR241" s="424"/>
      <c r="BT241" s="424"/>
      <c r="BU241" s="424"/>
      <c r="BV241" s="425" t="s">
        <v>13</v>
      </c>
      <c r="BW241" s="424">
        <v>26</v>
      </c>
      <c r="BX241" s="429">
        <f>[5]Model_inputs!AA29</f>
        <v>0.92176926880978016</v>
      </c>
      <c r="BY241" s="429">
        <f>[5]Model_inputs!AB29</f>
        <v>0.72369681344243342</v>
      </c>
      <c r="BZ241" s="429">
        <f>[5]Model_inputs!AC29</f>
        <v>0.74908181478954716</v>
      </c>
      <c r="CA241" s="429">
        <f>[5]Model_inputs!AD29</f>
        <v>1</v>
      </c>
      <c r="CB241" s="429">
        <f>[5]Model_inputs!AE29</f>
        <v>0.70454545454545447</v>
      </c>
      <c r="CC241" s="429">
        <f>[5]Model_inputs!AF29</f>
        <v>0.88950793227765479</v>
      </c>
      <c r="CD241" s="429">
        <f>[5]Model_inputs!AG29</f>
        <v>0.79122436158486886</v>
      </c>
      <c r="CE241" s="429">
        <f>[5]Model_inputs!AH29</f>
        <v>0.81122602261628052</v>
      </c>
      <c r="CF241" s="429">
        <f>[5]Model_inputs!AI29</f>
        <v>1</v>
      </c>
      <c r="CG241" s="429">
        <f>[5]Model_inputs!AJ29</f>
        <v>1</v>
      </c>
      <c r="CH241" s="419"/>
    </row>
    <row r="242" spans="1:86" s="425" customFormat="1" ht="15">
      <c r="A242" s="425" t="s">
        <v>13</v>
      </c>
      <c r="B242" s="424">
        <f t="shared" si="216"/>
        <v>27</v>
      </c>
      <c r="C242" s="817">
        <f>[3]Model_inputs!D30</f>
        <v>4.6334323202965397E-4</v>
      </c>
      <c r="D242" s="815">
        <f>[3]Model_inputs!C30</f>
        <v>47481</v>
      </c>
      <c r="E242" s="434">
        <f>SUM(D240:D244)</f>
        <v>237202</v>
      </c>
      <c r="F242" s="822">
        <f>[3]Model_inputs!E30</f>
        <v>9.5405666119416643E-2</v>
      </c>
      <c r="G242" s="826">
        <f>[3]Model_inputs!F30</f>
        <v>1E-4</v>
      </c>
      <c r="H242" s="794">
        <f>[3]Model_inputs!G30</f>
        <v>1.6199999999999999E-2</v>
      </c>
      <c r="I242" s="794">
        <f>[3]Model_inputs!H30</f>
        <v>9.6068061972262905E-2</v>
      </c>
      <c r="J242" s="827">
        <f>[3]Model_inputs!I30</f>
        <v>3965.3564400298101</v>
      </c>
      <c r="K242" s="826">
        <f>[3]Model_inputs!J30</f>
        <v>0</v>
      </c>
      <c r="L242" s="794">
        <f>[3]Model_inputs!K30</f>
        <v>0</v>
      </c>
      <c r="M242" s="794">
        <f>[3]Model_inputs!L30</f>
        <v>0.18264578168016038</v>
      </c>
      <c r="N242" s="827">
        <f>[3]Model_inputs!M30</f>
        <v>2982.2245711789828</v>
      </c>
      <c r="O242" s="826">
        <f>[3]Model_inputs!N30</f>
        <v>1E-4</v>
      </c>
      <c r="P242" s="794">
        <f>[3]Model_inputs!O30</f>
        <v>1.6199999999999999E-2</v>
      </c>
      <c r="Q242" s="794">
        <f>[3]Model_inputs!P30</f>
        <v>7.1427148601077378E-2</v>
      </c>
      <c r="R242" s="827">
        <f>[3]Model_inputs!Q30</f>
        <v>674.59248289243953</v>
      </c>
      <c r="S242" s="826">
        <f>[3]Model_inputs!R30</f>
        <v>0</v>
      </c>
      <c r="T242" s="794">
        <f>[3]Model_inputs!S30</f>
        <v>0</v>
      </c>
      <c r="U242" s="794">
        <f>[3]Model_inputs!T30</f>
        <v>0</v>
      </c>
      <c r="V242" s="827">
        <f>[3]Model_inputs!U30</f>
        <v>0</v>
      </c>
      <c r="W242" s="826">
        <f>[3]Model_inputs!V30</f>
        <v>0</v>
      </c>
      <c r="X242" s="794">
        <f>[3]Model_inputs!W30</f>
        <v>5.4999999999999997E-3</v>
      </c>
      <c r="Y242" s="794">
        <f>[3]Model_inputs!X30</f>
        <v>9.7416867852340744E-2</v>
      </c>
      <c r="Z242" s="827">
        <f>[3]Model_inputs!Y30</f>
        <v>23412.217563883005</v>
      </c>
      <c r="AA242" s="422">
        <f t="shared" si="218"/>
        <v>0.6676407045618109</v>
      </c>
      <c r="AB242" s="421">
        <f t="shared" si="219"/>
        <v>-1.2882827743278022E-2</v>
      </c>
      <c r="AC242" s="421">
        <f t="shared" si="220"/>
        <v>0.5314094021601089</v>
      </c>
      <c r="AD242" s="421">
        <f t="shared" si="221"/>
        <v>-7.3314998878008325E-2</v>
      </c>
      <c r="AE242" s="418">
        <v>1</v>
      </c>
      <c r="AF242" s="493">
        <v>1</v>
      </c>
      <c r="AG242" s="422">
        <f t="shared" si="222"/>
        <v>0.5768630321690521</v>
      </c>
      <c r="AH242" s="421">
        <f t="shared" si="223"/>
        <v>-8.2023576200001794E-2</v>
      </c>
      <c r="AI242" s="421">
        <f t="shared" si="224"/>
        <v>0.56161893043874977</v>
      </c>
      <c r="AJ242" s="421">
        <f t="shared" si="225"/>
        <v>-1.0385865541384152E-2</v>
      </c>
      <c r="AK242" s="506">
        <f>[4]Danaei!C70</f>
        <v>0.16981373999999999</v>
      </c>
      <c r="AL242" s="437">
        <f>[4]Danaei!D70</f>
        <v>0.23833537999999999</v>
      </c>
      <c r="AM242" s="437">
        <f>[4]Danaei!E70</f>
        <v>0.28583794000000001</v>
      </c>
      <c r="AN242" s="437">
        <f>[4]Danaei!F70</f>
        <v>0.30601293999999996</v>
      </c>
      <c r="AO242" s="800">
        <f>[3]Model_inputs!Z30</f>
        <v>1881.1520063879207</v>
      </c>
      <c r="AP242" s="422"/>
      <c r="AQ242" s="437">
        <f t="shared" si="217"/>
        <v>1</v>
      </c>
      <c r="AW242" s="453"/>
      <c r="AX242" s="432"/>
      <c r="AY242" s="432"/>
      <c r="AZ242" s="432"/>
      <c r="BA242" s="831"/>
      <c r="BB242" s="611"/>
      <c r="BC242" s="611"/>
      <c r="BD242" s="611"/>
      <c r="BE242" s="611"/>
      <c r="BF242" s="611"/>
      <c r="BG242" s="611"/>
      <c r="BH242" s="611"/>
      <c r="BI242" s="611"/>
      <c r="BJ242" s="611"/>
      <c r="BK242" s="611"/>
      <c r="BL242" s="611"/>
      <c r="BM242" s="611"/>
      <c r="BN242" s="610"/>
      <c r="BO242" s="424"/>
      <c r="BP242" s="424"/>
      <c r="BQ242" s="424"/>
      <c r="BR242" s="424"/>
      <c r="BT242" s="424"/>
      <c r="BU242" s="424"/>
      <c r="BV242" s="425" t="s">
        <v>13</v>
      </c>
      <c r="BW242" s="424">
        <v>27</v>
      </c>
      <c r="BX242" s="429">
        <f>[5]Model_inputs!AA30</f>
        <v>0.92176926880978016</v>
      </c>
      <c r="BY242" s="429">
        <f>[5]Model_inputs!AB30</f>
        <v>0.72369681344243342</v>
      </c>
      <c r="BZ242" s="429">
        <f>[5]Model_inputs!AC30</f>
        <v>0.74908181478954716</v>
      </c>
      <c r="CA242" s="429">
        <f>[5]Model_inputs!AD30</f>
        <v>1</v>
      </c>
      <c r="CB242" s="429">
        <f>[5]Model_inputs!AE30</f>
        <v>0.70454545454545447</v>
      </c>
      <c r="CC242" s="429">
        <f>[5]Model_inputs!AF30</f>
        <v>0.88950793227765479</v>
      </c>
      <c r="CD242" s="429">
        <f>[5]Model_inputs!AG30</f>
        <v>0.79122436158486886</v>
      </c>
      <c r="CE242" s="429">
        <f>[5]Model_inputs!AH30</f>
        <v>0.81122602261628052</v>
      </c>
      <c r="CF242" s="429">
        <f>[5]Model_inputs!AI30</f>
        <v>1</v>
      </c>
      <c r="CG242" s="429">
        <f>[5]Model_inputs!AJ30</f>
        <v>1</v>
      </c>
      <c r="CH242" s="419"/>
    </row>
    <row r="243" spans="1:86" s="425" customFormat="1">
      <c r="A243" s="425" t="s">
        <v>13</v>
      </c>
      <c r="B243" s="424">
        <f t="shared" si="216"/>
        <v>28</v>
      </c>
      <c r="C243" s="817">
        <f>[3]Model_inputs!D31</f>
        <v>4.6719048630282438E-4</v>
      </c>
      <c r="D243" s="815">
        <f>[3]Model_inputs!C31</f>
        <v>47090</v>
      </c>
      <c r="E243" s="434"/>
      <c r="F243" s="822">
        <f>[3]Model_inputs!E31</f>
        <v>9.6543161272822087E-2</v>
      </c>
      <c r="G243" s="826">
        <f>[3]Model_inputs!F31</f>
        <v>1E-4</v>
      </c>
      <c r="H243" s="794">
        <f>[3]Model_inputs!G31</f>
        <v>1.89E-2</v>
      </c>
      <c r="I243" s="794">
        <f>[3]Model_inputs!H31</f>
        <v>9.6068061972262905E-2</v>
      </c>
      <c r="J243" s="827">
        <f>[3]Model_inputs!I31</f>
        <v>3965.3564400298101</v>
      </c>
      <c r="K243" s="826">
        <f>[3]Model_inputs!J31</f>
        <v>0</v>
      </c>
      <c r="L243" s="794">
        <f>[3]Model_inputs!K31</f>
        <v>0</v>
      </c>
      <c r="M243" s="794">
        <f>[3]Model_inputs!L31</f>
        <v>0.18264578168016038</v>
      </c>
      <c r="N243" s="827">
        <f>[3]Model_inputs!M31</f>
        <v>2982.2245711789828</v>
      </c>
      <c r="O243" s="826">
        <f>[3]Model_inputs!N31</f>
        <v>1E-4</v>
      </c>
      <c r="P243" s="794">
        <f>[3]Model_inputs!O31</f>
        <v>1.89E-2</v>
      </c>
      <c r="Q243" s="794">
        <f>[3]Model_inputs!P31</f>
        <v>7.1427148601077378E-2</v>
      </c>
      <c r="R243" s="827">
        <f>[3]Model_inputs!Q31</f>
        <v>674.59248289243953</v>
      </c>
      <c r="S243" s="826">
        <f>[3]Model_inputs!R31</f>
        <v>0</v>
      </c>
      <c r="T243" s="794">
        <f>[3]Model_inputs!S31</f>
        <v>0</v>
      </c>
      <c r="U243" s="794">
        <f>[3]Model_inputs!T31</f>
        <v>0</v>
      </c>
      <c r="V243" s="827">
        <f>[3]Model_inputs!U31</f>
        <v>0</v>
      </c>
      <c r="W243" s="826">
        <f>[3]Model_inputs!V31</f>
        <v>0</v>
      </c>
      <c r="X243" s="794">
        <f>[3]Model_inputs!W31</f>
        <v>9.1000000000000004E-3</v>
      </c>
      <c r="Y243" s="794">
        <f>[3]Model_inputs!X31</f>
        <v>9.7416867852340744E-2</v>
      </c>
      <c r="Z243" s="827">
        <f>[3]Model_inputs!Y31</f>
        <v>23412.217563883005</v>
      </c>
      <c r="AA243" s="422">
        <f t="shared" si="218"/>
        <v>0.6676407045618109</v>
      </c>
      <c r="AB243" s="421">
        <f t="shared" si="219"/>
        <v>-1.2882827743278022E-2</v>
      </c>
      <c r="AC243" s="421">
        <f t="shared" si="220"/>
        <v>0.5314094021601089</v>
      </c>
      <c r="AD243" s="421">
        <f t="shared" si="221"/>
        <v>-7.3314998878008325E-2</v>
      </c>
      <c r="AE243" s="418">
        <v>1</v>
      </c>
      <c r="AF243" s="493">
        <v>1</v>
      </c>
      <c r="AG243" s="422">
        <f t="shared" si="222"/>
        <v>0.5768630321690521</v>
      </c>
      <c r="AH243" s="421">
        <f t="shared" si="223"/>
        <v>-8.2023576200001794E-2</v>
      </c>
      <c r="AI243" s="421">
        <f t="shared" si="224"/>
        <v>0.56161893043874977</v>
      </c>
      <c r="AJ243" s="421">
        <f t="shared" si="225"/>
        <v>-1.0385865541384152E-2</v>
      </c>
      <c r="AK243" s="506">
        <f>[4]Danaei!C71</f>
        <v>0.17037645999999998</v>
      </c>
      <c r="AL243" s="437">
        <f>[4]Danaei!D71</f>
        <v>0.23749031999999998</v>
      </c>
      <c r="AM243" s="437">
        <f>[4]Danaei!E71</f>
        <v>0.29427456000000002</v>
      </c>
      <c r="AN243" s="437">
        <f>[4]Danaei!F71</f>
        <v>0.29785865999999994</v>
      </c>
      <c r="AO243" s="800">
        <f>[3]Model_inputs!Z31</f>
        <v>1876.7863227956325</v>
      </c>
      <c r="AP243" s="422"/>
      <c r="AQ243" s="437">
        <f t="shared" si="217"/>
        <v>1</v>
      </c>
      <c r="AW243" s="453"/>
      <c r="AX243" s="432"/>
      <c r="AY243" s="432"/>
      <c r="AZ243" s="432"/>
      <c r="BA243" s="611"/>
      <c r="BB243" s="611"/>
      <c r="BC243" s="611"/>
      <c r="BD243" s="611"/>
      <c r="BE243" s="611"/>
      <c r="BF243" s="611"/>
      <c r="BG243" s="611"/>
      <c r="BH243" s="611"/>
      <c r="BI243" s="611"/>
      <c r="BJ243" s="611"/>
      <c r="BK243" s="611"/>
      <c r="BL243" s="611"/>
      <c r="BM243" s="611"/>
      <c r="BN243" s="610"/>
      <c r="BT243" s="424"/>
      <c r="BU243" s="424"/>
      <c r="BV243" s="425" t="s">
        <v>13</v>
      </c>
      <c r="BW243" s="424">
        <v>28</v>
      </c>
      <c r="BX243" s="429">
        <f>[5]Model_inputs!AA31</f>
        <v>0.92176926880978016</v>
      </c>
      <c r="BY243" s="429">
        <f>[5]Model_inputs!AB31</f>
        <v>0.72369681344243342</v>
      </c>
      <c r="BZ243" s="429">
        <f>[5]Model_inputs!AC31</f>
        <v>0.74908181478954716</v>
      </c>
      <c r="CA243" s="429">
        <f>[5]Model_inputs!AD31</f>
        <v>1</v>
      </c>
      <c r="CB243" s="429">
        <f>[5]Model_inputs!AE31</f>
        <v>0.70454545454545447</v>
      </c>
      <c r="CC243" s="429">
        <f>[5]Model_inputs!AF31</f>
        <v>0.88950793227765479</v>
      </c>
      <c r="CD243" s="429">
        <f>[5]Model_inputs!AG31</f>
        <v>0.79122436158486886</v>
      </c>
      <c r="CE243" s="429">
        <f>[5]Model_inputs!AH31</f>
        <v>0.81122602261628052</v>
      </c>
      <c r="CF243" s="429">
        <f>[5]Model_inputs!AI31</f>
        <v>1</v>
      </c>
      <c r="CG243" s="429">
        <f>[5]Model_inputs!AJ31</f>
        <v>1</v>
      </c>
      <c r="CH243" s="419"/>
    </row>
    <row r="244" spans="1:86" s="425" customFormat="1">
      <c r="A244" s="425" t="s">
        <v>13</v>
      </c>
      <c r="B244" s="424">
        <f t="shared" si="216"/>
        <v>29</v>
      </c>
      <c r="C244" s="817">
        <f>[3]Model_inputs!D32</f>
        <v>8.0621207620825731E-4</v>
      </c>
      <c r="D244" s="815">
        <f>[3]Model_inputs!C32</f>
        <v>47134</v>
      </c>
      <c r="E244" s="434"/>
      <c r="F244" s="822">
        <f>[3]Model_inputs!E32</f>
        <v>9.7694218463752647E-2</v>
      </c>
      <c r="G244" s="826">
        <f>[3]Model_inputs!F32</f>
        <v>1E-4</v>
      </c>
      <c r="H244" s="794">
        <f>[3]Model_inputs!G32</f>
        <v>2.1600000000000001E-2</v>
      </c>
      <c r="I244" s="794">
        <f>[3]Model_inputs!H32</f>
        <v>9.6068061972262905E-2</v>
      </c>
      <c r="J244" s="827">
        <f>[3]Model_inputs!I32</f>
        <v>3965.3564400298101</v>
      </c>
      <c r="K244" s="826">
        <f>[3]Model_inputs!J32</f>
        <v>0</v>
      </c>
      <c r="L244" s="794">
        <f>[3]Model_inputs!K32</f>
        <v>0</v>
      </c>
      <c r="M244" s="794">
        <f>[3]Model_inputs!L32</f>
        <v>0.18264578168016038</v>
      </c>
      <c r="N244" s="827">
        <f>[3]Model_inputs!M32</f>
        <v>2982.2245711789828</v>
      </c>
      <c r="O244" s="826">
        <f>[3]Model_inputs!N32</f>
        <v>1E-4</v>
      </c>
      <c r="P244" s="794">
        <f>[3]Model_inputs!O32</f>
        <v>2.1600000000000001E-2</v>
      </c>
      <c r="Q244" s="794">
        <f>[3]Model_inputs!P32</f>
        <v>7.1427148601077378E-2</v>
      </c>
      <c r="R244" s="827">
        <f>[3]Model_inputs!Q32</f>
        <v>674.59248289243953</v>
      </c>
      <c r="S244" s="826">
        <f>[3]Model_inputs!R32</f>
        <v>0</v>
      </c>
      <c r="T244" s="794">
        <f>[3]Model_inputs!S32</f>
        <v>0</v>
      </c>
      <c r="U244" s="794">
        <f>[3]Model_inputs!T32</f>
        <v>0</v>
      </c>
      <c r="V244" s="827">
        <f>[3]Model_inputs!U32</f>
        <v>0</v>
      </c>
      <c r="W244" s="826">
        <f>[3]Model_inputs!V32</f>
        <v>0</v>
      </c>
      <c r="X244" s="794">
        <f>[3]Model_inputs!W32</f>
        <v>1.37E-2</v>
      </c>
      <c r="Y244" s="794">
        <f>[3]Model_inputs!X32</f>
        <v>9.7416867852340744E-2</v>
      </c>
      <c r="Z244" s="827">
        <f>[3]Model_inputs!Y32</f>
        <v>23412.217563883005</v>
      </c>
      <c r="AA244" s="422">
        <f t="shared" si="218"/>
        <v>0.6676407045618109</v>
      </c>
      <c r="AB244" s="421">
        <f t="shared" si="219"/>
        <v>-1.2882827743278022E-2</v>
      </c>
      <c r="AC244" s="421">
        <f t="shared" si="220"/>
        <v>0.5314094021601089</v>
      </c>
      <c r="AD244" s="421">
        <f t="shared" si="221"/>
        <v>-7.3314998878008325E-2</v>
      </c>
      <c r="AE244" s="418">
        <v>1</v>
      </c>
      <c r="AF244" s="493">
        <v>1</v>
      </c>
      <c r="AG244" s="422">
        <f t="shared" si="222"/>
        <v>0.5768630321690521</v>
      </c>
      <c r="AH244" s="421">
        <f t="shared" si="223"/>
        <v>-8.2023576200001794E-2</v>
      </c>
      <c r="AI244" s="421">
        <f t="shared" si="224"/>
        <v>0.56161893043874977</v>
      </c>
      <c r="AJ244" s="421">
        <f t="shared" si="225"/>
        <v>-1.0385865541384152E-2</v>
      </c>
      <c r="AK244" s="506">
        <f>[4]Danaei!C72</f>
        <v>0.17093917999999997</v>
      </c>
      <c r="AL244" s="437">
        <f>[4]Danaei!D72</f>
        <v>0.23664525999999997</v>
      </c>
      <c r="AM244" s="437">
        <f>[4]Danaei!E72</f>
        <v>0.30271118000000002</v>
      </c>
      <c r="AN244" s="437">
        <f>[4]Danaei!F72</f>
        <v>0.28970437999999993</v>
      </c>
      <c r="AO244" s="800">
        <f>[3]Model_inputs!Z32</f>
        <v>1872.4206392033441</v>
      </c>
      <c r="AP244" s="422"/>
      <c r="AQ244" s="437">
        <f t="shared" si="217"/>
        <v>0.99999999999999978</v>
      </c>
      <c r="AV244" s="431"/>
      <c r="AW244" s="453"/>
      <c r="AX244" s="432"/>
      <c r="AY244" s="432"/>
      <c r="AZ244" s="432"/>
      <c r="BA244" s="611"/>
      <c r="BB244" s="611"/>
      <c r="BC244" s="611"/>
      <c r="BD244" s="611"/>
      <c r="BE244" s="611"/>
      <c r="BF244" s="611"/>
      <c r="BG244" s="611"/>
      <c r="BH244" s="611"/>
      <c r="BI244" s="611"/>
      <c r="BJ244" s="611"/>
      <c r="BK244" s="611"/>
      <c r="BL244" s="611"/>
      <c r="BM244" s="611"/>
      <c r="BN244" s="610"/>
      <c r="BO244" s="424"/>
      <c r="BP244" s="424"/>
      <c r="BQ244" s="424"/>
      <c r="BR244" s="424"/>
      <c r="BT244" s="424"/>
      <c r="BU244" s="424"/>
      <c r="BV244" s="425" t="s">
        <v>13</v>
      </c>
      <c r="BW244" s="424">
        <v>29</v>
      </c>
      <c r="BX244" s="429">
        <f>[5]Model_inputs!AA32</f>
        <v>0.92176926880978016</v>
      </c>
      <c r="BY244" s="429">
        <f>[5]Model_inputs!AB32</f>
        <v>0.72369681344243342</v>
      </c>
      <c r="BZ244" s="429">
        <f>[5]Model_inputs!AC32</f>
        <v>0.74908181478954716</v>
      </c>
      <c r="CA244" s="429">
        <f>[5]Model_inputs!AD32</f>
        <v>1</v>
      </c>
      <c r="CB244" s="429">
        <f>[5]Model_inputs!AE32</f>
        <v>0.70454545454545447</v>
      </c>
      <c r="CC244" s="429">
        <f>[5]Model_inputs!AF32</f>
        <v>0.88950793227765479</v>
      </c>
      <c r="CD244" s="429">
        <f>[5]Model_inputs!AG32</f>
        <v>0.79122436158486886</v>
      </c>
      <c r="CE244" s="429">
        <f>[5]Model_inputs!AH32</f>
        <v>0.81122602261628052</v>
      </c>
      <c r="CF244" s="429">
        <f>[5]Model_inputs!AI32</f>
        <v>1</v>
      </c>
      <c r="CG244" s="429">
        <f>[5]Model_inputs!AJ32</f>
        <v>1</v>
      </c>
      <c r="CH244" s="419"/>
    </row>
    <row r="245" spans="1:86" s="425" customFormat="1">
      <c r="A245" s="425" t="s">
        <v>13</v>
      </c>
      <c r="B245" s="424">
        <f t="shared" si="216"/>
        <v>30</v>
      </c>
      <c r="C245" s="817">
        <f>[3]Model_inputs!D33</f>
        <v>6.1807331628303494E-4</v>
      </c>
      <c r="D245" s="815">
        <f>[3]Model_inputs!C33</f>
        <v>46920</v>
      </c>
      <c r="E245" s="434"/>
      <c r="F245" s="822">
        <f>[3]Model_inputs!E33</f>
        <v>9.885899938860003E-2</v>
      </c>
      <c r="G245" s="826">
        <f>[3]Model_inputs!F33</f>
        <v>1E-4</v>
      </c>
      <c r="H245" s="794">
        <f>[3]Model_inputs!G33</f>
        <v>2.4299999999999999E-2</v>
      </c>
      <c r="I245" s="794">
        <f>[3]Model_inputs!H33</f>
        <v>9.8072845995469768E-2</v>
      </c>
      <c r="J245" s="827">
        <f>[3]Model_inputs!I33</f>
        <v>3965.3564400298101</v>
      </c>
      <c r="K245" s="826">
        <f>[3]Model_inputs!J33</f>
        <v>0</v>
      </c>
      <c r="L245" s="794">
        <f>[3]Model_inputs!K33</f>
        <v>0</v>
      </c>
      <c r="M245" s="794">
        <f>[3]Model_inputs!L33</f>
        <v>0.17555360829238484</v>
      </c>
      <c r="N245" s="827">
        <f>[3]Model_inputs!M33</f>
        <v>2982.2245711789828</v>
      </c>
      <c r="O245" s="826">
        <f>[3]Model_inputs!N33</f>
        <v>1E-4</v>
      </c>
      <c r="P245" s="794">
        <f>[3]Model_inputs!O33</f>
        <v>2.4299999999999999E-2</v>
      </c>
      <c r="Q245" s="794">
        <f>[3]Model_inputs!P33</f>
        <v>7.6210585656148189E-2</v>
      </c>
      <c r="R245" s="827">
        <f>[3]Model_inputs!Q33</f>
        <v>674.59248289243953</v>
      </c>
      <c r="S245" s="826">
        <f>[3]Model_inputs!R33</f>
        <v>0</v>
      </c>
      <c r="T245" s="794">
        <f>[3]Model_inputs!S33</f>
        <v>0</v>
      </c>
      <c r="U245" s="794">
        <f>[3]Model_inputs!T33</f>
        <v>0</v>
      </c>
      <c r="V245" s="827">
        <f>[3]Model_inputs!U33</f>
        <v>0</v>
      </c>
      <c r="W245" s="826">
        <f>[3]Model_inputs!V33</f>
        <v>0</v>
      </c>
      <c r="X245" s="794">
        <f>[3]Model_inputs!W33</f>
        <v>1.9199999999999998E-2</v>
      </c>
      <c r="Y245" s="794">
        <f>[3]Model_inputs!X33</f>
        <v>0.10562195683993768</v>
      </c>
      <c r="Z245" s="827">
        <f>[3]Model_inputs!Y33</f>
        <v>23412.217563883005</v>
      </c>
      <c r="AA245" s="422">
        <f t="shared" si="218"/>
        <v>0.6676407045618109</v>
      </c>
      <c r="AB245" s="421">
        <f t="shared" si="219"/>
        <v>-1.2882827743278022E-2</v>
      </c>
      <c r="AC245" s="421">
        <f t="shared" si="220"/>
        <v>0.5314094021601089</v>
      </c>
      <c r="AD245" s="421">
        <f t="shared" si="221"/>
        <v>-7.3314998878008325E-2</v>
      </c>
      <c r="AE245" s="418">
        <v>1</v>
      </c>
      <c r="AF245" s="493">
        <v>1</v>
      </c>
      <c r="AG245" s="422">
        <f t="shared" si="222"/>
        <v>0.5768630321690521</v>
      </c>
      <c r="AH245" s="421">
        <f t="shared" si="223"/>
        <v>-8.2023576200001794E-2</v>
      </c>
      <c r="AI245" s="421">
        <f t="shared" si="224"/>
        <v>0.56161893043874977</v>
      </c>
      <c r="AJ245" s="421">
        <f t="shared" si="225"/>
        <v>-1.0385865541384152E-2</v>
      </c>
      <c r="AK245" s="506">
        <f>[4]Danaei!C73</f>
        <v>0.17150190000000001</v>
      </c>
      <c r="AL245" s="437">
        <f>[4]Danaei!D73</f>
        <v>0.23580019999999999</v>
      </c>
      <c r="AM245" s="437">
        <f>[4]Danaei!E73</f>
        <v>0.31114779999999997</v>
      </c>
      <c r="AN245" s="437">
        <f>[4]Danaei!F73</f>
        <v>0.28155010000000003</v>
      </c>
      <c r="AO245" s="800">
        <f>[3]Model_inputs!Z33</f>
        <v>1868.0549556110557</v>
      </c>
      <c r="AP245" s="455"/>
      <c r="AQ245" s="437">
        <f t="shared" si="217"/>
        <v>1</v>
      </c>
      <c r="AW245" s="453"/>
      <c r="AX245" s="432"/>
      <c r="AY245" s="432"/>
      <c r="AZ245" s="432"/>
      <c r="BA245" s="611"/>
      <c r="BB245" s="611"/>
      <c r="BC245" s="611"/>
      <c r="BD245" s="611"/>
      <c r="BE245" s="611"/>
      <c r="BF245" s="611"/>
      <c r="BG245" s="611"/>
      <c r="BH245" s="611"/>
      <c r="BI245" s="611"/>
      <c r="BJ245" s="611"/>
      <c r="BK245" s="611"/>
      <c r="BL245" s="611"/>
      <c r="BM245" s="611"/>
      <c r="BN245" s="610"/>
      <c r="BO245" s="424"/>
      <c r="BP245" s="424"/>
      <c r="BQ245" s="424"/>
      <c r="BR245" s="424"/>
      <c r="BT245" s="424"/>
      <c r="BU245" s="424"/>
      <c r="BV245" s="425" t="s">
        <v>13</v>
      </c>
      <c r="BW245" s="424">
        <v>30</v>
      </c>
      <c r="BX245" s="429">
        <f>[5]Model_inputs!AA33</f>
        <v>0.92176926880978016</v>
      </c>
      <c r="BY245" s="429">
        <f>[5]Model_inputs!AB33</f>
        <v>0.72369681344243342</v>
      </c>
      <c r="BZ245" s="429">
        <f>[5]Model_inputs!AC33</f>
        <v>0.74908181478954716</v>
      </c>
      <c r="CA245" s="429">
        <f>[5]Model_inputs!AD33</f>
        <v>1</v>
      </c>
      <c r="CB245" s="429">
        <f>[5]Model_inputs!AE33</f>
        <v>0.70454545454545447</v>
      </c>
      <c r="CC245" s="429">
        <f>[5]Model_inputs!AF33</f>
        <v>0.88950793227765479</v>
      </c>
      <c r="CD245" s="429">
        <f>[5]Model_inputs!AG33</f>
        <v>0.79122436158486886</v>
      </c>
      <c r="CE245" s="429">
        <f>[5]Model_inputs!AH33</f>
        <v>0.81122602261628052</v>
      </c>
      <c r="CF245" s="429">
        <f>[5]Model_inputs!AI33</f>
        <v>1</v>
      </c>
      <c r="CG245" s="429">
        <f>[5]Model_inputs!AJ33</f>
        <v>1</v>
      </c>
      <c r="CH245" s="419"/>
    </row>
    <row r="246" spans="1:86" s="425" customFormat="1">
      <c r="A246" s="425" t="s">
        <v>13</v>
      </c>
      <c r="B246" s="424">
        <f t="shared" si="216"/>
        <v>31</v>
      </c>
      <c r="C246" s="817">
        <f>[3]Model_inputs!D34</f>
        <v>8.171340099776363E-4</v>
      </c>
      <c r="D246" s="815">
        <f>[3]Model_inputs!C34</f>
        <v>46504</v>
      </c>
      <c r="E246" s="806"/>
      <c r="F246" s="822">
        <f>[3]Model_inputs!E34</f>
        <v>0.1002912231558916</v>
      </c>
      <c r="G246" s="826">
        <f>[3]Model_inputs!F34</f>
        <v>1E-4</v>
      </c>
      <c r="H246" s="794">
        <f>[3]Model_inputs!G34</f>
        <v>2.7099999999999999E-2</v>
      </c>
      <c r="I246" s="794">
        <f>[3]Model_inputs!H34</f>
        <v>9.8072845995469768E-2</v>
      </c>
      <c r="J246" s="827">
        <f>[3]Model_inputs!I34</f>
        <v>3965.3564400298101</v>
      </c>
      <c r="K246" s="826">
        <f>[3]Model_inputs!J34</f>
        <v>0</v>
      </c>
      <c r="L246" s="794">
        <f>[3]Model_inputs!K34</f>
        <v>0</v>
      </c>
      <c r="M246" s="794">
        <f>[3]Model_inputs!L34</f>
        <v>0.17555360829238484</v>
      </c>
      <c r="N246" s="827">
        <f>[3]Model_inputs!M34</f>
        <v>2982.2245711789828</v>
      </c>
      <c r="O246" s="826">
        <f>[3]Model_inputs!N34</f>
        <v>1E-4</v>
      </c>
      <c r="P246" s="794">
        <f>[3]Model_inputs!O34</f>
        <v>2.7099999999999999E-2</v>
      </c>
      <c r="Q246" s="794">
        <f>[3]Model_inputs!P34</f>
        <v>7.6210585656148189E-2</v>
      </c>
      <c r="R246" s="827">
        <f>[3]Model_inputs!Q34</f>
        <v>674.59248289243953</v>
      </c>
      <c r="S246" s="826">
        <f>[3]Model_inputs!R34</f>
        <v>0</v>
      </c>
      <c r="T246" s="794">
        <f>[3]Model_inputs!S34</f>
        <v>0</v>
      </c>
      <c r="U246" s="794">
        <f>[3]Model_inputs!T34</f>
        <v>0</v>
      </c>
      <c r="V246" s="827">
        <f>[3]Model_inputs!U34</f>
        <v>0</v>
      </c>
      <c r="W246" s="826">
        <f>[3]Model_inputs!V34</f>
        <v>0</v>
      </c>
      <c r="X246" s="794">
        <f>[3]Model_inputs!W34</f>
        <v>2.41E-2</v>
      </c>
      <c r="Y246" s="794">
        <f>[3]Model_inputs!X34</f>
        <v>0.10562195683993768</v>
      </c>
      <c r="Z246" s="827">
        <f>[3]Model_inputs!Y34</f>
        <v>23412.217563883005</v>
      </c>
      <c r="AA246" s="422">
        <f t="shared" si="218"/>
        <v>0.6676407045618109</v>
      </c>
      <c r="AB246" s="421">
        <f t="shared" si="219"/>
        <v>-1.2882827743278022E-2</v>
      </c>
      <c r="AC246" s="421">
        <f t="shared" si="220"/>
        <v>0.5314094021601089</v>
      </c>
      <c r="AD246" s="421">
        <f t="shared" si="221"/>
        <v>-7.3314998878008325E-2</v>
      </c>
      <c r="AE246" s="418">
        <v>1</v>
      </c>
      <c r="AF246" s="493">
        <v>1</v>
      </c>
      <c r="AG246" s="422">
        <f t="shared" si="222"/>
        <v>0.5768630321690521</v>
      </c>
      <c r="AH246" s="421">
        <f t="shared" si="223"/>
        <v>-8.2023576200001794E-2</v>
      </c>
      <c r="AI246" s="421">
        <f t="shared" si="224"/>
        <v>0.56161893043874977</v>
      </c>
      <c r="AJ246" s="421">
        <f t="shared" si="225"/>
        <v>-1.0385865541384152E-2</v>
      </c>
      <c r="AK246" s="506">
        <f>[4]Danaei!C74</f>
        <v>0.1811257</v>
      </c>
      <c r="AL246" s="437">
        <f>[4]Danaei!D74</f>
        <v>0.23464647999999999</v>
      </c>
      <c r="AM246" s="437">
        <f>[4]Danaei!E74</f>
        <v>0.31139107999999999</v>
      </c>
      <c r="AN246" s="437">
        <f>[4]Danaei!F74</f>
        <v>0.27283672000000003</v>
      </c>
      <c r="AO246" s="800">
        <f>[3]Model_inputs!Z34</f>
        <v>1886.2410243425691</v>
      </c>
      <c r="AP246" s="455"/>
      <c r="AQ246" s="437">
        <f t="shared" si="217"/>
        <v>0.99999998000000001</v>
      </c>
      <c r="AW246" s="453"/>
      <c r="AX246" s="432"/>
      <c r="AY246" s="432"/>
      <c r="AZ246" s="432"/>
      <c r="BA246" s="611"/>
      <c r="BB246" s="611"/>
      <c r="BC246" s="611"/>
      <c r="BD246" s="611"/>
      <c r="BE246" s="611"/>
      <c r="BF246" s="611"/>
      <c r="BG246" s="611"/>
      <c r="BH246" s="611"/>
      <c r="BI246" s="611"/>
      <c r="BJ246" s="611"/>
      <c r="BK246" s="611"/>
      <c r="BL246" s="611"/>
      <c r="BM246" s="611"/>
      <c r="BN246" s="610"/>
      <c r="BO246" s="424"/>
      <c r="BP246" s="424"/>
      <c r="BQ246" s="424"/>
      <c r="BR246" s="424"/>
      <c r="BT246" s="424"/>
      <c r="BU246" s="424"/>
      <c r="BV246" s="425" t="s">
        <v>13</v>
      </c>
      <c r="BW246" s="424">
        <v>31</v>
      </c>
      <c r="BX246" s="429">
        <f>[5]Model_inputs!AA34</f>
        <v>0.92176926880978016</v>
      </c>
      <c r="BY246" s="429">
        <f>[5]Model_inputs!AB34</f>
        <v>0.72369681344243342</v>
      </c>
      <c r="BZ246" s="429">
        <f>[5]Model_inputs!AC34</f>
        <v>0.74908181478954716</v>
      </c>
      <c r="CA246" s="429">
        <f>[5]Model_inputs!AD34</f>
        <v>1</v>
      </c>
      <c r="CB246" s="429">
        <f>[5]Model_inputs!AE34</f>
        <v>0.70454545454545447</v>
      </c>
      <c r="CC246" s="429">
        <f>[5]Model_inputs!AF34</f>
        <v>0.88950793227765479</v>
      </c>
      <c r="CD246" s="429">
        <f>[5]Model_inputs!AG34</f>
        <v>0.79122436158486886</v>
      </c>
      <c r="CE246" s="429">
        <f>[5]Model_inputs!AH34</f>
        <v>0.81122602261628052</v>
      </c>
      <c r="CF246" s="429">
        <f>[5]Model_inputs!AI34</f>
        <v>1</v>
      </c>
      <c r="CG246" s="429">
        <f>[5]Model_inputs!AJ34</f>
        <v>1</v>
      </c>
      <c r="CH246" s="419"/>
    </row>
    <row r="247" spans="1:86" s="425" customFormat="1">
      <c r="A247" s="425" t="s">
        <v>13</v>
      </c>
      <c r="B247" s="424">
        <f t="shared" si="216"/>
        <v>32</v>
      </c>
      <c r="C247" s="817">
        <f>[3]Model_inputs!D35</f>
        <v>9.277838910824865E-4</v>
      </c>
      <c r="D247" s="815">
        <f>[3]Model_inputs!C35</f>
        <v>46347</v>
      </c>
      <c r="E247" s="434">
        <f>SUM(D245:D249)</f>
        <v>229507</v>
      </c>
      <c r="F247" s="822">
        <f>[3]Model_inputs!E35</f>
        <v>0.1017441963231597</v>
      </c>
      <c r="G247" s="826">
        <f>[3]Model_inputs!F35</f>
        <v>1E-4</v>
      </c>
      <c r="H247" s="794">
        <f>[3]Model_inputs!G35</f>
        <v>0.03</v>
      </c>
      <c r="I247" s="794">
        <f>[3]Model_inputs!H35</f>
        <v>9.8072845995469768E-2</v>
      </c>
      <c r="J247" s="827">
        <f>[3]Model_inputs!I35</f>
        <v>3965.3564400298101</v>
      </c>
      <c r="K247" s="826">
        <f>[3]Model_inputs!J35</f>
        <v>0</v>
      </c>
      <c r="L247" s="794">
        <f>[3]Model_inputs!K35</f>
        <v>0</v>
      </c>
      <c r="M247" s="794">
        <f>[3]Model_inputs!L35</f>
        <v>0.17555360829238484</v>
      </c>
      <c r="N247" s="827">
        <f>[3]Model_inputs!M35</f>
        <v>2982.2245711789828</v>
      </c>
      <c r="O247" s="826">
        <f>[3]Model_inputs!N35</f>
        <v>1E-4</v>
      </c>
      <c r="P247" s="794">
        <f>[3]Model_inputs!O35</f>
        <v>0.03</v>
      </c>
      <c r="Q247" s="794">
        <f>[3]Model_inputs!P35</f>
        <v>7.6210585656148189E-2</v>
      </c>
      <c r="R247" s="827">
        <f>[3]Model_inputs!Q35</f>
        <v>674.59248289243953</v>
      </c>
      <c r="S247" s="826">
        <f>[3]Model_inputs!R35</f>
        <v>0</v>
      </c>
      <c r="T247" s="794">
        <f>[3]Model_inputs!S35</f>
        <v>0</v>
      </c>
      <c r="U247" s="794">
        <f>[3]Model_inputs!T35</f>
        <v>0</v>
      </c>
      <c r="V247" s="827">
        <f>[3]Model_inputs!U35</f>
        <v>0</v>
      </c>
      <c r="W247" s="826">
        <f>[3]Model_inputs!V35</f>
        <v>0</v>
      </c>
      <c r="X247" s="794">
        <f>[3]Model_inputs!W35</f>
        <v>2.76E-2</v>
      </c>
      <c r="Y247" s="794">
        <f>[3]Model_inputs!X35</f>
        <v>0.10562195683993768</v>
      </c>
      <c r="Z247" s="827">
        <f>[3]Model_inputs!Y35</f>
        <v>23412.217563883005</v>
      </c>
      <c r="AA247" s="422">
        <f t="shared" si="218"/>
        <v>0.6676407045618109</v>
      </c>
      <c r="AB247" s="421">
        <f t="shared" si="219"/>
        <v>-1.2882827743278022E-2</v>
      </c>
      <c r="AC247" s="421">
        <f t="shared" si="220"/>
        <v>0.5314094021601089</v>
      </c>
      <c r="AD247" s="421">
        <f t="shared" si="221"/>
        <v>-7.3314998878008325E-2</v>
      </c>
      <c r="AE247" s="418">
        <v>1</v>
      </c>
      <c r="AF247" s="493">
        <v>1</v>
      </c>
      <c r="AG247" s="422">
        <f t="shared" si="222"/>
        <v>0.5768630321690521</v>
      </c>
      <c r="AH247" s="421">
        <f t="shared" si="223"/>
        <v>-8.2023576200001794E-2</v>
      </c>
      <c r="AI247" s="421">
        <f t="shared" si="224"/>
        <v>0.56161893043874977</v>
      </c>
      <c r="AJ247" s="421">
        <f t="shared" si="225"/>
        <v>-1.0385865541384152E-2</v>
      </c>
      <c r="AK247" s="506">
        <f>[4]Danaei!C75</f>
        <v>0.19074949999999999</v>
      </c>
      <c r="AL247" s="437">
        <f>[4]Danaei!D75</f>
        <v>0.23349275999999999</v>
      </c>
      <c r="AM247" s="437">
        <f>[4]Danaei!E75</f>
        <v>0.31163436</v>
      </c>
      <c r="AN247" s="437">
        <f>[4]Danaei!F75</f>
        <v>0.26412334000000004</v>
      </c>
      <c r="AO247" s="800">
        <f>[3]Model_inputs!Z35</f>
        <v>1904.4270930740824</v>
      </c>
      <c r="AP247" s="455"/>
      <c r="AQ247" s="437">
        <f t="shared" si="217"/>
        <v>0.99999996000000002</v>
      </c>
      <c r="AW247" s="453"/>
      <c r="AX247" s="432"/>
      <c r="AY247" s="432"/>
      <c r="AZ247" s="432"/>
      <c r="BA247" s="832"/>
      <c r="BB247" s="832"/>
      <c r="BC247" s="832"/>
      <c r="BD247" s="832"/>
      <c r="BE247" s="832"/>
      <c r="BF247" s="832"/>
      <c r="BG247" s="832"/>
      <c r="BH247" s="832"/>
      <c r="BI247" s="832"/>
      <c r="BJ247" s="832"/>
      <c r="BK247" s="832"/>
      <c r="BL247" s="832"/>
      <c r="BM247" s="610"/>
      <c r="BN247" s="610"/>
      <c r="BR247" s="424"/>
      <c r="BT247" s="424"/>
      <c r="BU247" s="424"/>
      <c r="BV247" s="425" t="s">
        <v>13</v>
      </c>
      <c r="BW247" s="424">
        <v>32</v>
      </c>
      <c r="BX247" s="429">
        <f>[5]Model_inputs!AA35</f>
        <v>0.92176926880978016</v>
      </c>
      <c r="BY247" s="429">
        <f>[5]Model_inputs!AB35</f>
        <v>0.72369681344243342</v>
      </c>
      <c r="BZ247" s="429">
        <f>[5]Model_inputs!AC35</f>
        <v>0.74908181478954716</v>
      </c>
      <c r="CA247" s="429">
        <f>[5]Model_inputs!AD35</f>
        <v>1</v>
      </c>
      <c r="CB247" s="429">
        <f>[5]Model_inputs!AE35</f>
        <v>0.70454545454545447</v>
      </c>
      <c r="CC247" s="429">
        <f>[5]Model_inputs!AF35</f>
        <v>0.88950793227765479</v>
      </c>
      <c r="CD247" s="429">
        <f>[5]Model_inputs!AG35</f>
        <v>0.79122436158486886</v>
      </c>
      <c r="CE247" s="429">
        <f>[5]Model_inputs!AH35</f>
        <v>0.81122602261628052</v>
      </c>
      <c r="CF247" s="429">
        <f>[5]Model_inputs!AI35</f>
        <v>1</v>
      </c>
      <c r="CG247" s="429">
        <f>[5]Model_inputs!AJ35</f>
        <v>1</v>
      </c>
      <c r="CH247" s="419"/>
    </row>
    <row r="248" spans="1:86" s="425" customFormat="1">
      <c r="A248" s="425" t="s">
        <v>13</v>
      </c>
      <c r="B248" s="424">
        <f t="shared" si="216"/>
        <v>33</v>
      </c>
      <c r="C248" s="817">
        <f>[3]Model_inputs!D36</f>
        <v>7.0591868699124215E-4</v>
      </c>
      <c r="D248" s="815">
        <f>[3]Model_inputs!C36</f>
        <v>45331</v>
      </c>
      <c r="E248" s="434"/>
      <c r="F248" s="822">
        <f>[3]Model_inputs!E36</f>
        <v>0.10321821949817894</v>
      </c>
      <c r="G248" s="826">
        <f>[3]Model_inputs!F36</f>
        <v>2.0000000000000001E-4</v>
      </c>
      <c r="H248" s="794">
        <f>[3]Model_inputs!G36</f>
        <v>3.3099999999999997E-2</v>
      </c>
      <c r="I248" s="794">
        <f>[3]Model_inputs!H36</f>
        <v>9.8072845995469768E-2</v>
      </c>
      <c r="J248" s="827">
        <f>[3]Model_inputs!I36</f>
        <v>3965.3564400298101</v>
      </c>
      <c r="K248" s="826">
        <f>[3]Model_inputs!J36</f>
        <v>0</v>
      </c>
      <c r="L248" s="794">
        <f>[3]Model_inputs!K36</f>
        <v>0</v>
      </c>
      <c r="M248" s="794">
        <f>[3]Model_inputs!L36</f>
        <v>0.17555360829238484</v>
      </c>
      <c r="N248" s="827">
        <f>[3]Model_inputs!M36</f>
        <v>2982.2245711789828</v>
      </c>
      <c r="O248" s="826">
        <f>[3]Model_inputs!N36</f>
        <v>2.0000000000000001E-4</v>
      </c>
      <c r="P248" s="794">
        <f>[3]Model_inputs!O36</f>
        <v>3.3099999999999997E-2</v>
      </c>
      <c r="Q248" s="794">
        <f>[3]Model_inputs!P36</f>
        <v>7.6210585656148189E-2</v>
      </c>
      <c r="R248" s="827">
        <f>[3]Model_inputs!Q36</f>
        <v>674.59248289243953</v>
      </c>
      <c r="S248" s="826">
        <f>[3]Model_inputs!R36</f>
        <v>0</v>
      </c>
      <c r="T248" s="794">
        <f>[3]Model_inputs!S36</f>
        <v>0</v>
      </c>
      <c r="U248" s="794">
        <f>[3]Model_inputs!T36</f>
        <v>0</v>
      </c>
      <c r="V248" s="827">
        <f>[3]Model_inputs!U36</f>
        <v>0</v>
      </c>
      <c r="W248" s="826">
        <f>[3]Model_inputs!V36</f>
        <v>0</v>
      </c>
      <c r="X248" s="794">
        <f>[3]Model_inputs!W36</f>
        <v>2.98E-2</v>
      </c>
      <c r="Y248" s="794">
        <f>[3]Model_inputs!X36</f>
        <v>0.10562195683993768</v>
      </c>
      <c r="Z248" s="827">
        <f>[3]Model_inputs!Y36</f>
        <v>23412.217563883005</v>
      </c>
      <c r="AA248" s="422">
        <f t="shared" si="218"/>
        <v>0.6676407045618109</v>
      </c>
      <c r="AB248" s="421">
        <f t="shared" si="219"/>
        <v>-1.2882827743278022E-2</v>
      </c>
      <c r="AC248" s="421">
        <f t="shared" si="220"/>
        <v>0.5314094021601089</v>
      </c>
      <c r="AD248" s="421">
        <f t="shared" si="221"/>
        <v>-7.3314998878008325E-2</v>
      </c>
      <c r="AE248" s="418">
        <v>1</v>
      </c>
      <c r="AF248" s="493">
        <v>1</v>
      </c>
      <c r="AG248" s="422">
        <f t="shared" si="222"/>
        <v>0.5768630321690521</v>
      </c>
      <c r="AH248" s="421">
        <f t="shared" si="223"/>
        <v>-8.2023576200001794E-2</v>
      </c>
      <c r="AI248" s="421">
        <f t="shared" si="224"/>
        <v>0.56161893043874977</v>
      </c>
      <c r="AJ248" s="421">
        <f t="shared" si="225"/>
        <v>-1.0385865541384152E-2</v>
      </c>
      <c r="AK248" s="506">
        <f>[4]Danaei!C76</f>
        <v>0.20037329999999998</v>
      </c>
      <c r="AL248" s="437">
        <f>[4]Danaei!D76</f>
        <v>0.23233904</v>
      </c>
      <c r="AM248" s="437">
        <f>[4]Danaei!E76</f>
        <v>0.31187764000000001</v>
      </c>
      <c r="AN248" s="437">
        <f>[4]Danaei!F76</f>
        <v>0.25540996000000005</v>
      </c>
      <c r="AO248" s="800">
        <f>[3]Model_inputs!Z36</f>
        <v>1922.6131618055958</v>
      </c>
      <c r="AP248" s="455"/>
      <c r="AQ248" s="437">
        <f t="shared" si="217"/>
        <v>0.99999994000000003</v>
      </c>
      <c r="AR248" s="424"/>
      <c r="AW248" s="453"/>
      <c r="AX248" s="432"/>
      <c r="AY248" s="432"/>
      <c r="AZ248" s="432"/>
      <c r="BA248" s="832"/>
      <c r="BB248" s="832"/>
      <c r="BC248" s="832"/>
      <c r="BD248" s="832"/>
      <c r="BE248" s="832"/>
      <c r="BF248" s="832"/>
      <c r="BG248" s="832"/>
      <c r="BH248" s="832"/>
      <c r="BI248" s="832"/>
      <c r="BJ248" s="832"/>
      <c r="BK248" s="832"/>
      <c r="BL248" s="832"/>
      <c r="BM248" s="610"/>
      <c r="BN248" s="610"/>
      <c r="BR248" s="424"/>
      <c r="BS248" s="424"/>
      <c r="BT248" s="424"/>
      <c r="BU248" s="424"/>
      <c r="BV248" s="425" t="s">
        <v>13</v>
      </c>
      <c r="BW248" s="424">
        <v>33</v>
      </c>
      <c r="BX248" s="429">
        <f>[5]Model_inputs!AA36</f>
        <v>0.92176926880978016</v>
      </c>
      <c r="BY248" s="429">
        <f>[5]Model_inputs!AB36</f>
        <v>0.72369681344243342</v>
      </c>
      <c r="BZ248" s="429">
        <f>[5]Model_inputs!AC36</f>
        <v>0.74908181478954716</v>
      </c>
      <c r="CA248" s="429">
        <f>[5]Model_inputs!AD36</f>
        <v>1</v>
      </c>
      <c r="CB248" s="429">
        <f>[5]Model_inputs!AE36</f>
        <v>0.70454545454545447</v>
      </c>
      <c r="CC248" s="429">
        <f>[5]Model_inputs!AF36</f>
        <v>0.88950793227765479</v>
      </c>
      <c r="CD248" s="429">
        <f>[5]Model_inputs!AG36</f>
        <v>0.79122436158486886</v>
      </c>
      <c r="CE248" s="429">
        <f>[5]Model_inputs!AH36</f>
        <v>0.81122602261628052</v>
      </c>
      <c r="CF248" s="429">
        <f>[5]Model_inputs!AI36</f>
        <v>1</v>
      </c>
      <c r="CG248" s="429">
        <f>[5]Model_inputs!AJ36</f>
        <v>1</v>
      </c>
      <c r="CH248" s="419"/>
    </row>
    <row r="249" spans="1:86" s="425" customFormat="1">
      <c r="A249" s="425" t="s">
        <v>13</v>
      </c>
      <c r="B249" s="424">
        <f t="shared" si="216"/>
        <v>34</v>
      </c>
      <c r="C249" s="817">
        <f>[3]Model_inputs!D37</f>
        <v>9.0079945952032433E-4</v>
      </c>
      <c r="D249" s="815">
        <f>[3]Model_inputs!C37</f>
        <v>44405</v>
      </c>
      <c r="E249" s="434"/>
      <c r="F249" s="822">
        <f>[3]Model_inputs!E37</f>
        <v>0.10471359764379121</v>
      </c>
      <c r="G249" s="826">
        <f>[3]Model_inputs!F37</f>
        <v>2.0000000000000001E-4</v>
      </c>
      <c r="H249" s="794">
        <f>[3]Model_inputs!G37</f>
        <v>3.6200000000000003E-2</v>
      </c>
      <c r="I249" s="794">
        <f>[3]Model_inputs!H37</f>
        <v>9.8072845995469768E-2</v>
      </c>
      <c r="J249" s="827">
        <f>[3]Model_inputs!I37</f>
        <v>3965.3564400298101</v>
      </c>
      <c r="K249" s="826">
        <f>[3]Model_inputs!J37</f>
        <v>0</v>
      </c>
      <c r="L249" s="794">
        <f>[3]Model_inputs!K37</f>
        <v>0</v>
      </c>
      <c r="M249" s="794">
        <f>[3]Model_inputs!L37</f>
        <v>0.17555360829238484</v>
      </c>
      <c r="N249" s="827">
        <f>[3]Model_inputs!M37</f>
        <v>2982.2245711789828</v>
      </c>
      <c r="O249" s="826">
        <f>[3]Model_inputs!N37</f>
        <v>2.0000000000000001E-4</v>
      </c>
      <c r="P249" s="794">
        <f>[3]Model_inputs!O37</f>
        <v>3.6200000000000003E-2</v>
      </c>
      <c r="Q249" s="794">
        <f>[3]Model_inputs!P37</f>
        <v>7.6210585656148189E-2</v>
      </c>
      <c r="R249" s="827">
        <f>[3]Model_inputs!Q37</f>
        <v>674.59248289243953</v>
      </c>
      <c r="S249" s="826">
        <f>[3]Model_inputs!R37</f>
        <v>0</v>
      </c>
      <c r="T249" s="794">
        <f>[3]Model_inputs!S37</f>
        <v>0</v>
      </c>
      <c r="U249" s="794">
        <f>[3]Model_inputs!T37</f>
        <v>0</v>
      </c>
      <c r="V249" s="827">
        <f>[3]Model_inputs!U37</f>
        <v>0</v>
      </c>
      <c r="W249" s="826">
        <f>[3]Model_inputs!V37</f>
        <v>0</v>
      </c>
      <c r="X249" s="794">
        <f>[3]Model_inputs!W37</f>
        <v>3.04E-2</v>
      </c>
      <c r="Y249" s="794">
        <f>[3]Model_inputs!X37</f>
        <v>0.10562195683993768</v>
      </c>
      <c r="Z249" s="827">
        <f>[3]Model_inputs!Y37</f>
        <v>23412.217563883005</v>
      </c>
      <c r="AA249" s="422">
        <f t="shared" si="218"/>
        <v>0.6676407045618109</v>
      </c>
      <c r="AB249" s="421">
        <f t="shared" si="219"/>
        <v>-1.2882827743278022E-2</v>
      </c>
      <c r="AC249" s="421">
        <f t="shared" si="220"/>
        <v>0.5314094021601089</v>
      </c>
      <c r="AD249" s="421">
        <f t="shared" si="221"/>
        <v>-7.3314998878008325E-2</v>
      </c>
      <c r="AE249" s="418">
        <v>1</v>
      </c>
      <c r="AF249" s="493">
        <v>1</v>
      </c>
      <c r="AG249" s="422">
        <f t="shared" si="222"/>
        <v>0.5768630321690521</v>
      </c>
      <c r="AH249" s="421">
        <f t="shared" si="223"/>
        <v>-8.2023576200001794E-2</v>
      </c>
      <c r="AI249" s="421">
        <f t="shared" si="224"/>
        <v>0.56161893043874977</v>
      </c>
      <c r="AJ249" s="421">
        <f t="shared" si="225"/>
        <v>-1.0385865541384152E-2</v>
      </c>
      <c r="AK249" s="506">
        <f>[4]Danaei!C77</f>
        <v>0.20999709999999996</v>
      </c>
      <c r="AL249" s="437">
        <f>[4]Danaei!D77</f>
        <v>0.23118532</v>
      </c>
      <c r="AM249" s="437">
        <f>[4]Danaei!E77</f>
        <v>0.31212092000000002</v>
      </c>
      <c r="AN249" s="437">
        <f>[4]Danaei!F77</f>
        <v>0.24669658000000005</v>
      </c>
      <c r="AO249" s="800">
        <f>[3]Model_inputs!Z37</f>
        <v>1940.7992305371092</v>
      </c>
      <c r="AP249" s="455"/>
      <c r="AQ249" s="437">
        <f t="shared" si="217"/>
        <v>0.99999992000000004</v>
      </c>
      <c r="AW249" s="453"/>
      <c r="AX249" s="432"/>
      <c r="AY249" s="432"/>
      <c r="AZ249" s="432"/>
      <c r="BA249" s="832"/>
      <c r="BB249" s="832"/>
      <c r="BC249" s="832"/>
      <c r="BD249" s="832"/>
      <c r="BE249" s="832"/>
      <c r="BF249" s="832"/>
      <c r="BG249" s="832"/>
      <c r="BH249" s="832"/>
      <c r="BI249" s="832"/>
      <c r="BJ249" s="832"/>
      <c r="BK249" s="832"/>
      <c r="BL249" s="832"/>
      <c r="BM249" s="610"/>
      <c r="BN249" s="610"/>
      <c r="BR249" s="424"/>
      <c r="BS249" s="424"/>
      <c r="BT249" s="424"/>
      <c r="BU249" s="424"/>
      <c r="BV249" s="425" t="s">
        <v>13</v>
      </c>
      <c r="BW249" s="424">
        <v>34</v>
      </c>
      <c r="BX249" s="429">
        <f>[5]Model_inputs!AA37</f>
        <v>0.92176926880978016</v>
      </c>
      <c r="BY249" s="429">
        <f>[5]Model_inputs!AB37</f>
        <v>0.72369681344243342</v>
      </c>
      <c r="BZ249" s="429">
        <f>[5]Model_inputs!AC37</f>
        <v>0.74908181478954716</v>
      </c>
      <c r="CA249" s="429">
        <f>[5]Model_inputs!AD37</f>
        <v>1</v>
      </c>
      <c r="CB249" s="429">
        <f>[5]Model_inputs!AE37</f>
        <v>0.70454545454545447</v>
      </c>
      <c r="CC249" s="429">
        <f>[5]Model_inputs!AF37</f>
        <v>0.88950793227765479</v>
      </c>
      <c r="CD249" s="429">
        <f>[5]Model_inputs!AG37</f>
        <v>0.79122436158486886</v>
      </c>
      <c r="CE249" s="429">
        <f>[5]Model_inputs!AH37</f>
        <v>0.81122602261628052</v>
      </c>
      <c r="CF249" s="429">
        <f>[5]Model_inputs!AI37</f>
        <v>1</v>
      </c>
      <c r="CG249" s="429">
        <f>[5]Model_inputs!AJ37</f>
        <v>1</v>
      </c>
      <c r="CH249" s="419"/>
    </row>
    <row r="250" spans="1:86" s="425" customFormat="1" ht="12.75" customHeight="1">
      <c r="A250" s="425" t="s">
        <v>13</v>
      </c>
      <c r="B250" s="424">
        <f t="shared" si="216"/>
        <v>35</v>
      </c>
      <c r="C250" s="817">
        <f>[3]Model_inputs!D38</f>
        <v>1.0053776011222819E-3</v>
      </c>
      <c r="D250" s="815">
        <f>[3]Model_inputs!C38</f>
        <v>42770</v>
      </c>
      <c r="E250" s="434"/>
      <c r="F250" s="822">
        <f>[3]Model_inputs!E38</f>
        <v>0.106230640141</v>
      </c>
      <c r="G250" s="826">
        <f>[3]Model_inputs!F38</f>
        <v>2.0000000000000001E-4</v>
      </c>
      <c r="H250" s="794">
        <f>[3]Model_inputs!G38</f>
        <v>3.95E-2</v>
      </c>
      <c r="I250" s="794">
        <f>[3]Model_inputs!H38</f>
        <v>8.8812249950868269E-2</v>
      </c>
      <c r="J250" s="827">
        <f>[3]Model_inputs!I38</f>
        <v>3965.3564400298101</v>
      </c>
      <c r="K250" s="826">
        <f>[3]Model_inputs!J38</f>
        <v>1E-4</v>
      </c>
      <c r="L250" s="794">
        <f>[3]Model_inputs!K38</f>
        <v>0</v>
      </c>
      <c r="M250" s="794">
        <f>[3]Model_inputs!L38</f>
        <v>0.18117963155191918</v>
      </c>
      <c r="N250" s="827">
        <f>[3]Model_inputs!M38</f>
        <v>2982.2245711789828</v>
      </c>
      <c r="O250" s="826">
        <f>[3]Model_inputs!N38</f>
        <v>2.0000000000000001E-4</v>
      </c>
      <c r="P250" s="794">
        <f>[3]Model_inputs!O38</f>
        <v>3.95E-2</v>
      </c>
      <c r="Q250" s="794">
        <f>[3]Model_inputs!P38</f>
        <v>7.8239979842562132E-2</v>
      </c>
      <c r="R250" s="827">
        <f>[3]Model_inputs!Q38</f>
        <v>674.59248289243953</v>
      </c>
      <c r="S250" s="826">
        <f>[3]Model_inputs!R38</f>
        <v>0</v>
      </c>
      <c r="T250" s="794">
        <f>[3]Model_inputs!S38</f>
        <v>0</v>
      </c>
      <c r="U250" s="794">
        <f>[3]Model_inputs!T38</f>
        <v>0</v>
      </c>
      <c r="V250" s="827">
        <f>[3]Model_inputs!U38</f>
        <v>0</v>
      </c>
      <c r="W250" s="826">
        <f>[3]Model_inputs!V38</f>
        <v>1E-4</v>
      </c>
      <c r="X250" s="794">
        <f>[3]Model_inputs!W38</f>
        <v>2.9700000000000001E-2</v>
      </c>
      <c r="Y250" s="794">
        <f>[3]Model_inputs!X38</f>
        <v>0.10475813158238473</v>
      </c>
      <c r="Z250" s="827">
        <f>[3]Model_inputs!Y38</f>
        <v>23412.217563883005</v>
      </c>
      <c r="AA250" s="422">
        <f t="shared" si="218"/>
        <v>0.6676407045618109</v>
      </c>
      <c r="AB250" s="421">
        <f t="shared" si="219"/>
        <v>-1.2882827743278022E-2</v>
      </c>
      <c r="AC250" s="421">
        <f t="shared" si="220"/>
        <v>0.5314094021601089</v>
      </c>
      <c r="AD250" s="421">
        <f t="shared" si="221"/>
        <v>-7.3314998878008325E-2</v>
      </c>
      <c r="AE250" s="418">
        <v>1</v>
      </c>
      <c r="AF250" s="493">
        <v>1</v>
      </c>
      <c r="AG250" s="422">
        <f t="shared" si="222"/>
        <v>0.5768630321690521</v>
      </c>
      <c r="AH250" s="421">
        <f t="shared" si="223"/>
        <v>-8.2023576200001794E-2</v>
      </c>
      <c r="AI250" s="421">
        <f t="shared" si="224"/>
        <v>0.56161893043874977</v>
      </c>
      <c r="AJ250" s="421">
        <f t="shared" si="225"/>
        <v>-1.0385865541384152E-2</v>
      </c>
      <c r="AK250" s="506">
        <f>[4]Danaei!C78</f>
        <v>0.21962090000000001</v>
      </c>
      <c r="AL250" s="437">
        <f>[4]Danaei!D78</f>
        <v>0.2300316</v>
      </c>
      <c r="AM250" s="437">
        <f>[4]Danaei!E78</f>
        <v>0.31236419999999998</v>
      </c>
      <c r="AN250" s="437">
        <f>[4]Danaei!F78</f>
        <v>0.23798320000000001</v>
      </c>
      <c r="AO250" s="800">
        <f>[3]Model_inputs!Z38</f>
        <v>1958.9852992686224</v>
      </c>
      <c r="AP250" s="455"/>
      <c r="AQ250" s="437">
        <f t="shared" si="217"/>
        <v>0.99999989999999994</v>
      </c>
      <c r="AV250" s="431"/>
      <c r="AW250" s="453"/>
      <c r="AX250" s="432"/>
      <c r="AY250" s="432"/>
      <c r="AZ250" s="432"/>
      <c r="BA250" s="442"/>
      <c r="BB250" s="424"/>
      <c r="BC250" s="424"/>
      <c r="BD250" s="424"/>
      <c r="BE250" s="424"/>
      <c r="BF250" s="424"/>
      <c r="BG250" s="424"/>
      <c r="BH250" s="424"/>
      <c r="BI250" s="424"/>
      <c r="BJ250" s="424"/>
      <c r="BK250" s="424"/>
      <c r="BL250" s="424"/>
      <c r="BM250" s="424"/>
      <c r="BN250" s="424"/>
      <c r="BR250" s="424"/>
      <c r="BS250" s="424"/>
      <c r="BT250" s="424"/>
      <c r="BU250" s="424"/>
      <c r="BV250" s="425" t="s">
        <v>13</v>
      </c>
      <c r="BW250" s="424">
        <v>35</v>
      </c>
      <c r="BX250" s="429">
        <f>[5]Model_inputs!AA38</f>
        <v>0.92176926880978016</v>
      </c>
      <c r="BY250" s="429">
        <f>[5]Model_inputs!AB38</f>
        <v>0.72369681344243342</v>
      </c>
      <c r="BZ250" s="429">
        <f>[5]Model_inputs!AC38</f>
        <v>0.74908181478954716</v>
      </c>
      <c r="CA250" s="429">
        <f>[5]Model_inputs!AD38</f>
        <v>1</v>
      </c>
      <c r="CB250" s="429">
        <f>[5]Model_inputs!AE38</f>
        <v>0.70454545454545447</v>
      </c>
      <c r="CC250" s="429">
        <f>[5]Model_inputs!AF38</f>
        <v>0.88950793227765479</v>
      </c>
      <c r="CD250" s="429">
        <f>[5]Model_inputs!AG38</f>
        <v>0.79122436158486886</v>
      </c>
      <c r="CE250" s="429">
        <f>[5]Model_inputs!AH38</f>
        <v>0.81122602261628052</v>
      </c>
      <c r="CF250" s="429">
        <f>[5]Model_inputs!AI38</f>
        <v>1</v>
      </c>
      <c r="CG250" s="429">
        <f>[5]Model_inputs!AJ38</f>
        <v>1</v>
      </c>
      <c r="CH250" s="419"/>
    </row>
    <row r="251" spans="1:86" s="425" customFormat="1">
      <c r="A251" s="425" t="s">
        <v>13</v>
      </c>
      <c r="B251" s="424">
        <f t="shared" si="216"/>
        <v>36</v>
      </c>
      <c r="C251" s="817">
        <f>[3]Model_inputs!D39</f>
        <v>1.0166291482100066E-3</v>
      </c>
      <c r="D251" s="815">
        <f>[3]Model_inputs!C39</f>
        <v>41313</v>
      </c>
      <c r="E251" s="806"/>
      <c r="F251" s="822">
        <f>[3]Model_inputs!E39</f>
        <v>0.10730818782641138</v>
      </c>
      <c r="G251" s="826">
        <f>[3]Model_inputs!F39</f>
        <v>2.9999999999999997E-4</v>
      </c>
      <c r="H251" s="794">
        <f>[3]Model_inputs!G39</f>
        <v>4.2900000000000001E-2</v>
      </c>
      <c r="I251" s="794">
        <f>[3]Model_inputs!H39</f>
        <v>8.8812249950868269E-2</v>
      </c>
      <c r="J251" s="827">
        <f>[3]Model_inputs!I39</f>
        <v>3965.3564400298101</v>
      </c>
      <c r="K251" s="826">
        <f>[3]Model_inputs!J39</f>
        <v>1E-4</v>
      </c>
      <c r="L251" s="794">
        <f>[3]Model_inputs!K39</f>
        <v>0</v>
      </c>
      <c r="M251" s="794">
        <f>[3]Model_inputs!L39</f>
        <v>0.18117963155191918</v>
      </c>
      <c r="N251" s="827">
        <f>[3]Model_inputs!M39</f>
        <v>2982.2245711789828</v>
      </c>
      <c r="O251" s="826">
        <f>[3]Model_inputs!N39</f>
        <v>2.9999999999999997E-4</v>
      </c>
      <c r="P251" s="794">
        <f>[3]Model_inputs!O39</f>
        <v>4.2900000000000001E-2</v>
      </c>
      <c r="Q251" s="794">
        <f>[3]Model_inputs!P39</f>
        <v>7.8239979842562132E-2</v>
      </c>
      <c r="R251" s="827">
        <f>[3]Model_inputs!Q39</f>
        <v>674.59248289243953</v>
      </c>
      <c r="S251" s="826">
        <f>[3]Model_inputs!R39</f>
        <v>0</v>
      </c>
      <c r="T251" s="794">
        <f>[3]Model_inputs!S39</f>
        <v>0</v>
      </c>
      <c r="U251" s="794">
        <f>[3]Model_inputs!T39</f>
        <v>0</v>
      </c>
      <c r="V251" s="827">
        <f>[3]Model_inputs!U39</f>
        <v>0</v>
      </c>
      <c r="W251" s="826">
        <f>[3]Model_inputs!V39</f>
        <v>1E-4</v>
      </c>
      <c r="X251" s="794">
        <f>[3]Model_inputs!W39</f>
        <v>2.75E-2</v>
      </c>
      <c r="Y251" s="794">
        <f>[3]Model_inputs!X39</f>
        <v>0.10475813158238473</v>
      </c>
      <c r="Z251" s="827">
        <f>[3]Model_inputs!Y39</f>
        <v>23412.217563883005</v>
      </c>
      <c r="AA251" s="422">
        <f t="shared" si="218"/>
        <v>0.6676407045618109</v>
      </c>
      <c r="AB251" s="421">
        <f t="shared" si="219"/>
        <v>-1.2882827743278022E-2</v>
      </c>
      <c r="AC251" s="421">
        <f t="shared" si="220"/>
        <v>0.5314094021601089</v>
      </c>
      <c r="AD251" s="421">
        <f t="shared" si="221"/>
        <v>-7.3314998878008325E-2</v>
      </c>
      <c r="AE251" s="418">
        <v>1</v>
      </c>
      <c r="AF251" s="493">
        <v>1</v>
      </c>
      <c r="AG251" s="422">
        <f t="shared" si="222"/>
        <v>0.5768630321690521</v>
      </c>
      <c r="AH251" s="421">
        <f t="shared" si="223"/>
        <v>-8.2023576200001794E-2</v>
      </c>
      <c r="AI251" s="421">
        <f t="shared" si="224"/>
        <v>0.56161893043874977</v>
      </c>
      <c r="AJ251" s="421">
        <f t="shared" si="225"/>
        <v>-1.0385865541384152E-2</v>
      </c>
      <c r="AK251" s="506">
        <f>[4]Danaei!C79</f>
        <v>0.21154742000000001</v>
      </c>
      <c r="AL251" s="437">
        <f>[4]Danaei!D79</f>
        <v>0.24600272000000001</v>
      </c>
      <c r="AM251" s="437">
        <f>[4]Danaei!E79</f>
        <v>0.30292194</v>
      </c>
      <c r="AN251" s="437">
        <f>[4]Danaei!F79</f>
        <v>0.23952783999999999</v>
      </c>
      <c r="AO251" s="800">
        <f>[3]Model_inputs!Z39</f>
        <v>1977.1713680001358</v>
      </c>
      <c r="AP251" s="795"/>
      <c r="AQ251" s="437">
        <f t="shared" si="217"/>
        <v>0.99999992000000004</v>
      </c>
      <c r="AU251" s="424"/>
      <c r="AW251" s="453"/>
      <c r="AX251" s="432"/>
      <c r="AY251" s="432"/>
      <c r="AZ251" s="432"/>
      <c r="BA251" s="419"/>
      <c r="BB251" s="424"/>
      <c r="BC251" s="424"/>
      <c r="BD251" s="424"/>
      <c r="BE251" s="424"/>
      <c r="BF251" s="424"/>
      <c r="BG251" s="424"/>
      <c r="BH251" s="424"/>
      <c r="BI251" s="424"/>
      <c r="BJ251" s="424"/>
      <c r="BK251" s="424"/>
      <c r="BL251" s="424"/>
      <c r="BM251" s="424"/>
      <c r="BN251" s="424"/>
      <c r="BR251" s="424"/>
      <c r="BS251" s="424"/>
      <c r="BT251" s="424"/>
      <c r="BU251" s="424"/>
      <c r="BV251" s="425" t="s">
        <v>13</v>
      </c>
      <c r="BW251" s="424">
        <v>36</v>
      </c>
      <c r="BX251" s="429">
        <f>[5]Model_inputs!AA39</f>
        <v>0.92176926880978016</v>
      </c>
      <c r="BY251" s="429">
        <f>[5]Model_inputs!AB39</f>
        <v>0.72369681344243342</v>
      </c>
      <c r="BZ251" s="429">
        <f>[5]Model_inputs!AC39</f>
        <v>0.74908181478954716</v>
      </c>
      <c r="CA251" s="429">
        <f>[5]Model_inputs!AD39</f>
        <v>1</v>
      </c>
      <c r="CB251" s="429">
        <f>[5]Model_inputs!AE39</f>
        <v>0.70454545454545447</v>
      </c>
      <c r="CC251" s="429">
        <f>[5]Model_inputs!AF39</f>
        <v>0.88950793227765479</v>
      </c>
      <c r="CD251" s="429">
        <f>[5]Model_inputs!AG39</f>
        <v>0.79122436158486886</v>
      </c>
      <c r="CE251" s="429">
        <f>[5]Model_inputs!AH39</f>
        <v>0.81122602261628052</v>
      </c>
      <c r="CF251" s="429">
        <f>[5]Model_inputs!AI39</f>
        <v>1</v>
      </c>
      <c r="CG251" s="429">
        <f>[5]Model_inputs!AJ39</f>
        <v>1</v>
      </c>
      <c r="CH251" s="419"/>
    </row>
    <row r="252" spans="1:86" s="425" customFormat="1">
      <c r="A252" s="425" t="s">
        <v>13</v>
      </c>
      <c r="B252" s="424">
        <f t="shared" si="216"/>
        <v>37</v>
      </c>
      <c r="C252" s="817">
        <f>[3]Model_inputs!D40</f>
        <v>9.6396262791042565E-4</v>
      </c>
      <c r="D252" s="815">
        <f>[3]Model_inputs!C40</f>
        <v>40458</v>
      </c>
      <c r="E252" s="434">
        <f>SUM(D250:D254)</f>
        <v>204290</v>
      </c>
      <c r="F252" s="822">
        <f>[3]Model_inputs!E40</f>
        <v>0.10839666558823753</v>
      </c>
      <c r="G252" s="826">
        <f>[3]Model_inputs!F40</f>
        <v>2.9999999999999997E-4</v>
      </c>
      <c r="H252" s="794">
        <f>[3]Model_inputs!G40</f>
        <v>4.5699999999999998E-2</v>
      </c>
      <c r="I252" s="794">
        <f>[3]Model_inputs!H40</f>
        <v>8.8812249950868269E-2</v>
      </c>
      <c r="J252" s="827">
        <f>[3]Model_inputs!I40</f>
        <v>3965.3564400298101</v>
      </c>
      <c r="K252" s="826">
        <f>[3]Model_inputs!J40</f>
        <v>1E-4</v>
      </c>
      <c r="L252" s="794">
        <f>[3]Model_inputs!K40</f>
        <v>2.0000000000000001E-4</v>
      </c>
      <c r="M252" s="794">
        <f>[3]Model_inputs!L40</f>
        <v>0.18117963155191918</v>
      </c>
      <c r="N252" s="827">
        <f>[3]Model_inputs!M40</f>
        <v>2982.2245711789828</v>
      </c>
      <c r="O252" s="826">
        <f>[3]Model_inputs!N40</f>
        <v>2.9999999999999997E-4</v>
      </c>
      <c r="P252" s="794">
        <f>[3]Model_inputs!O40</f>
        <v>4.5699999999999998E-2</v>
      </c>
      <c r="Q252" s="794">
        <f>[3]Model_inputs!P40</f>
        <v>7.8239979842562132E-2</v>
      </c>
      <c r="R252" s="827">
        <f>[3]Model_inputs!Q40</f>
        <v>674.59248289243953</v>
      </c>
      <c r="S252" s="826">
        <f>[3]Model_inputs!R40</f>
        <v>0</v>
      </c>
      <c r="T252" s="794">
        <f>[3]Model_inputs!S40</f>
        <v>0</v>
      </c>
      <c r="U252" s="794">
        <f>[3]Model_inputs!T40</f>
        <v>0</v>
      </c>
      <c r="V252" s="827">
        <f>[3]Model_inputs!U40</f>
        <v>0</v>
      </c>
      <c r="W252" s="826">
        <f>[3]Model_inputs!V40</f>
        <v>1E-4</v>
      </c>
      <c r="X252" s="794">
        <f>[3]Model_inputs!W40</f>
        <v>2.4400000000000002E-2</v>
      </c>
      <c r="Y252" s="794">
        <f>[3]Model_inputs!X40</f>
        <v>0.10475813158238473</v>
      </c>
      <c r="Z252" s="827">
        <f>[3]Model_inputs!Y40</f>
        <v>23412.217563883005</v>
      </c>
      <c r="AA252" s="422">
        <f t="shared" si="218"/>
        <v>0.6676407045618109</v>
      </c>
      <c r="AB252" s="421">
        <f t="shared" si="219"/>
        <v>-1.2882827743278022E-2</v>
      </c>
      <c r="AC252" s="421">
        <f t="shared" si="220"/>
        <v>0.5314094021601089</v>
      </c>
      <c r="AD252" s="421">
        <f t="shared" si="221"/>
        <v>-7.3314998878008325E-2</v>
      </c>
      <c r="AE252" s="418">
        <v>1</v>
      </c>
      <c r="AF252" s="493">
        <v>1</v>
      </c>
      <c r="AG252" s="422">
        <f t="shared" si="222"/>
        <v>0.5768630321690521</v>
      </c>
      <c r="AH252" s="421">
        <f t="shared" si="223"/>
        <v>-8.2023576200001794E-2</v>
      </c>
      <c r="AI252" s="421">
        <f t="shared" si="224"/>
        <v>0.56161893043874977</v>
      </c>
      <c r="AJ252" s="421">
        <f t="shared" si="225"/>
        <v>-1.0385865541384152E-2</v>
      </c>
      <c r="AK252" s="506">
        <f>[4]Danaei!C80</f>
        <v>0.20347394000000002</v>
      </c>
      <c r="AL252" s="437">
        <f>[4]Danaei!D80</f>
        <v>0.26197384000000001</v>
      </c>
      <c r="AM252" s="437">
        <f>[4]Danaei!E80</f>
        <v>0.29347968000000002</v>
      </c>
      <c r="AN252" s="437">
        <f>[4]Danaei!F80</f>
        <v>0.24107247999999998</v>
      </c>
      <c r="AO252" s="800">
        <f>[3]Model_inputs!Z40</f>
        <v>1995.3574367316492</v>
      </c>
      <c r="AP252" s="795"/>
      <c r="AQ252" s="437">
        <f t="shared" si="217"/>
        <v>0.99999993999999992</v>
      </c>
      <c r="AU252" s="424"/>
      <c r="AW252" s="453"/>
      <c r="AX252" s="432"/>
      <c r="AY252" s="432"/>
      <c r="AZ252" s="432"/>
      <c r="BA252" s="424"/>
      <c r="BB252" s="424"/>
      <c r="BC252" s="424"/>
      <c r="BD252" s="424"/>
      <c r="BE252" s="424"/>
      <c r="BF252" s="424"/>
      <c r="BG252" s="424"/>
      <c r="BH252" s="424"/>
      <c r="BI252" s="424"/>
      <c r="BJ252" s="424"/>
      <c r="BK252" s="424"/>
      <c r="BL252" s="424"/>
      <c r="BM252" s="424"/>
      <c r="BN252" s="424"/>
      <c r="BR252" s="424"/>
      <c r="BS252" s="424"/>
      <c r="BT252" s="424"/>
      <c r="BU252" s="424"/>
      <c r="BV252" s="425" t="s">
        <v>13</v>
      </c>
      <c r="BW252" s="424">
        <v>37</v>
      </c>
      <c r="BX252" s="429">
        <f>[5]Model_inputs!AA40</f>
        <v>0.92176926880978016</v>
      </c>
      <c r="BY252" s="429">
        <f>[5]Model_inputs!AB40</f>
        <v>0.72369681344243342</v>
      </c>
      <c r="BZ252" s="429">
        <f>[5]Model_inputs!AC40</f>
        <v>0.74908181478954716</v>
      </c>
      <c r="CA252" s="429">
        <f>[5]Model_inputs!AD40</f>
        <v>1</v>
      </c>
      <c r="CB252" s="429">
        <f>[5]Model_inputs!AE40</f>
        <v>0.70454545454545447</v>
      </c>
      <c r="CC252" s="429">
        <f>[5]Model_inputs!AF40</f>
        <v>0.88950793227765479</v>
      </c>
      <c r="CD252" s="429">
        <f>[5]Model_inputs!AG40</f>
        <v>0.79122436158486886</v>
      </c>
      <c r="CE252" s="429">
        <f>[5]Model_inputs!AH40</f>
        <v>0.81122602261628052</v>
      </c>
      <c r="CF252" s="429">
        <f>[5]Model_inputs!AI40</f>
        <v>1</v>
      </c>
      <c r="CG252" s="429">
        <f>[5]Model_inputs!AJ40</f>
        <v>1</v>
      </c>
      <c r="CH252" s="419"/>
    </row>
    <row r="253" spans="1:86" s="425" customFormat="1">
      <c r="A253" s="425" t="s">
        <v>13</v>
      </c>
      <c r="B253" s="424">
        <f t="shared" si="216"/>
        <v>38</v>
      </c>
      <c r="C253" s="817">
        <f>[3]Model_inputs!D41</f>
        <v>1.3051553636865619E-3</v>
      </c>
      <c r="D253" s="815">
        <f>[3]Model_inputs!C41</f>
        <v>39842</v>
      </c>
      <c r="E253" s="434"/>
      <c r="F253" s="822">
        <f>[3]Model_inputs!E41</f>
        <v>0.10949618429541924</v>
      </c>
      <c r="G253" s="826">
        <f>[3]Model_inputs!F41</f>
        <v>4.0000000000000002E-4</v>
      </c>
      <c r="H253" s="794">
        <f>[3]Model_inputs!G41</f>
        <v>4.7699999999999999E-2</v>
      </c>
      <c r="I253" s="794">
        <f>[3]Model_inputs!H41</f>
        <v>8.8812249950868269E-2</v>
      </c>
      <c r="J253" s="827">
        <f>[3]Model_inputs!I41</f>
        <v>3965.3564400298101</v>
      </c>
      <c r="K253" s="826">
        <f>[3]Model_inputs!J41</f>
        <v>1E-4</v>
      </c>
      <c r="L253" s="794">
        <f>[3]Model_inputs!K41</f>
        <v>4.0000000000000002E-4</v>
      </c>
      <c r="M253" s="794">
        <f>[3]Model_inputs!L41</f>
        <v>0.18117963155191918</v>
      </c>
      <c r="N253" s="827">
        <f>[3]Model_inputs!M41</f>
        <v>2982.2245711789828</v>
      </c>
      <c r="O253" s="826">
        <f>[3]Model_inputs!N41</f>
        <v>4.0000000000000002E-4</v>
      </c>
      <c r="P253" s="794">
        <f>[3]Model_inputs!O41</f>
        <v>4.7699999999999999E-2</v>
      </c>
      <c r="Q253" s="794">
        <f>[3]Model_inputs!P41</f>
        <v>7.8239979842562132E-2</v>
      </c>
      <c r="R253" s="827">
        <f>[3]Model_inputs!Q41</f>
        <v>674.59248289243953</v>
      </c>
      <c r="S253" s="826">
        <f>[3]Model_inputs!R41</f>
        <v>0</v>
      </c>
      <c r="T253" s="794">
        <f>[3]Model_inputs!S41</f>
        <v>0</v>
      </c>
      <c r="U253" s="794">
        <f>[3]Model_inputs!T41</f>
        <v>0</v>
      </c>
      <c r="V253" s="827">
        <f>[3]Model_inputs!U41</f>
        <v>0</v>
      </c>
      <c r="W253" s="826">
        <f>[3]Model_inputs!V41</f>
        <v>1E-4</v>
      </c>
      <c r="X253" s="794">
        <f>[3]Model_inputs!W41</f>
        <v>2.1600000000000001E-2</v>
      </c>
      <c r="Y253" s="794">
        <f>[3]Model_inputs!X41</f>
        <v>0.10475813158238473</v>
      </c>
      <c r="Z253" s="827">
        <f>[3]Model_inputs!Y41</f>
        <v>23412.217563883005</v>
      </c>
      <c r="AA253" s="422">
        <f t="shared" si="218"/>
        <v>0.6676407045618109</v>
      </c>
      <c r="AB253" s="421">
        <f t="shared" si="219"/>
        <v>-1.2882827743278022E-2</v>
      </c>
      <c r="AC253" s="421">
        <f t="shared" si="220"/>
        <v>0.5314094021601089</v>
      </c>
      <c r="AD253" s="421">
        <f t="shared" si="221"/>
        <v>-7.3314998878008325E-2</v>
      </c>
      <c r="AE253" s="418">
        <v>1</v>
      </c>
      <c r="AF253" s="493">
        <v>1</v>
      </c>
      <c r="AG253" s="422">
        <f t="shared" si="222"/>
        <v>0.5768630321690521</v>
      </c>
      <c r="AH253" s="421">
        <f t="shared" si="223"/>
        <v>-8.2023576200001794E-2</v>
      </c>
      <c r="AI253" s="421">
        <f t="shared" si="224"/>
        <v>0.56161893043874977</v>
      </c>
      <c r="AJ253" s="421">
        <f t="shared" si="225"/>
        <v>-1.0385865541384152E-2</v>
      </c>
      <c r="AK253" s="506">
        <f>[4]Danaei!C81</f>
        <v>0.19540046000000003</v>
      </c>
      <c r="AL253" s="437">
        <f>[4]Danaei!D81</f>
        <v>0.27794496000000002</v>
      </c>
      <c r="AM253" s="437">
        <f>[4]Danaei!E81</f>
        <v>0.28403742000000004</v>
      </c>
      <c r="AN253" s="437">
        <f>[4]Danaei!F81</f>
        <v>0.24261711999999996</v>
      </c>
      <c r="AO253" s="800">
        <f>[3]Model_inputs!Z41</f>
        <v>2013.5435054631625</v>
      </c>
      <c r="AP253" s="795"/>
      <c r="AQ253" s="437">
        <f t="shared" si="217"/>
        <v>0.99999996000000002</v>
      </c>
      <c r="AU253" s="424"/>
      <c r="AW253" s="453"/>
      <c r="AX253" s="432"/>
      <c r="AY253" s="432"/>
      <c r="AZ253" s="432"/>
      <c r="BA253" s="424"/>
      <c r="BB253" s="424"/>
      <c r="BC253" s="424"/>
      <c r="BD253" s="424"/>
      <c r="BE253" s="424"/>
      <c r="BF253" s="424"/>
      <c r="BG253" s="424"/>
      <c r="BH253" s="424"/>
      <c r="BI253" s="424"/>
      <c r="BJ253" s="424"/>
      <c r="BK253" s="424"/>
      <c r="BL253" s="424"/>
      <c r="BM253" s="424"/>
      <c r="BN253" s="424"/>
      <c r="BR253" s="424"/>
      <c r="BS253" s="424"/>
      <c r="BT253" s="424"/>
      <c r="BU253" s="424"/>
      <c r="BV253" s="425" t="s">
        <v>13</v>
      </c>
      <c r="BW253" s="424">
        <v>38</v>
      </c>
      <c r="BX253" s="429">
        <f>[5]Model_inputs!AA41</f>
        <v>0.92176926880978016</v>
      </c>
      <c r="BY253" s="429">
        <f>[5]Model_inputs!AB41</f>
        <v>0.72369681344243342</v>
      </c>
      <c r="BZ253" s="429">
        <f>[5]Model_inputs!AC41</f>
        <v>0.74908181478954716</v>
      </c>
      <c r="CA253" s="429">
        <f>[5]Model_inputs!AD41</f>
        <v>1</v>
      </c>
      <c r="CB253" s="429">
        <f>[5]Model_inputs!AE41</f>
        <v>0.70454545454545447</v>
      </c>
      <c r="CC253" s="429">
        <f>[5]Model_inputs!AF41</f>
        <v>0.88950793227765479</v>
      </c>
      <c r="CD253" s="429">
        <f>[5]Model_inputs!AG41</f>
        <v>0.79122436158486886</v>
      </c>
      <c r="CE253" s="429">
        <f>[5]Model_inputs!AH41</f>
        <v>0.81122602261628052</v>
      </c>
      <c r="CF253" s="429">
        <f>[5]Model_inputs!AI41</f>
        <v>1</v>
      </c>
      <c r="CG253" s="429">
        <f>[5]Model_inputs!AJ41</f>
        <v>1</v>
      </c>
      <c r="CH253" s="419"/>
    </row>
    <row r="254" spans="1:86" s="425" customFormat="1">
      <c r="A254" s="425" t="s">
        <v>13</v>
      </c>
      <c r="B254" s="424">
        <f t="shared" si="216"/>
        <v>39</v>
      </c>
      <c r="C254" s="817">
        <f>[3]Model_inputs!D42</f>
        <v>1.152679980955722E-3</v>
      </c>
      <c r="D254" s="815">
        <f>[3]Model_inputs!C42</f>
        <v>39907</v>
      </c>
      <c r="E254" s="434"/>
      <c r="F254" s="822">
        <f>[3]Model_inputs!E42</f>
        <v>0.11060685594149326</v>
      </c>
      <c r="G254" s="826">
        <f>[3]Model_inputs!F42</f>
        <v>4.0000000000000002E-4</v>
      </c>
      <c r="H254" s="794">
        <f>[3]Model_inputs!G42</f>
        <v>4.9099999999999998E-2</v>
      </c>
      <c r="I254" s="794">
        <f>[3]Model_inputs!H42</f>
        <v>8.8812249950868269E-2</v>
      </c>
      <c r="J254" s="827">
        <f>[3]Model_inputs!I42</f>
        <v>3965.3564400298101</v>
      </c>
      <c r="K254" s="826">
        <f>[3]Model_inputs!J42</f>
        <v>1E-4</v>
      </c>
      <c r="L254" s="794">
        <f>[3]Model_inputs!K42</f>
        <v>8.9999999999999998E-4</v>
      </c>
      <c r="M254" s="794">
        <f>[3]Model_inputs!L42</f>
        <v>0.18117963155191918</v>
      </c>
      <c r="N254" s="827">
        <f>[3]Model_inputs!M42</f>
        <v>2982.2245711789828</v>
      </c>
      <c r="O254" s="826">
        <f>[3]Model_inputs!N42</f>
        <v>4.0000000000000002E-4</v>
      </c>
      <c r="P254" s="794">
        <f>[3]Model_inputs!O42</f>
        <v>4.9099999999999998E-2</v>
      </c>
      <c r="Q254" s="794">
        <f>[3]Model_inputs!P42</f>
        <v>7.8239979842562132E-2</v>
      </c>
      <c r="R254" s="827">
        <f>[3]Model_inputs!Q42</f>
        <v>674.59248289243953</v>
      </c>
      <c r="S254" s="826">
        <f>[3]Model_inputs!R42</f>
        <v>0</v>
      </c>
      <c r="T254" s="794">
        <f>[3]Model_inputs!S42</f>
        <v>0</v>
      </c>
      <c r="U254" s="794">
        <f>[3]Model_inputs!T42</f>
        <v>0</v>
      </c>
      <c r="V254" s="827">
        <f>[3]Model_inputs!U42</f>
        <v>0</v>
      </c>
      <c r="W254" s="826">
        <f>[3]Model_inputs!V42</f>
        <v>1E-4</v>
      </c>
      <c r="X254" s="794">
        <f>[3]Model_inputs!W42</f>
        <v>1.9199999999999998E-2</v>
      </c>
      <c r="Y254" s="794">
        <f>[3]Model_inputs!X42</f>
        <v>0.10475813158238473</v>
      </c>
      <c r="Z254" s="827">
        <f>[3]Model_inputs!Y42</f>
        <v>23412.217563883005</v>
      </c>
      <c r="AA254" s="422">
        <f t="shared" si="218"/>
        <v>0.6676407045618109</v>
      </c>
      <c r="AB254" s="421">
        <f t="shared" si="219"/>
        <v>-1.2882827743278022E-2</v>
      </c>
      <c r="AC254" s="421">
        <f t="shared" si="220"/>
        <v>0.5314094021601089</v>
      </c>
      <c r="AD254" s="421">
        <f t="shared" si="221"/>
        <v>-7.3314998878008325E-2</v>
      </c>
      <c r="AE254" s="418">
        <v>1</v>
      </c>
      <c r="AF254" s="493">
        <v>1</v>
      </c>
      <c r="AG254" s="422">
        <f t="shared" si="222"/>
        <v>0.5768630321690521</v>
      </c>
      <c r="AH254" s="421">
        <f t="shared" si="223"/>
        <v>-8.2023576200001794E-2</v>
      </c>
      <c r="AI254" s="421">
        <f t="shared" si="224"/>
        <v>0.56161893043874977</v>
      </c>
      <c r="AJ254" s="421">
        <f t="shared" si="225"/>
        <v>-1.0385865541384152E-2</v>
      </c>
      <c r="AK254" s="506">
        <f>[4]Danaei!C82</f>
        <v>0.18732698000000003</v>
      </c>
      <c r="AL254" s="437">
        <f>[4]Danaei!D82</f>
        <v>0.29391608000000002</v>
      </c>
      <c r="AM254" s="437">
        <f>[4]Danaei!E82</f>
        <v>0.27459516000000006</v>
      </c>
      <c r="AN254" s="437">
        <f>[4]Danaei!F82</f>
        <v>0.24416175999999995</v>
      </c>
      <c r="AO254" s="800">
        <f>[3]Model_inputs!Z42</f>
        <v>2031.7295741946759</v>
      </c>
      <c r="AP254" s="795"/>
      <c r="AQ254" s="437">
        <f t="shared" si="217"/>
        <v>0.99999998000000012</v>
      </c>
      <c r="AU254" s="424"/>
      <c r="AW254" s="453"/>
      <c r="AX254" s="432"/>
      <c r="AY254" s="432"/>
      <c r="AZ254" s="432"/>
      <c r="BA254" s="424"/>
      <c r="BB254" s="424"/>
      <c r="BC254" s="424"/>
      <c r="BD254" s="424"/>
      <c r="BE254" s="424"/>
      <c r="BF254" s="424"/>
      <c r="BG254" s="424"/>
      <c r="BH254" s="424"/>
      <c r="BI254" s="424"/>
      <c r="BJ254" s="424"/>
      <c r="BK254" s="424"/>
      <c r="BL254" s="424"/>
      <c r="BM254" s="424"/>
      <c r="BN254" s="424"/>
      <c r="BR254" s="424"/>
      <c r="BS254" s="424"/>
      <c r="BT254" s="424"/>
      <c r="BU254" s="424"/>
      <c r="BV254" s="425" t="s">
        <v>13</v>
      </c>
      <c r="BW254" s="424">
        <v>39</v>
      </c>
      <c r="BX254" s="429">
        <f>[5]Model_inputs!AA42</f>
        <v>0.92176926880978016</v>
      </c>
      <c r="BY254" s="429">
        <f>[5]Model_inputs!AB42</f>
        <v>0.72369681344243342</v>
      </c>
      <c r="BZ254" s="429">
        <f>[5]Model_inputs!AC42</f>
        <v>0.74908181478954716</v>
      </c>
      <c r="CA254" s="429">
        <f>[5]Model_inputs!AD42</f>
        <v>1</v>
      </c>
      <c r="CB254" s="429">
        <f>[5]Model_inputs!AE42</f>
        <v>0.70454545454545447</v>
      </c>
      <c r="CC254" s="429">
        <f>[5]Model_inputs!AF42</f>
        <v>0.88950793227765479</v>
      </c>
      <c r="CD254" s="429">
        <f>[5]Model_inputs!AG42</f>
        <v>0.79122436158486886</v>
      </c>
      <c r="CE254" s="429">
        <f>[5]Model_inputs!AH42</f>
        <v>0.81122602261628052</v>
      </c>
      <c r="CF254" s="429">
        <f>[5]Model_inputs!AI42</f>
        <v>1</v>
      </c>
      <c r="CG254" s="429">
        <f>[5]Model_inputs!AJ42</f>
        <v>1</v>
      </c>
      <c r="CH254" s="419"/>
    </row>
    <row r="255" spans="1:86" s="425" customFormat="1">
      <c r="A255" s="425" t="s">
        <v>13</v>
      </c>
      <c r="B255" s="424">
        <f t="shared" si="216"/>
        <v>40</v>
      </c>
      <c r="C255" s="817">
        <f>[3]Model_inputs!D43</f>
        <v>1.4509068167604753E-3</v>
      </c>
      <c r="D255" s="815">
        <f>[3]Model_inputs!C43</f>
        <v>39975</v>
      </c>
      <c r="E255" s="434"/>
      <c r="F255" s="822">
        <f>[3]Model_inputs!E43</f>
        <v>0.11172879365600001</v>
      </c>
      <c r="G255" s="826">
        <f>[3]Model_inputs!F43</f>
        <v>5.0000000000000001E-4</v>
      </c>
      <c r="H255" s="794">
        <f>[3]Model_inputs!G43</f>
        <v>4.9700000000000001E-2</v>
      </c>
      <c r="I255" s="794">
        <f>[3]Model_inputs!H43</f>
        <v>7.5748293482930454E-2</v>
      </c>
      <c r="J255" s="827">
        <f>[3]Model_inputs!I43</f>
        <v>3965.3564400298101</v>
      </c>
      <c r="K255" s="826">
        <f>[3]Model_inputs!J43</f>
        <v>1E-4</v>
      </c>
      <c r="L255" s="794">
        <f>[3]Model_inputs!K43</f>
        <v>1.5E-3</v>
      </c>
      <c r="M255" s="794">
        <f>[3]Model_inputs!L43</f>
        <v>0.17390534394732135</v>
      </c>
      <c r="N255" s="827">
        <f>[3]Model_inputs!M43</f>
        <v>2982.2245711789828</v>
      </c>
      <c r="O255" s="826">
        <f>[3]Model_inputs!N43</f>
        <v>5.0000000000000001E-4</v>
      </c>
      <c r="P255" s="794">
        <f>[3]Model_inputs!O43</f>
        <v>4.9700000000000001E-2</v>
      </c>
      <c r="Q255" s="794">
        <f>[3]Model_inputs!P43</f>
        <v>8.0405361149327143E-2</v>
      </c>
      <c r="R255" s="827">
        <f>[3]Model_inputs!Q43</f>
        <v>674.59248289243953</v>
      </c>
      <c r="S255" s="826">
        <f>[3]Model_inputs!R43</f>
        <v>0</v>
      </c>
      <c r="T255" s="794">
        <f>[3]Model_inputs!S43</f>
        <v>0</v>
      </c>
      <c r="U255" s="794">
        <f>[3]Model_inputs!T43</f>
        <v>0</v>
      </c>
      <c r="V255" s="827">
        <f>[3]Model_inputs!U43</f>
        <v>0</v>
      </c>
      <c r="W255" s="826">
        <f>[3]Model_inputs!V43</f>
        <v>1E-4</v>
      </c>
      <c r="X255" s="794">
        <f>[3]Model_inputs!W43</f>
        <v>1.72E-2</v>
      </c>
      <c r="Y255" s="794">
        <f>[3]Model_inputs!X43</f>
        <v>7.8464424162177179E-2</v>
      </c>
      <c r="Z255" s="827">
        <f>[3]Model_inputs!Y43</f>
        <v>23412.217563883005</v>
      </c>
      <c r="AA255" s="422">
        <f t="shared" si="218"/>
        <v>0.6676407045618109</v>
      </c>
      <c r="AB255" s="421">
        <f t="shared" si="219"/>
        <v>-1.2882827743278022E-2</v>
      </c>
      <c r="AC255" s="421">
        <f t="shared" si="220"/>
        <v>0.5314094021601089</v>
      </c>
      <c r="AD255" s="421">
        <f t="shared" si="221"/>
        <v>-7.3314998878008325E-2</v>
      </c>
      <c r="AE255" s="418">
        <v>1</v>
      </c>
      <c r="AF255" s="493">
        <v>1</v>
      </c>
      <c r="AG255" s="422">
        <f t="shared" si="222"/>
        <v>0.5768630321690521</v>
      </c>
      <c r="AH255" s="421">
        <f t="shared" si="223"/>
        <v>-8.2023576200001794E-2</v>
      </c>
      <c r="AI255" s="421">
        <f t="shared" si="224"/>
        <v>0.56161893043874977</v>
      </c>
      <c r="AJ255" s="421">
        <f t="shared" si="225"/>
        <v>-1.0385865541384152E-2</v>
      </c>
      <c r="AK255" s="506">
        <f>[4]Danaei!C83</f>
        <v>0.17925350000000001</v>
      </c>
      <c r="AL255" s="437">
        <f>[4]Danaei!D83</f>
        <v>0.30988719999999997</v>
      </c>
      <c r="AM255" s="437">
        <f>[4]Danaei!E83</f>
        <v>0.26515290000000002</v>
      </c>
      <c r="AN255" s="437">
        <f>[4]Danaei!F83</f>
        <v>0.24570639999999999</v>
      </c>
      <c r="AO255" s="800">
        <f>[3]Model_inputs!Z43</f>
        <v>2049.9156429261893</v>
      </c>
      <c r="AP255" s="422"/>
      <c r="AQ255" s="437">
        <f t="shared" si="217"/>
        <v>1</v>
      </c>
      <c r="AU255" s="424"/>
      <c r="AW255" s="453"/>
      <c r="AX255" s="432"/>
      <c r="AY255" s="432"/>
      <c r="AZ255" s="432"/>
      <c r="BA255" s="424"/>
      <c r="BB255" s="424"/>
      <c r="BC255" s="424"/>
      <c r="BD255" s="424"/>
      <c r="BE255" s="424"/>
      <c r="BF255" s="424"/>
      <c r="BG255" s="424"/>
      <c r="BH255" s="424"/>
      <c r="BI255" s="424"/>
      <c r="BJ255" s="424"/>
      <c r="BK255" s="424"/>
      <c r="BL255" s="424"/>
      <c r="BM255" s="424"/>
      <c r="BN255" s="424"/>
      <c r="BR255" s="424"/>
      <c r="BS255" s="424"/>
      <c r="BT255" s="424"/>
      <c r="BU255" s="424"/>
      <c r="BV255" s="425" t="s">
        <v>13</v>
      </c>
      <c r="BW255" s="424">
        <v>40</v>
      </c>
      <c r="BX255" s="429">
        <f>[5]Model_inputs!AA43</f>
        <v>0.92176926880978016</v>
      </c>
      <c r="BY255" s="429">
        <f>[5]Model_inputs!AB43</f>
        <v>0.72369681344243342</v>
      </c>
      <c r="BZ255" s="429">
        <f>[5]Model_inputs!AC43</f>
        <v>0.74908181478954716</v>
      </c>
      <c r="CA255" s="429">
        <f>[5]Model_inputs!AD43</f>
        <v>1</v>
      </c>
      <c r="CB255" s="429">
        <f>[5]Model_inputs!AE43</f>
        <v>0.70454545454545447</v>
      </c>
      <c r="CC255" s="429">
        <f>[5]Model_inputs!AF43</f>
        <v>0.88950793227765479</v>
      </c>
      <c r="CD255" s="429">
        <f>[5]Model_inputs!AG43</f>
        <v>0.79122436158486886</v>
      </c>
      <c r="CE255" s="429">
        <f>[5]Model_inputs!AH43</f>
        <v>0.81122602261628052</v>
      </c>
      <c r="CF255" s="429">
        <f>[5]Model_inputs!AI43</f>
        <v>1</v>
      </c>
      <c r="CG255" s="429">
        <f>[5]Model_inputs!AJ43</f>
        <v>1</v>
      </c>
      <c r="CH255" s="419"/>
    </row>
    <row r="256" spans="1:86" s="425" customFormat="1">
      <c r="A256" s="425" t="s">
        <v>13</v>
      </c>
      <c r="B256" s="424">
        <f t="shared" si="216"/>
        <v>41</v>
      </c>
      <c r="C256" s="817">
        <f>[3]Model_inputs!D44</f>
        <v>1.4042175798186834E-3</v>
      </c>
      <c r="D256" s="815">
        <f>[3]Model_inputs!C44</f>
        <v>40592</v>
      </c>
      <c r="E256" s="806"/>
      <c r="F256" s="822">
        <f>[3]Model_inputs!E44</f>
        <v>0.11280807865512653</v>
      </c>
      <c r="G256" s="826">
        <f>[3]Model_inputs!F44</f>
        <v>5.9999999999999995E-4</v>
      </c>
      <c r="H256" s="794">
        <f>[3]Model_inputs!G44</f>
        <v>4.9700000000000001E-2</v>
      </c>
      <c r="I256" s="794">
        <f>[3]Model_inputs!H44</f>
        <v>7.5748293482930454E-2</v>
      </c>
      <c r="J256" s="827">
        <f>[3]Model_inputs!I44</f>
        <v>3965.3564400298101</v>
      </c>
      <c r="K256" s="826">
        <f>[3]Model_inputs!J44</f>
        <v>1E-4</v>
      </c>
      <c r="L256" s="794">
        <f>[3]Model_inputs!K44</f>
        <v>2.2000000000000001E-3</v>
      </c>
      <c r="M256" s="794">
        <f>[3]Model_inputs!L44</f>
        <v>0.17390534394732135</v>
      </c>
      <c r="N256" s="827">
        <f>[3]Model_inputs!M44</f>
        <v>2982.2245711789828</v>
      </c>
      <c r="O256" s="826">
        <f>[3]Model_inputs!N44</f>
        <v>5.9999999999999995E-4</v>
      </c>
      <c r="P256" s="794">
        <f>[3]Model_inputs!O44</f>
        <v>4.9700000000000001E-2</v>
      </c>
      <c r="Q256" s="794">
        <f>[3]Model_inputs!P44</f>
        <v>8.0405361149327143E-2</v>
      </c>
      <c r="R256" s="827">
        <f>[3]Model_inputs!Q44</f>
        <v>674.59248289243953</v>
      </c>
      <c r="S256" s="826">
        <f>[3]Model_inputs!R44</f>
        <v>0</v>
      </c>
      <c r="T256" s="794">
        <f>[3]Model_inputs!S44</f>
        <v>0</v>
      </c>
      <c r="U256" s="794">
        <f>[3]Model_inputs!T44</f>
        <v>0</v>
      </c>
      <c r="V256" s="827">
        <f>[3]Model_inputs!U44</f>
        <v>0</v>
      </c>
      <c r="W256" s="826">
        <f>[3]Model_inputs!V44</f>
        <v>1E-4</v>
      </c>
      <c r="X256" s="794">
        <f>[3]Model_inputs!W44</f>
        <v>1.5599999999999999E-2</v>
      </c>
      <c r="Y256" s="794">
        <f>[3]Model_inputs!X44</f>
        <v>7.8464424162177179E-2</v>
      </c>
      <c r="Z256" s="827">
        <f>[3]Model_inputs!Y44</f>
        <v>23412.217563883005</v>
      </c>
      <c r="AA256" s="422">
        <f t="shared" si="218"/>
        <v>0.6676407045618109</v>
      </c>
      <c r="AB256" s="421">
        <f t="shared" si="219"/>
        <v>-1.2882827743278022E-2</v>
      </c>
      <c r="AC256" s="421">
        <f t="shared" si="220"/>
        <v>0.5314094021601089</v>
      </c>
      <c r="AD256" s="421">
        <f t="shared" si="221"/>
        <v>-7.3314998878008325E-2</v>
      </c>
      <c r="AE256" s="418">
        <v>1</v>
      </c>
      <c r="AF256" s="493">
        <v>1</v>
      </c>
      <c r="AG256" s="422">
        <f t="shared" si="222"/>
        <v>0.5768630321690521</v>
      </c>
      <c r="AH256" s="421">
        <f t="shared" si="223"/>
        <v>-8.2023576200001794E-2</v>
      </c>
      <c r="AI256" s="421">
        <f t="shared" si="224"/>
        <v>0.56161893043874977</v>
      </c>
      <c r="AJ256" s="421">
        <f t="shared" si="225"/>
        <v>-1.0385865541384152E-2</v>
      </c>
      <c r="AK256" s="506">
        <f>[4]Danaei!C84</f>
        <v>0.19388388000000001</v>
      </c>
      <c r="AL256" s="437">
        <f>[4]Danaei!D84</f>
        <v>0.29244367999999998</v>
      </c>
      <c r="AM256" s="437">
        <f>[4]Danaei!E84</f>
        <v>0.25932102000000001</v>
      </c>
      <c r="AN256" s="437">
        <f>[4]Danaei!F84</f>
        <v>0.25435141999999999</v>
      </c>
      <c r="AO256" s="800">
        <f>[3]Model_inputs!Z44</f>
        <v>2106.7519981726082</v>
      </c>
      <c r="AP256" s="422"/>
      <c r="AQ256" s="437">
        <f t="shared" si="217"/>
        <v>1</v>
      </c>
      <c r="AU256" s="424"/>
      <c r="AW256" s="453"/>
      <c r="AX256" s="432"/>
      <c r="AY256" s="432"/>
      <c r="AZ256" s="432"/>
      <c r="BA256" s="424"/>
      <c r="BB256" s="424"/>
      <c r="BC256" s="424"/>
      <c r="BD256" s="424"/>
      <c r="BE256" s="424"/>
      <c r="BM256" s="424"/>
      <c r="BN256" s="424"/>
      <c r="BR256" s="424"/>
      <c r="BS256" s="424"/>
      <c r="BT256" s="424"/>
      <c r="BU256" s="424"/>
      <c r="BV256" s="425" t="s">
        <v>13</v>
      </c>
      <c r="BW256" s="424">
        <v>41</v>
      </c>
      <c r="BX256" s="429">
        <f>[5]Model_inputs!AA44</f>
        <v>0.92176926880978016</v>
      </c>
      <c r="BY256" s="429">
        <f>[5]Model_inputs!AB44</f>
        <v>0.72369681344243342</v>
      </c>
      <c r="BZ256" s="429">
        <f>[5]Model_inputs!AC44</f>
        <v>0.74908181478954716</v>
      </c>
      <c r="CA256" s="429">
        <f>[5]Model_inputs!AD44</f>
        <v>1</v>
      </c>
      <c r="CB256" s="429">
        <f>[5]Model_inputs!AE44</f>
        <v>0.70454545454545447</v>
      </c>
      <c r="CC256" s="429">
        <f>[5]Model_inputs!AF44</f>
        <v>0.88950793227765479</v>
      </c>
      <c r="CD256" s="429">
        <f>[5]Model_inputs!AG44</f>
        <v>0.79122436158486886</v>
      </c>
      <c r="CE256" s="429">
        <f>[5]Model_inputs!AH44</f>
        <v>0.81122602261628052</v>
      </c>
      <c r="CF256" s="429">
        <f>[5]Model_inputs!AI44</f>
        <v>1</v>
      </c>
      <c r="CG256" s="429">
        <f>[5]Model_inputs!AJ44</f>
        <v>1</v>
      </c>
      <c r="CH256" s="419"/>
    </row>
    <row r="257" spans="1:86" s="425" customFormat="1">
      <c r="A257" s="425" t="s">
        <v>13</v>
      </c>
      <c r="B257" s="424">
        <f t="shared" si="216"/>
        <v>42</v>
      </c>
      <c r="C257" s="817">
        <f>[3]Model_inputs!D45</f>
        <v>1.2232116645464332E-3</v>
      </c>
      <c r="D257" s="815">
        <f>[3]Model_inputs!C45</f>
        <v>40876</v>
      </c>
      <c r="E257" s="434">
        <f>SUM(D255:D259)</f>
        <v>205706</v>
      </c>
      <c r="F257" s="822">
        <f>[3]Model_inputs!E45</f>
        <v>0.11389778940102099</v>
      </c>
      <c r="G257" s="826">
        <f>[3]Model_inputs!F45</f>
        <v>6.9999999999999999E-4</v>
      </c>
      <c r="H257" s="794">
        <f>[3]Model_inputs!G45</f>
        <v>4.8899999999999999E-2</v>
      </c>
      <c r="I257" s="794">
        <f>[3]Model_inputs!H45</f>
        <v>7.5748293482930454E-2</v>
      </c>
      <c r="J257" s="827">
        <f>[3]Model_inputs!I45</f>
        <v>3965.3564400298101</v>
      </c>
      <c r="K257" s="826">
        <f>[3]Model_inputs!J45</f>
        <v>1E-4</v>
      </c>
      <c r="L257" s="794">
        <f>[3]Model_inputs!K45</f>
        <v>3.0999999999999999E-3</v>
      </c>
      <c r="M257" s="794">
        <f>[3]Model_inputs!L45</f>
        <v>0.17390534394732135</v>
      </c>
      <c r="N257" s="827">
        <f>[3]Model_inputs!M45</f>
        <v>2982.2245711789828</v>
      </c>
      <c r="O257" s="826">
        <f>[3]Model_inputs!N45</f>
        <v>6.9999999999999999E-4</v>
      </c>
      <c r="P257" s="794">
        <f>[3]Model_inputs!O45</f>
        <v>4.8899999999999999E-2</v>
      </c>
      <c r="Q257" s="794">
        <f>[3]Model_inputs!P45</f>
        <v>8.0405361149327143E-2</v>
      </c>
      <c r="R257" s="827">
        <f>[3]Model_inputs!Q45</f>
        <v>674.59248289243953</v>
      </c>
      <c r="S257" s="826">
        <f>[3]Model_inputs!R45</f>
        <v>0</v>
      </c>
      <c r="T257" s="794">
        <f>[3]Model_inputs!S45</f>
        <v>0</v>
      </c>
      <c r="U257" s="794">
        <f>[3]Model_inputs!T45</f>
        <v>0</v>
      </c>
      <c r="V257" s="827">
        <f>[3]Model_inputs!U45</f>
        <v>0</v>
      </c>
      <c r="W257" s="826">
        <f>[3]Model_inputs!V45</f>
        <v>1E-4</v>
      </c>
      <c r="X257" s="794">
        <f>[3]Model_inputs!W45</f>
        <v>1.44E-2</v>
      </c>
      <c r="Y257" s="794">
        <f>[3]Model_inputs!X45</f>
        <v>7.8464424162177179E-2</v>
      </c>
      <c r="Z257" s="827">
        <f>[3]Model_inputs!Y45</f>
        <v>23412.217563883005</v>
      </c>
      <c r="AA257" s="422">
        <f t="shared" si="218"/>
        <v>0.6676407045618109</v>
      </c>
      <c r="AB257" s="421">
        <f t="shared" si="219"/>
        <v>-1.2882827743278022E-2</v>
      </c>
      <c r="AC257" s="421">
        <f t="shared" si="220"/>
        <v>0.5314094021601089</v>
      </c>
      <c r="AD257" s="421">
        <f t="shared" si="221"/>
        <v>-7.3314998878008325E-2</v>
      </c>
      <c r="AE257" s="418">
        <v>1</v>
      </c>
      <c r="AF257" s="493">
        <v>1</v>
      </c>
      <c r="AG257" s="422">
        <f t="shared" si="222"/>
        <v>0.5768630321690521</v>
      </c>
      <c r="AH257" s="421">
        <f t="shared" si="223"/>
        <v>-8.2023576200001794E-2</v>
      </c>
      <c r="AI257" s="421">
        <f t="shared" si="224"/>
        <v>0.56161893043874977</v>
      </c>
      <c r="AJ257" s="421">
        <f t="shared" si="225"/>
        <v>-1.0385865541384152E-2</v>
      </c>
      <c r="AK257" s="506">
        <f>[4]Danaei!C85</f>
        <v>0.20851426000000001</v>
      </c>
      <c r="AL257" s="437">
        <f>[4]Danaei!D85</f>
        <v>0.27500015999999999</v>
      </c>
      <c r="AM257" s="437">
        <f>[4]Danaei!E85</f>
        <v>0.25348914</v>
      </c>
      <c r="AN257" s="437">
        <f>[4]Danaei!F85</f>
        <v>0.26299644</v>
      </c>
      <c r="AO257" s="800">
        <f>[3]Model_inputs!Z45</f>
        <v>2163.5883534190275</v>
      </c>
      <c r="AP257" s="422"/>
      <c r="AQ257" s="437">
        <f t="shared" si="217"/>
        <v>1</v>
      </c>
      <c r="AU257" s="424"/>
      <c r="AW257" s="453"/>
      <c r="AX257" s="432"/>
      <c r="AY257" s="432"/>
      <c r="AZ257" s="432"/>
      <c r="BA257" s="424"/>
      <c r="BB257" s="424"/>
      <c r="BC257" s="424"/>
      <c r="BD257" s="424"/>
      <c r="BE257" s="424"/>
      <c r="BF257" s="424"/>
      <c r="BG257" s="424"/>
      <c r="BM257" s="424"/>
      <c r="BN257" s="424"/>
      <c r="BR257" s="424"/>
      <c r="BS257" s="424"/>
      <c r="BT257" s="424"/>
      <c r="BU257" s="424"/>
      <c r="BV257" s="425" t="s">
        <v>13</v>
      </c>
      <c r="BW257" s="424">
        <v>42</v>
      </c>
      <c r="BX257" s="429">
        <f>[5]Model_inputs!AA45</f>
        <v>0.92176926880978016</v>
      </c>
      <c r="BY257" s="429">
        <f>[5]Model_inputs!AB45</f>
        <v>0.72369681344243342</v>
      </c>
      <c r="BZ257" s="429">
        <f>[5]Model_inputs!AC45</f>
        <v>0.74908181478954716</v>
      </c>
      <c r="CA257" s="429">
        <f>[5]Model_inputs!AD45</f>
        <v>1</v>
      </c>
      <c r="CB257" s="429">
        <f>[5]Model_inputs!AE45</f>
        <v>0.70454545454545447</v>
      </c>
      <c r="CC257" s="429">
        <f>[5]Model_inputs!AF45</f>
        <v>0.88950793227765479</v>
      </c>
      <c r="CD257" s="429">
        <f>[5]Model_inputs!AG45</f>
        <v>0.79122436158486886</v>
      </c>
      <c r="CE257" s="429">
        <f>[5]Model_inputs!AH45</f>
        <v>0.81122602261628052</v>
      </c>
      <c r="CF257" s="429">
        <f>[5]Model_inputs!AI45</f>
        <v>1</v>
      </c>
      <c r="CG257" s="429">
        <f>[5]Model_inputs!AJ45</f>
        <v>1</v>
      </c>
      <c r="CH257" s="419"/>
    </row>
    <row r="258" spans="1:86" s="425" customFormat="1">
      <c r="A258" s="425" t="s">
        <v>13</v>
      </c>
      <c r="B258" s="424">
        <f t="shared" si="216"/>
        <v>43</v>
      </c>
      <c r="C258" s="817">
        <f>[3]Model_inputs!D46</f>
        <v>1.7204712179502498E-3</v>
      </c>
      <c r="D258" s="815">
        <f>[3]Model_inputs!C46</f>
        <v>41849</v>
      </c>
      <c r="E258" s="434"/>
      <c r="F258" s="822">
        <f>[3]Model_inputs!E46</f>
        <v>0.11499802660498362</v>
      </c>
      <c r="G258" s="826">
        <f>[3]Model_inputs!F46</f>
        <v>8.0000000000000004E-4</v>
      </c>
      <c r="H258" s="794">
        <f>[3]Model_inputs!G46</f>
        <v>4.7399999999999998E-2</v>
      </c>
      <c r="I258" s="794">
        <f>[3]Model_inputs!H46</f>
        <v>7.5748293482930454E-2</v>
      </c>
      <c r="J258" s="827">
        <f>[3]Model_inputs!I46</f>
        <v>3965.3564400298101</v>
      </c>
      <c r="K258" s="826">
        <f>[3]Model_inputs!J46</f>
        <v>1E-4</v>
      </c>
      <c r="L258" s="794">
        <f>[3]Model_inputs!K46</f>
        <v>3.8999999999999998E-3</v>
      </c>
      <c r="M258" s="794">
        <f>[3]Model_inputs!L46</f>
        <v>0.17390534394732135</v>
      </c>
      <c r="N258" s="827">
        <f>[3]Model_inputs!M46</f>
        <v>2982.2245711789828</v>
      </c>
      <c r="O258" s="826">
        <f>[3]Model_inputs!N46</f>
        <v>8.0000000000000004E-4</v>
      </c>
      <c r="P258" s="794">
        <f>[3]Model_inputs!O46</f>
        <v>4.7399999999999998E-2</v>
      </c>
      <c r="Q258" s="794">
        <f>[3]Model_inputs!P46</f>
        <v>8.0405361149327143E-2</v>
      </c>
      <c r="R258" s="827">
        <f>[3]Model_inputs!Q46</f>
        <v>674.59248289243953</v>
      </c>
      <c r="S258" s="826">
        <f>[3]Model_inputs!R46</f>
        <v>0</v>
      </c>
      <c r="T258" s="794">
        <f>[3]Model_inputs!S46</f>
        <v>0</v>
      </c>
      <c r="U258" s="794">
        <f>[3]Model_inputs!T46</f>
        <v>0</v>
      </c>
      <c r="V258" s="827">
        <f>[3]Model_inputs!U46</f>
        <v>0</v>
      </c>
      <c r="W258" s="826">
        <f>[3]Model_inputs!V46</f>
        <v>1E-4</v>
      </c>
      <c r="X258" s="794">
        <f>[3]Model_inputs!W46</f>
        <v>1.38E-2</v>
      </c>
      <c r="Y258" s="794">
        <f>[3]Model_inputs!X46</f>
        <v>7.8464424162177179E-2</v>
      </c>
      <c r="Z258" s="827">
        <f>[3]Model_inputs!Y46</f>
        <v>23412.217563883005</v>
      </c>
      <c r="AA258" s="422">
        <f t="shared" si="218"/>
        <v>0.6676407045618109</v>
      </c>
      <c r="AB258" s="421">
        <f t="shared" si="219"/>
        <v>-1.2882827743278022E-2</v>
      </c>
      <c r="AC258" s="421">
        <f t="shared" si="220"/>
        <v>0.5314094021601089</v>
      </c>
      <c r="AD258" s="421">
        <f t="shared" si="221"/>
        <v>-7.3314998878008325E-2</v>
      </c>
      <c r="AE258" s="418">
        <v>1</v>
      </c>
      <c r="AF258" s="493">
        <v>1</v>
      </c>
      <c r="AG258" s="422">
        <f t="shared" si="222"/>
        <v>0.5768630321690521</v>
      </c>
      <c r="AH258" s="421">
        <f t="shared" si="223"/>
        <v>-8.2023576200001794E-2</v>
      </c>
      <c r="AI258" s="421">
        <f t="shared" si="224"/>
        <v>0.56161893043874977</v>
      </c>
      <c r="AJ258" s="421">
        <f t="shared" si="225"/>
        <v>-1.0385865541384152E-2</v>
      </c>
      <c r="AK258" s="506">
        <f>[4]Danaei!C86</f>
        <v>0.22314464000000001</v>
      </c>
      <c r="AL258" s="437">
        <f>[4]Danaei!D86</f>
        <v>0.25755664</v>
      </c>
      <c r="AM258" s="437">
        <f>[4]Danaei!E86</f>
        <v>0.24765725999999999</v>
      </c>
      <c r="AN258" s="437">
        <f>[4]Danaei!F86</f>
        <v>0.27164146</v>
      </c>
      <c r="AO258" s="800">
        <f>[3]Model_inputs!Z46</f>
        <v>2220.4247086654468</v>
      </c>
      <c r="AP258" s="422"/>
      <c r="AQ258" s="437">
        <f t="shared" si="217"/>
        <v>1</v>
      </c>
      <c r="AS258" s="424"/>
      <c r="AT258" s="424"/>
      <c r="AU258" s="424"/>
      <c r="AW258" s="453"/>
      <c r="AX258" s="432"/>
      <c r="AY258" s="432"/>
      <c r="AZ258" s="432"/>
      <c r="BA258" s="424"/>
      <c r="BB258" s="424"/>
      <c r="BC258" s="424"/>
      <c r="BD258" s="424"/>
      <c r="BE258" s="424"/>
      <c r="BF258" s="434"/>
      <c r="BS258" s="424"/>
      <c r="BT258" s="424"/>
      <c r="BU258" s="424"/>
      <c r="BV258" s="425" t="s">
        <v>13</v>
      </c>
      <c r="BW258" s="424">
        <v>43</v>
      </c>
      <c r="BX258" s="429">
        <f>[5]Model_inputs!AA46</f>
        <v>0.92176926880978016</v>
      </c>
      <c r="BY258" s="429">
        <f>[5]Model_inputs!AB46</f>
        <v>0.72369681344243342</v>
      </c>
      <c r="BZ258" s="429">
        <f>[5]Model_inputs!AC46</f>
        <v>0.74908181478954716</v>
      </c>
      <c r="CA258" s="429">
        <f>[5]Model_inputs!AD46</f>
        <v>1</v>
      </c>
      <c r="CB258" s="429">
        <f>[5]Model_inputs!AE46</f>
        <v>0.70454545454545447</v>
      </c>
      <c r="CC258" s="429">
        <f>[5]Model_inputs!AF46</f>
        <v>0.88950793227765479</v>
      </c>
      <c r="CD258" s="429">
        <f>[5]Model_inputs!AG46</f>
        <v>0.79122436158486886</v>
      </c>
      <c r="CE258" s="429">
        <f>[5]Model_inputs!AH46</f>
        <v>0.81122602261628052</v>
      </c>
      <c r="CF258" s="429">
        <f>[5]Model_inputs!AI46</f>
        <v>1</v>
      </c>
      <c r="CG258" s="429">
        <f>[5]Model_inputs!AJ46</f>
        <v>1</v>
      </c>
      <c r="CH258" s="419"/>
    </row>
    <row r="259" spans="1:86" s="425" customFormat="1">
      <c r="A259" s="425" t="s">
        <v>13</v>
      </c>
      <c r="B259" s="424">
        <f t="shared" si="216"/>
        <v>44</v>
      </c>
      <c r="C259" s="817">
        <f>[3]Model_inputs!D47</f>
        <v>1.9097467817230159E-3</v>
      </c>
      <c r="D259" s="815">
        <f>[3]Model_inputs!C47</f>
        <v>42414</v>
      </c>
      <c r="E259" s="434"/>
      <c r="F259" s="822">
        <f>[3]Model_inputs!E47</f>
        <v>0.11610889195117231</v>
      </c>
      <c r="G259" s="826">
        <f>[3]Model_inputs!F47</f>
        <v>8.9999999999999998E-4</v>
      </c>
      <c r="H259" s="794">
        <f>[3]Model_inputs!G47</f>
        <v>4.6100000000000002E-2</v>
      </c>
      <c r="I259" s="794">
        <f>[3]Model_inputs!H47</f>
        <v>7.5748293482930454E-2</v>
      </c>
      <c r="J259" s="827">
        <f>[3]Model_inputs!I47</f>
        <v>3965.3564400298101</v>
      </c>
      <c r="K259" s="826">
        <f>[3]Model_inputs!J47</f>
        <v>1E-4</v>
      </c>
      <c r="L259" s="794">
        <f>[3]Model_inputs!K47</f>
        <v>4.7000000000000002E-3</v>
      </c>
      <c r="M259" s="794">
        <f>[3]Model_inputs!L47</f>
        <v>0.17390534394732135</v>
      </c>
      <c r="N259" s="827">
        <f>[3]Model_inputs!M47</f>
        <v>2982.2245711789828</v>
      </c>
      <c r="O259" s="826">
        <f>[3]Model_inputs!N47</f>
        <v>8.9999999999999998E-4</v>
      </c>
      <c r="P259" s="794">
        <f>[3]Model_inputs!O47</f>
        <v>4.6100000000000002E-2</v>
      </c>
      <c r="Q259" s="794">
        <f>[3]Model_inputs!P47</f>
        <v>8.0405361149327143E-2</v>
      </c>
      <c r="R259" s="827">
        <f>[3]Model_inputs!Q47</f>
        <v>674.59248289243953</v>
      </c>
      <c r="S259" s="826">
        <f>[3]Model_inputs!R47</f>
        <v>0</v>
      </c>
      <c r="T259" s="794">
        <f>[3]Model_inputs!S47</f>
        <v>0</v>
      </c>
      <c r="U259" s="794">
        <f>[3]Model_inputs!T47</f>
        <v>0</v>
      </c>
      <c r="V259" s="827">
        <f>[3]Model_inputs!U47</f>
        <v>0</v>
      </c>
      <c r="W259" s="826">
        <f>[3]Model_inputs!V47</f>
        <v>1E-4</v>
      </c>
      <c r="X259" s="794">
        <f>[3]Model_inputs!W47</f>
        <v>1.3599999999999999E-2</v>
      </c>
      <c r="Y259" s="794">
        <f>[3]Model_inputs!X47</f>
        <v>7.8464424162177179E-2</v>
      </c>
      <c r="Z259" s="827">
        <f>[3]Model_inputs!Y47</f>
        <v>23412.217563883005</v>
      </c>
      <c r="AA259" s="422">
        <f t="shared" si="218"/>
        <v>0.6676407045618109</v>
      </c>
      <c r="AB259" s="421">
        <f t="shared" si="219"/>
        <v>-1.2882827743278022E-2</v>
      </c>
      <c r="AC259" s="421">
        <f t="shared" si="220"/>
        <v>0.5314094021601089</v>
      </c>
      <c r="AD259" s="421">
        <f t="shared" si="221"/>
        <v>-7.3314998878008325E-2</v>
      </c>
      <c r="AE259" s="418">
        <v>1</v>
      </c>
      <c r="AF259" s="493">
        <v>1</v>
      </c>
      <c r="AG259" s="422">
        <f t="shared" si="222"/>
        <v>0.5768630321690521</v>
      </c>
      <c r="AH259" s="421">
        <f t="shared" si="223"/>
        <v>-8.2023576200001794E-2</v>
      </c>
      <c r="AI259" s="421">
        <f t="shared" si="224"/>
        <v>0.56161893043874977</v>
      </c>
      <c r="AJ259" s="421">
        <f t="shared" si="225"/>
        <v>-1.0385865541384152E-2</v>
      </c>
      <c r="AK259" s="506">
        <f>[4]Danaei!C87</f>
        <v>0.23777502</v>
      </c>
      <c r="AL259" s="437">
        <f>[4]Danaei!D87</f>
        <v>0.24011312000000001</v>
      </c>
      <c r="AM259" s="437">
        <f>[4]Danaei!E87</f>
        <v>0.24182537999999998</v>
      </c>
      <c r="AN259" s="437">
        <f>[4]Danaei!F87</f>
        <v>0.28028648</v>
      </c>
      <c r="AO259" s="800">
        <f>[3]Model_inputs!Z47</f>
        <v>2277.2610639118657</v>
      </c>
      <c r="AP259" s="422"/>
      <c r="AQ259" s="437">
        <f t="shared" si="217"/>
        <v>1</v>
      </c>
      <c r="AS259" s="424"/>
      <c r="AT259" s="424"/>
      <c r="AU259" s="424"/>
      <c r="AW259" s="453"/>
      <c r="AX259" s="432"/>
      <c r="AY259" s="432"/>
      <c r="AZ259" s="432"/>
      <c r="BA259" s="424"/>
      <c r="BB259" s="424"/>
      <c r="BC259" s="424"/>
      <c r="BD259" s="424"/>
      <c r="BE259" s="424"/>
      <c r="BF259" s="424"/>
      <c r="BG259" s="424"/>
      <c r="BH259" s="424"/>
      <c r="BI259" s="424"/>
      <c r="BJ259" s="424"/>
      <c r="BK259" s="424"/>
      <c r="BL259" s="424"/>
      <c r="BM259" s="424"/>
      <c r="BN259" s="424"/>
      <c r="BO259" s="424"/>
      <c r="BP259" s="424"/>
      <c r="BQ259" s="424"/>
      <c r="BR259" s="424"/>
      <c r="BS259" s="424"/>
      <c r="BT259" s="424"/>
      <c r="BU259" s="424"/>
      <c r="BV259" s="425" t="s">
        <v>13</v>
      </c>
      <c r="BW259" s="424">
        <v>44</v>
      </c>
      <c r="BX259" s="429">
        <f>[5]Model_inputs!AA47</f>
        <v>0.92176926880978016</v>
      </c>
      <c r="BY259" s="429">
        <f>[5]Model_inputs!AB47</f>
        <v>0.72369681344243342</v>
      </c>
      <c r="BZ259" s="429">
        <f>[5]Model_inputs!AC47</f>
        <v>0.74908181478954716</v>
      </c>
      <c r="CA259" s="429">
        <f>[5]Model_inputs!AD47</f>
        <v>1</v>
      </c>
      <c r="CB259" s="429">
        <f>[5]Model_inputs!AE47</f>
        <v>0.70454545454545447</v>
      </c>
      <c r="CC259" s="429">
        <f>[5]Model_inputs!AF47</f>
        <v>0.88950793227765479</v>
      </c>
      <c r="CD259" s="429">
        <f>[5]Model_inputs!AG47</f>
        <v>0.79122436158486886</v>
      </c>
      <c r="CE259" s="429">
        <f>[5]Model_inputs!AH47</f>
        <v>0.81122602261628052</v>
      </c>
      <c r="CF259" s="429">
        <f>[5]Model_inputs!AI47</f>
        <v>1</v>
      </c>
      <c r="CG259" s="429">
        <f>[5]Model_inputs!AJ47</f>
        <v>1</v>
      </c>
      <c r="CH259" s="419"/>
    </row>
    <row r="260" spans="1:86" s="425" customFormat="1">
      <c r="A260" s="425" t="s">
        <v>13</v>
      </c>
      <c r="B260" s="424">
        <f t="shared" si="216"/>
        <v>45</v>
      </c>
      <c r="C260" s="817">
        <f>[3]Model_inputs!D48</f>
        <v>1.5808930829847262E-3</v>
      </c>
      <c r="D260" s="815">
        <f>[3]Model_inputs!C48</f>
        <v>41116</v>
      </c>
      <c r="E260" s="434"/>
      <c r="F260" s="822">
        <f>[3]Model_inputs!E48</f>
        <v>0.11723048810600002</v>
      </c>
      <c r="G260" s="826">
        <f>[3]Model_inputs!F48</f>
        <v>1.1000000000000001E-3</v>
      </c>
      <c r="H260" s="794">
        <f>[3]Model_inputs!G48</f>
        <v>4.4900000000000002E-2</v>
      </c>
      <c r="I260" s="794">
        <f>[3]Model_inputs!H48</f>
        <v>7.2118587273371643E-2</v>
      </c>
      <c r="J260" s="827">
        <f>[3]Model_inputs!I48</f>
        <v>3965.3564400298101</v>
      </c>
      <c r="K260" s="826">
        <f>[3]Model_inputs!J48</f>
        <v>1E-4</v>
      </c>
      <c r="L260" s="794">
        <f>[3]Model_inputs!K48</f>
        <v>5.1999999999999998E-3</v>
      </c>
      <c r="M260" s="794">
        <f>[3]Model_inputs!L48</f>
        <v>0.17876810679993829</v>
      </c>
      <c r="N260" s="827">
        <f>[3]Model_inputs!M48</f>
        <v>2982.2245711789828</v>
      </c>
      <c r="O260" s="826">
        <f>[3]Model_inputs!N48</f>
        <v>1.1000000000000001E-3</v>
      </c>
      <c r="P260" s="794">
        <f>[3]Model_inputs!O48</f>
        <v>4.4900000000000002E-2</v>
      </c>
      <c r="Q260" s="794">
        <f>[3]Model_inputs!P48</f>
        <v>8.2109130804582611E-2</v>
      </c>
      <c r="R260" s="827">
        <f>[3]Model_inputs!Q48</f>
        <v>674.59248289243953</v>
      </c>
      <c r="S260" s="826">
        <f>[3]Model_inputs!R48</f>
        <v>0</v>
      </c>
      <c r="T260" s="794">
        <f>[3]Model_inputs!S48</f>
        <v>0</v>
      </c>
      <c r="U260" s="794">
        <f>[3]Model_inputs!T48</f>
        <v>0</v>
      </c>
      <c r="V260" s="827">
        <f>[3]Model_inputs!U48</f>
        <v>0</v>
      </c>
      <c r="W260" s="826">
        <f>[3]Model_inputs!V48</f>
        <v>2.0000000000000001E-4</v>
      </c>
      <c r="X260" s="794">
        <f>[3]Model_inputs!W48</f>
        <v>1.37E-2</v>
      </c>
      <c r="Y260" s="794">
        <f>[3]Model_inputs!X48</f>
        <v>9.9380066044045201E-2</v>
      </c>
      <c r="Z260" s="827">
        <f>[3]Model_inputs!Y48</f>
        <v>23412.217563883005</v>
      </c>
      <c r="AA260" s="422">
        <f t="shared" si="218"/>
        <v>0.6676407045618109</v>
      </c>
      <c r="AB260" s="421">
        <f t="shared" si="219"/>
        <v>-1.2882827743278022E-2</v>
      </c>
      <c r="AC260" s="421">
        <f t="shared" si="220"/>
        <v>0.5314094021601089</v>
      </c>
      <c r="AD260" s="421">
        <f t="shared" si="221"/>
        <v>-7.3314998878008325E-2</v>
      </c>
      <c r="AE260" s="418">
        <v>1</v>
      </c>
      <c r="AF260" s="493">
        <v>1</v>
      </c>
      <c r="AG260" s="422">
        <f t="shared" si="222"/>
        <v>0.5768630321690521</v>
      </c>
      <c r="AH260" s="421">
        <f t="shared" si="223"/>
        <v>-8.2023576200001794E-2</v>
      </c>
      <c r="AI260" s="421">
        <f t="shared" si="224"/>
        <v>0.56161893043874977</v>
      </c>
      <c r="AJ260" s="421">
        <f t="shared" si="225"/>
        <v>-1.0385865541384152E-2</v>
      </c>
      <c r="AK260" s="506">
        <f>[4]Danaei!C88</f>
        <v>0.2524054</v>
      </c>
      <c r="AL260" s="437">
        <f>[4]Danaei!D88</f>
        <v>0.2226696</v>
      </c>
      <c r="AM260" s="437">
        <f>[4]Danaei!E88</f>
        <v>0.23599349999999999</v>
      </c>
      <c r="AN260" s="437">
        <f>[4]Danaei!F88</f>
        <v>0.28893150000000001</v>
      </c>
      <c r="AO260" s="800">
        <f>[3]Model_inputs!Z48</f>
        <v>2334.0974191582845</v>
      </c>
      <c r="AP260" s="422"/>
      <c r="AQ260" s="437">
        <f t="shared" si="217"/>
        <v>1</v>
      </c>
      <c r="AS260" s="424"/>
      <c r="AT260" s="424"/>
      <c r="AU260" s="424"/>
      <c r="AW260" s="453"/>
      <c r="AX260" s="432"/>
      <c r="AY260" s="432"/>
      <c r="AZ260" s="432"/>
      <c r="BA260" s="424"/>
      <c r="BB260" s="424"/>
      <c r="BC260" s="424"/>
      <c r="BD260" s="424"/>
      <c r="BE260" s="424"/>
      <c r="BF260" s="424"/>
      <c r="BG260" s="424"/>
      <c r="BH260" s="424"/>
      <c r="BI260" s="424"/>
      <c r="BJ260" s="424"/>
      <c r="BK260" s="424"/>
      <c r="BL260" s="424"/>
      <c r="BM260" s="424"/>
      <c r="BN260" s="424"/>
      <c r="BO260" s="424"/>
      <c r="BP260" s="424"/>
      <c r="BQ260" s="424"/>
      <c r="BR260" s="424"/>
      <c r="BS260" s="424"/>
      <c r="BT260" s="424"/>
      <c r="BU260" s="424"/>
      <c r="BV260" s="425" t="s">
        <v>13</v>
      </c>
      <c r="BW260" s="424">
        <v>45</v>
      </c>
      <c r="BX260" s="429">
        <f>[5]Model_inputs!AA48</f>
        <v>0.92176926880978016</v>
      </c>
      <c r="BY260" s="429">
        <f>[5]Model_inputs!AB48</f>
        <v>0.72369681344243342</v>
      </c>
      <c r="BZ260" s="429">
        <f>[5]Model_inputs!AC48</f>
        <v>0.74908181478954716</v>
      </c>
      <c r="CA260" s="429">
        <f>[5]Model_inputs!AD48</f>
        <v>1</v>
      </c>
      <c r="CB260" s="429">
        <f>[5]Model_inputs!AE48</f>
        <v>0.70454545454545447</v>
      </c>
      <c r="CC260" s="429">
        <f>[5]Model_inputs!AF48</f>
        <v>0.88950793227765479</v>
      </c>
      <c r="CD260" s="429">
        <f>[5]Model_inputs!AG48</f>
        <v>0.79122436158486886</v>
      </c>
      <c r="CE260" s="429">
        <f>[5]Model_inputs!AH48</f>
        <v>0.81122602261628052</v>
      </c>
      <c r="CF260" s="429">
        <f>[5]Model_inputs!AI48</f>
        <v>1</v>
      </c>
      <c r="CG260" s="429">
        <f>[5]Model_inputs!AJ48</f>
        <v>1</v>
      </c>
      <c r="CH260" s="419"/>
    </row>
    <row r="261" spans="1:86" s="425" customFormat="1">
      <c r="A261" s="425" t="s">
        <v>13</v>
      </c>
      <c r="B261" s="424">
        <f t="shared" si="216"/>
        <v>46</v>
      </c>
      <c r="C261" s="817">
        <f>[3]Model_inputs!D49</f>
        <v>2.0632395346524808E-3</v>
      </c>
      <c r="D261" s="815">
        <f>[3]Model_inputs!C49</f>
        <v>40228</v>
      </c>
      <c r="E261" s="806"/>
      <c r="F261" s="822">
        <f>[3]Model_inputs!E49</f>
        <v>0.11909798121178908</v>
      </c>
      <c r="G261" s="826">
        <f>[3]Model_inputs!F49</f>
        <v>1.1999999999999999E-3</v>
      </c>
      <c r="H261" s="794">
        <f>[3]Model_inputs!G49</f>
        <v>4.3700000000000003E-2</v>
      </c>
      <c r="I261" s="794">
        <f>[3]Model_inputs!H49</f>
        <v>7.2118587273371643E-2</v>
      </c>
      <c r="J261" s="827">
        <f>[3]Model_inputs!I49</f>
        <v>3965.3564400298101</v>
      </c>
      <c r="K261" s="826">
        <f>[3]Model_inputs!J49</f>
        <v>1E-4</v>
      </c>
      <c r="L261" s="794">
        <f>[3]Model_inputs!K49</f>
        <v>5.7000000000000002E-3</v>
      </c>
      <c r="M261" s="794">
        <f>[3]Model_inputs!L49</f>
        <v>0.17876810679993829</v>
      </c>
      <c r="N261" s="827">
        <f>[3]Model_inputs!M49</f>
        <v>2982.2245711789828</v>
      </c>
      <c r="O261" s="826">
        <f>[3]Model_inputs!N49</f>
        <v>1.1999999999999999E-3</v>
      </c>
      <c r="P261" s="794">
        <f>[3]Model_inputs!O49</f>
        <v>4.3700000000000003E-2</v>
      </c>
      <c r="Q261" s="794">
        <f>[3]Model_inputs!P49</f>
        <v>8.2109130804582611E-2</v>
      </c>
      <c r="R261" s="827">
        <f>[3]Model_inputs!Q49</f>
        <v>674.59248289243953</v>
      </c>
      <c r="S261" s="826">
        <f>[3]Model_inputs!R49</f>
        <v>0</v>
      </c>
      <c r="T261" s="794">
        <f>[3]Model_inputs!S49</f>
        <v>0</v>
      </c>
      <c r="U261" s="794">
        <f>[3]Model_inputs!T49</f>
        <v>0</v>
      </c>
      <c r="V261" s="827">
        <f>[3]Model_inputs!U49</f>
        <v>0</v>
      </c>
      <c r="W261" s="826">
        <f>[3]Model_inputs!V49</f>
        <v>2.0000000000000001E-4</v>
      </c>
      <c r="X261" s="794">
        <f>[3]Model_inputs!W49</f>
        <v>1.41E-2</v>
      </c>
      <c r="Y261" s="794">
        <f>[3]Model_inputs!X49</f>
        <v>9.9380066044045201E-2</v>
      </c>
      <c r="Z261" s="827">
        <f>[3]Model_inputs!Y49</f>
        <v>23412.217563883005</v>
      </c>
      <c r="AA261" s="422">
        <f t="shared" si="218"/>
        <v>0.6676407045618109</v>
      </c>
      <c r="AB261" s="421">
        <f t="shared" si="219"/>
        <v>-1.2882827743278022E-2</v>
      </c>
      <c r="AC261" s="421">
        <f t="shared" si="220"/>
        <v>0.5314094021601089</v>
      </c>
      <c r="AD261" s="421">
        <f t="shared" si="221"/>
        <v>-7.3314998878008325E-2</v>
      </c>
      <c r="AE261" s="418">
        <v>1</v>
      </c>
      <c r="AF261" s="493">
        <v>1</v>
      </c>
      <c r="AG261" s="422">
        <f t="shared" si="222"/>
        <v>0.5768630321690521</v>
      </c>
      <c r="AH261" s="421">
        <f t="shared" si="223"/>
        <v>-8.2023576200001794E-2</v>
      </c>
      <c r="AI261" s="421">
        <f t="shared" si="224"/>
        <v>0.56161893043874977</v>
      </c>
      <c r="AJ261" s="421">
        <f t="shared" si="225"/>
        <v>-1.0385865541384152E-2</v>
      </c>
      <c r="AK261" s="506">
        <f>[4]Danaei!C89</f>
        <v>0.24843170000000001</v>
      </c>
      <c r="AL261" s="437">
        <f>[4]Danaei!D89</f>
        <v>0.23645643999999999</v>
      </c>
      <c r="AM261" s="437">
        <f>[4]Danaei!E89</f>
        <v>0.23563835999999999</v>
      </c>
      <c r="AN261" s="437">
        <f>[4]Danaei!F89</f>
        <v>0.27947349999999999</v>
      </c>
      <c r="AO261" s="800">
        <f>[3]Model_inputs!Z49</f>
        <v>2390.9337744047039</v>
      </c>
      <c r="AP261" s="422"/>
      <c r="AQ261" s="437">
        <f t="shared" si="217"/>
        <v>1</v>
      </c>
      <c r="AS261" s="424"/>
      <c r="AT261" s="424"/>
      <c r="AU261" s="424"/>
      <c r="AW261" s="453"/>
      <c r="AX261" s="432"/>
      <c r="AY261" s="432"/>
      <c r="AZ261" s="432"/>
      <c r="BA261" s="424"/>
      <c r="BB261" s="424"/>
      <c r="BC261" s="424"/>
      <c r="BD261" s="424"/>
      <c r="BE261" s="424"/>
      <c r="BF261" s="424"/>
      <c r="BG261" s="424"/>
      <c r="BH261" s="424"/>
      <c r="BI261" s="424"/>
      <c r="BJ261" s="424"/>
      <c r="BK261" s="424"/>
      <c r="BL261" s="424"/>
      <c r="BM261" s="424"/>
      <c r="BN261" s="424"/>
      <c r="BO261" s="424"/>
      <c r="BP261" s="424"/>
      <c r="BQ261" s="424"/>
      <c r="BR261" s="424"/>
      <c r="BS261" s="424"/>
      <c r="BT261" s="424"/>
      <c r="BU261" s="424"/>
      <c r="BV261" s="425" t="s">
        <v>13</v>
      </c>
      <c r="BW261" s="424">
        <v>46</v>
      </c>
      <c r="BX261" s="429">
        <f>[5]Model_inputs!AA49</f>
        <v>0.92176926880978016</v>
      </c>
      <c r="BY261" s="429">
        <f>[5]Model_inputs!AB49</f>
        <v>0.72369681344243342</v>
      </c>
      <c r="BZ261" s="429">
        <f>[5]Model_inputs!AC49</f>
        <v>0.74908181478954716</v>
      </c>
      <c r="CA261" s="429">
        <f>[5]Model_inputs!AD49</f>
        <v>1</v>
      </c>
      <c r="CB261" s="429">
        <f>[5]Model_inputs!AE49</f>
        <v>0.70454545454545447</v>
      </c>
      <c r="CC261" s="429">
        <f>[5]Model_inputs!AF49</f>
        <v>0.88950793227765479</v>
      </c>
      <c r="CD261" s="429">
        <f>[5]Model_inputs!AG49</f>
        <v>0.79122436158486886</v>
      </c>
      <c r="CE261" s="429">
        <f>[5]Model_inputs!AH49</f>
        <v>0.81122602261628052</v>
      </c>
      <c r="CF261" s="429">
        <f>[5]Model_inputs!AI49</f>
        <v>1</v>
      </c>
      <c r="CG261" s="429">
        <f>[5]Model_inputs!AJ49</f>
        <v>1</v>
      </c>
      <c r="CH261" s="419"/>
    </row>
    <row r="262" spans="1:86" s="425" customFormat="1">
      <c r="A262" s="425" t="s">
        <v>13</v>
      </c>
      <c r="B262" s="424">
        <f t="shared" si="216"/>
        <v>47</v>
      </c>
      <c r="C262" s="817">
        <f>[3]Model_inputs!D50</f>
        <v>2.2155444636854436E-3</v>
      </c>
      <c r="D262" s="815">
        <f>[3]Model_inputs!C50</f>
        <v>39268</v>
      </c>
      <c r="E262" s="434">
        <f>SUM(D260:D264)</f>
        <v>195905</v>
      </c>
      <c r="F262" s="822">
        <f>[3]Model_inputs!E50</f>
        <v>0.12099522366483852</v>
      </c>
      <c r="G262" s="826">
        <f>[3]Model_inputs!F50</f>
        <v>1.4E-3</v>
      </c>
      <c r="H262" s="794">
        <f>[3]Model_inputs!G50</f>
        <v>4.2700000000000002E-2</v>
      </c>
      <c r="I262" s="794">
        <f>[3]Model_inputs!H50</f>
        <v>7.2118587273371643E-2</v>
      </c>
      <c r="J262" s="827">
        <f>[3]Model_inputs!I50</f>
        <v>3965.3564400298101</v>
      </c>
      <c r="K262" s="826">
        <f>[3]Model_inputs!J50</f>
        <v>2.0000000000000001E-4</v>
      </c>
      <c r="L262" s="794">
        <f>[3]Model_inputs!K50</f>
        <v>6.0000000000000001E-3</v>
      </c>
      <c r="M262" s="794">
        <f>[3]Model_inputs!L50</f>
        <v>0.17876810679993829</v>
      </c>
      <c r="N262" s="827">
        <f>[3]Model_inputs!M50</f>
        <v>2982.2245711789828</v>
      </c>
      <c r="O262" s="826">
        <f>[3]Model_inputs!N50</f>
        <v>1.4E-3</v>
      </c>
      <c r="P262" s="794">
        <f>[3]Model_inputs!O50</f>
        <v>4.2700000000000002E-2</v>
      </c>
      <c r="Q262" s="794">
        <f>[3]Model_inputs!P50</f>
        <v>8.2109130804582611E-2</v>
      </c>
      <c r="R262" s="827">
        <f>[3]Model_inputs!Q50</f>
        <v>674.59248289243953</v>
      </c>
      <c r="S262" s="826">
        <f>[3]Model_inputs!R50</f>
        <v>0</v>
      </c>
      <c r="T262" s="794">
        <f>[3]Model_inputs!S50</f>
        <v>0</v>
      </c>
      <c r="U262" s="794">
        <f>[3]Model_inputs!T50</f>
        <v>0</v>
      </c>
      <c r="V262" s="827">
        <f>[3]Model_inputs!U50</f>
        <v>0</v>
      </c>
      <c r="W262" s="826">
        <f>[3]Model_inputs!V50</f>
        <v>2.0000000000000001E-4</v>
      </c>
      <c r="X262" s="794">
        <f>[3]Model_inputs!W50</f>
        <v>1.47E-2</v>
      </c>
      <c r="Y262" s="794">
        <f>[3]Model_inputs!X50</f>
        <v>9.9380066044045201E-2</v>
      </c>
      <c r="Z262" s="827">
        <f>[3]Model_inputs!Y50</f>
        <v>23412.217563883005</v>
      </c>
      <c r="AA262" s="422">
        <f t="shared" si="218"/>
        <v>0.6676407045618109</v>
      </c>
      <c r="AB262" s="421">
        <f t="shared" si="219"/>
        <v>-1.2882827743278022E-2</v>
      </c>
      <c r="AC262" s="421">
        <f t="shared" si="220"/>
        <v>0.5314094021601089</v>
      </c>
      <c r="AD262" s="421">
        <f t="shared" si="221"/>
        <v>-7.3314998878008325E-2</v>
      </c>
      <c r="AE262" s="418">
        <v>1</v>
      </c>
      <c r="AF262" s="493">
        <v>1</v>
      </c>
      <c r="AG262" s="422">
        <f t="shared" si="222"/>
        <v>0.5768630321690521</v>
      </c>
      <c r="AH262" s="421">
        <f t="shared" si="223"/>
        <v>-8.2023576200001794E-2</v>
      </c>
      <c r="AI262" s="421">
        <f t="shared" si="224"/>
        <v>0.56161893043874977</v>
      </c>
      <c r="AJ262" s="421">
        <f t="shared" si="225"/>
        <v>-1.0385865541384152E-2</v>
      </c>
      <c r="AK262" s="506">
        <f>[4]Danaei!C90</f>
        <v>0.24445800000000001</v>
      </c>
      <c r="AL262" s="437">
        <f>[4]Danaei!D90</f>
        <v>0.25024328000000001</v>
      </c>
      <c r="AM262" s="437">
        <f>[4]Danaei!E90</f>
        <v>0.23528321999999999</v>
      </c>
      <c r="AN262" s="437">
        <f>[4]Danaei!F90</f>
        <v>0.27001549999999996</v>
      </c>
      <c r="AO262" s="800">
        <f>[3]Model_inputs!Z50</f>
        <v>2447.7701296511232</v>
      </c>
      <c r="AP262" s="422"/>
      <c r="AQ262" s="437">
        <f t="shared" si="217"/>
        <v>1</v>
      </c>
      <c r="AS262" s="424"/>
      <c r="AT262" s="424"/>
      <c r="AU262" s="424"/>
      <c r="AW262" s="453"/>
      <c r="AX262" s="432"/>
      <c r="AY262" s="432"/>
      <c r="AZ262" s="432"/>
      <c r="BA262" s="424"/>
      <c r="BB262" s="424"/>
      <c r="BC262" s="424"/>
      <c r="BD262" s="424"/>
      <c r="BF262" s="424"/>
      <c r="BG262" s="424"/>
      <c r="BH262" s="424"/>
      <c r="BI262" s="424"/>
      <c r="BJ262" s="424"/>
      <c r="BK262" s="424"/>
      <c r="BL262" s="424"/>
      <c r="BM262" s="424"/>
      <c r="BN262" s="424"/>
      <c r="BO262" s="424"/>
      <c r="BP262" s="424"/>
      <c r="BQ262" s="424"/>
      <c r="BR262" s="424"/>
      <c r="BS262" s="424"/>
      <c r="BT262" s="424"/>
      <c r="BU262" s="424"/>
      <c r="BV262" s="425" t="s">
        <v>13</v>
      </c>
      <c r="BW262" s="424">
        <v>47</v>
      </c>
      <c r="BX262" s="429">
        <f>[5]Model_inputs!AA50</f>
        <v>0.92176926880978016</v>
      </c>
      <c r="BY262" s="429">
        <f>[5]Model_inputs!AB50</f>
        <v>0.72369681344243342</v>
      </c>
      <c r="BZ262" s="429">
        <f>[5]Model_inputs!AC50</f>
        <v>0.74908181478954716</v>
      </c>
      <c r="CA262" s="429">
        <f>[5]Model_inputs!AD50</f>
        <v>1</v>
      </c>
      <c r="CB262" s="429">
        <f>[5]Model_inputs!AE50</f>
        <v>0.70454545454545447</v>
      </c>
      <c r="CC262" s="429">
        <f>[5]Model_inputs!AF50</f>
        <v>0.88950793227765479</v>
      </c>
      <c r="CD262" s="429">
        <f>[5]Model_inputs!AG50</f>
        <v>0.79122436158486886</v>
      </c>
      <c r="CE262" s="429">
        <f>[5]Model_inputs!AH50</f>
        <v>0.81122602261628052</v>
      </c>
      <c r="CF262" s="429">
        <f>[5]Model_inputs!AI50</f>
        <v>1</v>
      </c>
      <c r="CG262" s="429">
        <f>[5]Model_inputs!AJ50</f>
        <v>1</v>
      </c>
      <c r="CH262" s="419"/>
    </row>
    <row r="263" spans="1:86" s="425" customFormat="1">
      <c r="A263" s="425" t="s">
        <v>13</v>
      </c>
      <c r="B263" s="424">
        <f t="shared" si="216"/>
        <v>48</v>
      </c>
      <c r="C263" s="817">
        <f>[3]Model_inputs!D51</f>
        <v>2.5934158992272681E-3</v>
      </c>
      <c r="D263" s="815">
        <f>[3]Model_inputs!C51</f>
        <v>37788</v>
      </c>
      <c r="E263" s="434"/>
      <c r="F263" s="822">
        <f>[3]Model_inputs!E51</f>
        <v>0.1229226893751509</v>
      </c>
      <c r="G263" s="826">
        <f>[3]Model_inputs!F51</f>
        <v>1.6000000000000001E-3</v>
      </c>
      <c r="H263" s="794">
        <f>[3]Model_inputs!G51</f>
        <v>4.1700000000000001E-2</v>
      </c>
      <c r="I263" s="794">
        <f>[3]Model_inputs!H51</f>
        <v>7.2118587273371643E-2</v>
      </c>
      <c r="J263" s="827">
        <f>[3]Model_inputs!I51</f>
        <v>3965.3564400298101</v>
      </c>
      <c r="K263" s="826">
        <f>[3]Model_inputs!J51</f>
        <v>2.0000000000000001E-4</v>
      </c>
      <c r="L263" s="794">
        <f>[3]Model_inputs!K51</f>
        <v>6.1999999999999998E-3</v>
      </c>
      <c r="M263" s="794">
        <f>[3]Model_inputs!L51</f>
        <v>0.17876810679993829</v>
      </c>
      <c r="N263" s="827">
        <f>[3]Model_inputs!M51</f>
        <v>2982.2245711789828</v>
      </c>
      <c r="O263" s="826">
        <f>[3]Model_inputs!N51</f>
        <v>1.6000000000000001E-3</v>
      </c>
      <c r="P263" s="794">
        <f>[3]Model_inputs!O51</f>
        <v>4.1700000000000001E-2</v>
      </c>
      <c r="Q263" s="794">
        <f>[3]Model_inputs!P51</f>
        <v>8.2109130804582611E-2</v>
      </c>
      <c r="R263" s="827">
        <f>[3]Model_inputs!Q51</f>
        <v>674.59248289243953</v>
      </c>
      <c r="S263" s="826">
        <f>[3]Model_inputs!R51</f>
        <v>0</v>
      </c>
      <c r="T263" s="794">
        <f>[3]Model_inputs!S51</f>
        <v>0</v>
      </c>
      <c r="U263" s="794">
        <f>[3]Model_inputs!T51</f>
        <v>0</v>
      </c>
      <c r="V263" s="827">
        <f>[3]Model_inputs!U51</f>
        <v>0</v>
      </c>
      <c r="W263" s="826">
        <f>[3]Model_inputs!V51</f>
        <v>2.9999999999999997E-4</v>
      </c>
      <c r="X263" s="794">
        <f>[3]Model_inputs!W51</f>
        <v>1.5699999999999999E-2</v>
      </c>
      <c r="Y263" s="794">
        <f>[3]Model_inputs!X51</f>
        <v>9.9380066044045201E-2</v>
      </c>
      <c r="Z263" s="827">
        <f>[3]Model_inputs!Y51</f>
        <v>23412.217563883005</v>
      </c>
      <c r="AA263" s="422">
        <f t="shared" si="218"/>
        <v>0.6676407045618109</v>
      </c>
      <c r="AB263" s="421">
        <f t="shared" si="219"/>
        <v>-1.2882827743278022E-2</v>
      </c>
      <c r="AC263" s="421">
        <f t="shared" si="220"/>
        <v>0.5314094021601089</v>
      </c>
      <c r="AD263" s="421">
        <f t="shared" si="221"/>
        <v>-7.3314998878008325E-2</v>
      </c>
      <c r="AE263" s="418">
        <v>1</v>
      </c>
      <c r="AF263" s="493">
        <v>1</v>
      </c>
      <c r="AG263" s="422">
        <f t="shared" si="222"/>
        <v>0.5768630321690521</v>
      </c>
      <c r="AH263" s="421">
        <f t="shared" si="223"/>
        <v>-8.2023576200001794E-2</v>
      </c>
      <c r="AI263" s="421">
        <f t="shared" si="224"/>
        <v>0.56161893043874977</v>
      </c>
      <c r="AJ263" s="421">
        <f t="shared" si="225"/>
        <v>-1.0385865541384152E-2</v>
      </c>
      <c r="AK263" s="506">
        <f>[4]Danaei!C91</f>
        <v>0.24048430000000001</v>
      </c>
      <c r="AL263" s="437">
        <f>[4]Danaei!D91</f>
        <v>0.26403012000000003</v>
      </c>
      <c r="AM263" s="437">
        <f>[4]Danaei!E91</f>
        <v>0.23492807999999998</v>
      </c>
      <c r="AN263" s="437">
        <f>[4]Danaei!F91</f>
        <v>0.26055749999999994</v>
      </c>
      <c r="AO263" s="800">
        <f>[3]Model_inputs!Z51</f>
        <v>2504.606484897542</v>
      </c>
      <c r="AP263" s="422"/>
      <c r="AQ263" s="437">
        <f t="shared" si="217"/>
        <v>1</v>
      </c>
      <c r="AS263" s="424"/>
      <c r="AT263" s="424"/>
      <c r="AU263" s="424"/>
      <c r="AW263" s="453"/>
      <c r="AX263" s="451"/>
      <c r="AY263" s="451"/>
      <c r="AZ263" s="451"/>
      <c r="BA263" s="424"/>
      <c r="BB263" s="424"/>
      <c r="BC263" s="424"/>
      <c r="BD263" s="424"/>
      <c r="BF263" s="424"/>
      <c r="BG263" s="424"/>
      <c r="BH263" s="424"/>
      <c r="BI263" s="424"/>
      <c r="BJ263" s="424"/>
      <c r="BK263" s="424"/>
      <c r="BL263" s="424"/>
      <c r="BM263" s="424"/>
      <c r="BN263" s="424"/>
      <c r="BO263" s="424"/>
      <c r="BP263" s="424"/>
      <c r="BQ263" s="424"/>
      <c r="BR263" s="424"/>
      <c r="BS263" s="424"/>
      <c r="BT263" s="424"/>
      <c r="BU263" s="424"/>
      <c r="BV263" s="425" t="s">
        <v>13</v>
      </c>
      <c r="BW263" s="424">
        <v>48</v>
      </c>
      <c r="BX263" s="429">
        <f>[5]Model_inputs!AA51</f>
        <v>0.92176926880978016</v>
      </c>
      <c r="BY263" s="429">
        <f>[5]Model_inputs!AB51</f>
        <v>0.72369681344243342</v>
      </c>
      <c r="BZ263" s="429">
        <f>[5]Model_inputs!AC51</f>
        <v>0.74908181478954716</v>
      </c>
      <c r="CA263" s="429">
        <f>[5]Model_inputs!AD51</f>
        <v>1</v>
      </c>
      <c r="CB263" s="429">
        <f>[5]Model_inputs!AE51</f>
        <v>0.70454545454545447</v>
      </c>
      <c r="CC263" s="429">
        <f>[5]Model_inputs!AF51</f>
        <v>0.88950793227765479</v>
      </c>
      <c r="CD263" s="429">
        <f>[5]Model_inputs!AG51</f>
        <v>0.79122436158486886</v>
      </c>
      <c r="CE263" s="429">
        <f>[5]Model_inputs!AH51</f>
        <v>0.81122602261628052</v>
      </c>
      <c r="CF263" s="429">
        <f>[5]Model_inputs!AI51</f>
        <v>1</v>
      </c>
      <c r="CG263" s="429">
        <f>[5]Model_inputs!AJ51</f>
        <v>1</v>
      </c>
      <c r="CH263" s="419"/>
    </row>
    <row r="264" spans="1:86" s="425" customFormat="1">
      <c r="A264" s="425" t="s">
        <v>13</v>
      </c>
      <c r="B264" s="424">
        <f t="shared" si="216"/>
        <v>49</v>
      </c>
      <c r="C264" s="817">
        <f>[3]Model_inputs!D52</f>
        <v>2.4263431542461003E-3</v>
      </c>
      <c r="D264" s="815">
        <f>[3]Model_inputs!C52</f>
        <v>37505</v>
      </c>
      <c r="E264" s="434"/>
      <c r="F264" s="822">
        <f>[3]Model_inputs!E52</f>
        <v>0.12488085980216113</v>
      </c>
      <c r="G264" s="826">
        <f>[3]Model_inputs!F52</f>
        <v>1.8E-3</v>
      </c>
      <c r="H264" s="794">
        <f>[3]Model_inputs!G52</f>
        <v>4.0800000000000003E-2</v>
      </c>
      <c r="I264" s="794">
        <f>[3]Model_inputs!H52</f>
        <v>7.2118587273371643E-2</v>
      </c>
      <c r="J264" s="827">
        <f>[3]Model_inputs!I52</f>
        <v>3965.3564400298101</v>
      </c>
      <c r="K264" s="826">
        <f>[3]Model_inputs!J52</f>
        <v>2.0000000000000001E-4</v>
      </c>
      <c r="L264" s="794">
        <f>[3]Model_inputs!K52</f>
        <v>6.3E-3</v>
      </c>
      <c r="M264" s="794">
        <f>[3]Model_inputs!L52</f>
        <v>0.17876810679993829</v>
      </c>
      <c r="N264" s="827">
        <f>[3]Model_inputs!M52</f>
        <v>2982.2245711789828</v>
      </c>
      <c r="O264" s="826">
        <f>[3]Model_inputs!N52</f>
        <v>1.8E-3</v>
      </c>
      <c r="P264" s="794">
        <f>[3]Model_inputs!O52</f>
        <v>4.0800000000000003E-2</v>
      </c>
      <c r="Q264" s="794">
        <f>[3]Model_inputs!P52</f>
        <v>8.2109130804582611E-2</v>
      </c>
      <c r="R264" s="827">
        <f>[3]Model_inputs!Q52</f>
        <v>674.59248289243953</v>
      </c>
      <c r="S264" s="826">
        <f>[3]Model_inputs!R52</f>
        <v>0</v>
      </c>
      <c r="T264" s="794">
        <f>[3]Model_inputs!S52</f>
        <v>0</v>
      </c>
      <c r="U264" s="794">
        <f>[3]Model_inputs!T52</f>
        <v>0</v>
      </c>
      <c r="V264" s="827">
        <f>[3]Model_inputs!U52</f>
        <v>0</v>
      </c>
      <c r="W264" s="826">
        <f>[3]Model_inputs!V52</f>
        <v>2.9999999999999997E-4</v>
      </c>
      <c r="X264" s="794">
        <f>[3]Model_inputs!W52</f>
        <v>1.67E-2</v>
      </c>
      <c r="Y264" s="794">
        <f>[3]Model_inputs!X52</f>
        <v>9.9380066044045201E-2</v>
      </c>
      <c r="Z264" s="827">
        <f>[3]Model_inputs!Y52</f>
        <v>23412.217563883005</v>
      </c>
      <c r="AA264" s="422">
        <f t="shared" si="218"/>
        <v>0.6676407045618109</v>
      </c>
      <c r="AB264" s="421">
        <f t="shared" si="219"/>
        <v>-1.2882827743278022E-2</v>
      </c>
      <c r="AC264" s="421">
        <f t="shared" si="220"/>
        <v>0.5314094021601089</v>
      </c>
      <c r="AD264" s="421">
        <f t="shared" si="221"/>
        <v>-7.3314998878008325E-2</v>
      </c>
      <c r="AE264" s="418">
        <v>1</v>
      </c>
      <c r="AF264" s="493">
        <v>1</v>
      </c>
      <c r="AG264" s="422">
        <f t="shared" si="222"/>
        <v>0.5768630321690521</v>
      </c>
      <c r="AH264" s="421">
        <f t="shared" si="223"/>
        <v>-8.2023576200001794E-2</v>
      </c>
      <c r="AI264" s="421">
        <f t="shared" si="224"/>
        <v>0.56161893043874977</v>
      </c>
      <c r="AJ264" s="421">
        <f t="shared" si="225"/>
        <v>-1.0385865541384152E-2</v>
      </c>
      <c r="AK264" s="506">
        <f>[4]Danaei!C92</f>
        <v>0.23651060000000002</v>
      </c>
      <c r="AL264" s="437">
        <f>[4]Danaei!D92</f>
        <v>0.27781696000000006</v>
      </c>
      <c r="AM264" s="437">
        <f>[4]Danaei!E92</f>
        <v>0.23457293999999998</v>
      </c>
      <c r="AN264" s="437">
        <f>[4]Danaei!F92</f>
        <v>0.25109949999999992</v>
      </c>
      <c r="AO264" s="800">
        <f>[3]Model_inputs!Z52</f>
        <v>2561.4428401439609</v>
      </c>
      <c r="AP264" s="422"/>
      <c r="AQ264" s="437">
        <f t="shared" si="217"/>
        <v>1</v>
      </c>
      <c r="AU264" s="424"/>
      <c r="AW264" s="453"/>
      <c r="AX264" s="451"/>
      <c r="AY264" s="451"/>
      <c r="AZ264" s="451"/>
      <c r="BA264" s="424"/>
      <c r="BB264" s="424"/>
      <c r="BC264" s="424"/>
      <c r="BD264" s="424"/>
      <c r="BF264" s="424"/>
      <c r="BG264" s="424"/>
      <c r="BH264" s="424"/>
      <c r="BI264" s="424"/>
      <c r="BJ264" s="424"/>
      <c r="BK264" s="424"/>
      <c r="BL264" s="424"/>
      <c r="BM264" s="424"/>
      <c r="BN264" s="424"/>
      <c r="BO264" s="424"/>
      <c r="BP264" s="424"/>
      <c r="BQ264" s="424"/>
      <c r="BR264" s="424"/>
      <c r="BS264" s="424"/>
      <c r="BT264" s="424"/>
      <c r="BU264" s="424"/>
      <c r="BV264" s="425" t="s">
        <v>13</v>
      </c>
      <c r="BW264" s="424">
        <v>49</v>
      </c>
      <c r="BX264" s="429">
        <f>[5]Model_inputs!AA52</f>
        <v>0.92176926880978016</v>
      </c>
      <c r="BY264" s="429">
        <f>[5]Model_inputs!AB52</f>
        <v>0.72369681344243342</v>
      </c>
      <c r="BZ264" s="429">
        <f>[5]Model_inputs!AC52</f>
        <v>0.74908181478954716</v>
      </c>
      <c r="CA264" s="429">
        <f>[5]Model_inputs!AD52</f>
        <v>1</v>
      </c>
      <c r="CB264" s="429">
        <f>[5]Model_inputs!AE52</f>
        <v>0.70454545454545447</v>
      </c>
      <c r="CC264" s="429">
        <f>[5]Model_inputs!AF52</f>
        <v>0.88950793227765479</v>
      </c>
      <c r="CD264" s="429">
        <f>[5]Model_inputs!AG52</f>
        <v>0.79122436158486886</v>
      </c>
      <c r="CE264" s="429">
        <f>[5]Model_inputs!AH52</f>
        <v>0.81122602261628052</v>
      </c>
      <c r="CF264" s="429">
        <f>[5]Model_inputs!AI52</f>
        <v>1</v>
      </c>
      <c r="CG264" s="429">
        <f>[5]Model_inputs!AJ52</f>
        <v>1</v>
      </c>
      <c r="CH264" s="419"/>
    </row>
    <row r="265" spans="1:86" s="425" customFormat="1">
      <c r="A265" s="425" t="s">
        <v>13</v>
      </c>
      <c r="B265" s="424">
        <f t="shared" si="216"/>
        <v>50</v>
      </c>
      <c r="C265" s="817">
        <f>[3]Model_inputs!D53</f>
        <v>2.5212563366681867E-3</v>
      </c>
      <c r="D265" s="815">
        <f>[3]Model_inputs!C53</f>
        <v>37283</v>
      </c>
      <c r="E265" s="434"/>
      <c r="F265" s="822">
        <f>[3]Model_inputs!E53</f>
        <v>0.12687022407499995</v>
      </c>
      <c r="G265" s="826">
        <f>[3]Model_inputs!F53</f>
        <v>1.9E-3</v>
      </c>
      <c r="H265" s="794">
        <f>[3]Model_inputs!G53</f>
        <v>3.9899999999999998E-2</v>
      </c>
      <c r="I265" s="794">
        <f>[3]Model_inputs!H53</f>
        <v>6.6905617691947403E-2</v>
      </c>
      <c r="J265" s="827">
        <f>[3]Model_inputs!I53</f>
        <v>3965.3564400298101</v>
      </c>
      <c r="K265" s="826">
        <f>[3]Model_inputs!J53</f>
        <v>2.0000000000000001E-4</v>
      </c>
      <c r="L265" s="794">
        <f>[3]Model_inputs!K53</f>
        <v>6.4000000000000003E-3</v>
      </c>
      <c r="M265" s="794">
        <f>[3]Model_inputs!L53</f>
        <v>0.17634389567610104</v>
      </c>
      <c r="N265" s="827">
        <f>[3]Model_inputs!M53</f>
        <v>2982.2245711789828</v>
      </c>
      <c r="O265" s="826">
        <f>[3]Model_inputs!N53</f>
        <v>1.9E-3</v>
      </c>
      <c r="P265" s="794">
        <f>[3]Model_inputs!O53</f>
        <v>3.9899999999999998E-2</v>
      </c>
      <c r="Q265" s="794">
        <f>[3]Model_inputs!P53</f>
        <v>8.2646829540822322E-2</v>
      </c>
      <c r="R265" s="827">
        <f>[3]Model_inputs!Q53</f>
        <v>674.59248289243953</v>
      </c>
      <c r="S265" s="826">
        <f>[3]Model_inputs!R53</f>
        <v>0</v>
      </c>
      <c r="T265" s="794">
        <f>[3]Model_inputs!S53</f>
        <v>0</v>
      </c>
      <c r="U265" s="794">
        <f>[3]Model_inputs!T53</f>
        <v>0</v>
      </c>
      <c r="V265" s="827">
        <f>[3]Model_inputs!U53</f>
        <v>0</v>
      </c>
      <c r="W265" s="826">
        <f>[3]Model_inputs!V53</f>
        <v>2.9999999999999997E-4</v>
      </c>
      <c r="X265" s="794">
        <f>[3]Model_inputs!W53</f>
        <v>1.7500000000000002E-2</v>
      </c>
      <c r="Y265" s="794">
        <f>[3]Model_inputs!X53</f>
        <v>8.7528099012099653E-2</v>
      </c>
      <c r="Z265" s="827">
        <f>[3]Model_inputs!Y53</f>
        <v>23412.217563883005</v>
      </c>
      <c r="AA265" s="422">
        <f t="shared" si="218"/>
        <v>0.6676407045618109</v>
      </c>
      <c r="AB265" s="421">
        <f t="shared" si="219"/>
        <v>-1.2882827743278022E-2</v>
      </c>
      <c r="AC265" s="421">
        <f t="shared" si="220"/>
        <v>0.5314094021601089</v>
      </c>
      <c r="AD265" s="421">
        <f t="shared" si="221"/>
        <v>-7.3314998878008325E-2</v>
      </c>
      <c r="AE265" s="418">
        <v>1</v>
      </c>
      <c r="AF265" s="493">
        <v>1</v>
      </c>
      <c r="AG265" s="422">
        <f t="shared" si="222"/>
        <v>0.5768630321690521</v>
      </c>
      <c r="AH265" s="421">
        <f t="shared" si="223"/>
        <v>-8.2023576200001794E-2</v>
      </c>
      <c r="AI265" s="421">
        <f t="shared" si="224"/>
        <v>0.56161893043874977</v>
      </c>
      <c r="AJ265" s="421">
        <f t="shared" si="225"/>
        <v>-1.0385865541384152E-2</v>
      </c>
      <c r="AK265" s="506">
        <f>[4]Danaei!C93</f>
        <v>0.23253689999999999</v>
      </c>
      <c r="AL265" s="437">
        <f>[4]Danaei!D93</f>
        <v>0.29160380000000002</v>
      </c>
      <c r="AM265" s="437">
        <f>[4]Danaei!E93</f>
        <v>0.2342178</v>
      </c>
      <c r="AN265" s="437">
        <f>[4]Danaei!F93</f>
        <v>0.24164150000000001</v>
      </c>
      <c r="AO265" s="800">
        <f>[3]Model_inputs!Z53</f>
        <v>2618.2791953903802</v>
      </c>
      <c r="AP265" s="422"/>
      <c r="AQ265" s="437">
        <f t="shared" si="217"/>
        <v>1</v>
      </c>
      <c r="AU265" s="424"/>
      <c r="AV265" s="419"/>
      <c r="AW265" s="453"/>
      <c r="AX265" s="451"/>
      <c r="AY265" s="451"/>
      <c r="AZ265" s="451"/>
      <c r="BA265" s="424"/>
      <c r="BB265" s="424"/>
      <c r="BC265" s="424"/>
      <c r="BD265" s="424"/>
      <c r="BF265" s="424"/>
      <c r="BG265" s="424"/>
      <c r="BH265" s="424"/>
      <c r="BI265" s="424"/>
      <c r="BJ265" s="424"/>
      <c r="BK265" s="424"/>
      <c r="BL265" s="424"/>
      <c r="BM265" s="424"/>
      <c r="BN265" s="424"/>
      <c r="BO265" s="424"/>
      <c r="BP265" s="424"/>
      <c r="BQ265" s="424"/>
      <c r="BR265" s="424"/>
      <c r="BS265" s="424"/>
      <c r="BT265" s="424"/>
      <c r="BU265" s="424"/>
      <c r="BV265" s="425" t="s">
        <v>13</v>
      </c>
      <c r="BW265" s="424">
        <v>50</v>
      </c>
      <c r="BX265" s="429">
        <f>[5]Model_inputs!AA53</f>
        <v>0.92176926880978016</v>
      </c>
      <c r="BY265" s="429">
        <f>[5]Model_inputs!AB53</f>
        <v>0.72369681344243342</v>
      </c>
      <c r="BZ265" s="429">
        <f>[5]Model_inputs!AC53</f>
        <v>0.74908181478954716</v>
      </c>
      <c r="CA265" s="429">
        <f>[5]Model_inputs!AD53</f>
        <v>1</v>
      </c>
      <c r="CB265" s="429">
        <f>[5]Model_inputs!AE53</f>
        <v>0.70454545454545447</v>
      </c>
      <c r="CC265" s="429">
        <f>[5]Model_inputs!AF53</f>
        <v>0.88950793227765479</v>
      </c>
      <c r="CD265" s="429">
        <f>[5]Model_inputs!AG53</f>
        <v>0.79122436158486886</v>
      </c>
      <c r="CE265" s="429">
        <f>[5]Model_inputs!AH53</f>
        <v>0.81122602261628052</v>
      </c>
      <c r="CF265" s="429">
        <f>[5]Model_inputs!AI53</f>
        <v>1</v>
      </c>
      <c r="CG265" s="429">
        <f>[5]Model_inputs!AJ53</f>
        <v>1</v>
      </c>
      <c r="CH265" s="419"/>
    </row>
    <row r="266" spans="1:86" s="425" customFormat="1">
      <c r="A266" s="425" t="s">
        <v>13</v>
      </c>
      <c r="B266" s="424">
        <f t="shared" si="216"/>
        <v>51</v>
      </c>
      <c r="C266" s="817">
        <f>[3]Model_inputs!D54</f>
        <v>3.4288125758295089E-3</v>
      </c>
      <c r="D266" s="815">
        <f>[3]Model_inputs!C54</f>
        <v>37914</v>
      </c>
      <c r="E266" s="806"/>
      <c r="F266" s="822">
        <f>[3]Model_inputs!E54</f>
        <v>0.13023908432538661</v>
      </c>
      <c r="G266" s="826">
        <f>[3]Model_inputs!F54</f>
        <v>2.0999999999999999E-3</v>
      </c>
      <c r="H266" s="794">
        <f>[3]Model_inputs!G54</f>
        <v>3.8899999999999997E-2</v>
      </c>
      <c r="I266" s="794">
        <f>[3]Model_inputs!H54</f>
        <v>6.6905617691947403E-2</v>
      </c>
      <c r="J266" s="827">
        <f>[3]Model_inputs!I54</f>
        <v>3834.9589917050098</v>
      </c>
      <c r="K266" s="826">
        <f>[3]Model_inputs!J54</f>
        <v>2.0000000000000001E-4</v>
      </c>
      <c r="L266" s="794">
        <f>[3]Model_inputs!K54</f>
        <v>6.4999999999999997E-3</v>
      </c>
      <c r="M266" s="794">
        <f>[3]Model_inputs!L54</f>
        <v>0.17634389567610104</v>
      </c>
      <c r="N266" s="827">
        <f>[3]Model_inputs!M54</f>
        <v>3345.4982834219045</v>
      </c>
      <c r="O266" s="826">
        <f>[3]Model_inputs!N54</f>
        <v>2.0999999999999999E-3</v>
      </c>
      <c r="P266" s="794">
        <f>[3]Model_inputs!O54</f>
        <v>3.8899999999999997E-2</v>
      </c>
      <c r="Q266" s="794">
        <f>[3]Model_inputs!P54</f>
        <v>8.2646829540822322E-2</v>
      </c>
      <c r="R266" s="827">
        <f>[3]Model_inputs!Q54</f>
        <v>695.53030521251765</v>
      </c>
      <c r="S266" s="826">
        <f>[3]Model_inputs!R54</f>
        <v>0</v>
      </c>
      <c r="T266" s="794">
        <f>[3]Model_inputs!S54</f>
        <v>0</v>
      </c>
      <c r="U266" s="794">
        <f>[3]Model_inputs!T54</f>
        <v>0</v>
      </c>
      <c r="V266" s="827">
        <f>[3]Model_inputs!U54</f>
        <v>0</v>
      </c>
      <c r="W266" s="826">
        <f>[3]Model_inputs!V54</f>
        <v>4.0000000000000002E-4</v>
      </c>
      <c r="X266" s="794">
        <f>[3]Model_inputs!W54</f>
        <v>1.7999999999999999E-2</v>
      </c>
      <c r="Y266" s="794">
        <f>[3]Model_inputs!X54</f>
        <v>8.7528099012099653E-2</v>
      </c>
      <c r="Z266" s="827">
        <f>[3]Model_inputs!Y54</f>
        <v>23434.539920006071</v>
      </c>
      <c r="AA266" s="422">
        <f t="shared" si="218"/>
        <v>0.6676407045618109</v>
      </c>
      <c r="AB266" s="421">
        <f t="shared" si="219"/>
        <v>-1.2882827743278022E-2</v>
      </c>
      <c r="AC266" s="421">
        <f t="shared" si="220"/>
        <v>0.5314094021601089</v>
      </c>
      <c r="AD266" s="421">
        <f t="shared" si="221"/>
        <v>-7.3314998878008325E-2</v>
      </c>
      <c r="AE266" s="418">
        <v>1</v>
      </c>
      <c r="AF266" s="493">
        <v>1</v>
      </c>
      <c r="AG266" s="422">
        <f t="shared" si="222"/>
        <v>0.5768630321690521</v>
      </c>
      <c r="AH266" s="421">
        <f t="shared" si="223"/>
        <v>-8.2023576200001794E-2</v>
      </c>
      <c r="AI266" s="421">
        <f t="shared" si="224"/>
        <v>0.56161893043874977</v>
      </c>
      <c r="AJ266" s="421">
        <f t="shared" si="225"/>
        <v>-1.0385865541384152E-2</v>
      </c>
      <c r="AK266" s="506">
        <f>[4]Danaei!C94</f>
        <v>0.23225018</v>
      </c>
      <c r="AL266" s="437">
        <f>[4]Danaei!D94</f>
        <v>0.28487756000000003</v>
      </c>
      <c r="AM266" s="437">
        <f>[4]Danaei!E94</f>
        <v>0.24670006</v>
      </c>
      <c r="AN266" s="437">
        <f>[4]Danaei!F94</f>
        <v>0.23617222000000002</v>
      </c>
      <c r="AO266" s="800">
        <f>[3]Model_inputs!Z54</f>
        <v>2762.5874896289338</v>
      </c>
      <c r="AP266" s="422"/>
      <c r="AQ266" s="437">
        <f t="shared" si="217"/>
        <v>1.0000000200000001</v>
      </c>
      <c r="AU266" s="424"/>
      <c r="AV266" s="419"/>
      <c r="AW266" s="453"/>
      <c r="AX266" s="451"/>
      <c r="AY266" s="451"/>
      <c r="AZ266" s="451"/>
      <c r="BA266" s="424"/>
      <c r="BB266" s="424"/>
      <c r="BC266" s="424"/>
      <c r="BD266" s="424"/>
      <c r="BF266" s="424"/>
      <c r="BG266" s="424"/>
      <c r="BH266" s="424"/>
      <c r="BI266" s="424"/>
      <c r="BJ266" s="424"/>
      <c r="BK266" s="424"/>
      <c r="BL266" s="424"/>
      <c r="BM266" s="424"/>
      <c r="BN266" s="424"/>
      <c r="BO266" s="424"/>
      <c r="BP266" s="424"/>
      <c r="BQ266" s="424"/>
      <c r="BR266" s="424"/>
      <c r="BS266" s="424"/>
      <c r="BT266" s="424"/>
      <c r="BU266" s="424"/>
      <c r="BV266" s="425" t="s">
        <v>13</v>
      </c>
      <c r="BW266" s="424">
        <v>51</v>
      </c>
      <c r="BX266" s="429">
        <f>[5]Model_inputs!AA54</f>
        <v>0.92176926880978016</v>
      </c>
      <c r="BY266" s="429">
        <f>[5]Model_inputs!AB54</f>
        <v>0.72369681344243342</v>
      </c>
      <c r="BZ266" s="429">
        <f>[5]Model_inputs!AC54</f>
        <v>0.74908181478954716</v>
      </c>
      <c r="CA266" s="429">
        <f>[5]Model_inputs!AD54</f>
        <v>1</v>
      </c>
      <c r="CB266" s="429">
        <f>[5]Model_inputs!AE54</f>
        <v>0.70454545454545447</v>
      </c>
      <c r="CC266" s="429">
        <f>[5]Model_inputs!AF54</f>
        <v>0.88950793227765479</v>
      </c>
      <c r="CD266" s="429">
        <f>[5]Model_inputs!AG54</f>
        <v>0.79122436158486886</v>
      </c>
      <c r="CE266" s="429">
        <f>[5]Model_inputs!AH54</f>
        <v>0.81122602261628052</v>
      </c>
      <c r="CF266" s="429">
        <f>[5]Model_inputs!AI54</f>
        <v>1</v>
      </c>
      <c r="CG266" s="429">
        <f>[5]Model_inputs!AJ54</f>
        <v>1</v>
      </c>
      <c r="CH266" s="419"/>
    </row>
    <row r="267" spans="1:86" s="425" customFormat="1">
      <c r="A267" s="425" t="s">
        <v>13</v>
      </c>
      <c r="B267" s="424">
        <f t="shared" si="216"/>
        <v>52</v>
      </c>
      <c r="C267" s="817">
        <f>[3]Model_inputs!D55</f>
        <v>2.6830602516345827E-3</v>
      </c>
      <c r="D267" s="815">
        <f>[3]Model_inputs!C55</f>
        <v>38389</v>
      </c>
      <c r="E267" s="434">
        <f>SUM(D265:D269)</f>
        <v>189672</v>
      </c>
      <c r="F267" s="822">
        <f>[3]Model_inputs!E55</f>
        <v>0.13369739991858029</v>
      </c>
      <c r="G267" s="826">
        <f>[3]Model_inputs!F55</f>
        <v>2.3E-3</v>
      </c>
      <c r="H267" s="794">
        <f>[3]Model_inputs!G55</f>
        <v>3.7900000000000003E-2</v>
      </c>
      <c r="I267" s="794">
        <f>[3]Model_inputs!H55</f>
        <v>6.6905617691947403E-2</v>
      </c>
      <c r="J267" s="827">
        <f>[3]Model_inputs!I55</f>
        <v>3704.5615433802095</v>
      </c>
      <c r="K267" s="826">
        <f>[3]Model_inputs!J55</f>
        <v>2.9999999999999997E-4</v>
      </c>
      <c r="L267" s="794">
        <f>[3]Model_inputs!K55</f>
        <v>6.7999999999999996E-3</v>
      </c>
      <c r="M267" s="794">
        <f>[3]Model_inputs!L55</f>
        <v>0.17634389567610104</v>
      </c>
      <c r="N267" s="827">
        <f>[3]Model_inputs!M55</f>
        <v>3708.7719956648252</v>
      </c>
      <c r="O267" s="826">
        <f>[3]Model_inputs!N55</f>
        <v>2.3E-3</v>
      </c>
      <c r="P267" s="794">
        <f>[3]Model_inputs!O55</f>
        <v>3.7900000000000003E-2</v>
      </c>
      <c r="Q267" s="794">
        <f>[3]Model_inputs!P55</f>
        <v>8.2646829540822322E-2</v>
      </c>
      <c r="R267" s="827">
        <f>[3]Model_inputs!Q55</f>
        <v>716.46812753259599</v>
      </c>
      <c r="S267" s="826">
        <f>[3]Model_inputs!R55</f>
        <v>0</v>
      </c>
      <c r="T267" s="794">
        <f>[3]Model_inputs!S55</f>
        <v>0</v>
      </c>
      <c r="U267" s="794">
        <f>[3]Model_inputs!T55</f>
        <v>0</v>
      </c>
      <c r="V267" s="827">
        <f>[3]Model_inputs!U55</f>
        <v>0</v>
      </c>
      <c r="W267" s="826">
        <f>[3]Model_inputs!V55</f>
        <v>4.0000000000000002E-4</v>
      </c>
      <c r="X267" s="794">
        <f>[3]Model_inputs!W55</f>
        <v>1.8200000000000001E-2</v>
      </c>
      <c r="Y267" s="794">
        <f>[3]Model_inputs!X55</f>
        <v>8.7528099012099653E-2</v>
      </c>
      <c r="Z267" s="827">
        <f>[3]Model_inputs!Y55</f>
        <v>23456.862276129137</v>
      </c>
      <c r="AA267" s="422">
        <f t="shared" si="218"/>
        <v>0.6676407045618109</v>
      </c>
      <c r="AB267" s="421">
        <f t="shared" si="219"/>
        <v>-1.2882827743278022E-2</v>
      </c>
      <c r="AC267" s="421">
        <f t="shared" si="220"/>
        <v>0.5314094021601089</v>
      </c>
      <c r="AD267" s="421">
        <f t="shared" si="221"/>
        <v>-7.3314998878008325E-2</v>
      </c>
      <c r="AE267" s="418">
        <v>1</v>
      </c>
      <c r="AF267" s="493">
        <v>1</v>
      </c>
      <c r="AG267" s="422">
        <f t="shared" si="222"/>
        <v>0.5768630321690521</v>
      </c>
      <c r="AH267" s="421">
        <f t="shared" si="223"/>
        <v>-8.2023576200001794E-2</v>
      </c>
      <c r="AI267" s="421">
        <f t="shared" si="224"/>
        <v>0.56161893043874977</v>
      </c>
      <c r="AJ267" s="421">
        <f t="shared" si="225"/>
        <v>-1.0385865541384152E-2</v>
      </c>
      <c r="AK267" s="506">
        <f>[4]Danaei!C95</f>
        <v>0.23196346000000001</v>
      </c>
      <c r="AL267" s="437">
        <f>[4]Danaei!D95</f>
        <v>0.27815132000000004</v>
      </c>
      <c r="AM267" s="437">
        <f>[4]Danaei!E95</f>
        <v>0.25918231999999997</v>
      </c>
      <c r="AN267" s="437">
        <f>[4]Danaei!F95</f>
        <v>0.23070294000000002</v>
      </c>
      <c r="AO267" s="800">
        <f>[3]Model_inputs!Z55</f>
        <v>2906.8957838674878</v>
      </c>
      <c r="AP267" s="422"/>
      <c r="AQ267" s="437">
        <f t="shared" si="217"/>
        <v>1.0000000400000002</v>
      </c>
      <c r="AU267" s="424"/>
      <c r="AV267" s="419"/>
      <c r="AW267" s="453"/>
      <c r="AX267" s="451"/>
      <c r="AY267" s="451"/>
      <c r="AZ267" s="451"/>
      <c r="BA267" s="424"/>
      <c r="BB267" s="424"/>
      <c r="BC267" s="424"/>
      <c r="BD267" s="424"/>
      <c r="BF267" s="424"/>
      <c r="BG267" s="424"/>
      <c r="BH267" s="424"/>
      <c r="BI267" s="424"/>
      <c r="BJ267" s="424"/>
      <c r="BK267" s="424"/>
      <c r="BL267" s="424"/>
      <c r="BM267" s="424"/>
      <c r="BN267" s="424"/>
      <c r="BO267" s="424"/>
      <c r="BP267" s="424"/>
      <c r="BQ267" s="424"/>
      <c r="BR267" s="424"/>
      <c r="BS267" s="424"/>
      <c r="BT267" s="424"/>
      <c r="BU267" s="424"/>
      <c r="BV267" s="425" t="s">
        <v>13</v>
      </c>
      <c r="BW267" s="424">
        <v>52</v>
      </c>
      <c r="BX267" s="429">
        <f>[5]Model_inputs!AA55</f>
        <v>0.92176926880978016</v>
      </c>
      <c r="BY267" s="429">
        <f>[5]Model_inputs!AB55</f>
        <v>0.72369681344243342</v>
      </c>
      <c r="BZ267" s="429">
        <f>[5]Model_inputs!AC55</f>
        <v>0.74908181478954716</v>
      </c>
      <c r="CA267" s="429">
        <f>[5]Model_inputs!AD55</f>
        <v>1</v>
      </c>
      <c r="CB267" s="429">
        <f>[5]Model_inputs!AE55</f>
        <v>0.70454545454545447</v>
      </c>
      <c r="CC267" s="429">
        <f>[5]Model_inputs!AF55</f>
        <v>0.88950793227765479</v>
      </c>
      <c r="CD267" s="429">
        <f>[5]Model_inputs!AG55</f>
        <v>0.79122436158486886</v>
      </c>
      <c r="CE267" s="429">
        <f>[5]Model_inputs!AH55</f>
        <v>0.81122602261628052</v>
      </c>
      <c r="CF267" s="429">
        <f>[5]Model_inputs!AI55</f>
        <v>1</v>
      </c>
      <c r="CG267" s="429">
        <f>[5]Model_inputs!AJ55</f>
        <v>1</v>
      </c>
      <c r="CH267" s="419"/>
    </row>
    <row r="268" spans="1:86" s="425" customFormat="1">
      <c r="A268" s="425" t="s">
        <v>13</v>
      </c>
      <c r="B268" s="424">
        <f t="shared" si="216"/>
        <v>53</v>
      </c>
      <c r="C268" s="817">
        <f>[3]Model_inputs!D56</f>
        <v>3.2930845225027441E-3</v>
      </c>
      <c r="D268" s="815">
        <f>[3]Model_inputs!C56</f>
        <v>38262</v>
      </c>
      <c r="E268" s="434"/>
      <c r="F268" s="822">
        <f>[3]Model_inputs!E56</f>
        <v>0.13724754621531485</v>
      </c>
      <c r="G268" s="826">
        <f>[3]Model_inputs!F56</f>
        <v>2.5000000000000001E-3</v>
      </c>
      <c r="H268" s="794">
        <f>[3]Model_inputs!G56</f>
        <v>3.6799999999999999E-2</v>
      </c>
      <c r="I268" s="794">
        <f>[3]Model_inputs!H56</f>
        <v>6.6905617691947403E-2</v>
      </c>
      <c r="J268" s="827">
        <f>[3]Model_inputs!I56</f>
        <v>3574.1640950554092</v>
      </c>
      <c r="K268" s="826">
        <f>[3]Model_inputs!J56</f>
        <v>2.9999999999999997E-4</v>
      </c>
      <c r="L268" s="794">
        <f>[3]Model_inputs!K56</f>
        <v>7.0000000000000001E-3</v>
      </c>
      <c r="M268" s="794">
        <f>[3]Model_inputs!L56</f>
        <v>0.17634389567610104</v>
      </c>
      <c r="N268" s="827">
        <f>[3]Model_inputs!M56</f>
        <v>4072.0457079077496</v>
      </c>
      <c r="O268" s="826">
        <f>[3]Model_inputs!N56</f>
        <v>2.5000000000000001E-3</v>
      </c>
      <c r="P268" s="794">
        <f>[3]Model_inputs!O56</f>
        <v>3.6799999999999999E-2</v>
      </c>
      <c r="Q268" s="794">
        <f>[3]Model_inputs!P56</f>
        <v>8.2646829540822322E-2</v>
      </c>
      <c r="R268" s="827">
        <f>[3]Model_inputs!Q56</f>
        <v>737.4059498526741</v>
      </c>
      <c r="S268" s="826">
        <f>[3]Model_inputs!R56</f>
        <v>0</v>
      </c>
      <c r="T268" s="794">
        <f>[3]Model_inputs!S56</f>
        <v>0</v>
      </c>
      <c r="U268" s="794">
        <f>[3]Model_inputs!T56</f>
        <v>0</v>
      </c>
      <c r="V268" s="827">
        <f>[3]Model_inputs!U56</f>
        <v>0</v>
      </c>
      <c r="W268" s="826">
        <f>[3]Model_inputs!V56</f>
        <v>5.0000000000000001E-4</v>
      </c>
      <c r="X268" s="794">
        <f>[3]Model_inputs!W56</f>
        <v>1.8200000000000001E-2</v>
      </c>
      <c r="Y268" s="794">
        <f>[3]Model_inputs!X56</f>
        <v>8.7528099012099653E-2</v>
      </c>
      <c r="Z268" s="827">
        <f>[3]Model_inputs!Y56</f>
        <v>23479.184632252203</v>
      </c>
      <c r="AA268" s="422">
        <f t="shared" si="218"/>
        <v>0.6676407045618109</v>
      </c>
      <c r="AB268" s="421">
        <f t="shared" si="219"/>
        <v>-1.2882827743278022E-2</v>
      </c>
      <c r="AC268" s="421">
        <f t="shared" si="220"/>
        <v>0.5314094021601089</v>
      </c>
      <c r="AD268" s="421">
        <f t="shared" si="221"/>
        <v>-7.3314998878008325E-2</v>
      </c>
      <c r="AE268" s="418">
        <v>1</v>
      </c>
      <c r="AF268" s="493">
        <v>1</v>
      </c>
      <c r="AG268" s="422">
        <f t="shared" si="222"/>
        <v>0.5768630321690521</v>
      </c>
      <c r="AH268" s="421">
        <f t="shared" si="223"/>
        <v>-8.2023576200001794E-2</v>
      </c>
      <c r="AI268" s="421">
        <f t="shared" si="224"/>
        <v>0.56161893043874977</v>
      </c>
      <c r="AJ268" s="421">
        <f t="shared" si="225"/>
        <v>-1.0385865541384152E-2</v>
      </c>
      <c r="AK268" s="506">
        <f>[4]Danaei!C96</f>
        <v>0.23167674000000002</v>
      </c>
      <c r="AL268" s="437">
        <f>[4]Danaei!D96</f>
        <v>0.27142508000000004</v>
      </c>
      <c r="AM268" s="437">
        <f>[4]Danaei!E96</f>
        <v>0.27166457999999993</v>
      </c>
      <c r="AN268" s="437">
        <f>[4]Danaei!F96</f>
        <v>0.22523366000000003</v>
      </c>
      <c r="AO268" s="800">
        <f>[3]Model_inputs!Z56</f>
        <v>3051.2040781060414</v>
      </c>
      <c r="AP268" s="422"/>
      <c r="AQ268" s="437">
        <f t="shared" si="217"/>
        <v>1.0000000600000001</v>
      </c>
      <c r="AU268" s="424"/>
      <c r="AV268" s="431"/>
      <c r="AW268" s="453"/>
      <c r="AX268" s="451"/>
      <c r="AY268" s="451"/>
      <c r="AZ268" s="451"/>
      <c r="BA268" s="424"/>
      <c r="BB268" s="424"/>
      <c r="BC268" s="424"/>
      <c r="BD268" s="424"/>
      <c r="BF268" s="424"/>
      <c r="BG268" s="424"/>
      <c r="BH268" s="424"/>
      <c r="BI268" s="424"/>
      <c r="BJ268" s="424"/>
      <c r="BK268" s="424"/>
      <c r="BL268" s="424"/>
      <c r="BM268" s="424"/>
      <c r="BN268" s="424"/>
      <c r="BO268" s="424"/>
      <c r="BP268" s="424"/>
      <c r="BQ268" s="424"/>
      <c r="BR268" s="424"/>
      <c r="BS268" s="424"/>
      <c r="BT268" s="424"/>
      <c r="BU268" s="424"/>
      <c r="BV268" s="425" t="s">
        <v>13</v>
      </c>
      <c r="BW268" s="424">
        <v>53</v>
      </c>
      <c r="BX268" s="429">
        <f>[5]Model_inputs!AA56</f>
        <v>0.92176926880978016</v>
      </c>
      <c r="BY268" s="429">
        <f>[5]Model_inputs!AB56</f>
        <v>0.72369681344243342</v>
      </c>
      <c r="BZ268" s="429">
        <f>[5]Model_inputs!AC56</f>
        <v>0.74908181478954716</v>
      </c>
      <c r="CA268" s="429">
        <f>[5]Model_inputs!AD56</f>
        <v>1</v>
      </c>
      <c r="CB268" s="429">
        <f>[5]Model_inputs!AE56</f>
        <v>0.70454545454545447</v>
      </c>
      <c r="CC268" s="429">
        <f>[5]Model_inputs!AF56</f>
        <v>0.88950793227765479</v>
      </c>
      <c r="CD268" s="429">
        <f>[5]Model_inputs!AG56</f>
        <v>0.79122436158486886</v>
      </c>
      <c r="CE268" s="429">
        <f>[5]Model_inputs!AH56</f>
        <v>0.81122602261628052</v>
      </c>
      <c r="CF268" s="429">
        <f>[5]Model_inputs!AI56</f>
        <v>1</v>
      </c>
      <c r="CG268" s="429">
        <f>[5]Model_inputs!AJ56</f>
        <v>1</v>
      </c>
      <c r="CH268" s="419"/>
    </row>
    <row r="269" spans="1:86" s="425" customFormat="1">
      <c r="A269" s="425" t="s">
        <v>13</v>
      </c>
      <c r="B269" s="424">
        <f t="shared" si="216"/>
        <v>54</v>
      </c>
      <c r="C269" s="817">
        <f>[3]Model_inputs!D57</f>
        <v>3.8071065989847717E-3</v>
      </c>
      <c r="D269" s="815">
        <f>[3]Model_inputs!C57</f>
        <v>37824</v>
      </c>
      <c r="E269" s="434"/>
      <c r="F269" s="822">
        <f>[3]Model_inputs!E57</f>
        <v>0.14089196165068557</v>
      </c>
      <c r="G269" s="826">
        <f>[3]Model_inputs!F57</f>
        <v>2.7000000000000001E-3</v>
      </c>
      <c r="H269" s="794">
        <f>[3]Model_inputs!G57</f>
        <v>3.5700000000000003E-2</v>
      </c>
      <c r="I269" s="794">
        <f>[3]Model_inputs!H57</f>
        <v>6.6905617691947403E-2</v>
      </c>
      <c r="J269" s="827">
        <f>[3]Model_inputs!I57</f>
        <v>3443.766646730609</v>
      </c>
      <c r="K269" s="826">
        <f>[3]Model_inputs!J57</f>
        <v>2.9999999999999997E-4</v>
      </c>
      <c r="L269" s="794">
        <f>[3]Model_inputs!K57</f>
        <v>7.3000000000000001E-3</v>
      </c>
      <c r="M269" s="794">
        <f>[3]Model_inputs!L57</f>
        <v>0.17634389567610104</v>
      </c>
      <c r="N269" s="827">
        <f>[3]Model_inputs!M57</f>
        <v>4435.3194201506703</v>
      </c>
      <c r="O269" s="826">
        <f>[3]Model_inputs!N57</f>
        <v>2.7000000000000001E-3</v>
      </c>
      <c r="P269" s="794">
        <f>[3]Model_inputs!O57</f>
        <v>3.5700000000000003E-2</v>
      </c>
      <c r="Q269" s="794">
        <f>[3]Model_inputs!P57</f>
        <v>8.2646829540822322E-2</v>
      </c>
      <c r="R269" s="827">
        <f>[3]Model_inputs!Q57</f>
        <v>758.34377217275244</v>
      </c>
      <c r="S269" s="826">
        <f>[3]Model_inputs!R57</f>
        <v>0</v>
      </c>
      <c r="T269" s="794">
        <f>[3]Model_inputs!S57</f>
        <v>0</v>
      </c>
      <c r="U269" s="794">
        <f>[3]Model_inputs!T57</f>
        <v>0</v>
      </c>
      <c r="V269" s="827">
        <f>[3]Model_inputs!U57</f>
        <v>0</v>
      </c>
      <c r="W269" s="826">
        <f>[3]Model_inputs!V57</f>
        <v>5.0000000000000001E-4</v>
      </c>
      <c r="X269" s="794">
        <f>[3]Model_inputs!W57</f>
        <v>1.7999999999999999E-2</v>
      </c>
      <c r="Y269" s="794">
        <f>[3]Model_inputs!X57</f>
        <v>8.7528099012099653E-2</v>
      </c>
      <c r="Z269" s="827">
        <f>[3]Model_inputs!Y57</f>
        <v>23501.506988375269</v>
      </c>
      <c r="AA269" s="422">
        <f t="shared" si="218"/>
        <v>0.6676407045618109</v>
      </c>
      <c r="AB269" s="421">
        <f t="shared" si="219"/>
        <v>-1.2882827743278022E-2</v>
      </c>
      <c r="AC269" s="421">
        <f t="shared" si="220"/>
        <v>0.5314094021601089</v>
      </c>
      <c r="AD269" s="421">
        <f t="shared" si="221"/>
        <v>-7.3314998878008325E-2</v>
      </c>
      <c r="AE269" s="418">
        <v>1</v>
      </c>
      <c r="AF269" s="493">
        <v>1</v>
      </c>
      <c r="AG269" s="422">
        <f t="shared" si="222"/>
        <v>0.5768630321690521</v>
      </c>
      <c r="AH269" s="421">
        <f t="shared" si="223"/>
        <v>-8.2023576200001794E-2</v>
      </c>
      <c r="AI269" s="421">
        <f t="shared" si="224"/>
        <v>0.56161893043874977</v>
      </c>
      <c r="AJ269" s="421">
        <f t="shared" si="225"/>
        <v>-1.0385865541384152E-2</v>
      </c>
      <c r="AK269" s="506">
        <f>[4]Danaei!C97</f>
        <v>0.23139002000000003</v>
      </c>
      <c r="AL269" s="437">
        <f>[4]Danaei!D97</f>
        <v>0.26469884000000005</v>
      </c>
      <c r="AM269" s="437">
        <f>[4]Danaei!E97</f>
        <v>0.2841468399999999</v>
      </c>
      <c r="AN269" s="437">
        <f>[4]Danaei!F97</f>
        <v>0.21976438000000004</v>
      </c>
      <c r="AO269" s="800">
        <f>[3]Model_inputs!Z57</f>
        <v>3195.512372344595</v>
      </c>
      <c r="AP269" s="422"/>
      <c r="AQ269" s="437">
        <f t="shared" si="217"/>
        <v>1.00000008</v>
      </c>
      <c r="AU269" s="424"/>
      <c r="AW269" s="453"/>
      <c r="AX269" s="451"/>
      <c r="AY269" s="451"/>
      <c r="AZ269" s="451"/>
      <c r="BA269" s="424"/>
      <c r="BB269" s="424"/>
      <c r="BC269" s="424"/>
      <c r="BD269" s="424"/>
      <c r="BF269" s="424"/>
      <c r="BG269" s="424"/>
      <c r="BH269" s="424"/>
      <c r="BI269" s="424"/>
      <c r="BJ269" s="424"/>
      <c r="BK269" s="424"/>
      <c r="BL269" s="424"/>
      <c r="BM269" s="424"/>
      <c r="BN269" s="424"/>
      <c r="BO269" s="424"/>
      <c r="BP269" s="424"/>
      <c r="BQ269" s="424"/>
      <c r="BR269" s="424"/>
      <c r="BS269" s="424"/>
      <c r="BT269" s="424"/>
      <c r="BU269" s="424"/>
      <c r="BV269" s="425" t="s">
        <v>13</v>
      </c>
      <c r="BW269" s="424">
        <v>54</v>
      </c>
      <c r="BX269" s="429">
        <f>[5]Model_inputs!AA57</f>
        <v>0.92176926880978016</v>
      </c>
      <c r="BY269" s="429">
        <f>[5]Model_inputs!AB57</f>
        <v>0.72369681344243342</v>
      </c>
      <c r="BZ269" s="429">
        <f>[5]Model_inputs!AC57</f>
        <v>0.74908181478954716</v>
      </c>
      <c r="CA269" s="429">
        <f>[5]Model_inputs!AD57</f>
        <v>1</v>
      </c>
      <c r="CB269" s="429">
        <f>[5]Model_inputs!AE57</f>
        <v>0.70454545454545447</v>
      </c>
      <c r="CC269" s="429">
        <f>[5]Model_inputs!AF57</f>
        <v>0.88950793227765479</v>
      </c>
      <c r="CD269" s="429">
        <f>[5]Model_inputs!AG57</f>
        <v>0.79122436158486886</v>
      </c>
      <c r="CE269" s="429">
        <f>[5]Model_inputs!AH57</f>
        <v>0.81122602261628052</v>
      </c>
      <c r="CF269" s="429">
        <f>[5]Model_inputs!AI57</f>
        <v>1</v>
      </c>
      <c r="CG269" s="429">
        <f>[5]Model_inputs!AJ57</f>
        <v>1</v>
      </c>
      <c r="CH269" s="419"/>
    </row>
    <row r="270" spans="1:86" s="425" customFormat="1">
      <c r="A270" s="425" t="s">
        <v>13</v>
      </c>
      <c r="B270" s="424">
        <f t="shared" si="216"/>
        <v>55</v>
      </c>
      <c r="C270" s="817">
        <f>[3]Model_inputs!D58</f>
        <v>3.4790171776473144E-3</v>
      </c>
      <c r="D270" s="815">
        <f>[3]Model_inputs!C58</f>
        <v>36792</v>
      </c>
      <c r="E270" s="434"/>
      <c r="F270" s="822">
        <f>[3]Model_inputs!E58</f>
        <v>0.14463314940900002</v>
      </c>
      <c r="G270" s="826">
        <f>[3]Model_inputs!F58</f>
        <v>2.8999999999999998E-3</v>
      </c>
      <c r="H270" s="794">
        <f>[3]Model_inputs!G58</f>
        <v>3.4799999999999998E-2</v>
      </c>
      <c r="I270" s="794">
        <f>[3]Model_inputs!H58</f>
        <v>6.5466146248159454E-2</v>
      </c>
      <c r="J270" s="827">
        <f>[3]Model_inputs!I58</f>
        <v>3313.3691984058087</v>
      </c>
      <c r="K270" s="826">
        <f>[3]Model_inputs!J58</f>
        <v>2.9999999999999997E-4</v>
      </c>
      <c r="L270" s="794">
        <f>[3]Model_inputs!K58</f>
        <v>7.7999999999999996E-3</v>
      </c>
      <c r="M270" s="794">
        <f>[3]Model_inputs!L58</f>
        <v>0.1762757302180156</v>
      </c>
      <c r="N270" s="827">
        <f>[3]Model_inputs!M58</f>
        <v>4798.5931323935947</v>
      </c>
      <c r="O270" s="826">
        <f>[3]Model_inputs!N58</f>
        <v>2.8999999999999998E-3</v>
      </c>
      <c r="P270" s="794">
        <f>[3]Model_inputs!O58</f>
        <v>3.4799999999999998E-2</v>
      </c>
      <c r="Q270" s="794">
        <f>[3]Model_inputs!P58</f>
        <v>8.1788613269747804E-2</v>
      </c>
      <c r="R270" s="827">
        <f>[3]Model_inputs!Q58</f>
        <v>779.28159449283078</v>
      </c>
      <c r="S270" s="826">
        <f>[3]Model_inputs!R58</f>
        <v>0</v>
      </c>
      <c r="T270" s="794">
        <f>[3]Model_inputs!S58</f>
        <v>0</v>
      </c>
      <c r="U270" s="794">
        <f>[3]Model_inputs!T58</f>
        <v>0</v>
      </c>
      <c r="V270" s="827">
        <f>[3]Model_inputs!U58</f>
        <v>0</v>
      </c>
      <c r="W270" s="826">
        <f>[3]Model_inputs!V58</f>
        <v>5.9999999999999995E-4</v>
      </c>
      <c r="X270" s="794">
        <f>[3]Model_inputs!W58</f>
        <v>1.7600000000000001E-2</v>
      </c>
      <c r="Y270" s="794">
        <f>[3]Model_inputs!X58</f>
        <v>9.9160034852680101E-2</v>
      </c>
      <c r="Z270" s="827">
        <f>[3]Model_inputs!Y58</f>
        <v>23523.829344498336</v>
      </c>
      <c r="AA270" s="422">
        <f t="shared" si="218"/>
        <v>0.6676407045618109</v>
      </c>
      <c r="AB270" s="421">
        <f t="shared" si="219"/>
        <v>-1.2882827743278022E-2</v>
      </c>
      <c r="AC270" s="421">
        <f t="shared" si="220"/>
        <v>0.5314094021601089</v>
      </c>
      <c r="AD270" s="421">
        <f t="shared" si="221"/>
        <v>-7.3314998878008325E-2</v>
      </c>
      <c r="AE270" s="418">
        <v>1</v>
      </c>
      <c r="AF270" s="493">
        <v>1</v>
      </c>
      <c r="AG270" s="422">
        <f t="shared" si="222"/>
        <v>0.5768630321690521</v>
      </c>
      <c r="AH270" s="421">
        <f t="shared" si="223"/>
        <v>-8.2023576200001794E-2</v>
      </c>
      <c r="AI270" s="421">
        <f t="shared" si="224"/>
        <v>0.56161893043874977</v>
      </c>
      <c r="AJ270" s="421">
        <f t="shared" si="225"/>
        <v>-1.0385865541384152E-2</v>
      </c>
      <c r="AK270" s="506">
        <f>[4]Danaei!C98</f>
        <v>0.23110330000000001</v>
      </c>
      <c r="AL270" s="437">
        <f>[4]Danaei!D98</f>
        <v>0.2579726</v>
      </c>
      <c r="AM270" s="437">
        <f>[4]Danaei!E98</f>
        <v>0.29662909999999998</v>
      </c>
      <c r="AN270" s="437">
        <f>[4]Danaei!F98</f>
        <v>0.21429509999999999</v>
      </c>
      <c r="AO270" s="800">
        <f>[3]Model_inputs!Z58</f>
        <v>3339.8206665831485</v>
      </c>
      <c r="AP270" s="422"/>
      <c r="AQ270" s="437">
        <f t="shared" si="217"/>
        <v>1.0000001000000001</v>
      </c>
      <c r="AU270" s="424"/>
      <c r="AW270" s="453"/>
      <c r="AX270" s="451"/>
      <c r="AY270" s="451"/>
      <c r="AZ270" s="451"/>
      <c r="BA270" s="424"/>
      <c r="BB270" s="424"/>
      <c r="BC270" s="424"/>
      <c r="BD270" s="424"/>
      <c r="BF270" s="424"/>
      <c r="BG270" s="424"/>
      <c r="BH270" s="424"/>
      <c r="BI270" s="424"/>
      <c r="BJ270" s="424"/>
      <c r="BK270" s="424"/>
      <c r="BL270" s="424"/>
      <c r="BM270" s="424"/>
      <c r="BN270" s="424"/>
      <c r="BO270" s="424"/>
      <c r="BP270" s="424"/>
      <c r="BQ270" s="424"/>
      <c r="BR270" s="424"/>
      <c r="BS270" s="424"/>
      <c r="BT270" s="424"/>
      <c r="BU270" s="424"/>
      <c r="BV270" s="425" t="s">
        <v>13</v>
      </c>
      <c r="BW270" s="424">
        <v>55</v>
      </c>
      <c r="BX270" s="429">
        <f>[5]Model_inputs!AA58</f>
        <v>0.92176926880978016</v>
      </c>
      <c r="BY270" s="429">
        <f>[5]Model_inputs!AB58</f>
        <v>0.72369681344243342</v>
      </c>
      <c r="BZ270" s="429">
        <f>[5]Model_inputs!AC58</f>
        <v>0.74908181478954716</v>
      </c>
      <c r="CA270" s="429">
        <f>[5]Model_inputs!AD58</f>
        <v>1</v>
      </c>
      <c r="CB270" s="429">
        <f>[5]Model_inputs!AE58</f>
        <v>0.70454545454545447</v>
      </c>
      <c r="CC270" s="429">
        <f>[5]Model_inputs!AF58</f>
        <v>0.88950793227765479</v>
      </c>
      <c r="CD270" s="429">
        <f>[5]Model_inputs!AG58</f>
        <v>0.79122436158486886</v>
      </c>
      <c r="CE270" s="429">
        <f>[5]Model_inputs!AH58</f>
        <v>0.81122602261628052</v>
      </c>
      <c r="CF270" s="429">
        <f>[5]Model_inputs!AI58</f>
        <v>1</v>
      </c>
      <c r="CG270" s="429">
        <f>[5]Model_inputs!AJ58</f>
        <v>1</v>
      </c>
      <c r="CH270" s="419"/>
    </row>
    <row r="271" spans="1:86" s="425" customFormat="1">
      <c r="A271" s="425" t="s">
        <v>13</v>
      </c>
      <c r="B271" s="424">
        <f t="shared" si="216"/>
        <v>56</v>
      </c>
      <c r="C271" s="817">
        <f>[3]Model_inputs!D59</f>
        <v>4.1525939870439071E-3</v>
      </c>
      <c r="D271" s="815">
        <f>[3]Model_inputs!C59</f>
        <v>36122</v>
      </c>
      <c r="E271" s="806"/>
      <c r="F271" s="822">
        <f>[3]Model_inputs!E59</f>
        <v>0.14917994545878163</v>
      </c>
      <c r="G271" s="826">
        <f>[3]Model_inputs!F59</f>
        <v>3.2000000000000002E-3</v>
      </c>
      <c r="H271" s="794">
        <f>[3]Model_inputs!G59</f>
        <v>3.4299999999999997E-2</v>
      </c>
      <c r="I271" s="794">
        <f>[3]Model_inputs!H59</f>
        <v>6.5466146248159454E-2</v>
      </c>
      <c r="J271" s="827">
        <f>[3]Model_inputs!I59</f>
        <v>3182.9717500810093</v>
      </c>
      <c r="K271" s="826">
        <f>[3]Model_inputs!J59</f>
        <v>4.0000000000000002E-4</v>
      </c>
      <c r="L271" s="794">
        <f>[3]Model_inputs!K59</f>
        <v>8.5000000000000006E-3</v>
      </c>
      <c r="M271" s="794">
        <f>[3]Model_inputs!L59</f>
        <v>0.1762757302180156</v>
      </c>
      <c r="N271" s="827">
        <f>[3]Model_inputs!M59</f>
        <v>5161.8668446365155</v>
      </c>
      <c r="O271" s="826">
        <f>[3]Model_inputs!N59</f>
        <v>3.2000000000000002E-3</v>
      </c>
      <c r="P271" s="794">
        <f>[3]Model_inputs!O59</f>
        <v>3.4299999999999997E-2</v>
      </c>
      <c r="Q271" s="794">
        <f>[3]Model_inputs!P59</f>
        <v>8.1788613269747804E-2</v>
      </c>
      <c r="R271" s="827">
        <f>[3]Model_inputs!Q59</f>
        <v>800.21941681290889</v>
      </c>
      <c r="S271" s="826">
        <f>[3]Model_inputs!R59</f>
        <v>0</v>
      </c>
      <c r="T271" s="794">
        <f>[3]Model_inputs!S59</f>
        <v>0</v>
      </c>
      <c r="U271" s="794">
        <f>[3]Model_inputs!T59</f>
        <v>0</v>
      </c>
      <c r="V271" s="827">
        <f>[3]Model_inputs!U59</f>
        <v>0</v>
      </c>
      <c r="W271" s="826">
        <f>[3]Model_inputs!V59</f>
        <v>6.9999999999999999E-4</v>
      </c>
      <c r="X271" s="794">
        <f>[3]Model_inputs!W59</f>
        <v>1.7299999999999999E-2</v>
      </c>
      <c r="Y271" s="794">
        <f>[3]Model_inputs!X59</f>
        <v>9.9160034852680101E-2</v>
      </c>
      <c r="Z271" s="827">
        <f>[3]Model_inputs!Y59</f>
        <v>23546.151700621398</v>
      </c>
      <c r="AA271" s="422">
        <f t="shared" si="218"/>
        <v>0.6676407045618109</v>
      </c>
      <c r="AB271" s="421">
        <f t="shared" si="219"/>
        <v>-1.2882827743278022E-2</v>
      </c>
      <c r="AC271" s="421">
        <f t="shared" si="220"/>
        <v>0.5314094021601089</v>
      </c>
      <c r="AD271" s="421">
        <f t="shared" si="221"/>
        <v>-7.3314998878008325E-2</v>
      </c>
      <c r="AE271" s="418">
        <v>1</v>
      </c>
      <c r="AF271" s="493">
        <v>1</v>
      </c>
      <c r="AG271" s="422">
        <f t="shared" si="222"/>
        <v>0.5768630321690521</v>
      </c>
      <c r="AH271" s="421">
        <f t="shared" si="223"/>
        <v>-8.2023576200001794E-2</v>
      </c>
      <c r="AI271" s="421">
        <f t="shared" si="224"/>
        <v>0.56161893043874977</v>
      </c>
      <c r="AJ271" s="421">
        <f t="shared" si="225"/>
        <v>-1.0385865541384152E-2</v>
      </c>
      <c r="AK271" s="506">
        <f>[4]Danaei!C99</f>
        <v>0.22897294000000001</v>
      </c>
      <c r="AL271" s="437">
        <f>[4]Danaei!D99</f>
        <v>0.26752458000000001</v>
      </c>
      <c r="AM271" s="437">
        <f>[4]Danaei!E99</f>
        <v>0.28722535999999999</v>
      </c>
      <c r="AN271" s="437">
        <f>[4]Danaei!F99</f>
        <v>0.2162772</v>
      </c>
      <c r="AO271" s="800">
        <f>[3]Model_inputs!Z59</f>
        <v>3484.1289608217025</v>
      </c>
      <c r="AP271" s="422"/>
      <c r="AQ271" s="437">
        <f t="shared" si="217"/>
        <v>1.00000008</v>
      </c>
      <c r="AU271" s="424"/>
      <c r="AW271" s="453"/>
      <c r="AX271" s="451"/>
      <c r="AY271" s="451"/>
      <c r="AZ271" s="451"/>
      <c r="BC271" s="424"/>
      <c r="BF271" s="424"/>
      <c r="BG271" s="424"/>
      <c r="BH271" s="424"/>
      <c r="BI271" s="424"/>
      <c r="BJ271" s="424"/>
      <c r="BK271" s="424"/>
      <c r="BL271" s="424"/>
      <c r="BM271" s="424"/>
      <c r="BN271" s="424"/>
      <c r="BO271" s="424"/>
      <c r="BP271" s="424"/>
      <c r="BQ271" s="424"/>
      <c r="BR271" s="424"/>
      <c r="BS271" s="424"/>
      <c r="BT271" s="424"/>
      <c r="BU271" s="424"/>
      <c r="BV271" s="425" t="s">
        <v>13</v>
      </c>
      <c r="BW271" s="424">
        <v>56</v>
      </c>
      <c r="BX271" s="429">
        <f>[5]Model_inputs!AA59</f>
        <v>0.92176926880978016</v>
      </c>
      <c r="BY271" s="429">
        <f>[5]Model_inputs!AB59</f>
        <v>0.72369681344243342</v>
      </c>
      <c r="BZ271" s="429">
        <f>[5]Model_inputs!AC59</f>
        <v>0.74908181478954716</v>
      </c>
      <c r="CA271" s="429">
        <f>[5]Model_inputs!AD59</f>
        <v>1</v>
      </c>
      <c r="CB271" s="429">
        <f>[5]Model_inputs!AE59</f>
        <v>0.70454545454545447</v>
      </c>
      <c r="CC271" s="429">
        <f>[5]Model_inputs!AF59</f>
        <v>0.88950793227765479</v>
      </c>
      <c r="CD271" s="429">
        <f>[5]Model_inputs!AG59</f>
        <v>0.79122436158486886</v>
      </c>
      <c r="CE271" s="429">
        <f>[5]Model_inputs!AH59</f>
        <v>0.81122602261628052</v>
      </c>
      <c r="CF271" s="429">
        <f>[5]Model_inputs!AI59</f>
        <v>1</v>
      </c>
      <c r="CG271" s="429">
        <f>[5]Model_inputs!AJ59</f>
        <v>1</v>
      </c>
      <c r="CH271" s="419"/>
    </row>
    <row r="272" spans="1:86" s="425" customFormat="1">
      <c r="A272" s="425" t="s">
        <v>13</v>
      </c>
      <c r="B272" s="424">
        <f t="shared" si="216"/>
        <v>57</v>
      </c>
      <c r="C272" s="817">
        <f>[3]Model_inputs!D60</f>
        <v>4.7344703667788488E-3</v>
      </c>
      <c r="D272" s="815">
        <f>[3]Model_inputs!C60</f>
        <v>35062</v>
      </c>
      <c r="E272" s="434">
        <f>SUM(D270:D274)</f>
        <v>175962</v>
      </c>
      <c r="F272" s="822">
        <f>[3]Model_inputs!E60</f>
        <v>0.15386967799582627</v>
      </c>
      <c r="G272" s="826">
        <f>[3]Model_inputs!F60</f>
        <v>3.3999999999999998E-3</v>
      </c>
      <c r="H272" s="794">
        <f>[3]Model_inputs!G60</f>
        <v>3.4099999999999998E-2</v>
      </c>
      <c r="I272" s="794">
        <f>[3]Model_inputs!H60</f>
        <v>6.5466146248159454E-2</v>
      </c>
      <c r="J272" s="827">
        <f>[3]Model_inputs!I60</f>
        <v>3052.574301756209</v>
      </c>
      <c r="K272" s="826">
        <f>[3]Model_inputs!J60</f>
        <v>4.0000000000000002E-4</v>
      </c>
      <c r="L272" s="794">
        <f>[3]Model_inputs!K60</f>
        <v>9.1999999999999998E-3</v>
      </c>
      <c r="M272" s="794">
        <f>[3]Model_inputs!L60</f>
        <v>0.1762757302180156</v>
      </c>
      <c r="N272" s="827">
        <f>[3]Model_inputs!M60</f>
        <v>5525.1405568794398</v>
      </c>
      <c r="O272" s="826">
        <f>[3]Model_inputs!N60</f>
        <v>3.3999999999999998E-3</v>
      </c>
      <c r="P272" s="794">
        <f>[3]Model_inputs!O60</f>
        <v>3.4099999999999998E-2</v>
      </c>
      <c r="Q272" s="794">
        <f>[3]Model_inputs!P60</f>
        <v>8.1788613269747804E-2</v>
      </c>
      <c r="R272" s="827">
        <f>[3]Model_inputs!Q60</f>
        <v>821.15723913298723</v>
      </c>
      <c r="S272" s="826">
        <f>[3]Model_inputs!R60</f>
        <v>0</v>
      </c>
      <c r="T272" s="794">
        <f>[3]Model_inputs!S60</f>
        <v>0</v>
      </c>
      <c r="U272" s="794">
        <f>[3]Model_inputs!T60</f>
        <v>0</v>
      </c>
      <c r="V272" s="827">
        <f>[3]Model_inputs!U60</f>
        <v>0</v>
      </c>
      <c r="W272" s="826">
        <f>[3]Model_inputs!V60</f>
        <v>8.0000000000000004E-4</v>
      </c>
      <c r="X272" s="794">
        <f>[3]Model_inputs!W60</f>
        <v>1.7100000000000001E-2</v>
      </c>
      <c r="Y272" s="794">
        <f>[3]Model_inputs!X60</f>
        <v>9.9160034852680101E-2</v>
      </c>
      <c r="Z272" s="827">
        <f>[3]Model_inputs!Y60</f>
        <v>23568.474056744464</v>
      </c>
      <c r="AA272" s="422">
        <f t="shared" si="218"/>
        <v>0.6676407045618109</v>
      </c>
      <c r="AB272" s="421">
        <f t="shared" si="219"/>
        <v>-1.2882827743278022E-2</v>
      </c>
      <c r="AC272" s="421">
        <f t="shared" si="220"/>
        <v>0.5314094021601089</v>
      </c>
      <c r="AD272" s="421">
        <f t="shared" si="221"/>
        <v>-7.3314998878008325E-2</v>
      </c>
      <c r="AE272" s="418">
        <v>1</v>
      </c>
      <c r="AF272" s="493">
        <v>1</v>
      </c>
      <c r="AG272" s="422">
        <f t="shared" si="222"/>
        <v>0.5768630321690521</v>
      </c>
      <c r="AH272" s="421">
        <f t="shared" si="223"/>
        <v>-8.2023576200001794E-2</v>
      </c>
      <c r="AI272" s="421">
        <f t="shared" si="224"/>
        <v>0.56161893043874977</v>
      </c>
      <c r="AJ272" s="421">
        <f t="shared" si="225"/>
        <v>-1.0385865541384152E-2</v>
      </c>
      <c r="AK272" s="506">
        <f>[4]Danaei!C100</f>
        <v>0.22684258000000002</v>
      </c>
      <c r="AL272" s="437">
        <f>[4]Danaei!D100</f>
        <v>0.27707656000000003</v>
      </c>
      <c r="AM272" s="437">
        <f>[4]Danaei!E100</f>
        <v>0.27782161999999999</v>
      </c>
      <c r="AN272" s="437">
        <f>[4]Danaei!F100</f>
        <v>0.21825930000000002</v>
      </c>
      <c r="AO272" s="800">
        <f>[3]Model_inputs!Z60</f>
        <v>3628.4372550602561</v>
      </c>
      <c r="AP272" s="422"/>
      <c r="AQ272" s="437">
        <f t="shared" si="217"/>
        <v>1.0000000600000001</v>
      </c>
      <c r="AU272" s="424"/>
      <c r="AW272" s="453"/>
      <c r="AX272" s="451"/>
      <c r="AY272" s="451"/>
      <c r="AZ272" s="451"/>
      <c r="BC272" s="424"/>
      <c r="BF272" s="424"/>
      <c r="BG272" s="424"/>
      <c r="BH272" s="424"/>
      <c r="BI272" s="424"/>
      <c r="BJ272" s="424"/>
      <c r="BK272" s="424"/>
      <c r="BL272" s="424"/>
      <c r="BM272" s="424"/>
      <c r="BN272" s="424"/>
      <c r="BO272" s="424"/>
      <c r="BP272" s="424"/>
      <c r="BQ272" s="424"/>
      <c r="BR272" s="424"/>
      <c r="BS272" s="424"/>
      <c r="BT272" s="424"/>
      <c r="BU272" s="424"/>
      <c r="BV272" s="425" t="s">
        <v>13</v>
      </c>
      <c r="BW272" s="424">
        <v>57</v>
      </c>
      <c r="BX272" s="429">
        <f>[5]Model_inputs!AA60</f>
        <v>0.92176926880978016</v>
      </c>
      <c r="BY272" s="429">
        <f>[5]Model_inputs!AB60</f>
        <v>0.72369681344243342</v>
      </c>
      <c r="BZ272" s="429">
        <f>[5]Model_inputs!AC60</f>
        <v>0.74908181478954716</v>
      </c>
      <c r="CA272" s="429">
        <f>[5]Model_inputs!AD60</f>
        <v>1</v>
      </c>
      <c r="CB272" s="429">
        <f>[5]Model_inputs!AE60</f>
        <v>0.70454545454545447</v>
      </c>
      <c r="CC272" s="429">
        <f>[5]Model_inputs!AF60</f>
        <v>0.88950793227765479</v>
      </c>
      <c r="CD272" s="429">
        <f>[5]Model_inputs!AG60</f>
        <v>0.79122436158486886</v>
      </c>
      <c r="CE272" s="429">
        <f>[5]Model_inputs!AH60</f>
        <v>0.81122602261628052</v>
      </c>
      <c r="CF272" s="429">
        <f>[5]Model_inputs!AI60</f>
        <v>1</v>
      </c>
      <c r="CG272" s="429">
        <f>[5]Model_inputs!AJ60</f>
        <v>1</v>
      </c>
      <c r="CH272" s="419"/>
    </row>
    <row r="273" spans="1:86" s="425" customFormat="1">
      <c r="A273" s="425" t="s">
        <v>13</v>
      </c>
      <c r="B273" s="424">
        <f t="shared" si="216"/>
        <v>58</v>
      </c>
      <c r="C273" s="817">
        <f>[3]Model_inputs!D61</f>
        <v>5.977321339623194E-3</v>
      </c>
      <c r="D273" s="815">
        <f>[3]Model_inputs!C61</f>
        <v>34129</v>
      </c>
      <c r="E273" s="434"/>
      <c r="F273" s="822">
        <f>[3]Model_inputs!E61</f>
        <v>0.15870684047864125</v>
      </c>
      <c r="G273" s="826">
        <f>[3]Model_inputs!F61</f>
        <v>3.7000000000000002E-3</v>
      </c>
      <c r="H273" s="794">
        <f>[3]Model_inputs!G61</f>
        <v>3.4200000000000001E-2</v>
      </c>
      <c r="I273" s="794">
        <f>[3]Model_inputs!H61</f>
        <v>6.5466146248159454E-2</v>
      </c>
      <c r="J273" s="827">
        <f>[3]Model_inputs!I61</f>
        <v>2922.1768534314087</v>
      </c>
      <c r="K273" s="826">
        <f>[3]Model_inputs!J61</f>
        <v>5.0000000000000001E-4</v>
      </c>
      <c r="L273" s="794">
        <f>[3]Model_inputs!K61</f>
        <v>1.01E-2</v>
      </c>
      <c r="M273" s="794">
        <f>[3]Model_inputs!L61</f>
        <v>0.1762757302180156</v>
      </c>
      <c r="N273" s="827">
        <f>[3]Model_inputs!M61</f>
        <v>5888.4142691223606</v>
      </c>
      <c r="O273" s="826">
        <f>[3]Model_inputs!N61</f>
        <v>3.7000000000000002E-3</v>
      </c>
      <c r="P273" s="794">
        <f>[3]Model_inputs!O61</f>
        <v>3.4200000000000001E-2</v>
      </c>
      <c r="Q273" s="794">
        <f>[3]Model_inputs!P61</f>
        <v>8.1788613269747804E-2</v>
      </c>
      <c r="R273" s="827">
        <f>[3]Model_inputs!Q61</f>
        <v>842.09506145306534</v>
      </c>
      <c r="S273" s="826">
        <f>[3]Model_inputs!R61</f>
        <v>0</v>
      </c>
      <c r="T273" s="794">
        <f>[3]Model_inputs!S61</f>
        <v>0</v>
      </c>
      <c r="U273" s="794">
        <f>[3]Model_inputs!T61</f>
        <v>0</v>
      </c>
      <c r="V273" s="827">
        <f>[3]Model_inputs!U61</f>
        <v>0</v>
      </c>
      <c r="W273" s="826">
        <f>[3]Model_inputs!V61</f>
        <v>8.9999999999999998E-4</v>
      </c>
      <c r="X273" s="794">
        <f>[3]Model_inputs!W61</f>
        <v>1.7000000000000001E-2</v>
      </c>
      <c r="Y273" s="794">
        <f>[3]Model_inputs!X61</f>
        <v>9.9160034852680101E-2</v>
      </c>
      <c r="Z273" s="827">
        <f>[3]Model_inputs!Y61</f>
        <v>23590.79641286753</v>
      </c>
      <c r="AA273" s="422">
        <f t="shared" si="218"/>
        <v>0.6676407045618109</v>
      </c>
      <c r="AB273" s="421">
        <f t="shared" si="219"/>
        <v>-1.2882827743278022E-2</v>
      </c>
      <c r="AC273" s="421">
        <f t="shared" si="220"/>
        <v>0.5314094021601089</v>
      </c>
      <c r="AD273" s="421">
        <f t="shared" si="221"/>
        <v>-7.3314998878008325E-2</v>
      </c>
      <c r="AE273" s="418">
        <v>1</v>
      </c>
      <c r="AF273" s="493">
        <v>1</v>
      </c>
      <c r="AG273" s="422">
        <f t="shared" si="222"/>
        <v>0.5768630321690521</v>
      </c>
      <c r="AH273" s="421">
        <f t="shared" si="223"/>
        <v>-8.2023576200001794E-2</v>
      </c>
      <c r="AI273" s="421">
        <f t="shared" si="224"/>
        <v>0.56161893043874977</v>
      </c>
      <c r="AJ273" s="421">
        <f t="shared" si="225"/>
        <v>-1.0385865541384152E-2</v>
      </c>
      <c r="AK273" s="506">
        <f>[4]Danaei!C101</f>
        <v>0.22471222000000002</v>
      </c>
      <c r="AL273" s="437">
        <f>[4]Danaei!D101</f>
        <v>0.28662854000000004</v>
      </c>
      <c r="AM273" s="437">
        <f>[4]Danaei!E101</f>
        <v>0.26841788</v>
      </c>
      <c r="AN273" s="437">
        <f>[4]Danaei!F101</f>
        <v>0.22024140000000003</v>
      </c>
      <c r="AO273" s="800">
        <f>[3]Model_inputs!Z61</f>
        <v>3772.7455492988101</v>
      </c>
      <c r="AP273" s="422"/>
      <c r="AQ273" s="437">
        <f t="shared" si="217"/>
        <v>1.0000000400000002</v>
      </c>
      <c r="AR273" s="424"/>
      <c r="AU273" s="424"/>
      <c r="AW273" s="453"/>
      <c r="AX273" s="451"/>
      <c r="AY273" s="451"/>
      <c r="AZ273" s="451"/>
      <c r="BC273" s="424"/>
      <c r="BF273" s="424"/>
      <c r="BG273" s="424"/>
      <c r="BH273" s="424"/>
      <c r="BI273" s="424"/>
      <c r="BJ273" s="424"/>
      <c r="BK273" s="424"/>
      <c r="BL273" s="424"/>
      <c r="BM273" s="424"/>
      <c r="BN273" s="424"/>
      <c r="BO273" s="424"/>
      <c r="BP273" s="424"/>
      <c r="BQ273" s="424"/>
      <c r="BR273" s="424"/>
      <c r="BS273" s="424"/>
      <c r="BT273" s="424"/>
      <c r="BU273" s="424"/>
      <c r="BV273" s="425" t="s">
        <v>13</v>
      </c>
      <c r="BW273" s="424">
        <v>58</v>
      </c>
      <c r="BX273" s="429">
        <f>[5]Model_inputs!AA61</f>
        <v>0.92176926880978016</v>
      </c>
      <c r="BY273" s="429">
        <f>[5]Model_inputs!AB61</f>
        <v>0.72369681344243342</v>
      </c>
      <c r="BZ273" s="429">
        <f>[5]Model_inputs!AC61</f>
        <v>0.74908181478954716</v>
      </c>
      <c r="CA273" s="429">
        <f>[5]Model_inputs!AD61</f>
        <v>1</v>
      </c>
      <c r="CB273" s="429">
        <f>[5]Model_inputs!AE61</f>
        <v>0.70454545454545447</v>
      </c>
      <c r="CC273" s="429">
        <f>[5]Model_inputs!AF61</f>
        <v>0.88950793227765479</v>
      </c>
      <c r="CD273" s="429">
        <f>[5]Model_inputs!AG61</f>
        <v>0.79122436158486886</v>
      </c>
      <c r="CE273" s="429">
        <f>[5]Model_inputs!AH61</f>
        <v>0.81122602261628052</v>
      </c>
      <c r="CF273" s="429">
        <f>[5]Model_inputs!AI61</f>
        <v>1</v>
      </c>
      <c r="CG273" s="429">
        <f>[5]Model_inputs!AJ61</f>
        <v>1</v>
      </c>
      <c r="CH273" s="419"/>
    </row>
    <row r="274" spans="1:86" s="425" customFormat="1">
      <c r="A274" s="425" t="s">
        <v>13</v>
      </c>
      <c r="B274" s="424">
        <f t="shared" si="216"/>
        <v>59</v>
      </c>
      <c r="C274" s="817">
        <f>[3]Model_inputs!D62</f>
        <v>5.050654222169714E-3</v>
      </c>
      <c r="D274" s="815">
        <f>[3]Model_inputs!C62</f>
        <v>33857</v>
      </c>
      <c r="E274" s="434"/>
      <c r="F274" s="822">
        <f>[3]Model_inputs!E62</f>
        <v>0.16369606762546229</v>
      </c>
      <c r="G274" s="826">
        <f>[3]Model_inputs!F62</f>
        <v>4.0000000000000001E-3</v>
      </c>
      <c r="H274" s="794">
        <f>[3]Model_inputs!G62</f>
        <v>3.4599999999999999E-2</v>
      </c>
      <c r="I274" s="794">
        <f>[3]Model_inputs!H62</f>
        <v>6.5466146248159454E-2</v>
      </c>
      <c r="J274" s="827">
        <f>[3]Model_inputs!I62</f>
        <v>2791.7794051066085</v>
      </c>
      <c r="K274" s="826">
        <f>[3]Model_inputs!J62</f>
        <v>5.0000000000000001E-4</v>
      </c>
      <c r="L274" s="794">
        <f>[3]Model_inputs!K62</f>
        <v>1.12E-2</v>
      </c>
      <c r="M274" s="794">
        <f>[3]Model_inputs!L62</f>
        <v>0.1762757302180156</v>
      </c>
      <c r="N274" s="827">
        <f>[3]Model_inputs!M62</f>
        <v>6251.6879813652849</v>
      </c>
      <c r="O274" s="826">
        <f>[3]Model_inputs!N62</f>
        <v>4.0000000000000001E-3</v>
      </c>
      <c r="P274" s="794">
        <f>[3]Model_inputs!O62</f>
        <v>3.4599999999999999E-2</v>
      </c>
      <c r="Q274" s="794">
        <f>[3]Model_inputs!P62</f>
        <v>8.1788613269747804E-2</v>
      </c>
      <c r="R274" s="827">
        <f>[3]Model_inputs!Q62</f>
        <v>863.03288377314368</v>
      </c>
      <c r="S274" s="826">
        <f>[3]Model_inputs!R62</f>
        <v>0</v>
      </c>
      <c r="T274" s="794">
        <f>[3]Model_inputs!S62</f>
        <v>0</v>
      </c>
      <c r="U274" s="794">
        <f>[3]Model_inputs!T62</f>
        <v>0</v>
      </c>
      <c r="V274" s="827">
        <f>[3]Model_inputs!U62</f>
        <v>0</v>
      </c>
      <c r="W274" s="826">
        <f>[3]Model_inputs!V62</f>
        <v>1E-3</v>
      </c>
      <c r="X274" s="794">
        <f>[3]Model_inputs!W62</f>
        <v>1.7000000000000001E-2</v>
      </c>
      <c r="Y274" s="794">
        <f>[3]Model_inputs!X62</f>
        <v>9.9160034852680101E-2</v>
      </c>
      <c r="Z274" s="827">
        <f>[3]Model_inputs!Y62</f>
        <v>23613.118768990596</v>
      </c>
      <c r="AA274" s="422">
        <f t="shared" si="218"/>
        <v>0.6676407045618109</v>
      </c>
      <c r="AB274" s="421">
        <f t="shared" si="219"/>
        <v>-1.2882827743278022E-2</v>
      </c>
      <c r="AC274" s="421">
        <f t="shared" si="220"/>
        <v>0.5314094021601089</v>
      </c>
      <c r="AD274" s="421">
        <f t="shared" si="221"/>
        <v>-7.3314998878008325E-2</v>
      </c>
      <c r="AE274" s="418">
        <v>1</v>
      </c>
      <c r="AF274" s="493">
        <v>1</v>
      </c>
      <c r="AG274" s="422">
        <f t="shared" si="222"/>
        <v>0.5768630321690521</v>
      </c>
      <c r="AH274" s="421">
        <f t="shared" si="223"/>
        <v>-8.2023576200001794E-2</v>
      </c>
      <c r="AI274" s="421">
        <f t="shared" si="224"/>
        <v>0.56161893043874977</v>
      </c>
      <c r="AJ274" s="421">
        <f t="shared" si="225"/>
        <v>-1.0385865541384152E-2</v>
      </c>
      <c r="AK274" s="506">
        <f>[4]Danaei!C102</f>
        <v>0.22258186000000002</v>
      </c>
      <c r="AL274" s="437">
        <f>[4]Danaei!D102</f>
        <v>0.29618052000000006</v>
      </c>
      <c r="AM274" s="437">
        <f>[4]Danaei!E102</f>
        <v>0.25901414</v>
      </c>
      <c r="AN274" s="437">
        <f>[4]Danaei!F102</f>
        <v>0.22222350000000005</v>
      </c>
      <c r="AO274" s="800">
        <f>[3]Model_inputs!Z62</f>
        <v>3917.0538435373637</v>
      </c>
      <c r="AP274" s="422"/>
      <c r="AQ274" s="437">
        <f t="shared" si="217"/>
        <v>1.0000000200000001</v>
      </c>
      <c r="AR274" s="424"/>
      <c r="AS274" s="424"/>
      <c r="AT274" s="424"/>
      <c r="AU274" s="424"/>
      <c r="AV274" s="431"/>
      <c r="AW274" s="453"/>
      <c r="AX274" s="451"/>
      <c r="AY274" s="451"/>
      <c r="AZ274" s="451"/>
      <c r="BC274" s="424"/>
      <c r="BF274" s="424"/>
      <c r="BG274" s="424"/>
      <c r="BH274" s="424"/>
      <c r="BI274" s="424"/>
      <c r="BJ274" s="424"/>
      <c r="BK274" s="424"/>
      <c r="BL274" s="424"/>
      <c r="BM274" s="424"/>
      <c r="BN274" s="424"/>
      <c r="BO274" s="424"/>
      <c r="BP274" s="424"/>
      <c r="BQ274" s="424"/>
      <c r="BR274" s="424"/>
      <c r="BS274" s="424"/>
      <c r="BT274" s="424"/>
      <c r="BU274" s="424"/>
      <c r="BV274" s="425" t="s">
        <v>13</v>
      </c>
      <c r="BW274" s="424">
        <v>59</v>
      </c>
      <c r="BX274" s="429">
        <f>[5]Model_inputs!AA62</f>
        <v>0.92176926880978016</v>
      </c>
      <c r="BY274" s="429">
        <f>[5]Model_inputs!AB62</f>
        <v>0.72369681344243342</v>
      </c>
      <c r="BZ274" s="429">
        <f>[5]Model_inputs!AC62</f>
        <v>0.74908181478954716</v>
      </c>
      <c r="CA274" s="429">
        <f>[5]Model_inputs!AD62</f>
        <v>1</v>
      </c>
      <c r="CB274" s="429">
        <f>[5]Model_inputs!AE62</f>
        <v>0.70454545454545447</v>
      </c>
      <c r="CC274" s="429">
        <f>[5]Model_inputs!AF62</f>
        <v>0.88950793227765479</v>
      </c>
      <c r="CD274" s="429">
        <f>[5]Model_inputs!AG62</f>
        <v>0.79122436158486886</v>
      </c>
      <c r="CE274" s="429">
        <f>[5]Model_inputs!AH62</f>
        <v>0.81122602261628052</v>
      </c>
      <c r="CF274" s="429">
        <f>[5]Model_inputs!AI62</f>
        <v>1</v>
      </c>
      <c r="CG274" s="429">
        <f>[5]Model_inputs!AJ62</f>
        <v>1</v>
      </c>
      <c r="CH274" s="419"/>
    </row>
    <row r="275" spans="1:86" s="425" customFormat="1">
      <c r="A275" s="563" t="s">
        <v>13</v>
      </c>
      <c r="B275" s="442">
        <f t="shared" si="216"/>
        <v>60</v>
      </c>
      <c r="C275" s="817">
        <f>[3]Model_inputs!D63</f>
        <v>5.8474132890160959E-3</v>
      </c>
      <c r="D275" s="815">
        <f>[3]Model_inputs!C63</f>
        <v>32493</v>
      </c>
      <c r="E275" s="810"/>
      <c r="F275" s="822">
        <f>[3]Model_inputs!E63</f>
        <v>0.16884213985500002</v>
      </c>
      <c r="G275" s="826">
        <f>[3]Model_inputs!F63</f>
        <v>4.3E-3</v>
      </c>
      <c r="H275" s="794">
        <f>[3]Model_inputs!G63</f>
        <v>3.5400000000000001E-2</v>
      </c>
      <c r="I275" s="794">
        <f>[3]Model_inputs!H63</f>
        <v>7.2608800143506069E-2</v>
      </c>
      <c r="J275" s="827">
        <f>[3]Model_inputs!I63</f>
        <v>2661.3819567818073</v>
      </c>
      <c r="K275" s="826">
        <f>[3]Model_inputs!J63</f>
        <v>5.9999999999999995E-4</v>
      </c>
      <c r="L275" s="794">
        <f>[3]Model_inputs!K63</f>
        <v>1.24E-2</v>
      </c>
      <c r="M275" s="794">
        <f>[3]Model_inputs!L63</f>
        <v>0.18354203114272949</v>
      </c>
      <c r="N275" s="827">
        <f>[3]Model_inputs!M63</f>
        <v>6614.9616936082075</v>
      </c>
      <c r="O275" s="826">
        <f>[3]Model_inputs!N63</f>
        <v>4.3E-3</v>
      </c>
      <c r="P275" s="794">
        <f>[3]Model_inputs!O63</f>
        <v>3.5400000000000001E-2</v>
      </c>
      <c r="Q275" s="794">
        <f>[3]Model_inputs!P63</f>
        <v>8.0887907848998686E-2</v>
      </c>
      <c r="R275" s="827">
        <f>[3]Model_inputs!Q63</f>
        <v>883.97070609322202</v>
      </c>
      <c r="S275" s="826">
        <f>[3]Model_inputs!R63</f>
        <v>0</v>
      </c>
      <c r="T275" s="794">
        <f>[3]Model_inputs!S63</f>
        <v>0</v>
      </c>
      <c r="U275" s="794">
        <f>[3]Model_inputs!T63</f>
        <v>0</v>
      </c>
      <c r="V275" s="827">
        <f>[3]Model_inputs!U63</f>
        <v>0</v>
      </c>
      <c r="W275" s="826">
        <f>[3]Model_inputs!V63</f>
        <v>1.1000000000000001E-3</v>
      </c>
      <c r="X275" s="794">
        <f>[3]Model_inputs!W63</f>
        <v>1.7100000000000001E-2</v>
      </c>
      <c r="Y275" s="794">
        <f>[3]Model_inputs!X63</f>
        <v>9.4221262249660681E-2</v>
      </c>
      <c r="Z275" s="827">
        <f>[3]Model_inputs!Y63</f>
        <v>23635.441125113663</v>
      </c>
      <c r="AA275" s="690">
        <f>RRinputs!I19</f>
        <v>0.6676407045618109</v>
      </c>
      <c r="AB275" s="689">
        <f>RRinputs!J19</f>
        <v>-1.2882827743278022E-2</v>
      </c>
      <c r="AC275" s="689">
        <f>RRinputs!I25</f>
        <v>0.5314094021601089</v>
      </c>
      <c r="AD275" s="689">
        <f>RRinputs!J25</f>
        <v>-7.3314998878008325E-2</v>
      </c>
      <c r="AE275" s="702">
        <v>1</v>
      </c>
      <c r="AF275" s="701">
        <v>1</v>
      </c>
      <c r="AG275" s="690">
        <f>RRinputs!I37</f>
        <v>0.5768630321690521</v>
      </c>
      <c r="AH275" s="689">
        <f>RRinputs!J37</f>
        <v>-8.2023576200001794E-2</v>
      </c>
      <c r="AI275" s="689">
        <f>RRinputs!I13</f>
        <v>0.56161893043874977</v>
      </c>
      <c r="AJ275" s="689">
        <f>RRinputs!J13</f>
        <v>-1.0385865541384152E-2</v>
      </c>
      <c r="AK275" s="506">
        <f>[4]Danaei!C103</f>
        <v>0.22045149999999999</v>
      </c>
      <c r="AL275" s="437">
        <f>[4]Danaei!D103</f>
        <v>0.30573250000000002</v>
      </c>
      <c r="AM275" s="437">
        <f>[4]Danaei!E103</f>
        <v>0.24961040000000001</v>
      </c>
      <c r="AN275" s="437">
        <f>[4]Danaei!F103</f>
        <v>0.2242056</v>
      </c>
      <c r="AO275" s="800">
        <f>[3]Model_inputs!Z63</f>
        <v>4061.3621377759173</v>
      </c>
      <c r="AP275" s="422"/>
      <c r="AQ275" s="437">
        <f t="shared" si="217"/>
        <v>1</v>
      </c>
      <c r="AR275" s="424"/>
      <c r="AS275" s="424"/>
      <c r="AT275" s="424"/>
      <c r="AU275" s="424"/>
      <c r="AW275" s="453"/>
      <c r="AX275" s="451"/>
      <c r="AY275" s="451"/>
      <c r="AZ275" s="451"/>
      <c r="BC275" s="424"/>
      <c r="BF275" s="424"/>
      <c r="BG275" s="424"/>
      <c r="BH275" s="424"/>
      <c r="BI275" s="424"/>
      <c r="BJ275" s="424"/>
      <c r="BK275" s="424"/>
      <c r="BL275" s="424"/>
      <c r="BM275" s="424"/>
      <c r="BN275" s="424"/>
      <c r="BO275" s="424"/>
      <c r="BP275" s="424"/>
      <c r="BQ275" s="424"/>
      <c r="BR275" s="424"/>
      <c r="BS275" s="424"/>
      <c r="BT275" s="424"/>
      <c r="BU275" s="424"/>
      <c r="BV275" s="425" t="s">
        <v>13</v>
      </c>
      <c r="BW275" s="424">
        <v>60</v>
      </c>
      <c r="BX275" s="429">
        <f>[5]Model_inputs!AA63</f>
        <v>0.92176926880978016</v>
      </c>
      <c r="BY275" s="429">
        <f>[5]Model_inputs!AB63</f>
        <v>0.72369681344243342</v>
      </c>
      <c r="BZ275" s="429">
        <f>[5]Model_inputs!AC63</f>
        <v>0.74908181478954716</v>
      </c>
      <c r="CA275" s="429">
        <f>[5]Model_inputs!AD63</f>
        <v>1</v>
      </c>
      <c r="CB275" s="429">
        <f>[5]Model_inputs!AE63</f>
        <v>0.70454545454545447</v>
      </c>
      <c r="CC275" s="429">
        <f>[5]Model_inputs!AF63</f>
        <v>0.88950793227765479</v>
      </c>
      <c r="CD275" s="429">
        <f>[5]Model_inputs!AG63</f>
        <v>0.79122436158486886</v>
      </c>
      <c r="CE275" s="429">
        <f>[5]Model_inputs!AH63</f>
        <v>0.81122602261628052</v>
      </c>
      <c r="CF275" s="429">
        <f>[5]Model_inputs!AI63</f>
        <v>1</v>
      </c>
      <c r="CG275" s="429">
        <f>[5]Model_inputs!AJ63</f>
        <v>1</v>
      </c>
      <c r="CH275" s="419"/>
    </row>
    <row r="276" spans="1:86" s="425" customFormat="1">
      <c r="A276" s="425" t="s">
        <v>13</v>
      </c>
      <c r="B276" s="424">
        <f t="shared" si="216"/>
        <v>61</v>
      </c>
      <c r="C276" s="817">
        <f>[3]Model_inputs!D64</f>
        <v>6.6673046862538677E-3</v>
      </c>
      <c r="D276" s="815">
        <f>[3]Model_inputs!C64</f>
        <v>31347</v>
      </c>
      <c r="E276" s="806"/>
      <c r="F276" s="822">
        <f>[3]Model_inputs!E64</f>
        <v>0.17419231057732071</v>
      </c>
      <c r="G276" s="826">
        <f>[3]Model_inputs!F64</f>
        <v>4.7000000000000002E-3</v>
      </c>
      <c r="H276" s="794">
        <f>[3]Model_inputs!G64</f>
        <v>3.6200000000000003E-2</v>
      </c>
      <c r="I276" s="794">
        <f>[3]Model_inputs!H64</f>
        <v>7.2608800143506069E-2</v>
      </c>
      <c r="J276" s="827">
        <f>[3]Model_inputs!I64</f>
        <v>2618.0239538174278</v>
      </c>
      <c r="K276" s="826">
        <f>[3]Model_inputs!J64</f>
        <v>6.9999999999999999E-4</v>
      </c>
      <c r="L276" s="794">
        <f>[3]Model_inputs!K64</f>
        <v>1.3599999999999999E-2</v>
      </c>
      <c r="M276" s="794">
        <f>[3]Model_inputs!L64</f>
        <v>0.18354203114272949</v>
      </c>
      <c r="N276" s="827">
        <f>[3]Model_inputs!M64</f>
        <v>7228.9630086959587</v>
      </c>
      <c r="O276" s="826">
        <f>[3]Model_inputs!N64</f>
        <v>4.7000000000000002E-3</v>
      </c>
      <c r="P276" s="794">
        <f>[3]Model_inputs!O64</f>
        <v>3.6200000000000003E-2</v>
      </c>
      <c r="Q276" s="794">
        <f>[3]Model_inputs!P64</f>
        <v>8.0887907848998686E-2</v>
      </c>
      <c r="R276" s="827">
        <f>[3]Model_inputs!Q64</f>
        <v>897.65437375771626</v>
      </c>
      <c r="S276" s="826">
        <f>[3]Model_inputs!R64</f>
        <v>0</v>
      </c>
      <c r="T276" s="794">
        <f>[3]Model_inputs!S64</f>
        <v>0</v>
      </c>
      <c r="U276" s="794">
        <f>[3]Model_inputs!T64</f>
        <v>0</v>
      </c>
      <c r="V276" s="827">
        <f>[3]Model_inputs!U64</f>
        <v>0</v>
      </c>
      <c r="W276" s="826">
        <f>[3]Model_inputs!V64</f>
        <v>1.2999999999999999E-3</v>
      </c>
      <c r="X276" s="794">
        <f>[3]Model_inputs!W64</f>
        <v>1.72E-2</v>
      </c>
      <c r="Y276" s="794">
        <f>[3]Model_inputs!X64</f>
        <v>9.4221262249660681E-2</v>
      </c>
      <c r="Z276" s="827">
        <f>[3]Model_inputs!Y64</f>
        <v>23703.35117902447</v>
      </c>
      <c r="AA276" s="422">
        <f>AA275</f>
        <v>0.6676407045618109</v>
      </c>
      <c r="AB276" s="421">
        <f>AB275</f>
        <v>-1.2882827743278022E-2</v>
      </c>
      <c r="AC276" s="421">
        <f>AC275</f>
        <v>0.5314094021601089</v>
      </c>
      <c r="AD276" s="421">
        <f>AD275</f>
        <v>-7.3314998878008325E-2</v>
      </c>
      <c r="AE276" s="418">
        <v>1</v>
      </c>
      <c r="AF276" s="493">
        <v>1</v>
      </c>
      <c r="AG276" s="422">
        <f>AG275</f>
        <v>0.5768630321690521</v>
      </c>
      <c r="AH276" s="421">
        <f>AH275</f>
        <v>-8.2023576200001794E-2</v>
      </c>
      <c r="AI276" s="421">
        <f>AI275</f>
        <v>0.56161893043874977</v>
      </c>
      <c r="AJ276" s="421">
        <f>AJ275</f>
        <v>-1.0385865541384152E-2</v>
      </c>
      <c r="AK276" s="506">
        <f>[4]Danaei!C104</f>
        <v>0.21662818</v>
      </c>
      <c r="AL276" s="437">
        <f>[4]Danaei!D104</f>
        <v>0.30426498000000002</v>
      </c>
      <c r="AM276" s="437">
        <f>[4]Danaei!E104</f>
        <v>0.24969936000000001</v>
      </c>
      <c r="AN276" s="437">
        <f>[4]Danaei!F104</f>
        <v>0.22940750000000001</v>
      </c>
      <c r="AO276" s="800">
        <f>[3]Model_inputs!Z64</f>
        <v>4354.8935464767701</v>
      </c>
      <c r="AP276" s="422"/>
      <c r="AQ276" s="437">
        <f t="shared" si="217"/>
        <v>1.0000000200000001</v>
      </c>
      <c r="AR276" s="424"/>
      <c r="AS276" s="424"/>
      <c r="AT276" s="424"/>
      <c r="AU276" s="424"/>
      <c r="AW276" s="453"/>
      <c r="AX276" s="451"/>
      <c r="AY276" s="451"/>
      <c r="AZ276" s="451"/>
      <c r="BC276" s="424"/>
      <c r="BF276" s="424"/>
      <c r="BG276" s="424"/>
      <c r="BH276" s="424"/>
      <c r="BI276" s="424"/>
      <c r="BJ276" s="424"/>
      <c r="BK276" s="424"/>
      <c r="BL276" s="424"/>
      <c r="BM276" s="424"/>
      <c r="BN276" s="424"/>
      <c r="BO276" s="424"/>
      <c r="BP276" s="424"/>
      <c r="BQ276" s="424"/>
      <c r="BR276" s="424"/>
      <c r="BS276" s="424"/>
      <c r="BT276" s="424"/>
      <c r="BU276" s="424"/>
      <c r="BV276" s="425" t="s">
        <v>13</v>
      </c>
      <c r="BW276" s="424">
        <v>61</v>
      </c>
      <c r="BX276" s="429">
        <f>[5]Model_inputs!AA64</f>
        <v>0.92176926880978016</v>
      </c>
      <c r="BY276" s="429">
        <f>[5]Model_inputs!AB64</f>
        <v>0.72369681344243342</v>
      </c>
      <c r="BZ276" s="429">
        <f>[5]Model_inputs!AC64</f>
        <v>0.74908181478954716</v>
      </c>
      <c r="CA276" s="429">
        <f>[5]Model_inputs!AD64</f>
        <v>1</v>
      </c>
      <c r="CB276" s="429">
        <f>[5]Model_inputs!AE64</f>
        <v>0.70454545454545447</v>
      </c>
      <c r="CC276" s="429">
        <f>[5]Model_inputs!AF64</f>
        <v>0.88950793227765479</v>
      </c>
      <c r="CD276" s="429">
        <f>[5]Model_inputs!AG64</f>
        <v>0.79122436158486886</v>
      </c>
      <c r="CE276" s="429">
        <f>[5]Model_inputs!AH64</f>
        <v>0.81122602261628052</v>
      </c>
      <c r="CF276" s="429">
        <f>[5]Model_inputs!AI64</f>
        <v>1</v>
      </c>
      <c r="CG276" s="429">
        <f>[5]Model_inputs!AJ64</f>
        <v>1</v>
      </c>
      <c r="CH276" s="419"/>
    </row>
    <row r="277" spans="1:86" s="425" customFormat="1">
      <c r="A277" s="425" t="s">
        <v>13</v>
      </c>
      <c r="B277" s="424">
        <f t="shared" si="216"/>
        <v>62</v>
      </c>
      <c r="C277" s="817">
        <f>[3]Model_inputs!D65</f>
        <v>7.3379667043801519E-3</v>
      </c>
      <c r="D277" s="815">
        <f>[3]Model_inputs!C65</f>
        <v>30935</v>
      </c>
      <c r="E277" s="434">
        <f>SUM(D275:D279)</f>
        <v>154854</v>
      </c>
      <c r="F277" s="822">
        <f>[3]Model_inputs!E65</f>
        <v>0.17971201437226514</v>
      </c>
      <c r="G277" s="826">
        <f>[3]Model_inputs!F65</f>
        <v>5.0000000000000001E-3</v>
      </c>
      <c r="H277" s="794">
        <f>[3]Model_inputs!G65</f>
        <v>3.6799999999999999E-2</v>
      </c>
      <c r="I277" s="794">
        <f>[3]Model_inputs!H65</f>
        <v>7.2608800143506069E-2</v>
      </c>
      <c r="J277" s="827">
        <f>[3]Model_inputs!I65</f>
        <v>2574.6659508530493</v>
      </c>
      <c r="K277" s="826">
        <f>[3]Model_inputs!J65</f>
        <v>6.9999999999999999E-4</v>
      </c>
      <c r="L277" s="794">
        <f>[3]Model_inputs!K65</f>
        <v>1.46E-2</v>
      </c>
      <c r="M277" s="794">
        <f>[3]Model_inputs!L65</f>
        <v>0.18354203114272949</v>
      </c>
      <c r="N277" s="827">
        <f>[3]Model_inputs!M65</f>
        <v>7842.9643237837154</v>
      </c>
      <c r="O277" s="826">
        <f>[3]Model_inputs!N65</f>
        <v>5.0000000000000001E-3</v>
      </c>
      <c r="P277" s="794">
        <f>[3]Model_inputs!O65</f>
        <v>3.6799999999999999E-2</v>
      </c>
      <c r="Q277" s="794">
        <f>[3]Model_inputs!P65</f>
        <v>8.0887907848998686E-2</v>
      </c>
      <c r="R277" s="827">
        <f>[3]Model_inputs!Q65</f>
        <v>911.33804142221061</v>
      </c>
      <c r="S277" s="826">
        <f>[3]Model_inputs!R65</f>
        <v>0</v>
      </c>
      <c r="T277" s="794">
        <f>[3]Model_inputs!S65</f>
        <v>0</v>
      </c>
      <c r="U277" s="794">
        <f>[3]Model_inputs!T65</f>
        <v>0</v>
      </c>
      <c r="V277" s="827">
        <f>[3]Model_inputs!U65</f>
        <v>0</v>
      </c>
      <c r="W277" s="826">
        <f>[3]Model_inputs!V65</f>
        <v>1.4E-3</v>
      </c>
      <c r="X277" s="794">
        <f>[3]Model_inputs!W65</f>
        <v>1.72E-2</v>
      </c>
      <c r="Y277" s="794">
        <f>[3]Model_inputs!X65</f>
        <v>9.4221262249660681E-2</v>
      </c>
      <c r="Z277" s="827">
        <f>[3]Model_inputs!Y65</f>
        <v>23771.261232935281</v>
      </c>
      <c r="AA277" s="422">
        <f t="shared" ref="AA277:AA284" si="226">AA276</f>
        <v>0.6676407045618109</v>
      </c>
      <c r="AB277" s="421">
        <f t="shared" ref="AB277:AB284" si="227">AB276</f>
        <v>-1.2882827743278022E-2</v>
      </c>
      <c r="AC277" s="421">
        <f t="shared" ref="AC277:AC284" si="228">AC276</f>
        <v>0.5314094021601089</v>
      </c>
      <c r="AD277" s="421">
        <f t="shared" ref="AD277:AD284" si="229">AD276</f>
        <v>-7.3314998878008325E-2</v>
      </c>
      <c r="AE277" s="418">
        <v>1</v>
      </c>
      <c r="AF277" s="493">
        <v>1</v>
      </c>
      <c r="AG277" s="422">
        <f t="shared" ref="AG277:AG284" si="230">AG276</f>
        <v>0.5768630321690521</v>
      </c>
      <c r="AH277" s="421">
        <f t="shared" ref="AH277:AH284" si="231">AH276</f>
        <v>-8.2023576200001794E-2</v>
      </c>
      <c r="AI277" s="421">
        <f t="shared" ref="AI277:AI284" si="232">AI276</f>
        <v>0.56161893043874977</v>
      </c>
      <c r="AJ277" s="421">
        <f t="shared" ref="AJ277:AJ284" si="233">AJ276</f>
        <v>-1.0385865541384152E-2</v>
      </c>
      <c r="AK277" s="506">
        <f>[4]Danaei!C105</f>
        <v>0.21280486000000001</v>
      </c>
      <c r="AL277" s="437">
        <f>[4]Danaei!D105</f>
        <v>0.30279746000000002</v>
      </c>
      <c r="AM277" s="437">
        <f>[4]Danaei!E105</f>
        <v>0.24978832000000001</v>
      </c>
      <c r="AN277" s="437">
        <f>[4]Danaei!F105</f>
        <v>0.23460940000000002</v>
      </c>
      <c r="AO277" s="800">
        <f>[3]Model_inputs!Z65</f>
        <v>4648.4249551776229</v>
      </c>
      <c r="AP277" s="422"/>
      <c r="AQ277" s="437">
        <f t="shared" si="217"/>
        <v>1.0000000400000002</v>
      </c>
      <c r="AR277" s="424"/>
      <c r="AS277" s="424"/>
      <c r="AT277" s="424"/>
      <c r="AU277" s="424"/>
      <c r="AW277" s="453"/>
      <c r="AX277" s="451"/>
      <c r="AY277" s="451"/>
      <c r="AZ277" s="451"/>
      <c r="BF277" s="424"/>
      <c r="BG277" s="424"/>
      <c r="BH277" s="424"/>
      <c r="BI277" s="424"/>
      <c r="BJ277" s="424"/>
      <c r="BK277" s="424"/>
      <c r="BL277" s="424"/>
      <c r="BM277" s="424"/>
      <c r="BN277" s="424"/>
      <c r="BO277" s="424"/>
      <c r="BP277" s="424"/>
      <c r="BQ277" s="424"/>
      <c r="BR277" s="424"/>
      <c r="BS277" s="424"/>
      <c r="BT277" s="424"/>
      <c r="BU277" s="424"/>
      <c r="BV277" s="425" t="s">
        <v>13</v>
      </c>
      <c r="BW277" s="424">
        <v>62</v>
      </c>
      <c r="BX277" s="429">
        <f>[5]Model_inputs!AA65</f>
        <v>0.92176926880978016</v>
      </c>
      <c r="BY277" s="429">
        <f>[5]Model_inputs!AB65</f>
        <v>0.72369681344243342</v>
      </c>
      <c r="BZ277" s="429">
        <f>[5]Model_inputs!AC65</f>
        <v>0.74908181478954716</v>
      </c>
      <c r="CA277" s="429">
        <f>[5]Model_inputs!AD65</f>
        <v>1</v>
      </c>
      <c r="CB277" s="429">
        <f>[5]Model_inputs!AE65</f>
        <v>0.70454545454545447</v>
      </c>
      <c r="CC277" s="429">
        <f>[5]Model_inputs!AF65</f>
        <v>0.88950793227765479</v>
      </c>
      <c r="CD277" s="429">
        <f>[5]Model_inputs!AG65</f>
        <v>0.79122436158486886</v>
      </c>
      <c r="CE277" s="429">
        <f>[5]Model_inputs!AH65</f>
        <v>0.81122602261628052</v>
      </c>
      <c r="CF277" s="429">
        <f>[5]Model_inputs!AI65</f>
        <v>1</v>
      </c>
      <c r="CG277" s="429">
        <f>[5]Model_inputs!AJ65</f>
        <v>1</v>
      </c>
      <c r="CH277" s="419"/>
    </row>
    <row r="278" spans="1:86" s="425" customFormat="1">
      <c r="A278" s="425" t="s">
        <v>13</v>
      </c>
      <c r="B278" s="424">
        <f t="shared" si="216"/>
        <v>63</v>
      </c>
      <c r="C278" s="817">
        <f>[3]Model_inputs!D66</f>
        <v>7.3917634635691657E-3</v>
      </c>
      <c r="D278" s="815">
        <f>[3]Model_inputs!C66</f>
        <v>30304</v>
      </c>
      <c r="E278" s="434"/>
      <c r="F278" s="822">
        <f>[3]Model_inputs!E66</f>
        <v>0.18540662330442795</v>
      </c>
      <c r="G278" s="826">
        <f>[3]Model_inputs!F66</f>
        <v>5.3E-3</v>
      </c>
      <c r="H278" s="794">
        <f>[3]Model_inputs!G66</f>
        <v>3.73E-2</v>
      </c>
      <c r="I278" s="794">
        <f>[3]Model_inputs!H66</f>
        <v>7.2608800143506069E-2</v>
      </c>
      <c r="J278" s="827">
        <f>[3]Model_inputs!I66</f>
        <v>2531.3079478886702</v>
      </c>
      <c r="K278" s="826">
        <f>[3]Model_inputs!J66</f>
        <v>8.0000000000000004E-4</v>
      </c>
      <c r="L278" s="794">
        <f>[3]Model_inputs!K66</f>
        <v>1.54E-2</v>
      </c>
      <c r="M278" s="794">
        <f>[3]Model_inputs!L66</f>
        <v>0.18354203114272949</v>
      </c>
      <c r="N278" s="827">
        <f>[3]Model_inputs!M66</f>
        <v>8456.9656388714648</v>
      </c>
      <c r="O278" s="826">
        <f>[3]Model_inputs!N66</f>
        <v>5.3E-3</v>
      </c>
      <c r="P278" s="794">
        <f>[3]Model_inputs!O66</f>
        <v>3.73E-2</v>
      </c>
      <c r="Q278" s="794">
        <f>[3]Model_inputs!P66</f>
        <v>8.0887907848998686E-2</v>
      </c>
      <c r="R278" s="827">
        <f>[3]Model_inputs!Q66</f>
        <v>925.02170908670485</v>
      </c>
      <c r="S278" s="826">
        <f>[3]Model_inputs!R66</f>
        <v>0</v>
      </c>
      <c r="T278" s="794">
        <f>[3]Model_inputs!S66</f>
        <v>0</v>
      </c>
      <c r="U278" s="794">
        <f>[3]Model_inputs!T66</f>
        <v>0</v>
      </c>
      <c r="V278" s="827">
        <f>[3]Model_inputs!U66</f>
        <v>0</v>
      </c>
      <c r="W278" s="826">
        <f>[3]Model_inputs!V66</f>
        <v>1.6000000000000001E-3</v>
      </c>
      <c r="X278" s="794">
        <f>[3]Model_inputs!W66</f>
        <v>1.7000000000000001E-2</v>
      </c>
      <c r="Y278" s="794">
        <f>[3]Model_inputs!X66</f>
        <v>9.4221262249660681E-2</v>
      </c>
      <c r="Z278" s="827">
        <f>[3]Model_inputs!Y66</f>
        <v>23839.171286846089</v>
      </c>
      <c r="AA278" s="422">
        <f t="shared" si="226"/>
        <v>0.6676407045618109</v>
      </c>
      <c r="AB278" s="421">
        <f t="shared" si="227"/>
        <v>-1.2882827743278022E-2</v>
      </c>
      <c r="AC278" s="421">
        <f t="shared" si="228"/>
        <v>0.5314094021601089</v>
      </c>
      <c r="AD278" s="421">
        <f t="shared" si="229"/>
        <v>-7.3314998878008325E-2</v>
      </c>
      <c r="AE278" s="418">
        <v>1</v>
      </c>
      <c r="AF278" s="493">
        <v>1</v>
      </c>
      <c r="AG278" s="422">
        <f t="shared" si="230"/>
        <v>0.5768630321690521</v>
      </c>
      <c r="AH278" s="421">
        <f t="shared" si="231"/>
        <v>-8.2023576200001794E-2</v>
      </c>
      <c r="AI278" s="421">
        <f t="shared" si="232"/>
        <v>0.56161893043874977</v>
      </c>
      <c r="AJ278" s="421">
        <f t="shared" si="233"/>
        <v>-1.0385865541384152E-2</v>
      </c>
      <c r="AK278" s="506">
        <f>[4]Danaei!C106</f>
        <v>0.20898154000000002</v>
      </c>
      <c r="AL278" s="437">
        <f>[4]Danaei!D106</f>
        <v>0.30132994000000002</v>
      </c>
      <c r="AM278" s="437">
        <f>[4]Danaei!E106</f>
        <v>0.24987728000000001</v>
      </c>
      <c r="AN278" s="437">
        <f>[4]Danaei!F106</f>
        <v>0.23981130000000003</v>
      </c>
      <c r="AO278" s="800">
        <f>[3]Model_inputs!Z66</f>
        <v>4941.9563638784757</v>
      </c>
      <c r="AP278" s="422"/>
      <c r="AQ278" s="437">
        <f t="shared" si="217"/>
        <v>1.0000000600000001</v>
      </c>
      <c r="AR278" s="424"/>
      <c r="AS278" s="424"/>
      <c r="AT278" s="424"/>
      <c r="AU278" s="424"/>
      <c r="AW278" s="453"/>
      <c r="AX278" s="451"/>
      <c r="AY278" s="451"/>
      <c r="AZ278" s="451"/>
      <c r="BF278" s="424"/>
      <c r="BG278" s="424"/>
      <c r="BH278" s="424"/>
      <c r="BI278" s="424"/>
      <c r="BJ278" s="424"/>
      <c r="BK278" s="424"/>
      <c r="BL278" s="424"/>
      <c r="BM278" s="424"/>
      <c r="BN278" s="424"/>
      <c r="BO278" s="424"/>
      <c r="BP278" s="424"/>
      <c r="BQ278" s="424"/>
      <c r="BR278" s="424"/>
      <c r="BS278" s="424"/>
      <c r="BT278" s="424"/>
      <c r="BU278" s="424"/>
      <c r="BV278" s="425" t="s">
        <v>13</v>
      </c>
      <c r="BW278" s="424">
        <v>63</v>
      </c>
      <c r="BX278" s="429">
        <f>[5]Model_inputs!AA66</f>
        <v>0.92176926880978016</v>
      </c>
      <c r="BY278" s="429">
        <f>[5]Model_inputs!AB66</f>
        <v>0.72369681344243342</v>
      </c>
      <c r="BZ278" s="429">
        <f>[5]Model_inputs!AC66</f>
        <v>0.74908181478954716</v>
      </c>
      <c r="CA278" s="429">
        <f>[5]Model_inputs!AD66</f>
        <v>1</v>
      </c>
      <c r="CB278" s="429">
        <f>[5]Model_inputs!AE66</f>
        <v>0.70454545454545447</v>
      </c>
      <c r="CC278" s="429">
        <f>[5]Model_inputs!AF66</f>
        <v>0.88950793227765479</v>
      </c>
      <c r="CD278" s="429">
        <f>[5]Model_inputs!AG66</f>
        <v>0.79122436158486886</v>
      </c>
      <c r="CE278" s="429">
        <f>[5]Model_inputs!AH66</f>
        <v>0.81122602261628052</v>
      </c>
      <c r="CF278" s="429">
        <f>[5]Model_inputs!AI66</f>
        <v>1</v>
      </c>
      <c r="CG278" s="429">
        <f>[5]Model_inputs!AJ66</f>
        <v>1</v>
      </c>
      <c r="CH278" s="419"/>
    </row>
    <row r="279" spans="1:86" s="425" customFormat="1">
      <c r="A279" s="425" t="s">
        <v>13</v>
      </c>
      <c r="B279" s="424">
        <f t="shared" si="216"/>
        <v>64</v>
      </c>
      <c r="C279" s="817">
        <f>[3]Model_inputs!D67</f>
        <v>9.0680100755667504E-3</v>
      </c>
      <c r="D279" s="815">
        <f>[3]Model_inputs!C67</f>
        <v>29775</v>
      </c>
      <c r="E279" s="434"/>
      <c r="F279" s="822">
        <f>[3]Model_inputs!E67</f>
        <v>0.19128167966523679</v>
      </c>
      <c r="G279" s="826">
        <f>[3]Model_inputs!F67</f>
        <v>5.5999999999999999E-3</v>
      </c>
      <c r="H279" s="794">
        <f>[3]Model_inputs!G67</f>
        <v>3.7499999999999999E-2</v>
      </c>
      <c r="I279" s="794">
        <f>[3]Model_inputs!H67</f>
        <v>7.2608800143506069E-2</v>
      </c>
      <c r="J279" s="827">
        <f>[3]Model_inputs!I67</f>
        <v>2487.9499449242917</v>
      </c>
      <c r="K279" s="826">
        <f>[3]Model_inputs!J67</f>
        <v>8.9999999999999998E-4</v>
      </c>
      <c r="L279" s="794">
        <f>[3]Model_inputs!K67</f>
        <v>1.61E-2</v>
      </c>
      <c r="M279" s="794">
        <f>[3]Model_inputs!L67</f>
        <v>0.18354203114272949</v>
      </c>
      <c r="N279" s="827">
        <f>[3]Model_inputs!M67</f>
        <v>9070.9669539592214</v>
      </c>
      <c r="O279" s="826">
        <f>[3]Model_inputs!N67</f>
        <v>5.5999999999999999E-3</v>
      </c>
      <c r="P279" s="794">
        <f>[3]Model_inputs!O67</f>
        <v>3.7499999999999999E-2</v>
      </c>
      <c r="Q279" s="794">
        <f>[3]Model_inputs!P67</f>
        <v>8.0887907848998686E-2</v>
      </c>
      <c r="R279" s="827">
        <f>[3]Model_inputs!Q67</f>
        <v>938.70537675119908</v>
      </c>
      <c r="S279" s="826">
        <f>[3]Model_inputs!R67</f>
        <v>0</v>
      </c>
      <c r="T279" s="794">
        <f>[3]Model_inputs!S67</f>
        <v>0</v>
      </c>
      <c r="U279" s="794">
        <f>[3]Model_inputs!T67</f>
        <v>0</v>
      </c>
      <c r="V279" s="827">
        <f>[3]Model_inputs!U67</f>
        <v>0</v>
      </c>
      <c r="W279" s="826">
        <f>[3]Model_inputs!V67</f>
        <v>1.8E-3</v>
      </c>
      <c r="X279" s="794">
        <f>[3]Model_inputs!W67</f>
        <v>1.6799999999999999E-2</v>
      </c>
      <c r="Y279" s="794">
        <f>[3]Model_inputs!X67</f>
        <v>9.4221262249660681E-2</v>
      </c>
      <c r="Z279" s="827">
        <f>[3]Model_inputs!Y67</f>
        <v>23907.081340756897</v>
      </c>
      <c r="AA279" s="422">
        <f t="shared" si="226"/>
        <v>0.6676407045618109</v>
      </c>
      <c r="AB279" s="421">
        <f t="shared" si="227"/>
        <v>-1.2882827743278022E-2</v>
      </c>
      <c r="AC279" s="421">
        <f t="shared" si="228"/>
        <v>0.5314094021601089</v>
      </c>
      <c r="AD279" s="421">
        <f t="shared" si="229"/>
        <v>-7.3314998878008325E-2</v>
      </c>
      <c r="AE279" s="418">
        <v>1</v>
      </c>
      <c r="AF279" s="493">
        <v>1</v>
      </c>
      <c r="AG279" s="422">
        <f t="shared" si="230"/>
        <v>0.5768630321690521</v>
      </c>
      <c r="AH279" s="421">
        <f t="shared" si="231"/>
        <v>-8.2023576200001794E-2</v>
      </c>
      <c r="AI279" s="421">
        <f t="shared" si="232"/>
        <v>0.56161893043874977</v>
      </c>
      <c r="AJ279" s="421">
        <f t="shared" si="233"/>
        <v>-1.0385865541384152E-2</v>
      </c>
      <c r="AK279" s="506">
        <f>[4]Danaei!C107</f>
        <v>0.20515822000000003</v>
      </c>
      <c r="AL279" s="437">
        <f>[4]Danaei!D107</f>
        <v>0.29986242000000002</v>
      </c>
      <c r="AM279" s="437">
        <f>[4]Danaei!E107</f>
        <v>0.24996624000000001</v>
      </c>
      <c r="AN279" s="437">
        <f>[4]Danaei!F107</f>
        <v>0.24501320000000004</v>
      </c>
      <c r="AO279" s="800">
        <f>[3]Model_inputs!Z67</f>
        <v>5235.4877725793285</v>
      </c>
      <c r="AP279" s="422"/>
      <c r="AQ279" s="437">
        <f t="shared" si="217"/>
        <v>1.00000008</v>
      </c>
      <c r="AR279" s="424"/>
      <c r="AS279" s="424"/>
      <c r="AT279" s="424"/>
      <c r="AU279" s="424"/>
      <c r="AW279" s="453"/>
      <c r="AX279" s="451"/>
      <c r="AY279" s="451"/>
      <c r="AZ279" s="451"/>
      <c r="BF279" s="424"/>
      <c r="BG279" s="424"/>
      <c r="BH279" s="424"/>
      <c r="BI279" s="424"/>
      <c r="BJ279" s="424"/>
      <c r="BK279" s="424"/>
      <c r="BL279" s="424"/>
      <c r="BM279" s="424"/>
      <c r="BN279" s="424"/>
      <c r="BO279" s="424"/>
      <c r="BP279" s="424"/>
      <c r="BQ279" s="424"/>
      <c r="BR279" s="424"/>
      <c r="BS279" s="424"/>
      <c r="BT279" s="424"/>
      <c r="BU279" s="424"/>
      <c r="BV279" s="425" t="s">
        <v>13</v>
      </c>
      <c r="BW279" s="424">
        <v>64</v>
      </c>
      <c r="BX279" s="429">
        <f>[5]Model_inputs!AA67</f>
        <v>0.92176926880978016</v>
      </c>
      <c r="BY279" s="429">
        <f>[5]Model_inputs!AB67</f>
        <v>0.72369681344243342</v>
      </c>
      <c r="BZ279" s="429">
        <f>[5]Model_inputs!AC67</f>
        <v>0.74908181478954716</v>
      </c>
      <c r="CA279" s="429">
        <f>[5]Model_inputs!AD67</f>
        <v>1</v>
      </c>
      <c r="CB279" s="429">
        <f>[5]Model_inputs!AE67</f>
        <v>0.70454545454545447</v>
      </c>
      <c r="CC279" s="429">
        <f>[5]Model_inputs!AF67</f>
        <v>0.88950793227765479</v>
      </c>
      <c r="CD279" s="429">
        <f>[5]Model_inputs!AG67</f>
        <v>0.79122436158486886</v>
      </c>
      <c r="CE279" s="429">
        <f>[5]Model_inputs!AH67</f>
        <v>0.81122602261628052</v>
      </c>
      <c r="CF279" s="429">
        <f>[5]Model_inputs!AI67</f>
        <v>1</v>
      </c>
      <c r="CG279" s="429">
        <f>[5]Model_inputs!AJ67</f>
        <v>1</v>
      </c>
      <c r="CH279" s="419"/>
    </row>
    <row r="280" spans="1:86" s="425" customFormat="1">
      <c r="A280" s="425" t="s">
        <v>13</v>
      </c>
      <c r="B280" s="424">
        <f t="shared" si="216"/>
        <v>65</v>
      </c>
      <c r="C280" s="817">
        <f>[3]Model_inputs!D68</f>
        <v>9.9762633733530559E-3</v>
      </c>
      <c r="D280" s="815">
        <f>[3]Model_inputs!C68</f>
        <v>29069</v>
      </c>
      <c r="E280" s="434"/>
      <c r="F280" s="822">
        <f>[3]Model_inputs!E68</f>
        <v>0.19734290136700006</v>
      </c>
      <c r="G280" s="826">
        <f>[3]Model_inputs!F68</f>
        <v>5.8999999999999999E-3</v>
      </c>
      <c r="H280" s="794">
        <f>[3]Model_inputs!G68</f>
        <v>3.7499999999999999E-2</v>
      </c>
      <c r="I280" s="794">
        <f>[3]Model_inputs!H68</f>
        <v>7.3652607179298793E-2</v>
      </c>
      <c r="J280" s="827">
        <f>[3]Model_inputs!I68</f>
        <v>2444.5919419599131</v>
      </c>
      <c r="K280" s="826">
        <f>[3]Model_inputs!J68</f>
        <v>8.9999999999999998E-4</v>
      </c>
      <c r="L280" s="794">
        <f>[3]Model_inputs!K68</f>
        <v>1.67E-2</v>
      </c>
      <c r="M280" s="794">
        <f>[3]Model_inputs!L68</f>
        <v>0.17655794960800603</v>
      </c>
      <c r="N280" s="827">
        <f>[3]Model_inputs!M68</f>
        <v>9684.9682690469781</v>
      </c>
      <c r="O280" s="826">
        <f>[3]Model_inputs!N68</f>
        <v>5.8999999999999999E-3</v>
      </c>
      <c r="P280" s="794">
        <f>[3]Model_inputs!O68</f>
        <v>3.7499999999999999E-2</v>
      </c>
      <c r="Q280" s="794">
        <f>[3]Model_inputs!P68</f>
        <v>7.9778882236635401E-2</v>
      </c>
      <c r="R280" s="827">
        <f>[3]Model_inputs!Q68</f>
        <v>952.38904441569332</v>
      </c>
      <c r="S280" s="826">
        <f>[3]Model_inputs!R68</f>
        <v>0</v>
      </c>
      <c r="T280" s="794">
        <f>[3]Model_inputs!S68</f>
        <v>0</v>
      </c>
      <c r="U280" s="794">
        <f>[3]Model_inputs!T68</f>
        <v>0</v>
      </c>
      <c r="V280" s="827">
        <f>[3]Model_inputs!U68</f>
        <v>0</v>
      </c>
      <c r="W280" s="826">
        <f>[3]Model_inputs!V68</f>
        <v>1.9E-3</v>
      </c>
      <c r="X280" s="794">
        <f>[3]Model_inputs!W68</f>
        <v>1.6400000000000001E-2</v>
      </c>
      <c r="Y280" s="794">
        <f>[3]Model_inputs!X68</f>
        <v>8.254866900222825E-2</v>
      </c>
      <c r="Z280" s="827">
        <f>[3]Model_inputs!Y68</f>
        <v>23974.991394667704</v>
      </c>
      <c r="AA280" s="422">
        <f t="shared" si="226"/>
        <v>0.6676407045618109</v>
      </c>
      <c r="AB280" s="421">
        <f t="shared" si="227"/>
        <v>-1.2882827743278022E-2</v>
      </c>
      <c r="AC280" s="421">
        <f t="shared" si="228"/>
        <v>0.5314094021601089</v>
      </c>
      <c r="AD280" s="421">
        <f t="shared" si="229"/>
        <v>-7.3314998878008325E-2</v>
      </c>
      <c r="AE280" s="418">
        <v>1</v>
      </c>
      <c r="AF280" s="493">
        <v>1</v>
      </c>
      <c r="AG280" s="422">
        <f t="shared" si="230"/>
        <v>0.5768630321690521</v>
      </c>
      <c r="AH280" s="421">
        <f t="shared" si="231"/>
        <v>-8.2023576200001794E-2</v>
      </c>
      <c r="AI280" s="421">
        <f t="shared" si="232"/>
        <v>0.56161893043874977</v>
      </c>
      <c r="AJ280" s="421">
        <f t="shared" si="233"/>
        <v>-1.0385865541384152E-2</v>
      </c>
      <c r="AK280" s="506">
        <f>[4]Danaei!C108</f>
        <v>0.20133490000000001</v>
      </c>
      <c r="AL280" s="437">
        <f>[4]Danaei!D108</f>
        <v>0.29839490000000002</v>
      </c>
      <c r="AM280" s="437">
        <f>[4]Danaei!E108</f>
        <v>0.25005519999999998</v>
      </c>
      <c r="AN280" s="437">
        <f>[4]Danaei!F108</f>
        <v>0.25021510000000002</v>
      </c>
      <c r="AO280" s="800">
        <f>[3]Model_inputs!Z68</f>
        <v>5529.0191812801813</v>
      </c>
      <c r="AP280" s="422"/>
      <c r="AQ280" s="437">
        <f t="shared" si="217"/>
        <v>1.0000000999999998</v>
      </c>
      <c r="AR280" s="424"/>
      <c r="AS280" s="424"/>
      <c r="AT280" s="424"/>
      <c r="AU280" s="424"/>
      <c r="AV280" s="431"/>
      <c r="AW280" s="453"/>
      <c r="AX280" s="451"/>
      <c r="AY280" s="451"/>
      <c r="AZ280" s="451"/>
      <c r="BF280" s="424"/>
      <c r="BG280" s="424"/>
      <c r="BH280" s="424"/>
      <c r="BI280" s="424"/>
      <c r="BJ280" s="424"/>
      <c r="BK280" s="424"/>
      <c r="BL280" s="424"/>
      <c r="BM280" s="424"/>
      <c r="BN280" s="424"/>
      <c r="BO280" s="424"/>
      <c r="BP280" s="424"/>
      <c r="BQ280" s="424"/>
      <c r="BR280" s="424"/>
      <c r="BS280" s="424"/>
      <c r="BT280" s="424"/>
      <c r="BU280" s="424"/>
      <c r="BV280" s="425" t="s">
        <v>13</v>
      </c>
      <c r="BW280" s="424">
        <v>65</v>
      </c>
      <c r="BX280" s="429">
        <f>[5]Model_inputs!AA68</f>
        <v>0.92176926880978016</v>
      </c>
      <c r="BY280" s="429">
        <f>[5]Model_inputs!AB68</f>
        <v>0.72369681344243342</v>
      </c>
      <c r="BZ280" s="429">
        <f>[5]Model_inputs!AC68</f>
        <v>0.74908181478954716</v>
      </c>
      <c r="CA280" s="429">
        <f>[5]Model_inputs!AD68</f>
        <v>1</v>
      </c>
      <c r="CB280" s="429">
        <f>[5]Model_inputs!AE68</f>
        <v>0.70454545454545447</v>
      </c>
      <c r="CC280" s="429">
        <f>[5]Model_inputs!AF68</f>
        <v>0.88950793227765479</v>
      </c>
      <c r="CD280" s="429">
        <f>[5]Model_inputs!AG68</f>
        <v>0.79122436158486886</v>
      </c>
      <c r="CE280" s="429">
        <f>[5]Model_inputs!AH68</f>
        <v>0.81122602261628052</v>
      </c>
      <c r="CF280" s="429">
        <f>[5]Model_inputs!AI68</f>
        <v>1</v>
      </c>
      <c r="CG280" s="429">
        <f>[5]Model_inputs!AJ68</f>
        <v>1</v>
      </c>
      <c r="CH280" s="419"/>
    </row>
    <row r="281" spans="1:86" s="425" customFormat="1">
      <c r="A281" s="425" t="s">
        <v>13</v>
      </c>
      <c r="B281" s="424">
        <f t="shared" ref="B281:B315" si="234">B280+1</f>
        <v>66</v>
      </c>
      <c r="C281" s="817">
        <f>[3]Model_inputs!D69</f>
        <v>9.9619825401295412E-3</v>
      </c>
      <c r="D281" s="815">
        <f>[3]Model_inputs!C69</f>
        <v>28408</v>
      </c>
      <c r="E281" s="806"/>
      <c r="F281" s="822">
        <f>[3]Model_inputs!E69</f>
        <v>0.20266753811987323</v>
      </c>
      <c r="G281" s="826">
        <f>[3]Model_inputs!F69</f>
        <v>6.1999999999999998E-3</v>
      </c>
      <c r="H281" s="794">
        <f>[3]Model_inputs!G69</f>
        <v>3.73E-2</v>
      </c>
      <c r="I281" s="794">
        <f>[3]Model_inputs!H69</f>
        <v>7.3652607179298793E-2</v>
      </c>
      <c r="J281" s="827">
        <f>[3]Model_inputs!I69</f>
        <v>2401.2339389955341</v>
      </c>
      <c r="K281" s="826">
        <f>[3]Model_inputs!J69</f>
        <v>1E-3</v>
      </c>
      <c r="L281" s="794">
        <f>[3]Model_inputs!K69</f>
        <v>1.7000000000000001E-2</v>
      </c>
      <c r="M281" s="794">
        <f>[3]Model_inputs!L69</f>
        <v>0.17655794960800603</v>
      </c>
      <c r="N281" s="827">
        <f>[3]Model_inputs!M69</f>
        <v>10298.969584134727</v>
      </c>
      <c r="O281" s="826">
        <f>[3]Model_inputs!N69</f>
        <v>6.1999999999999998E-3</v>
      </c>
      <c r="P281" s="794">
        <f>[3]Model_inputs!O69</f>
        <v>3.73E-2</v>
      </c>
      <c r="Q281" s="794">
        <f>[3]Model_inputs!P69</f>
        <v>7.9778882236635401E-2</v>
      </c>
      <c r="R281" s="827">
        <f>[3]Model_inputs!Q69</f>
        <v>966.07271208018756</v>
      </c>
      <c r="S281" s="826">
        <f>[3]Model_inputs!R69</f>
        <v>0</v>
      </c>
      <c r="T281" s="794">
        <f>[3]Model_inputs!S69</f>
        <v>0</v>
      </c>
      <c r="U281" s="794">
        <f>[3]Model_inputs!T69</f>
        <v>0</v>
      </c>
      <c r="V281" s="827">
        <f>[3]Model_inputs!U69</f>
        <v>0</v>
      </c>
      <c r="W281" s="826">
        <f>[3]Model_inputs!V69</f>
        <v>2.0999999999999999E-3</v>
      </c>
      <c r="X281" s="794">
        <f>[3]Model_inputs!W69</f>
        <v>1.5800000000000002E-2</v>
      </c>
      <c r="Y281" s="794">
        <f>[3]Model_inputs!X69</f>
        <v>8.254866900222825E-2</v>
      </c>
      <c r="Z281" s="827">
        <f>[3]Model_inputs!Y69</f>
        <v>24042.901448578516</v>
      </c>
      <c r="AA281" s="422">
        <f t="shared" si="226"/>
        <v>0.6676407045618109</v>
      </c>
      <c r="AB281" s="421">
        <f t="shared" si="227"/>
        <v>-1.2882827743278022E-2</v>
      </c>
      <c r="AC281" s="421">
        <f t="shared" si="228"/>
        <v>0.5314094021601089</v>
      </c>
      <c r="AD281" s="421">
        <f t="shared" si="229"/>
        <v>-7.3314998878008325E-2</v>
      </c>
      <c r="AE281" s="418">
        <v>1</v>
      </c>
      <c r="AF281" s="493">
        <v>1</v>
      </c>
      <c r="AG281" s="422">
        <f t="shared" si="230"/>
        <v>0.5768630321690521</v>
      </c>
      <c r="AH281" s="421">
        <f t="shared" si="231"/>
        <v>-8.2023576200001794E-2</v>
      </c>
      <c r="AI281" s="421">
        <f t="shared" si="232"/>
        <v>0.56161893043874977</v>
      </c>
      <c r="AJ281" s="421">
        <f t="shared" si="233"/>
        <v>-1.0385865541384152E-2</v>
      </c>
      <c r="AK281" s="506">
        <f>[4]Danaei!C109</f>
        <v>0.21973150000000002</v>
      </c>
      <c r="AL281" s="437">
        <f>[4]Danaei!D109</f>
        <v>0.30437698000000002</v>
      </c>
      <c r="AM281" s="437">
        <f>[4]Danaei!E109</f>
        <v>0.24074605999999998</v>
      </c>
      <c r="AN281" s="437">
        <f>[4]Danaei!F109</f>
        <v>0.23514554000000001</v>
      </c>
      <c r="AO281" s="800">
        <f>[3]Model_inputs!Z69</f>
        <v>5822.5505899810341</v>
      </c>
      <c r="AP281" s="424"/>
      <c r="AQ281" s="437">
        <f t="shared" si="217"/>
        <v>1.00000008</v>
      </c>
      <c r="AR281" s="424"/>
      <c r="AS281" s="424"/>
      <c r="AT281" s="424"/>
      <c r="AU281" s="424"/>
      <c r="AW281" s="453"/>
      <c r="AX281" s="451"/>
      <c r="AY281" s="451"/>
      <c r="AZ281" s="451"/>
      <c r="BF281" s="424"/>
      <c r="BG281" s="424"/>
      <c r="BH281" s="424"/>
      <c r="BI281" s="424"/>
      <c r="BJ281" s="424"/>
      <c r="BK281" s="424"/>
      <c r="BL281" s="424"/>
      <c r="BM281" s="424"/>
      <c r="BN281" s="424"/>
      <c r="BO281" s="424"/>
      <c r="BP281" s="424"/>
      <c r="BQ281" s="424"/>
      <c r="BR281" s="424"/>
      <c r="BS281" s="424"/>
      <c r="BT281" s="424"/>
      <c r="BU281" s="424"/>
      <c r="BV281" s="425" t="s">
        <v>13</v>
      </c>
      <c r="BW281" s="424">
        <v>66</v>
      </c>
      <c r="BX281" s="429">
        <f>[5]Model_inputs!AA69</f>
        <v>0.92176926880978016</v>
      </c>
      <c r="BY281" s="429">
        <f>[5]Model_inputs!AB69</f>
        <v>0.72369681344243342</v>
      </c>
      <c r="BZ281" s="429">
        <f>[5]Model_inputs!AC69</f>
        <v>0.74908181478954716</v>
      </c>
      <c r="CA281" s="429">
        <f>[5]Model_inputs!AD69</f>
        <v>1</v>
      </c>
      <c r="CB281" s="429">
        <f>[5]Model_inputs!AE69</f>
        <v>0.70454545454545447</v>
      </c>
      <c r="CC281" s="429">
        <f>[5]Model_inputs!AF69</f>
        <v>0.88950793227765479</v>
      </c>
      <c r="CD281" s="429">
        <f>[5]Model_inputs!AG69</f>
        <v>0.79122436158486886</v>
      </c>
      <c r="CE281" s="429">
        <f>[5]Model_inputs!AH69</f>
        <v>0.81122602261628052</v>
      </c>
      <c r="CF281" s="429">
        <f>[5]Model_inputs!AI69</f>
        <v>1</v>
      </c>
      <c r="CG281" s="429">
        <f>[5]Model_inputs!AJ69</f>
        <v>1</v>
      </c>
      <c r="CH281" s="419"/>
    </row>
    <row r="282" spans="1:86" s="425" customFormat="1">
      <c r="A282" s="425" t="s">
        <v>13</v>
      </c>
      <c r="B282" s="424">
        <f t="shared" si="234"/>
        <v>67</v>
      </c>
      <c r="C282" s="817">
        <f>[3]Model_inputs!D70</f>
        <v>1.2502207310612749E-2</v>
      </c>
      <c r="D282" s="815">
        <f>[3]Model_inputs!C70</f>
        <v>28315</v>
      </c>
      <c r="E282" s="434">
        <f>SUM(D280:D284)</f>
        <v>140795</v>
      </c>
      <c r="F282" s="822">
        <f>[3]Model_inputs!E70</f>
        <v>0.20813584234876736</v>
      </c>
      <c r="G282" s="826">
        <f>[3]Model_inputs!F70</f>
        <v>6.4999999999999997E-3</v>
      </c>
      <c r="H282" s="794">
        <f>[3]Model_inputs!G70</f>
        <v>3.7199999999999997E-2</v>
      </c>
      <c r="I282" s="794">
        <f>[3]Model_inputs!H70</f>
        <v>7.3652607179298793E-2</v>
      </c>
      <c r="J282" s="827">
        <f>[3]Model_inputs!I70</f>
        <v>2357.8759360311556</v>
      </c>
      <c r="K282" s="826">
        <f>[3]Model_inputs!J70</f>
        <v>1.1000000000000001E-3</v>
      </c>
      <c r="L282" s="794">
        <f>[3]Model_inputs!K70</f>
        <v>1.7500000000000002E-2</v>
      </c>
      <c r="M282" s="794">
        <f>[3]Model_inputs!L70</f>
        <v>0.17655794960800603</v>
      </c>
      <c r="N282" s="827">
        <f>[3]Model_inputs!M70</f>
        <v>10912.970899222484</v>
      </c>
      <c r="O282" s="826">
        <f>[3]Model_inputs!N70</f>
        <v>6.4999999999999997E-3</v>
      </c>
      <c r="P282" s="794">
        <f>[3]Model_inputs!O70</f>
        <v>3.7199999999999997E-2</v>
      </c>
      <c r="Q282" s="794">
        <f>[3]Model_inputs!P70</f>
        <v>7.9778882236635401E-2</v>
      </c>
      <c r="R282" s="827">
        <f>[3]Model_inputs!Q70</f>
        <v>979.75637974468191</v>
      </c>
      <c r="S282" s="826">
        <f>[3]Model_inputs!R70</f>
        <v>0</v>
      </c>
      <c r="T282" s="794">
        <f>[3]Model_inputs!S70</f>
        <v>0</v>
      </c>
      <c r="U282" s="794">
        <f>[3]Model_inputs!T70</f>
        <v>0</v>
      </c>
      <c r="V282" s="827">
        <f>[3]Model_inputs!U70</f>
        <v>0</v>
      </c>
      <c r="W282" s="826">
        <f>[3]Model_inputs!V70</f>
        <v>2.3E-3</v>
      </c>
      <c r="X282" s="794">
        <f>[3]Model_inputs!W70</f>
        <v>1.5299999999999999E-2</v>
      </c>
      <c r="Y282" s="794">
        <f>[3]Model_inputs!X70</f>
        <v>8.254866900222825E-2</v>
      </c>
      <c r="Z282" s="827">
        <f>[3]Model_inputs!Y70</f>
        <v>24110.811502489323</v>
      </c>
      <c r="AA282" s="422">
        <f t="shared" si="226"/>
        <v>0.6676407045618109</v>
      </c>
      <c r="AB282" s="421">
        <f t="shared" si="227"/>
        <v>-1.2882827743278022E-2</v>
      </c>
      <c r="AC282" s="421">
        <f t="shared" si="228"/>
        <v>0.5314094021601089</v>
      </c>
      <c r="AD282" s="421">
        <f t="shared" si="229"/>
        <v>-7.3314998878008325E-2</v>
      </c>
      <c r="AE282" s="418">
        <v>1</v>
      </c>
      <c r="AF282" s="493">
        <v>1</v>
      </c>
      <c r="AG282" s="422">
        <f t="shared" si="230"/>
        <v>0.5768630321690521</v>
      </c>
      <c r="AH282" s="421">
        <f t="shared" si="231"/>
        <v>-8.2023576200001794E-2</v>
      </c>
      <c r="AI282" s="421">
        <f t="shared" si="232"/>
        <v>0.56161893043874977</v>
      </c>
      <c r="AJ282" s="421">
        <f t="shared" si="233"/>
        <v>-1.0385865541384152E-2</v>
      </c>
      <c r="AK282" s="506">
        <f>[4]Danaei!C110</f>
        <v>0.23812810000000004</v>
      </c>
      <c r="AL282" s="437">
        <f>[4]Danaei!D110</f>
        <v>0.31035906000000002</v>
      </c>
      <c r="AM282" s="437">
        <f>[4]Danaei!E110</f>
        <v>0.23143691999999999</v>
      </c>
      <c r="AN282" s="437">
        <f>[4]Danaei!F110</f>
        <v>0.22007598</v>
      </c>
      <c r="AO282" s="800">
        <f>[3]Model_inputs!Z70</f>
        <v>6116.0819986818869</v>
      </c>
      <c r="AP282" s="424"/>
      <c r="AQ282" s="437">
        <f t="shared" si="217"/>
        <v>1.0000000600000001</v>
      </c>
      <c r="AR282" s="424"/>
      <c r="AS282" s="424"/>
      <c r="AT282" s="424"/>
      <c r="AU282" s="424"/>
      <c r="AW282" s="453"/>
      <c r="AX282" s="451"/>
      <c r="AY282" s="451"/>
      <c r="AZ282" s="451"/>
      <c r="BF282" s="424"/>
      <c r="BG282" s="424"/>
      <c r="BH282" s="424"/>
      <c r="BI282" s="424"/>
      <c r="BJ282" s="424"/>
      <c r="BK282" s="424"/>
      <c r="BL282" s="424"/>
      <c r="BM282" s="424"/>
      <c r="BN282" s="424"/>
      <c r="BO282" s="424"/>
      <c r="BP282" s="424"/>
      <c r="BQ282" s="424"/>
      <c r="BR282" s="424"/>
      <c r="BS282" s="424"/>
      <c r="BT282" s="424"/>
      <c r="BU282" s="424"/>
      <c r="BV282" s="425" t="s">
        <v>13</v>
      </c>
      <c r="BW282" s="424">
        <v>67</v>
      </c>
      <c r="BX282" s="429">
        <f>[5]Model_inputs!AA70</f>
        <v>0.92176926880978016</v>
      </c>
      <c r="BY282" s="429">
        <f>[5]Model_inputs!AB70</f>
        <v>0.72369681344243342</v>
      </c>
      <c r="BZ282" s="429">
        <f>[5]Model_inputs!AC70</f>
        <v>0.74908181478954716</v>
      </c>
      <c r="CA282" s="429">
        <f>[5]Model_inputs!AD70</f>
        <v>1</v>
      </c>
      <c r="CB282" s="429">
        <f>[5]Model_inputs!AE70</f>
        <v>0.70454545454545447</v>
      </c>
      <c r="CC282" s="429">
        <f>[5]Model_inputs!AF70</f>
        <v>0.88950793227765479</v>
      </c>
      <c r="CD282" s="429">
        <f>[5]Model_inputs!AG70</f>
        <v>0.79122436158486886</v>
      </c>
      <c r="CE282" s="429">
        <f>[5]Model_inputs!AH70</f>
        <v>0.81122602261628052</v>
      </c>
      <c r="CF282" s="429">
        <f>[5]Model_inputs!AI70</f>
        <v>1</v>
      </c>
      <c r="CG282" s="429">
        <f>[5]Model_inputs!AJ70</f>
        <v>1</v>
      </c>
      <c r="CH282" s="419"/>
    </row>
    <row r="283" spans="1:86" s="425" customFormat="1">
      <c r="A283" s="425" t="s">
        <v>13</v>
      </c>
      <c r="B283" s="424">
        <f t="shared" si="234"/>
        <v>68</v>
      </c>
      <c r="C283" s="817">
        <f>[3]Model_inputs!D71</f>
        <v>1.2883224250775061E-2</v>
      </c>
      <c r="D283" s="815">
        <f>[3]Model_inputs!C71</f>
        <v>29030</v>
      </c>
      <c r="E283" s="434"/>
      <c r="F283" s="822">
        <f>[3]Model_inputs!E71</f>
        <v>0.21375169043898803</v>
      </c>
      <c r="G283" s="826">
        <f>[3]Model_inputs!F71</f>
        <v>6.8999999999999999E-3</v>
      </c>
      <c r="H283" s="794">
        <f>[3]Model_inputs!G71</f>
        <v>3.7499999999999999E-2</v>
      </c>
      <c r="I283" s="794">
        <f>[3]Model_inputs!H71</f>
        <v>7.3652607179298793E-2</v>
      </c>
      <c r="J283" s="827">
        <f>[3]Model_inputs!I71</f>
        <v>2314.5179330667765</v>
      </c>
      <c r="K283" s="826">
        <f>[3]Model_inputs!J71</f>
        <v>1.1999999999999999E-3</v>
      </c>
      <c r="L283" s="794">
        <f>[3]Model_inputs!K71</f>
        <v>1.8200000000000001E-2</v>
      </c>
      <c r="M283" s="794">
        <f>[3]Model_inputs!L71</f>
        <v>0.17655794960800603</v>
      </c>
      <c r="N283" s="827">
        <f>[3]Model_inputs!M71</f>
        <v>11526.972214310234</v>
      </c>
      <c r="O283" s="826">
        <f>[3]Model_inputs!N71</f>
        <v>6.8999999999999999E-3</v>
      </c>
      <c r="P283" s="794">
        <f>[3]Model_inputs!O71</f>
        <v>3.7499999999999999E-2</v>
      </c>
      <c r="Q283" s="794">
        <f>[3]Model_inputs!P71</f>
        <v>7.9778882236635401E-2</v>
      </c>
      <c r="R283" s="827">
        <f>[3]Model_inputs!Q71</f>
        <v>993.44004740917615</v>
      </c>
      <c r="S283" s="826">
        <f>[3]Model_inputs!R71</f>
        <v>0</v>
      </c>
      <c r="T283" s="794">
        <f>[3]Model_inputs!S71</f>
        <v>0</v>
      </c>
      <c r="U283" s="794">
        <f>[3]Model_inputs!T71</f>
        <v>0</v>
      </c>
      <c r="V283" s="827">
        <f>[3]Model_inputs!U71</f>
        <v>0</v>
      </c>
      <c r="W283" s="826">
        <f>[3]Model_inputs!V71</f>
        <v>2.5000000000000001E-3</v>
      </c>
      <c r="X283" s="794">
        <f>[3]Model_inputs!W71</f>
        <v>1.49E-2</v>
      </c>
      <c r="Y283" s="794">
        <f>[3]Model_inputs!X71</f>
        <v>8.254866900222825E-2</v>
      </c>
      <c r="Z283" s="827">
        <f>[3]Model_inputs!Y71</f>
        <v>24178.721556400131</v>
      </c>
      <c r="AA283" s="422">
        <f t="shared" si="226"/>
        <v>0.6676407045618109</v>
      </c>
      <c r="AB283" s="421">
        <f t="shared" si="227"/>
        <v>-1.2882827743278022E-2</v>
      </c>
      <c r="AC283" s="421">
        <f t="shared" si="228"/>
        <v>0.5314094021601089</v>
      </c>
      <c r="AD283" s="421">
        <f t="shared" si="229"/>
        <v>-7.3314998878008325E-2</v>
      </c>
      <c r="AE283" s="418">
        <v>1</v>
      </c>
      <c r="AF283" s="493">
        <v>1</v>
      </c>
      <c r="AG283" s="422">
        <f t="shared" si="230"/>
        <v>0.5768630321690521</v>
      </c>
      <c r="AH283" s="421">
        <f t="shared" si="231"/>
        <v>-8.2023576200001794E-2</v>
      </c>
      <c r="AI283" s="421">
        <f t="shared" si="232"/>
        <v>0.56161893043874977</v>
      </c>
      <c r="AJ283" s="421">
        <f t="shared" si="233"/>
        <v>-1.0385865541384152E-2</v>
      </c>
      <c r="AK283" s="506">
        <f>[4]Danaei!C111</f>
        <v>0.25652470000000005</v>
      </c>
      <c r="AL283" s="437">
        <f>[4]Danaei!D111</f>
        <v>0.31634114000000002</v>
      </c>
      <c r="AM283" s="437">
        <f>[4]Danaei!E111</f>
        <v>0.22212778</v>
      </c>
      <c r="AN283" s="437">
        <f>[4]Danaei!F111</f>
        <v>0.20500641999999999</v>
      </c>
      <c r="AO283" s="800">
        <f>[3]Model_inputs!Z71</f>
        <v>6409.6134073827398</v>
      </c>
      <c r="AP283" s="424"/>
      <c r="AQ283" s="437">
        <f t="shared" si="217"/>
        <v>1.00000004</v>
      </c>
      <c r="AR283" s="424"/>
      <c r="AS283" s="424"/>
      <c r="AT283" s="424"/>
      <c r="AU283" s="424"/>
      <c r="AW283" s="453"/>
      <c r="AX283" s="451"/>
      <c r="AY283" s="451"/>
      <c r="AZ283" s="451"/>
      <c r="BF283" s="424"/>
      <c r="BG283" s="424"/>
      <c r="BH283" s="424"/>
      <c r="BI283" s="424"/>
      <c r="BJ283" s="424"/>
      <c r="BK283" s="424"/>
      <c r="BL283" s="424"/>
      <c r="BM283" s="424"/>
      <c r="BN283" s="424"/>
      <c r="BO283" s="424"/>
      <c r="BP283" s="424"/>
      <c r="BQ283" s="424"/>
      <c r="BR283" s="424"/>
      <c r="BS283" s="424"/>
      <c r="BT283" s="424"/>
      <c r="BU283" s="424"/>
      <c r="BV283" s="425" t="s">
        <v>13</v>
      </c>
      <c r="BW283" s="424">
        <v>68</v>
      </c>
      <c r="BX283" s="429">
        <f>[5]Model_inputs!AA71</f>
        <v>0.92176926880978016</v>
      </c>
      <c r="BY283" s="429">
        <f>[5]Model_inputs!AB71</f>
        <v>0.72369681344243342</v>
      </c>
      <c r="BZ283" s="429">
        <f>[5]Model_inputs!AC71</f>
        <v>0.74908181478954716</v>
      </c>
      <c r="CA283" s="429">
        <f>[5]Model_inputs!AD71</f>
        <v>1</v>
      </c>
      <c r="CB283" s="429">
        <f>[5]Model_inputs!AE71</f>
        <v>0.70454545454545447</v>
      </c>
      <c r="CC283" s="429">
        <f>[5]Model_inputs!AF71</f>
        <v>0.88950793227765479</v>
      </c>
      <c r="CD283" s="429">
        <f>[5]Model_inputs!AG71</f>
        <v>0.79122436158486886</v>
      </c>
      <c r="CE283" s="429">
        <f>[5]Model_inputs!AH71</f>
        <v>0.81122602261628052</v>
      </c>
      <c r="CF283" s="429">
        <f>[5]Model_inputs!AI71</f>
        <v>1</v>
      </c>
      <c r="CG283" s="429">
        <f>[5]Model_inputs!AJ71</f>
        <v>1</v>
      </c>
      <c r="CH283" s="419"/>
    </row>
    <row r="284" spans="1:86" s="425" customFormat="1">
      <c r="A284" s="425" t="s">
        <v>13</v>
      </c>
      <c r="B284" s="424">
        <f t="shared" si="234"/>
        <v>69</v>
      </c>
      <c r="C284" s="817">
        <f>[3]Model_inputs!D72</f>
        <v>1.2551495784083471E-2</v>
      </c>
      <c r="D284" s="815">
        <f>[3]Model_inputs!C72</f>
        <v>25973</v>
      </c>
      <c r="E284" s="434"/>
      <c r="F284" s="822">
        <f>[3]Model_inputs!E72</f>
        <v>0.21951906336710555</v>
      </c>
      <c r="G284" s="826">
        <f>[3]Model_inputs!F72</f>
        <v>7.1999999999999998E-3</v>
      </c>
      <c r="H284" s="794">
        <f>[3]Model_inputs!G72</f>
        <v>3.8300000000000001E-2</v>
      </c>
      <c r="I284" s="794">
        <f>[3]Model_inputs!H72</f>
        <v>7.3652607179298793E-2</v>
      </c>
      <c r="J284" s="827">
        <f>[3]Model_inputs!I72</f>
        <v>2271.159930102398</v>
      </c>
      <c r="K284" s="826">
        <f>[3]Model_inputs!J72</f>
        <v>1.2999999999999999E-3</v>
      </c>
      <c r="L284" s="794">
        <f>[3]Model_inputs!K72</f>
        <v>1.9199999999999998E-2</v>
      </c>
      <c r="M284" s="794">
        <f>[3]Model_inputs!L72</f>
        <v>0.17655794960800603</v>
      </c>
      <c r="N284" s="827">
        <f>[3]Model_inputs!M72</f>
        <v>12140.97352939799</v>
      </c>
      <c r="O284" s="826">
        <f>[3]Model_inputs!N72</f>
        <v>7.1999999999999998E-3</v>
      </c>
      <c r="P284" s="794">
        <f>[3]Model_inputs!O72</f>
        <v>3.8300000000000001E-2</v>
      </c>
      <c r="Q284" s="794">
        <f>[3]Model_inputs!P72</f>
        <v>7.9778882236635401E-2</v>
      </c>
      <c r="R284" s="827">
        <f>[3]Model_inputs!Q72</f>
        <v>1007.1237150736704</v>
      </c>
      <c r="S284" s="826">
        <f>[3]Model_inputs!R72</f>
        <v>0</v>
      </c>
      <c r="T284" s="794">
        <f>[3]Model_inputs!S72</f>
        <v>0</v>
      </c>
      <c r="U284" s="794">
        <f>[3]Model_inputs!T72</f>
        <v>0</v>
      </c>
      <c r="V284" s="827">
        <f>[3]Model_inputs!U72</f>
        <v>0</v>
      </c>
      <c r="W284" s="826">
        <f>[3]Model_inputs!V72</f>
        <v>2.7000000000000001E-3</v>
      </c>
      <c r="X284" s="794">
        <f>[3]Model_inputs!W72</f>
        <v>1.46E-2</v>
      </c>
      <c r="Y284" s="794">
        <f>[3]Model_inputs!X72</f>
        <v>8.254866900222825E-2</v>
      </c>
      <c r="Z284" s="827">
        <f>[3]Model_inputs!Y72</f>
        <v>24246.631610310942</v>
      </c>
      <c r="AA284" s="422">
        <f t="shared" si="226"/>
        <v>0.6676407045618109</v>
      </c>
      <c r="AB284" s="421">
        <f t="shared" si="227"/>
        <v>-1.2882827743278022E-2</v>
      </c>
      <c r="AC284" s="421">
        <f t="shared" si="228"/>
        <v>0.5314094021601089</v>
      </c>
      <c r="AD284" s="421">
        <f t="shared" si="229"/>
        <v>-7.3314998878008325E-2</v>
      </c>
      <c r="AE284" s="418">
        <v>1</v>
      </c>
      <c r="AF284" s="493">
        <v>1</v>
      </c>
      <c r="AG284" s="422">
        <f t="shared" si="230"/>
        <v>0.5768630321690521</v>
      </c>
      <c r="AH284" s="421">
        <f t="shared" si="231"/>
        <v>-8.2023576200001794E-2</v>
      </c>
      <c r="AI284" s="421">
        <f t="shared" si="232"/>
        <v>0.56161893043874977</v>
      </c>
      <c r="AJ284" s="421">
        <f t="shared" si="233"/>
        <v>-1.0385865541384152E-2</v>
      </c>
      <c r="AK284" s="506">
        <f>[4]Danaei!C112</f>
        <v>0.27492130000000004</v>
      </c>
      <c r="AL284" s="437">
        <f>[4]Danaei!D112</f>
        <v>0.32232322000000002</v>
      </c>
      <c r="AM284" s="437">
        <f>[4]Danaei!E112</f>
        <v>0.21281864</v>
      </c>
      <c r="AN284" s="437">
        <f>[4]Danaei!F112</f>
        <v>0.18993685999999999</v>
      </c>
      <c r="AO284" s="800">
        <f>[3]Model_inputs!Z72</f>
        <v>6703.1448160835926</v>
      </c>
      <c r="AP284" s="424"/>
      <c r="AQ284" s="437">
        <f t="shared" si="217"/>
        <v>1.0000000200000001</v>
      </c>
      <c r="AR284" s="424"/>
      <c r="AS284" s="424"/>
      <c r="AT284" s="424"/>
      <c r="AU284" s="424"/>
      <c r="AW284" s="453"/>
      <c r="AX284" s="451"/>
      <c r="AY284" s="451"/>
      <c r="AZ284" s="451"/>
      <c r="BE284" s="424"/>
      <c r="BF284" s="424"/>
      <c r="BG284" s="424"/>
      <c r="BH284" s="424"/>
      <c r="BI284" s="424"/>
      <c r="BJ284" s="424"/>
      <c r="BK284" s="424"/>
      <c r="BL284" s="424"/>
      <c r="BM284" s="424"/>
      <c r="BN284" s="424"/>
      <c r="BO284" s="424"/>
      <c r="BP284" s="424"/>
      <c r="BQ284" s="424"/>
      <c r="BR284" s="424"/>
      <c r="BS284" s="424"/>
      <c r="BT284" s="424"/>
      <c r="BU284" s="424"/>
      <c r="BV284" s="425" t="s">
        <v>13</v>
      </c>
      <c r="BW284" s="424">
        <v>69</v>
      </c>
      <c r="BX284" s="429">
        <f>[5]Model_inputs!AA72</f>
        <v>0.92176926880978016</v>
      </c>
      <c r="BY284" s="429">
        <f>[5]Model_inputs!AB72</f>
        <v>0.72369681344243342</v>
      </c>
      <c r="BZ284" s="429">
        <f>[5]Model_inputs!AC72</f>
        <v>0.74908181478954716</v>
      </c>
      <c r="CA284" s="429">
        <f>[5]Model_inputs!AD72</f>
        <v>1</v>
      </c>
      <c r="CB284" s="429">
        <f>[5]Model_inputs!AE72</f>
        <v>0.70454545454545447</v>
      </c>
      <c r="CC284" s="429">
        <f>[5]Model_inputs!AF72</f>
        <v>0.88950793227765479</v>
      </c>
      <c r="CD284" s="429">
        <f>[5]Model_inputs!AG72</f>
        <v>0.79122436158486886</v>
      </c>
      <c r="CE284" s="429">
        <f>[5]Model_inputs!AH72</f>
        <v>0.81122602261628052</v>
      </c>
      <c r="CF284" s="429">
        <f>[5]Model_inputs!AI72</f>
        <v>1</v>
      </c>
      <c r="CG284" s="429">
        <f>[5]Model_inputs!AJ72</f>
        <v>1</v>
      </c>
      <c r="CH284" s="419"/>
    </row>
    <row r="285" spans="1:86" s="425" customFormat="1">
      <c r="A285" s="563" t="s">
        <v>13</v>
      </c>
      <c r="B285" s="442">
        <f t="shared" si="234"/>
        <v>70</v>
      </c>
      <c r="C285" s="817">
        <f>[3]Model_inputs!D73</f>
        <v>1.3436846819946252E-2</v>
      </c>
      <c r="D285" s="815">
        <f>[3]Model_inputs!C73</f>
        <v>23443</v>
      </c>
      <c r="E285" s="810"/>
      <c r="F285" s="822">
        <f>[3]Model_inputs!E73</f>
        <v>0.22544204952299993</v>
      </c>
      <c r="G285" s="826">
        <f>[3]Model_inputs!F73</f>
        <v>7.6E-3</v>
      </c>
      <c r="H285" s="794">
        <f>[3]Model_inputs!G73</f>
        <v>3.9399999999999998E-2</v>
      </c>
      <c r="I285" s="794">
        <f>[3]Model_inputs!H73</f>
        <v>8.6686434852518146E-2</v>
      </c>
      <c r="J285" s="827">
        <f>[3]Model_inputs!I73</f>
        <v>2227.8019271380194</v>
      </c>
      <c r="K285" s="826">
        <f>[3]Model_inputs!J73</f>
        <v>1.5E-3</v>
      </c>
      <c r="L285" s="794">
        <f>[3]Model_inputs!K73</f>
        <v>2.0400000000000001E-2</v>
      </c>
      <c r="M285" s="794">
        <f>[3]Model_inputs!L73</f>
        <v>0.17966303852865301</v>
      </c>
      <c r="N285" s="827">
        <f>[3]Model_inputs!M73</f>
        <v>12754.974844485751</v>
      </c>
      <c r="O285" s="826">
        <f>[3]Model_inputs!N73</f>
        <v>7.6E-3</v>
      </c>
      <c r="P285" s="794">
        <f>[3]Model_inputs!O73</f>
        <v>3.9399999999999998E-2</v>
      </c>
      <c r="Q285" s="794">
        <f>[3]Model_inputs!P73</f>
        <v>7.9944271050895702E-2</v>
      </c>
      <c r="R285" s="827">
        <f>[3]Model_inputs!Q73</f>
        <v>1020.8073827381646</v>
      </c>
      <c r="S285" s="826">
        <f>[3]Model_inputs!R73</f>
        <v>0</v>
      </c>
      <c r="T285" s="794">
        <f>[3]Model_inputs!S73</f>
        <v>0</v>
      </c>
      <c r="U285" s="794">
        <f>[3]Model_inputs!T73</f>
        <v>0</v>
      </c>
      <c r="V285" s="827">
        <f>[3]Model_inputs!U73</f>
        <v>0</v>
      </c>
      <c r="W285" s="826">
        <f>[3]Model_inputs!V73</f>
        <v>2.8999999999999998E-3</v>
      </c>
      <c r="X285" s="794">
        <f>[3]Model_inputs!W73</f>
        <v>1.44E-2</v>
      </c>
      <c r="Y285" s="794">
        <f>[3]Model_inputs!X73</f>
        <v>7.239196670763326E-2</v>
      </c>
      <c r="Z285" s="827">
        <f>[3]Model_inputs!Y73</f>
        <v>24314.54166422175</v>
      </c>
      <c r="AA285" s="692">
        <f>RRinputs!I20</f>
        <v>0.54490709195049403</v>
      </c>
      <c r="AB285" s="691">
        <f>RRinputs!J20</f>
        <v>-1.0333785972157561E-2</v>
      </c>
      <c r="AC285" s="691">
        <f>RRinputs!I26</f>
        <v>0.43722209568984821</v>
      </c>
      <c r="AD285" s="691">
        <f>RRinputs!J26</f>
        <v>-5.8437681892227498E-2</v>
      </c>
      <c r="AE285" s="702">
        <v>1</v>
      </c>
      <c r="AF285" s="701">
        <v>1</v>
      </c>
      <c r="AG285" s="692">
        <f>RRinputs!I38</f>
        <v>0.45651538989523022</v>
      </c>
      <c r="AH285" s="691">
        <f>RRinputs!J38</f>
        <v>-6.4089635892289248E-2</v>
      </c>
      <c r="AI285" s="691">
        <f>RRinputs!I14</f>
        <v>0.51577748589168682</v>
      </c>
      <c r="AJ285" s="691">
        <f>RRinputs!J14</f>
        <v>-8.6364345372156245E-3</v>
      </c>
      <c r="AK285" s="506">
        <f>[4]Danaei!C113</f>
        <v>0.29331790000000002</v>
      </c>
      <c r="AL285" s="437">
        <f>[4]Danaei!D113</f>
        <v>0.32830530000000002</v>
      </c>
      <c r="AM285" s="437">
        <f>[4]Danaei!E113</f>
        <v>0.20350950000000001</v>
      </c>
      <c r="AN285" s="437">
        <f>[4]Danaei!F113</f>
        <v>0.1748673</v>
      </c>
      <c r="AO285" s="800">
        <f>[3]Model_inputs!Z73</f>
        <v>6996.6762247844454</v>
      </c>
      <c r="AP285" s="424"/>
      <c r="AQ285" s="437">
        <f t="shared" si="217"/>
        <v>1</v>
      </c>
      <c r="AR285" s="424"/>
      <c r="AS285" s="424"/>
      <c r="AT285" s="424"/>
      <c r="AU285" s="424"/>
      <c r="AW285" s="453"/>
      <c r="AX285" s="451"/>
      <c r="AY285" s="451"/>
      <c r="AZ285" s="451"/>
      <c r="BE285" s="424"/>
      <c r="BF285" s="424"/>
      <c r="BG285" s="424"/>
      <c r="BH285" s="424"/>
      <c r="BI285" s="424"/>
      <c r="BJ285" s="424"/>
      <c r="BK285" s="424"/>
      <c r="BL285" s="424"/>
      <c r="BM285" s="424"/>
      <c r="BN285" s="424"/>
      <c r="BO285" s="424"/>
      <c r="BP285" s="424"/>
      <c r="BQ285" s="424"/>
      <c r="BR285" s="424"/>
      <c r="BS285" s="424"/>
      <c r="BT285" s="424"/>
      <c r="BU285" s="424"/>
      <c r="BV285" s="425" t="s">
        <v>13</v>
      </c>
      <c r="BW285" s="424">
        <v>70</v>
      </c>
      <c r="BX285" s="429">
        <f>[5]Model_inputs!AA73</f>
        <v>0.92176926880978016</v>
      </c>
      <c r="BY285" s="429">
        <f>[5]Model_inputs!AB73</f>
        <v>0.72369681344243342</v>
      </c>
      <c r="BZ285" s="429">
        <f>[5]Model_inputs!AC73</f>
        <v>0.74908181478954716</v>
      </c>
      <c r="CA285" s="429">
        <f>[5]Model_inputs!AD73</f>
        <v>1</v>
      </c>
      <c r="CB285" s="429">
        <f>[5]Model_inputs!AE73</f>
        <v>0.70454545454545447</v>
      </c>
      <c r="CC285" s="429">
        <f>[5]Model_inputs!AF73</f>
        <v>0.88950793227765479</v>
      </c>
      <c r="CD285" s="429">
        <f>[5]Model_inputs!AG73</f>
        <v>0.79122436158486886</v>
      </c>
      <c r="CE285" s="429">
        <f>[5]Model_inputs!AH73</f>
        <v>0.81122602261628052</v>
      </c>
      <c r="CF285" s="429">
        <f>[5]Model_inputs!AI73</f>
        <v>1</v>
      </c>
      <c r="CG285" s="429">
        <f>[5]Model_inputs!AJ73</f>
        <v>1</v>
      </c>
      <c r="CH285" s="419"/>
    </row>
    <row r="286" spans="1:86" s="425" customFormat="1">
      <c r="A286" s="425" t="s">
        <v>13</v>
      </c>
      <c r="B286" s="424">
        <f t="shared" si="234"/>
        <v>71</v>
      </c>
      <c r="C286" s="817">
        <f>[3]Model_inputs!D74</f>
        <v>1.6232146905463613E-2</v>
      </c>
      <c r="D286" s="815">
        <f>[3]Model_inputs!C74</f>
        <v>22055</v>
      </c>
      <c r="E286" s="806"/>
      <c r="F286" s="822">
        <f>[3]Model_inputs!E74</f>
        <v>0.2306252984256163</v>
      </c>
      <c r="G286" s="826">
        <f>[3]Model_inputs!F74</f>
        <v>8.0000000000000002E-3</v>
      </c>
      <c r="H286" s="794">
        <f>[3]Model_inputs!G74</f>
        <v>4.0800000000000003E-2</v>
      </c>
      <c r="I286" s="794">
        <f>[3]Model_inputs!H74</f>
        <v>8.6686434852518146E-2</v>
      </c>
      <c r="J286" s="827">
        <f>[3]Model_inputs!I74</f>
        <v>2207.4549180420854</v>
      </c>
      <c r="K286" s="826">
        <f>[3]Model_inputs!J74</f>
        <v>1.6000000000000001E-3</v>
      </c>
      <c r="L286" s="794">
        <f>[3]Model_inputs!K74</f>
        <v>2.1899999999999999E-2</v>
      </c>
      <c r="M286" s="794">
        <f>[3]Model_inputs!L74</f>
        <v>0.17966303852865301</v>
      </c>
      <c r="N286" s="827">
        <f>[3]Model_inputs!M74</f>
        <v>13200.442770353857</v>
      </c>
      <c r="O286" s="826">
        <f>[3]Model_inputs!N74</f>
        <v>8.0000000000000002E-3</v>
      </c>
      <c r="P286" s="794">
        <f>[3]Model_inputs!O74</f>
        <v>4.0800000000000003E-2</v>
      </c>
      <c r="Q286" s="794">
        <f>[3]Model_inputs!P74</f>
        <v>7.9944271050895702E-2</v>
      </c>
      <c r="R286" s="827">
        <f>[3]Model_inputs!Q74</f>
        <v>1004.263642108609</v>
      </c>
      <c r="S286" s="826">
        <f>[3]Model_inputs!R74</f>
        <v>0</v>
      </c>
      <c r="T286" s="794">
        <f>[3]Model_inputs!S74</f>
        <v>0</v>
      </c>
      <c r="U286" s="794">
        <f>[3]Model_inputs!T74</f>
        <v>0</v>
      </c>
      <c r="V286" s="827">
        <f>[3]Model_inputs!U74</f>
        <v>0</v>
      </c>
      <c r="W286" s="826">
        <f>[3]Model_inputs!V74</f>
        <v>3.0999999999999999E-3</v>
      </c>
      <c r="X286" s="794">
        <f>[3]Model_inputs!W74</f>
        <v>1.43E-2</v>
      </c>
      <c r="Y286" s="794">
        <f>[3]Model_inputs!X74</f>
        <v>7.239196670763326E-2</v>
      </c>
      <c r="Z286" s="827">
        <f>[3]Model_inputs!Y74</f>
        <v>24297.541317660318</v>
      </c>
      <c r="AA286" s="417">
        <f>AA285</f>
        <v>0.54490709195049403</v>
      </c>
      <c r="AB286" s="416">
        <f>AB285</f>
        <v>-1.0333785972157561E-2</v>
      </c>
      <c r="AC286" s="416">
        <f>AC285</f>
        <v>0.43722209568984821</v>
      </c>
      <c r="AD286" s="416">
        <f>AD285</f>
        <v>-5.8437681892227498E-2</v>
      </c>
      <c r="AE286" s="418">
        <v>1</v>
      </c>
      <c r="AF286" s="493">
        <v>1</v>
      </c>
      <c r="AG286" s="417">
        <f>AG285</f>
        <v>0.45651538989523022</v>
      </c>
      <c r="AH286" s="416">
        <f>AH285</f>
        <v>-6.4089635892289248E-2</v>
      </c>
      <c r="AI286" s="416">
        <f>AI285</f>
        <v>0.51577748589168682</v>
      </c>
      <c r="AJ286" s="416">
        <f>AJ285</f>
        <v>-8.6364345372156245E-3</v>
      </c>
      <c r="AK286" s="506">
        <f>[4]Danaei!C114</f>
        <v>0.29622932000000002</v>
      </c>
      <c r="AL286" s="437">
        <f>[4]Danaei!D114</f>
        <v>0.31368756000000003</v>
      </c>
      <c r="AM286" s="437">
        <f>[4]Danaei!E114</f>
        <v>0.21251794000000002</v>
      </c>
      <c r="AN286" s="437">
        <f>[4]Danaei!F114</f>
        <v>0.17756516</v>
      </c>
      <c r="AO286" s="800">
        <f>[3]Model_inputs!Z74</f>
        <v>7416.7563362699375</v>
      </c>
      <c r="AP286" s="424"/>
      <c r="AQ286" s="437">
        <f t="shared" si="217"/>
        <v>0.99999998000000012</v>
      </c>
      <c r="AR286" s="424"/>
      <c r="AS286" s="424"/>
      <c r="AT286" s="424"/>
      <c r="AU286" s="424"/>
      <c r="AW286" s="453"/>
      <c r="AX286" s="451"/>
      <c r="AY286" s="451"/>
      <c r="AZ286" s="451"/>
      <c r="BE286" s="424"/>
      <c r="BF286" s="424"/>
      <c r="BG286" s="424"/>
      <c r="BH286" s="424"/>
      <c r="BI286" s="424"/>
      <c r="BJ286" s="424"/>
      <c r="BK286" s="424"/>
      <c r="BL286" s="424"/>
      <c r="BM286" s="424"/>
      <c r="BN286" s="424"/>
      <c r="BO286" s="424"/>
      <c r="BP286" s="424"/>
      <c r="BQ286" s="424"/>
      <c r="BR286" s="424"/>
      <c r="BS286" s="424"/>
      <c r="BT286" s="424"/>
      <c r="BU286" s="424"/>
      <c r="BV286" s="425" t="s">
        <v>13</v>
      </c>
      <c r="BW286" s="424">
        <v>71</v>
      </c>
      <c r="BX286" s="429">
        <f>[5]Model_inputs!AA74</f>
        <v>0.92176926880978016</v>
      </c>
      <c r="BY286" s="429">
        <f>[5]Model_inputs!AB74</f>
        <v>0.72369681344243342</v>
      </c>
      <c r="BZ286" s="429">
        <f>[5]Model_inputs!AC74</f>
        <v>0.74908181478954716</v>
      </c>
      <c r="CA286" s="429">
        <f>[5]Model_inputs!AD74</f>
        <v>1</v>
      </c>
      <c r="CB286" s="429">
        <f>[5]Model_inputs!AE74</f>
        <v>0.70454545454545447</v>
      </c>
      <c r="CC286" s="429">
        <f>[5]Model_inputs!AF74</f>
        <v>0.88950793227765479</v>
      </c>
      <c r="CD286" s="429">
        <f>[5]Model_inputs!AG74</f>
        <v>0.79122436158486886</v>
      </c>
      <c r="CE286" s="429">
        <f>[5]Model_inputs!AH74</f>
        <v>0.81122602261628052</v>
      </c>
      <c r="CF286" s="429">
        <f>[5]Model_inputs!AI74</f>
        <v>1</v>
      </c>
      <c r="CG286" s="429">
        <f>[5]Model_inputs!AJ74</f>
        <v>1</v>
      </c>
      <c r="CH286" s="419"/>
    </row>
    <row r="287" spans="1:86" s="425" customFormat="1">
      <c r="A287" s="425" t="s">
        <v>13</v>
      </c>
      <c r="B287" s="424">
        <f t="shared" si="234"/>
        <v>72</v>
      </c>
      <c r="C287" s="817">
        <f>[3]Model_inputs!D75</f>
        <v>2.0139541788312138E-2</v>
      </c>
      <c r="D287" s="815">
        <f>[3]Model_inputs!C75</f>
        <v>20209</v>
      </c>
      <c r="E287" s="434">
        <f>SUM(D285:D289)</f>
        <v>103642</v>
      </c>
      <c r="F287" s="822">
        <f>[3]Model_inputs!E75</f>
        <v>0.23592771794987719</v>
      </c>
      <c r="G287" s="826">
        <f>[3]Model_inputs!F75</f>
        <v>8.3999999999999995E-3</v>
      </c>
      <c r="H287" s="794">
        <f>[3]Model_inputs!G75</f>
        <v>4.2700000000000002E-2</v>
      </c>
      <c r="I287" s="794">
        <f>[3]Model_inputs!H75</f>
        <v>8.6686434852518146E-2</v>
      </c>
      <c r="J287" s="827">
        <f>[3]Model_inputs!I75</f>
        <v>2187.1079089461518</v>
      </c>
      <c r="K287" s="826">
        <f>[3]Model_inputs!J75</f>
        <v>1.8E-3</v>
      </c>
      <c r="L287" s="794">
        <f>[3]Model_inputs!K75</f>
        <v>2.3599999999999999E-2</v>
      </c>
      <c r="M287" s="794">
        <f>[3]Model_inputs!L75</f>
        <v>0.17966303852865301</v>
      </c>
      <c r="N287" s="827">
        <f>[3]Model_inputs!M75</f>
        <v>13645.910696221956</v>
      </c>
      <c r="O287" s="826">
        <f>[3]Model_inputs!N75</f>
        <v>8.3999999999999995E-3</v>
      </c>
      <c r="P287" s="794">
        <f>[3]Model_inputs!O75</f>
        <v>4.2700000000000002E-2</v>
      </c>
      <c r="Q287" s="794">
        <f>[3]Model_inputs!P75</f>
        <v>7.9944271050895702E-2</v>
      </c>
      <c r="R287" s="827">
        <f>[3]Model_inputs!Q75</f>
        <v>987.71990147905308</v>
      </c>
      <c r="S287" s="826">
        <f>[3]Model_inputs!R75</f>
        <v>0</v>
      </c>
      <c r="T287" s="794">
        <f>[3]Model_inputs!S75</f>
        <v>0</v>
      </c>
      <c r="U287" s="794">
        <f>[3]Model_inputs!T75</f>
        <v>0</v>
      </c>
      <c r="V287" s="827">
        <f>[3]Model_inputs!U75</f>
        <v>0</v>
      </c>
      <c r="W287" s="826">
        <f>[3]Model_inputs!V75</f>
        <v>3.3E-3</v>
      </c>
      <c r="X287" s="794">
        <f>[3]Model_inputs!W75</f>
        <v>1.43E-2</v>
      </c>
      <c r="Y287" s="794">
        <f>[3]Model_inputs!X75</f>
        <v>7.239196670763326E-2</v>
      </c>
      <c r="Z287" s="827">
        <f>[3]Model_inputs!Y75</f>
        <v>24280.540971098882</v>
      </c>
      <c r="AA287" s="417">
        <f t="shared" ref="AA287:AA294" si="235">AA286</f>
        <v>0.54490709195049403</v>
      </c>
      <c r="AB287" s="416">
        <f t="shared" ref="AB287:AB294" si="236">AB286</f>
        <v>-1.0333785972157561E-2</v>
      </c>
      <c r="AC287" s="416">
        <f t="shared" ref="AC287:AC294" si="237">AC286</f>
        <v>0.43722209568984821</v>
      </c>
      <c r="AD287" s="416">
        <f t="shared" ref="AD287:AD294" si="238">AD286</f>
        <v>-5.8437681892227498E-2</v>
      </c>
      <c r="AE287" s="418">
        <v>1</v>
      </c>
      <c r="AF287" s="493">
        <v>1</v>
      </c>
      <c r="AG287" s="417">
        <f t="shared" ref="AG287:AG294" si="239">AG286</f>
        <v>0.45651538989523022</v>
      </c>
      <c r="AH287" s="416">
        <f t="shared" ref="AH287:AH294" si="240">AH286</f>
        <v>-6.4089635892289248E-2</v>
      </c>
      <c r="AI287" s="416">
        <f t="shared" ref="AI287:AI294" si="241">AI286</f>
        <v>0.51577748589168682</v>
      </c>
      <c r="AJ287" s="416">
        <f t="shared" ref="AJ287:AJ294" si="242">AJ286</f>
        <v>-8.6364345372156245E-3</v>
      </c>
      <c r="AK287" s="506">
        <f>[4]Danaei!C115</f>
        <v>0.29914074000000002</v>
      </c>
      <c r="AL287" s="437">
        <f>[4]Danaei!D115</f>
        <v>0.29906982000000004</v>
      </c>
      <c r="AM287" s="437">
        <f>[4]Danaei!E115</f>
        <v>0.22152638000000002</v>
      </c>
      <c r="AN287" s="437">
        <f>[4]Danaei!F115</f>
        <v>0.18026302</v>
      </c>
      <c r="AO287" s="800">
        <f>[3]Model_inputs!Z75</f>
        <v>7836.8364477554296</v>
      </c>
      <c r="AP287" s="424"/>
      <c r="AQ287" s="437">
        <f t="shared" si="217"/>
        <v>0.99999996000000002</v>
      </c>
      <c r="AR287" s="424"/>
      <c r="AS287" s="424"/>
      <c r="AT287" s="424"/>
      <c r="AU287" s="424"/>
      <c r="AW287" s="453"/>
      <c r="AX287" s="451"/>
      <c r="AY287" s="451"/>
      <c r="AZ287" s="451"/>
      <c r="BE287" s="424"/>
      <c r="BF287" s="424"/>
      <c r="BG287" s="424"/>
      <c r="BH287" s="424"/>
      <c r="BI287" s="424"/>
      <c r="BJ287" s="424"/>
      <c r="BK287" s="424"/>
      <c r="BL287" s="424"/>
      <c r="BM287" s="424"/>
      <c r="BN287" s="424"/>
      <c r="BO287" s="424"/>
      <c r="BP287" s="424"/>
      <c r="BQ287" s="424"/>
      <c r="BR287" s="424"/>
      <c r="BS287" s="424"/>
      <c r="BT287" s="424"/>
      <c r="BU287" s="424"/>
      <c r="BV287" s="425" t="s">
        <v>13</v>
      </c>
      <c r="BW287" s="424">
        <v>72</v>
      </c>
      <c r="BX287" s="429">
        <f>[5]Model_inputs!AA75</f>
        <v>0.92176926880978016</v>
      </c>
      <c r="BY287" s="429">
        <f>[5]Model_inputs!AB75</f>
        <v>0.72369681344243342</v>
      </c>
      <c r="BZ287" s="429">
        <f>[5]Model_inputs!AC75</f>
        <v>0.74908181478954716</v>
      </c>
      <c r="CA287" s="429">
        <f>[5]Model_inputs!AD75</f>
        <v>1</v>
      </c>
      <c r="CB287" s="429">
        <f>[5]Model_inputs!AE75</f>
        <v>0.70454545454545447</v>
      </c>
      <c r="CC287" s="429">
        <f>[5]Model_inputs!AF75</f>
        <v>0.88950793227765479</v>
      </c>
      <c r="CD287" s="429">
        <f>[5]Model_inputs!AG75</f>
        <v>0.79122436158486886</v>
      </c>
      <c r="CE287" s="429">
        <f>[5]Model_inputs!AH75</f>
        <v>0.81122602261628052</v>
      </c>
      <c r="CF287" s="429">
        <f>[5]Model_inputs!AI75</f>
        <v>1</v>
      </c>
      <c r="CG287" s="429">
        <f>[5]Model_inputs!AJ75</f>
        <v>1</v>
      </c>
      <c r="CH287" s="419"/>
    </row>
    <row r="288" spans="1:86" s="425" customFormat="1">
      <c r="A288" s="425" t="s">
        <v>13</v>
      </c>
      <c r="B288" s="424">
        <f t="shared" si="234"/>
        <v>73</v>
      </c>
      <c r="C288" s="817">
        <f>[3]Model_inputs!D76</f>
        <v>2.0345567937838666E-2</v>
      </c>
      <c r="D288" s="815">
        <f>[3]Model_inputs!C76</f>
        <v>19562</v>
      </c>
      <c r="E288" s="434"/>
      <c r="F288" s="822">
        <f>[3]Model_inputs!E76</f>
        <v>0.24135204800608406</v>
      </c>
      <c r="G288" s="826">
        <f>[3]Model_inputs!F76</f>
        <v>8.8000000000000005E-3</v>
      </c>
      <c r="H288" s="794">
        <f>[3]Model_inputs!G76</f>
        <v>4.5600000000000002E-2</v>
      </c>
      <c r="I288" s="794">
        <f>[3]Model_inputs!H76</f>
        <v>8.6686434852518146E-2</v>
      </c>
      <c r="J288" s="827">
        <f>[3]Model_inputs!I76</f>
        <v>2166.7608998502178</v>
      </c>
      <c r="K288" s="826">
        <f>[3]Model_inputs!J76</f>
        <v>2E-3</v>
      </c>
      <c r="L288" s="794">
        <f>[3]Model_inputs!K76</f>
        <v>2.6100000000000002E-2</v>
      </c>
      <c r="M288" s="794">
        <f>[3]Model_inputs!L76</f>
        <v>0.17966303852865301</v>
      </c>
      <c r="N288" s="827">
        <f>[3]Model_inputs!M76</f>
        <v>14091.378622090055</v>
      </c>
      <c r="O288" s="826">
        <f>[3]Model_inputs!N76</f>
        <v>8.8000000000000005E-3</v>
      </c>
      <c r="P288" s="794">
        <f>[3]Model_inputs!O76</f>
        <v>4.5600000000000002E-2</v>
      </c>
      <c r="Q288" s="794">
        <f>[3]Model_inputs!P76</f>
        <v>7.9944271050895702E-2</v>
      </c>
      <c r="R288" s="827">
        <f>[3]Model_inputs!Q76</f>
        <v>971.17616084949736</v>
      </c>
      <c r="S288" s="826">
        <f>[3]Model_inputs!R76</f>
        <v>0</v>
      </c>
      <c r="T288" s="794">
        <f>[3]Model_inputs!S76</f>
        <v>0</v>
      </c>
      <c r="U288" s="794">
        <f>[3]Model_inputs!T76</f>
        <v>0</v>
      </c>
      <c r="V288" s="827">
        <f>[3]Model_inputs!U76</f>
        <v>0</v>
      </c>
      <c r="W288" s="826">
        <f>[3]Model_inputs!V76</f>
        <v>3.5000000000000001E-3</v>
      </c>
      <c r="X288" s="794">
        <f>[3]Model_inputs!W76</f>
        <v>1.4500000000000001E-2</v>
      </c>
      <c r="Y288" s="794">
        <f>[3]Model_inputs!X76</f>
        <v>7.239196670763326E-2</v>
      </c>
      <c r="Z288" s="827">
        <f>[3]Model_inputs!Y76</f>
        <v>24263.540624537451</v>
      </c>
      <c r="AA288" s="417">
        <f t="shared" si="235"/>
        <v>0.54490709195049403</v>
      </c>
      <c r="AB288" s="416">
        <f t="shared" si="236"/>
        <v>-1.0333785972157561E-2</v>
      </c>
      <c r="AC288" s="416">
        <f t="shared" si="237"/>
        <v>0.43722209568984821</v>
      </c>
      <c r="AD288" s="416">
        <f t="shared" si="238"/>
        <v>-5.8437681892227498E-2</v>
      </c>
      <c r="AE288" s="418">
        <v>1</v>
      </c>
      <c r="AF288" s="493">
        <v>1</v>
      </c>
      <c r="AG288" s="417">
        <f t="shared" si="239"/>
        <v>0.45651538989523022</v>
      </c>
      <c r="AH288" s="416">
        <f t="shared" si="240"/>
        <v>-6.4089635892289248E-2</v>
      </c>
      <c r="AI288" s="416">
        <f t="shared" si="241"/>
        <v>0.51577748589168682</v>
      </c>
      <c r="AJ288" s="416">
        <f t="shared" si="242"/>
        <v>-8.6364345372156245E-3</v>
      </c>
      <c r="AK288" s="506">
        <f>[4]Danaei!C116</f>
        <v>0.30205216000000001</v>
      </c>
      <c r="AL288" s="437">
        <f>[4]Danaei!D116</f>
        <v>0.28445208000000005</v>
      </c>
      <c r="AM288" s="437">
        <f>[4]Danaei!E116</f>
        <v>0.23053482000000003</v>
      </c>
      <c r="AN288" s="437">
        <f>[4]Danaei!F116</f>
        <v>0.18296087999999999</v>
      </c>
      <c r="AO288" s="800">
        <f>[3]Model_inputs!Z76</f>
        <v>8256.9165592409227</v>
      </c>
      <c r="AP288" s="424"/>
      <c r="AQ288" s="437">
        <f t="shared" si="217"/>
        <v>0.99999994000000003</v>
      </c>
      <c r="AR288" s="424"/>
      <c r="AS288" s="424"/>
      <c r="AT288" s="424"/>
      <c r="AU288" s="424"/>
      <c r="AW288" s="453"/>
      <c r="AX288" s="451"/>
      <c r="AY288" s="451"/>
      <c r="AZ288" s="451"/>
      <c r="BE288" s="424"/>
      <c r="BF288" s="424"/>
      <c r="BG288" s="424"/>
      <c r="BH288" s="424"/>
      <c r="BI288" s="424"/>
      <c r="BJ288" s="424"/>
      <c r="BK288" s="424"/>
      <c r="BL288" s="424"/>
      <c r="BM288" s="424"/>
      <c r="BN288" s="424"/>
      <c r="BO288" s="424"/>
      <c r="BP288" s="424"/>
      <c r="BQ288" s="424"/>
      <c r="BR288" s="424"/>
      <c r="BS288" s="424"/>
      <c r="BT288" s="424"/>
      <c r="BU288" s="424"/>
      <c r="BV288" s="425" t="s">
        <v>13</v>
      </c>
      <c r="BW288" s="424">
        <v>73</v>
      </c>
      <c r="BX288" s="429">
        <f>[5]Model_inputs!AA76</f>
        <v>0.92176926880978016</v>
      </c>
      <c r="BY288" s="429">
        <f>[5]Model_inputs!AB76</f>
        <v>0.72369681344243342</v>
      </c>
      <c r="BZ288" s="429">
        <f>[5]Model_inputs!AC76</f>
        <v>0.74908181478954716</v>
      </c>
      <c r="CA288" s="429">
        <f>[5]Model_inputs!AD76</f>
        <v>1</v>
      </c>
      <c r="CB288" s="429">
        <f>[5]Model_inputs!AE76</f>
        <v>0.70454545454545447</v>
      </c>
      <c r="CC288" s="429">
        <f>[5]Model_inputs!AF76</f>
        <v>0.88950793227765479</v>
      </c>
      <c r="CD288" s="429">
        <f>[5]Model_inputs!AG76</f>
        <v>0.79122436158486886</v>
      </c>
      <c r="CE288" s="429">
        <f>[5]Model_inputs!AH76</f>
        <v>0.81122602261628052</v>
      </c>
      <c r="CF288" s="429">
        <f>[5]Model_inputs!AI76</f>
        <v>1</v>
      </c>
      <c r="CG288" s="429">
        <f>[5]Model_inputs!AJ76</f>
        <v>1</v>
      </c>
      <c r="CH288" s="419"/>
    </row>
    <row r="289" spans="1:86" s="425" customFormat="1">
      <c r="A289" s="425" t="s">
        <v>13</v>
      </c>
      <c r="B289" s="424">
        <f t="shared" si="234"/>
        <v>74</v>
      </c>
      <c r="C289" s="817">
        <f>[3]Model_inputs!D77</f>
        <v>2.2206498666521527E-2</v>
      </c>
      <c r="D289" s="815">
        <f>[3]Model_inputs!C77</f>
        <v>18373</v>
      </c>
      <c r="E289" s="434"/>
      <c r="F289" s="822">
        <f>[3]Model_inputs!E77</f>
        <v>0.24690109149916198</v>
      </c>
      <c r="G289" s="826">
        <f>[3]Model_inputs!F77</f>
        <v>9.2999999999999992E-3</v>
      </c>
      <c r="H289" s="794">
        <f>[3]Model_inputs!G77</f>
        <v>4.9099999999999998E-2</v>
      </c>
      <c r="I289" s="794">
        <f>[3]Model_inputs!H77</f>
        <v>8.6686434852518146E-2</v>
      </c>
      <c r="J289" s="827">
        <f>[3]Model_inputs!I77</f>
        <v>2146.4138907542838</v>
      </c>
      <c r="K289" s="826">
        <f>[3]Model_inputs!J77</f>
        <v>2.0999999999999999E-3</v>
      </c>
      <c r="L289" s="794">
        <f>[3]Model_inputs!K77</f>
        <v>2.93E-2</v>
      </c>
      <c r="M289" s="794">
        <f>[3]Model_inputs!L77</f>
        <v>0.17966303852865301</v>
      </c>
      <c r="N289" s="827">
        <f>[3]Model_inputs!M77</f>
        <v>14536.846547958154</v>
      </c>
      <c r="O289" s="826">
        <f>[3]Model_inputs!N77</f>
        <v>9.2999999999999992E-3</v>
      </c>
      <c r="P289" s="794">
        <f>[3]Model_inputs!O77</f>
        <v>4.9099999999999998E-2</v>
      </c>
      <c r="Q289" s="794">
        <f>[3]Model_inputs!P77</f>
        <v>7.9944271050895702E-2</v>
      </c>
      <c r="R289" s="827">
        <f>[3]Model_inputs!Q77</f>
        <v>954.63242021994165</v>
      </c>
      <c r="S289" s="826">
        <f>[3]Model_inputs!R77</f>
        <v>0</v>
      </c>
      <c r="T289" s="794">
        <f>[3]Model_inputs!S77</f>
        <v>0</v>
      </c>
      <c r="U289" s="794">
        <f>[3]Model_inputs!T77</f>
        <v>0</v>
      </c>
      <c r="V289" s="827">
        <f>[3]Model_inputs!U77</f>
        <v>0</v>
      </c>
      <c r="W289" s="826">
        <f>[3]Model_inputs!V77</f>
        <v>3.7000000000000002E-3</v>
      </c>
      <c r="X289" s="794">
        <f>[3]Model_inputs!W77</f>
        <v>1.47E-2</v>
      </c>
      <c r="Y289" s="794">
        <f>[3]Model_inputs!X77</f>
        <v>7.239196670763326E-2</v>
      </c>
      <c r="Z289" s="827">
        <f>[3]Model_inputs!Y77</f>
        <v>24246.540277976015</v>
      </c>
      <c r="AA289" s="417">
        <f t="shared" si="235"/>
        <v>0.54490709195049403</v>
      </c>
      <c r="AB289" s="416">
        <f t="shared" si="236"/>
        <v>-1.0333785972157561E-2</v>
      </c>
      <c r="AC289" s="416">
        <f t="shared" si="237"/>
        <v>0.43722209568984821</v>
      </c>
      <c r="AD289" s="416">
        <f t="shared" si="238"/>
        <v>-5.8437681892227498E-2</v>
      </c>
      <c r="AE289" s="418">
        <v>1</v>
      </c>
      <c r="AF289" s="493">
        <v>1</v>
      </c>
      <c r="AG289" s="417">
        <f t="shared" si="239"/>
        <v>0.45651538989523022</v>
      </c>
      <c r="AH289" s="416">
        <f t="shared" si="240"/>
        <v>-6.4089635892289248E-2</v>
      </c>
      <c r="AI289" s="416">
        <f t="shared" si="241"/>
        <v>0.51577748589168682</v>
      </c>
      <c r="AJ289" s="416">
        <f t="shared" si="242"/>
        <v>-8.6364345372156245E-3</v>
      </c>
      <c r="AK289" s="506">
        <f>[4]Danaei!C117</f>
        <v>0.30496358000000001</v>
      </c>
      <c r="AL289" s="437">
        <f>[4]Danaei!D117</f>
        <v>0.26983434000000006</v>
      </c>
      <c r="AM289" s="437">
        <f>[4]Danaei!E117</f>
        <v>0.23954326000000004</v>
      </c>
      <c r="AN289" s="437">
        <f>[4]Danaei!F117</f>
        <v>0.18565873999999999</v>
      </c>
      <c r="AO289" s="800">
        <f>[3]Model_inputs!Z77</f>
        <v>8676.9966707264139</v>
      </c>
      <c r="AP289" s="424"/>
      <c r="AQ289" s="437">
        <f t="shared" si="217"/>
        <v>0.99999992000000004</v>
      </c>
      <c r="AR289" s="424"/>
      <c r="AS289" s="424"/>
      <c r="AT289" s="424"/>
      <c r="AU289" s="424"/>
      <c r="AW289" s="453"/>
      <c r="AX289" s="451"/>
      <c r="AY289" s="451"/>
      <c r="AZ289" s="451"/>
      <c r="BE289" s="424"/>
      <c r="BF289" s="424"/>
      <c r="BG289" s="424"/>
      <c r="BH289" s="424"/>
      <c r="BI289" s="424"/>
      <c r="BJ289" s="424"/>
      <c r="BK289" s="424"/>
      <c r="BL289" s="424"/>
      <c r="BM289" s="424"/>
      <c r="BN289" s="424"/>
      <c r="BO289" s="424"/>
      <c r="BP289" s="424"/>
      <c r="BQ289" s="424"/>
      <c r="BR289" s="424"/>
      <c r="BS289" s="424"/>
      <c r="BT289" s="424"/>
      <c r="BU289" s="424"/>
      <c r="BV289" s="425" t="s">
        <v>13</v>
      </c>
      <c r="BW289" s="424">
        <v>74</v>
      </c>
      <c r="BX289" s="429">
        <f>[5]Model_inputs!AA77</f>
        <v>0.92176926880978016</v>
      </c>
      <c r="BY289" s="429">
        <f>[5]Model_inputs!AB77</f>
        <v>0.72369681344243342</v>
      </c>
      <c r="BZ289" s="429">
        <f>[5]Model_inputs!AC77</f>
        <v>0.74908181478954716</v>
      </c>
      <c r="CA289" s="429">
        <f>[5]Model_inputs!AD77</f>
        <v>1</v>
      </c>
      <c r="CB289" s="429">
        <f>[5]Model_inputs!AE77</f>
        <v>0.70454545454545447</v>
      </c>
      <c r="CC289" s="429">
        <f>[5]Model_inputs!AF77</f>
        <v>0.88950793227765479</v>
      </c>
      <c r="CD289" s="429">
        <f>[5]Model_inputs!AG77</f>
        <v>0.79122436158486886</v>
      </c>
      <c r="CE289" s="429">
        <f>[5]Model_inputs!AH77</f>
        <v>0.81122602261628052</v>
      </c>
      <c r="CF289" s="429">
        <f>[5]Model_inputs!AI77</f>
        <v>1</v>
      </c>
      <c r="CG289" s="429">
        <f>[5]Model_inputs!AJ77</f>
        <v>1</v>
      </c>
      <c r="CH289" s="419"/>
    </row>
    <row r="290" spans="1:86" s="425" customFormat="1">
      <c r="A290" s="425" t="s">
        <v>13</v>
      </c>
      <c r="B290" s="424">
        <f t="shared" si="234"/>
        <v>75</v>
      </c>
      <c r="C290" s="817">
        <f>[3]Model_inputs!D78</f>
        <v>2.6022951199721804E-2</v>
      </c>
      <c r="D290" s="815">
        <f>[3]Model_inputs!C78</f>
        <v>17254</v>
      </c>
      <c r="E290" s="434"/>
      <c r="F290" s="822">
        <f>[3]Model_inputs!E78</f>
        <v>0.25257771577699994</v>
      </c>
      <c r="G290" s="826">
        <f>[3]Model_inputs!F78</f>
        <v>9.9000000000000008E-3</v>
      </c>
      <c r="H290" s="794">
        <f>[3]Model_inputs!G78</f>
        <v>5.33E-2</v>
      </c>
      <c r="I290" s="794">
        <f>[3]Model_inputs!H78</f>
        <v>0.10252996764210945</v>
      </c>
      <c r="J290" s="827">
        <f>[3]Model_inputs!I78</f>
        <v>2126.0668816583502</v>
      </c>
      <c r="K290" s="826">
        <f>[3]Model_inputs!J78</f>
        <v>2.3E-3</v>
      </c>
      <c r="L290" s="794">
        <f>[3]Model_inputs!K78</f>
        <v>3.3099999999999997E-2</v>
      </c>
      <c r="M290" s="794">
        <f>[3]Model_inputs!L78</f>
        <v>0.17896984960053319</v>
      </c>
      <c r="N290" s="827">
        <f>[3]Model_inputs!M78</f>
        <v>14982.314473826253</v>
      </c>
      <c r="O290" s="826">
        <f>[3]Model_inputs!N78</f>
        <v>9.9000000000000008E-3</v>
      </c>
      <c r="P290" s="794">
        <f>[3]Model_inputs!O78</f>
        <v>5.33E-2</v>
      </c>
      <c r="Q290" s="794">
        <f>[3]Model_inputs!P78</f>
        <v>8.1091584536886779E-2</v>
      </c>
      <c r="R290" s="827">
        <f>[3]Model_inputs!Q78</f>
        <v>938.08867959038594</v>
      </c>
      <c r="S290" s="826">
        <f>[3]Model_inputs!R78</f>
        <v>0</v>
      </c>
      <c r="T290" s="794">
        <f>[3]Model_inputs!S78</f>
        <v>0</v>
      </c>
      <c r="U290" s="794">
        <f>[3]Model_inputs!T78</f>
        <v>0</v>
      </c>
      <c r="V290" s="827">
        <f>[3]Model_inputs!U78</f>
        <v>0</v>
      </c>
      <c r="W290" s="826">
        <f>[3]Model_inputs!V78</f>
        <v>3.8999999999999998E-3</v>
      </c>
      <c r="X290" s="794">
        <f>[3]Model_inputs!W78</f>
        <v>1.49E-2</v>
      </c>
      <c r="Y290" s="794">
        <f>[3]Model_inputs!X78</f>
        <v>5.6934199291090518E-2</v>
      </c>
      <c r="Z290" s="827">
        <f>[3]Model_inputs!Y78</f>
        <v>24229.539931414583</v>
      </c>
      <c r="AA290" s="417">
        <f t="shared" si="235"/>
        <v>0.54490709195049403</v>
      </c>
      <c r="AB290" s="416">
        <f t="shared" si="236"/>
        <v>-1.0333785972157561E-2</v>
      </c>
      <c r="AC290" s="416">
        <f t="shared" si="237"/>
        <v>0.43722209568984821</v>
      </c>
      <c r="AD290" s="416">
        <f t="shared" si="238"/>
        <v>-5.8437681892227498E-2</v>
      </c>
      <c r="AE290" s="418">
        <v>1</v>
      </c>
      <c r="AF290" s="493">
        <v>1</v>
      </c>
      <c r="AG290" s="417">
        <f t="shared" si="239"/>
        <v>0.45651538989523022</v>
      </c>
      <c r="AH290" s="416">
        <f t="shared" si="240"/>
        <v>-6.4089635892289248E-2</v>
      </c>
      <c r="AI290" s="416">
        <f t="shared" si="241"/>
        <v>0.51577748589168682</v>
      </c>
      <c r="AJ290" s="416">
        <f t="shared" si="242"/>
        <v>-8.6364345372156245E-3</v>
      </c>
      <c r="AK290" s="506">
        <f>[4]Danaei!C118</f>
        <v>0.30787500000000001</v>
      </c>
      <c r="AL290" s="437">
        <f>[4]Danaei!D118</f>
        <v>0.25521660000000002</v>
      </c>
      <c r="AM290" s="437">
        <f>[4]Danaei!E118</f>
        <v>0.24855169999999999</v>
      </c>
      <c r="AN290" s="437">
        <f>[4]Danaei!F118</f>
        <v>0.18835660000000001</v>
      </c>
      <c r="AO290" s="800">
        <f>[3]Model_inputs!Z78</f>
        <v>9097.0767822119051</v>
      </c>
      <c r="AP290" s="424"/>
      <c r="AQ290" s="437">
        <f t="shared" si="217"/>
        <v>0.99999990000000005</v>
      </c>
      <c r="AR290" s="424"/>
      <c r="AS290" s="424"/>
      <c r="AT290" s="424"/>
      <c r="AU290" s="424"/>
      <c r="AW290" s="453"/>
      <c r="AX290" s="451"/>
      <c r="AY290" s="451"/>
      <c r="AZ290" s="451"/>
      <c r="BE290" s="424"/>
      <c r="BF290" s="424"/>
      <c r="BG290" s="424"/>
      <c r="BH290" s="424"/>
      <c r="BI290" s="424"/>
      <c r="BJ290" s="424"/>
      <c r="BK290" s="424"/>
      <c r="BL290" s="424"/>
      <c r="BM290" s="424"/>
      <c r="BN290" s="424"/>
      <c r="BO290" s="424"/>
      <c r="BP290" s="424"/>
      <c r="BQ290" s="424"/>
      <c r="BR290" s="424"/>
      <c r="BS290" s="424"/>
      <c r="BT290" s="424"/>
      <c r="BU290" s="424"/>
      <c r="BV290" s="425" t="s">
        <v>13</v>
      </c>
      <c r="BW290" s="424">
        <v>75</v>
      </c>
      <c r="BX290" s="429">
        <f>[5]Model_inputs!AA78</f>
        <v>0.92176926880978016</v>
      </c>
      <c r="BY290" s="429">
        <f>[5]Model_inputs!AB78</f>
        <v>0.72369681344243342</v>
      </c>
      <c r="BZ290" s="429">
        <f>[5]Model_inputs!AC78</f>
        <v>0.74908181478954716</v>
      </c>
      <c r="CA290" s="429">
        <f>[5]Model_inputs!AD78</f>
        <v>1</v>
      </c>
      <c r="CB290" s="429">
        <f>[5]Model_inputs!AE78</f>
        <v>0.70454545454545447</v>
      </c>
      <c r="CC290" s="429">
        <f>[5]Model_inputs!AF78</f>
        <v>0.88950793227765479</v>
      </c>
      <c r="CD290" s="429">
        <f>[5]Model_inputs!AG78</f>
        <v>0.79122436158486886</v>
      </c>
      <c r="CE290" s="429">
        <f>[5]Model_inputs!AH78</f>
        <v>0.81122602261628052</v>
      </c>
      <c r="CF290" s="429">
        <f>[5]Model_inputs!AI78</f>
        <v>1</v>
      </c>
      <c r="CG290" s="429">
        <f>[5]Model_inputs!AJ78</f>
        <v>1</v>
      </c>
      <c r="CH290" s="419"/>
    </row>
    <row r="291" spans="1:86" s="425" customFormat="1">
      <c r="A291" s="425" t="s">
        <v>13</v>
      </c>
      <c r="B291" s="424">
        <f t="shared" si="234"/>
        <v>76</v>
      </c>
      <c r="C291" s="817">
        <f>[3]Model_inputs!D79</f>
        <v>3.0136817453469741E-2</v>
      </c>
      <c r="D291" s="815">
        <f>[3]Model_inputs!C79</f>
        <v>16226</v>
      </c>
      <c r="E291" s="806"/>
      <c r="F291" s="822">
        <f>[3]Model_inputs!E79</f>
        <v>0.25375731140761615</v>
      </c>
      <c r="G291" s="826">
        <f>[3]Model_inputs!F79</f>
        <v>1.04E-2</v>
      </c>
      <c r="H291" s="794">
        <f>[3]Model_inputs!G79</f>
        <v>5.8200000000000002E-2</v>
      </c>
      <c r="I291" s="794">
        <f>[3]Model_inputs!H79</f>
        <v>0.10252996764210945</v>
      </c>
      <c r="J291" s="827">
        <f>[3]Model_inputs!I79</f>
        <v>2105.7198725624162</v>
      </c>
      <c r="K291" s="826">
        <f>[3]Model_inputs!J79</f>
        <v>2.5000000000000001E-3</v>
      </c>
      <c r="L291" s="794">
        <f>[3]Model_inputs!K79</f>
        <v>3.7600000000000001E-2</v>
      </c>
      <c r="M291" s="794">
        <f>[3]Model_inputs!L79</f>
        <v>0.17896984960053319</v>
      </c>
      <c r="N291" s="827">
        <f>[3]Model_inputs!M79</f>
        <v>15427.782399694359</v>
      </c>
      <c r="O291" s="826">
        <f>[3]Model_inputs!N79</f>
        <v>1.04E-2</v>
      </c>
      <c r="P291" s="794">
        <f>[3]Model_inputs!O79</f>
        <v>5.8200000000000002E-2</v>
      </c>
      <c r="Q291" s="794">
        <f>[3]Model_inputs!P79</f>
        <v>8.1091584536886779E-2</v>
      </c>
      <c r="R291" s="827">
        <f>[3]Model_inputs!Q79</f>
        <v>921.54493896083022</v>
      </c>
      <c r="S291" s="826">
        <f>[3]Model_inputs!R79</f>
        <v>0</v>
      </c>
      <c r="T291" s="794">
        <f>[3]Model_inputs!S79</f>
        <v>0</v>
      </c>
      <c r="U291" s="794">
        <f>[3]Model_inputs!T79</f>
        <v>0</v>
      </c>
      <c r="V291" s="827">
        <f>[3]Model_inputs!U79</f>
        <v>0</v>
      </c>
      <c r="W291" s="826">
        <f>[3]Model_inputs!V79</f>
        <v>4.1000000000000003E-3</v>
      </c>
      <c r="X291" s="794">
        <f>[3]Model_inputs!W79</f>
        <v>1.4999999999999999E-2</v>
      </c>
      <c r="Y291" s="794">
        <f>[3]Model_inputs!X79</f>
        <v>5.6934199291090518E-2</v>
      </c>
      <c r="Z291" s="827">
        <f>[3]Model_inputs!Y79</f>
        <v>24212.539584853152</v>
      </c>
      <c r="AA291" s="417">
        <f t="shared" si="235"/>
        <v>0.54490709195049403</v>
      </c>
      <c r="AB291" s="416">
        <f t="shared" si="236"/>
        <v>-1.0333785972157561E-2</v>
      </c>
      <c r="AC291" s="416">
        <f t="shared" si="237"/>
        <v>0.43722209568984821</v>
      </c>
      <c r="AD291" s="416">
        <f t="shared" si="238"/>
        <v>-5.8437681892227498E-2</v>
      </c>
      <c r="AE291" s="418">
        <v>1</v>
      </c>
      <c r="AF291" s="493">
        <v>1</v>
      </c>
      <c r="AG291" s="417">
        <f t="shared" si="239"/>
        <v>0.45651538989523022</v>
      </c>
      <c r="AH291" s="416">
        <f t="shared" si="240"/>
        <v>-6.4089635892289248E-2</v>
      </c>
      <c r="AI291" s="416">
        <f t="shared" si="241"/>
        <v>0.51577748589168682</v>
      </c>
      <c r="AJ291" s="416">
        <f t="shared" si="242"/>
        <v>-8.6364345372156245E-3</v>
      </c>
      <c r="AK291" s="506">
        <f>[4]Danaei!C119</f>
        <v>0.31945418000000003</v>
      </c>
      <c r="AL291" s="437">
        <f>[4]Danaei!D119</f>
        <v>0.26569068000000001</v>
      </c>
      <c r="AM291" s="437">
        <f>[4]Danaei!E119</f>
        <v>0.24551859999999998</v>
      </c>
      <c r="AN291" s="437">
        <f>[4]Danaei!F119</f>
        <v>0.16933646000000002</v>
      </c>
      <c r="AO291" s="800">
        <f>[3]Model_inputs!Z79</f>
        <v>9517.1568936973981</v>
      </c>
      <c r="AP291" s="424"/>
      <c r="AQ291" s="437">
        <f t="shared" si="217"/>
        <v>0.99999992000000004</v>
      </c>
      <c r="AR291" s="424"/>
      <c r="AS291" s="424"/>
      <c r="AT291" s="424"/>
      <c r="AU291" s="424"/>
      <c r="AW291" s="453"/>
      <c r="AX291" s="451"/>
      <c r="AY291" s="451"/>
      <c r="AZ291" s="451"/>
      <c r="BE291" s="424"/>
      <c r="BF291" s="424"/>
      <c r="BG291" s="424"/>
      <c r="BH291" s="424"/>
      <c r="BI291" s="424"/>
      <c r="BJ291" s="424"/>
      <c r="BK291" s="424"/>
      <c r="BL291" s="424"/>
      <c r="BM291" s="424"/>
      <c r="BN291" s="424"/>
      <c r="BO291" s="424"/>
      <c r="BP291" s="424"/>
      <c r="BQ291" s="424"/>
      <c r="BR291" s="424"/>
      <c r="BS291" s="424"/>
      <c r="BT291" s="424"/>
      <c r="BU291" s="424"/>
      <c r="BV291" s="425" t="s">
        <v>13</v>
      </c>
      <c r="BW291" s="424">
        <v>76</v>
      </c>
      <c r="BX291" s="429">
        <f>[5]Model_inputs!AA79</f>
        <v>0.92176926880978016</v>
      </c>
      <c r="BY291" s="429">
        <f>[5]Model_inputs!AB79</f>
        <v>0.72369681344243342</v>
      </c>
      <c r="BZ291" s="429">
        <f>[5]Model_inputs!AC79</f>
        <v>0.74908181478954716</v>
      </c>
      <c r="CA291" s="429">
        <f>[5]Model_inputs!AD79</f>
        <v>1</v>
      </c>
      <c r="CB291" s="429">
        <f>[5]Model_inputs!AE79</f>
        <v>0.70454545454545447</v>
      </c>
      <c r="CC291" s="429">
        <f>[5]Model_inputs!AF79</f>
        <v>0.88950793227765479</v>
      </c>
      <c r="CD291" s="429">
        <f>[5]Model_inputs!AG79</f>
        <v>0.79122436158486886</v>
      </c>
      <c r="CE291" s="429">
        <f>[5]Model_inputs!AH79</f>
        <v>0.81122602261628052</v>
      </c>
      <c r="CF291" s="429">
        <f>[5]Model_inputs!AI79</f>
        <v>1</v>
      </c>
      <c r="CG291" s="429">
        <f>[5]Model_inputs!AJ79</f>
        <v>1</v>
      </c>
      <c r="CH291" s="419"/>
    </row>
    <row r="292" spans="1:86" s="425" customFormat="1">
      <c r="A292" s="425" t="s">
        <v>13</v>
      </c>
      <c r="B292" s="424">
        <f t="shared" si="234"/>
        <v>77</v>
      </c>
      <c r="C292" s="817">
        <f>[3]Model_inputs!D80</f>
        <v>3.2887771307570146E-2</v>
      </c>
      <c r="D292" s="815">
        <f>[3]Model_inputs!C80</f>
        <v>15112</v>
      </c>
      <c r="E292" s="434">
        <f>SUM(D290:D294)</f>
        <v>76096</v>
      </c>
      <c r="F292" s="822">
        <f>[3]Model_inputs!E80</f>
        <v>0.25494241601928985</v>
      </c>
      <c r="G292" s="826">
        <f>[3]Model_inputs!F80</f>
        <v>1.0999999999999999E-2</v>
      </c>
      <c r="H292" s="794">
        <f>[3]Model_inputs!G80</f>
        <v>6.3600000000000004E-2</v>
      </c>
      <c r="I292" s="794">
        <f>[3]Model_inputs!H80</f>
        <v>0.10252996764210945</v>
      </c>
      <c r="J292" s="827">
        <f>[3]Model_inputs!I80</f>
        <v>2085.3728634664822</v>
      </c>
      <c r="K292" s="826">
        <f>[3]Model_inputs!J80</f>
        <v>2.5999999999999999E-3</v>
      </c>
      <c r="L292" s="794">
        <f>[3]Model_inputs!K80</f>
        <v>4.2599999999999999E-2</v>
      </c>
      <c r="M292" s="794">
        <f>[3]Model_inputs!L80</f>
        <v>0.17896984960053319</v>
      </c>
      <c r="N292" s="827">
        <f>[3]Model_inputs!M80</f>
        <v>15873.250325562458</v>
      </c>
      <c r="O292" s="826">
        <f>[3]Model_inputs!N80</f>
        <v>1.0999999999999999E-2</v>
      </c>
      <c r="P292" s="794">
        <f>[3]Model_inputs!O80</f>
        <v>6.3600000000000004E-2</v>
      </c>
      <c r="Q292" s="794">
        <f>[3]Model_inputs!P80</f>
        <v>8.1091584536886779E-2</v>
      </c>
      <c r="R292" s="827">
        <f>[3]Model_inputs!Q80</f>
        <v>905.00119833127451</v>
      </c>
      <c r="S292" s="826">
        <f>[3]Model_inputs!R80</f>
        <v>0</v>
      </c>
      <c r="T292" s="794">
        <f>[3]Model_inputs!S80</f>
        <v>0</v>
      </c>
      <c r="U292" s="794">
        <f>[3]Model_inputs!T80</f>
        <v>0</v>
      </c>
      <c r="V292" s="827">
        <f>[3]Model_inputs!U80</f>
        <v>0</v>
      </c>
      <c r="W292" s="826">
        <f>[3]Model_inputs!V80</f>
        <v>4.3E-3</v>
      </c>
      <c r="X292" s="794">
        <f>[3]Model_inputs!W80</f>
        <v>1.52E-2</v>
      </c>
      <c r="Y292" s="794">
        <f>[3]Model_inputs!X80</f>
        <v>5.6934199291090518E-2</v>
      </c>
      <c r="Z292" s="827">
        <f>[3]Model_inputs!Y80</f>
        <v>24195.539238291716</v>
      </c>
      <c r="AA292" s="417">
        <f t="shared" si="235"/>
        <v>0.54490709195049403</v>
      </c>
      <c r="AB292" s="416">
        <f t="shared" si="236"/>
        <v>-1.0333785972157561E-2</v>
      </c>
      <c r="AC292" s="416">
        <f t="shared" si="237"/>
        <v>0.43722209568984821</v>
      </c>
      <c r="AD292" s="416">
        <f t="shared" si="238"/>
        <v>-5.8437681892227498E-2</v>
      </c>
      <c r="AE292" s="418">
        <v>1</v>
      </c>
      <c r="AF292" s="493">
        <v>1</v>
      </c>
      <c r="AG292" s="417">
        <f t="shared" si="239"/>
        <v>0.45651538989523022</v>
      </c>
      <c r="AH292" s="416">
        <f t="shared" si="240"/>
        <v>-6.4089635892289248E-2</v>
      </c>
      <c r="AI292" s="416">
        <f t="shared" si="241"/>
        <v>0.51577748589168682</v>
      </c>
      <c r="AJ292" s="416">
        <f t="shared" si="242"/>
        <v>-8.6364345372156245E-3</v>
      </c>
      <c r="AK292" s="506">
        <f>[4]Danaei!C120</f>
        <v>0.33103336000000005</v>
      </c>
      <c r="AL292" s="437">
        <f>[4]Danaei!D120</f>
        <v>0.27616476000000001</v>
      </c>
      <c r="AM292" s="437">
        <f>[4]Danaei!E120</f>
        <v>0.24248549999999996</v>
      </c>
      <c r="AN292" s="437">
        <f>[4]Danaei!F120</f>
        <v>0.15031632000000003</v>
      </c>
      <c r="AO292" s="800">
        <f>[3]Model_inputs!Z80</f>
        <v>9937.2370051828912</v>
      </c>
      <c r="AP292" s="424"/>
      <c r="AQ292" s="437">
        <f t="shared" si="217"/>
        <v>0.99999994000000003</v>
      </c>
      <c r="AR292" s="424"/>
      <c r="AS292" s="424"/>
      <c r="AT292" s="424"/>
      <c r="AU292" s="424"/>
      <c r="AW292" s="453"/>
      <c r="AX292" s="451"/>
      <c r="AY292" s="451"/>
      <c r="AZ292" s="451"/>
      <c r="BE292" s="424"/>
      <c r="BF292" s="424"/>
      <c r="BG292" s="424"/>
      <c r="BH292" s="424"/>
      <c r="BI292" s="424"/>
      <c r="BJ292" s="424"/>
      <c r="BK292" s="424"/>
      <c r="BL292" s="424"/>
      <c r="BM292" s="424"/>
      <c r="BN292" s="424"/>
      <c r="BO292" s="424"/>
      <c r="BP292" s="424"/>
      <c r="BQ292" s="424"/>
      <c r="BR292" s="424"/>
      <c r="BS292" s="424"/>
      <c r="BT292" s="424"/>
      <c r="BU292" s="424"/>
      <c r="BV292" s="425" t="s">
        <v>13</v>
      </c>
      <c r="BW292" s="424">
        <v>77</v>
      </c>
      <c r="BX292" s="429">
        <f>[5]Model_inputs!AA80</f>
        <v>0.92176926880978016</v>
      </c>
      <c r="BY292" s="429">
        <f>[5]Model_inputs!AB80</f>
        <v>0.72369681344243342</v>
      </c>
      <c r="BZ292" s="429">
        <f>[5]Model_inputs!AC80</f>
        <v>0.74908181478954716</v>
      </c>
      <c r="CA292" s="429">
        <f>[5]Model_inputs!AD80</f>
        <v>1</v>
      </c>
      <c r="CB292" s="429">
        <f>[5]Model_inputs!AE80</f>
        <v>0.70454545454545447</v>
      </c>
      <c r="CC292" s="429">
        <f>[5]Model_inputs!AF80</f>
        <v>0.88950793227765479</v>
      </c>
      <c r="CD292" s="429">
        <f>[5]Model_inputs!AG80</f>
        <v>0.79122436158486886</v>
      </c>
      <c r="CE292" s="429">
        <f>[5]Model_inputs!AH80</f>
        <v>0.81122602261628052</v>
      </c>
      <c r="CF292" s="429">
        <f>[5]Model_inputs!AI80</f>
        <v>1</v>
      </c>
      <c r="CG292" s="429">
        <f>[5]Model_inputs!AJ80</f>
        <v>1</v>
      </c>
      <c r="CH292" s="419"/>
    </row>
    <row r="293" spans="1:86" s="425" customFormat="1">
      <c r="A293" s="425" t="s">
        <v>13</v>
      </c>
      <c r="B293" s="424">
        <f t="shared" si="234"/>
        <v>78</v>
      </c>
      <c r="C293" s="817">
        <f>[3]Model_inputs!D81</f>
        <v>3.4679234665166009E-2</v>
      </c>
      <c r="D293" s="815">
        <f>[3]Model_inputs!C81</f>
        <v>14216</v>
      </c>
      <c r="E293" s="434"/>
      <c r="F293" s="822">
        <f>[3]Model_inputs!E81</f>
        <v>0.25613305534022107</v>
      </c>
      <c r="G293" s="826">
        <f>[3]Model_inputs!F81</f>
        <v>1.1599999999999999E-2</v>
      </c>
      <c r="H293" s="794">
        <f>[3]Model_inputs!G81</f>
        <v>6.9800000000000001E-2</v>
      </c>
      <c r="I293" s="794">
        <f>[3]Model_inputs!H81</f>
        <v>0.10252996764210945</v>
      </c>
      <c r="J293" s="827">
        <f>[3]Model_inputs!I81</f>
        <v>2065.0258543705486</v>
      </c>
      <c r="K293" s="826">
        <f>[3]Model_inputs!J81</f>
        <v>2.8E-3</v>
      </c>
      <c r="L293" s="794">
        <f>[3]Model_inputs!K81</f>
        <v>4.8300000000000003E-2</v>
      </c>
      <c r="M293" s="794">
        <f>[3]Model_inputs!L81</f>
        <v>0.17896984960053319</v>
      </c>
      <c r="N293" s="827">
        <f>[3]Model_inputs!M81</f>
        <v>16318.718251430557</v>
      </c>
      <c r="O293" s="826">
        <f>[3]Model_inputs!N81</f>
        <v>1.1599999999999999E-2</v>
      </c>
      <c r="P293" s="794">
        <f>[3]Model_inputs!O81</f>
        <v>6.9800000000000001E-2</v>
      </c>
      <c r="Q293" s="794">
        <f>[3]Model_inputs!P81</f>
        <v>8.1091584536886779E-2</v>
      </c>
      <c r="R293" s="827">
        <f>[3]Model_inputs!Q81</f>
        <v>888.45745770171857</v>
      </c>
      <c r="S293" s="826">
        <f>[3]Model_inputs!R81</f>
        <v>0</v>
      </c>
      <c r="T293" s="794">
        <f>[3]Model_inputs!S81</f>
        <v>0</v>
      </c>
      <c r="U293" s="794">
        <f>[3]Model_inputs!T81</f>
        <v>0</v>
      </c>
      <c r="V293" s="827">
        <f>[3]Model_inputs!U81</f>
        <v>0</v>
      </c>
      <c r="W293" s="826">
        <f>[3]Model_inputs!V81</f>
        <v>4.4999999999999997E-3</v>
      </c>
      <c r="X293" s="794">
        <f>[3]Model_inputs!W81</f>
        <v>1.54E-2</v>
      </c>
      <c r="Y293" s="794">
        <f>[3]Model_inputs!X81</f>
        <v>5.6934199291090518E-2</v>
      </c>
      <c r="Z293" s="827">
        <f>[3]Model_inputs!Y81</f>
        <v>24178.538891730284</v>
      </c>
      <c r="AA293" s="417">
        <f t="shared" si="235"/>
        <v>0.54490709195049403</v>
      </c>
      <c r="AB293" s="416">
        <f t="shared" si="236"/>
        <v>-1.0333785972157561E-2</v>
      </c>
      <c r="AC293" s="416">
        <f t="shared" si="237"/>
        <v>0.43722209568984821</v>
      </c>
      <c r="AD293" s="416">
        <f t="shared" si="238"/>
        <v>-5.8437681892227498E-2</v>
      </c>
      <c r="AE293" s="418">
        <v>1</v>
      </c>
      <c r="AF293" s="493">
        <v>1</v>
      </c>
      <c r="AG293" s="417">
        <f t="shared" si="239"/>
        <v>0.45651538989523022</v>
      </c>
      <c r="AH293" s="416">
        <f t="shared" si="240"/>
        <v>-6.4089635892289248E-2</v>
      </c>
      <c r="AI293" s="416">
        <f t="shared" si="241"/>
        <v>0.51577748589168682</v>
      </c>
      <c r="AJ293" s="416">
        <f t="shared" si="242"/>
        <v>-8.6364345372156245E-3</v>
      </c>
      <c r="AK293" s="506">
        <f>[4]Danaei!C121</f>
        <v>0.34261254000000008</v>
      </c>
      <c r="AL293" s="437">
        <f>[4]Danaei!D121</f>
        <v>0.28663884000000001</v>
      </c>
      <c r="AM293" s="437">
        <f>[4]Danaei!E121</f>
        <v>0.23945239999999995</v>
      </c>
      <c r="AN293" s="437">
        <f>[4]Danaei!F121</f>
        <v>0.13129618000000004</v>
      </c>
      <c r="AO293" s="800">
        <f>[3]Model_inputs!Z81</f>
        <v>10357.317116668382</v>
      </c>
      <c r="AP293" s="424"/>
      <c r="AQ293" s="437">
        <f t="shared" si="217"/>
        <v>0.99999996000000024</v>
      </c>
      <c r="AR293" s="424"/>
      <c r="AS293" s="424"/>
      <c r="AT293" s="424"/>
      <c r="AU293" s="424"/>
      <c r="AW293" s="424"/>
      <c r="AX293" s="431"/>
      <c r="AY293" s="451"/>
      <c r="AZ293" s="451"/>
      <c r="BE293" s="424"/>
      <c r="BF293" s="424"/>
      <c r="BG293" s="424"/>
      <c r="BH293" s="424"/>
      <c r="BI293" s="424"/>
      <c r="BJ293" s="424"/>
      <c r="BK293" s="424"/>
      <c r="BL293" s="424"/>
      <c r="BM293" s="424"/>
      <c r="BN293" s="424"/>
      <c r="BO293" s="424"/>
      <c r="BP293" s="424"/>
      <c r="BQ293" s="424"/>
      <c r="BR293" s="424"/>
      <c r="BS293" s="424"/>
      <c r="BT293" s="424"/>
      <c r="BU293" s="424"/>
      <c r="BV293" s="425" t="s">
        <v>13</v>
      </c>
      <c r="BW293" s="424">
        <v>78</v>
      </c>
      <c r="BX293" s="429">
        <f>[5]Model_inputs!AA81</f>
        <v>0.92176926880978016</v>
      </c>
      <c r="BY293" s="429">
        <f>[5]Model_inputs!AB81</f>
        <v>0.72369681344243342</v>
      </c>
      <c r="BZ293" s="429">
        <f>[5]Model_inputs!AC81</f>
        <v>0.74908181478954716</v>
      </c>
      <c r="CA293" s="429">
        <f>[5]Model_inputs!AD81</f>
        <v>1</v>
      </c>
      <c r="CB293" s="429">
        <f>[5]Model_inputs!AE81</f>
        <v>0.70454545454545447</v>
      </c>
      <c r="CC293" s="429">
        <f>[5]Model_inputs!AF81</f>
        <v>0.88950793227765479</v>
      </c>
      <c r="CD293" s="429">
        <f>[5]Model_inputs!AG81</f>
        <v>0.79122436158486886</v>
      </c>
      <c r="CE293" s="429">
        <f>[5]Model_inputs!AH81</f>
        <v>0.81122602261628052</v>
      </c>
      <c r="CF293" s="429">
        <f>[5]Model_inputs!AI81</f>
        <v>1</v>
      </c>
      <c r="CG293" s="429">
        <f>[5]Model_inputs!AJ81</f>
        <v>1</v>
      </c>
      <c r="CH293" s="419"/>
    </row>
    <row r="294" spans="1:86" s="425" customFormat="1">
      <c r="A294" s="425" t="s">
        <v>13</v>
      </c>
      <c r="B294" s="424">
        <f t="shared" si="234"/>
        <v>79</v>
      </c>
      <c r="C294" s="817">
        <f>[3]Model_inputs!D82</f>
        <v>4.1992775436484046E-2</v>
      </c>
      <c r="D294" s="815">
        <f>[3]Model_inputs!C82</f>
        <v>13288</v>
      </c>
      <c r="E294" s="434"/>
      <c r="F294" s="822">
        <f>[3]Model_inputs!E82</f>
        <v>0.25732925521876637</v>
      </c>
      <c r="G294" s="826">
        <f>[3]Model_inputs!F82</f>
        <v>1.2500000000000001E-2</v>
      </c>
      <c r="H294" s="794">
        <f>[3]Model_inputs!G82</f>
        <v>7.9100000000000004E-2</v>
      </c>
      <c r="I294" s="794">
        <f>[3]Model_inputs!H82</f>
        <v>0.10252996764210945</v>
      </c>
      <c r="J294" s="827">
        <f>[3]Model_inputs!I82</f>
        <v>2044.6788452746146</v>
      </c>
      <c r="K294" s="826">
        <f>[3]Model_inputs!J82</f>
        <v>3.0000000000000001E-3</v>
      </c>
      <c r="L294" s="794">
        <f>[3]Model_inputs!K82</f>
        <v>5.6599999999999998E-2</v>
      </c>
      <c r="M294" s="794">
        <f>[3]Model_inputs!L82</f>
        <v>0.17896984960053319</v>
      </c>
      <c r="N294" s="827">
        <f>[3]Model_inputs!M82</f>
        <v>16764.186177298656</v>
      </c>
      <c r="O294" s="826">
        <f>[3]Model_inputs!N82</f>
        <v>1.2500000000000001E-2</v>
      </c>
      <c r="P294" s="794">
        <f>[3]Model_inputs!O82</f>
        <v>7.9100000000000004E-2</v>
      </c>
      <c r="Q294" s="794">
        <f>[3]Model_inputs!P82</f>
        <v>8.1091584536886779E-2</v>
      </c>
      <c r="R294" s="827">
        <f>[3]Model_inputs!Q82</f>
        <v>871.91371707216285</v>
      </c>
      <c r="S294" s="826">
        <f>[3]Model_inputs!R82</f>
        <v>0</v>
      </c>
      <c r="T294" s="794">
        <f>[3]Model_inputs!S82</f>
        <v>0</v>
      </c>
      <c r="U294" s="794">
        <f>[3]Model_inputs!T82</f>
        <v>0</v>
      </c>
      <c r="V294" s="827">
        <f>[3]Model_inputs!U82</f>
        <v>0</v>
      </c>
      <c r="W294" s="826">
        <f>[3]Model_inputs!V82</f>
        <v>4.7000000000000002E-3</v>
      </c>
      <c r="X294" s="794">
        <f>[3]Model_inputs!W82</f>
        <v>1.5599999999999999E-2</v>
      </c>
      <c r="Y294" s="794">
        <f>[3]Model_inputs!X82</f>
        <v>5.6934199291090518E-2</v>
      </c>
      <c r="Z294" s="827">
        <f>[3]Model_inputs!Y82</f>
        <v>24161.538545168849</v>
      </c>
      <c r="AA294" s="417">
        <f t="shared" si="235"/>
        <v>0.54490709195049403</v>
      </c>
      <c r="AB294" s="416">
        <f t="shared" si="236"/>
        <v>-1.0333785972157561E-2</v>
      </c>
      <c r="AC294" s="416">
        <f t="shared" si="237"/>
        <v>0.43722209568984821</v>
      </c>
      <c r="AD294" s="416">
        <f t="shared" si="238"/>
        <v>-5.8437681892227498E-2</v>
      </c>
      <c r="AE294" s="418">
        <v>1</v>
      </c>
      <c r="AF294" s="493">
        <v>1</v>
      </c>
      <c r="AG294" s="417">
        <f t="shared" si="239"/>
        <v>0.45651538989523022</v>
      </c>
      <c r="AH294" s="416">
        <f t="shared" si="240"/>
        <v>-6.4089635892289248E-2</v>
      </c>
      <c r="AI294" s="416">
        <f t="shared" si="241"/>
        <v>0.51577748589168682</v>
      </c>
      <c r="AJ294" s="416">
        <f t="shared" si="242"/>
        <v>-8.6364345372156245E-3</v>
      </c>
      <c r="AK294" s="506">
        <f>[4]Danaei!C122</f>
        <v>0.3541917200000001</v>
      </c>
      <c r="AL294" s="437">
        <f>[4]Danaei!D122</f>
        <v>0.29711292</v>
      </c>
      <c r="AM294" s="437">
        <f>[4]Danaei!E122</f>
        <v>0.23641929999999994</v>
      </c>
      <c r="AN294" s="437">
        <f>[4]Danaei!F122</f>
        <v>0.11227604000000004</v>
      </c>
      <c r="AO294" s="800">
        <f>[3]Model_inputs!Z82</f>
        <v>10777.397228153874</v>
      </c>
      <c r="AP294" s="424"/>
      <c r="AQ294" s="437">
        <f t="shared" si="217"/>
        <v>0.99999998000000012</v>
      </c>
      <c r="AR294" s="424"/>
      <c r="AS294" s="424"/>
      <c r="AT294" s="424"/>
      <c r="AU294" s="424"/>
      <c r="AW294" s="424"/>
      <c r="AX294" s="431"/>
      <c r="AY294" s="451"/>
      <c r="AZ294" s="451"/>
      <c r="BE294" s="424"/>
      <c r="BF294" s="424"/>
      <c r="BG294" s="424"/>
      <c r="BH294" s="424"/>
      <c r="BI294" s="424"/>
      <c r="BJ294" s="424"/>
      <c r="BK294" s="424"/>
      <c r="BL294" s="424"/>
      <c r="BM294" s="424"/>
      <c r="BN294" s="424"/>
      <c r="BO294" s="424"/>
      <c r="BP294" s="424"/>
      <c r="BQ294" s="424"/>
      <c r="BR294" s="424"/>
      <c r="BS294" s="424"/>
      <c r="BT294" s="424"/>
      <c r="BU294" s="424"/>
      <c r="BV294" s="425" t="s">
        <v>13</v>
      </c>
      <c r="BW294" s="424">
        <v>79</v>
      </c>
      <c r="BX294" s="429">
        <f>[5]Model_inputs!AA82</f>
        <v>0.92176926880978016</v>
      </c>
      <c r="BY294" s="429">
        <f>[5]Model_inputs!AB82</f>
        <v>0.72369681344243342</v>
      </c>
      <c r="BZ294" s="429">
        <f>[5]Model_inputs!AC82</f>
        <v>0.74908181478954716</v>
      </c>
      <c r="CA294" s="429">
        <f>[5]Model_inputs!AD82</f>
        <v>1</v>
      </c>
      <c r="CB294" s="429">
        <f>[5]Model_inputs!AE82</f>
        <v>0.70454545454545447</v>
      </c>
      <c r="CC294" s="429">
        <f>[5]Model_inputs!AF82</f>
        <v>0.88950793227765479</v>
      </c>
      <c r="CD294" s="429">
        <f>[5]Model_inputs!AG82</f>
        <v>0.79122436158486886</v>
      </c>
      <c r="CE294" s="429">
        <f>[5]Model_inputs!AH82</f>
        <v>0.81122602261628052</v>
      </c>
      <c r="CF294" s="429">
        <f>[5]Model_inputs!AI82</f>
        <v>1</v>
      </c>
      <c r="CG294" s="429">
        <f>[5]Model_inputs!AJ82</f>
        <v>1</v>
      </c>
      <c r="CH294" s="419"/>
    </row>
    <row r="295" spans="1:86" s="425" customFormat="1">
      <c r="A295" s="563" t="s">
        <v>13</v>
      </c>
      <c r="B295" s="442">
        <f t="shared" si="234"/>
        <v>80</v>
      </c>
      <c r="C295" s="817">
        <f>[3]Model_inputs!D83</f>
        <v>4.8678836375760606E-2</v>
      </c>
      <c r="D295" s="815">
        <f>[3]Model_inputs!C83</f>
        <v>11997</v>
      </c>
      <c r="E295" s="810"/>
      <c r="F295" s="822">
        <f>[3]Model_inputs!E83</f>
        <v>0.25853104162399998</v>
      </c>
      <c r="G295" s="826">
        <f>[3]Model_inputs!F83</f>
        <v>1.35E-2</v>
      </c>
      <c r="H295" s="794">
        <f>[3]Model_inputs!G83</f>
        <v>9.0899999999999995E-2</v>
      </c>
      <c r="I295" s="794">
        <f>[3]Model_inputs!H83</f>
        <v>0.13698079470426283</v>
      </c>
      <c r="J295" s="827">
        <f>[3]Model_inputs!I83</f>
        <v>2024.3318361786805</v>
      </c>
      <c r="K295" s="826">
        <f>[3]Model_inputs!J83</f>
        <v>3.2000000000000002E-3</v>
      </c>
      <c r="L295" s="794">
        <f>[3]Model_inputs!K83</f>
        <v>6.6900000000000001E-2</v>
      </c>
      <c r="M295" s="794">
        <f>[3]Model_inputs!L83</f>
        <v>0.19211500414061636</v>
      </c>
      <c r="N295" s="827">
        <f>[3]Model_inputs!M83</f>
        <v>17209.654103166755</v>
      </c>
      <c r="O295" s="826">
        <f>[3]Model_inputs!N83</f>
        <v>1.35E-2</v>
      </c>
      <c r="P295" s="794">
        <f>[3]Model_inputs!O83</f>
        <v>9.0899999999999995E-2</v>
      </c>
      <c r="Q295" s="794">
        <f>[3]Model_inputs!P83</f>
        <v>7.7829299613712405E-2</v>
      </c>
      <c r="R295" s="827">
        <f>[3]Model_inputs!Q83</f>
        <v>855.36997644260703</v>
      </c>
      <c r="S295" s="826">
        <f>[3]Model_inputs!R83</f>
        <v>0</v>
      </c>
      <c r="T295" s="794">
        <f>[3]Model_inputs!S83</f>
        <v>0</v>
      </c>
      <c r="U295" s="794">
        <f>[3]Model_inputs!T83</f>
        <v>0</v>
      </c>
      <c r="V295" s="827">
        <f>[3]Model_inputs!U83</f>
        <v>0</v>
      </c>
      <c r="W295" s="826">
        <f>[3]Model_inputs!V83</f>
        <v>5.0000000000000001E-3</v>
      </c>
      <c r="X295" s="794">
        <f>[3]Model_inputs!W83</f>
        <v>1.5800000000000002E-2</v>
      </c>
      <c r="Y295" s="794">
        <f>[3]Model_inputs!X83</f>
        <v>6.1089825505590917E-2</v>
      </c>
      <c r="Z295" s="827">
        <f>[3]Model_inputs!Y83</f>
        <v>24144.538198607417</v>
      </c>
      <c r="AA295" s="692">
        <f>RRinputs!I21</f>
        <v>0.41565691499676982</v>
      </c>
      <c r="AB295" s="691">
        <f>RRinputs!J21</f>
        <v>-7.6124190225032376E-3</v>
      </c>
      <c r="AC295" s="691">
        <f>RRinputs!I27</f>
        <v>0.33639377075703397</v>
      </c>
      <c r="AD295" s="691">
        <f>RRinputs!J27</f>
        <v>-4.2807452843413259E-2</v>
      </c>
      <c r="AE295" s="702">
        <v>1</v>
      </c>
      <c r="AF295" s="701">
        <v>1</v>
      </c>
      <c r="AG295" s="692">
        <f>RRinputs!I39</f>
        <v>0.32896692337132527</v>
      </c>
      <c r="AH295" s="691">
        <f>RRinputs!J39</f>
        <v>-4.4726404949977393E-2</v>
      </c>
      <c r="AI295" s="691">
        <f>RRinputs!I15</f>
        <v>0.38982168731024119</v>
      </c>
      <c r="AJ295" s="691">
        <f>RRinputs!J15</f>
        <v>-6.7425191392483505E-3</v>
      </c>
      <c r="AK295" s="506">
        <f>[4]Danaei!C123</f>
        <v>0.36577090000000001</v>
      </c>
      <c r="AL295" s="437">
        <f>[4]Danaei!D123</f>
        <v>0.307587</v>
      </c>
      <c r="AM295" s="437">
        <f>[4]Danaei!E123</f>
        <v>0.23338619999999999</v>
      </c>
      <c r="AN295" s="437">
        <f>[4]Danaei!F123</f>
        <v>9.3255900000000003E-2</v>
      </c>
      <c r="AO295" s="800">
        <f>[3]Model_inputs!Z83</f>
        <v>11197.477339639367</v>
      </c>
      <c r="AP295" s="424"/>
      <c r="AQ295" s="437">
        <f t="shared" ref="AQ295:AQ358" si="243">SUM(AK295:AN295)</f>
        <v>1</v>
      </c>
      <c r="AR295" s="424"/>
      <c r="AS295" s="424"/>
      <c r="AT295" s="424"/>
      <c r="AU295" s="424"/>
      <c r="AV295" s="419"/>
      <c r="AW295" s="424"/>
      <c r="AX295" s="431"/>
      <c r="AY295" s="451"/>
      <c r="AZ295" s="451"/>
      <c r="BE295" s="424"/>
      <c r="BF295" s="424"/>
      <c r="BG295" s="424"/>
      <c r="BH295" s="424"/>
      <c r="BI295" s="424"/>
      <c r="BJ295" s="424"/>
      <c r="BK295" s="424"/>
      <c r="BL295" s="424"/>
      <c r="BM295" s="424"/>
      <c r="BN295" s="424"/>
      <c r="BO295" s="424"/>
      <c r="BP295" s="424"/>
      <c r="BQ295" s="424"/>
      <c r="BR295" s="424"/>
      <c r="BS295" s="424"/>
      <c r="BT295" s="424"/>
      <c r="BU295" s="424"/>
      <c r="BV295" s="425" t="s">
        <v>13</v>
      </c>
      <c r="BW295" s="424">
        <v>80</v>
      </c>
      <c r="BX295" s="429">
        <f>[5]Model_inputs!AA83</f>
        <v>0.92176926880978016</v>
      </c>
      <c r="BY295" s="429">
        <f>[5]Model_inputs!AB83</f>
        <v>0.72369681344243342</v>
      </c>
      <c r="BZ295" s="429">
        <f>[5]Model_inputs!AC83</f>
        <v>0.74908181478954716</v>
      </c>
      <c r="CA295" s="429">
        <f>[5]Model_inputs!AD83</f>
        <v>1</v>
      </c>
      <c r="CB295" s="429">
        <f>[5]Model_inputs!AE83</f>
        <v>0.70454545454545447</v>
      </c>
      <c r="CC295" s="429">
        <f>[5]Model_inputs!AF83</f>
        <v>0.88950793227765479</v>
      </c>
      <c r="CD295" s="429">
        <f>[5]Model_inputs!AG83</f>
        <v>0.79122436158486886</v>
      </c>
      <c r="CE295" s="429">
        <f>[5]Model_inputs!AH83</f>
        <v>0.81122602261628052</v>
      </c>
      <c r="CF295" s="429">
        <f>[5]Model_inputs!AI83</f>
        <v>1</v>
      </c>
      <c r="CG295" s="429">
        <f>[5]Model_inputs!AJ83</f>
        <v>1</v>
      </c>
      <c r="CH295" s="419"/>
    </row>
    <row r="296" spans="1:86" s="425" customFormat="1">
      <c r="A296" s="425" t="s">
        <v>13</v>
      </c>
      <c r="B296" s="424">
        <f t="shared" si="234"/>
        <v>81</v>
      </c>
      <c r="C296" s="817">
        <f>[3]Model_inputs!D84</f>
        <v>5.3489830660335094E-2</v>
      </c>
      <c r="D296" s="815">
        <f>[3]Model_inputs!C84</f>
        <v>11161</v>
      </c>
      <c r="E296" s="806"/>
      <c r="F296" s="822">
        <f>[3]Model_inputs!E84</f>
        <v>0.26376681778830585</v>
      </c>
      <c r="G296" s="826">
        <f>[3]Model_inputs!F84</f>
        <v>1.46E-2</v>
      </c>
      <c r="H296" s="794">
        <f>[3]Model_inputs!G84</f>
        <v>0.1051</v>
      </c>
      <c r="I296" s="794">
        <f>[3]Model_inputs!H84</f>
        <v>0.13698079470426283</v>
      </c>
      <c r="J296" s="827">
        <f>[3]Model_inputs!I84</f>
        <v>2024.3318361786805</v>
      </c>
      <c r="K296" s="826">
        <f>[3]Model_inputs!J84</f>
        <v>3.5000000000000001E-3</v>
      </c>
      <c r="L296" s="794">
        <f>[3]Model_inputs!K84</f>
        <v>7.9200000000000007E-2</v>
      </c>
      <c r="M296" s="794">
        <f>[3]Model_inputs!L84</f>
        <v>0.19211500414061636</v>
      </c>
      <c r="N296" s="827">
        <f>[3]Model_inputs!M84</f>
        <v>17209.654103166755</v>
      </c>
      <c r="O296" s="826">
        <f>[3]Model_inputs!N84</f>
        <v>1.46E-2</v>
      </c>
      <c r="P296" s="794">
        <f>[3]Model_inputs!O84</f>
        <v>0.1051</v>
      </c>
      <c r="Q296" s="794">
        <f>[3]Model_inputs!P84</f>
        <v>7.7829299613712405E-2</v>
      </c>
      <c r="R296" s="827">
        <f>[3]Model_inputs!Q84</f>
        <v>855.36997644260703</v>
      </c>
      <c r="S296" s="826">
        <f>[3]Model_inputs!R84</f>
        <v>0</v>
      </c>
      <c r="T296" s="794">
        <f>[3]Model_inputs!S84</f>
        <v>0</v>
      </c>
      <c r="U296" s="794">
        <f>[3]Model_inputs!T84</f>
        <v>0</v>
      </c>
      <c r="V296" s="827">
        <f>[3]Model_inputs!U84</f>
        <v>0</v>
      </c>
      <c r="W296" s="826">
        <f>[3]Model_inputs!V84</f>
        <v>5.1999999999999998E-3</v>
      </c>
      <c r="X296" s="794">
        <f>[3]Model_inputs!W84</f>
        <v>1.6E-2</v>
      </c>
      <c r="Y296" s="794">
        <f>[3]Model_inputs!X84</f>
        <v>6.1089825505590917E-2</v>
      </c>
      <c r="Z296" s="827">
        <f>[3]Model_inputs!Y84</f>
        <v>24144.538198607417</v>
      </c>
      <c r="AA296" s="417">
        <f>AA295</f>
        <v>0.41565691499676982</v>
      </c>
      <c r="AB296" s="416">
        <f>AB295</f>
        <v>-7.6124190225032376E-3</v>
      </c>
      <c r="AC296" s="416">
        <f>AC295</f>
        <v>0.33639377075703397</v>
      </c>
      <c r="AD296" s="416">
        <f>AD295</f>
        <v>-4.2807452843413259E-2</v>
      </c>
      <c r="AE296" s="418">
        <v>1</v>
      </c>
      <c r="AF296" s="493">
        <v>1</v>
      </c>
      <c r="AG296" s="417">
        <f>AG295</f>
        <v>0.32896692337132527</v>
      </c>
      <c r="AH296" s="416">
        <f>AH295</f>
        <v>-4.4726404949977393E-2</v>
      </c>
      <c r="AI296" s="416">
        <f>AI295</f>
        <v>0.38982168731024119</v>
      </c>
      <c r="AJ296" s="416">
        <f>AJ295</f>
        <v>-6.7425191392483505E-3</v>
      </c>
      <c r="AK296" s="506">
        <f>[4]Danaei!C124</f>
        <v>0.37813032000000002</v>
      </c>
      <c r="AL296" s="437">
        <f>[4]Danaei!D124</f>
        <v>0.29155012000000002</v>
      </c>
      <c r="AM296" s="437">
        <f>[4]Danaei!E124</f>
        <v>0.23266592</v>
      </c>
      <c r="AN296" s="437">
        <f>[4]Danaei!F124</f>
        <v>9.7653619999999997E-2</v>
      </c>
      <c r="AO296" s="800">
        <f>[3]Model_inputs!Z84</f>
        <v>12601.768006002278</v>
      </c>
      <c r="AP296" s="424"/>
      <c r="AQ296" s="437">
        <f t="shared" si="243"/>
        <v>0.99999998000000001</v>
      </c>
      <c r="AR296" s="424"/>
      <c r="AS296" s="424"/>
      <c r="AT296" s="424"/>
      <c r="AU296" s="424"/>
      <c r="AV296" s="419"/>
      <c r="AW296" s="424"/>
      <c r="AX296" s="431"/>
      <c r="AY296" s="451"/>
      <c r="AZ296" s="451"/>
      <c r="BE296" s="424"/>
      <c r="BF296" s="424"/>
      <c r="BG296" s="424"/>
      <c r="BH296" s="424"/>
      <c r="BI296" s="424"/>
      <c r="BJ296" s="424"/>
      <c r="BK296" s="424"/>
      <c r="BL296" s="424"/>
      <c r="BM296" s="424"/>
      <c r="BN296" s="424"/>
      <c r="BO296" s="424"/>
      <c r="BP296" s="424"/>
      <c r="BQ296" s="424"/>
      <c r="BR296" s="424"/>
      <c r="BS296" s="424"/>
      <c r="BT296" s="424"/>
      <c r="BU296" s="424"/>
      <c r="BV296" s="425" t="s">
        <v>13</v>
      </c>
      <c r="BW296" s="424">
        <v>81</v>
      </c>
      <c r="BX296" s="429">
        <f>[5]Model_inputs!AA84</f>
        <v>0.92176926880978016</v>
      </c>
      <c r="BY296" s="429">
        <f>[5]Model_inputs!AB84</f>
        <v>0.72369681344243342</v>
      </c>
      <c r="BZ296" s="429">
        <f>[5]Model_inputs!AC84</f>
        <v>0.74908181478954716</v>
      </c>
      <c r="CA296" s="429">
        <f>[5]Model_inputs!AD84</f>
        <v>1</v>
      </c>
      <c r="CB296" s="429">
        <f>[5]Model_inputs!AE84</f>
        <v>0.70454545454545447</v>
      </c>
      <c r="CC296" s="429">
        <f>[5]Model_inputs!AF84</f>
        <v>0.88950793227765479</v>
      </c>
      <c r="CD296" s="429">
        <f>[5]Model_inputs!AG84</f>
        <v>0.79122436158486886</v>
      </c>
      <c r="CE296" s="429">
        <f>[5]Model_inputs!AH84</f>
        <v>0.81122602261628052</v>
      </c>
      <c r="CF296" s="429">
        <f>[5]Model_inputs!AI84</f>
        <v>1</v>
      </c>
      <c r="CG296" s="429">
        <f>[5]Model_inputs!AJ84</f>
        <v>1</v>
      </c>
      <c r="CH296" s="419"/>
    </row>
    <row r="297" spans="1:86" s="425" customFormat="1">
      <c r="A297" s="425" t="s">
        <v>13</v>
      </c>
      <c r="B297" s="424">
        <f t="shared" si="234"/>
        <v>82</v>
      </c>
      <c r="C297" s="817">
        <f>[3]Model_inputs!D85</f>
        <v>5.7720480515675361E-2</v>
      </c>
      <c r="D297" s="815">
        <f>[3]Model_inputs!C85</f>
        <v>10239</v>
      </c>
      <c r="E297" s="434">
        <f>SUM(D295:D299)</f>
        <v>51717</v>
      </c>
      <c r="F297" s="822">
        <f>[3]Model_inputs!E85</f>
        <v>0.26623290344996836</v>
      </c>
      <c r="G297" s="826">
        <f>[3]Model_inputs!F85</f>
        <v>1.6E-2</v>
      </c>
      <c r="H297" s="794">
        <f>[3]Model_inputs!G85</f>
        <v>0.12189999999999999</v>
      </c>
      <c r="I297" s="794">
        <f>[3]Model_inputs!H85</f>
        <v>0.13698079470426283</v>
      </c>
      <c r="J297" s="827">
        <f>[3]Model_inputs!I85</f>
        <v>2024.3318361786805</v>
      </c>
      <c r="K297" s="826">
        <f>[3]Model_inputs!J85</f>
        <v>3.8E-3</v>
      </c>
      <c r="L297" s="794">
        <f>[3]Model_inputs!K85</f>
        <v>9.35E-2</v>
      </c>
      <c r="M297" s="794">
        <f>[3]Model_inputs!L85</f>
        <v>0.19211500414061636</v>
      </c>
      <c r="N297" s="827">
        <f>[3]Model_inputs!M85</f>
        <v>17209.654103166755</v>
      </c>
      <c r="O297" s="826">
        <f>[3]Model_inputs!N85</f>
        <v>1.6E-2</v>
      </c>
      <c r="P297" s="794">
        <f>[3]Model_inputs!O85</f>
        <v>0.12189999999999999</v>
      </c>
      <c r="Q297" s="794">
        <f>[3]Model_inputs!P85</f>
        <v>7.7829299613712405E-2</v>
      </c>
      <c r="R297" s="827">
        <f>[3]Model_inputs!Q85</f>
        <v>855.36997644260703</v>
      </c>
      <c r="S297" s="826">
        <f>[3]Model_inputs!R85</f>
        <v>0</v>
      </c>
      <c r="T297" s="794">
        <f>[3]Model_inputs!S85</f>
        <v>0</v>
      </c>
      <c r="U297" s="794">
        <f>[3]Model_inputs!T85</f>
        <v>0</v>
      </c>
      <c r="V297" s="827">
        <f>[3]Model_inputs!U85</f>
        <v>0</v>
      </c>
      <c r="W297" s="826">
        <f>[3]Model_inputs!V85</f>
        <v>5.4999999999999997E-3</v>
      </c>
      <c r="X297" s="794">
        <f>[3]Model_inputs!W85</f>
        <v>1.6199999999999999E-2</v>
      </c>
      <c r="Y297" s="794">
        <f>[3]Model_inputs!X85</f>
        <v>6.1089825505590917E-2</v>
      </c>
      <c r="Z297" s="827">
        <f>[3]Model_inputs!Y85</f>
        <v>24144.538198607417</v>
      </c>
      <c r="AA297" s="417">
        <f t="shared" ref="AA297:AA315" si="244">AA296</f>
        <v>0.41565691499676982</v>
      </c>
      <c r="AB297" s="416">
        <f t="shared" ref="AB297:AB315" si="245">AB296</f>
        <v>-7.6124190225032376E-3</v>
      </c>
      <c r="AC297" s="416">
        <f t="shared" ref="AC297:AC315" si="246">AC296</f>
        <v>0.33639377075703397</v>
      </c>
      <c r="AD297" s="416">
        <f t="shared" ref="AD297:AD315" si="247">AD296</f>
        <v>-4.2807452843413259E-2</v>
      </c>
      <c r="AE297" s="418">
        <v>1</v>
      </c>
      <c r="AF297" s="493">
        <v>1</v>
      </c>
      <c r="AG297" s="417">
        <f t="shared" ref="AG297:AG315" si="248">AG296</f>
        <v>0.32896692337132527</v>
      </c>
      <c r="AH297" s="416">
        <f t="shared" ref="AH297:AH315" si="249">AH296</f>
        <v>-4.4726404949977393E-2</v>
      </c>
      <c r="AI297" s="416">
        <f t="shared" ref="AI297:AI315" si="250">AI296</f>
        <v>0.38982168731024119</v>
      </c>
      <c r="AJ297" s="416">
        <f t="shared" ref="AJ297:AJ315" si="251">AJ296</f>
        <v>-6.7425191392483505E-3</v>
      </c>
      <c r="AK297" s="506">
        <f>[4]Danaei!C125</f>
        <v>0.39048974000000003</v>
      </c>
      <c r="AL297" s="437">
        <f>[4]Danaei!D125</f>
        <v>0.27551324000000005</v>
      </c>
      <c r="AM297" s="437">
        <f>[4]Danaei!E125</f>
        <v>0.23194564000000001</v>
      </c>
      <c r="AN297" s="437">
        <f>[4]Danaei!F125</f>
        <v>0.10205133999999999</v>
      </c>
      <c r="AO297" s="800">
        <f>[3]Model_inputs!Z85</f>
        <v>14006.05867236519</v>
      </c>
      <c r="AP297" s="424"/>
      <c r="AQ297" s="437">
        <f t="shared" si="243"/>
        <v>0.99999996000000002</v>
      </c>
      <c r="AR297" s="424"/>
      <c r="AS297" s="424"/>
      <c r="AT297" s="424"/>
      <c r="AU297" s="424"/>
      <c r="AV297" s="419"/>
      <c r="AW297" s="424"/>
      <c r="AX297" s="431"/>
      <c r="AY297" s="451"/>
      <c r="AZ297" s="451"/>
      <c r="BE297" s="424"/>
      <c r="BF297" s="424"/>
      <c r="BG297" s="424"/>
      <c r="BH297" s="424"/>
      <c r="BI297" s="424"/>
      <c r="BJ297" s="424"/>
      <c r="BK297" s="424"/>
      <c r="BL297" s="424"/>
      <c r="BM297" s="424"/>
      <c r="BN297" s="424"/>
      <c r="BO297" s="424"/>
      <c r="BP297" s="424"/>
      <c r="BQ297" s="424"/>
      <c r="BR297" s="424"/>
      <c r="BS297" s="424"/>
      <c r="BT297" s="424"/>
      <c r="BU297" s="424"/>
      <c r="BV297" s="425" t="s">
        <v>13</v>
      </c>
      <c r="BW297" s="424">
        <v>82</v>
      </c>
      <c r="BX297" s="429">
        <f>[5]Model_inputs!AA85</f>
        <v>0.92176926880978016</v>
      </c>
      <c r="BY297" s="429">
        <f>[5]Model_inputs!AB85</f>
        <v>0.72369681344243342</v>
      </c>
      <c r="BZ297" s="429">
        <f>[5]Model_inputs!AC85</f>
        <v>0.74908181478954716</v>
      </c>
      <c r="CA297" s="429">
        <f>[5]Model_inputs!AD85</f>
        <v>1</v>
      </c>
      <c r="CB297" s="429">
        <f>[5]Model_inputs!AE85</f>
        <v>0.70454545454545447</v>
      </c>
      <c r="CC297" s="429">
        <f>[5]Model_inputs!AF85</f>
        <v>0.88950793227765479</v>
      </c>
      <c r="CD297" s="429">
        <f>[5]Model_inputs!AG85</f>
        <v>0.79122436158486886</v>
      </c>
      <c r="CE297" s="429">
        <f>[5]Model_inputs!AH85</f>
        <v>0.81122602261628052</v>
      </c>
      <c r="CF297" s="429">
        <f>[5]Model_inputs!AI85</f>
        <v>1</v>
      </c>
      <c r="CG297" s="429">
        <f>[5]Model_inputs!AJ85</f>
        <v>1</v>
      </c>
      <c r="CH297" s="419"/>
    </row>
    <row r="298" spans="1:86" s="425" customFormat="1">
      <c r="A298" s="425" t="s">
        <v>13</v>
      </c>
      <c r="B298" s="424">
        <f t="shared" si="234"/>
        <v>83</v>
      </c>
      <c r="C298" s="817">
        <f>[3]Model_inputs!D86</f>
        <v>6.4910230532242638E-2</v>
      </c>
      <c r="D298" s="815">
        <f>[3]Model_inputs!C86</f>
        <v>9413</v>
      </c>
      <c r="E298" s="434"/>
      <c r="F298" s="822">
        <f>[3]Model_inputs!E86</f>
        <v>0.26871363044222774</v>
      </c>
      <c r="G298" s="826">
        <f>[3]Model_inputs!F86</f>
        <v>1.7500000000000002E-2</v>
      </c>
      <c r="H298" s="794">
        <f>[3]Model_inputs!G86</f>
        <v>0.14119999999999999</v>
      </c>
      <c r="I298" s="794">
        <f>[3]Model_inputs!H86</f>
        <v>0.13698079470426283</v>
      </c>
      <c r="J298" s="827">
        <f>[3]Model_inputs!I86</f>
        <v>2024.3318361786805</v>
      </c>
      <c r="K298" s="826">
        <f>[3]Model_inputs!J86</f>
        <v>4.1000000000000003E-3</v>
      </c>
      <c r="L298" s="794">
        <f>[3]Model_inputs!K86</f>
        <v>0.1099</v>
      </c>
      <c r="M298" s="794">
        <f>[3]Model_inputs!L86</f>
        <v>0.19211500414061636</v>
      </c>
      <c r="N298" s="827">
        <f>[3]Model_inputs!M86</f>
        <v>17209.654103166755</v>
      </c>
      <c r="O298" s="826">
        <f>[3]Model_inputs!N86</f>
        <v>1.7500000000000002E-2</v>
      </c>
      <c r="P298" s="794">
        <f>[3]Model_inputs!O86</f>
        <v>0.14119999999999999</v>
      </c>
      <c r="Q298" s="794">
        <f>[3]Model_inputs!P86</f>
        <v>7.7829299613712405E-2</v>
      </c>
      <c r="R298" s="827">
        <f>[3]Model_inputs!Q86</f>
        <v>855.36997644260703</v>
      </c>
      <c r="S298" s="826">
        <f>[3]Model_inputs!R86</f>
        <v>0</v>
      </c>
      <c r="T298" s="794">
        <f>[3]Model_inputs!S86</f>
        <v>0</v>
      </c>
      <c r="U298" s="794">
        <f>[3]Model_inputs!T86</f>
        <v>0</v>
      </c>
      <c r="V298" s="827">
        <f>[3]Model_inputs!U86</f>
        <v>0</v>
      </c>
      <c r="W298" s="826">
        <f>[3]Model_inputs!V86</f>
        <v>5.7999999999999996E-3</v>
      </c>
      <c r="X298" s="794">
        <f>[3]Model_inputs!W86</f>
        <v>1.6400000000000001E-2</v>
      </c>
      <c r="Y298" s="794">
        <f>[3]Model_inputs!X86</f>
        <v>6.1089825505590917E-2</v>
      </c>
      <c r="Z298" s="827">
        <f>[3]Model_inputs!Y86</f>
        <v>24144.538198607417</v>
      </c>
      <c r="AA298" s="417">
        <f t="shared" si="244"/>
        <v>0.41565691499676982</v>
      </c>
      <c r="AB298" s="416">
        <f t="shared" si="245"/>
        <v>-7.6124190225032376E-3</v>
      </c>
      <c r="AC298" s="416">
        <f t="shared" si="246"/>
        <v>0.33639377075703397</v>
      </c>
      <c r="AD298" s="416">
        <f t="shared" si="247"/>
        <v>-4.2807452843413259E-2</v>
      </c>
      <c r="AE298" s="418">
        <v>1</v>
      </c>
      <c r="AF298" s="493">
        <v>1</v>
      </c>
      <c r="AG298" s="417">
        <f t="shared" si="248"/>
        <v>0.32896692337132527</v>
      </c>
      <c r="AH298" s="416">
        <f t="shared" si="249"/>
        <v>-4.4726404949977393E-2</v>
      </c>
      <c r="AI298" s="416">
        <f t="shared" si="250"/>
        <v>0.38982168731024119</v>
      </c>
      <c r="AJ298" s="416">
        <f t="shared" si="251"/>
        <v>-6.7425191392483505E-3</v>
      </c>
      <c r="AK298" s="506">
        <f>[4]Danaei!C126</f>
        <v>0.40284916000000004</v>
      </c>
      <c r="AL298" s="437">
        <f>[4]Danaei!D126</f>
        <v>0.25947636000000007</v>
      </c>
      <c r="AM298" s="437">
        <f>[4]Danaei!E126</f>
        <v>0.23122536000000002</v>
      </c>
      <c r="AN298" s="437">
        <f>[4]Danaei!F126</f>
        <v>0.10644905999999998</v>
      </c>
      <c r="AO298" s="800">
        <f>[3]Model_inputs!Z86</f>
        <v>15410.349338728101</v>
      </c>
      <c r="AP298" s="424"/>
      <c r="AQ298" s="437">
        <f t="shared" si="243"/>
        <v>0.99999994000000014</v>
      </c>
      <c r="AR298" s="424"/>
      <c r="AS298" s="424"/>
      <c r="AT298" s="424"/>
      <c r="AU298" s="424"/>
      <c r="AV298" s="424"/>
      <c r="AW298" s="424"/>
      <c r="AX298" s="431"/>
      <c r="AY298" s="451"/>
      <c r="AZ298" s="451"/>
      <c r="BE298" s="424"/>
      <c r="BF298" s="424"/>
      <c r="BG298" s="424"/>
      <c r="BH298" s="424"/>
      <c r="BI298" s="424"/>
      <c r="BJ298" s="424"/>
      <c r="BK298" s="424"/>
      <c r="BL298" s="424"/>
      <c r="BM298" s="424"/>
      <c r="BN298" s="424"/>
      <c r="BO298" s="424"/>
      <c r="BP298" s="424"/>
      <c r="BQ298" s="424"/>
      <c r="BR298" s="424"/>
      <c r="BS298" s="424"/>
      <c r="BT298" s="424"/>
      <c r="BU298" s="424"/>
      <c r="BV298" s="425" t="s">
        <v>13</v>
      </c>
      <c r="BW298" s="424">
        <v>83</v>
      </c>
      <c r="BX298" s="429">
        <f>[5]Model_inputs!AA86</f>
        <v>0.92176926880978016</v>
      </c>
      <c r="BY298" s="429">
        <f>[5]Model_inputs!AB86</f>
        <v>0.72369681344243342</v>
      </c>
      <c r="BZ298" s="429">
        <f>[5]Model_inputs!AC86</f>
        <v>0.74908181478954716</v>
      </c>
      <c r="CA298" s="429">
        <f>[5]Model_inputs!AD86</f>
        <v>1</v>
      </c>
      <c r="CB298" s="429">
        <f>[5]Model_inputs!AE86</f>
        <v>0.70454545454545447</v>
      </c>
      <c r="CC298" s="429">
        <f>[5]Model_inputs!AF86</f>
        <v>0.88950793227765479</v>
      </c>
      <c r="CD298" s="429">
        <f>[5]Model_inputs!AG86</f>
        <v>0.79122436158486886</v>
      </c>
      <c r="CE298" s="429">
        <f>[5]Model_inputs!AH86</f>
        <v>0.81122602261628052</v>
      </c>
      <c r="CF298" s="429">
        <f>[5]Model_inputs!AI86</f>
        <v>1</v>
      </c>
      <c r="CG298" s="429">
        <f>[5]Model_inputs!AJ86</f>
        <v>1</v>
      </c>
      <c r="CH298" s="419"/>
    </row>
    <row r="299" spans="1:86" s="425" customFormat="1">
      <c r="A299" s="425" t="s">
        <v>13</v>
      </c>
      <c r="B299" s="424">
        <f t="shared" si="234"/>
        <v>84</v>
      </c>
      <c r="C299" s="817">
        <f>[3]Model_inputs!D87</f>
        <v>8.4877062984169749E-2</v>
      </c>
      <c r="D299" s="815">
        <f>[3]Model_inputs!C87</f>
        <v>8907</v>
      </c>
      <c r="E299" s="434"/>
      <c r="F299" s="822">
        <f>[3]Model_inputs!E87</f>
        <v>0.27120892893702991</v>
      </c>
      <c r="G299" s="826">
        <f>[3]Model_inputs!F87</f>
        <v>1.9199999999999998E-2</v>
      </c>
      <c r="H299" s="794">
        <f>[3]Model_inputs!G87</f>
        <v>0.16300000000000001</v>
      </c>
      <c r="I299" s="794">
        <f>[3]Model_inputs!H87</f>
        <v>0.13698079470426283</v>
      </c>
      <c r="J299" s="827">
        <f>[3]Model_inputs!I87</f>
        <v>2024.3318361786805</v>
      </c>
      <c r="K299" s="826">
        <f>[3]Model_inputs!J87</f>
        <v>4.4999999999999997E-3</v>
      </c>
      <c r="L299" s="794">
        <f>[3]Model_inputs!K87</f>
        <v>0.1283</v>
      </c>
      <c r="M299" s="794">
        <f>[3]Model_inputs!L87</f>
        <v>0.19211500414061636</v>
      </c>
      <c r="N299" s="827">
        <f>[3]Model_inputs!M87</f>
        <v>17209.654103166755</v>
      </c>
      <c r="O299" s="826">
        <f>[3]Model_inputs!N87</f>
        <v>1.9199999999999998E-2</v>
      </c>
      <c r="P299" s="794">
        <f>[3]Model_inputs!O87</f>
        <v>0.16300000000000001</v>
      </c>
      <c r="Q299" s="794">
        <f>[3]Model_inputs!P87</f>
        <v>7.7829299613712405E-2</v>
      </c>
      <c r="R299" s="827">
        <f>[3]Model_inputs!Q87</f>
        <v>855.36997644260703</v>
      </c>
      <c r="S299" s="826">
        <f>[3]Model_inputs!R87</f>
        <v>0</v>
      </c>
      <c r="T299" s="794">
        <f>[3]Model_inputs!S87</f>
        <v>0</v>
      </c>
      <c r="U299" s="794">
        <f>[3]Model_inputs!T87</f>
        <v>0</v>
      </c>
      <c r="V299" s="827">
        <f>[3]Model_inputs!U87</f>
        <v>0</v>
      </c>
      <c r="W299" s="826">
        <f>[3]Model_inputs!V87</f>
        <v>6.1000000000000004E-3</v>
      </c>
      <c r="X299" s="794">
        <f>[3]Model_inputs!W87</f>
        <v>1.66E-2</v>
      </c>
      <c r="Y299" s="794">
        <f>[3]Model_inputs!X87</f>
        <v>6.1089825505590917E-2</v>
      </c>
      <c r="Z299" s="827">
        <f>[3]Model_inputs!Y87</f>
        <v>24144.538198607417</v>
      </c>
      <c r="AA299" s="417">
        <f t="shared" si="244"/>
        <v>0.41565691499676982</v>
      </c>
      <c r="AB299" s="416">
        <f t="shared" si="245"/>
        <v>-7.6124190225032376E-3</v>
      </c>
      <c r="AC299" s="416">
        <f t="shared" si="246"/>
        <v>0.33639377075703397</v>
      </c>
      <c r="AD299" s="416">
        <f t="shared" si="247"/>
        <v>-4.2807452843413259E-2</v>
      </c>
      <c r="AE299" s="418">
        <v>1</v>
      </c>
      <c r="AF299" s="493">
        <v>1</v>
      </c>
      <c r="AG299" s="417">
        <f t="shared" si="248"/>
        <v>0.32896692337132527</v>
      </c>
      <c r="AH299" s="416">
        <f t="shared" si="249"/>
        <v>-4.4726404949977393E-2</v>
      </c>
      <c r="AI299" s="416">
        <f t="shared" si="250"/>
        <v>0.38982168731024119</v>
      </c>
      <c r="AJ299" s="416">
        <f t="shared" si="251"/>
        <v>-6.7425191392483505E-3</v>
      </c>
      <c r="AK299" s="506">
        <f>[4]Danaei!C127</f>
        <v>0.41520858000000005</v>
      </c>
      <c r="AL299" s="437">
        <f>[4]Danaei!D127</f>
        <v>0.24343948000000007</v>
      </c>
      <c r="AM299" s="437">
        <f>[4]Danaei!E127</f>
        <v>0.23050508000000003</v>
      </c>
      <c r="AN299" s="437">
        <f>[4]Danaei!F127</f>
        <v>0.11084677999999998</v>
      </c>
      <c r="AO299" s="800">
        <f>[3]Model_inputs!Z87</f>
        <v>16814.640005091012</v>
      </c>
      <c r="AP299" s="424"/>
      <c r="AQ299" s="437">
        <f t="shared" si="243"/>
        <v>0.99999992000000004</v>
      </c>
      <c r="AR299" s="424"/>
      <c r="AS299" s="424"/>
      <c r="AT299" s="424"/>
      <c r="AU299" s="424"/>
      <c r="AV299" s="424"/>
      <c r="AW299" s="424"/>
      <c r="AX299" s="431"/>
      <c r="AY299" s="451"/>
      <c r="AZ299" s="451"/>
      <c r="BE299" s="424"/>
      <c r="BF299" s="424"/>
      <c r="BG299" s="424"/>
      <c r="BH299" s="424"/>
      <c r="BI299" s="424"/>
      <c r="BJ299" s="424"/>
      <c r="BK299" s="424"/>
      <c r="BL299" s="424"/>
      <c r="BM299" s="424"/>
      <c r="BN299" s="424"/>
      <c r="BO299" s="424"/>
      <c r="BP299" s="424"/>
      <c r="BQ299" s="424"/>
      <c r="BR299" s="424"/>
      <c r="BS299" s="424"/>
      <c r="BT299" s="424"/>
      <c r="BU299" s="424"/>
      <c r="BV299" s="425" t="s">
        <v>13</v>
      </c>
      <c r="BW299" s="424">
        <v>84</v>
      </c>
      <c r="BX299" s="429">
        <f>[5]Model_inputs!AA87</f>
        <v>0.92176926880978016</v>
      </c>
      <c r="BY299" s="429">
        <f>[5]Model_inputs!AB87</f>
        <v>0.72369681344243342</v>
      </c>
      <c r="BZ299" s="429">
        <f>[5]Model_inputs!AC87</f>
        <v>0.74908181478954716</v>
      </c>
      <c r="CA299" s="429">
        <f>[5]Model_inputs!AD87</f>
        <v>1</v>
      </c>
      <c r="CB299" s="429">
        <f>[5]Model_inputs!AE87</f>
        <v>0.70454545454545447</v>
      </c>
      <c r="CC299" s="429">
        <f>[5]Model_inputs!AF87</f>
        <v>0.88950793227765479</v>
      </c>
      <c r="CD299" s="429">
        <f>[5]Model_inputs!AG87</f>
        <v>0.79122436158486886</v>
      </c>
      <c r="CE299" s="429">
        <f>[5]Model_inputs!AH87</f>
        <v>0.81122602261628052</v>
      </c>
      <c r="CF299" s="429">
        <f>[5]Model_inputs!AI87</f>
        <v>1</v>
      </c>
      <c r="CG299" s="429">
        <f>[5]Model_inputs!AJ87</f>
        <v>1</v>
      </c>
      <c r="CH299" s="419"/>
    </row>
    <row r="300" spans="1:86" s="425" customFormat="1">
      <c r="A300" s="425" t="s">
        <v>13</v>
      </c>
      <c r="B300" s="424">
        <f t="shared" si="234"/>
        <v>85</v>
      </c>
      <c r="C300" s="817">
        <f>[3]Model_inputs!D88</f>
        <v>9.0389989065727136E-2</v>
      </c>
      <c r="D300" s="815">
        <f>[3]Model_inputs!C88</f>
        <v>8231</v>
      </c>
      <c r="E300" s="434"/>
      <c r="F300" s="822">
        <f>[3]Model_inputs!E88</f>
        <v>0.27371872593408247</v>
      </c>
      <c r="G300" s="826">
        <f>[3]Model_inputs!F88</f>
        <v>2.12E-2</v>
      </c>
      <c r="H300" s="794">
        <f>[3]Model_inputs!G88</f>
        <v>0.188</v>
      </c>
      <c r="I300" s="794">
        <f>[3]Model_inputs!H88</f>
        <v>0.13698079470426283</v>
      </c>
      <c r="J300" s="827">
        <f>[3]Model_inputs!I88</f>
        <v>2024.3318361786805</v>
      </c>
      <c r="K300" s="826">
        <f>[3]Model_inputs!J88</f>
        <v>5.0000000000000001E-3</v>
      </c>
      <c r="L300" s="794">
        <f>[3]Model_inputs!K88</f>
        <v>0.15049999999999999</v>
      </c>
      <c r="M300" s="794">
        <f>[3]Model_inputs!L88</f>
        <v>0.19211500414061636</v>
      </c>
      <c r="N300" s="827">
        <f>[3]Model_inputs!M88</f>
        <v>17209.654103166755</v>
      </c>
      <c r="O300" s="826">
        <f>[3]Model_inputs!N88</f>
        <v>2.12E-2</v>
      </c>
      <c r="P300" s="794">
        <f>[3]Model_inputs!O88</f>
        <v>0.188</v>
      </c>
      <c r="Q300" s="794">
        <f>[3]Model_inputs!P88</f>
        <v>7.7829299613712405E-2</v>
      </c>
      <c r="R300" s="827">
        <f>[3]Model_inputs!Q88</f>
        <v>855.36997644260703</v>
      </c>
      <c r="S300" s="826">
        <f>[3]Model_inputs!R88</f>
        <v>0</v>
      </c>
      <c r="T300" s="794">
        <f>[3]Model_inputs!S88</f>
        <v>0</v>
      </c>
      <c r="U300" s="794">
        <f>[3]Model_inputs!T88</f>
        <v>0</v>
      </c>
      <c r="V300" s="827">
        <f>[3]Model_inputs!U88</f>
        <v>0</v>
      </c>
      <c r="W300" s="826">
        <f>[3]Model_inputs!V88</f>
        <v>6.4000000000000003E-3</v>
      </c>
      <c r="X300" s="794">
        <f>[3]Model_inputs!W88</f>
        <v>1.67E-2</v>
      </c>
      <c r="Y300" s="794">
        <f>[3]Model_inputs!X88</f>
        <v>6.1089825505590917E-2</v>
      </c>
      <c r="Z300" s="827">
        <f>[3]Model_inputs!Y88</f>
        <v>24144.538198607417</v>
      </c>
      <c r="AA300" s="417">
        <f t="shared" si="244"/>
        <v>0.41565691499676982</v>
      </c>
      <c r="AB300" s="416">
        <f t="shared" si="245"/>
        <v>-7.6124190225032376E-3</v>
      </c>
      <c r="AC300" s="416">
        <f t="shared" si="246"/>
        <v>0.33639377075703397</v>
      </c>
      <c r="AD300" s="416">
        <f t="shared" si="247"/>
        <v>-4.2807452843413259E-2</v>
      </c>
      <c r="AE300" s="418">
        <v>1</v>
      </c>
      <c r="AF300" s="493">
        <v>1</v>
      </c>
      <c r="AG300" s="417">
        <f t="shared" si="248"/>
        <v>0.32896692337132527</v>
      </c>
      <c r="AH300" s="416">
        <f t="shared" si="249"/>
        <v>-4.4726404949977393E-2</v>
      </c>
      <c r="AI300" s="416">
        <f t="shared" si="250"/>
        <v>0.38982168731024119</v>
      </c>
      <c r="AJ300" s="416">
        <f t="shared" si="251"/>
        <v>-6.7425191392483505E-3</v>
      </c>
      <c r="AK300" s="506">
        <f>[4]Danaei!C128</f>
        <v>0.427568</v>
      </c>
      <c r="AL300" s="437">
        <f>[4]Danaei!D128</f>
        <v>0.22740260000000001</v>
      </c>
      <c r="AM300" s="437">
        <f>[4]Danaei!E128</f>
        <v>0.22978480000000001</v>
      </c>
      <c r="AN300" s="437">
        <f>[4]Danaei!F128</f>
        <v>0.1152445</v>
      </c>
      <c r="AO300" s="800">
        <f>[3]Model_inputs!Z88</f>
        <v>18218.930671453923</v>
      </c>
      <c r="AP300" s="424"/>
      <c r="AQ300" s="437">
        <f t="shared" si="243"/>
        <v>0.99999989999999994</v>
      </c>
      <c r="AR300" s="424"/>
      <c r="AS300" s="424"/>
      <c r="AT300" s="424"/>
      <c r="AU300" s="424"/>
      <c r="AV300" s="424"/>
      <c r="AW300" s="424"/>
      <c r="AX300" s="431"/>
      <c r="AY300" s="451"/>
      <c r="AZ300" s="451"/>
      <c r="BE300" s="424"/>
      <c r="BF300" s="424"/>
      <c r="BG300" s="424"/>
      <c r="BH300" s="424"/>
      <c r="BI300" s="424"/>
      <c r="BJ300" s="424"/>
      <c r="BK300" s="424"/>
      <c r="BL300" s="424"/>
      <c r="BM300" s="424"/>
      <c r="BN300" s="424"/>
      <c r="BO300" s="424"/>
      <c r="BP300" s="424"/>
      <c r="BQ300" s="424"/>
      <c r="BR300" s="424"/>
      <c r="BS300" s="424"/>
      <c r="BT300" s="424"/>
      <c r="BU300" s="424"/>
      <c r="BV300" s="425" t="s">
        <v>13</v>
      </c>
      <c r="BW300" s="424">
        <v>85</v>
      </c>
      <c r="BX300" s="429">
        <f>[5]Model_inputs!AA88</f>
        <v>0.92176926880978016</v>
      </c>
      <c r="BY300" s="429">
        <f>[5]Model_inputs!AB88</f>
        <v>0.72369681344243342</v>
      </c>
      <c r="BZ300" s="429">
        <f>[5]Model_inputs!AC88</f>
        <v>0.74908181478954716</v>
      </c>
      <c r="CA300" s="429">
        <f>[5]Model_inputs!AD88</f>
        <v>1</v>
      </c>
      <c r="CB300" s="429">
        <f>[5]Model_inputs!AE88</f>
        <v>0.70454545454545447</v>
      </c>
      <c r="CC300" s="429">
        <f>[5]Model_inputs!AF88</f>
        <v>0.88950793227765479</v>
      </c>
      <c r="CD300" s="429">
        <f>[5]Model_inputs!AG88</f>
        <v>0.79122436158486886</v>
      </c>
      <c r="CE300" s="429">
        <f>[5]Model_inputs!AH88</f>
        <v>0.81122602261628052</v>
      </c>
      <c r="CF300" s="429">
        <f>[5]Model_inputs!AI88</f>
        <v>1</v>
      </c>
      <c r="CG300" s="429">
        <f>[5]Model_inputs!AJ88</f>
        <v>1</v>
      </c>
      <c r="CH300" s="419"/>
    </row>
    <row r="301" spans="1:86" s="425" customFormat="1">
      <c r="A301" s="425" t="s">
        <v>13</v>
      </c>
      <c r="B301" s="424">
        <f t="shared" si="234"/>
        <v>86</v>
      </c>
      <c r="C301" s="817">
        <f>[3]Model_inputs!D89</f>
        <v>0.10924719256897268</v>
      </c>
      <c r="D301" s="815">
        <f>[3]Model_inputs!C89</f>
        <v>7213</v>
      </c>
      <c r="E301" s="806"/>
      <c r="F301" s="822">
        <f>[3]Model_inputs!E89</f>
        <v>0.27624294524473236</v>
      </c>
      <c r="G301" s="826">
        <f>[3]Model_inputs!F89</f>
        <v>2.3400000000000001E-2</v>
      </c>
      <c r="H301" s="794">
        <f>[3]Model_inputs!G89</f>
        <v>0.2135</v>
      </c>
      <c r="I301" s="794">
        <f>[3]Model_inputs!H89</f>
        <v>0.13698079470426283</v>
      </c>
      <c r="J301" s="827">
        <f>[3]Model_inputs!I89</f>
        <v>2024.3318361786805</v>
      </c>
      <c r="K301" s="826">
        <f>[3]Model_inputs!J89</f>
        <v>5.5999999999999999E-3</v>
      </c>
      <c r="L301" s="794">
        <f>[3]Model_inputs!K89</f>
        <v>0.1744</v>
      </c>
      <c r="M301" s="794">
        <f>[3]Model_inputs!L89</f>
        <v>0.19211500414061636</v>
      </c>
      <c r="N301" s="827">
        <f>[3]Model_inputs!M89</f>
        <v>17209.654103166755</v>
      </c>
      <c r="O301" s="826">
        <f>[3]Model_inputs!N89</f>
        <v>2.3400000000000001E-2</v>
      </c>
      <c r="P301" s="794">
        <f>[3]Model_inputs!O89</f>
        <v>0.2135</v>
      </c>
      <c r="Q301" s="794">
        <f>[3]Model_inputs!P89</f>
        <v>7.7829299613712405E-2</v>
      </c>
      <c r="R301" s="827">
        <f>[3]Model_inputs!Q89</f>
        <v>855.36997644260703</v>
      </c>
      <c r="S301" s="826">
        <f>[3]Model_inputs!R89</f>
        <v>0</v>
      </c>
      <c r="T301" s="794">
        <f>[3]Model_inputs!S89</f>
        <v>0</v>
      </c>
      <c r="U301" s="794">
        <f>[3]Model_inputs!T89</f>
        <v>0</v>
      </c>
      <c r="V301" s="827">
        <f>[3]Model_inputs!U89</f>
        <v>0</v>
      </c>
      <c r="W301" s="826">
        <f>[3]Model_inputs!V89</f>
        <v>6.7999999999999996E-3</v>
      </c>
      <c r="X301" s="794">
        <f>[3]Model_inputs!W89</f>
        <v>1.6899999999999998E-2</v>
      </c>
      <c r="Y301" s="794">
        <f>[3]Model_inputs!X89</f>
        <v>6.1089825505590917E-2</v>
      </c>
      <c r="Z301" s="827">
        <f>[3]Model_inputs!Y89</f>
        <v>24144.538198607417</v>
      </c>
      <c r="AA301" s="417">
        <f t="shared" si="244"/>
        <v>0.41565691499676982</v>
      </c>
      <c r="AB301" s="416">
        <f t="shared" si="245"/>
        <v>-7.6124190225032376E-3</v>
      </c>
      <c r="AC301" s="416">
        <f t="shared" si="246"/>
        <v>0.33639377075703397</v>
      </c>
      <c r="AD301" s="416">
        <f t="shared" si="247"/>
        <v>-4.2807452843413259E-2</v>
      </c>
      <c r="AE301" s="418">
        <v>1</v>
      </c>
      <c r="AF301" s="493">
        <v>1</v>
      </c>
      <c r="AG301" s="417">
        <f t="shared" si="248"/>
        <v>0.32896692337132527</v>
      </c>
      <c r="AH301" s="416">
        <f t="shared" si="249"/>
        <v>-4.4726404949977393E-2</v>
      </c>
      <c r="AI301" s="416">
        <f t="shared" si="250"/>
        <v>0.38982168731024119</v>
      </c>
      <c r="AJ301" s="416">
        <f t="shared" si="251"/>
        <v>-6.7425191392483505E-3</v>
      </c>
      <c r="AK301" s="506">
        <f>[4]Danaei!C129</f>
        <v>0.427568</v>
      </c>
      <c r="AL301" s="437">
        <f>[4]Danaei!D129</f>
        <v>0.22740260000000001</v>
      </c>
      <c r="AM301" s="437">
        <f>[4]Danaei!E129</f>
        <v>0.22978480000000001</v>
      </c>
      <c r="AN301" s="437">
        <f>[4]Danaei!F129</f>
        <v>0.1152445</v>
      </c>
      <c r="AO301" s="800">
        <f>[3]Model_inputs!Z89</f>
        <v>18218.930671453923</v>
      </c>
      <c r="AP301" s="424"/>
      <c r="AQ301" s="437">
        <f t="shared" si="243"/>
        <v>0.99999989999999994</v>
      </c>
      <c r="AR301" s="424"/>
      <c r="AS301" s="424"/>
      <c r="AT301" s="424"/>
      <c r="AU301" s="424"/>
      <c r="AV301" s="424"/>
      <c r="AW301" s="424"/>
      <c r="AX301" s="431"/>
      <c r="AY301" s="451"/>
      <c r="AZ301" s="451"/>
      <c r="BE301" s="424"/>
      <c r="BF301" s="424"/>
      <c r="BG301" s="424"/>
      <c r="BH301" s="424"/>
      <c r="BI301" s="424"/>
      <c r="BJ301" s="424"/>
      <c r="BK301" s="424"/>
      <c r="BL301" s="424"/>
      <c r="BM301" s="424"/>
      <c r="BN301" s="424"/>
      <c r="BO301" s="424"/>
      <c r="BP301" s="424"/>
      <c r="BQ301" s="424"/>
      <c r="BR301" s="424"/>
      <c r="BS301" s="424"/>
      <c r="BT301" s="424"/>
      <c r="BU301" s="424"/>
      <c r="BV301" s="425" t="s">
        <v>13</v>
      </c>
      <c r="BW301" s="424">
        <v>86</v>
      </c>
      <c r="BX301" s="429">
        <f>[5]Model_inputs!AA89</f>
        <v>0.92176926880978016</v>
      </c>
      <c r="BY301" s="429">
        <f>[5]Model_inputs!AB89</f>
        <v>0.72369681344243342</v>
      </c>
      <c r="BZ301" s="429">
        <f>[5]Model_inputs!AC89</f>
        <v>0.74908181478954716</v>
      </c>
      <c r="CA301" s="429">
        <f>[5]Model_inputs!AD89</f>
        <v>1</v>
      </c>
      <c r="CB301" s="429">
        <f>[5]Model_inputs!AE89</f>
        <v>0.70454545454545447</v>
      </c>
      <c r="CC301" s="429">
        <f>[5]Model_inputs!AF89</f>
        <v>0.88950793227765479</v>
      </c>
      <c r="CD301" s="429">
        <f>[5]Model_inputs!AG89</f>
        <v>0.79122436158486886</v>
      </c>
      <c r="CE301" s="429">
        <f>[5]Model_inputs!AH89</f>
        <v>0.81122602261628052</v>
      </c>
      <c r="CF301" s="429">
        <f>[5]Model_inputs!AI89</f>
        <v>1</v>
      </c>
      <c r="CG301" s="429">
        <f>[5]Model_inputs!AJ89</f>
        <v>1</v>
      </c>
      <c r="CH301" s="419"/>
    </row>
    <row r="302" spans="1:86" s="425" customFormat="1">
      <c r="A302" s="425" t="s">
        <v>13</v>
      </c>
      <c r="B302" s="424">
        <f t="shared" si="234"/>
        <v>87</v>
      </c>
      <c r="C302" s="817">
        <f>[3]Model_inputs!D90</f>
        <v>0.12628417891575786</v>
      </c>
      <c r="D302" s="815">
        <f>[3]Model_inputs!C90</f>
        <v>6327</v>
      </c>
      <c r="E302" s="434">
        <f>SUM(D300:D304)</f>
        <v>31798</v>
      </c>
      <c r="F302" s="822">
        <f>[3]Model_inputs!E90</f>
        <v>0.2787815074770375</v>
      </c>
      <c r="G302" s="826">
        <f>[3]Model_inputs!F90</f>
        <v>2.5899999999999999E-2</v>
      </c>
      <c r="H302" s="794">
        <f>[3]Model_inputs!G90</f>
        <v>0.23980000000000001</v>
      </c>
      <c r="I302" s="794">
        <f>[3]Model_inputs!H90</f>
        <v>0.13698079470426283</v>
      </c>
      <c r="J302" s="827">
        <f>[3]Model_inputs!I90</f>
        <v>2024.3318361786805</v>
      </c>
      <c r="K302" s="826">
        <f>[3]Model_inputs!J90</f>
        <v>6.1999999999999998E-3</v>
      </c>
      <c r="L302" s="794">
        <f>[3]Model_inputs!K90</f>
        <v>0.20019999999999999</v>
      </c>
      <c r="M302" s="794">
        <f>[3]Model_inputs!L90</f>
        <v>0.19211500414061636</v>
      </c>
      <c r="N302" s="827">
        <f>[3]Model_inputs!M90</f>
        <v>17209.654103166755</v>
      </c>
      <c r="O302" s="826">
        <f>[3]Model_inputs!N90</f>
        <v>2.5899999999999999E-2</v>
      </c>
      <c r="P302" s="794">
        <f>[3]Model_inputs!O90</f>
        <v>0.23980000000000001</v>
      </c>
      <c r="Q302" s="794">
        <f>[3]Model_inputs!P90</f>
        <v>7.7829299613712405E-2</v>
      </c>
      <c r="R302" s="827">
        <f>[3]Model_inputs!Q90</f>
        <v>855.36997644260703</v>
      </c>
      <c r="S302" s="826">
        <f>[3]Model_inputs!R90</f>
        <v>0</v>
      </c>
      <c r="T302" s="794">
        <f>[3]Model_inputs!S90</f>
        <v>0</v>
      </c>
      <c r="U302" s="794">
        <f>[3]Model_inputs!T90</f>
        <v>0</v>
      </c>
      <c r="V302" s="827">
        <f>[3]Model_inputs!U90</f>
        <v>0</v>
      </c>
      <c r="W302" s="826">
        <f>[3]Model_inputs!V90</f>
        <v>7.1000000000000004E-3</v>
      </c>
      <c r="X302" s="794">
        <f>[3]Model_inputs!W90</f>
        <v>1.7100000000000001E-2</v>
      </c>
      <c r="Y302" s="794">
        <f>[3]Model_inputs!X90</f>
        <v>6.1089825505590917E-2</v>
      </c>
      <c r="Z302" s="827">
        <f>[3]Model_inputs!Y90</f>
        <v>24144.538198607417</v>
      </c>
      <c r="AA302" s="417">
        <f t="shared" si="244"/>
        <v>0.41565691499676982</v>
      </c>
      <c r="AB302" s="416">
        <f t="shared" si="245"/>
        <v>-7.6124190225032376E-3</v>
      </c>
      <c r="AC302" s="416">
        <f t="shared" si="246"/>
        <v>0.33639377075703397</v>
      </c>
      <c r="AD302" s="416">
        <f t="shared" si="247"/>
        <v>-4.2807452843413259E-2</v>
      </c>
      <c r="AE302" s="418">
        <v>1</v>
      </c>
      <c r="AF302" s="493">
        <v>1</v>
      </c>
      <c r="AG302" s="417">
        <f t="shared" si="248"/>
        <v>0.32896692337132527</v>
      </c>
      <c r="AH302" s="416">
        <f t="shared" si="249"/>
        <v>-4.4726404949977393E-2</v>
      </c>
      <c r="AI302" s="416">
        <f t="shared" si="250"/>
        <v>0.38982168731024119</v>
      </c>
      <c r="AJ302" s="416">
        <f t="shared" si="251"/>
        <v>-6.7425191392483505E-3</v>
      </c>
      <c r="AK302" s="506">
        <f>[4]Danaei!C130</f>
        <v>0.427568</v>
      </c>
      <c r="AL302" s="437">
        <f>[4]Danaei!D130</f>
        <v>0.22740260000000001</v>
      </c>
      <c r="AM302" s="437">
        <f>[4]Danaei!E130</f>
        <v>0.22978480000000001</v>
      </c>
      <c r="AN302" s="437">
        <f>[4]Danaei!F130</f>
        <v>0.1152445</v>
      </c>
      <c r="AO302" s="800">
        <f>[3]Model_inputs!Z90</f>
        <v>18218.930671453923</v>
      </c>
      <c r="AP302" s="424"/>
      <c r="AQ302" s="437">
        <f t="shared" si="243"/>
        <v>0.99999989999999994</v>
      </c>
      <c r="AR302" s="424"/>
      <c r="AS302" s="424"/>
      <c r="AT302" s="424"/>
      <c r="AU302" s="424"/>
      <c r="AV302" s="424"/>
      <c r="AW302" s="424"/>
      <c r="AX302" s="431"/>
      <c r="AY302" s="451"/>
      <c r="AZ302" s="451"/>
      <c r="BE302" s="424"/>
      <c r="BF302" s="424"/>
      <c r="BG302" s="424"/>
      <c r="BH302" s="424"/>
      <c r="BI302" s="424"/>
      <c r="BJ302" s="424"/>
      <c r="BK302" s="424"/>
      <c r="BL302" s="424"/>
      <c r="BM302" s="424"/>
      <c r="BN302" s="424"/>
      <c r="BO302" s="424"/>
      <c r="BP302" s="424"/>
      <c r="BQ302" s="424"/>
      <c r="BR302" s="424"/>
      <c r="BS302" s="424"/>
      <c r="BT302" s="424"/>
      <c r="BU302" s="424"/>
      <c r="BV302" s="425" t="s">
        <v>13</v>
      </c>
      <c r="BW302" s="424">
        <v>87</v>
      </c>
      <c r="BX302" s="429">
        <f>[5]Model_inputs!AA90</f>
        <v>0.92176926880978016</v>
      </c>
      <c r="BY302" s="429">
        <f>[5]Model_inputs!AB90</f>
        <v>0.72369681344243342</v>
      </c>
      <c r="BZ302" s="429">
        <f>[5]Model_inputs!AC90</f>
        <v>0.74908181478954716</v>
      </c>
      <c r="CA302" s="429">
        <f>[5]Model_inputs!AD90</f>
        <v>1</v>
      </c>
      <c r="CB302" s="429">
        <f>[5]Model_inputs!AE90</f>
        <v>0.70454545454545447</v>
      </c>
      <c r="CC302" s="429">
        <f>[5]Model_inputs!AF90</f>
        <v>0.88950793227765479</v>
      </c>
      <c r="CD302" s="429">
        <f>[5]Model_inputs!AG90</f>
        <v>0.79122436158486886</v>
      </c>
      <c r="CE302" s="429">
        <f>[5]Model_inputs!AH90</f>
        <v>0.81122602261628052</v>
      </c>
      <c r="CF302" s="429">
        <f>[5]Model_inputs!AI90</f>
        <v>1</v>
      </c>
      <c r="CG302" s="429">
        <f>[5]Model_inputs!AJ90</f>
        <v>1</v>
      </c>
      <c r="CH302" s="419"/>
    </row>
    <row r="303" spans="1:86" s="425" customFormat="1">
      <c r="A303" s="425" t="s">
        <v>13</v>
      </c>
      <c r="B303" s="424">
        <f t="shared" si="234"/>
        <v>88</v>
      </c>
      <c r="C303" s="817">
        <f>[3]Model_inputs!D91</f>
        <v>0.13181567835505784</v>
      </c>
      <c r="D303" s="815">
        <f>[3]Model_inputs!C91</f>
        <v>5447</v>
      </c>
      <c r="E303" s="434"/>
      <c r="F303" s="822">
        <f>[3]Model_inputs!E91</f>
        <v>0.28133433002206121</v>
      </c>
      <c r="G303" s="826">
        <f>[3]Model_inputs!F91</f>
        <v>2.8500000000000001E-2</v>
      </c>
      <c r="H303" s="794">
        <f>[3]Model_inputs!G91</f>
        <v>0.2666</v>
      </c>
      <c r="I303" s="794">
        <f>[3]Model_inputs!H91</f>
        <v>0.13698079470426283</v>
      </c>
      <c r="J303" s="827">
        <f>[3]Model_inputs!I91</f>
        <v>2024.3318361786805</v>
      </c>
      <c r="K303" s="826">
        <f>[3]Model_inputs!J91</f>
        <v>6.8999999999999999E-3</v>
      </c>
      <c r="L303" s="794">
        <f>[3]Model_inputs!K91</f>
        <v>0.22770000000000001</v>
      </c>
      <c r="M303" s="794">
        <f>[3]Model_inputs!L91</f>
        <v>0.19211500414061636</v>
      </c>
      <c r="N303" s="827">
        <f>[3]Model_inputs!M91</f>
        <v>17209.654103166755</v>
      </c>
      <c r="O303" s="826">
        <f>[3]Model_inputs!N91</f>
        <v>2.8500000000000001E-2</v>
      </c>
      <c r="P303" s="794">
        <f>[3]Model_inputs!O91</f>
        <v>0.2666</v>
      </c>
      <c r="Q303" s="794">
        <f>[3]Model_inputs!P91</f>
        <v>7.7829299613712405E-2</v>
      </c>
      <c r="R303" s="827">
        <f>[3]Model_inputs!Q91</f>
        <v>855.36997644260703</v>
      </c>
      <c r="S303" s="826">
        <f>[3]Model_inputs!R91</f>
        <v>0</v>
      </c>
      <c r="T303" s="794">
        <f>[3]Model_inputs!S91</f>
        <v>0</v>
      </c>
      <c r="U303" s="794">
        <f>[3]Model_inputs!T91</f>
        <v>0</v>
      </c>
      <c r="V303" s="827">
        <f>[3]Model_inputs!U91</f>
        <v>0</v>
      </c>
      <c r="W303" s="826">
        <f>[3]Model_inputs!V91</f>
        <v>7.4999999999999997E-3</v>
      </c>
      <c r="X303" s="794">
        <f>[3]Model_inputs!W91</f>
        <v>1.7299999999999999E-2</v>
      </c>
      <c r="Y303" s="794">
        <f>[3]Model_inputs!X91</f>
        <v>6.1089825505590917E-2</v>
      </c>
      <c r="Z303" s="827">
        <f>[3]Model_inputs!Y91</f>
        <v>24144.538198607417</v>
      </c>
      <c r="AA303" s="417">
        <f t="shared" si="244"/>
        <v>0.41565691499676982</v>
      </c>
      <c r="AB303" s="416">
        <f t="shared" si="245"/>
        <v>-7.6124190225032376E-3</v>
      </c>
      <c r="AC303" s="416">
        <f t="shared" si="246"/>
        <v>0.33639377075703397</v>
      </c>
      <c r="AD303" s="416">
        <f t="shared" si="247"/>
        <v>-4.2807452843413259E-2</v>
      </c>
      <c r="AE303" s="418">
        <v>1</v>
      </c>
      <c r="AF303" s="493">
        <v>1</v>
      </c>
      <c r="AG303" s="417">
        <f t="shared" si="248"/>
        <v>0.32896692337132527</v>
      </c>
      <c r="AH303" s="416">
        <f t="shared" si="249"/>
        <v>-4.4726404949977393E-2</v>
      </c>
      <c r="AI303" s="416">
        <f t="shared" si="250"/>
        <v>0.38982168731024119</v>
      </c>
      <c r="AJ303" s="416">
        <f t="shared" si="251"/>
        <v>-6.7425191392483505E-3</v>
      </c>
      <c r="AK303" s="506">
        <f>[4]Danaei!C131</f>
        <v>0.427568</v>
      </c>
      <c r="AL303" s="437">
        <f>[4]Danaei!D131</f>
        <v>0.22740260000000001</v>
      </c>
      <c r="AM303" s="437">
        <f>[4]Danaei!E131</f>
        <v>0.22978480000000001</v>
      </c>
      <c r="AN303" s="437">
        <f>[4]Danaei!F131</f>
        <v>0.1152445</v>
      </c>
      <c r="AO303" s="800">
        <f>[3]Model_inputs!Z91</f>
        <v>18218.930671453923</v>
      </c>
      <c r="AP303" s="424"/>
      <c r="AQ303" s="437">
        <f t="shared" si="243"/>
        <v>0.99999989999999994</v>
      </c>
      <c r="AR303" s="424"/>
      <c r="AS303" s="424"/>
      <c r="AT303" s="424"/>
      <c r="AU303" s="424"/>
      <c r="AV303" s="424"/>
      <c r="AW303" s="424"/>
      <c r="AX303" s="431"/>
      <c r="AY303" s="451"/>
      <c r="AZ303" s="451"/>
      <c r="BE303" s="424"/>
      <c r="BF303" s="424"/>
      <c r="BG303" s="424"/>
      <c r="BH303" s="424"/>
      <c r="BI303" s="424"/>
      <c r="BJ303" s="424"/>
      <c r="BK303" s="424"/>
      <c r="BL303" s="424"/>
      <c r="BM303" s="424"/>
      <c r="BN303" s="424"/>
      <c r="BO303" s="424"/>
      <c r="BP303" s="424"/>
      <c r="BQ303" s="424"/>
      <c r="BR303" s="424"/>
      <c r="BS303" s="424"/>
      <c r="BT303" s="424"/>
      <c r="BU303" s="424"/>
      <c r="BV303" s="425" t="s">
        <v>13</v>
      </c>
      <c r="BW303" s="424">
        <v>88</v>
      </c>
      <c r="BX303" s="429">
        <f>[5]Model_inputs!AA91</f>
        <v>0.92176926880978016</v>
      </c>
      <c r="BY303" s="429">
        <f>[5]Model_inputs!AB91</f>
        <v>0.72369681344243342</v>
      </c>
      <c r="BZ303" s="429">
        <f>[5]Model_inputs!AC91</f>
        <v>0.74908181478954716</v>
      </c>
      <c r="CA303" s="429">
        <f>[5]Model_inputs!AD91</f>
        <v>1</v>
      </c>
      <c r="CB303" s="429">
        <f>[5]Model_inputs!AE91</f>
        <v>0.70454545454545447</v>
      </c>
      <c r="CC303" s="429">
        <f>[5]Model_inputs!AF91</f>
        <v>0.88950793227765479</v>
      </c>
      <c r="CD303" s="429">
        <f>[5]Model_inputs!AG91</f>
        <v>0.79122436158486886</v>
      </c>
      <c r="CE303" s="429">
        <f>[5]Model_inputs!AH91</f>
        <v>0.81122602261628052</v>
      </c>
      <c r="CF303" s="429">
        <f>[5]Model_inputs!AI91</f>
        <v>1</v>
      </c>
      <c r="CG303" s="429">
        <f>[5]Model_inputs!AJ91</f>
        <v>1</v>
      </c>
      <c r="CH303" s="419"/>
    </row>
    <row r="304" spans="1:86" s="425" customFormat="1">
      <c r="A304" s="425" t="s">
        <v>13</v>
      </c>
      <c r="B304" s="424">
        <f t="shared" si="234"/>
        <v>89</v>
      </c>
      <c r="C304" s="817">
        <f>[3]Model_inputs!D92</f>
        <v>0.14148471615720523</v>
      </c>
      <c r="D304" s="815">
        <f>[3]Model_inputs!C92</f>
        <v>4580</v>
      </c>
      <c r="E304" s="434"/>
      <c r="F304" s="822">
        <f>[3]Model_inputs!E92</f>
        <v>0.28390132704141746</v>
      </c>
      <c r="G304" s="826">
        <f>[3]Model_inputs!F92</f>
        <v>3.1300000000000001E-2</v>
      </c>
      <c r="H304" s="794">
        <f>[3]Model_inputs!G92</f>
        <v>0.29420000000000002</v>
      </c>
      <c r="I304" s="794">
        <f>[3]Model_inputs!H92</f>
        <v>0.13698079470426283</v>
      </c>
      <c r="J304" s="827">
        <f>[3]Model_inputs!I92</f>
        <v>2024.3318361786805</v>
      </c>
      <c r="K304" s="826">
        <f>[3]Model_inputs!J92</f>
        <v>7.7000000000000002E-3</v>
      </c>
      <c r="L304" s="794">
        <f>[3]Model_inputs!K92</f>
        <v>0.25700000000000001</v>
      </c>
      <c r="M304" s="794">
        <f>[3]Model_inputs!L92</f>
        <v>0.19211500414061636</v>
      </c>
      <c r="N304" s="827">
        <f>[3]Model_inputs!M92</f>
        <v>17209.654103166755</v>
      </c>
      <c r="O304" s="826">
        <f>[3]Model_inputs!N92</f>
        <v>3.1300000000000001E-2</v>
      </c>
      <c r="P304" s="794">
        <f>[3]Model_inputs!O92</f>
        <v>0.29420000000000002</v>
      </c>
      <c r="Q304" s="794">
        <f>[3]Model_inputs!P92</f>
        <v>7.7829299613712405E-2</v>
      </c>
      <c r="R304" s="827">
        <f>[3]Model_inputs!Q92</f>
        <v>855.36997644260703</v>
      </c>
      <c r="S304" s="826">
        <f>[3]Model_inputs!R92</f>
        <v>0</v>
      </c>
      <c r="T304" s="794">
        <f>[3]Model_inputs!S92</f>
        <v>0</v>
      </c>
      <c r="U304" s="794">
        <f>[3]Model_inputs!T92</f>
        <v>0</v>
      </c>
      <c r="V304" s="827">
        <f>[3]Model_inputs!U92</f>
        <v>0</v>
      </c>
      <c r="W304" s="826">
        <f>[3]Model_inputs!V92</f>
        <v>7.9000000000000008E-3</v>
      </c>
      <c r="X304" s="794">
        <f>[3]Model_inputs!W92</f>
        <v>1.7399999999999999E-2</v>
      </c>
      <c r="Y304" s="794">
        <f>[3]Model_inputs!X92</f>
        <v>6.1089825505590917E-2</v>
      </c>
      <c r="Z304" s="827">
        <f>[3]Model_inputs!Y92</f>
        <v>24144.538198607417</v>
      </c>
      <c r="AA304" s="417">
        <f t="shared" si="244"/>
        <v>0.41565691499676982</v>
      </c>
      <c r="AB304" s="416">
        <f t="shared" si="245"/>
        <v>-7.6124190225032376E-3</v>
      </c>
      <c r="AC304" s="416">
        <f t="shared" si="246"/>
        <v>0.33639377075703397</v>
      </c>
      <c r="AD304" s="416">
        <f t="shared" si="247"/>
        <v>-4.2807452843413259E-2</v>
      </c>
      <c r="AE304" s="418">
        <v>1</v>
      </c>
      <c r="AF304" s="493">
        <v>1</v>
      </c>
      <c r="AG304" s="417">
        <f t="shared" si="248"/>
        <v>0.32896692337132527</v>
      </c>
      <c r="AH304" s="416">
        <f t="shared" si="249"/>
        <v>-4.4726404949977393E-2</v>
      </c>
      <c r="AI304" s="416">
        <f t="shared" si="250"/>
        <v>0.38982168731024119</v>
      </c>
      <c r="AJ304" s="416">
        <f t="shared" si="251"/>
        <v>-6.7425191392483505E-3</v>
      </c>
      <c r="AK304" s="506">
        <f>[4]Danaei!C132</f>
        <v>0.427568</v>
      </c>
      <c r="AL304" s="437">
        <f>[4]Danaei!D132</f>
        <v>0.22740260000000001</v>
      </c>
      <c r="AM304" s="437">
        <f>[4]Danaei!E132</f>
        <v>0.22978480000000001</v>
      </c>
      <c r="AN304" s="437">
        <f>[4]Danaei!F132</f>
        <v>0.1152445</v>
      </c>
      <c r="AO304" s="800">
        <f>[3]Model_inputs!Z92</f>
        <v>18218.930671453923</v>
      </c>
      <c r="AP304" s="424"/>
      <c r="AQ304" s="437">
        <f t="shared" si="243"/>
        <v>0.99999989999999994</v>
      </c>
      <c r="AR304" s="424"/>
      <c r="AS304" s="424"/>
      <c r="AT304" s="424"/>
      <c r="AU304" s="424"/>
      <c r="AV304" s="424"/>
      <c r="AW304" s="424"/>
      <c r="AX304" s="431"/>
      <c r="AY304" s="451"/>
      <c r="AZ304" s="451"/>
      <c r="BE304" s="424"/>
      <c r="BF304" s="424"/>
      <c r="BG304" s="424"/>
      <c r="BH304" s="424"/>
      <c r="BI304" s="424"/>
      <c r="BJ304" s="424"/>
      <c r="BK304" s="424"/>
      <c r="BL304" s="424"/>
      <c r="BM304" s="424"/>
      <c r="BN304" s="424"/>
      <c r="BO304" s="424"/>
      <c r="BP304" s="424"/>
      <c r="BQ304" s="424"/>
      <c r="BR304" s="424"/>
      <c r="BS304" s="424"/>
      <c r="BT304" s="424"/>
      <c r="BU304" s="424"/>
      <c r="BV304" s="425" t="s">
        <v>13</v>
      </c>
      <c r="BW304" s="424">
        <v>89</v>
      </c>
      <c r="BX304" s="429">
        <f>[5]Model_inputs!AA92</f>
        <v>0.92176926880978016</v>
      </c>
      <c r="BY304" s="429">
        <f>[5]Model_inputs!AB92</f>
        <v>0.72369681344243342</v>
      </c>
      <c r="BZ304" s="429">
        <f>[5]Model_inputs!AC92</f>
        <v>0.74908181478954716</v>
      </c>
      <c r="CA304" s="429">
        <f>[5]Model_inputs!AD92</f>
        <v>1</v>
      </c>
      <c r="CB304" s="429">
        <f>[5]Model_inputs!AE92</f>
        <v>0.70454545454545447</v>
      </c>
      <c r="CC304" s="429">
        <f>[5]Model_inputs!AF92</f>
        <v>0.88950793227765479</v>
      </c>
      <c r="CD304" s="429">
        <f>[5]Model_inputs!AG92</f>
        <v>0.79122436158486886</v>
      </c>
      <c r="CE304" s="429">
        <f>[5]Model_inputs!AH92</f>
        <v>0.81122602261628052</v>
      </c>
      <c r="CF304" s="429">
        <f>[5]Model_inputs!AI92</f>
        <v>1</v>
      </c>
      <c r="CG304" s="429">
        <f>[5]Model_inputs!AJ92</f>
        <v>1</v>
      </c>
      <c r="CH304" s="419"/>
    </row>
    <row r="305" spans="1:86" s="425" customFormat="1">
      <c r="A305" s="425" t="s">
        <v>13</v>
      </c>
      <c r="B305" s="424">
        <f t="shared" si="234"/>
        <v>90</v>
      </c>
      <c r="C305" s="817">
        <f>[3]Model_inputs!D93</f>
        <v>0.16816816816816818</v>
      </c>
      <c r="D305" s="815">
        <f>[3]Model_inputs!C93</f>
        <v>3663</v>
      </c>
      <c r="E305" s="434"/>
      <c r="F305" s="822">
        <f>[3]Model_inputs!E93</f>
        <v>0.28648240945609538</v>
      </c>
      <c r="G305" s="826">
        <f>[3]Model_inputs!F93</f>
        <v>3.4299999999999997E-2</v>
      </c>
      <c r="H305" s="794">
        <f>[3]Model_inputs!G93</f>
        <v>0.32229999999999998</v>
      </c>
      <c r="I305" s="794">
        <f>[3]Model_inputs!H93</f>
        <v>0.13698079470426283</v>
      </c>
      <c r="J305" s="827">
        <f>[3]Model_inputs!I93</f>
        <v>1866.4436094751782</v>
      </c>
      <c r="K305" s="826">
        <f>[3]Model_inputs!J93</f>
        <v>8.5000000000000006E-3</v>
      </c>
      <c r="L305" s="794">
        <f>[3]Model_inputs!K93</f>
        <v>0.28799999999999998</v>
      </c>
      <c r="M305" s="794">
        <f>[3]Model_inputs!L93</f>
        <v>0.19211500414061636</v>
      </c>
      <c r="N305" s="827">
        <f>[3]Model_inputs!M93</f>
        <v>21820.480595244018</v>
      </c>
      <c r="O305" s="826">
        <f>[3]Model_inputs!N93</f>
        <v>3.4299999999999997E-2</v>
      </c>
      <c r="P305" s="794">
        <f>[3]Model_inputs!O93</f>
        <v>0.32229999999999998</v>
      </c>
      <c r="Q305" s="794">
        <f>[3]Model_inputs!P93</f>
        <v>7.7829299613712405E-2</v>
      </c>
      <c r="R305" s="827">
        <f>[3]Model_inputs!Q93</f>
        <v>794.52063135996514</v>
      </c>
      <c r="S305" s="826">
        <f>[3]Model_inputs!R93</f>
        <v>0</v>
      </c>
      <c r="T305" s="794">
        <f>[3]Model_inputs!S93</f>
        <v>0</v>
      </c>
      <c r="U305" s="794">
        <f>[3]Model_inputs!T93</f>
        <v>0</v>
      </c>
      <c r="V305" s="827">
        <f>[3]Model_inputs!U93</f>
        <v>0</v>
      </c>
      <c r="W305" s="826">
        <f>[3]Model_inputs!V93</f>
        <v>8.2000000000000007E-3</v>
      </c>
      <c r="X305" s="794">
        <f>[3]Model_inputs!W93</f>
        <v>1.7600000000000001E-2</v>
      </c>
      <c r="Y305" s="794">
        <f>[3]Model_inputs!X93</f>
        <v>6.1089825505590917E-2</v>
      </c>
      <c r="Z305" s="827">
        <f>[3]Model_inputs!Y93</f>
        <v>25819.484176905626</v>
      </c>
      <c r="AA305" s="417">
        <f t="shared" si="244"/>
        <v>0.41565691499676982</v>
      </c>
      <c r="AB305" s="416">
        <f t="shared" si="245"/>
        <v>-7.6124190225032376E-3</v>
      </c>
      <c r="AC305" s="416">
        <f t="shared" si="246"/>
        <v>0.33639377075703397</v>
      </c>
      <c r="AD305" s="416">
        <f t="shared" si="247"/>
        <v>-4.2807452843413259E-2</v>
      </c>
      <c r="AE305" s="418">
        <v>1</v>
      </c>
      <c r="AF305" s="493">
        <v>1</v>
      </c>
      <c r="AG305" s="417">
        <f t="shared" si="248"/>
        <v>0.32896692337132527</v>
      </c>
      <c r="AH305" s="416">
        <f t="shared" si="249"/>
        <v>-4.4726404949977393E-2</v>
      </c>
      <c r="AI305" s="416">
        <f t="shared" si="250"/>
        <v>0.38982168731024119</v>
      </c>
      <c r="AJ305" s="416">
        <f t="shared" si="251"/>
        <v>-6.7425191392483505E-3</v>
      </c>
      <c r="AK305" s="506">
        <f>[4]Danaei!C133</f>
        <v>0.427568</v>
      </c>
      <c r="AL305" s="437">
        <f>[4]Danaei!D133</f>
        <v>0.22740260000000001</v>
      </c>
      <c r="AM305" s="437">
        <f>[4]Danaei!E133</f>
        <v>0.22978480000000001</v>
      </c>
      <c r="AN305" s="437">
        <f>[4]Danaei!F133</f>
        <v>0.1152445</v>
      </c>
      <c r="AO305" s="800">
        <f>[3]Model_inputs!Z93</f>
        <v>18218.930671453923</v>
      </c>
      <c r="AP305" s="424"/>
      <c r="AQ305" s="437">
        <f t="shared" si="243"/>
        <v>0.99999989999999994</v>
      </c>
      <c r="AR305" s="424"/>
      <c r="AS305" s="424"/>
      <c r="AT305" s="424"/>
      <c r="AU305" s="424"/>
      <c r="AV305" s="424"/>
      <c r="AW305" s="424"/>
      <c r="AX305" s="431"/>
      <c r="AY305" s="451"/>
      <c r="AZ305" s="451"/>
      <c r="BE305" s="424"/>
      <c r="BF305" s="424"/>
      <c r="BG305" s="424"/>
      <c r="BH305" s="424"/>
      <c r="BI305" s="424"/>
      <c r="BJ305" s="424"/>
      <c r="BK305" s="424"/>
      <c r="BL305" s="424"/>
      <c r="BM305" s="424"/>
      <c r="BN305" s="424"/>
      <c r="BO305" s="424"/>
      <c r="BP305" s="424"/>
      <c r="BQ305" s="424"/>
      <c r="BR305" s="424"/>
      <c r="BS305" s="424"/>
      <c r="BT305" s="424"/>
      <c r="BU305" s="424"/>
      <c r="BV305" s="425" t="s">
        <v>13</v>
      </c>
      <c r="BW305" s="424">
        <v>90</v>
      </c>
      <c r="BX305" s="429">
        <f>[5]Model_inputs!AA93</f>
        <v>0.92176926880978016</v>
      </c>
      <c r="BY305" s="429">
        <f>[5]Model_inputs!AB93</f>
        <v>0.72369681344243342</v>
      </c>
      <c r="BZ305" s="429">
        <f>[5]Model_inputs!AC93</f>
        <v>0.74908181478954716</v>
      </c>
      <c r="CA305" s="429">
        <f>[5]Model_inputs!AD93</f>
        <v>1</v>
      </c>
      <c r="CB305" s="429">
        <f>[5]Model_inputs!AE93</f>
        <v>0.70454545454545447</v>
      </c>
      <c r="CC305" s="429">
        <f>[5]Model_inputs!AF93</f>
        <v>0.88950793227765479</v>
      </c>
      <c r="CD305" s="429">
        <f>[5]Model_inputs!AG93</f>
        <v>0.79122436158486886</v>
      </c>
      <c r="CE305" s="429">
        <f>[5]Model_inputs!AH93</f>
        <v>0.81122602261628052</v>
      </c>
      <c r="CF305" s="429">
        <f>[5]Model_inputs!AI93</f>
        <v>1</v>
      </c>
      <c r="CG305" s="429">
        <f>[5]Model_inputs!AJ93</f>
        <v>1</v>
      </c>
      <c r="CH305" s="419"/>
    </row>
    <row r="306" spans="1:86" s="425" customFormat="1">
      <c r="A306" s="425" t="s">
        <v>13</v>
      </c>
      <c r="B306" s="424">
        <f t="shared" si="234"/>
        <v>91</v>
      </c>
      <c r="C306" s="817">
        <f>[3]Model_inputs!D94</f>
        <v>0.18849069607167471</v>
      </c>
      <c r="D306" s="815">
        <f>[3]Model_inputs!C94</f>
        <v>2902</v>
      </c>
      <c r="E306" s="806"/>
      <c r="F306" s="822">
        <f>[3]Model_inputs!E94</f>
        <v>0.28907748493658886</v>
      </c>
      <c r="G306" s="826">
        <f>[3]Model_inputs!F94</f>
        <v>3.7499999999999999E-2</v>
      </c>
      <c r="H306" s="794">
        <f>[3]Model_inputs!G94</f>
        <v>0.34989999999999999</v>
      </c>
      <c r="I306" s="794">
        <f>[3]Model_inputs!H94</f>
        <v>0.13698079470426283</v>
      </c>
      <c r="J306" s="827">
        <f>[3]Model_inputs!I94</f>
        <v>1866.4436094751782</v>
      </c>
      <c r="K306" s="826">
        <f>[3]Model_inputs!J94</f>
        <v>9.4999999999999998E-3</v>
      </c>
      <c r="L306" s="794">
        <f>[3]Model_inputs!K94</f>
        <v>0.31940000000000002</v>
      </c>
      <c r="M306" s="794">
        <f>[3]Model_inputs!L94</f>
        <v>0.19211500414061636</v>
      </c>
      <c r="N306" s="827">
        <f>[3]Model_inputs!M94</f>
        <v>21820.480595244018</v>
      </c>
      <c r="O306" s="826">
        <f>[3]Model_inputs!N94</f>
        <v>3.7499999999999999E-2</v>
      </c>
      <c r="P306" s="794">
        <f>[3]Model_inputs!O94</f>
        <v>0.34989999999999999</v>
      </c>
      <c r="Q306" s="794">
        <f>[3]Model_inputs!P94</f>
        <v>7.7829299613712405E-2</v>
      </c>
      <c r="R306" s="827">
        <f>[3]Model_inputs!Q94</f>
        <v>794.52063135996514</v>
      </c>
      <c r="S306" s="826">
        <f>[3]Model_inputs!R94</f>
        <v>0</v>
      </c>
      <c r="T306" s="794">
        <f>[3]Model_inputs!S94</f>
        <v>0</v>
      </c>
      <c r="U306" s="794">
        <f>[3]Model_inputs!T94</f>
        <v>0</v>
      </c>
      <c r="V306" s="827">
        <f>[3]Model_inputs!U94</f>
        <v>0</v>
      </c>
      <c r="W306" s="826">
        <f>[3]Model_inputs!V94</f>
        <v>8.6E-3</v>
      </c>
      <c r="X306" s="794">
        <f>[3]Model_inputs!W94</f>
        <v>1.78E-2</v>
      </c>
      <c r="Y306" s="794">
        <f>[3]Model_inputs!X94</f>
        <v>6.1089825505590917E-2</v>
      </c>
      <c r="Z306" s="827">
        <f>[3]Model_inputs!Y94</f>
        <v>25819.484176905626</v>
      </c>
      <c r="AA306" s="417">
        <f t="shared" si="244"/>
        <v>0.41565691499676982</v>
      </c>
      <c r="AB306" s="416">
        <f t="shared" si="245"/>
        <v>-7.6124190225032376E-3</v>
      </c>
      <c r="AC306" s="416">
        <f t="shared" si="246"/>
        <v>0.33639377075703397</v>
      </c>
      <c r="AD306" s="416">
        <f t="shared" si="247"/>
        <v>-4.2807452843413259E-2</v>
      </c>
      <c r="AE306" s="418">
        <v>1</v>
      </c>
      <c r="AF306" s="493">
        <v>1</v>
      </c>
      <c r="AG306" s="417">
        <f t="shared" si="248"/>
        <v>0.32896692337132527</v>
      </c>
      <c r="AH306" s="416">
        <f t="shared" si="249"/>
        <v>-4.4726404949977393E-2</v>
      </c>
      <c r="AI306" s="416">
        <f t="shared" si="250"/>
        <v>0.38982168731024119</v>
      </c>
      <c r="AJ306" s="416">
        <f t="shared" si="251"/>
        <v>-6.7425191392483505E-3</v>
      </c>
      <c r="AK306" s="506">
        <f>[4]Danaei!C134</f>
        <v>0.427568</v>
      </c>
      <c r="AL306" s="437">
        <f>[4]Danaei!D134</f>
        <v>0.22740260000000001</v>
      </c>
      <c r="AM306" s="437">
        <f>[4]Danaei!E134</f>
        <v>0.22978480000000001</v>
      </c>
      <c r="AN306" s="437">
        <f>[4]Danaei!F134</f>
        <v>0.1152445</v>
      </c>
      <c r="AO306" s="800">
        <f>[3]Model_inputs!Z94</f>
        <v>18218.930671453923</v>
      </c>
      <c r="AP306" s="424"/>
      <c r="AQ306" s="437">
        <f t="shared" si="243"/>
        <v>0.99999989999999994</v>
      </c>
      <c r="AR306" s="424"/>
      <c r="AS306" s="424"/>
      <c r="AT306" s="424"/>
      <c r="AU306" s="424"/>
      <c r="AV306" s="424"/>
      <c r="AW306" s="424"/>
      <c r="AX306" s="431"/>
      <c r="AY306" s="451"/>
      <c r="AZ306" s="451"/>
      <c r="BE306" s="424"/>
      <c r="BF306" s="424"/>
      <c r="BG306" s="424"/>
      <c r="BH306" s="424"/>
      <c r="BI306" s="424"/>
      <c r="BJ306" s="424"/>
      <c r="BK306" s="424"/>
      <c r="BL306" s="424"/>
      <c r="BM306" s="424"/>
      <c r="BN306" s="424"/>
      <c r="BO306" s="424"/>
      <c r="BP306" s="424"/>
      <c r="BQ306" s="424"/>
      <c r="BR306" s="424"/>
      <c r="BS306" s="424"/>
      <c r="BT306" s="424"/>
      <c r="BU306" s="424"/>
      <c r="BV306" s="425" t="s">
        <v>13</v>
      </c>
      <c r="BW306" s="424">
        <v>91</v>
      </c>
      <c r="BX306" s="429">
        <f>[5]Model_inputs!AA94</f>
        <v>0.92176926880978016</v>
      </c>
      <c r="BY306" s="429">
        <f>[5]Model_inputs!AB94</f>
        <v>0.72369681344243342</v>
      </c>
      <c r="BZ306" s="429">
        <f>[5]Model_inputs!AC94</f>
        <v>0.74908181478954716</v>
      </c>
      <c r="CA306" s="429">
        <f>[5]Model_inputs!AD94</f>
        <v>1</v>
      </c>
      <c r="CB306" s="429">
        <f>[5]Model_inputs!AE94</f>
        <v>0.70454545454545447</v>
      </c>
      <c r="CC306" s="429">
        <f>[5]Model_inputs!AF94</f>
        <v>0.88950793227765479</v>
      </c>
      <c r="CD306" s="429">
        <f>[5]Model_inputs!AG94</f>
        <v>0.79122436158486886</v>
      </c>
      <c r="CE306" s="429">
        <f>[5]Model_inputs!AH94</f>
        <v>0.81122602261628052</v>
      </c>
      <c r="CF306" s="429">
        <f>[5]Model_inputs!AI94</f>
        <v>1</v>
      </c>
      <c r="CG306" s="429">
        <f>[5]Model_inputs!AJ94</f>
        <v>1</v>
      </c>
      <c r="CH306" s="419"/>
    </row>
    <row r="307" spans="1:86" s="425" customFormat="1">
      <c r="A307" s="425" t="s">
        <v>13</v>
      </c>
      <c r="B307" s="424">
        <f t="shared" si="234"/>
        <v>92</v>
      </c>
      <c r="C307" s="817">
        <f>[3]Model_inputs!D95</f>
        <v>0.21031390134529149</v>
      </c>
      <c r="D307" s="815">
        <f>[3]Model_inputs!C95</f>
        <v>2230</v>
      </c>
      <c r="E307" s="434">
        <f>SUM(D305:D309)</f>
        <v>11755</v>
      </c>
      <c r="F307" s="822">
        <f>[3]Model_inputs!E95</f>
        <v>0.29168645789435949</v>
      </c>
      <c r="G307" s="826">
        <f>[3]Model_inputs!F95</f>
        <v>4.07E-2</v>
      </c>
      <c r="H307" s="794">
        <f>[3]Model_inputs!G95</f>
        <v>0.37630000000000002</v>
      </c>
      <c r="I307" s="794">
        <f>[3]Model_inputs!H95</f>
        <v>0.13698079470426283</v>
      </c>
      <c r="J307" s="827">
        <f>[3]Model_inputs!I95</f>
        <v>1866.4436094751782</v>
      </c>
      <c r="K307" s="826">
        <f>[3]Model_inputs!J95</f>
        <v>1.04E-2</v>
      </c>
      <c r="L307" s="794">
        <f>[3]Model_inputs!K95</f>
        <v>0.3493</v>
      </c>
      <c r="M307" s="794">
        <f>[3]Model_inputs!L95</f>
        <v>0.19211500414061636</v>
      </c>
      <c r="N307" s="827">
        <f>[3]Model_inputs!M95</f>
        <v>21820.480595244018</v>
      </c>
      <c r="O307" s="826">
        <f>[3]Model_inputs!N95</f>
        <v>4.07E-2</v>
      </c>
      <c r="P307" s="794">
        <f>[3]Model_inputs!O95</f>
        <v>0.37630000000000002</v>
      </c>
      <c r="Q307" s="794">
        <f>[3]Model_inputs!P95</f>
        <v>7.7829299613712405E-2</v>
      </c>
      <c r="R307" s="827">
        <f>[3]Model_inputs!Q95</f>
        <v>794.52063135996514</v>
      </c>
      <c r="S307" s="826">
        <f>[3]Model_inputs!R95</f>
        <v>0</v>
      </c>
      <c r="T307" s="794">
        <f>[3]Model_inputs!S95</f>
        <v>0</v>
      </c>
      <c r="U307" s="794">
        <f>[3]Model_inputs!T95</f>
        <v>0</v>
      </c>
      <c r="V307" s="827">
        <f>[3]Model_inputs!U95</f>
        <v>0</v>
      </c>
      <c r="W307" s="826">
        <f>[3]Model_inputs!V95</f>
        <v>8.9999999999999993E-3</v>
      </c>
      <c r="X307" s="794">
        <f>[3]Model_inputs!W95</f>
        <v>1.7899999999999999E-2</v>
      </c>
      <c r="Y307" s="794">
        <f>[3]Model_inputs!X95</f>
        <v>6.1089825505590917E-2</v>
      </c>
      <c r="Z307" s="827">
        <f>[3]Model_inputs!Y95</f>
        <v>25819.484176905626</v>
      </c>
      <c r="AA307" s="417">
        <f t="shared" si="244"/>
        <v>0.41565691499676982</v>
      </c>
      <c r="AB307" s="416">
        <f t="shared" si="245"/>
        <v>-7.6124190225032376E-3</v>
      </c>
      <c r="AC307" s="416">
        <f t="shared" si="246"/>
        <v>0.33639377075703397</v>
      </c>
      <c r="AD307" s="416">
        <f t="shared" si="247"/>
        <v>-4.2807452843413259E-2</v>
      </c>
      <c r="AE307" s="418">
        <v>1</v>
      </c>
      <c r="AF307" s="493">
        <v>1</v>
      </c>
      <c r="AG307" s="417">
        <f t="shared" si="248"/>
        <v>0.32896692337132527</v>
      </c>
      <c r="AH307" s="416">
        <f t="shared" si="249"/>
        <v>-4.4726404949977393E-2</v>
      </c>
      <c r="AI307" s="416">
        <f t="shared" si="250"/>
        <v>0.38982168731024119</v>
      </c>
      <c r="AJ307" s="416">
        <f t="shared" si="251"/>
        <v>-6.7425191392483505E-3</v>
      </c>
      <c r="AK307" s="506">
        <f>[4]Danaei!C135</f>
        <v>0.427568</v>
      </c>
      <c r="AL307" s="437">
        <f>[4]Danaei!D135</f>
        <v>0.22740260000000001</v>
      </c>
      <c r="AM307" s="437">
        <f>[4]Danaei!E135</f>
        <v>0.22978480000000001</v>
      </c>
      <c r="AN307" s="437">
        <f>[4]Danaei!F135</f>
        <v>0.1152445</v>
      </c>
      <c r="AO307" s="800">
        <f>[3]Model_inputs!Z95</f>
        <v>18218.930671453923</v>
      </c>
      <c r="AP307" s="424"/>
      <c r="AQ307" s="437">
        <f t="shared" si="243"/>
        <v>0.99999989999999994</v>
      </c>
      <c r="AR307" s="424"/>
      <c r="AS307" s="424"/>
      <c r="AT307" s="424"/>
      <c r="AU307" s="424"/>
      <c r="AV307" s="424"/>
      <c r="AW307" s="424"/>
      <c r="AX307" s="431"/>
      <c r="AY307" s="451"/>
      <c r="AZ307" s="451"/>
      <c r="BA307" s="424"/>
      <c r="BB307" s="424"/>
      <c r="BC307" s="424"/>
      <c r="BD307" s="424"/>
      <c r="BE307" s="424"/>
      <c r="BF307" s="424"/>
      <c r="BG307" s="424"/>
      <c r="BH307" s="424"/>
      <c r="BI307" s="424"/>
      <c r="BJ307" s="424"/>
      <c r="BK307" s="424"/>
      <c r="BL307" s="424"/>
      <c r="BM307" s="424"/>
      <c r="BN307" s="424"/>
      <c r="BO307" s="424"/>
      <c r="BP307" s="424"/>
      <c r="BQ307" s="424"/>
      <c r="BR307" s="424"/>
      <c r="BS307" s="424"/>
      <c r="BT307" s="424"/>
      <c r="BU307" s="424"/>
      <c r="BV307" s="425" t="s">
        <v>13</v>
      </c>
      <c r="BW307" s="424">
        <v>92</v>
      </c>
      <c r="BX307" s="429">
        <f>[5]Model_inputs!AA95</f>
        <v>0.92176926880978016</v>
      </c>
      <c r="BY307" s="429">
        <f>[5]Model_inputs!AB95</f>
        <v>0.72369681344243342</v>
      </c>
      <c r="BZ307" s="429">
        <f>[5]Model_inputs!AC95</f>
        <v>0.74908181478954716</v>
      </c>
      <c r="CA307" s="429">
        <f>[5]Model_inputs!AD95</f>
        <v>1</v>
      </c>
      <c r="CB307" s="429">
        <f>[5]Model_inputs!AE95</f>
        <v>0.70454545454545447</v>
      </c>
      <c r="CC307" s="429">
        <f>[5]Model_inputs!AF95</f>
        <v>0.88950793227765479</v>
      </c>
      <c r="CD307" s="429">
        <f>[5]Model_inputs!AG95</f>
        <v>0.79122436158486886</v>
      </c>
      <c r="CE307" s="429">
        <f>[5]Model_inputs!AH95</f>
        <v>0.81122602261628052</v>
      </c>
      <c r="CF307" s="429">
        <f>[5]Model_inputs!AI95</f>
        <v>1</v>
      </c>
      <c r="CG307" s="429">
        <f>[5]Model_inputs!AJ95</f>
        <v>1</v>
      </c>
      <c r="CH307" s="419"/>
    </row>
    <row r="308" spans="1:86" s="425" customFormat="1">
      <c r="A308" s="425" t="s">
        <v>13</v>
      </c>
      <c r="B308" s="424">
        <f t="shared" si="234"/>
        <v>93</v>
      </c>
      <c r="C308" s="817">
        <f>[3]Model_inputs!D96</f>
        <v>0.21092831962397179</v>
      </c>
      <c r="D308" s="815">
        <f>[3]Model_inputs!C96</f>
        <v>1702</v>
      </c>
      <c r="E308" s="434"/>
      <c r="F308" s="822">
        <f>[3]Model_inputs!E96</f>
        <v>0.29430922947465682</v>
      </c>
      <c r="G308" s="826">
        <f>[3]Model_inputs!F96</f>
        <v>4.3900000000000002E-2</v>
      </c>
      <c r="H308" s="794">
        <f>[3]Model_inputs!G96</f>
        <v>0.40160000000000001</v>
      </c>
      <c r="I308" s="794">
        <f>[3]Model_inputs!H96</f>
        <v>0.13698079470426283</v>
      </c>
      <c r="J308" s="827">
        <f>[3]Model_inputs!I96</f>
        <v>1866.4436094751782</v>
      </c>
      <c r="K308" s="826">
        <f>[3]Model_inputs!J96</f>
        <v>1.14E-2</v>
      </c>
      <c r="L308" s="794">
        <f>[3]Model_inputs!K96</f>
        <v>0.37769999999999998</v>
      </c>
      <c r="M308" s="794">
        <f>[3]Model_inputs!L96</f>
        <v>0.19211500414061636</v>
      </c>
      <c r="N308" s="827">
        <f>[3]Model_inputs!M96</f>
        <v>21820.480595244018</v>
      </c>
      <c r="O308" s="826">
        <f>[3]Model_inputs!N96</f>
        <v>4.3900000000000002E-2</v>
      </c>
      <c r="P308" s="794">
        <f>[3]Model_inputs!O96</f>
        <v>0.40160000000000001</v>
      </c>
      <c r="Q308" s="794">
        <f>[3]Model_inputs!P96</f>
        <v>7.7829299613712405E-2</v>
      </c>
      <c r="R308" s="827">
        <f>[3]Model_inputs!Q96</f>
        <v>794.52063135996514</v>
      </c>
      <c r="S308" s="826">
        <f>[3]Model_inputs!R96</f>
        <v>0</v>
      </c>
      <c r="T308" s="794">
        <f>[3]Model_inputs!S96</f>
        <v>0</v>
      </c>
      <c r="U308" s="794">
        <f>[3]Model_inputs!T96</f>
        <v>0</v>
      </c>
      <c r="V308" s="827">
        <f>[3]Model_inputs!U96</f>
        <v>0</v>
      </c>
      <c r="W308" s="826">
        <f>[3]Model_inputs!V96</f>
        <v>9.4000000000000004E-3</v>
      </c>
      <c r="X308" s="794">
        <f>[3]Model_inputs!W96</f>
        <v>1.8100000000000002E-2</v>
      </c>
      <c r="Y308" s="794">
        <f>[3]Model_inputs!X96</f>
        <v>6.1089825505590917E-2</v>
      </c>
      <c r="Z308" s="827">
        <f>[3]Model_inputs!Y96</f>
        <v>25819.484176905626</v>
      </c>
      <c r="AA308" s="417">
        <f t="shared" si="244"/>
        <v>0.41565691499676982</v>
      </c>
      <c r="AB308" s="416">
        <f t="shared" si="245"/>
        <v>-7.6124190225032376E-3</v>
      </c>
      <c r="AC308" s="416">
        <f t="shared" si="246"/>
        <v>0.33639377075703397</v>
      </c>
      <c r="AD308" s="416">
        <f t="shared" si="247"/>
        <v>-4.2807452843413259E-2</v>
      </c>
      <c r="AE308" s="418">
        <v>1</v>
      </c>
      <c r="AF308" s="493">
        <v>1</v>
      </c>
      <c r="AG308" s="417">
        <f t="shared" si="248"/>
        <v>0.32896692337132527</v>
      </c>
      <c r="AH308" s="416">
        <f t="shared" si="249"/>
        <v>-4.4726404949977393E-2</v>
      </c>
      <c r="AI308" s="416">
        <f t="shared" si="250"/>
        <v>0.38982168731024119</v>
      </c>
      <c r="AJ308" s="416">
        <f t="shared" si="251"/>
        <v>-6.7425191392483505E-3</v>
      </c>
      <c r="AK308" s="506">
        <f>[4]Danaei!C136</f>
        <v>0.427568</v>
      </c>
      <c r="AL308" s="437">
        <f>[4]Danaei!D136</f>
        <v>0.22740260000000001</v>
      </c>
      <c r="AM308" s="437">
        <f>[4]Danaei!E136</f>
        <v>0.22978480000000001</v>
      </c>
      <c r="AN308" s="437">
        <f>[4]Danaei!F136</f>
        <v>0.1152445</v>
      </c>
      <c r="AO308" s="800">
        <f>[3]Model_inputs!Z96</f>
        <v>18218.930671453923</v>
      </c>
      <c r="AP308" s="424"/>
      <c r="AQ308" s="437">
        <f t="shared" si="243"/>
        <v>0.99999989999999994</v>
      </c>
      <c r="AR308" s="424"/>
      <c r="AS308" s="424"/>
      <c r="AT308" s="424"/>
      <c r="AU308" s="424"/>
      <c r="AV308" s="424"/>
      <c r="AW308" s="424"/>
      <c r="AX308" s="431"/>
      <c r="AY308" s="451"/>
      <c r="AZ308" s="451"/>
      <c r="BA308" s="424"/>
      <c r="BB308" s="424"/>
      <c r="BC308" s="424"/>
      <c r="BD308" s="424"/>
      <c r="BE308" s="424"/>
      <c r="BF308" s="424"/>
      <c r="BG308" s="424"/>
      <c r="BH308" s="424"/>
      <c r="BI308" s="424"/>
      <c r="BJ308" s="424"/>
      <c r="BK308" s="424"/>
      <c r="BL308" s="424"/>
      <c r="BM308" s="424"/>
      <c r="BN308" s="424"/>
      <c r="BO308" s="424"/>
      <c r="BP308" s="424"/>
      <c r="BQ308" s="424"/>
      <c r="BR308" s="424"/>
      <c r="BS308" s="424"/>
      <c r="BT308" s="424"/>
      <c r="BU308" s="424"/>
      <c r="BV308" s="425" t="s">
        <v>13</v>
      </c>
      <c r="BW308" s="424">
        <v>93</v>
      </c>
      <c r="BX308" s="429">
        <f>[5]Model_inputs!AA96</f>
        <v>0.92176926880978016</v>
      </c>
      <c r="BY308" s="429">
        <f>[5]Model_inputs!AB96</f>
        <v>0.72369681344243342</v>
      </c>
      <c r="BZ308" s="429">
        <f>[5]Model_inputs!AC96</f>
        <v>0.74908181478954716</v>
      </c>
      <c r="CA308" s="429">
        <f>[5]Model_inputs!AD96</f>
        <v>1</v>
      </c>
      <c r="CB308" s="429">
        <f>[5]Model_inputs!AE96</f>
        <v>0.70454545454545447</v>
      </c>
      <c r="CC308" s="429">
        <f>[5]Model_inputs!AF96</f>
        <v>0.88950793227765479</v>
      </c>
      <c r="CD308" s="429">
        <f>[5]Model_inputs!AG96</f>
        <v>0.79122436158486886</v>
      </c>
      <c r="CE308" s="429">
        <f>[5]Model_inputs!AH96</f>
        <v>0.81122602261628052</v>
      </c>
      <c r="CF308" s="429">
        <f>[5]Model_inputs!AI96</f>
        <v>1</v>
      </c>
      <c r="CG308" s="429">
        <f>[5]Model_inputs!AJ96</f>
        <v>1</v>
      </c>
      <c r="CH308" s="419"/>
    </row>
    <row r="309" spans="1:86" s="425" customFormat="1">
      <c r="A309" s="425" t="s">
        <v>13</v>
      </c>
      <c r="B309" s="424">
        <f t="shared" si="234"/>
        <v>94</v>
      </c>
      <c r="C309" s="817">
        <f>[3]Model_inputs!D97</f>
        <v>0.25198728139904608</v>
      </c>
      <c r="D309" s="815">
        <f>[3]Model_inputs!C97</f>
        <v>1258</v>
      </c>
      <c r="E309" s="434"/>
      <c r="F309" s="822">
        <f>[3]Model_inputs!E97</f>
        <v>0.29694569755072248</v>
      </c>
      <c r="G309" s="826">
        <f>[3]Model_inputs!F97</f>
        <v>4.7100000000000003E-2</v>
      </c>
      <c r="H309" s="794">
        <f>[3]Model_inputs!G97</f>
        <v>0.42559999999999998</v>
      </c>
      <c r="I309" s="794">
        <f>[3]Model_inputs!H97</f>
        <v>0.13698079470426283</v>
      </c>
      <c r="J309" s="827">
        <f>[3]Model_inputs!I97</f>
        <v>1866.4436094751782</v>
      </c>
      <c r="K309" s="826">
        <f>[3]Model_inputs!J97</f>
        <v>1.24E-2</v>
      </c>
      <c r="L309" s="794">
        <f>[3]Model_inputs!K97</f>
        <v>0.40460000000000002</v>
      </c>
      <c r="M309" s="794">
        <f>[3]Model_inputs!L97</f>
        <v>0.19211500414061636</v>
      </c>
      <c r="N309" s="827">
        <f>[3]Model_inputs!M97</f>
        <v>21820.480595244018</v>
      </c>
      <c r="O309" s="826">
        <f>[3]Model_inputs!N97</f>
        <v>4.7100000000000003E-2</v>
      </c>
      <c r="P309" s="794">
        <f>[3]Model_inputs!O97</f>
        <v>0.42559999999999998</v>
      </c>
      <c r="Q309" s="794">
        <f>[3]Model_inputs!P97</f>
        <v>7.7829299613712405E-2</v>
      </c>
      <c r="R309" s="827">
        <f>[3]Model_inputs!Q97</f>
        <v>794.52063135996514</v>
      </c>
      <c r="S309" s="826">
        <f>[3]Model_inputs!R97</f>
        <v>0</v>
      </c>
      <c r="T309" s="794">
        <f>[3]Model_inputs!S97</f>
        <v>0</v>
      </c>
      <c r="U309" s="794">
        <f>[3]Model_inputs!T97</f>
        <v>0</v>
      </c>
      <c r="V309" s="827">
        <f>[3]Model_inputs!U97</f>
        <v>0</v>
      </c>
      <c r="W309" s="826">
        <f>[3]Model_inputs!V97</f>
        <v>9.7999999999999997E-3</v>
      </c>
      <c r="X309" s="794">
        <f>[3]Model_inputs!W97</f>
        <v>1.8200000000000001E-2</v>
      </c>
      <c r="Y309" s="794">
        <f>[3]Model_inputs!X97</f>
        <v>6.1089825505590917E-2</v>
      </c>
      <c r="Z309" s="827">
        <f>[3]Model_inputs!Y97</f>
        <v>25819.484176905626</v>
      </c>
      <c r="AA309" s="417">
        <f t="shared" si="244"/>
        <v>0.41565691499676982</v>
      </c>
      <c r="AB309" s="416">
        <f t="shared" si="245"/>
        <v>-7.6124190225032376E-3</v>
      </c>
      <c r="AC309" s="416">
        <f t="shared" si="246"/>
        <v>0.33639377075703397</v>
      </c>
      <c r="AD309" s="416">
        <f t="shared" si="247"/>
        <v>-4.2807452843413259E-2</v>
      </c>
      <c r="AE309" s="418">
        <v>1</v>
      </c>
      <c r="AF309" s="493">
        <v>1</v>
      </c>
      <c r="AG309" s="417">
        <f t="shared" si="248"/>
        <v>0.32896692337132527</v>
      </c>
      <c r="AH309" s="416">
        <f t="shared" si="249"/>
        <v>-4.4726404949977393E-2</v>
      </c>
      <c r="AI309" s="416">
        <f t="shared" si="250"/>
        <v>0.38982168731024119</v>
      </c>
      <c r="AJ309" s="416">
        <f t="shared" si="251"/>
        <v>-6.7425191392483505E-3</v>
      </c>
      <c r="AK309" s="506">
        <f>[4]Danaei!C137</f>
        <v>0.427568</v>
      </c>
      <c r="AL309" s="437">
        <f>[4]Danaei!D137</f>
        <v>0.22740260000000001</v>
      </c>
      <c r="AM309" s="437">
        <f>[4]Danaei!E137</f>
        <v>0.22978480000000001</v>
      </c>
      <c r="AN309" s="437">
        <f>[4]Danaei!F137</f>
        <v>0.1152445</v>
      </c>
      <c r="AO309" s="800">
        <f>[3]Model_inputs!Z97</f>
        <v>18218.930671453923</v>
      </c>
      <c r="AP309" s="424"/>
      <c r="AQ309" s="437">
        <f t="shared" si="243"/>
        <v>0.99999989999999994</v>
      </c>
      <c r="AR309" s="424"/>
      <c r="AS309" s="424"/>
      <c r="AT309" s="424"/>
      <c r="AU309" s="424"/>
      <c r="AV309" s="424"/>
      <c r="AW309" s="424"/>
      <c r="AX309" s="431"/>
      <c r="AY309" s="451"/>
      <c r="AZ309" s="451"/>
      <c r="BA309" s="424"/>
      <c r="BB309" s="424"/>
      <c r="BC309" s="424"/>
      <c r="BD309" s="424"/>
      <c r="BE309" s="424"/>
      <c r="BF309" s="424"/>
      <c r="BG309" s="424"/>
      <c r="BH309" s="424"/>
      <c r="BI309" s="424"/>
      <c r="BJ309" s="424"/>
      <c r="BK309" s="424"/>
      <c r="BL309" s="424"/>
      <c r="BM309" s="424"/>
      <c r="BN309" s="424"/>
      <c r="BO309" s="424"/>
      <c r="BP309" s="424"/>
      <c r="BQ309" s="424"/>
      <c r="BR309" s="424"/>
      <c r="BS309" s="424"/>
      <c r="BT309" s="424"/>
      <c r="BU309" s="424"/>
      <c r="BV309" s="425" t="s">
        <v>13</v>
      </c>
      <c r="BW309" s="424">
        <v>94</v>
      </c>
      <c r="BX309" s="429">
        <f>[5]Model_inputs!AA97</f>
        <v>0.92176926880978016</v>
      </c>
      <c r="BY309" s="429">
        <f>[5]Model_inputs!AB97</f>
        <v>0.72369681344243342</v>
      </c>
      <c r="BZ309" s="429">
        <f>[5]Model_inputs!AC97</f>
        <v>0.74908181478954716</v>
      </c>
      <c r="CA309" s="429">
        <f>[5]Model_inputs!AD97</f>
        <v>1</v>
      </c>
      <c r="CB309" s="429">
        <f>[5]Model_inputs!AE97</f>
        <v>0.70454545454545447</v>
      </c>
      <c r="CC309" s="429">
        <f>[5]Model_inputs!AF97</f>
        <v>0.88950793227765479</v>
      </c>
      <c r="CD309" s="429">
        <f>[5]Model_inputs!AG97</f>
        <v>0.79122436158486886</v>
      </c>
      <c r="CE309" s="429">
        <f>[5]Model_inputs!AH97</f>
        <v>0.81122602261628052</v>
      </c>
      <c r="CF309" s="429">
        <f>[5]Model_inputs!AI97</f>
        <v>1</v>
      </c>
      <c r="CG309" s="429">
        <f>[5]Model_inputs!AJ97</f>
        <v>1</v>
      </c>
      <c r="CH309" s="419"/>
    </row>
    <row r="310" spans="1:86" s="425" customFormat="1">
      <c r="A310" s="425" t="s">
        <v>13</v>
      </c>
      <c r="B310" s="424">
        <f t="shared" si="234"/>
        <v>95</v>
      </c>
      <c r="C310" s="817">
        <f>[3]Model_inputs!D98</f>
        <v>0.25510204081632654</v>
      </c>
      <c r="D310" s="815">
        <f>[3]Model_inputs!C98</f>
        <v>882</v>
      </c>
      <c r="E310" s="434"/>
      <c r="F310" s="822">
        <f>[3]Model_inputs!E98</f>
        <v>0.29959575671940214</v>
      </c>
      <c r="G310" s="826">
        <f>[3]Model_inputs!F98</f>
        <v>5.0299999999999997E-2</v>
      </c>
      <c r="H310" s="794">
        <f>[3]Model_inputs!G98</f>
        <v>0.44840000000000002</v>
      </c>
      <c r="I310" s="794">
        <f>[3]Model_inputs!H98</f>
        <v>0.13698079470426283</v>
      </c>
      <c r="J310" s="827">
        <f>[3]Model_inputs!I98</f>
        <v>1866.4436094751782</v>
      </c>
      <c r="K310" s="826">
        <f>[3]Model_inputs!J98</f>
        <v>1.3299999999999999E-2</v>
      </c>
      <c r="L310" s="794">
        <f>[3]Model_inputs!K98</f>
        <v>0.43009999999999998</v>
      </c>
      <c r="M310" s="794">
        <f>[3]Model_inputs!L98</f>
        <v>0.19211500414061636</v>
      </c>
      <c r="N310" s="827">
        <f>[3]Model_inputs!M98</f>
        <v>21820.480595244018</v>
      </c>
      <c r="O310" s="826">
        <f>[3]Model_inputs!N98</f>
        <v>5.0299999999999997E-2</v>
      </c>
      <c r="P310" s="794">
        <f>[3]Model_inputs!O98</f>
        <v>0.44840000000000002</v>
      </c>
      <c r="Q310" s="794">
        <f>[3]Model_inputs!P98</f>
        <v>7.7829299613712405E-2</v>
      </c>
      <c r="R310" s="827">
        <f>[3]Model_inputs!Q98</f>
        <v>794.52063135996514</v>
      </c>
      <c r="S310" s="826">
        <f>[3]Model_inputs!R98</f>
        <v>0</v>
      </c>
      <c r="T310" s="794">
        <f>[3]Model_inputs!S98</f>
        <v>0</v>
      </c>
      <c r="U310" s="794">
        <f>[3]Model_inputs!T98</f>
        <v>0</v>
      </c>
      <c r="V310" s="827">
        <f>[3]Model_inputs!U98</f>
        <v>0</v>
      </c>
      <c r="W310" s="826">
        <f>[3]Model_inputs!V98</f>
        <v>1.0200000000000001E-2</v>
      </c>
      <c r="X310" s="794">
        <f>[3]Model_inputs!W98</f>
        <v>1.83E-2</v>
      </c>
      <c r="Y310" s="794">
        <f>[3]Model_inputs!X98</f>
        <v>6.1089825505590917E-2</v>
      </c>
      <c r="Z310" s="827">
        <f>[3]Model_inputs!Y98</f>
        <v>25819.484176905626</v>
      </c>
      <c r="AA310" s="417">
        <f t="shared" si="244"/>
        <v>0.41565691499676982</v>
      </c>
      <c r="AB310" s="416">
        <f t="shared" si="245"/>
        <v>-7.6124190225032376E-3</v>
      </c>
      <c r="AC310" s="416">
        <f t="shared" si="246"/>
        <v>0.33639377075703397</v>
      </c>
      <c r="AD310" s="416">
        <f t="shared" si="247"/>
        <v>-4.2807452843413259E-2</v>
      </c>
      <c r="AE310" s="418">
        <v>1</v>
      </c>
      <c r="AF310" s="493">
        <v>1</v>
      </c>
      <c r="AG310" s="417">
        <f t="shared" si="248"/>
        <v>0.32896692337132527</v>
      </c>
      <c r="AH310" s="416">
        <f t="shared" si="249"/>
        <v>-4.4726404949977393E-2</v>
      </c>
      <c r="AI310" s="416">
        <f t="shared" si="250"/>
        <v>0.38982168731024119</v>
      </c>
      <c r="AJ310" s="416">
        <f t="shared" si="251"/>
        <v>-6.7425191392483505E-3</v>
      </c>
      <c r="AK310" s="506">
        <f>[4]Danaei!C138</f>
        <v>0.427568</v>
      </c>
      <c r="AL310" s="437">
        <f>[4]Danaei!D138</f>
        <v>0.22740260000000001</v>
      </c>
      <c r="AM310" s="437">
        <f>[4]Danaei!E138</f>
        <v>0.22978480000000001</v>
      </c>
      <c r="AN310" s="437">
        <f>[4]Danaei!F138</f>
        <v>0.1152445</v>
      </c>
      <c r="AO310" s="800">
        <f>[3]Model_inputs!Z98</f>
        <v>18218.930671453923</v>
      </c>
      <c r="AP310" s="424"/>
      <c r="AQ310" s="437">
        <f t="shared" si="243"/>
        <v>0.99999989999999994</v>
      </c>
      <c r="AR310" s="424"/>
      <c r="AS310" s="424"/>
      <c r="AT310" s="424"/>
      <c r="AU310" s="424"/>
      <c r="AV310" s="424"/>
      <c r="AW310" s="424"/>
      <c r="AX310" s="431"/>
      <c r="AY310" s="451"/>
      <c r="AZ310" s="451"/>
      <c r="BA310" s="424"/>
      <c r="BB310" s="424"/>
      <c r="BC310" s="424"/>
      <c r="BD310" s="424"/>
      <c r="BE310" s="424"/>
      <c r="BF310" s="424"/>
      <c r="BG310" s="424"/>
      <c r="BH310" s="424"/>
      <c r="BI310" s="424"/>
      <c r="BJ310" s="424"/>
      <c r="BK310" s="424"/>
      <c r="BL310" s="424"/>
      <c r="BM310" s="424"/>
      <c r="BN310" s="424"/>
      <c r="BO310" s="424"/>
      <c r="BP310" s="424"/>
      <c r="BQ310" s="424"/>
      <c r="BR310" s="424"/>
      <c r="BS310" s="424"/>
      <c r="BT310" s="424"/>
      <c r="BU310" s="424"/>
      <c r="BV310" s="425" t="s">
        <v>13</v>
      </c>
      <c r="BW310" s="424">
        <v>95</v>
      </c>
      <c r="BX310" s="429">
        <f>[5]Model_inputs!AA98</f>
        <v>0.92176926880978016</v>
      </c>
      <c r="BY310" s="429">
        <f>[5]Model_inputs!AB98</f>
        <v>0.72369681344243342</v>
      </c>
      <c r="BZ310" s="429">
        <f>[5]Model_inputs!AC98</f>
        <v>0.74908181478954716</v>
      </c>
      <c r="CA310" s="429">
        <f>[5]Model_inputs!AD98</f>
        <v>1</v>
      </c>
      <c r="CB310" s="429">
        <f>[5]Model_inputs!AE98</f>
        <v>0.70454545454545447</v>
      </c>
      <c r="CC310" s="429">
        <f>[5]Model_inputs!AF98</f>
        <v>0.88950793227765479</v>
      </c>
      <c r="CD310" s="429">
        <f>[5]Model_inputs!AG98</f>
        <v>0.79122436158486886</v>
      </c>
      <c r="CE310" s="429">
        <f>[5]Model_inputs!AH98</f>
        <v>0.81122602261628052</v>
      </c>
      <c r="CF310" s="429">
        <f>[5]Model_inputs!AI98</f>
        <v>1</v>
      </c>
      <c r="CG310" s="429">
        <f>[5]Model_inputs!AJ98</f>
        <v>1</v>
      </c>
      <c r="CH310" s="419"/>
    </row>
    <row r="311" spans="1:86" s="425" customFormat="1">
      <c r="A311" s="425" t="s">
        <v>13</v>
      </c>
      <c r="B311" s="424">
        <f t="shared" si="234"/>
        <v>96</v>
      </c>
      <c r="C311" s="817">
        <f>[3]Model_inputs!D99</f>
        <v>0.32075471698113206</v>
      </c>
      <c r="D311" s="815">
        <f>[3]Model_inputs!C99</f>
        <v>530</v>
      </c>
      <c r="E311" s="806"/>
      <c r="F311" s="822">
        <f>[3]Model_inputs!E99</f>
        <v>0.30225929829818871</v>
      </c>
      <c r="G311" s="826">
        <f>[3]Model_inputs!F99</f>
        <v>5.3400000000000003E-2</v>
      </c>
      <c r="H311" s="794">
        <f>[3]Model_inputs!G99</f>
        <v>0.47</v>
      </c>
      <c r="I311" s="794">
        <f>[3]Model_inputs!H99</f>
        <v>0.13698079470426283</v>
      </c>
      <c r="J311" s="827">
        <f>[3]Model_inputs!I99</f>
        <v>1866.4436094751782</v>
      </c>
      <c r="K311" s="826">
        <f>[3]Model_inputs!J99</f>
        <v>1.43E-2</v>
      </c>
      <c r="L311" s="794">
        <f>[3]Model_inputs!K99</f>
        <v>0.45400000000000001</v>
      </c>
      <c r="M311" s="794">
        <f>[3]Model_inputs!L99</f>
        <v>0.19211500414061636</v>
      </c>
      <c r="N311" s="827">
        <f>[3]Model_inputs!M99</f>
        <v>21820.480595244018</v>
      </c>
      <c r="O311" s="826">
        <f>[3]Model_inputs!N99</f>
        <v>5.3400000000000003E-2</v>
      </c>
      <c r="P311" s="794">
        <f>[3]Model_inputs!O99</f>
        <v>0.47</v>
      </c>
      <c r="Q311" s="794">
        <f>[3]Model_inputs!P99</f>
        <v>7.7829299613712405E-2</v>
      </c>
      <c r="R311" s="827">
        <f>[3]Model_inputs!Q99</f>
        <v>794.52063135996514</v>
      </c>
      <c r="S311" s="826">
        <f>[3]Model_inputs!R99</f>
        <v>0</v>
      </c>
      <c r="T311" s="794">
        <f>[3]Model_inputs!S99</f>
        <v>0</v>
      </c>
      <c r="U311" s="794">
        <f>[3]Model_inputs!T99</f>
        <v>0</v>
      </c>
      <c r="V311" s="827">
        <f>[3]Model_inputs!U99</f>
        <v>0</v>
      </c>
      <c r="W311" s="826">
        <f>[3]Model_inputs!V99</f>
        <v>1.06E-2</v>
      </c>
      <c r="X311" s="794">
        <f>[3]Model_inputs!W99</f>
        <v>1.84E-2</v>
      </c>
      <c r="Y311" s="794">
        <f>[3]Model_inputs!X99</f>
        <v>6.1089825505590917E-2</v>
      </c>
      <c r="Z311" s="827">
        <f>[3]Model_inputs!Y99</f>
        <v>25819.484176905626</v>
      </c>
      <c r="AA311" s="417">
        <f t="shared" si="244"/>
        <v>0.41565691499676982</v>
      </c>
      <c r="AB311" s="416">
        <f t="shared" si="245"/>
        <v>-7.6124190225032376E-3</v>
      </c>
      <c r="AC311" s="416">
        <f t="shared" si="246"/>
        <v>0.33639377075703397</v>
      </c>
      <c r="AD311" s="416">
        <f t="shared" si="247"/>
        <v>-4.2807452843413259E-2</v>
      </c>
      <c r="AE311" s="418">
        <v>1</v>
      </c>
      <c r="AF311" s="493">
        <v>1</v>
      </c>
      <c r="AG311" s="417">
        <f t="shared" si="248"/>
        <v>0.32896692337132527</v>
      </c>
      <c r="AH311" s="416">
        <f t="shared" si="249"/>
        <v>-4.4726404949977393E-2</v>
      </c>
      <c r="AI311" s="416">
        <f t="shared" si="250"/>
        <v>0.38982168731024119</v>
      </c>
      <c r="AJ311" s="416">
        <f t="shared" si="251"/>
        <v>-6.7425191392483505E-3</v>
      </c>
      <c r="AK311" s="506">
        <f>[4]Danaei!C139</f>
        <v>0.427568</v>
      </c>
      <c r="AL311" s="437">
        <f>[4]Danaei!D139</f>
        <v>0.22740260000000001</v>
      </c>
      <c r="AM311" s="437">
        <f>[4]Danaei!E139</f>
        <v>0.22978480000000001</v>
      </c>
      <c r="AN311" s="437">
        <f>[4]Danaei!F139</f>
        <v>0.1152445</v>
      </c>
      <c r="AO311" s="800">
        <f>[3]Model_inputs!Z99</f>
        <v>18218.930671453923</v>
      </c>
      <c r="AP311" s="424"/>
      <c r="AQ311" s="437">
        <f t="shared" si="243"/>
        <v>0.99999989999999994</v>
      </c>
      <c r="AR311" s="424"/>
      <c r="AS311" s="424"/>
      <c r="AT311" s="424"/>
      <c r="AU311" s="424"/>
      <c r="AV311" s="424"/>
      <c r="AW311" s="424"/>
      <c r="AX311" s="431"/>
      <c r="AY311" s="451"/>
      <c r="AZ311" s="451"/>
      <c r="BA311" s="424"/>
      <c r="BB311" s="424"/>
      <c r="BC311" s="424"/>
      <c r="BD311" s="424"/>
      <c r="BE311" s="424"/>
      <c r="BF311" s="424"/>
      <c r="BG311" s="424"/>
      <c r="BH311" s="424"/>
      <c r="BI311" s="424"/>
      <c r="BJ311" s="424"/>
      <c r="BK311" s="424"/>
      <c r="BL311" s="424"/>
      <c r="BM311" s="424"/>
      <c r="BN311" s="424"/>
      <c r="BO311" s="424"/>
      <c r="BP311" s="424"/>
      <c r="BQ311" s="424"/>
      <c r="BR311" s="424"/>
      <c r="BS311" s="424"/>
      <c r="BT311" s="424"/>
      <c r="BU311" s="424"/>
      <c r="BV311" s="425" t="s">
        <v>13</v>
      </c>
      <c r="BW311" s="424">
        <v>96</v>
      </c>
      <c r="BX311" s="429">
        <f>[5]Model_inputs!AA99</f>
        <v>0.92176926880978016</v>
      </c>
      <c r="BY311" s="429">
        <f>[5]Model_inputs!AB99</f>
        <v>0.72369681344243342</v>
      </c>
      <c r="BZ311" s="429">
        <f>[5]Model_inputs!AC99</f>
        <v>0.74908181478954716</v>
      </c>
      <c r="CA311" s="429">
        <f>[5]Model_inputs!AD99</f>
        <v>1</v>
      </c>
      <c r="CB311" s="429">
        <f>[5]Model_inputs!AE99</f>
        <v>0.70454545454545447</v>
      </c>
      <c r="CC311" s="429">
        <f>[5]Model_inputs!AF99</f>
        <v>0.88950793227765479</v>
      </c>
      <c r="CD311" s="429">
        <f>[5]Model_inputs!AG99</f>
        <v>0.79122436158486886</v>
      </c>
      <c r="CE311" s="429">
        <f>[5]Model_inputs!AH99</f>
        <v>0.81122602261628052</v>
      </c>
      <c r="CF311" s="429">
        <f>[5]Model_inputs!AI99</f>
        <v>1</v>
      </c>
      <c r="CG311" s="429">
        <f>[5]Model_inputs!AJ99</f>
        <v>1</v>
      </c>
      <c r="CH311" s="419"/>
    </row>
    <row r="312" spans="1:86" s="425" customFormat="1">
      <c r="A312" s="425" t="s">
        <v>13</v>
      </c>
      <c r="B312" s="424">
        <f t="shared" si="234"/>
        <v>97</v>
      </c>
      <c r="C312" s="817">
        <f>[3]Model_inputs!D100</f>
        <v>0.35774647887323946</v>
      </c>
      <c r="D312" s="815">
        <f>[3]Model_inputs!C100</f>
        <v>355</v>
      </c>
      <c r="E312" s="434">
        <f>SUM(D310:D315)</f>
        <v>2358</v>
      </c>
      <c r="F312" s="822">
        <f>[3]Model_inputs!E100</f>
        <v>0.3049362103237202</v>
      </c>
      <c r="G312" s="826">
        <f>[3]Model_inputs!F100</f>
        <v>5.62E-2</v>
      </c>
      <c r="H312" s="794">
        <f>[3]Model_inputs!G100</f>
        <v>0.48749999999999999</v>
      </c>
      <c r="I312" s="794">
        <f>[3]Model_inputs!H100</f>
        <v>0.13698079470426283</v>
      </c>
      <c r="J312" s="827">
        <f>[3]Model_inputs!I100</f>
        <v>1866.4436094751782</v>
      </c>
      <c r="K312" s="826">
        <f>[3]Model_inputs!J100</f>
        <v>1.52E-2</v>
      </c>
      <c r="L312" s="794">
        <f>[3]Model_inputs!K100</f>
        <v>0.4733</v>
      </c>
      <c r="M312" s="794">
        <f>[3]Model_inputs!L100</f>
        <v>0.19211500414061636</v>
      </c>
      <c r="N312" s="827">
        <f>[3]Model_inputs!M100</f>
        <v>21820.480595244018</v>
      </c>
      <c r="O312" s="826">
        <f>[3]Model_inputs!N100</f>
        <v>5.62E-2</v>
      </c>
      <c r="P312" s="794">
        <f>[3]Model_inputs!O100</f>
        <v>0.48749999999999999</v>
      </c>
      <c r="Q312" s="794">
        <f>[3]Model_inputs!P100</f>
        <v>7.7829299613712405E-2</v>
      </c>
      <c r="R312" s="827">
        <f>[3]Model_inputs!Q100</f>
        <v>794.52063135996514</v>
      </c>
      <c r="S312" s="826">
        <f>[3]Model_inputs!R100</f>
        <v>0</v>
      </c>
      <c r="T312" s="794">
        <f>[3]Model_inputs!S100</f>
        <v>0</v>
      </c>
      <c r="U312" s="794">
        <f>[3]Model_inputs!T100</f>
        <v>0</v>
      </c>
      <c r="V312" s="827">
        <f>[3]Model_inputs!U100</f>
        <v>0</v>
      </c>
      <c r="W312" s="826">
        <f>[3]Model_inputs!V100</f>
        <v>1.0999999999999999E-2</v>
      </c>
      <c r="X312" s="794">
        <f>[3]Model_inputs!W100</f>
        <v>1.8499999999999999E-2</v>
      </c>
      <c r="Y312" s="794">
        <f>[3]Model_inputs!X100</f>
        <v>6.1089825505590917E-2</v>
      </c>
      <c r="Z312" s="827">
        <f>[3]Model_inputs!Y100</f>
        <v>25819.484176905626</v>
      </c>
      <c r="AA312" s="417">
        <f t="shared" si="244"/>
        <v>0.41565691499676982</v>
      </c>
      <c r="AB312" s="416">
        <f t="shared" si="245"/>
        <v>-7.6124190225032376E-3</v>
      </c>
      <c r="AC312" s="416">
        <f t="shared" si="246"/>
        <v>0.33639377075703397</v>
      </c>
      <c r="AD312" s="416">
        <f t="shared" si="247"/>
        <v>-4.2807452843413259E-2</v>
      </c>
      <c r="AE312" s="418">
        <v>1</v>
      </c>
      <c r="AF312" s="493">
        <v>1</v>
      </c>
      <c r="AG312" s="417">
        <f t="shared" si="248"/>
        <v>0.32896692337132527</v>
      </c>
      <c r="AH312" s="416">
        <f t="shared" si="249"/>
        <v>-4.4726404949977393E-2</v>
      </c>
      <c r="AI312" s="416">
        <f t="shared" si="250"/>
        <v>0.38982168731024119</v>
      </c>
      <c r="AJ312" s="416">
        <f t="shared" si="251"/>
        <v>-6.7425191392483505E-3</v>
      </c>
      <c r="AK312" s="506">
        <f>[4]Danaei!C140</f>
        <v>0.427568</v>
      </c>
      <c r="AL312" s="437">
        <f>[4]Danaei!D140</f>
        <v>0.22740260000000001</v>
      </c>
      <c r="AM312" s="437">
        <f>[4]Danaei!E140</f>
        <v>0.22978480000000001</v>
      </c>
      <c r="AN312" s="437">
        <f>[4]Danaei!F140</f>
        <v>0.1152445</v>
      </c>
      <c r="AO312" s="800">
        <f>[3]Model_inputs!Z100</f>
        <v>18218.930671453923</v>
      </c>
      <c r="AP312" s="424"/>
      <c r="AQ312" s="437">
        <f t="shared" si="243"/>
        <v>0.99999989999999994</v>
      </c>
      <c r="AR312" s="424"/>
      <c r="AS312" s="424"/>
      <c r="AT312" s="424"/>
      <c r="AU312" s="424"/>
      <c r="AV312" s="424"/>
      <c r="AW312" s="424"/>
      <c r="AX312" s="431"/>
      <c r="AY312" s="451"/>
      <c r="AZ312" s="451"/>
      <c r="BA312" s="424"/>
      <c r="BB312" s="424"/>
      <c r="BC312" s="424"/>
      <c r="BD312" s="424"/>
      <c r="BE312" s="424"/>
      <c r="BF312" s="424"/>
      <c r="BG312" s="424"/>
      <c r="BH312" s="424"/>
      <c r="BI312" s="424"/>
      <c r="BJ312" s="424"/>
      <c r="BK312" s="424"/>
      <c r="BL312" s="424"/>
      <c r="BM312" s="424"/>
      <c r="BN312" s="424"/>
      <c r="BO312" s="424"/>
      <c r="BP312" s="424"/>
      <c r="BQ312" s="424"/>
      <c r="BR312" s="424"/>
      <c r="BS312" s="424"/>
      <c r="BT312" s="424"/>
      <c r="BU312" s="424"/>
      <c r="BV312" s="425" t="s">
        <v>13</v>
      </c>
      <c r="BW312" s="424">
        <v>97</v>
      </c>
      <c r="BX312" s="429">
        <f>[5]Model_inputs!AA100</f>
        <v>0.92176926880978016</v>
      </c>
      <c r="BY312" s="429">
        <f>[5]Model_inputs!AB100</f>
        <v>0.72369681344243342</v>
      </c>
      <c r="BZ312" s="429">
        <f>[5]Model_inputs!AC100</f>
        <v>0.74908181478954716</v>
      </c>
      <c r="CA312" s="429">
        <f>[5]Model_inputs!AD100</f>
        <v>1</v>
      </c>
      <c r="CB312" s="429">
        <f>[5]Model_inputs!AE100</f>
        <v>0.70454545454545447</v>
      </c>
      <c r="CC312" s="429">
        <f>[5]Model_inputs!AF100</f>
        <v>0.88950793227765479</v>
      </c>
      <c r="CD312" s="429">
        <f>[5]Model_inputs!AG100</f>
        <v>0.79122436158486886</v>
      </c>
      <c r="CE312" s="429">
        <f>[5]Model_inputs!AH100</f>
        <v>0.81122602261628052</v>
      </c>
      <c r="CF312" s="429">
        <f>[5]Model_inputs!AI100</f>
        <v>1</v>
      </c>
      <c r="CG312" s="429">
        <f>[5]Model_inputs!AJ100</f>
        <v>1</v>
      </c>
      <c r="CH312" s="419"/>
    </row>
    <row r="313" spans="1:86" s="425" customFormat="1">
      <c r="A313" s="425" t="s">
        <v>13</v>
      </c>
      <c r="B313" s="424">
        <f t="shared" si="234"/>
        <v>98</v>
      </c>
      <c r="C313" s="817">
        <f>[3]Model_inputs!D101</f>
        <v>0.3771186440677966</v>
      </c>
      <c r="D313" s="815">
        <f>[3]Model_inputs!C101</f>
        <v>236</v>
      </c>
      <c r="E313" s="434"/>
      <c r="F313" s="822">
        <f>[3]Model_inputs!E101</f>
        <v>0.30762637755175321</v>
      </c>
      <c r="G313" s="826">
        <f>[3]Model_inputs!F101</f>
        <v>5.9200000000000003E-2</v>
      </c>
      <c r="H313" s="794">
        <f>[3]Model_inputs!G101</f>
        <v>0.50670000000000004</v>
      </c>
      <c r="I313" s="794">
        <f>[3]Model_inputs!H101</f>
        <v>0.13698079470426283</v>
      </c>
      <c r="J313" s="827">
        <f>[3]Model_inputs!I101</f>
        <v>1866.4436094751782</v>
      </c>
      <c r="K313" s="826">
        <f>[3]Model_inputs!J101</f>
        <v>1.61E-2</v>
      </c>
      <c r="L313" s="794">
        <f>[3]Model_inputs!K101</f>
        <v>0.4945</v>
      </c>
      <c r="M313" s="794">
        <f>[3]Model_inputs!L101</f>
        <v>0.19211500414061636</v>
      </c>
      <c r="N313" s="827">
        <f>[3]Model_inputs!M101</f>
        <v>21820.480595244018</v>
      </c>
      <c r="O313" s="826">
        <f>[3]Model_inputs!N101</f>
        <v>5.9200000000000003E-2</v>
      </c>
      <c r="P313" s="794">
        <f>[3]Model_inputs!O101</f>
        <v>0.50670000000000004</v>
      </c>
      <c r="Q313" s="794">
        <f>[3]Model_inputs!P101</f>
        <v>7.7829299613712405E-2</v>
      </c>
      <c r="R313" s="827">
        <f>[3]Model_inputs!Q101</f>
        <v>794.52063135996514</v>
      </c>
      <c r="S313" s="826">
        <f>[3]Model_inputs!R101</f>
        <v>0</v>
      </c>
      <c r="T313" s="794">
        <f>[3]Model_inputs!S101</f>
        <v>0</v>
      </c>
      <c r="U313" s="794">
        <f>[3]Model_inputs!T101</f>
        <v>0</v>
      </c>
      <c r="V313" s="827">
        <f>[3]Model_inputs!U101</f>
        <v>0</v>
      </c>
      <c r="W313" s="826">
        <f>[3]Model_inputs!V101</f>
        <v>1.14E-2</v>
      </c>
      <c r="X313" s="794">
        <f>[3]Model_inputs!W101</f>
        <v>1.8599999999999998E-2</v>
      </c>
      <c r="Y313" s="794">
        <f>[3]Model_inputs!X101</f>
        <v>6.1089825505590917E-2</v>
      </c>
      <c r="Z313" s="827">
        <f>[3]Model_inputs!Y101</f>
        <v>25819.484176905626</v>
      </c>
      <c r="AA313" s="417">
        <f t="shared" si="244"/>
        <v>0.41565691499676982</v>
      </c>
      <c r="AB313" s="416">
        <f t="shared" si="245"/>
        <v>-7.6124190225032376E-3</v>
      </c>
      <c r="AC313" s="416">
        <f t="shared" si="246"/>
        <v>0.33639377075703397</v>
      </c>
      <c r="AD313" s="416">
        <f t="shared" si="247"/>
        <v>-4.2807452843413259E-2</v>
      </c>
      <c r="AE313" s="418">
        <v>1</v>
      </c>
      <c r="AF313" s="493">
        <v>1</v>
      </c>
      <c r="AG313" s="417">
        <f t="shared" si="248"/>
        <v>0.32896692337132527</v>
      </c>
      <c r="AH313" s="416">
        <f t="shared" si="249"/>
        <v>-4.4726404949977393E-2</v>
      </c>
      <c r="AI313" s="416">
        <f t="shared" si="250"/>
        <v>0.38982168731024119</v>
      </c>
      <c r="AJ313" s="416">
        <f t="shared" si="251"/>
        <v>-6.7425191392483505E-3</v>
      </c>
      <c r="AK313" s="506">
        <f>[4]Danaei!C141</f>
        <v>0.427568</v>
      </c>
      <c r="AL313" s="437">
        <f>[4]Danaei!D141</f>
        <v>0.22740260000000001</v>
      </c>
      <c r="AM313" s="437">
        <f>[4]Danaei!E141</f>
        <v>0.22978480000000001</v>
      </c>
      <c r="AN313" s="437">
        <f>[4]Danaei!F141</f>
        <v>0.1152445</v>
      </c>
      <c r="AO313" s="800">
        <f>[3]Model_inputs!Z101</f>
        <v>18218.930671453923</v>
      </c>
      <c r="AP313" s="424"/>
      <c r="AQ313" s="437">
        <f t="shared" si="243"/>
        <v>0.99999989999999994</v>
      </c>
      <c r="AR313" s="424"/>
      <c r="AS313" s="424"/>
      <c r="AT313" s="424"/>
      <c r="AU313" s="424"/>
      <c r="AV313" s="424"/>
      <c r="AW313" s="424"/>
      <c r="AX313" s="431"/>
      <c r="AY313" s="451"/>
      <c r="AZ313" s="451"/>
      <c r="BA313" s="424"/>
      <c r="BB313" s="424"/>
      <c r="BC313" s="424"/>
      <c r="BD313" s="424"/>
      <c r="BE313" s="424"/>
      <c r="BF313" s="424"/>
      <c r="BG313" s="424"/>
      <c r="BH313" s="424"/>
      <c r="BI313" s="424"/>
      <c r="BJ313" s="424"/>
      <c r="BK313" s="424"/>
      <c r="BL313" s="424"/>
      <c r="BM313" s="424"/>
      <c r="BN313" s="424"/>
      <c r="BO313" s="424"/>
      <c r="BP313" s="424"/>
      <c r="BQ313" s="424"/>
      <c r="BR313" s="424"/>
      <c r="BS313" s="424"/>
      <c r="BT313" s="424"/>
      <c r="BU313" s="424"/>
      <c r="BV313" s="425" t="s">
        <v>13</v>
      </c>
      <c r="BW313" s="424">
        <v>98</v>
      </c>
      <c r="BX313" s="429">
        <f>[5]Model_inputs!AA101</f>
        <v>0.92176926880978016</v>
      </c>
      <c r="BY313" s="429">
        <f>[5]Model_inputs!AB101</f>
        <v>0.72369681344243342</v>
      </c>
      <c r="BZ313" s="429">
        <f>[5]Model_inputs!AC101</f>
        <v>0.74908181478954716</v>
      </c>
      <c r="CA313" s="429">
        <f>[5]Model_inputs!AD101</f>
        <v>1</v>
      </c>
      <c r="CB313" s="429">
        <f>[5]Model_inputs!AE101</f>
        <v>0.70454545454545447</v>
      </c>
      <c r="CC313" s="429">
        <f>[5]Model_inputs!AF101</f>
        <v>0.88950793227765479</v>
      </c>
      <c r="CD313" s="429">
        <f>[5]Model_inputs!AG101</f>
        <v>0.79122436158486886</v>
      </c>
      <c r="CE313" s="429">
        <f>[5]Model_inputs!AH101</f>
        <v>0.81122602261628052</v>
      </c>
      <c r="CF313" s="429">
        <f>[5]Model_inputs!AI101</f>
        <v>1</v>
      </c>
      <c r="CG313" s="429">
        <f>[5]Model_inputs!AJ101</f>
        <v>1</v>
      </c>
      <c r="CH313" s="419"/>
    </row>
    <row r="314" spans="1:86" s="425" customFormat="1">
      <c r="A314" s="425" t="s">
        <v>13</v>
      </c>
      <c r="B314" s="424">
        <f t="shared" si="234"/>
        <v>99</v>
      </c>
      <c r="C314" s="817">
        <f>[3]Model_inputs!D102</f>
        <v>0.43448275862068964</v>
      </c>
      <c r="D314" s="815">
        <f>[3]Model_inputs!C102</f>
        <v>145</v>
      </c>
      <c r="E314" s="434"/>
      <c r="F314" s="822">
        <f>[3]Model_inputs!E102</f>
        <v>0.31032968145863443</v>
      </c>
      <c r="G314" s="826">
        <f>[3]Model_inputs!F102</f>
        <v>6.1899999999999997E-2</v>
      </c>
      <c r="H314" s="794">
        <f>[3]Model_inputs!G102</f>
        <v>0.52439999999999998</v>
      </c>
      <c r="I314" s="794">
        <f>[3]Model_inputs!H102</f>
        <v>0.13698079470426283</v>
      </c>
      <c r="J314" s="827">
        <f>[3]Model_inputs!I102</f>
        <v>1866.4436094751782</v>
      </c>
      <c r="K314" s="826">
        <f>[3]Model_inputs!J102</f>
        <v>1.7000000000000001E-2</v>
      </c>
      <c r="L314" s="794">
        <f>[3]Model_inputs!K102</f>
        <v>0.51400000000000001</v>
      </c>
      <c r="M314" s="794">
        <f>[3]Model_inputs!L102</f>
        <v>0.19211500414061636</v>
      </c>
      <c r="N314" s="827">
        <f>[3]Model_inputs!M102</f>
        <v>21820.480595244018</v>
      </c>
      <c r="O314" s="826">
        <f>[3]Model_inputs!N102</f>
        <v>6.1899999999999997E-2</v>
      </c>
      <c r="P314" s="794">
        <f>[3]Model_inputs!O102</f>
        <v>0.52439999999999998</v>
      </c>
      <c r="Q314" s="794">
        <f>[3]Model_inputs!P102</f>
        <v>7.7829299613712405E-2</v>
      </c>
      <c r="R314" s="827">
        <f>[3]Model_inputs!Q102</f>
        <v>794.52063135996514</v>
      </c>
      <c r="S314" s="826">
        <f>[3]Model_inputs!R102</f>
        <v>0</v>
      </c>
      <c r="T314" s="794">
        <f>[3]Model_inputs!S102</f>
        <v>0</v>
      </c>
      <c r="U314" s="794">
        <f>[3]Model_inputs!T102</f>
        <v>0</v>
      </c>
      <c r="V314" s="827">
        <f>[3]Model_inputs!U102</f>
        <v>0</v>
      </c>
      <c r="W314" s="826">
        <f>[3]Model_inputs!V102</f>
        <v>1.17E-2</v>
      </c>
      <c r="X314" s="794">
        <f>[3]Model_inputs!W102</f>
        <v>1.8700000000000001E-2</v>
      </c>
      <c r="Y314" s="794">
        <f>[3]Model_inputs!X102</f>
        <v>6.1089825505590917E-2</v>
      </c>
      <c r="Z314" s="827">
        <f>[3]Model_inputs!Y102</f>
        <v>25819.484176905626</v>
      </c>
      <c r="AA314" s="417">
        <f t="shared" si="244"/>
        <v>0.41565691499676982</v>
      </c>
      <c r="AB314" s="416">
        <f t="shared" si="245"/>
        <v>-7.6124190225032376E-3</v>
      </c>
      <c r="AC314" s="416">
        <f t="shared" si="246"/>
        <v>0.33639377075703397</v>
      </c>
      <c r="AD314" s="416">
        <f t="shared" si="247"/>
        <v>-4.2807452843413259E-2</v>
      </c>
      <c r="AE314" s="418">
        <v>1</v>
      </c>
      <c r="AF314" s="493">
        <v>1</v>
      </c>
      <c r="AG314" s="417">
        <f t="shared" si="248"/>
        <v>0.32896692337132527</v>
      </c>
      <c r="AH314" s="416">
        <f t="shared" si="249"/>
        <v>-4.4726404949977393E-2</v>
      </c>
      <c r="AI314" s="416">
        <f t="shared" si="250"/>
        <v>0.38982168731024119</v>
      </c>
      <c r="AJ314" s="416">
        <f t="shared" si="251"/>
        <v>-6.7425191392483505E-3</v>
      </c>
      <c r="AK314" s="506">
        <f>[4]Danaei!C142</f>
        <v>0.427568</v>
      </c>
      <c r="AL314" s="437">
        <f>[4]Danaei!D142</f>
        <v>0.22740260000000001</v>
      </c>
      <c r="AM314" s="437">
        <f>[4]Danaei!E142</f>
        <v>0.22978480000000001</v>
      </c>
      <c r="AN314" s="437">
        <f>[4]Danaei!F142</f>
        <v>0.1152445</v>
      </c>
      <c r="AO314" s="800">
        <f>[3]Model_inputs!Z102</f>
        <v>18218.930671453923</v>
      </c>
      <c r="AP314" s="424"/>
      <c r="AQ314" s="437">
        <f t="shared" si="243"/>
        <v>0.99999989999999994</v>
      </c>
      <c r="AR314" s="424"/>
      <c r="AS314" s="424"/>
      <c r="AT314" s="424"/>
      <c r="AU314" s="424"/>
      <c r="AV314" s="424"/>
      <c r="AW314" s="424"/>
      <c r="AX314" s="431"/>
      <c r="AY314" s="451"/>
      <c r="AZ314" s="451"/>
      <c r="BA314" s="424"/>
      <c r="BB314" s="424"/>
      <c r="BC314" s="424"/>
      <c r="BD314" s="424"/>
      <c r="BE314" s="424"/>
      <c r="BF314" s="424"/>
      <c r="BG314" s="424"/>
      <c r="BH314" s="424"/>
      <c r="BI314" s="424"/>
      <c r="BJ314" s="424"/>
      <c r="BK314" s="424"/>
      <c r="BL314" s="424"/>
      <c r="BM314" s="424"/>
      <c r="BN314" s="424"/>
      <c r="BO314" s="424"/>
      <c r="BP314" s="424"/>
      <c r="BQ314" s="424"/>
      <c r="BR314" s="424"/>
      <c r="BS314" s="424"/>
      <c r="BT314" s="424"/>
      <c r="BU314" s="424"/>
      <c r="BV314" s="425" t="s">
        <v>13</v>
      </c>
      <c r="BW314" s="424">
        <v>99</v>
      </c>
      <c r="BX314" s="429">
        <f>[5]Model_inputs!AA102</f>
        <v>0.92176926880978016</v>
      </c>
      <c r="BY314" s="429">
        <f>[5]Model_inputs!AB102</f>
        <v>0.72369681344243342</v>
      </c>
      <c r="BZ314" s="429">
        <f>[5]Model_inputs!AC102</f>
        <v>0.74908181478954716</v>
      </c>
      <c r="CA314" s="429">
        <f>[5]Model_inputs!AD102</f>
        <v>1</v>
      </c>
      <c r="CB314" s="429">
        <f>[5]Model_inputs!AE102</f>
        <v>0.70454545454545447</v>
      </c>
      <c r="CC314" s="429">
        <f>[5]Model_inputs!AF102</f>
        <v>0.88950793227765479</v>
      </c>
      <c r="CD314" s="429">
        <f>[5]Model_inputs!AG102</f>
        <v>0.79122436158486886</v>
      </c>
      <c r="CE314" s="429">
        <f>[5]Model_inputs!AH102</f>
        <v>0.81122602261628052</v>
      </c>
      <c r="CF314" s="429">
        <f>[5]Model_inputs!AI102</f>
        <v>1</v>
      </c>
      <c r="CG314" s="429">
        <f>[5]Model_inputs!AJ102</f>
        <v>1</v>
      </c>
      <c r="CH314" s="419"/>
    </row>
    <row r="315" spans="1:86" s="425" customFormat="1">
      <c r="A315" s="425" t="s">
        <v>13</v>
      </c>
      <c r="B315" s="424">
        <f t="shared" si="234"/>
        <v>100</v>
      </c>
      <c r="C315" s="818">
        <f>[3]Model_inputs!D103</f>
        <v>0.40952380952380951</v>
      </c>
      <c r="D315" s="819">
        <f>[3]Model_inputs!C103</f>
        <v>210</v>
      </c>
      <c r="E315" s="811"/>
      <c r="F315" s="823">
        <f>[3]Model_inputs!E103</f>
        <v>0.31304600024428897</v>
      </c>
      <c r="G315" s="828">
        <f>[3]Model_inputs!F103</f>
        <v>6.3E-2</v>
      </c>
      <c r="H315" s="804">
        <f>[3]Model_inputs!G103</f>
        <v>0.53120000000000001</v>
      </c>
      <c r="I315" s="804">
        <f>[3]Model_inputs!H103</f>
        <v>0.13698079470426283</v>
      </c>
      <c r="J315" s="829">
        <f>[3]Model_inputs!I103</f>
        <v>1866.4436094751782</v>
      </c>
      <c r="K315" s="826">
        <f>[3]Model_inputs!J103</f>
        <v>1.7399999999999999E-2</v>
      </c>
      <c r="L315" s="794">
        <f>[3]Model_inputs!K103</f>
        <v>0.52149999999999996</v>
      </c>
      <c r="M315" s="794">
        <f>[3]Model_inputs!L103</f>
        <v>0.19211500414061636</v>
      </c>
      <c r="N315" s="827">
        <f>[3]Model_inputs!M103</f>
        <v>21820.480595244018</v>
      </c>
      <c r="O315" s="828">
        <f>[3]Model_inputs!N103</f>
        <v>6.3E-2</v>
      </c>
      <c r="P315" s="804">
        <f>[3]Model_inputs!O103</f>
        <v>0.53120000000000001</v>
      </c>
      <c r="Q315" s="804">
        <f>[3]Model_inputs!P103</f>
        <v>7.7829299613712405E-2</v>
      </c>
      <c r="R315" s="829">
        <f>[3]Model_inputs!Q103</f>
        <v>794.52063135996514</v>
      </c>
      <c r="S315" s="828">
        <f>[3]Model_inputs!R103</f>
        <v>0</v>
      </c>
      <c r="T315" s="804">
        <f>[3]Model_inputs!S103</f>
        <v>0</v>
      </c>
      <c r="U315" s="804">
        <f>[3]Model_inputs!T103</f>
        <v>0</v>
      </c>
      <c r="V315" s="829">
        <f>[3]Model_inputs!U103</f>
        <v>0</v>
      </c>
      <c r="W315" s="828">
        <f>[3]Model_inputs!V103</f>
        <v>1.18E-2</v>
      </c>
      <c r="X315" s="804">
        <f>[3]Model_inputs!W103</f>
        <v>1.8800000000000001E-2</v>
      </c>
      <c r="Y315" s="804">
        <f>[3]Model_inputs!X103</f>
        <v>6.1089825505590917E-2</v>
      </c>
      <c r="Z315" s="829">
        <f>[3]Model_inputs!Y103</f>
        <v>25819.484176905626</v>
      </c>
      <c r="AA315" s="700">
        <f t="shared" si="244"/>
        <v>0.41565691499676982</v>
      </c>
      <c r="AB315" s="710">
        <f t="shared" si="245"/>
        <v>-7.6124190225032376E-3</v>
      </c>
      <c r="AC315" s="693">
        <f t="shared" si="246"/>
        <v>0.33639377075703397</v>
      </c>
      <c r="AD315" s="693">
        <f t="shared" si="247"/>
        <v>-4.2807452843413259E-2</v>
      </c>
      <c r="AE315" s="494">
        <v>1</v>
      </c>
      <c r="AF315" s="495">
        <v>1</v>
      </c>
      <c r="AG315" s="700">
        <f t="shared" si="248"/>
        <v>0.32896692337132527</v>
      </c>
      <c r="AH315" s="694">
        <f t="shared" si="249"/>
        <v>-4.4726404949977393E-2</v>
      </c>
      <c r="AI315" s="693">
        <f t="shared" si="250"/>
        <v>0.38982168731024119</v>
      </c>
      <c r="AJ315" s="694">
        <f t="shared" si="251"/>
        <v>-6.7425191392483505E-3</v>
      </c>
      <c r="AK315" s="507">
        <f>[4]Danaei!C143</f>
        <v>0.427568</v>
      </c>
      <c r="AL315" s="460">
        <f>[4]Danaei!D143</f>
        <v>0.22740260000000001</v>
      </c>
      <c r="AM315" s="460">
        <f>[4]Danaei!E143</f>
        <v>0.22978480000000001</v>
      </c>
      <c r="AN315" s="460">
        <f>[4]Danaei!F143</f>
        <v>0.1152445</v>
      </c>
      <c r="AO315" s="801">
        <f>[3]Model_inputs!Z103</f>
        <v>18218.930671453923</v>
      </c>
      <c r="AP315" s="424"/>
      <c r="AQ315" s="437">
        <f t="shared" si="243"/>
        <v>0.99999989999999994</v>
      </c>
      <c r="AR315" s="424"/>
      <c r="AS315" s="424"/>
      <c r="AT315" s="424"/>
      <c r="AU315" s="424"/>
      <c r="AV315" s="424"/>
      <c r="AW315" s="424"/>
      <c r="AX315" s="431"/>
      <c r="AY315" s="451"/>
      <c r="AZ315" s="451"/>
      <c r="BA315" s="424"/>
      <c r="BB315" s="424"/>
      <c r="BC315" s="424"/>
      <c r="BD315" s="424"/>
      <c r="BE315" s="424"/>
      <c r="BF315" s="424"/>
      <c r="BG315" s="424"/>
      <c r="BH315" s="424"/>
      <c r="BI315" s="424"/>
      <c r="BJ315" s="424"/>
      <c r="BK315" s="424"/>
      <c r="BL315" s="424"/>
      <c r="BM315" s="424"/>
      <c r="BN315" s="424"/>
      <c r="BO315" s="424"/>
      <c r="BP315" s="424"/>
      <c r="BQ315" s="424"/>
      <c r="BR315" s="424"/>
      <c r="BS315" s="424"/>
      <c r="BT315" s="424"/>
      <c r="BU315" s="424"/>
      <c r="BV315" s="425" t="s">
        <v>13</v>
      </c>
      <c r="BW315" s="424">
        <v>100</v>
      </c>
      <c r="BX315" s="429">
        <f>[5]Model_inputs!AA103</f>
        <v>0.92176926880978016</v>
      </c>
      <c r="BY315" s="429">
        <f>[5]Model_inputs!AB103</f>
        <v>0.72369681344243342</v>
      </c>
      <c r="BZ315" s="429">
        <f>[5]Model_inputs!AC103</f>
        <v>0.74908181478954716</v>
      </c>
      <c r="CA315" s="429">
        <f>[5]Model_inputs!AD103</f>
        <v>1</v>
      </c>
      <c r="CB315" s="429">
        <f>[5]Model_inputs!AE103</f>
        <v>0.70454545454545447</v>
      </c>
      <c r="CC315" s="429">
        <f>[5]Model_inputs!AF103</f>
        <v>0.88950793227765479</v>
      </c>
      <c r="CD315" s="429">
        <f>[5]Model_inputs!AG103</f>
        <v>0.79122436158486886</v>
      </c>
      <c r="CE315" s="429">
        <f>[5]Model_inputs!AH103</f>
        <v>0.81122602261628052</v>
      </c>
      <c r="CF315" s="429">
        <f>[5]Model_inputs!AI103</f>
        <v>1</v>
      </c>
      <c r="CG315" s="429">
        <f>[5]Model_inputs!AJ103</f>
        <v>1</v>
      </c>
      <c r="CH315" s="419"/>
    </row>
    <row r="316" spans="1:86" s="425" customFormat="1">
      <c r="A316" s="425" t="s">
        <v>14</v>
      </c>
      <c r="B316" s="424">
        <f>B211</f>
        <v>0</v>
      </c>
      <c r="C316" s="813">
        <f>[3]Model_inputs!D104</f>
        <v>2.285437728543773E-3</v>
      </c>
      <c r="D316" s="814">
        <f>[3]Model_inputs!C104</f>
        <v>37192</v>
      </c>
      <c r="E316" s="805"/>
      <c r="F316" s="821">
        <f>[3]Model_inputs!E104</f>
        <v>2.3040435329940052E-2</v>
      </c>
      <c r="G316" s="824">
        <f>[3]Model_inputs!F104</f>
        <v>0</v>
      </c>
      <c r="H316" s="426">
        <f>[3]Model_inputs!G104</f>
        <v>0</v>
      </c>
      <c r="I316" s="426">
        <f>[3]Model_inputs!H104</f>
        <v>7.5779403768677769E-2</v>
      </c>
      <c r="J316" s="935">
        <f>[3]Model_inputs!I104</f>
        <v>2451.7900129422324</v>
      </c>
      <c r="K316" s="824">
        <f>[3]Model_inputs!J104</f>
        <v>0</v>
      </c>
      <c r="L316" s="426">
        <f>[5]Model_inputs!K104</f>
        <v>0</v>
      </c>
      <c r="M316" s="426">
        <f>[3]Model_inputs!L104</f>
        <v>0.17494805648415399</v>
      </c>
      <c r="N316" s="825">
        <f>[3]Model_inputs!M104</f>
        <v>1554.5741234717002</v>
      </c>
      <c r="O316" s="426">
        <f>[3]Model_inputs!N104</f>
        <v>0</v>
      </c>
      <c r="P316" s="426">
        <f>[3]Model_inputs!O104</f>
        <v>0</v>
      </c>
      <c r="Q316" s="426">
        <f>[3]Model_inputs!P104</f>
        <v>4.9836267795072532E-2</v>
      </c>
      <c r="R316" s="825">
        <f>[3]Model_inputs!Q104</f>
        <v>677.09561252649883</v>
      </c>
      <c r="S316" s="824">
        <f>[3]Model_inputs!R104</f>
        <v>0</v>
      </c>
      <c r="T316" s="426">
        <f>[3]Model_inputs!S104</f>
        <v>0</v>
      </c>
      <c r="U316" s="426">
        <f>[3]Model_inputs!T104</f>
        <v>0</v>
      </c>
      <c r="V316" s="825">
        <f>[3]Model_inputs!U104</f>
        <v>16630.438222265784</v>
      </c>
      <c r="W316" s="824">
        <f>[3]Model_inputs!V104</f>
        <v>0</v>
      </c>
      <c r="X316" s="426">
        <f>[3]Model_inputs!W104</f>
        <v>0</v>
      </c>
      <c r="Y316" s="426">
        <f>[3]Model_inputs!X104</f>
        <v>0</v>
      </c>
      <c r="Z316" s="825">
        <f>[3]Model_inputs!Y104</f>
        <v>22938.82002964407</v>
      </c>
      <c r="AA316" s="422">
        <f>AA215</f>
        <v>0</v>
      </c>
      <c r="AB316" s="421">
        <f>AB215</f>
        <v>0</v>
      </c>
      <c r="AC316" s="421">
        <f t="shared" ref="AC316:AD316" si="252">AC215</f>
        <v>0</v>
      </c>
      <c r="AD316" s="421">
        <f t="shared" si="252"/>
        <v>0</v>
      </c>
      <c r="AE316" s="704"/>
      <c r="AF316" s="420"/>
      <c r="AG316" s="422">
        <f>AG215</f>
        <v>0</v>
      </c>
      <c r="AH316" s="422">
        <f>AH215</f>
        <v>0</v>
      </c>
      <c r="AI316" s="421">
        <f>AI215</f>
        <v>0</v>
      </c>
      <c r="AJ316" s="421">
        <f>AJ215</f>
        <v>0</v>
      </c>
      <c r="AK316" s="505">
        <f>[4]Danaei!C144</f>
        <v>0</v>
      </c>
      <c r="AL316" s="430">
        <f>[4]Danaei!D144</f>
        <v>1</v>
      </c>
      <c r="AM316" s="430">
        <f>[4]Danaei!E144</f>
        <v>0</v>
      </c>
      <c r="AN316" s="430">
        <f>[4]Danaei!F144</f>
        <v>0</v>
      </c>
      <c r="AO316" s="799">
        <f>[3]Model_inputs!Z104</f>
        <v>2246.8584947341437</v>
      </c>
      <c r="AP316" s="424"/>
      <c r="AQ316" s="437">
        <f t="shared" si="243"/>
        <v>1</v>
      </c>
      <c r="AR316" s="424"/>
      <c r="AS316" s="424"/>
      <c r="AT316" s="424"/>
      <c r="AU316" s="424"/>
      <c r="AV316" s="424"/>
      <c r="AW316" s="424"/>
      <c r="AX316" s="431"/>
      <c r="AY316" s="451"/>
      <c r="AZ316" s="451"/>
      <c r="BA316" s="424"/>
      <c r="BB316" s="424"/>
      <c r="BC316" s="424"/>
      <c r="BD316" s="424"/>
      <c r="BE316" s="424"/>
      <c r="BF316" s="424"/>
      <c r="BG316" s="424"/>
      <c r="BH316" s="424"/>
      <c r="BI316" s="424"/>
      <c r="BJ316" s="424"/>
      <c r="BK316" s="424"/>
      <c r="BL316" s="424"/>
      <c r="BM316" s="424"/>
      <c r="BN316" s="424"/>
      <c r="BO316" s="424"/>
      <c r="BP316" s="424"/>
      <c r="BQ316" s="424"/>
      <c r="BR316" s="424"/>
      <c r="BS316" s="424"/>
      <c r="BT316" s="424"/>
      <c r="BU316" s="424"/>
      <c r="BV316" s="425" t="s">
        <v>14</v>
      </c>
      <c r="BW316" s="424">
        <v>0</v>
      </c>
      <c r="BX316" s="429">
        <f>[5]Model_inputs!AA104</f>
        <v>1</v>
      </c>
      <c r="BY316" s="429">
        <f>[5]Model_inputs!AB104</f>
        <v>1</v>
      </c>
      <c r="BZ316" s="429">
        <f>[5]Model_inputs!AC104</f>
        <v>1</v>
      </c>
      <c r="CA316" s="429">
        <f>[5]Model_inputs!AD104</f>
        <v>1</v>
      </c>
      <c r="CB316" s="429">
        <f>[5]Model_inputs!AE104</f>
        <v>1</v>
      </c>
      <c r="CC316" s="429">
        <f>[5]Model_inputs!AF104</f>
        <v>1</v>
      </c>
      <c r="CD316" s="429">
        <f>[5]Model_inputs!AG104</f>
        <v>1</v>
      </c>
      <c r="CE316" s="429">
        <f>[5]Model_inputs!AH104</f>
        <v>1</v>
      </c>
      <c r="CF316" s="429">
        <f>[5]Model_inputs!AI104</f>
        <v>1</v>
      </c>
      <c r="CG316" s="429">
        <f>[5]Model_inputs!AJ104</f>
        <v>1</v>
      </c>
      <c r="CH316" s="419"/>
    </row>
    <row r="317" spans="1:86" s="425" customFormat="1">
      <c r="A317" s="425" t="s">
        <v>14</v>
      </c>
      <c r="B317" s="424">
        <f>B316+1</f>
        <v>1</v>
      </c>
      <c r="C317" s="817">
        <f>[3]Model_inputs!D105</f>
        <v>2.6308866087871614E-4</v>
      </c>
      <c r="D317" s="815">
        <f>[3]Model_inputs!C105</f>
        <v>38010</v>
      </c>
      <c r="E317" s="434"/>
      <c r="F317" s="822">
        <f>[3]Model_inputs!E105</f>
        <v>2.6374971673856863E-2</v>
      </c>
      <c r="G317" s="826">
        <f>[3]Model_inputs!F105</f>
        <v>0</v>
      </c>
      <c r="H317" s="794">
        <f>[3]Model_inputs!G105</f>
        <v>0</v>
      </c>
      <c r="I317" s="794">
        <f>[3]Model_inputs!H105</f>
        <v>7.5779403768677769E-2</v>
      </c>
      <c r="J317" s="936">
        <f>[3]Model_inputs!I105</f>
        <v>2451.7900129422324</v>
      </c>
      <c r="K317" s="826">
        <f>[3]Model_inputs!J105</f>
        <v>0</v>
      </c>
      <c r="L317" s="794">
        <f>[5]Model_inputs!K105</f>
        <v>0</v>
      </c>
      <c r="M317" s="794">
        <f>[3]Model_inputs!L105</f>
        <v>0.17494805648415399</v>
      </c>
      <c r="N317" s="827">
        <f>[3]Model_inputs!M105</f>
        <v>1554.5741234717002</v>
      </c>
      <c r="O317" s="794">
        <f>[3]Model_inputs!N105</f>
        <v>0</v>
      </c>
      <c r="P317" s="794">
        <f>[3]Model_inputs!O105</f>
        <v>0</v>
      </c>
      <c r="Q317" s="794">
        <f>[3]Model_inputs!P105</f>
        <v>4.9836267795072532E-2</v>
      </c>
      <c r="R317" s="827">
        <f>[3]Model_inputs!Q105</f>
        <v>677.09561252649883</v>
      </c>
      <c r="S317" s="826">
        <f>[3]Model_inputs!R105</f>
        <v>0</v>
      </c>
      <c r="T317" s="794">
        <f>[3]Model_inputs!S105</f>
        <v>0</v>
      </c>
      <c r="U317" s="794">
        <f>[3]Model_inputs!T105</f>
        <v>0</v>
      </c>
      <c r="V317" s="827">
        <f>[3]Model_inputs!U105</f>
        <v>16630.438222265784</v>
      </c>
      <c r="W317" s="826">
        <f>[3]Model_inputs!V105</f>
        <v>0</v>
      </c>
      <c r="X317" s="794">
        <f>[3]Model_inputs!W105</f>
        <v>0</v>
      </c>
      <c r="Y317" s="794">
        <f>[3]Model_inputs!X105</f>
        <v>0</v>
      </c>
      <c r="Z317" s="827">
        <f>[3]Model_inputs!Y105</f>
        <v>22938.82002964407</v>
      </c>
      <c r="AA317" s="422">
        <f t="shared" ref="AA317:AD317" si="253">AA216</f>
        <v>0</v>
      </c>
      <c r="AB317" s="421">
        <f t="shared" si="253"/>
        <v>0</v>
      </c>
      <c r="AC317" s="421">
        <f t="shared" si="253"/>
        <v>0</v>
      </c>
      <c r="AD317" s="421">
        <f t="shared" si="253"/>
        <v>0</v>
      </c>
      <c r="AE317" s="696"/>
      <c r="AF317" s="420"/>
      <c r="AG317" s="422">
        <f t="shared" ref="AG317:AJ317" si="254">AG216</f>
        <v>0</v>
      </c>
      <c r="AH317" s="422">
        <f t="shared" si="254"/>
        <v>0</v>
      </c>
      <c r="AI317" s="421">
        <f t="shared" si="254"/>
        <v>0</v>
      </c>
      <c r="AJ317" s="421">
        <f t="shared" si="254"/>
        <v>0</v>
      </c>
      <c r="AK317" s="506">
        <f>[4]Danaei!C145</f>
        <v>0</v>
      </c>
      <c r="AL317" s="437">
        <f>[4]Danaei!D145</f>
        <v>1</v>
      </c>
      <c r="AM317" s="437">
        <f>[4]Danaei!E145</f>
        <v>0</v>
      </c>
      <c r="AN317" s="437">
        <f>[4]Danaei!F145</f>
        <v>0</v>
      </c>
      <c r="AO317" s="800">
        <f>[3]Model_inputs!Z105</f>
        <v>2246.8584947341437</v>
      </c>
      <c r="AP317" s="424"/>
      <c r="AQ317" s="437">
        <f t="shared" si="243"/>
        <v>1</v>
      </c>
      <c r="AR317" s="424"/>
      <c r="AS317" s="424"/>
      <c r="AT317" s="424"/>
      <c r="AU317" s="424"/>
      <c r="AV317" s="424"/>
      <c r="AW317" s="424"/>
      <c r="AX317" s="431"/>
      <c r="AY317" s="451"/>
      <c r="AZ317" s="451"/>
      <c r="BA317" s="424"/>
      <c r="BB317" s="424"/>
      <c r="BC317" s="424"/>
      <c r="BD317" s="424"/>
      <c r="BE317" s="424"/>
      <c r="BF317" s="424"/>
      <c r="BG317" s="424"/>
      <c r="BH317" s="424"/>
      <c r="BI317" s="424"/>
      <c r="BJ317" s="424"/>
      <c r="BK317" s="424"/>
      <c r="BL317" s="424"/>
      <c r="BM317" s="424"/>
      <c r="BN317" s="424"/>
      <c r="BO317" s="424"/>
      <c r="BP317" s="424"/>
      <c r="BQ317" s="424"/>
      <c r="BR317" s="424"/>
      <c r="BS317" s="424"/>
      <c r="BT317" s="424"/>
      <c r="BU317" s="424"/>
      <c r="BV317" s="425" t="s">
        <v>14</v>
      </c>
      <c r="BW317" s="424">
        <v>1</v>
      </c>
      <c r="BX317" s="429">
        <f>[5]Model_inputs!AA105</f>
        <v>0.99697328997119106</v>
      </c>
      <c r="BY317" s="429">
        <f>[5]Model_inputs!AB105</f>
        <v>0.96411641614766097</v>
      </c>
      <c r="BZ317" s="429">
        <f>[5]Model_inputs!AC105</f>
        <v>0.97778942684599135</v>
      </c>
      <c r="CA317" s="429">
        <f>[5]Model_inputs!AD105</f>
        <v>0.98775235642686199</v>
      </c>
      <c r="CB317" s="429">
        <f>[5]Model_inputs!AE105</f>
        <v>0.99004157097060153</v>
      </c>
      <c r="CC317" s="429">
        <f>[5]Model_inputs!AF105</f>
        <v>0.98685597836982508</v>
      </c>
      <c r="CD317" s="429">
        <f>[5]Model_inputs!AG105</f>
        <v>0.97388472204426468</v>
      </c>
      <c r="CE317" s="429">
        <f>[5]Model_inputs!AH105</f>
        <v>0.98386673782216205</v>
      </c>
      <c r="CF317" s="429">
        <f>[5]Model_inputs!AI105</f>
        <v>1</v>
      </c>
      <c r="CG317" s="429">
        <f>[5]Model_inputs!AJ105</f>
        <v>1</v>
      </c>
      <c r="CH317" s="419"/>
    </row>
    <row r="318" spans="1:86" s="425" customFormat="1">
      <c r="A318" s="425" t="s">
        <v>14</v>
      </c>
      <c r="B318" s="424">
        <f t="shared" ref="B318:B381" si="255">B317+1</f>
        <v>2</v>
      </c>
      <c r="C318" s="817">
        <f>[3]Model_inputs!D106</f>
        <v>1.5541625654043412E-4</v>
      </c>
      <c r="D318" s="815">
        <f>[3]Model_inputs!C106</f>
        <v>38606</v>
      </c>
      <c r="E318" s="434">
        <f>SUM(D316:D320)</f>
        <v>189362</v>
      </c>
      <c r="F318" s="822">
        <f>[3]Model_inputs!E106</f>
        <v>3.0192100141996837E-2</v>
      </c>
      <c r="G318" s="826">
        <f>[3]Model_inputs!F106</f>
        <v>0</v>
      </c>
      <c r="H318" s="794">
        <f>[3]Model_inputs!G106</f>
        <v>0</v>
      </c>
      <c r="I318" s="794">
        <f>[3]Model_inputs!H106</f>
        <v>7.5779403768677769E-2</v>
      </c>
      <c r="J318" s="936">
        <f>[3]Model_inputs!I106</f>
        <v>2451.7900129422324</v>
      </c>
      <c r="K318" s="826">
        <f>[3]Model_inputs!J106</f>
        <v>0</v>
      </c>
      <c r="L318" s="794">
        <f>[5]Model_inputs!K106</f>
        <v>0</v>
      </c>
      <c r="M318" s="794">
        <f>[3]Model_inputs!L106</f>
        <v>0.17494805648415399</v>
      </c>
      <c r="N318" s="827">
        <f>[3]Model_inputs!M106</f>
        <v>1554.5741234717002</v>
      </c>
      <c r="O318" s="794">
        <f>[3]Model_inputs!N106</f>
        <v>0</v>
      </c>
      <c r="P318" s="794">
        <f>[3]Model_inputs!O106</f>
        <v>0</v>
      </c>
      <c r="Q318" s="794">
        <f>[3]Model_inputs!P106</f>
        <v>4.9836267795072532E-2</v>
      </c>
      <c r="R318" s="827">
        <f>[3]Model_inputs!Q106</f>
        <v>677.09561252649883</v>
      </c>
      <c r="S318" s="826">
        <f>[3]Model_inputs!R106</f>
        <v>0</v>
      </c>
      <c r="T318" s="794">
        <f>[3]Model_inputs!S106</f>
        <v>0</v>
      </c>
      <c r="U318" s="794">
        <f>[3]Model_inputs!T106</f>
        <v>0</v>
      </c>
      <c r="V318" s="827">
        <f>[3]Model_inputs!U106</f>
        <v>16630.438222265784</v>
      </c>
      <c r="W318" s="826">
        <f>[3]Model_inputs!V106</f>
        <v>0</v>
      </c>
      <c r="X318" s="794">
        <f>[3]Model_inputs!W106</f>
        <v>0</v>
      </c>
      <c r="Y318" s="794">
        <f>[3]Model_inputs!X106</f>
        <v>0</v>
      </c>
      <c r="Z318" s="827">
        <f>[3]Model_inputs!Y106</f>
        <v>22938.82002964407</v>
      </c>
      <c r="AA318" s="422">
        <f t="shared" ref="AA318:AD318" si="256">AA217</f>
        <v>0</v>
      </c>
      <c r="AB318" s="421">
        <f t="shared" si="256"/>
        <v>0</v>
      </c>
      <c r="AC318" s="421">
        <f t="shared" si="256"/>
        <v>0</v>
      </c>
      <c r="AD318" s="421">
        <f t="shared" si="256"/>
        <v>0</v>
      </c>
      <c r="AE318" s="696"/>
      <c r="AF318" s="420"/>
      <c r="AG318" s="422">
        <f t="shared" ref="AG318:AJ318" si="257">AG217</f>
        <v>0</v>
      </c>
      <c r="AH318" s="422">
        <f t="shared" si="257"/>
        <v>0</v>
      </c>
      <c r="AI318" s="421">
        <f t="shared" si="257"/>
        <v>0</v>
      </c>
      <c r="AJ318" s="421">
        <f t="shared" si="257"/>
        <v>0</v>
      </c>
      <c r="AK318" s="506">
        <f>[4]Danaei!C146</f>
        <v>0</v>
      </c>
      <c r="AL318" s="437">
        <f>[4]Danaei!D146</f>
        <v>1</v>
      </c>
      <c r="AM318" s="437">
        <f>[4]Danaei!E146</f>
        <v>0</v>
      </c>
      <c r="AN318" s="437">
        <f>[4]Danaei!F146</f>
        <v>0</v>
      </c>
      <c r="AO318" s="800">
        <f>[3]Model_inputs!Z106</f>
        <v>2246.8584947341437</v>
      </c>
      <c r="AP318" s="424"/>
      <c r="AQ318" s="437">
        <f t="shared" si="243"/>
        <v>1</v>
      </c>
      <c r="AR318" s="424"/>
      <c r="AS318" s="424"/>
      <c r="AT318" s="424"/>
      <c r="AU318" s="424"/>
      <c r="AV318" s="424"/>
      <c r="AW318" s="424"/>
      <c r="AX318" s="431"/>
      <c r="AY318" s="451"/>
      <c r="AZ318" s="451"/>
      <c r="BA318" s="424"/>
      <c r="BB318" s="424"/>
      <c r="BC318" s="424"/>
      <c r="BD318" s="424"/>
      <c r="BE318" s="424"/>
      <c r="BF318" s="424"/>
      <c r="BG318" s="424"/>
      <c r="BH318" s="424"/>
      <c r="BI318" s="424"/>
      <c r="BJ318" s="424"/>
      <c r="BK318" s="424"/>
      <c r="BL318" s="424"/>
      <c r="BM318" s="424"/>
      <c r="BN318" s="424"/>
      <c r="BO318" s="424"/>
      <c r="BP318" s="424"/>
      <c r="BQ318" s="424"/>
      <c r="BR318" s="424"/>
      <c r="BS318" s="424"/>
      <c r="BT318" s="424"/>
      <c r="BU318" s="424"/>
      <c r="BV318" s="425" t="s">
        <v>14</v>
      </c>
      <c r="BW318" s="424">
        <v>2</v>
      </c>
      <c r="BX318" s="429">
        <f>[5]Model_inputs!AA106</f>
        <v>0.9939557409159806</v>
      </c>
      <c r="BY318" s="429">
        <f>[5]Model_inputs!AB106</f>
        <v>0.92952046388540988</v>
      </c>
      <c r="BZ318" s="429">
        <f>[5]Model_inputs!AC106</f>
        <v>0.95607216325181232</v>
      </c>
      <c r="CA318" s="429">
        <f>[5]Model_inputs!AD106</f>
        <v>0.97565471762681855</v>
      </c>
      <c r="CB318" s="429">
        <f>[5]Model_inputs!AE106</f>
        <v>0.98018231224993657</v>
      </c>
      <c r="CC318" s="429">
        <f>[5]Model_inputs!AF106</f>
        <v>0.97388472204426468</v>
      </c>
      <c r="CD318" s="429">
        <f>[5]Model_inputs!AG106</f>
        <v>0.94845145183123469</v>
      </c>
      <c r="CE318" s="429">
        <f>[5]Model_inputs!AH106</f>
        <v>0.96799375779282304</v>
      </c>
      <c r="CF318" s="429">
        <f>[5]Model_inputs!AI106</f>
        <v>1</v>
      </c>
      <c r="CG318" s="429">
        <f>[5]Model_inputs!AJ106</f>
        <v>1</v>
      </c>
      <c r="CH318" s="419"/>
    </row>
    <row r="319" spans="1:86" s="425" customFormat="1">
      <c r="A319" s="425" t="s">
        <v>14</v>
      </c>
      <c r="B319" s="424">
        <f t="shared" si="255"/>
        <v>3</v>
      </c>
      <c r="C319" s="817">
        <f>[3]Model_inputs!D107</f>
        <v>1.0471752447772135E-4</v>
      </c>
      <c r="D319" s="815">
        <f>[3]Model_inputs!C107</f>
        <v>38198</v>
      </c>
      <c r="E319" s="434"/>
      <c r="F319" s="822">
        <f>[3]Model_inputs!E107</f>
        <v>3.4561664075185176E-2</v>
      </c>
      <c r="G319" s="826">
        <f>[3]Model_inputs!F107</f>
        <v>0</v>
      </c>
      <c r="H319" s="794">
        <f>[3]Model_inputs!G107</f>
        <v>0</v>
      </c>
      <c r="I319" s="794">
        <f>[3]Model_inputs!H107</f>
        <v>7.5779403768677769E-2</v>
      </c>
      <c r="J319" s="936">
        <f>[3]Model_inputs!I107</f>
        <v>2451.7900129422324</v>
      </c>
      <c r="K319" s="826">
        <f>[3]Model_inputs!J107</f>
        <v>0</v>
      </c>
      <c r="L319" s="794">
        <f>[5]Model_inputs!K107</f>
        <v>0</v>
      </c>
      <c r="M319" s="794">
        <f>[3]Model_inputs!L107</f>
        <v>0.17494805648415399</v>
      </c>
      <c r="N319" s="827">
        <f>[3]Model_inputs!M107</f>
        <v>1554.5741234717002</v>
      </c>
      <c r="O319" s="794">
        <f>[3]Model_inputs!N107</f>
        <v>0</v>
      </c>
      <c r="P319" s="794">
        <f>[3]Model_inputs!O107</f>
        <v>0</v>
      </c>
      <c r="Q319" s="794">
        <f>[3]Model_inputs!P107</f>
        <v>4.9836267795072532E-2</v>
      </c>
      <c r="R319" s="827">
        <f>[3]Model_inputs!Q107</f>
        <v>677.09561252649883</v>
      </c>
      <c r="S319" s="826">
        <f>[3]Model_inputs!R107</f>
        <v>0</v>
      </c>
      <c r="T319" s="794">
        <f>[3]Model_inputs!S107</f>
        <v>0</v>
      </c>
      <c r="U319" s="794">
        <f>[3]Model_inputs!T107</f>
        <v>0</v>
      </c>
      <c r="V319" s="827">
        <f>[3]Model_inputs!U107</f>
        <v>16630.438222265784</v>
      </c>
      <c r="W319" s="826">
        <f>[3]Model_inputs!V107</f>
        <v>0</v>
      </c>
      <c r="X319" s="794">
        <f>[3]Model_inputs!W107</f>
        <v>0</v>
      </c>
      <c r="Y319" s="794">
        <f>[3]Model_inputs!X107</f>
        <v>0</v>
      </c>
      <c r="Z319" s="827">
        <f>[3]Model_inputs!Y107</f>
        <v>22938.82002964407</v>
      </c>
      <c r="AA319" s="422">
        <f t="shared" ref="AA319:AD319" si="258">AA218</f>
        <v>0</v>
      </c>
      <c r="AB319" s="421">
        <f t="shared" si="258"/>
        <v>0</v>
      </c>
      <c r="AC319" s="421">
        <f t="shared" si="258"/>
        <v>0</v>
      </c>
      <c r="AD319" s="421">
        <f t="shared" si="258"/>
        <v>0</v>
      </c>
      <c r="AE319" s="696"/>
      <c r="AF319" s="420"/>
      <c r="AG319" s="422">
        <f t="shared" ref="AG319:AJ319" si="259">AG218</f>
        <v>0</v>
      </c>
      <c r="AH319" s="422">
        <f t="shared" si="259"/>
        <v>0</v>
      </c>
      <c r="AI319" s="421">
        <f t="shared" si="259"/>
        <v>0</v>
      </c>
      <c r="AJ319" s="421">
        <f t="shared" si="259"/>
        <v>0</v>
      </c>
      <c r="AK319" s="506">
        <f>[4]Danaei!C147</f>
        <v>0</v>
      </c>
      <c r="AL319" s="437">
        <f>[4]Danaei!D147</f>
        <v>1</v>
      </c>
      <c r="AM319" s="437">
        <f>[4]Danaei!E147</f>
        <v>0</v>
      </c>
      <c r="AN319" s="437">
        <f>[4]Danaei!F147</f>
        <v>0</v>
      </c>
      <c r="AO319" s="800">
        <f>[3]Model_inputs!Z107</f>
        <v>2193.0741543092918</v>
      </c>
      <c r="AP319" s="424"/>
      <c r="AQ319" s="437">
        <f t="shared" si="243"/>
        <v>1</v>
      </c>
      <c r="AR319" s="424"/>
      <c r="AS319" s="424"/>
      <c r="AT319" s="424"/>
      <c r="AU319" s="424"/>
      <c r="AV319" s="424"/>
      <c r="AW319" s="424"/>
      <c r="AX319" s="424"/>
      <c r="AY319" s="424"/>
      <c r="AZ319" s="424"/>
      <c r="BA319" s="424"/>
      <c r="BB319" s="424"/>
      <c r="BC319" s="424"/>
      <c r="BD319" s="424"/>
      <c r="BE319" s="424"/>
      <c r="BF319" s="424"/>
      <c r="BG319" s="424"/>
      <c r="BH319" s="424"/>
      <c r="BI319" s="424"/>
      <c r="BJ319" s="424"/>
      <c r="BK319" s="424"/>
      <c r="BL319" s="424"/>
      <c r="BM319" s="424"/>
      <c r="BN319" s="424"/>
      <c r="BO319" s="424"/>
      <c r="BP319" s="424"/>
      <c r="BQ319" s="424"/>
      <c r="BR319" s="424"/>
      <c r="BS319" s="424"/>
      <c r="BT319" s="424"/>
      <c r="BU319" s="424"/>
      <c r="BV319" s="425" t="s">
        <v>14</v>
      </c>
      <c r="BW319" s="424">
        <v>3</v>
      </c>
      <c r="BX319" s="429">
        <f>[5]Model_inputs!AA107</f>
        <v>0.99094732510675809</v>
      </c>
      <c r="BY319" s="429">
        <f>[5]Model_inputs!AB107</f>
        <v>0.89616593837711278</v>
      </c>
      <c r="BZ319" s="429">
        <f>[5]Model_inputs!AC107</f>
        <v>0.93483725252939665</v>
      </c>
      <c r="CA319" s="429">
        <f>[5]Model_inputs!AD107</f>
        <v>0.96370524639487465</v>
      </c>
      <c r="CB319" s="429">
        <f>[5]Model_inputs!AE107</f>
        <v>0.97042123625752397</v>
      </c>
      <c r="CC319" s="429">
        <f>[5]Model_inputs!AF107</f>
        <v>0.96108396019241804</v>
      </c>
      <c r="CD319" s="429">
        <f>[5]Model_inputs!AG107</f>
        <v>0.92368237853914137</v>
      </c>
      <c r="CE319" s="429">
        <f>[5]Model_inputs!AH107</f>
        <v>0.9523768607118408</v>
      </c>
      <c r="CF319" s="429">
        <f>[5]Model_inputs!AI107</f>
        <v>1</v>
      </c>
      <c r="CG319" s="429">
        <f>[5]Model_inputs!AJ107</f>
        <v>1</v>
      </c>
      <c r="CH319" s="419"/>
    </row>
    <row r="320" spans="1:86" s="425" customFormat="1">
      <c r="A320" s="425" t="s">
        <v>14</v>
      </c>
      <c r="B320" s="424">
        <f t="shared" si="255"/>
        <v>4</v>
      </c>
      <c r="C320" s="817">
        <f>[3]Model_inputs!D108</f>
        <v>1.8738622978905665E-4</v>
      </c>
      <c r="D320" s="815">
        <f>[3]Model_inputs!C108</f>
        <v>37356</v>
      </c>
      <c r="E320" s="434"/>
      <c r="F320" s="822">
        <f>[3]Model_inputs!E108</f>
        <v>3.9563614920063113E-2</v>
      </c>
      <c r="G320" s="826">
        <f>[3]Model_inputs!F108</f>
        <v>0</v>
      </c>
      <c r="H320" s="794">
        <f>[3]Model_inputs!G108</f>
        <v>0</v>
      </c>
      <c r="I320" s="794">
        <f>[3]Model_inputs!H108</f>
        <v>7.5779403768677769E-2</v>
      </c>
      <c r="J320" s="936">
        <f>[3]Model_inputs!I108</f>
        <v>2451.7900129422324</v>
      </c>
      <c r="K320" s="826">
        <f>[3]Model_inputs!J108</f>
        <v>0</v>
      </c>
      <c r="L320" s="794">
        <f>[5]Model_inputs!K108</f>
        <v>0</v>
      </c>
      <c r="M320" s="794">
        <f>[3]Model_inputs!L108</f>
        <v>0.17494805648415399</v>
      </c>
      <c r="N320" s="827">
        <f>[3]Model_inputs!M108</f>
        <v>1554.5741234717002</v>
      </c>
      <c r="O320" s="794">
        <f>[3]Model_inputs!N108</f>
        <v>0</v>
      </c>
      <c r="P320" s="794">
        <f>[3]Model_inputs!O108</f>
        <v>0</v>
      </c>
      <c r="Q320" s="794">
        <f>[3]Model_inputs!P108</f>
        <v>4.9836267795072532E-2</v>
      </c>
      <c r="R320" s="827">
        <f>[3]Model_inputs!Q108</f>
        <v>677.09561252649883</v>
      </c>
      <c r="S320" s="826">
        <f>[3]Model_inputs!R108</f>
        <v>0</v>
      </c>
      <c r="T320" s="794">
        <f>[3]Model_inputs!S108</f>
        <v>0</v>
      </c>
      <c r="U320" s="794">
        <f>[3]Model_inputs!T108</f>
        <v>0</v>
      </c>
      <c r="V320" s="827">
        <f>[3]Model_inputs!U108</f>
        <v>16630.438222265784</v>
      </c>
      <c r="W320" s="826">
        <f>[3]Model_inputs!V108</f>
        <v>0</v>
      </c>
      <c r="X320" s="794">
        <f>[3]Model_inputs!W108</f>
        <v>0</v>
      </c>
      <c r="Y320" s="794">
        <f>[3]Model_inputs!X108</f>
        <v>0</v>
      </c>
      <c r="Z320" s="827">
        <f>[3]Model_inputs!Y108</f>
        <v>22938.82002964407</v>
      </c>
      <c r="AA320" s="422">
        <f t="shared" ref="AA320:AD320" si="260">AA219</f>
        <v>0</v>
      </c>
      <c r="AB320" s="421">
        <f t="shared" si="260"/>
        <v>0</v>
      </c>
      <c r="AC320" s="421">
        <f t="shared" si="260"/>
        <v>0</v>
      </c>
      <c r="AD320" s="421">
        <f t="shared" si="260"/>
        <v>0</v>
      </c>
      <c r="AE320" s="696"/>
      <c r="AF320" s="420"/>
      <c r="AG320" s="422">
        <f t="shared" ref="AG320:AJ320" si="261">AG219</f>
        <v>0</v>
      </c>
      <c r="AH320" s="422">
        <f t="shared" si="261"/>
        <v>0</v>
      </c>
      <c r="AI320" s="421">
        <f t="shared" si="261"/>
        <v>0</v>
      </c>
      <c r="AJ320" s="421">
        <f t="shared" si="261"/>
        <v>0</v>
      </c>
      <c r="AK320" s="506">
        <f>[4]Danaei!C148</f>
        <v>0</v>
      </c>
      <c r="AL320" s="437">
        <f>[4]Danaei!D148</f>
        <v>1</v>
      </c>
      <c r="AM320" s="437">
        <f>[4]Danaei!E148</f>
        <v>0</v>
      </c>
      <c r="AN320" s="437">
        <f>[4]Danaei!F148</f>
        <v>0</v>
      </c>
      <c r="AO320" s="800">
        <f>[3]Model_inputs!Z108</f>
        <v>2139.2898138844394</v>
      </c>
      <c r="AP320" s="424"/>
      <c r="AQ320" s="437">
        <f t="shared" si="243"/>
        <v>1</v>
      </c>
      <c r="AR320" s="424"/>
      <c r="AS320" s="424"/>
      <c r="AT320" s="424"/>
      <c r="AU320" s="424"/>
      <c r="AV320" s="424"/>
      <c r="AW320" s="424"/>
      <c r="AX320" s="424"/>
      <c r="AY320" s="424"/>
      <c r="AZ320" s="424"/>
      <c r="BA320" s="424"/>
      <c r="BB320" s="424"/>
      <c r="BC320" s="424"/>
      <c r="BD320" s="424"/>
      <c r="BE320" s="424"/>
      <c r="BF320" s="424"/>
      <c r="BG320" s="424"/>
      <c r="BH320" s="424"/>
      <c r="BI320" s="424"/>
      <c r="BJ320" s="424"/>
      <c r="BK320" s="424"/>
      <c r="BL320" s="424"/>
      <c r="BM320" s="424"/>
      <c r="BN320" s="424"/>
      <c r="BO320" s="424"/>
      <c r="BP320" s="424"/>
      <c r="BQ320" s="424"/>
      <c r="BR320" s="424"/>
      <c r="BS320" s="424"/>
      <c r="BT320" s="424"/>
      <c r="BU320" s="424"/>
      <c r="BV320" s="425" t="s">
        <v>14</v>
      </c>
      <c r="BW320" s="424">
        <v>4</v>
      </c>
      <c r="BX320" s="429">
        <f>[5]Model_inputs!AA108</f>
        <v>0.98794801489983608</v>
      </c>
      <c r="BY320" s="429">
        <f>[5]Model_inputs!AB108</f>
        <v>0.86400829278174762</v>
      </c>
      <c r="BZ320" s="429">
        <f>[5]Model_inputs!AC108</f>
        <v>0.91407398134499995</v>
      </c>
      <c r="CA320" s="429">
        <f>[5]Model_inputs!AD108</f>
        <v>0.9519021280274671</v>
      </c>
      <c r="CB320" s="429">
        <f>[5]Model_inputs!AE108</f>
        <v>0.96075736524763222</v>
      </c>
      <c r="CC320" s="429">
        <f>[5]Model_inputs!AF108</f>
        <v>0.94845145183123469</v>
      </c>
      <c r="CD320" s="429">
        <f>[5]Model_inputs!AG108</f>
        <v>0.89956015648077703</v>
      </c>
      <c r="CE320" s="429">
        <f>[5]Model_inputs!AH108</f>
        <v>0.93701191512587045</v>
      </c>
      <c r="CF320" s="429">
        <f>[5]Model_inputs!AI108</f>
        <v>1</v>
      </c>
      <c r="CG320" s="429">
        <f>[5]Model_inputs!AJ108</f>
        <v>1</v>
      </c>
      <c r="CH320" s="419"/>
    </row>
    <row r="321" spans="1:86" s="425" customFormat="1">
      <c r="A321" s="425" t="s">
        <v>14</v>
      </c>
      <c r="B321" s="424">
        <f t="shared" si="255"/>
        <v>5</v>
      </c>
      <c r="C321" s="817">
        <f>[3]Model_inputs!D109</f>
        <v>5.3116617533795446E-5</v>
      </c>
      <c r="D321" s="815">
        <f>[3]Model_inputs!C109</f>
        <v>37653</v>
      </c>
      <c r="E321" s="806"/>
      <c r="F321" s="822">
        <f>[3]Model_inputs!E109</f>
        <v>4.5289475128800008E-2</v>
      </c>
      <c r="G321" s="826">
        <f>[3]Model_inputs!F109</f>
        <v>0</v>
      </c>
      <c r="H321" s="794">
        <f>[3]Model_inputs!G109</f>
        <v>0</v>
      </c>
      <c r="I321" s="794">
        <f>[3]Model_inputs!H109</f>
        <v>7.6287118889321742E-2</v>
      </c>
      <c r="J321" s="936">
        <f>[3]Model_inputs!I109</f>
        <v>2451.7900129422324</v>
      </c>
      <c r="K321" s="826">
        <f>[3]Model_inputs!J109</f>
        <v>0</v>
      </c>
      <c r="L321" s="794">
        <f>[5]Model_inputs!K109</f>
        <v>0</v>
      </c>
      <c r="M321" s="794">
        <f>[3]Model_inputs!L109</f>
        <v>0.17397284295588855</v>
      </c>
      <c r="N321" s="827">
        <f>[3]Model_inputs!M109</f>
        <v>1554.5741234717002</v>
      </c>
      <c r="O321" s="794">
        <f>[3]Model_inputs!N109</f>
        <v>0</v>
      </c>
      <c r="P321" s="794">
        <f>[3]Model_inputs!O109</f>
        <v>0</v>
      </c>
      <c r="Q321" s="794">
        <f>[3]Model_inputs!P109</f>
        <v>4.8174039447167319E-2</v>
      </c>
      <c r="R321" s="827">
        <f>[3]Model_inputs!Q109</f>
        <v>677.09561252649883</v>
      </c>
      <c r="S321" s="826">
        <f>[3]Model_inputs!R109</f>
        <v>0</v>
      </c>
      <c r="T321" s="794">
        <f>[3]Model_inputs!S109</f>
        <v>0</v>
      </c>
      <c r="U321" s="794">
        <f>[3]Model_inputs!T109</f>
        <v>0</v>
      </c>
      <c r="V321" s="827">
        <f>[3]Model_inputs!U109</f>
        <v>16630.438222265784</v>
      </c>
      <c r="W321" s="826">
        <f>[3]Model_inputs!V109</f>
        <v>0</v>
      </c>
      <c r="X321" s="794">
        <f>[3]Model_inputs!W109</f>
        <v>0</v>
      </c>
      <c r="Y321" s="794">
        <f>[3]Model_inputs!X109</f>
        <v>0</v>
      </c>
      <c r="Z321" s="827">
        <f>[3]Model_inputs!Y109</f>
        <v>22938.82002964407</v>
      </c>
      <c r="AA321" s="422">
        <f t="shared" ref="AA321:AD321" si="262">AA220</f>
        <v>0</v>
      </c>
      <c r="AB321" s="421">
        <f t="shared" si="262"/>
        <v>0</v>
      </c>
      <c r="AC321" s="421">
        <f t="shared" si="262"/>
        <v>0</v>
      </c>
      <c r="AD321" s="421">
        <f t="shared" si="262"/>
        <v>0</v>
      </c>
      <c r="AE321" s="696"/>
      <c r="AF321" s="420"/>
      <c r="AG321" s="422">
        <f t="shared" ref="AG321:AJ321" si="263">AG220</f>
        <v>0</v>
      </c>
      <c r="AH321" s="422">
        <f t="shared" si="263"/>
        <v>0</v>
      </c>
      <c r="AI321" s="421">
        <f t="shared" si="263"/>
        <v>0</v>
      </c>
      <c r="AJ321" s="421">
        <f t="shared" si="263"/>
        <v>0</v>
      </c>
      <c r="AK321" s="506">
        <f>[4]Danaei!C149</f>
        <v>0</v>
      </c>
      <c r="AL321" s="437">
        <f>[4]Danaei!D149</f>
        <v>1</v>
      </c>
      <c r="AM321" s="437">
        <f>[4]Danaei!E149</f>
        <v>0</v>
      </c>
      <c r="AN321" s="437">
        <f>[4]Danaei!F149</f>
        <v>0</v>
      </c>
      <c r="AO321" s="800">
        <f>[3]Model_inputs!Z109</f>
        <v>2085.5054734595874</v>
      </c>
      <c r="AP321" s="424"/>
      <c r="AQ321" s="437">
        <f t="shared" si="243"/>
        <v>1</v>
      </c>
      <c r="AR321" s="424"/>
      <c r="AS321" s="424"/>
      <c r="AT321" s="424"/>
      <c r="AU321" s="424"/>
      <c r="AV321" s="424"/>
      <c r="AW321" s="424"/>
      <c r="AX321" s="424"/>
      <c r="AY321" s="424"/>
      <c r="AZ321" s="424"/>
      <c r="BA321" s="424"/>
      <c r="BB321" s="424"/>
      <c r="BC321" s="424"/>
      <c r="BD321" s="424"/>
      <c r="BE321" s="424"/>
      <c r="BF321" s="424"/>
      <c r="BG321" s="424"/>
      <c r="BH321" s="424"/>
      <c r="BI321" s="424"/>
      <c r="BJ321" s="424"/>
      <c r="BK321" s="424"/>
      <c r="BL321" s="424"/>
      <c r="BM321" s="424"/>
      <c r="BN321" s="424"/>
      <c r="BO321" s="424"/>
      <c r="BP321" s="424"/>
      <c r="BQ321" s="424"/>
      <c r="BR321" s="424"/>
      <c r="BS321" s="424"/>
      <c r="BT321" s="424"/>
      <c r="BU321" s="424"/>
      <c r="BV321" s="425" t="s">
        <v>14</v>
      </c>
      <c r="BW321" s="424">
        <v>5</v>
      </c>
      <c r="BX321" s="429">
        <f>[5]Model_inputs!AA109</f>
        <v>0.98495778273519685</v>
      </c>
      <c r="BY321" s="429">
        <f>[5]Model_inputs!AB109</f>
        <v>0.83300457875859746</v>
      </c>
      <c r="BZ321" s="429">
        <f>[5]Model_inputs!AC109</f>
        <v>0.89377187431416094</v>
      </c>
      <c r="CA321" s="429">
        <f>[5]Model_inputs!AD109</f>
        <v>0.94024357004687498</v>
      </c>
      <c r="CB321" s="429">
        <f>[5]Model_inputs!AE109</f>
        <v>0.95118973121134187</v>
      </c>
      <c r="CC321" s="429">
        <f>[5]Model_inputs!AF109</f>
        <v>0.93598498543319419</v>
      </c>
      <c r="CD321" s="429">
        <f>[5]Model_inputs!AG109</f>
        <v>0.87606789295637677</v>
      </c>
      <c r="CE321" s="429">
        <f>[5]Model_inputs!AH109</f>
        <v>0.92189485623538681</v>
      </c>
      <c r="CF321" s="429">
        <f>[5]Model_inputs!AI109</f>
        <v>1</v>
      </c>
      <c r="CG321" s="429">
        <f>[5]Model_inputs!AJ109</f>
        <v>1</v>
      </c>
      <c r="CH321" s="419"/>
    </row>
    <row r="322" spans="1:86" s="425" customFormat="1">
      <c r="A322" s="425" t="s">
        <v>14</v>
      </c>
      <c r="B322" s="424">
        <f t="shared" si="255"/>
        <v>6</v>
      </c>
      <c r="C322" s="817">
        <f>[3]Model_inputs!D110</f>
        <v>8.0671184252984832E-5</v>
      </c>
      <c r="D322" s="815">
        <f>[3]Model_inputs!C110</f>
        <v>37188</v>
      </c>
      <c r="E322" s="434"/>
      <c r="F322" s="822">
        <f>[3]Model_inputs!E110</f>
        <v>4.8407472389772582E-2</v>
      </c>
      <c r="G322" s="826">
        <f>[3]Model_inputs!F110</f>
        <v>0</v>
      </c>
      <c r="H322" s="794">
        <f>[3]Model_inputs!G110</f>
        <v>0</v>
      </c>
      <c r="I322" s="794">
        <f>[3]Model_inputs!H110</f>
        <v>7.6287118889321742E-2</v>
      </c>
      <c r="J322" s="936">
        <f>[3]Model_inputs!I110</f>
        <v>2451.7900129422324</v>
      </c>
      <c r="K322" s="826">
        <f>[3]Model_inputs!J110</f>
        <v>0</v>
      </c>
      <c r="L322" s="794">
        <f>[5]Model_inputs!K110</f>
        <v>0</v>
      </c>
      <c r="M322" s="794">
        <f>[3]Model_inputs!L110</f>
        <v>0.17397284295588855</v>
      </c>
      <c r="N322" s="827">
        <f>[3]Model_inputs!M110</f>
        <v>1554.5741234717002</v>
      </c>
      <c r="O322" s="794">
        <f>[3]Model_inputs!N110</f>
        <v>0</v>
      </c>
      <c r="P322" s="794">
        <f>[3]Model_inputs!O110</f>
        <v>0</v>
      </c>
      <c r="Q322" s="794">
        <f>[3]Model_inputs!P110</f>
        <v>4.8174039447167319E-2</v>
      </c>
      <c r="R322" s="827">
        <f>[3]Model_inputs!Q110</f>
        <v>677.09561252649883</v>
      </c>
      <c r="S322" s="826">
        <f>[3]Model_inputs!R110</f>
        <v>0</v>
      </c>
      <c r="T322" s="794">
        <f>[3]Model_inputs!S110</f>
        <v>0</v>
      </c>
      <c r="U322" s="794">
        <f>[3]Model_inputs!T110</f>
        <v>0</v>
      </c>
      <c r="V322" s="827">
        <f>[3]Model_inputs!U110</f>
        <v>16630.438222265784</v>
      </c>
      <c r="W322" s="826">
        <f>[3]Model_inputs!V110</f>
        <v>0</v>
      </c>
      <c r="X322" s="794">
        <f>[3]Model_inputs!W110</f>
        <v>0</v>
      </c>
      <c r="Y322" s="794">
        <f>[3]Model_inputs!X110</f>
        <v>0</v>
      </c>
      <c r="Z322" s="827">
        <f>[3]Model_inputs!Y110</f>
        <v>22938.82002964407</v>
      </c>
      <c r="AA322" s="422">
        <f t="shared" ref="AA322:AD322" si="264">AA221</f>
        <v>0</v>
      </c>
      <c r="AB322" s="421">
        <f t="shared" si="264"/>
        <v>0</v>
      </c>
      <c r="AC322" s="421">
        <f t="shared" si="264"/>
        <v>0</v>
      </c>
      <c r="AD322" s="421">
        <f t="shared" si="264"/>
        <v>0</v>
      </c>
      <c r="AE322" s="696"/>
      <c r="AF322" s="420"/>
      <c r="AG322" s="422">
        <f t="shared" ref="AG322:AJ322" si="265">AG221</f>
        <v>0</v>
      </c>
      <c r="AH322" s="422">
        <f t="shared" si="265"/>
        <v>0</v>
      </c>
      <c r="AI322" s="421">
        <f t="shared" si="265"/>
        <v>0</v>
      </c>
      <c r="AJ322" s="421">
        <f t="shared" si="265"/>
        <v>0</v>
      </c>
      <c r="AK322" s="506">
        <f>[4]Danaei!C150</f>
        <v>0</v>
      </c>
      <c r="AL322" s="437">
        <f>[4]Danaei!D150</f>
        <v>1</v>
      </c>
      <c r="AM322" s="437">
        <f>[4]Danaei!E150</f>
        <v>0</v>
      </c>
      <c r="AN322" s="437">
        <f>[4]Danaei!F150</f>
        <v>0</v>
      </c>
      <c r="AO322" s="800">
        <f>[3]Model_inputs!Z110</f>
        <v>2031.721133034735</v>
      </c>
      <c r="AP322" s="424"/>
      <c r="AQ322" s="437">
        <f t="shared" si="243"/>
        <v>1</v>
      </c>
      <c r="AR322" s="424"/>
      <c r="AS322" s="424"/>
      <c r="AT322" s="424"/>
      <c r="AU322" s="424"/>
      <c r="AV322" s="424"/>
      <c r="AW322" s="424"/>
      <c r="AX322" s="424"/>
      <c r="AY322" s="424"/>
      <c r="AZ322" s="424"/>
      <c r="BA322" s="424"/>
      <c r="BB322" s="424"/>
      <c r="BC322" s="424"/>
      <c r="BD322" s="424"/>
      <c r="BE322" s="424"/>
      <c r="BF322" s="424"/>
      <c r="BG322" s="424"/>
      <c r="BH322" s="424"/>
      <c r="BI322" s="424"/>
      <c r="BJ322" s="424"/>
      <c r="BK322" s="424"/>
      <c r="BL322" s="424"/>
      <c r="BM322" s="424"/>
      <c r="BN322" s="424"/>
      <c r="BO322" s="424"/>
      <c r="BP322" s="424"/>
      <c r="BQ322" s="424"/>
      <c r="BR322" s="424"/>
      <c r="BS322" s="424"/>
      <c r="BT322" s="424"/>
      <c r="BU322" s="424"/>
      <c r="BV322" s="425" t="s">
        <v>14</v>
      </c>
      <c r="BW322" s="424">
        <v>6</v>
      </c>
      <c r="BX322" s="429">
        <f>[5]Model_inputs!AA110</f>
        <v>0.98197660113623886</v>
      </c>
      <c r="BY322" s="429">
        <f>[5]Model_inputs!AB110</f>
        <v>0.80311338910733099</v>
      </c>
      <c r="BZ322" s="429">
        <f>[5]Model_inputs!AC110</f>
        <v>0.8739206887167108</v>
      </c>
      <c r="CA322" s="429">
        <f>[5]Model_inputs!AD110</f>
        <v>0.92872780192900606</v>
      </c>
      <c r="CB322" s="429">
        <f>[5]Model_inputs!AE110</f>
        <v>0.94171737577958115</v>
      </c>
      <c r="CC322" s="429">
        <f>[5]Model_inputs!AF110</f>
        <v>0.92368237853914137</v>
      </c>
      <c r="CD322" s="429">
        <f>[5]Model_inputs!AG110</f>
        <v>0.85318913642372562</v>
      </c>
      <c r="CE322" s="429">
        <f>[5]Model_inputs!AH110</f>
        <v>0.90702168481934109</v>
      </c>
      <c r="CF322" s="429">
        <f>[5]Model_inputs!AI110</f>
        <v>1</v>
      </c>
      <c r="CG322" s="429">
        <f>[5]Model_inputs!AJ110</f>
        <v>1</v>
      </c>
      <c r="CH322" s="419"/>
    </row>
    <row r="323" spans="1:86" s="425" customFormat="1">
      <c r="A323" s="425" t="s">
        <v>14</v>
      </c>
      <c r="B323" s="424">
        <f t="shared" si="255"/>
        <v>7</v>
      </c>
      <c r="C323" s="817">
        <f>[3]Model_inputs!D111</f>
        <v>8.1577158395649212E-5</v>
      </c>
      <c r="D323" s="815">
        <f>[3]Model_inputs!C111</f>
        <v>36775</v>
      </c>
      <c r="E323" s="434">
        <f>SUM(D321:D325)</f>
        <v>183848</v>
      </c>
      <c r="F323" s="822">
        <f>[3]Model_inputs!E111</f>
        <v>5.1740131156355125E-2</v>
      </c>
      <c r="G323" s="826">
        <f>[3]Model_inputs!F111</f>
        <v>0</v>
      </c>
      <c r="H323" s="794">
        <f>[3]Model_inputs!G111</f>
        <v>0</v>
      </c>
      <c r="I323" s="794">
        <f>[3]Model_inputs!H111</f>
        <v>7.6287118889321742E-2</v>
      </c>
      <c r="J323" s="936">
        <f>[3]Model_inputs!I111</f>
        <v>2451.7900129422324</v>
      </c>
      <c r="K323" s="826">
        <f>[3]Model_inputs!J111</f>
        <v>0</v>
      </c>
      <c r="L323" s="794">
        <f>[5]Model_inputs!K111</f>
        <v>0</v>
      </c>
      <c r="M323" s="794">
        <f>[3]Model_inputs!L111</f>
        <v>0.17397284295588855</v>
      </c>
      <c r="N323" s="827">
        <f>[3]Model_inputs!M111</f>
        <v>1554.5741234717002</v>
      </c>
      <c r="O323" s="794">
        <f>[3]Model_inputs!N111</f>
        <v>0</v>
      </c>
      <c r="P323" s="794">
        <f>[3]Model_inputs!O111</f>
        <v>0</v>
      </c>
      <c r="Q323" s="794">
        <f>[3]Model_inputs!P111</f>
        <v>4.8174039447167319E-2</v>
      </c>
      <c r="R323" s="827">
        <f>[3]Model_inputs!Q111</f>
        <v>677.09561252649883</v>
      </c>
      <c r="S323" s="826">
        <f>[3]Model_inputs!R111</f>
        <v>0</v>
      </c>
      <c r="T323" s="794">
        <f>[3]Model_inputs!S111</f>
        <v>0</v>
      </c>
      <c r="U323" s="794">
        <f>[3]Model_inputs!T111</f>
        <v>0</v>
      </c>
      <c r="V323" s="827">
        <f>[3]Model_inputs!U111</f>
        <v>16630.438222265784</v>
      </c>
      <c r="W323" s="826">
        <f>[3]Model_inputs!V111</f>
        <v>0</v>
      </c>
      <c r="X323" s="794">
        <f>[3]Model_inputs!W111</f>
        <v>0</v>
      </c>
      <c r="Y323" s="794">
        <f>[3]Model_inputs!X111</f>
        <v>0</v>
      </c>
      <c r="Z323" s="827">
        <f>[3]Model_inputs!Y111</f>
        <v>22938.82002964407</v>
      </c>
      <c r="AA323" s="422">
        <f t="shared" ref="AA323:AD323" si="266">AA222</f>
        <v>0</v>
      </c>
      <c r="AB323" s="421">
        <f t="shared" si="266"/>
        <v>0</v>
      </c>
      <c r="AC323" s="421">
        <f t="shared" si="266"/>
        <v>0</v>
      </c>
      <c r="AD323" s="421">
        <f t="shared" si="266"/>
        <v>0</v>
      </c>
      <c r="AE323" s="696"/>
      <c r="AF323" s="420"/>
      <c r="AG323" s="422">
        <f t="shared" ref="AG323:AJ323" si="267">AG222</f>
        <v>0</v>
      </c>
      <c r="AH323" s="422">
        <f t="shared" si="267"/>
        <v>0</v>
      </c>
      <c r="AI323" s="421">
        <f t="shared" si="267"/>
        <v>0</v>
      </c>
      <c r="AJ323" s="421">
        <f t="shared" si="267"/>
        <v>0</v>
      </c>
      <c r="AK323" s="506">
        <f>[4]Danaei!C151</f>
        <v>0</v>
      </c>
      <c r="AL323" s="437">
        <f>[4]Danaei!D151</f>
        <v>1</v>
      </c>
      <c r="AM323" s="437">
        <f>[4]Danaei!E151</f>
        <v>0</v>
      </c>
      <c r="AN323" s="437">
        <f>[4]Danaei!F151</f>
        <v>0</v>
      </c>
      <c r="AO323" s="800">
        <f>[3]Model_inputs!Z111</f>
        <v>1977.936792609883</v>
      </c>
      <c r="AP323" s="424"/>
      <c r="AQ323" s="437">
        <f t="shared" si="243"/>
        <v>1</v>
      </c>
      <c r="AR323" s="424"/>
      <c r="AS323" s="424"/>
      <c r="AT323" s="424"/>
      <c r="AU323" s="424"/>
      <c r="AV323" s="424"/>
      <c r="AW323" s="424"/>
      <c r="AX323" s="424"/>
      <c r="AY323" s="424"/>
      <c r="AZ323" s="424"/>
      <c r="BA323" s="424"/>
      <c r="BB323" s="424"/>
      <c r="BC323" s="424"/>
      <c r="BD323" s="424"/>
      <c r="BE323" s="424"/>
      <c r="BF323" s="424"/>
      <c r="BG323" s="424"/>
      <c r="BH323" s="424"/>
      <c r="BI323" s="424"/>
      <c r="BJ323" s="424"/>
      <c r="BK323" s="424"/>
      <c r="BL323" s="424"/>
      <c r="BM323" s="424"/>
      <c r="BN323" s="424"/>
      <c r="BO323" s="424"/>
      <c r="BP323" s="424"/>
      <c r="BQ323" s="424"/>
      <c r="BR323" s="424"/>
      <c r="BS323" s="424"/>
      <c r="BT323" s="424"/>
      <c r="BU323" s="424"/>
      <c r="BV323" s="425" t="s">
        <v>14</v>
      </c>
      <c r="BW323" s="424">
        <v>7</v>
      </c>
      <c r="BX323" s="429">
        <f>[5]Model_inputs!AA111</f>
        <v>0.97900444270952403</v>
      </c>
      <c r="BY323" s="429">
        <f>[5]Model_inputs!AB111</f>
        <v>0.77429480246636195</v>
      </c>
      <c r="BZ323" s="429">
        <f>[5]Model_inputs!AC111</f>
        <v>0.85451040932916678</v>
      </c>
      <c r="CA323" s="429">
        <f>[5]Model_inputs!AD111</f>
        <v>0.91735307483451567</v>
      </c>
      <c r="CB323" s="429">
        <f>[5]Model_inputs!AE111</f>
        <v>0.93233935012712876</v>
      </c>
      <c r="CC323" s="429">
        <f>[5]Model_inputs!AF111</f>
        <v>0.9115414773762115</v>
      </c>
      <c r="CD323" s="429">
        <f>[5]Model_inputs!AG111</f>
        <v>0.83090786497720626</v>
      </c>
      <c r="CE323" s="429">
        <f>[5]Model_inputs!AH111</f>
        <v>0.89238846617716638</v>
      </c>
      <c r="CF323" s="429">
        <f>[5]Model_inputs!AI111</f>
        <v>1</v>
      </c>
      <c r="CG323" s="429">
        <f>[5]Model_inputs!AJ111</f>
        <v>1</v>
      </c>
      <c r="CH323" s="419"/>
    </row>
    <row r="324" spans="1:86" s="425" customFormat="1">
      <c r="A324" s="425" t="s">
        <v>14</v>
      </c>
      <c r="B324" s="424">
        <f t="shared" si="255"/>
        <v>8</v>
      </c>
      <c r="C324" s="817">
        <f>[3]Model_inputs!D112</f>
        <v>8.2122033341545532E-5</v>
      </c>
      <c r="D324" s="815">
        <f>[3]Model_inputs!C112</f>
        <v>36531</v>
      </c>
      <c r="E324" s="434"/>
      <c r="F324" s="822">
        <f>[3]Model_inputs!E112</f>
        <v>5.530223000534993E-2</v>
      </c>
      <c r="G324" s="826">
        <f>[3]Model_inputs!F112</f>
        <v>0</v>
      </c>
      <c r="H324" s="794">
        <f>[3]Model_inputs!G112</f>
        <v>0</v>
      </c>
      <c r="I324" s="794">
        <f>[3]Model_inputs!H112</f>
        <v>7.6287118889321742E-2</v>
      </c>
      <c r="J324" s="936">
        <f>[3]Model_inputs!I112</f>
        <v>2451.7900129422324</v>
      </c>
      <c r="K324" s="826">
        <f>[3]Model_inputs!J112</f>
        <v>0</v>
      </c>
      <c r="L324" s="794">
        <f>[5]Model_inputs!K112</f>
        <v>0</v>
      </c>
      <c r="M324" s="794">
        <f>[3]Model_inputs!L112</f>
        <v>0.17397284295588855</v>
      </c>
      <c r="N324" s="827">
        <f>[3]Model_inputs!M112</f>
        <v>1554.5741234717002</v>
      </c>
      <c r="O324" s="794">
        <f>[3]Model_inputs!N112</f>
        <v>0</v>
      </c>
      <c r="P324" s="794">
        <f>[3]Model_inputs!O112</f>
        <v>0</v>
      </c>
      <c r="Q324" s="794">
        <f>[3]Model_inputs!P112</f>
        <v>4.8174039447167319E-2</v>
      </c>
      <c r="R324" s="827">
        <f>[3]Model_inputs!Q112</f>
        <v>677.09561252649883</v>
      </c>
      <c r="S324" s="826">
        <f>[3]Model_inputs!R112</f>
        <v>0</v>
      </c>
      <c r="T324" s="794">
        <f>[3]Model_inputs!S112</f>
        <v>0</v>
      </c>
      <c r="U324" s="794">
        <f>[3]Model_inputs!T112</f>
        <v>0</v>
      </c>
      <c r="V324" s="827">
        <f>[3]Model_inputs!U112</f>
        <v>16630.438222265784</v>
      </c>
      <c r="W324" s="826">
        <f>[3]Model_inputs!V112</f>
        <v>0</v>
      </c>
      <c r="X324" s="794">
        <f>[3]Model_inputs!W112</f>
        <v>0</v>
      </c>
      <c r="Y324" s="794">
        <f>[3]Model_inputs!X112</f>
        <v>0</v>
      </c>
      <c r="Z324" s="827">
        <f>[3]Model_inputs!Y112</f>
        <v>22938.82002964407</v>
      </c>
      <c r="AA324" s="422">
        <f t="shared" ref="AA324:AD324" si="268">AA223</f>
        <v>0</v>
      </c>
      <c r="AB324" s="421">
        <f t="shared" si="268"/>
        <v>0</v>
      </c>
      <c r="AC324" s="421">
        <f t="shared" si="268"/>
        <v>0</v>
      </c>
      <c r="AD324" s="421">
        <f t="shared" si="268"/>
        <v>0</v>
      </c>
      <c r="AE324" s="696"/>
      <c r="AF324" s="420"/>
      <c r="AG324" s="422">
        <f t="shared" ref="AG324:AJ324" si="269">AG223</f>
        <v>0</v>
      </c>
      <c r="AH324" s="422">
        <f t="shared" si="269"/>
        <v>0</v>
      </c>
      <c r="AI324" s="421">
        <f t="shared" si="269"/>
        <v>0</v>
      </c>
      <c r="AJ324" s="421">
        <f t="shared" si="269"/>
        <v>0</v>
      </c>
      <c r="AK324" s="506">
        <f>[4]Danaei!C152</f>
        <v>0</v>
      </c>
      <c r="AL324" s="437">
        <f>[4]Danaei!D152</f>
        <v>1</v>
      </c>
      <c r="AM324" s="437">
        <f>[4]Danaei!E152</f>
        <v>0</v>
      </c>
      <c r="AN324" s="437">
        <f>[4]Danaei!F152</f>
        <v>0</v>
      </c>
      <c r="AO324" s="800">
        <f>[3]Model_inputs!Z112</f>
        <v>1924.1524521850308</v>
      </c>
      <c r="AP324" s="424"/>
      <c r="AQ324" s="437">
        <f t="shared" si="243"/>
        <v>1</v>
      </c>
      <c r="AR324" s="424"/>
      <c r="AS324" s="424"/>
      <c r="AT324" s="424"/>
      <c r="AU324" s="424"/>
      <c r="AV324" s="424"/>
      <c r="AW324" s="424"/>
      <c r="AX324" s="424"/>
      <c r="AY324" s="424"/>
      <c r="AZ324" s="424"/>
      <c r="BA324" s="424"/>
      <c r="BB324" s="424"/>
      <c r="BC324" s="424"/>
      <c r="BD324" s="424"/>
      <c r="BE324" s="424"/>
      <c r="BF324" s="424"/>
      <c r="BG324" s="424"/>
      <c r="BH324" s="424"/>
      <c r="BI324" s="424"/>
      <c r="BJ324" s="424"/>
      <c r="BK324" s="424"/>
      <c r="BL324" s="424"/>
      <c r="BM324" s="424"/>
      <c r="BN324" s="424"/>
      <c r="BO324" s="424"/>
      <c r="BP324" s="424"/>
      <c r="BQ324" s="424"/>
      <c r="BR324" s="424"/>
      <c r="BS324" s="424"/>
      <c r="BT324" s="424"/>
      <c r="BU324" s="424"/>
      <c r="BV324" s="425" t="s">
        <v>14</v>
      </c>
      <c r="BW324" s="424">
        <v>8</v>
      </c>
      <c r="BX324" s="429">
        <f>[5]Model_inputs!AA112</f>
        <v>0.97604128014452662</v>
      </c>
      <c r="BY324" s="429">
        <f>[5]Model_inputs!AB112</f>
        <v>0.74651032999563005</v>
      </c>
      <c r="BZ324" s="429">
        <f>[5]Model_inputs!AC112</f>
        <v>0.83553124337189943</v>
      </c>
      <c r="CA324" s="429">
        <f>[5]Model_inputs!AD112</f>
        <v>0.90611766134322025</v>
      </c>
      <c r="CB324" s="429">
        <f>[5]Model_inputs!AE112</f>
        <v>0.92305471487757229</v>
      </c>
      <c r="CC324" s="429">
        <f>[5]Model_inputs!AF112</f>
        <v>0.89956015648077703</v>
      </c>
      <c r="CD324" s="429">
        <f>[5]Model_inputs!AG112</f>
        <v>0.80920847512771998</v>
      </c>
      <c r="CE324" s="429">
        <f>[5]Model_inputs!AH112</f>
        <v>0.87799132908785149</v>
      </c>
      <c r="CF324" s="429">
        <f>[5]Model_inputs!AI112</f>
        <v>1</v>
      </c>
      <c r="CG324" s="429">
        <f>[5]Model_inputs!AJ112</f>
        <v>1</v>
      </c>
      <c r="CH324" s="419"/>
    </row>
    <row r="325" spans="1:86" s="425" customFormat="1">
      <c r="A325" s="425" t="s">
        <v>14</v>
      </c>
      <c r="B325" s="424">
        <f t="shared" si="255"/>
        <v>9</v>
      </c>
      <c r="C325" s="817">
        <f>[3]Model_inputs!D113</f>
        <v>5.6020839752387889E-5</v>
      </c>
      <c r="D325" s="815">
        <f>[3]Model_inputs!C113</f>
        <v>35701</v>
      </c>
      <c r="E325" s="434"/>
      <c r="F325" s="822">
        <f>[3]Model_inputs!E113</f>
        <v>5.9109564958823621E-2</v>
      </c>
      <c r="G325" s="826">
        <f>[3]Model_inputs!F113</f>
        <v>0</v>
      </c>
      <c r="H325" s="794">
        <f>[3]Model_inputs!G113</f>
        <v>0</v>
      </c>
      <c r="I325" s="794">
        <f>[3]Model_inputs!H113</f>
        <v>7.6287118889321742E-2</v>
      </c>
      <c r="J325" s="936">
        <f>[3]Model_inputs!I113</f>
        <v>2451.7900129422324</v>
      </c>
      <c r="K325" s="826">
        <f>[3]Model_inputs!J113</f>
        <v>0</v>
      </c>
      <c r="L325" s="794">
        <f>[5]Model_inputs!K113</f>
        <v>0</v>
      </c>
      <c r="M325" s="794">
        <f>[3]Model_inputs!L113</f>
        <v>0.17397284295588855</v>
      </c>
      <c r="N325" s="827">
        <f>[3]Model_inputs!M113</f>
        <v>1554.5741234717002</v>
      </c>
      <c r="O325" s="794">
        <f>[3]Model_inputs!N113</f>
        <v>0</v>
      </c>
      <c r="P325" s="794">
        <f>[3]Model_inputs!O113</f>
        <v>0</v>
      </c>
      <c r="Q325" s="794">
        <f>[3]Model_inputs!P113</f>
        <v>4.8174039447167319E-2</v>
      </c>
      <c r="R325" s="827">
        <f>[3]Model_inputs!Q113</f>
        <v>677.09561252649883</v>
      </c>
      <c r="S325" s="826">
        <f>[3]Model_inputs!R113</f>
        <v>0</v>
      </c>
      <c r="T325" s="794">
        <f>[3]Model_inputs!S113</f>
        <v>0</v>
      </c>
      <c r="U325" s="794">
        <f>[3]Model_inputs!T113</f>
        <v>0</v>
      </c>
      <c r="V325" s="827">
        <f>[3]Model_inputs!U113</f>
        <v>16630.438222265784</v>
      </c>
      <c r="W325" s="826">
        <f>[3]Model_inputs!V113</f>
        <v>0</v>
      </c>
      <c r="X325" s="794">
        <f>[3]Model_inputs!W113</f>
        <v>0</v>
      </c>
      <c r="Y325" s="794">
        <f>[3]Model_inputs!X113</f>
        <v>0</v>
      </c>
      <c r="Z325" s="827">
        <f>[3]Model_inputs!Y113</f>
        <v>22938.82002964407</v>
      </c>
      <c r="AA325" s="422">
        <f t="shared" ref="AA325:AD325" si="270">AA224</f>
        <v>0</v>
      </c>
      <c r="AB325" s="421">
        <f t="shared" si="270"/>
        <v>0</v>
      </c>
      <c r="AC325" s="421">
        <f t="shared" si="270"/>
        <v>0</v>
      </c>
      <c r="AD325" s="421">
        <f t="shared" si="270"/>
        <v>0</v>
      </c>
      <c r="AE325" s="696"/>
      <c r="AF325" s="420"/>
      <c r="AG325" s="422">
        <f t="shared" ref="AG325:AJ325" si="271">AG224</f>
        <v>0</v>
      </c>
      <c r="AH325" s="422">
        <f t="shared" si="271"/>
        <v>0</v>
      </c>
      <c r="AI325" s="421">
        <f t="shared" si="271"/>
        <v>0</v>
      </c>
      <c r="AJ325" s="421">
        <f t="shared" si="271"/>
        <v>0</v>
      </c>
      <c r="AK325" s="506">
        <f>[4]Danaei!C153</f>
        <v>0</v>
      </c>
      <c r="AL325" s="437">
        <f>[4]Danaei!D153</f>
        <v>1</v>
      </c>
      <c r="AM325" s="437">
        <f>[4]Danaei!E153</f>
        <v>0</v>
      </c>
      <c r="AN325" s="437">
        <f>[4]Danaei!F153</f>
        <v>0</v>
      </c>
      <c r="AO325" s="800">
        <f>[3]Model_inputs!Z113</f>
        <v>1870.3681117601786</v>
      </c>
      <c r="AP325" s="424"/>
      <c r="AQ325" s="437">
        <f t="shared" si="243"/>
        <v>1</v>
      </c>
      <c r="AR325" s="424"/>
      <c r="AS325" s="424"/>
      <c r="AT325" s="424"/>
      <c r="AU325" s="424"/>
      <c r="AV325" s="424"/>
      <c r="AW325" s="424"/>
      <c r="AX325" s="424"/>
      <c r="AY325" s="424"/>
      <c r="AZ325" s="424"/>
      <c r="BA325" s="424"/>
      <c r="BB325" s="424"/>
      <c r="BC325" s="424"/>
      <c r="BD325" s="424"/>
      <c r="BE325" s="424"/>
      <c r="BF325" s="424"/>
      <c r="BG325" s="424"/>
      <c r="BH325" s="424"/>
      <c r="BI325" s="424"/>
      <c r="BJ325" s="424"/>
      <c r="BK325" s="424"/>
      <c r="BL325" s="424"/>
      <c r="BM325" s="424"/>
      <c r="BN325" s="424"/>
      <c r="BO325" s="424"/>
      <c r="BP325" s="424"/>
      <c r="BQ325" s="424"/>
      <c r="BR325" s="424"/>
      <c r="BS325" s="424"/>
      <c r="BT325" s="424"/>
      <c r="BU325" s="424"/>
      <c r="BV325" s="425" t="s">
        <v>14</v>
      </c>
      <c r="BW325" s="424">
        <v>9</v>
      </c>
      <c r="BX325" s="429">
        <f>[5]Model_inputs!AA113</f>
        <v>0.97308708621338169</v>
      </c>
      <c r="BY325" s="429">
        <f>[5]Model_inputs!AB113</f>
        <v>0.71972286397259466</v>
      </c>
      <c r="BZ325" s="429">
        <f>[5]Model_inputs!AC113</f>
        <v>0.81697361556852799</v>
      </c>
      <c r="CA325" s="429">
        <f>[5]Model_inputs!AD113</f>
        <v>0.89501985519176308</v>
      </c>
      <c r="CB325" s="429">
        <f>[5]Model_inputs!AE113</f>
        <v>0.9138625400092123</v>
      </c>
      <c r="CC325" s="429">
        <f>[5]Model_inputs!AF113</f>
        <v>0.88773631832635014</v>
      </c>
      <c r="CD325" s="429">
        <f>[5]Model_inputs!AG113</f>
        <v>0.78807577087562286</v>
      </c>
      <c r="CE325" s="429">
        <f>[5]Model_inputs!AH113</f>
        <v>0.86382646478580882</v>
      </c>
      <c r="CF325" s="429">
        <f>[5]Model_inputs!AI113</f>
        <v>1</v>
      </c>
      <c r="CG325" s="429">
        <f>[5]Model_inputs!AJ113</f>
        <v>1</v>
      </c>
      <c r="CH325" s="419"/>
    </row>
    <row r="326" spans="1:86" s="425" customFormat="1">
      <c r="A326" s="425" t="s">
        <v>14</v>
      </c>
      <c r="B326" s="424">
        <f t="shared" si="255"/>
        <v>10</v>
      </c>
      <c r="C326" s="817">
        <f>[3]Model_inputs!D114</f>
        <v>5.8365191000087546E-5</v>
      </c>
      <c r="D326" s="815">
        <f>[3]Model_inputs!C114</f>
        <v>34267</v>
      </c>
      <c r="E326" s="806"/>
      <c r="F326" s="822">
        <f>[3]Model_inputs!E114</f>
        <v>6.31790195311E-2</v>
      </c>
      <c r="G326" s="826">
        <f>[3]Model_inputs!F114</f>
        <v>0</v>
      </c>
      <c r="H326" s="794">
        <f>[3]Model_inputs!G114</f>
        <v>0</v>
      </c>
      <c r="I326" s="794">
        <f>[3]Model_inputs!H114</f>
        <v>7.9041106808637018E-2</v>
      </c>
      <c r="J326" s="936">
        <f>[3]Model_inputs!I114</f>
        <v>2451.7900129422324</v>
      </c>
      <c r="K326" s="826">
        <f>[3]Model_inputs!J114</f>
        <v>0</v>
      </c>
      <c r="L326" s="794">
        <f>[5]Model_inputs!K114</f>
        <v>0</v>
      </c>
      <c r="M326" s="794">
        <f>[3]Model_inputs!L114</f>
        <v>0.17754852397055104</v>
      </c>
      <c r="N326" s="827">
        <f>[3]Model_inputs!M114</f>
        <v>1554.5741234717002</v>
      </c>
      <c r="O326" s="794">
        <f>[3]Model_inputs!N114</f>
        <v>0</v>
      </c>
      <c r="P326" s="794">
        <f>[3]Model_inputs!O114</f>
        <v>0</v>
      </c>
      <c r="Q326" s="794">
        <f>[3]Model_inputs!P114</f>
        <v>5.1214172914123619E-2</v>
      </c>
      <c r="R326" s="827">
        <f>[3]Model_inputs!Q114</f>
        <v>677.09561252649883</v>
      </c>
      <c r="S326" s="826">
        <f>[3]Model_inputs!R114</f>
        <v>0</v>
      </c>
      <c r="T326" s="794">
        <f>[3]Model_inputs!S114</f>
        <v>0</v>
      </c>
      <c r="U326" s="794">
        <f>[3]Model_inputs!T114</f>
        <v>0</v>
      </c>
      <c r="V326" s="827">
        <f>[3]Model_inputs!U114</f>
        <v>16630.438222265784</v>
      </c>
      <c r="W326" s="826">
        <f>[3]Model_inputs!V114</f>
        <v>0</v>
      </c>
      <c r="X326" s="794">
        <f>[3]Model_inputs!W114</f>
        <v>0</v>
      </c>
      <c r="Y326" s="794">
        <f>[3]Model_inputs!X114</f>
        <v>0</v>
      </c>
      <c r="Z326" s="827">
        <f>[3]Model_inputs!Y114</f>
        <v>22938.82002964407</v>
      </c>
      <c r="AA326" s="422">
        <f t="shared" ref="AA326:AD326" si="272">AA225</f>
        <v>0</v>
      </c>
      <c r="AB326" s="421">
        <f t="shared" si="272"/>
        <v>0</v>
      </c>
      <c r="AC326" s="421">
        <f t="shared" si="272"/>
        <v>0</v>
      </c>
      <c r="AD326" s="421">
        <f t="shared" si="272"/>
        <v>0</v>
      </c>
      <c r="AE326" s="696"/>
      <c r="AF326" s="420"/>
      <c r="AG326" s="422">
        <f t="shared" ref="AG326:AJ326" si="273">AG225</f>
        <v>0</v>
      </c>
      <c r="AH326" s="422">
        <f t="shared" si="273"/>
        <v>0</v>
      </c>
      <c r="AI326" s="421">
        <f t="shared" si="273"/>
        <v>0</v>
      </c>
      <c r="AJ326" s="421">
        <f t="shared" si="273"/>
        <v>0</v>
      </c>
      <c r="AK326" s="506">
        <f>[4]Danaei!C154</f>
        <v>0</v>
      </c>
      <c r="AL326" s="437">
        <f>[4]Danaei!D154</f>
        <v>1</v>
      </c>
      <c r="AM326" s="437">
        <f>[4]Danaei!E154</f>
        <v>0</v>
      </c>
      <c r="AN326" s="437">
        <f>[4]Danaei!F154</f>
        <v>0</v>
      </c>
      <c r="AO326" s="800">
        <f>[3]Model_inputs!Z114</f>
        <v>1816.5837713353264</v>
      </c>
      <c r="AP326" s="424"/>
      <c r="AQ326" s="437">
        <f t="shared" si="243"/>
        <v>1</v>
      </c>
      <c r="AR326" s="424"/>
      <c r="AS326" s="424"/>
      <c r="AT326" s="424"/>
      <c r="AU326" s="424"/>
      <c r="AV326" s="424"/>
      <c r="AW326" s="424"/>
      <c r="AX326" s="424"/>
      <c r="AY326" s="424"/>
      <c r="AZ326" s="424"/>
      <c r="BA326" s="424"/>
      <c r="BB326" s="424"/>
      <c r="BC326" s="424"/>
      <c r="BD326" s="424"/>
      <c r="BE326" s="424"/>
      <c r="BF326" s="424"/>
      <c r="BG326" s="424"/>
      <c r="BH326" s="424"/>
      <c r="BI326" s="424"/>
      <c r="BJ326" s="424"/>
      <c r="BK326" s="424"/>
      <c r="BL326" s="424"/>
      <c r="BM326" s="424"/>
      <c r="BN326" s="424"/>
      <c r="BO326" s="424"/>
      <c r="BP326" s="424"/>
      <c r="BQ326" s="424"/>
      <c r="BR326" s="424"/>
      <c r="BS326" s="424"/>
      <c r="BT326" s="424"/>
      <c r="BU326" s="424"/>
      <c r="BV326" s="425" t="s">
        <v>14</v>
      </c>
      <c r="BW326" s="424">
        <v>10</v>
      </c>
      <c r="BX326" s="429">
        <f>[5]Model_inputs!AA114</f>
        <v>0.97014183377063523</v>
      </c>
      <c r="BY326" s="429">
        <f>[5]Model_inputs!AB114</f>
        <v>0.69389662823278841</v>
      </c>
      <c r="BZ326" s="429">
        <f>[5]Model_inputs!AC114</f>
        <v>0.79882816331504836</v>
      </c>
      <c r="CA326" s="429">
        <f>[5]Model_inputs!AD114</f>
        <v>0.88405797101449279</v>
      </c>
      <c r="CB326" s="429">
        <f>[5]Model_inputs!AE114</f>
        <v>0.90476190476190477</v>
      </c>
      <c r="CC326" s="429">
        <f>[5]Model_inputs!AF114</f>
        <v>0.87606789295637677</v>
      </c>
      <c r="CD326" s="429">
        <f>[5]Model_inputs!AG114</f>
        <v>0.7674949530690256</v>
      </c>
      <c r="CE326" s="429">
        <f>[5]Model_inputs!AH114</f>
        <v>0.84989012595326452</v>
      </c>
      <c r="CF326" s="429">
        <f>[5]Model_inputs!AI114</f>
        <v>1</v>
      </c>
      <c r="CG326" s="429">
        <f>[5]Model_inputs!AJ114</f>
        <v>1</v>
      </c>
      <c r="CH326" s="419"/>
    </row>
    <row r="327" spans="1:86" s="425" customFormat="1">
      <c r="A327" s="425" t="s">
        <v>14</v>
      </c>
      <c r="B327" s="424">
        <f t="shared" si="255"/>
        <v>11</v>
      </c>
      <c r="C327" s="817">
        <f>[3]Model_inputs!D115</f>
        <v>2.971150132216181E-5</v>
      </c>
      <c r="D327" s="815">
        <f>[3]Model_inputs!C115</f>
        <v>33657</v>
      </c>
      <c r="E327" s="434"/>
      <c r="F327" s="822">
        <f>[3]Model_inputs!E115</f>
        <v>6.7290004702053971E-2</v>
      </c>
      <c r="G327" s="826">
        <f>[3]Model_inputs!F115</f>
        <v>0</v>
      </c>
      <c r="H327" s="794">
        <f>[3]Model_inputs!G115</f>
        <v>0</v>
      </c>
      <c r="I327" s="794">
        <f>[3]Model_inputs!H115</f>
        <v>7.9041106808637018E-2</v>
      </c>
      <c r="J327" s="936">
        <f>[3]Model_inputs!I115</f>
        <v>2451.7900129422324</v>
      </c>
      <c r="K327" s="826">
        <f>[3]Model_inputs!J115</f>
        <v>0</v>
      </c>
      <c r="L327" s="794">
        <f>[5]Model_inputs!K115</f>
        <v>0</v>
      </c>
      <c r="M327" s="794">
        <f>[3]Model_inputs!L115</f>
        <v>0.17754852397055104</v>
      </c>
      <c r="N327" s="827">
        <f>[3]Model_inputs!M115</f>
        <v>1554.5741234717002</v>
      </c>
      <c r="O327" s="794">
        <f>[3]Model_inputs!N115</f>
        <v>0</v>
      </c>
      <c r="P327" s="794">
        <f>[3]Model_inputs!O115</f>
        <v>0</v>
      </c>
      <c r="Q327" s="794">
        <f>[3]Model_inputs!P115</f>
        <v>5.1214172914123619E-2</v>
      </c>
      <c r="R327" s="827">
        <f>[3]Model_inputs!Q115</f>
        <v>677.09561252649883</v>
      </c>
      <c r="S327" s="826">
        <f>[3]Model_inputs!R115</f>
        <v>0</v>
      </c>
      <c r="T327" s="794">
        <f>[3]Model_inputs!S115</f>
        <v>0</v>
      </c>
      <c r="U327" s="794">
        <f>[3]Model_inputs!T115</f>
        <v>0</v>
      </c>
      <c r="V327" s="827">
        <f>[3]Model_inputs!U115</f>
        <v>16630.438222265784</v>
      </c>
      <c r="W327" s="826">
        <f>[3]Model_inputs!V115</f>
        <v>0</v>
      </c>
      <c r="X327" s="794">
        <f>[3]Model_inputs!W115</f>
        <v>0</v>
      </c>
      <c r="Y327" s="794">
        <f>[3]Model_inputs!X115</f>
        <v>0</v>
      </c>
      <c r="Z327" s="827">
        <f>[3]Model_inputs!Y115</f>
        <v>22938.82002964407</v>
      </c>
      <c r="AA327" s="422">
        <f t="shared" ref="AA327:AD327" si="274">AA226</f>
        <v>0</v>
      </c>
      <c r="AB327" s="421">
        <f t="shared" si="274"/>
        <v>0</v>
      </c>
      <c r="AC327" s="421">
        <f t="shared" si="274"/>
        <v>0</v>
      </c>
      <c r="AD327" s="421">
        <f t="shared" si="274"/>
        <v>0</v>
      </c>
      <c r="AE327" s="696"/>
      <c r="AF327" s="420"/>
      <c r="AG327" s="422">
        <f t="shared" ref="AG327:AJ327" si="275">AG226</f>
        <v>0</v>
      </c>
      <c r="AH327" s="422">
        <f t="shared" si="275"/>
        <v>0</v>
      </c>
      <c r="AI327" s="421">
        <f t="shared" si="275"/>
        <v>0</v>
      </c>
      <c r="AJ327" s="421">
        <f t="shared" si="275"/>
        <v>0</v>
      </c>
      <c r="AK327" s="506">
        <f>[4]Danaei!C155</f>
        <v>0</v>
      </c>
      <c r="AL327" s="437">
        <f>[4]Danaei!D155</f>
        <v>1</v>
      </c>
      <c r="AM327" s="437">
        <f>[4]Danaei!E155</f>
        <v>0</v>
      </c>
      <c r="AN327" s="437">
        <f>[4]Danaei!F155</f>
        <v>0</v>
      </c>
      <c r="AO327" s="800">
        <f>[3]Model_inputs!Z115</f>
        <v>1892.0624026997282</v>
      </c>
      <c r="AP327" s="424"/>
      <c r="AQ327" s="437">
        <f t="shared" si="243"/>
        <v>1</v>
      </c>
      <c r="AR327" s="424"/>
      <c r="AS327" s="424"/>
      <c r="AT327" s="424"/>
      <c r="AU327" s="424"/>
      <c r="AV327" s="424"/>
      <c r="AW327" s="424"/>
      <c r="AX327" s="424"/>
      <c r="AY327" s="424"/>
      <c r="AZ327" s="424"/>
      <c r="BA327" s="424"/>
      <c r="BB327" s="424"/>
      <c r="BC327" s="424"/>
      <c r="BD327" s="424"/>
      <c r="BE327" s="424"/>
      <c r="BF327" s="424"/>
      <c r="BG327" s="424"/>
      <c r="BH327" s="424"/>
      <c r="BI327" s="424"/>
      <c r="BJ327" s="424"/>
      <c r="BK327" s="424"/>
      <c r="BL327" s="424"/>
      <c r="BM327" s="424"/>
      <c r="BN327" s="424"/>
      <c r="BO327" s="424"/>
      <c r="BP327" s="424"/>
      <c r="BQ327" s="424"/>
      <c r="BR327" s="424"/>
      <c r="BS327" s="424"/>
      <c r="BT327" s="424"/>
      <c r="BU327" s="424"/>
      <c r="BV327" s="425" t="s">
        <v>14</v>
      </c>
      <c r="BW327" s="424">
        <v>11</v>
      </c>
      <c r="BX327" s="429">
        <f>[5]Model_inputs!AA115</f>
        <v>0.97014183377063523</v>
      </c>
      <c r="BY327" s="429">
        <f>[5]Model_inputs!AB115</f>
        <v>0.69389662823278841</v>
      </c>
      <c r="BZ327" s="429">
        <f>[5]Model_inputs!AC115</f>
        <v>0.79882816331504836</v>
      </c>
      <c r="CA327" s="429">
        <f>[5]Model_inputs!AD115</f>
        <v>0.88405797101449279</v>
      </c>
      <c r="CB327" s="429">
        <f>[5]Model_inputs!AE115</f>
        <v>0.90476190476190477</v>
      </c>
      <c r="CC327" s="429">
        <f>[5]Model_inputs!AF115</f>
        <v>0.87606789295637677</v>
      </c>
      <c r="CD327" s="429">
        <f>[5]Model_inputs!AG115</f>
        <v>0.7674949530690256</v>
      </c>
      <c r="CE327" s="429">
        <f>[5]Model_inputs!AH115</f>
        <v>0.84989012595326452</v>
      </c>
      <c r="CF327" s="429">
        <f>[5]Model_inputs!AI115</f>
        <v>1</v>
      </c>
      <c r="CG327" s="429">
        <f>[5]Model_inputs!AJ115</f>
        <v>1</v>
      </c>
      <c r="CH327" s="419"/>
    </row>
    <row r="328" spans="1:86" s="425" customFormat="1">
      <c r="A328" s="425" t="s">
        <v>14</v>
      </c>
      <c r="B328" s="424">
        <f t="shared" si="255"/>
        <v>12</v>
      </c>
      <c r="C328" s="817">
        <f>[3]Model_inputs!D116</f>
        <v>3.0020113476028938E-5</v>
      </c>
      <c r="D328" s="815">
        <f>[3]Model_inputs!C116</f>
        <v>33311</v>
      </c>
      <c r="E328" s="434">
        <f>SUM(D326:D330)</f>
        <v>167689</v>
      </c>
      <c r="F328" s="822">
        <f>[3]Model_inputs!E116</f>
        <v>7.1668486887067909E-2</v>
      </c>
      <c r="G328" s="826">
        <f>[3]Model_inputs!F116</f>
        <v>0</v>
      </c>
      <c r="H328" s="794">
        <f>[3]Model_inputs!G116</f>
        <v>0</v>
      </c>
      <c r="I328" s="794">
        <f>[3]Model_inputs!H116</f>
        <v>7.9041106808637018E-2</v>
      </c>
      <c r="J328" s="936">
        <f>[3]Model_inputs!I116</f>
        <v>2451.7900129422324</v>
      </c>
      <c r="K328" s="826">
        <f>[3]Model_inputs!J116</f>
        <v>0</v>
      </c>
      <c r="L328" s="794">
        <f>[5]Model_inputs!K116</f>
        <v>0</v>
      </c>
      <c r="M328" s="794">
        <f>[3]Model_inputs!L116</f>
        <v>0.17754852397055104</v>
      </c>
      <c r="N328" s="827">
        <f>[3]Model_inputs!M116</f>
        <v>1554.5741234717002</v>
      </c>
      <c r="O328" s="794">
        <f>[3]Model_inputs!N116</f>
        <v>0</v>
      </c>
      <c r="P328" s="794">
        <f>[3]Model_inputs!O116</f>
        <v>0</v>
      </c>
      <c r="Q328" s="794">
        <f>[3]Model_inputs!P116</f>
        <v>5.1214172914123619E-2</v>
      </c>
      <c r="R328" s="827">
        <f>[3]Model_inputs!Q116</f>
        <v>677.09561252649883</v>
      </c>
      <c r="S328" s="826">
        <f>[3]Model_inputs!R116</f>
        <v>0</v>
      </c>
      <c r="T328" s="794">
        <f>[3]Model_inputs!S116</f>
        <v>0</v>
      </c>
      <c r="U328" s="794">
        <f>[3]Model_inputs!T116</f>
        <v>0</v>
      </c>
      <c r="V328" s="827">
        <f>[3]Model_inputs!U116</f>
        <v>16630.438222265784</v>
      </c>
      <c r="W328" s="826">
        <f>[3]Model_inputs!V116</f>
        <v>0</v>
      </c>
      <c r="X328" s="794">
        <f>[3]Model_inputs!W116</f>
        <v>0</v>
      </c>
      <c r="Y328" s="794">
        <f>[3]Model_inputs!X116</f>
        <v>0</v>
      </c>
      <c r="Z328" s="827">
        <f>[3]Model_inputs!Y116</f>
        <v>22938.82002964407</v>
      </c>
      <c r="AA328" s="422">
        <f t="shared" ref="AA328:AD328" si="276">AA227</f>
        <v>0</v>
      </c>
      <c r="AB328" s="421">
        <f t="shared" si="276"/>
        <v>0</v>
      </c>
      <c r="AC328" s="421">
        <f t="shared" si="276"/>
        <v>0</v>
      </c>
      <c r="AD328" s="421">
        <f t="shared" si="276"/>
        <v>0</v>
      </c>
      <c r="AE328" s="696"/>
      <c r="AF328" s="420"/>
      <c r="AG328" s="422">
        <f t="shared" ref="AG328:AJ328" si="277">AG227</f>
        <v>0</v>
      </c>
      <c r="AH328" s="422">
        <f t="shared" si="277"/>
        <v>0</v>
      </c>
      <c r="AI328" s="421">
        <f t="shared" si="277"/>
        <v>0</v>
      </c>
      <c r="AJ328" s="421">
        <f t="shared" si="277"/>
        <v>0</v>
      </c>
      <c r="AK328" s="506">
        <f>[4]Danaei!C156</f>
        <v>0</v>
      </c>
      <c r="AL328" s="437">
        <f>[4]Danaei!D156</f>
        <v>1</v>
      </c>
      <c r="AM328" s="437">
        <f>[4]Danaei!E156</f>
        <v>0</v>
      </c>
      <c r="AN328" s="437">
        <f>[4]Danaei!F156</f>
        <v>0</v>
      </c>
      <c r="AO328" s="800">
        <f>[3]Model_inputs!Z116</f>
        <v>1967.5410340641299</v>
      </c>
      <c r="AP328" s="424"/>
      <c r="AQ328" s="437">
        <f t="shared" si="243"/>
        <v>1</v>
      </c>
      <c r="AR328" s="424"/>
      <c r="AS328" s="424"/>
      <c r="AT328" s="424"/>
      <c r="AU328" s="424"/>
      <c r="AV328" s="424"/>
      <c r="AW328" s="424"/>
      <c r="AX328" s="424"/>
      <c r="AY328" s="424"/>
      <c r="AZ328" s="424"/>
      <c r="BA328" s="424"/>
      <c r="BB328" s="424"/>
      <c r="BC328" s="424"/>
      <c r="BD328" s="424"/>
      <c r="BE328" s="424"/>
      <c r="BF328" s="424"/>
      <c r="BG328" s="424"/>
      <c r="BH328" s="424"/>
      <c r="BI328" s="424"/>
      <c r="BJ328" s="424"/>
      <c r="BK328" s="424"/>
      <c r="BL328" s="424"/>
      <c r="BM328" s="424"/>
      <c r="BN328" s="424"/>
      <c r="BO328" s="424"/>
      <c r="BP328" s="424"/>
      <c r="BQ328" s="424"/>
      <c r="BR328" s="424"/>
      <c r="BS328" s="424"/>
      <c r="BT328" s="424"/>
      <c r="BU328" s="424"/>
      <c r="BV328" s="425" t="s">
        <v>14</v>
      </c>
      <c r="BW328" s="424">
        <v>12</v>
      </c>
      <c r="BX328" s="429">
        <f>[5]Model_inputs!AA116</f>
        <v>0.97014183377063523</v>
      </c>
      <c r="BY328" s="429">
        <f>[5]Model_inputs!AB116</f>
        <v>0.69389662823278841</v>
      </c>
      <c r="BZ328" s="429">
        <f>[5]Model_inputs!AC116</f>
        <v>0.79882816331504836</v>
      </c>
      <c r="CA328" s="429">
        <f>[5]Model_inputs!AD116</f>
        <v>0.88405797101449279</v>
      </c>
      <c r="CB328" s="429">
        <f>[5]Model_inputs!AE116</f>
        <v>0.90476190476190477</v>
      </c>
      <c r="CC328" s="429">
        <f>[5]Model_inputs!AF116</f>
        <v>0.87606789295637677</v>
      </c>
      <c r="CD328" s="429">
        <f>[5]Model_inputs!AG116</f>
        <v>0.7674949530690256</v>
      </c>
      <c r="CE328" s="429">
        <f>[5]Model_inputs!AH116</f>
        <v>0.84989012595326452</v>
      </c>
      <c r="CF328" s="429">
        <f>[5]Model_inputs!AI116</f>
        <v>1</v>
      </c>
      <c r="CG328" s="429">
        <f>[5]Model_inputs!AJ116</f>
        <v>1</v>
      </c>
      <c r="CH328" s="419"/>
    </row>
    <row r="329" spans="1:86" s="425" customFormat="1">
      <c r="A329" s="425" t="s">
        <v>14</v>
      </c>
      <c r="B329" s="424">
        <f t="shared" si="255"/>
        <v>13</v>
      </c>
      <c r="C329" s="817">
        <f>[3]Model_inputs!D117</f>
        <v>1.5074316379752177E-4</v>
      </c>
      <c r="D329" s="815">
        <f>[3]Model_inputs!C117</f>
        <v>33169</v>
      </c>
      <c r="E329" s="434"/>
      <c r="F329" s="822">
        <f>[3]Model_inputs!E117</f>
        <v>7.6331871805100968E-2</v>
      </c>
      <c r="G329" s="826">
        <f>[3]Model_inputs!F117</f>
        <v>0</v>
      </c>
      <c r="H329" s="794">
        <f>[3]Model_inputs!G117</f>
        <v>0</v>
      </c>
      <c r="I329" s="794">
        <f>[3]Model_inputs!H117</f>
        <v>7.9041106808637018E-2</v>
      </c>
      <c r="J329" s="936">
        <f>[3]Model_inputs!I117</f>
        <v>2451.7900129422324</v>
      </c>
      <c r="K329" s="826">
        <f>[3]Model_inputs!J117</f>
        <v>0</v>
      </c>
      <c r="L329" s="794">
        <f>[5]Model_inputs!K117</f>
        <v>0</v>
      </c>
      <c r="M329" s="794">
        <f>[3]Model_inputs!L117</f>
        <v>0.17754852397055104</v>
      </c>
      <c r="N329" s="827">
        <f>[3]Model_inputs!M117</f>
        <v>1554.5741234717002</v>
      </c>
      <c r="O329" s="794">
        <f>[3]Model_inputs!N117</f>
        <v>0</v>
      </c>
      <c r="P329" s="794">
        <f>[3]Model_inputs!O117</f>
        <v>0</v>
      </c>
      <c r="Q329" s="794">
        <f>[3]Model_inputs!P117</f>
        <v>5.1214172914123619E-2</v>
      </c>
      <c r="R329" s="827">
        <f>[3]Model_inputs!Q117</f>
        <v>677.09561252649883</v>
      </c>
      <c r="S329" s="826">
        <f>[3]Model_inputs!R117</f>
        <v>0</v>
      </c>
      <c r="T329" s="794">
        <f>[3]Model_inputs!S117</f>
        <v>0</v>
      </c>
      <c r="U329" s="794">
        <f>[3]Model_inputs!T117</f>
        <v>0</v>
      </c>
      <c r="V329" s="827">
        <f>[3]Model_inputs!U117</f>
        <v>16630.438222265784</v>
      </c>
      <c r="W329" s="826">
        <f>[3]Model_inputs!V117</f>
        <v>0</v>
      </c>
      <c r="X329" s="794">
        <f>[3]Model_inputs!W117</f>
        <v>0</v>
      </c>
      <c r="Y329" s="794">
        <f>[3]Model_inputs!X117</f>
        <v>0</v>
      </c>
      <c r="Z329" s="827">
        <f>[3]Model_inputs!Y117</f>
        <v>22938.82002964407</v>
      </c>
      <c r="AA329" s="422">
        <f t="shared" ref="AA329:AD329" si="278">AA228</f>
        <v>0</v>
      </c>
      <c r="AB329" s="421">
        <f t="shared" si="278"/>
        <v>0</v>
      </c>
      <c r="AC329" s="421">
        <f t="shared" si="278"/>
        <v>0</v>
      </c>
      <c r="AD329" s="421">
        <f t="shared" si="278"/>
        <v>0</v>
      </c>
      <c r="AE329" s="696"/>
      <c r="AF329" s="420"/>
      <c r="AG329" s="422">
        <f t="shared" ref="AG329:AJ329" si="279">AG228</f>
        <v>0</v>
      </c>
      <c r="AH329" s="422">
        <f t="shared" si="279"/>
        <v>0</v>
      </c>
      <c r="AI329" s="421">
        <f t="shared" si="279"/>
        <v>0</v>
      </c>
      <c r="AJ329" s="421">
        <f t="shared" si="279"/>
        <v>0</v>
      </c>
      <c r="AK329" s="506">
        <f>[4]Danaei!C157</f>
        <v>0</v>
      </c>
      <c r="AL329" s="437">
        <f>[4]Danaei!D157</f>
        <v>1</v>
      </c>
      <c r="AM329" s="437">
        <f>[4]Danaei!E157</f>
        <v>0</v>
      </c>
      <c r="AN329" s="437">
        <f>[4]Danaei!F157</f>
        <v>0</v>
      </c>
      <c r="AO329" s="800">
        <f>[3]Model_inputs!Z117</f>
        <v>2043.0196654285317</v>
      </c>
      <c r="AP329" s="424"/>
      <c r="AQ329" s="437">
        <f t="shared" si="243"/>
        <v>1</v>
      </c>
      <c r="AR329" s="424"/>
      <c r="AS329" s="424"/>
      <c r="AT329" s="424"/>
      <c r="AU329" s="424"/>
      <c r="AV329" s="424"/>
      <c r="AW329" s="424"/>
      <c r="AX329" s="424"/>
      <c r="AY329" s="424"/>
      <c r="AZ329" s="424"/>
      <c r="BA329" s="424"/>
      <c r="BB329" s="424"/>
      <c r="BC329" s="424"/>
      <c r="BD329" s="424"/>
      <c r="BE329" s="424"/>
      <c r="BF329" s="424"/>
      <c r="BG329" s="424"/>
      <c r="BH329" s="424"/>
      <c r="BI329" s="424"/>
      <c r="BJ329" s="424"/>
      <c r="BK329" s="424"/>
      <c r="BL329" s="424"/>
      <c r="BM329" s="424"/>
      <c r="BN329" s="424"/>
      <c r="BO329" s="424"/>
      <c r="BP329" s="424"/>
      <c r="BQ329" s="424"/>
      <c r="BR329" s="424"/>
      <c r="BS329" s="424"/>
      <c r="BT329" s="424"/>
      <c r="BU329" s="424"/>
      <c r="BV329" s="425" t="s">
        <v>14</v>
      </c>
      <c r="BW329" s="424">
        <v>13</v>
      </c>
      <c r="BX329" s="429">
        <f>[5]Model_inputs!AA117</f>
        <v>0.97014183377063523</v>
      </c>
      <c r="BY329" s="429">
        <f>[5]Model_inputs!AB117</f>
        <v>0.69389662823278841</v>
      </c>
      <c r="BZ329" s="429">
        <f>[5]Model_inputs!AC117</f>
        <v>0.79882816331504836</v>
      </c>
      <c r="CA329" s="429">
        <f>[5]Model_inputs!AD117</f>
        <v>0.88405797101449279</v>
      </c>
      <c r="CB329" s="429">
        <f>[5]Model_inputs!AE117</f>
        <v>0.90476190476190477</v>
      </c>
      <c r="CC329" s="429">
        <f>[5]Model_inputs!AF117</f>
        <v>0.87606789295637677</v>
      </c>
      <c r="CD329" s="429">
        <f>[5]Model_inputs!AG117</f>
        <v>0.7674949530690256</v>
      </c>
      <c r="CE329" s="429">
        <f>[5]Model_inputs!AH117</f>
        <v>0.84989012595326452</v>
      </c>
      <c r="CF329" s="429">
        <f>[5]Model_inputs!AI117</f>
        <v>1</v>
      </c>
      <c r="CG329" s="429">
        <f>[5]Model_inputs!AJ117</f>
        <v>1</v>
      </c>
      <c r="CH329" s="419"/>
    </row>
    <row r="330" spans="1:86" s="425" customFormat="1">
      <c r="A330" s="425" t="s">
        <v>14</v>
      </c>
      <c r="B330" s="424">
        <f t="shared" si="255"/>
        <v>14</v>
      </c>
      <c r="C330" s="817">
        <f>[3]Model_inputs!D118</f>
        <v>1.2017425266636623E-4</v>
      </c>
      <c r="D330" s="815">
        <f>[3]Model_inputs!C118</f>
        <v>33285</v>
      </c>
      <c r="E330" s="434"/>
      <c r="F330" s="822">
        <f>[3]Model_inputs!E118</f>
        <v>8.1298697744960069E-2</v>
      </c>
      <c r="G330" s="826">
        <f>[3]Model_inputs!F118</f>
        <v>0</v>
      </c>
      <c r="H330" s="794">
        <f>[3]Model_inputs!G118</f>
        <v>0</v>
      </c>
      <c r="I330" s="794">
        <f>[3]Model_inputs!H118</f>
        <v>7.9041106808637018E-2</v>
      </c>
      <c r="J330" s="936">
        <f>[3]Model_inputs!I118</f>
        <v>2451.7900129422324</v>
      </c>
      <c r="K330" s="826">
        <f>[3]Model_inputs!J118</f>
        <v>0</v>
      </c>
      <c r="L330" s="794">
        <f>[5]Model_inputs!K118</f>
        <v>0</v>
      </c>
      <c r="M330" s="794">
        <f>[3]Model_inputs!L118</f>
        <v>0.17754852397055104</v>
      </c>
      <c r="N330" s="827">
        <f>[3]Model_inputs!M118</f>
        <v>1554.5741234717002</v>
      </c>
      <c r="O330" s="794">
        <f>[3]Model_inputs!N118</f>
        <v>0</v>
      </c>
      <c r="P330" s="794">
        <f>[3]Model_inputs!O118</f>
        <v>0</v>
      </c>
      <c r="Q330" s="794">
        <f>[3]Model_inputs!P118</f>
        <v>5.1214172914123619E-2</v>
      </c>
      <c r="R330" s="827">
        <f>[3]Model_inputs!Q118</f>
        <v>677.09561252649883</v>
      </c>
      <c r="S330" s="826">
        <f>[3]Model_inputs!R118</f>
        <v>0</v>
      </c>
      <c r="T330" s="794">
        <f>[3]Model_inputs!S118</f>
        <v>0</v>
      </c>
      <c r="U330" s="794">
        <f>[3]Model_inputs!T118</f>
        <v>0</v>
      </c>
      <c r="V330" s="827">
        <f>[3]Model_inputs!U118</f>
        <v>16630.438222265784</v>
      </c>
      <c r="W330" s="826">
        <f>[3]Model_inputs!V118</f>
        <v>0</v>
      </c>
      <c r="X330" s="794">
        <f>[3]Model_inputs!W118</f>
        <v>0</v>
      </c>
      <c r="Y330" s="794">
        <f>[3]Model_inputs!X118</f>
        <v>0</v>
      </c>
      <c r="Z330" s="827">
        <f>[3]Model_inputs!Y118</f>
        <v>22938.82002964407</v>
      </c>
      <c r="AA330" s="422">
        <f t="shared" ref="AA330:AD330" si="280">AA229</f>
        <v>0</v>
      </c>
      <c r="AB330" s="421">
        <f t="shared" si="280"/>
        <v>0</v>
      </c>
      <c r="AC330" s="421">
        <f t="shared" si="280"/>
        <v>0</v>
      </c>
      <c r="AD330" s="421">
        <f t="shared" si="280"/>
        <v>0</v>
      </c>
      <c r="AE330" s="696"/>
      <c r="AF330" s="420"/>
      <c r="AG330" s="422">
        <f t="shared" ref="AG330:AJ330" si="281">AG229</f>
        <v>0</v>
      </c>
      <c r="AH330" s="422">
        <f t="shared" si="281"/>
        <v>0</v>
      </c>
      <c r="AI330" s="421">
        <f t="shared" si="281"/>
        <v>0</v>
      </c>
      <c r="AJ330" s="421">
        <f t="shared" si="281"/>
        <v>0</v>
      </c>
      <c r="AK330" s="506">
        <f>[4]Danaei!C158</f>
        <v>0</v>
      </c>
      <c r="AL330" s="437">
        <f>[4]Danaei!D158</f>
        <v>1</v>
      </c>
      <c r="AM330" s="437">
        <f>[4]Danaei!E158</f>
        <v>0</v>
      </c>
      <c r="AN330" s="437">
        <f>[4]Danaei!F158</f>
        <v>0</v>
      </c>
      <c r="AO330" s="800">
        <f>[3]Model_inputs!Z118</f>
        <v>2118.4982967929332</v>
      </c>
      <c r="AP330" s="424"/>
      <c r="AQ330" s="437">
        <f t="shared" si="243"/>
        <v>1</v>
      </c>
      <c r="AR330" s="424"/>
      <c r="AS330" s="424"/>
      <c r="AT330" s="424"/>
      <c r="AU330" s="424"/>
      <c r="AV330" s="424"/>
      <c r="AW330" s="424"/>
      <c r="AX330" s="424"/>
      <c r="AY330" s="424"/>
      <c r="AZ330" s="424"/>
      <c r="BA330" s="424"/>
      <c r="BB330" s="424"/>
      <c r="BC330" s="424"/>
      <c r="BD330" s="424"/>
      <c r="BE330" s="424"/>
      <c r="BF330" s="424"/>
      <c r="BG330" s="424"/>
      <c r="BH330" s="424"/>
      <c r="BI330" s="424"/>
      <c r="BJ330" s="424"/>
      <c r="BK330" s="424"/>
      <c r="BL330" s="424"/>
      <c r="BM330" s="424"/>
      <c r="BN330" s="424"/>
      <c r="BO330" s="424"/>
      <c r="BP330" s="424"/>
      <c r="BQ330" s="424"/>
      <c r="BR330" s="424"/>
      <c r="BS330" s="424"/>
      <c r="BT330" s="424"/>
      <c r="BU330" s="424"/>
      <c r="BV330" s="425" t="s">
        <v>14</v>
      </c>
      <c r="BW330" s="424">
        <v>14</v>
      </c>
      <c r="BX330" s="429">
        <f>[5]Model_inputs!AA118</f>
        <v>0.97014183377063523</v>
      </c>
      <c r="BY330" s="429">
        <f>[5]Model_inputs!AB118</f>
        <v>0.69389662823278841</v>
      </c>
      <c r="BZ330" s="429">
        <f>[5]Model_inputs!AC118</f>
        <v>0.79882816331504836</v>
      </c>
      <c r="CA330" s="429">
        <f>[5]Model_inputs!AD118</f>
        <v>0.88405797101449279</v>
      </c>
      <c r="CB330" s="429">
        <f>[5]Model_inputs!AE118</f>
        <v>0.90476190476190477</v>
      </c>
      <c r="CC330" s="429">
        <f>[5]Model_inputs!AF118</f>
        <v>0.87606789295637677</v>
      </c>
      <c r="CD330" s="429">
        <f>[5]Model_inputs!AG118</f>
        <v>0.7674949530690256</v>
      </c>
      <c r="CE330" s="429">
        <f>[5]Model_inputs!AH118</f>
        <v>0.84989012595326452</v>
      </c>
      <c r="CF330" s="429">
        <f>[5]Model_inputs!AI118</f>
        <v>1</v>
      </c>
      <c r="CG330" s="429">
        <f>[5]Model_inputs!AJ118</f>
        <v>1</v>
      </c>
      <c r="CH330" s="419"/>
    </row>
    <row r="331" spans="1:86" s="425" customFormat="1">
      <c r="A331" s="425" t="s">
        <v>14</v>
      </c>
      <c r="B331" s="424">
        <f t="shared" si="255"/>
        <v>15</v>
      </c>
      <c r="C331" s="817">
        <f>[3]Model_inputs!D119</f>
        <v>5.846414686193692E-5</v>
      </c>
      <c r="D331" s="815">
        <f>[3]Model_inputs!C119</f>
        <v>34209</v>
      </c>
      <c r="E331" s="806"/>
      <c r="F331" s="822">
        <f>[3]Model_inputs!E119</f>
        <v>8.6588709260300031E-2</v>
      </c>
      <c r="G331" s="826">
        <f>[3]Model_inputs!F119</f>
        <v>0</v>
      </c>
      <c r="H331" s="794">
        <f>[3]Model_inputs!G119</f>
        <v>0</v>
      </c>
      <c r="I331" s="794">
        <f>[3]Model_inputs!H119</f>
        <v>8.3975566360353623E-2</v>
      </c>
      <c r="J331" s="936">
        <f>[3]Model_inputs!I119</f>
        <v>2451.7900129422324</v>
      </c>
      <c r="K331" s="826">
        <f>[3]Model_inputs!J119</f>
        <v>0</v>
      </c>
      <c r="L331" s="794">
        <f>[5]Model_inputs!K119</f>
        <v>0</v>
      </c>
      <c r="M331" s="794">
        <f>[3]Model_inputs!L119</f>
        <v>0.18349932262899929</v>
      </c>
      <c r="N331" s="827">
        <f>[3]Model_inputs!M119</f>
        <v>1554.5741234717002</v>
      </c>
      <c r="O331" s="794">
        <f>[3]Model_inputs!N119</f>
        <v>0</v>
      </c>
      <c r="P331" s="794">
        <f>[3]Model_inputs!O119</f>
        <v>0</v>
      </c>
      <c r="Q331" s="794">
        <f>[3]Model_inputs!P119</f>
        <v>5.6947408345949711E-2</v>
      </c>
      <c r="R331" s="827">
        <f>[3]Model_inputs!Q119</f>
        <v>677.09561252649883</v>
      </c>
      <c r="S331" s="826">
        <f>[3]Model_inputs!R119</f>
        <v>0</v>
      </c>
      <c r="T331" s="794">
        <f>[3]Model_inputs!S119</f>
        <v>0</v>
      </c>
      <c r="U331" s="794">
        <f>[3]Model_inputs!T119</f>
        <v>7.7500182563272027E-2</v>
      </c>
      <c r="V331" s="827">
        <f>[3]Model_inputs!U119</f>
        <v>16630.438222265784</v>
      </c>
      <c r="W331" s="826">
        <f>[3]Model_inputs!V119</f>
        <v>0</v>
      </c>
      <c r="X331" s="794">
        <f>[3]Model_inputs!W119</f>
        <v>0</v>
      </c>
      <c r="Y331" s="794">
        <f>[3]Model_inputs!X119</f>
        <v>8.2768023518794115E-2</v>
      </c>
      <c r="Z331" s="827">
        <f>[3]Model_inputs!Y119</f>
        <v>22938.82002964407</v>
      </c>
      <c r="AA331" s="422">
        <f t="shared" ref="AA331:AD331" si="282">AA230</f>
        <v>0</v>
      </c>
      <c r="AB331" s="421">
        <f t="shared" si="282"/>
        <v>0</v>
      </c>
      <c r="AC331" s="421">
        <f t="shared" si="282"/>
        <v>0</v>
      </c>
      <c r="AD331" s="421">
        <f t="shared" si="282"/>
        <v>0</v>
      </c>
      <c r="AE331" s="696"/>
      <c r="AF331" s="420"/>
      <c r="AG331" s="422">
        <f t="shared" ref="AG331:AJ331" si="283">AG230</f>
        <v>0</v>
      </c>
      <c r="AH331" s="422">
        <f t="shared" si="283"/>
        <v>0</v>
      </c>
      <c r="AI331" s="421">
        <f t="shared" si="283"/>
        <v>0</v>
      </c>
      <c r="AJ331" s="421">
        <f t="shared" si="283"/>
        <v>0</v>
      </c>
      <c r="AK331" s="506">
        <f>[4]Danaei!C159</f>
        <v>0.1250589</v>
      </c>
      <c r="AL331" s="437">
        <f>[4]Danaei!D159</f>
        <v>0.37206939999999999</v>
      </c>
      <c r="AM331" s="437">
        <f>[4]Danaei!E159</f>
        <v>0.30558279999999999</v>
      </c>
      <c r="AN331" s="437">
        <f>[4]Danaei!F159</f>
        <v>0.19728889999999999</v>
      </c>
      <c r="AO331" s="800">
        <f>[3]Model_inputs!Z119</f>
        <v>2193.9769281573349</v>
      </c>
      <c r="AP331" s="424"/>
      <c r="AQ331" s="437">
        <f t="shared" si="243"/>
        <v>1</v>
      </c>
      <c r="AR331" s="424"/>
      <c r="AS331" s="424"/>
      <c r="AT331" s="424"/>
      <c r="AU331" s="424"/>
      <c r="AV331" s="424"/>
      <c r="AW331" s="424"/>
      <c r="AX331" s="424"/>
      <c r="AY331" s="424"/>
      <c r="AZ331" s="424"/>
      <c r="BA331" s="424"/>
      <c r="BB331" s="424"/>
      <c r="BC331" s="424"/>
      <c r="BD331" s="424"/>
      <c r="BE331" s="424"/>
      <c r="BF331" s="424"/>
      <c r="BG331" s="424"/>
      <c r="BH331" s="424"/>
      <c r="BI331" s="424"/>
      <c r="BJ331" s="424"/>
      <c r="BK331" s="424"/>
      <c r="BL331" s="424"/>
      <c r="BM331" s="424"/>
      <c r="BN331" s="424"/>
      <c r="BO331" s="424"/>
      <c r="BP331" s="424"/>
      <c r="BQ331" s="424"/>
      <c r="BR331" s="424"/>
      <c r="BS331" s="424"/>
      <c r="BT331" s="424"/>
      <c r="BU331" s="424"/>
      <c r="BV331" s="425" t="s">
        <v>14</v>
      </c>
      <c r="BW331" s="424">
        <v>15</v>
      </c>
      <c r="BX331" s="429">
        <f>[5]Model_inputs!AA119</f>
        <v>0.97014183377063523</v>
      </c>
      <c r="BY331" s="429">
        <f>[5]Model_inputs!AB119</f>
        <v>0.69389662823278841</v>
      </c>
      <c r="BZ331" s="429">
        <f>[5]Model_inputs!AC119</f>
        <v>0.79882816331504836</v>
      </c>
      <c r="CA331" s="429">
        <f>[5]Model_inputs!AD119</f>
        <v>0.88405797101449279</v>
      </c>
      <c r="CB331" s="429">
        <f>[5]Model_inputs!AE119</f>
        <v>0.90476190476190477</v>
      </c>
      <c r="CC331" s="429">
        <f>[5]Model_inputs!AF119</f>
        <v>0.87606789295637677</v>
      </c>
      <c r="CD331" s="429">
        <f>[5]Model_inputs!AG119</f>
        <v>0.7674949530690256</v>
      </c>
      <c r="CE331" s="429">
        <f>[5]Model_inputs!AH119</f>
        <v>0.84989012595326452</v>
      </c>
      <c r="CF331" s="429">
        <f>[5]Model_inputs!AI119</f>
        <v>1</v>
      </c>
      <c r="CG331" s="429">
        <f>[5]Model_inputs!AJ119</f>
        <v>1</v>
      </c>
      <c r="CH331" s="419"/>
    </row>
    <row r="332" spans="1:86" s="425" customFormat="1">
      <c r="A332" s="425" t="s">
        <v>14</v>
      </c>
      <c r="B332" s="424">
        <f t="shared" si="255"/>
        <v>16</v>
      </c>
      <c r="C332" s="817">
        <f>[3]Model_inputs!D120</f>
        <v>2.8865027133125504E-4</v>
      </c>
      <c r="D332" s="815">
        <f>[3]Model_inputs!C120</f>
        <v>34644</v>
      </c>
      <c r="E332" s="434"/>
      <c r="F332" s="822">
        <f>[3]Model_inputs!E120</f>
        <v>9.0474868102468617E-2</v>
      </c>
      <c r="G332" s="826">
        <f>[3]Model_inputs!F120</f>
        <v>0</v>
      </c>
      <c r="H332" s="794">
        <f>[3]Model_inputs!G120</f>
        <v>0</v>
      </c>
      <c r="I332" s="794">
        <f>[3]Model_inputs!H120</f>
        <v>8.3975566360353623E-2</v>
      </c>
      <c r="J332" s="936">
        <f>[3]Model_inputs!I120</f>
        <v>2451.7900129422324</v>
      </c>
      <c r="K332" s="826">
        <f>[3]Model_inputs!J120</f>
        <v>0</v>
      </c>
      <c r="L332" s="794">
        <f>[5]Model_inputs!K120</f>
        <v>0</v>
      </c>
      <c r="M332" s="794">
        <f>[3]Model_inputs!L120</f>
        <v>0.18349932262899929</v>
      </c>
      <c r="N332" s="827">
        <f>[3]Model_inputs!M120</f>
        <v>1554.5741234717002</v>
      </c>
      <c r="O332" s="794">
        <f>[3]Model_inputs!N120</f>
        <v>0</v>
      </c>
      <c r="P332" s="794">
        <f>[3]Model_inputs!O120</f>
        <v>0</v>
      </c>
      <c r="Q332" s="794">
        <f>[3]Model_inputs!P120</f>
        <v>5.6947408345949711E-2</v>
      </c>
      <c r="R332" s="827">
        <f>[3]Model_inputs!Q120</f>
        <v>677.09561252649883</v>
      </c>
      <c r="S332" s="826">
        <f>[3]Model_inputs!R120</f>
        <v>0</v>
      </c>
      <c r="T332" s="794">
        <f>[3]Model_inputs!S120</f>
        <v>0</v>
      </c>
      <c r="U332" s="794">
        <f>[3]Model_inputs!T120</f>
        <v>7.7500182563272027E-2</v>
      </c>
      <c r="V332" s="827">
        <f>[3]Model_inputs!U120</f>
        <v>16630.438222265784</v>
      </c>
      <c r="W332" s="826">
        <f>[3]Model_inputs!V120</f>
        <v>0</v>
      </c>
      <c r="X332" s="794">
        <f>[3]Model_inputs!W120</f>
        <v>0</v>
      </c>
      <c r="Y332" s="794">
        <f>[3]Model_inputs!X120</f>
        <v>8.2768023518794115E-2</v>
      </c>
      <c r="Z332" s="827">
        <f>[3]Model_inputs!Y120</f>
        <v>22938.82002964407</v>
      </c>
      <c r="AA332" s="422">
        <f t="shared" ref="AA332:AD332" si="284">AA231</f>
        <v>0</v>
      </c>
      <c r="AB332" s="421">
        <f t="shared" si="284"/>
        <v>0</v>
      </c>
      <c r="AC332" s="421">
        <f t="shared" si="284"/>
        <v>0</v>
      </c>
      <c r="AD332" s="421">
        <f t="shared" si="284"/>
        <v>0</v>
      </c>
      <c r="AE332" s="696"/>
      <c r="AF332" s="420"/>
      <c r="AG332" s="422">
        <f t="shared" ref="AG332:AJ332" si="285">AG231</f>
        <v>0</v>
      </c>
      <c r="AH332" s="422">
        <f t="shared" si="285"/>
        <v>0</v>
      </c>
      <c r="AI332" s="421">
        <f t="shared" si="285"/>
        <v>0</v>
      </c>
      <c r="AJ332" s="421">
        <f t="shared" si="285"/>
        <v>0</v>
      </c>
      <c r="AK332" s="506">
        <f>[4]Danaei!C160</f>
        <v>0.1209605</v>
      </c>
      <c r="AL332" s="437">
        <f>[4]Danaei!D160</f>
        <v>0.36709295999999997</v>
      </c>
      <c r="AM332" s="437">
        <f>[4]Danaei!E160</f>
        <v>0.31704332000000002</v>
      </c>
      <c r="AN332" s="437">
        <f>[4]Danaei!F160</f>
        <v>0.19490321999999999</v>
      </c>
      <c r="AO332" s="800">
        <f>[3]Model_inputs!Z120</f>
        <v>2269.4555595217366</v>
      </c>
      <c r="AP332" s="424"/>
      <c r="AQ332" s="437">
        <f t="shared" si="243"/>
        <v>1</v>
      </c>
      <c r="AR332" s="424"/>
      <c r="AS332" s="424"/>
      <c r="AT332" s="424"/>
      <c r="AU332" s="424"/>
      <c r="AV332" s="424"/>
      <c r="AW332" s="424"/>
      <c r="AX332" s="424"/>
      <c r="AY332" s="424"/>
      <c r="AZ332" s="424"/>
      <c r="BA332" s="424"/>
      <c r="BB332" s="424"/>
      <c r="BC332" s="424"/>
      <c r="BD332" s="424"/>
      <c r="BE332" s="424"/>
      <c r="BF332" s="424"/>
      <c r="BG332" s="424"/>
      <c r="BH332" s="424"/>
      <c r="BI332" s="424"/>
      <c r="BJ332" s="424"/>
      <c r="BK332" s="424"/>
      <c r="BL332" s="424"/>
      <c r="BM332" s="424"/>
      <c r="BN332" s="424"/>
      <c r="BO332" s="424"/>
      <c r="BP332" s="424"/>
      <c r="BQ332" s="424"/>
      <c r="BR332" s="424"/>
      <c r="BS332" s="424"/>
      <c r="BT332" s="424"/>
      <c r="BU332" s="424"/>
      <c r="BV332" s="425" t="s">
        <v>14</v>
      </c>
      <c r="BW332" s="424">
        <v>16</v>
      </c>
      <c r="BX332" s="429">
        <f>[5]Model_inputs!AA120</f>
        <v>0.97014183377063523</v>
      </c>
      <c r="BY332" s="429">
        <f>[5]Model_inputs!AB120</f>
        <v>0.69389662823278841</v>
      </c>
      <c r="BZ332" s="429">
        <f>[5]Model_inputs!AC120</f>
        <v>0.79882816331504836</v>
      </c>
      <c r="CA332" s="429">
        <f>[5]Model_inputs!AD120</f>
        <v>0.88405797101449279</v>
      </c>
      <c r="CB332" s="429">
        <f>[5]Model_inputs!AE120</f>
        <v>0.90476190476190477</v>
      </c>
      <c r="CC332" s="429">
        <f>[5]Model_inputs!AF120</f>
        <v>0.87606789295637677</v>
      </c>
      <c r="CD332" s="429">
        <f>[5]Model_inputs!AG120</f>
        <v>0.7674949530690256</v>
      </c>
      <c r="CE332" s="429">
        <f>[5]Model_inputs!AH120</f>
        <v>0.84989012595326452</v>
      </c>
      <c r="CF332" s="429">
        <f>[5]Model_inputs!AI120</f>
        <v>1</v>
      </c>
      <c r="CG332" s="429">
        <f>[5]Model_inputs!AJ120</f>
        <v>1</v>
      </c>
      <c r="CH332" s="419"/>
    </row>
    <row r="333" spans="1:86" s="425" customFormat="1">
      <c r="A333" s="425" t="s">
        <v>14</v>
      </c>
      <c r="B333" s="424">
        <f t="shared" si="255"/>
        <v>17</v>
      </c>
      <c r="C333" s="817">
        <f>[3]Model_inputs!D121</f>
        <v>2.8230245885441662E-5</v>
      </c>
      <c r="D333" s="815">
        <f>[3]Model_inputs!C121</f>
        <v>35423</v>
      </c>
      <c r="E333" s="434">
        <f>SUM(D334:D335)</f>
        <v>76947</v>
      </c>
      <c r="F333" s="822">
        <f>[3]Model_inputs!E121</f>
        <v>9.4535440337279036E-2</v>
      </c>
      <c r="G333" s="826">
        <f>[3]Model_inputs!F121</f>
        <v>0</v>
      </c>
      <c r="H333" s="794">
        <f>[3]Model_inputs!G121</f>
        <v>0</v>
      </c>
      <c r="I333" s="794">
        <f>[3]Model_inputs!H121</f>
        <v>8.3975566360353623E-2</v>
      </c>
      <c r="J333" s="936">
        <f>[3]Model_inputs!I121</f>
        <v>2451.7900129422324</v>
      </c>
      <c r="K333" s="826">
        <f>[3]Model_inputs!J121</f>
        <v>0</v>
      </c>
      <c r="L333" s="794">
        <f>[5]Model_inputs!K121</f>
        <v>0</v>
      </c>
      <c r="M333" s="794">
        <f>[3]Model_inputs!L121</f>
        <v>0.18349932262899929</v>
      </c>
      <c r="N333" s="827">
        <f>[3]Model_inputs!M121</f>
        <v>1554.5741234717002</v>
      </c>
      <c r="O333" s="794">
        <f>[3]Model_inputs!N121</f>
        <v>0</v>
      </c>
      <c r="P333" s="794">
        <f>[3]Model_inputs!O121</f>
        <v>0</v>
      </c>
      <c r="Q333" s="794">
        <f>[3]Model_inputs!P121</f>
        <v>5.6947408345949711E-2</v>
      </c>
      <c r="R333" s="827">
        <f>[3]Model_inputs!Q121</f>
        <v>677.09561252649883</v>
      </c>
      <c r="S333" s="826">
        <f>[3]Model_inputs!R121</f>
        <v>0</v>
      </c>
      <c r="T333" s="794">
        <f>[3]Model_inputs!S121</f>
        <v>0</v>
      </c>
      <c r="U333" s="794">
        <f>[3]Model_inputs!T121</f>
        <v>7.7500182563272027E-2</v>
      </c>
      <c r="V333" s="827">
        <f>[3]Model_inputs!U121</f>
        <v>16630.438222265784</v>
      </c>
      <c r="W333" s="826">
        <f>[3]Model_inputs!V121</f>
        <v>0</v>
      </c>
      <c r="X333" s="794">
        <f>[3]Model_inputs!W121</f>
        <v>0</v>
      </c>
      <c r="Y333" s="794">
        <f>[3]Model_inputs!X121</f>
        <v>8.2768023518794115E-2</v>
      </c>
      <c r="Z333" s="827">
        <f>[3]Model_inputs!Y121</f>
        <v>22938.82002964407</v>
      </c>
      <c r="AA333" s="422">
        <f t="shared" ref="AA333:AD333" si="286">AA232</f>
        <v>0</v>
      </c>
      <c r="AB333" s="421">
        <f t="shared" si="286"/>
        <v>0</v>
      </c>
      <c r="AC333" s="421">
        <f t="shared" si="286"/>
        <v>0</v>
      </c>
      <c r="AD333" s="421">
        <f t="shared" si="286"/>
        <v>0</v>
      </c>
      <c r="AE333" s="696"/>
      <c r="AF333" s="420"/>
      <c r="AG333" s="422">
        <f t="shared" ref="AG333:AJ333" si="287">AG232</f>
        <v>0</v>
      </c>
      <c r="AH333" s="422">
        <f t="shared" si="287"/>
        <v>0</v>
      </c>
      <c r="AI333" s="421">
        <f t="shared" si="287"/>
        <v>0</v>
      </c>
      <c r="AJ333" s="421">
        <f t="shared" si="287"/>
        <v>0</v>
      </c>
      <c r="AK333" s="506">
        <f>[4]Danaei!C161</f>
        <v>0.1168621</v>
      </c>
      <c r="AL333" s="437">
        <f>[4]Danaei!D161</f>
        <v>0.36211651999999994</v>
      </c>
      <c r="AM333" s="437">
        <f>[4]Danaei!E161</f>
        <v>0.32850384000000005</v>
      </c>
      <c r="AN333" s="437">
        <f>[4]Danaei!F161</f>
        <v>0.19251753999999999</v>
      </c>
      <c r="AO333" s="800">
        <f>[3]Model_inputs!Z121</f>
        <v>2344.9341908861384</v>
      </c>
      <c r="AP333" s="424"/>
      <c r="AQ333" s="437">
        <f t="shared" si="243"/>
        <v>0.99999999999999989</v>
      </c>
      <c r="AR333" s="424"/>
      <c r="AS333" s="424"/>
      <c r="AT333" s="424"/>
      <c r="AU333" s="424"/>
      <c r="AV333" s="424"/>
      <c r="AW333" s="424"/>
      <c r="AX333" s="424"/>
      <c r="AY333" s="424"/>
      <c r="AZ333" s="424"/>
      <c r="BA333" s="424"/>
      <c r="BB333" s="424"/>
      <c r="BC333" s="424"/>
      <c r="BD333" s="424"/>
      <c r="BE333" s="424"/>
      <c r="BF333" s="424"/>
      <c r="BG333" s="424"/>
      <c r="BH333" s="424"/>
      <c r="BI333" s="424"/>
      <c r="BJ333" s="424"/>
      <c r="BK333" s="424"/>
      <c r="BL333" s="424"/>
      <c r="BM333" s="424"/>
      <c r="BN333" s="424"/>
      <c r="BO333" s="424"/>
      <c r="BP333" s="424"/>
      <c r="BQ333" s="424"/>
      <c r="BR333" s="424"/>
      <c r="BS333" s="424"/>
      <c r="BT333" s="424"/>
      <c r="BU333" s="424"/>
      <c r="BV333" s="425" t="s">
        <v>14</v>
      </c>
      <c r="BW333" s="424">
        <v>17</v>
      </c>
      <c r="BX333" s="429">
        <f>[5]Model_inputs!AA121</f>
        <v>0.97014183377063523</v>
      </c>
      <c r="BY333" s="429">
        <f>[5]Model_inputs!AB121</f>
        <v>0.69389662823278841</v>
      </c>
      <c r="BZ333" s="429">
        <f>[5]Model_inputs!AC121</f>
        <v>0.79882816331504836</v>
      </c>
      <c r="CA333" s="429">
        <f>[5]Model_inputs!AD121</f>
        <v>0.88405797101449279</v>
      </c>
      <c r="CB333" s="429">
        <f>[5]Model_inputs!AE121</f>
        <v>0.90476190476190477</v>
      </c>
      <c r="CC333" s="429">
        <f>[5]Model_inputs!AF121</f>
        <v>0.87606789295637677</v>
      </c>
      <c r="CD333" s="429">
        <f>[5]Model_inputs!AG121</f>
        <v>0.7674949530690256</v>
      </c>
      <c r="CE333" s="429">
        <f>[5]Model_inputs!AH121</f>
        <v>0.84989012595326452</v>
      </c>
      <c r="CF333" s="429">
        <f>[5]Model_inputs!AI121</f>
        <v>1</v>
      </c>
      <c r="CG333" s="429">
        <f>[5]Model_inputs!AJ121</f>
        <v>1</v>
      </c>
      <c r="CH333" s="419"/>
    </row>
    <row r="334" spans="1:86" s="425" customFormat="1">
      <c r="A334" s="425" t="s">
        <v>14</v>
      </c>
      <c r="B334" s="424">
        <f t="shared" si="255"/>
        <v>18</v>
      </c>
      <c r="C334" s="817">
        <f>[3]Model_inputs!D122</f>
        <v>1.6072863648540047E-4</v>
      </c>
      <c r="D334" s="815">
        <f>[3]Model_inputs!C122</f>
        <v>37330</v>
      </c>
      <c r="E334" s="434"/>
      <c r="F334" s="822">
        <f>[3]Model_inputs!E122</f>
        <v>9.8778253753755929E-2</v>
      </c>
      <c r="G334" s="826">
        <f>[3]Model_inputs!F122</f>
        <v>0</v>
      </c>
      <c r="H334" s="794">
        <f>[3]Model_inputs!G122</f>
        <v>0</v>
      </c>
      <c r="I334" s="794">
        <f>[3]Model_inputs!H122</f>
        <v>8.3975566360353623E-2</v>
      </c>
      <c r="J334" s="936">
        <f>[3]Model_inputs!I122</f>
        <v>2451.7900129422324</v>
      </c>
      <c r="K334" s="826">
        <f>[3]Model_inputs!J122</f>
        <v>0</v>
      </c>
      <c r="L334" s="794">
        <f>[5]Model_inputs!K122</f>
        <v>0</v>
      </c>
      <c r="M334" s="794">
        <f>[3]Model_inputs!L122</f>
        <v>0.18349932262899929</v>
      </c>
      <c r="N334" s="827">
        <f>[3]Model_inputs!M122</f>
        <v>1554.5741234717002</v>
      </c>
      <c r="O334" s="794">
        <f>[3]Model_inputs!N122</f>
        <v>0</v>
      </c>
      <c r="P334" s="794">
        <f>[3]Model_inputs!O122</f>
        <v>0</v>
      </c>
      <c r="Q334" s="794">
        <f>[3]Model_inputs!P122</f>
        <v>5.6947408345949711E-2</v>
      </c>
      <c r="R334" s="827">
        <f>[3]Model_inputs!Q122</f>
        <v>677.09561252649883</v>
      </c>
      <c r="S334" s="826">
        <f>[3]Model_inputs!R122</f>
        <v>0</v>
      </c>
      <c r="T334" s="794">
        <f>[3]Model_inputs!S122</f>
        <v>0</v>
      </c>
      <c r="U334" s="794">
        <f>[3]Model_inputs!T122</f>
        <v>7.7500182563272027E-2</v>
      </c>
      <c r="V334" s="827">
        <f>[3]Model_inputs!U122</f>
        <v>16630.438222265784</v>
      </c>
      <c r="W334" s="826">
        <f>[3]Model_inputs!V122</f>
        <v>0</v>
      </c>
      <c r="X334" s="794">
        <f>[3]Model_inputs!W122</f>
        <v>0</v>
      </c>
      <c r="Y334" s="794">
        <f>[3]Model_inputs!X122</f>
        <v>8.2768023518794115E-2</v>
      </c>
      <c r="Z334" s="827">
        <f>[3]Model_inputs!Y122</f>
        <v>22938.82002964407</v>
      </c>
      <c r="AA334" s="422">
        <f t="shared" ref="AA334:AD334" si="288">AA233</f>
        <v>0</v>
      </c>
      <c r="AB334" s="421">
        <f t="shared" si="288"/>
        <v>0</v>
      </c>
      <c r="AC334" s="421">
        <f t="shared" si="288"/>
        <v>0</v>
      </c>
      <c r="AD334" s="421">
        <f t="shared" si="288"/>
        <v>0</v>
      </c>
      <c r="AE334" s="696"/>
      <c r="AF334" s="420"/>
      <c r="AG334" s="422">
        <f t="shared" ref="AG334:AJ334" si="289">AG233</f>
        <v>0</v>
      </c>
      <c r="AH334" s="422">
        <f t="shared" si="289"/>
        <v>0</v>
      </c>
      <c r="AI334" s="421">
        <f t="shared" si="289"/>
        <v>0</v>
      </c>
      <c r="AJ334" s="421">
        <f t="shared" si="289"/>
        <v>0</v>
      </c>
      <c r="AK334" s="506">
        <f>[4]Danaei!C162</f>
        <v>0.11276369999999999</v>
      </c>
      <c r="AL334" s="437">
        <f>[4]Danaei!D162</f>
        <v>0.35714007999999992</v>
      </c>
      <c r="AM334" s="437">
        <f>[4]Danaei!E162</f>
        <v>0.33996436000000008</v>
      </c>
      <c r="AN334" s="437">
        <f>[4]Danaei!F162</f>
        <v>0.19013185999999999</v>
      </c>
      <c r="AO334" s="800">
        <f>[3]Model_inputs!Z122</f>
        <v>2420.4128222505401</v>
      </c>
      <c r="AP334" s="424"/>
      <c r="AQ334" s="437">
        <f t="shared" si="243"/>
        <v>1</v>
      </c>
      <c r="AR334" s="424"/>
      <c r="AS334" s="424"/>
      <c r="AT334" s="424"/>
      <c r="AU334" s="424"/>
      <c r="AV334" s="424"/>
      <c r="AW334" s="424"/>
      <c r="AX334" s="424"/>
      <c r="AY334" s="424"/>
      <c r="AZ334" s="424"/>
      <c r="BA334" s="424"/>
      <c r="BB334" s="424"/>
      <c r="BC334" s="424"/>
      <c r="BD334" s="424"/>
      <c r="BE334" s="424"/>
      <c r="BF334" s="424"/>
      <c r="BG334" s="424"/>
      <c r="BH334" s="424"/>
      <c r="BI334" s="424"/>
      <c r="BJ334" s="424"/>
      <c r="BK334" s="424"/>
      <c r="BL334" s="424"/>
      <c r="BM334" s="424"/>
      <c r="BN334" s="424"/>
      <c r="BO334" s="424"/>
      <c r="BP334" s="424"/>
      <c r="BQ334" s="424"/>
      <c r="BR334" s="424"/>
      <c r="BS334" s="424"/>
      <c r="BT334" s="424"/>
      <c r="BU334" s="424"/>
      <c r="BV334" s="425" t="s">
        <v>14</v>
      </c>
      <c r="BW334" s="424">
        <v>18</v>
      </c>
      <c r="BX334" s="429">
        <f>[5]Model_inputs!AA122</f>
        <v>0.97014183377063523</v>
      </c>
      <c r="BY334" s="429">
        <f>[5]Model_inputs!AB122</f>
        <v>0.69389662823278841</v>
      </c>
      <c r="BZ334" s="429">
        <f>[5]Model_inputs!AC122</f>
        <v>0.79882816331504836</v>
      </c>
      <c r="CA334" s="429">
        <f>[5]Model_inputs!AD122</f>
        <v>0.88405797101449279</v>
      </c>
      <c r="CB334" s="429">
        <f>[5]Model_inputs!AE122</f>
        <v>0.90476190476190477</v>
      </c>
      <c r="CC334" s="429">
        <f>[5]Model_inputs!AF122</f>
        <v>0.87606789295637677</v>
      </c>
      <c r="CD334" s="429">
        <f>[5]Model_inputs!AG122</f>
        <v>0.7674949530690256</v>
      </c>
      <c r="CE334" s="429">
        <f>[5]Model_inputs!AH122</f>
        <v>0.84989012595326452</v>
      </c>
      <c r="CF334" s="429">
        <f>[5]Model_inputs!AI122</f>
        <v>1</v>
      </c>
      <c r="CG334" s="429">
        <f>[5]Model_inputs!AJ122</f>
        <v>1</v>
      </c>
      <c r="CH334" s="419"/>
    </row>
    <row r="335" spans="1:86" s="425" customFormat="1">
      <c r="A335" s="425" t="s">
        <v>14</v>
      </c>
      <c r="B335" s="424">
        <f t="shared" si="255"/>
        <v>19</v>
      </c>
      <c r="C335" s="817">
        <f>[3]Model_inputs!D123</f>
        <v>2.5241689173839514E-4</v>
      </c>
      <c r="D335" s="815">
        <f>[3]Model_inputs!C123</f>
        <v>39617</v>
      </c>
      <c r="E335" s="434"/>
      <c r="F335" s="822">
        <f>[3]Model_inputs!E123</f>
        <v>0.10321148745729994</v>
      </c>
      <c r="G335" s="826">
        <f>[3]Model_inputs!F123</f>
        <v>0</v>
      </c>
      <c r="H335" s="794">
        <f>[3]Model_inputs!G123</f>
        <v>0</v>
      </c>
      <c r="I335" s="794">
        <f>[3]Model_inputs!H123</f>
        <v>8.3975566360353623E-2</v>
      </c>
      <c r="J335" s="936">
        <f>[3]Model_inputs!I123</f>
        <v>2451.7900129422324</v>
      </c>
      <c r="K335" s="826">
        <f>[3]Model_inputs!J123</f>
        <v>0</v>
      </c>
      <c r="L335" s="794">
        <f>[5]Model_inputs!K123</f>
        <v>0</v>
      </c>
      <c r="M335" s="794">
        <f>[3]Model_inputs!L123</f>
        <v>0.18349932262899929</v>
      </c>
      <c r="N335" s="827">
        <f>[3]Model_inputs!M123</f>
        <v>1554.5741234717002</v>
      </c>
      <c r="O335" s="794">
        <f>[3]Model_inputs!N123</f>
        <v>0</v>
      </c>
      <c r="P335" s="794">
        <f>[3]Model_inputs!O123</f>
        <v>0</v>
      </c>
      <c r="Q335" s="794">
        <f>[3]Model_inputs!P123</f>
        <v>5.6947408345949711E-2</v>
      </c>
      <c r="R335" s="827">
        <f>[3]Model_inputs!Q123</f>
        <v>677.09561252649883</v>
      </c>
      <c r="S335" s="826">
        <f>[3]Model_inputs!R123</f>
        <v>0</v>
      </c>
      <c r="T335" s="794">
        <f>[3]Model_inputs!S123</f>
        <v>8.9999999999999998E-4</v>
      </c>
      <c r="U335" s="794">
        <f>[3]Model_inputs!T123</f>
        <v>7.7500182563272027E-2</v>
      </c>
      <c r="V335" s="827">
        <f>[3]Model_inputs!U123</f>
        <v>16630.438222265784</v>
      </c>
      <c r="W335" s="826">
        <f>[3]Model_inputs!V123</f>
        <v>0</v>
      </c>
      <c r="X335" s="794">
        <f>[3]Model_inputs!W123</f>
        <v>0</v>
      </c>
      <c r="Y335" s="794">
        <f>[3]Model_inputs!X123</f>
        <v>8.2768023518794115E-2</v>
      </c>
      <c r="Z335" s="827">
        <f>[3]Model_inputs!Y123</f>
        <v>22938.82002964407</v>
      </c>
      <c r="AA335" s="422">
        <f t="shared" ref="AA335:AD335" si="290">AA234</f>
        <v>0</v>
      </c>
      <c r="AB335" s="421">
        <f t="shared" si="290"/>
        <v>0</v>
      </c>
      <c r="AC335" s="421">
        <f t="shared" si="290"/>
        <v>0</v>
      </c>
      <c r="AD335" s="421">
        <f t="shared" si="290"/>
        <v>0</v>
      </c>
      <c r="AE335" s="696"/>
      <c r="AF335" s="420"/>
      <c r="AG335" s="422">
        <f t="shared" ref="AG335:AJ335" si="291">AG234</f>
        <v>0</v>
      </c>
      <c r="AH335" s="422">
        <f t="shared" si="291"/>
        <v>0</v>
      </c>
      <c r="AI335" s="421">
        <f t="shared" si="291"/>
        <v>0</v>
      </c>
      <c r="AJ335" s="421">
        <f t="shared" si="291"/>
        <v>0</v>
      </c>
      <c r="AK335" s="506">
        <f>[4]Danaei!C163</f>
        <v>0.10866529999999999</v>
      </c>
      <c r="AL335" s="437">
        <f>[4]Danaei!D163</f>
        <v>0.35216363999999989</v>
      </c>
      <c r="AM335" s="437">
        <f>[4]Danaei!E163</f>
        <v>0.35142488000000011</v>
      </c>
      <c r="AN335" s="437">
        <f>[4]Danaei!F163</f>
        <v>0.18774617999999998</v>
      </c>
      <c r="AO335" s="800">
        <f>[3]Model_inputs!Z123</f>
        <v>2495.8914536149418</v>
      </c>
      <c r="AP335" s="424"/>
      <c r="AQ335" s="437">
        <f t="shared" si="243"/>
        <v>1</v>
      </c>
      <c r="AR335" s="424"/>
      <c r="AS335" s="424"/>
      <c r="AT335" s="424"/>
      <c r="AU335" s="424"/>
      <c r="AV335" s="424"/>
      <c r="AW335" s="424"/>
      <c r="AX335" s="424"/>
      <c r="AY335" s="424"/>
      <c r="AZ335" s="424"/>
      <c r="BA335" s="424"/>
      <c r="BB335" s="424"/>
      <c r="BC335" s="424"/>
      <c r="BD335" s="424"/>
      <c r="BE335" s="424"/>
      <c r="BF335" s="424"/>
      <c r="BG335" s="424"/>
      <c r="BH335" s="424"/>
      <c r="BI335" s="424"/>
      <c r="BJ335" s="424"/>
      <c r="BK335" s="424"/>
      <c r="BL335" s="424"/>
      <c r="BM335" s="424"/>
      <c r="BN335" s="424"/>
      <c r="BO335" s="424"/>
      <c r="BP335" s="424"/>
      <c r="BQ335" s="424"/>
      <c r="BR335" s="424"/>
      <c r="BS335" s="424"/>
      <c r="BT335" s="424"/>
      <c r="BU335" s="424"/>
      <c r="BV335" s="425" t="s">
        <v>14</v>
      </c>
      <c r="BW335" s="424">
        <v>19</v>
      </c>
      <c r="BX335" s="429">
        <f>[5]Model_inputs!AA123</f>
        <v>0.97014183377063523</v>
      </c>
      <c r="BY335" s="429">
        <f>[5]Model_inputs!AB123</f>
        <v>0.69389662823278841</v>
      </c>
      <c r="BZ335" s="429">
        <f>[5]Model_inputs!AC123</f>
        <v>0.79882816331504836</v>
      </c>
      <c r="CA335" s="429">
        <f>[5]Model_inputs!AD123</f>
        <v>0.88405797101449279</v>
      </c>
      <c r="CB335" s="429">
        <f>[5]Model_inputs!AE123</f>
        <v>0.90476190476190477</v>
      </c>
      <c r="CC335" s="429">
        <f>[5]Model_inputs!AF123</f>
        <v>0.87606789295637677</v>
      </c>
      <c r="CD335" s="429">
        <f>[5]Model_inputs!AG123</f>
        <v>0.7674949530690256</v>
      </c>
      <c r="CE335" s="429">
        <f>[5]Model_inputs!AH123</f>
        <v>0.84989012595326452</v>
      </c>
      <c r="CF335" s="429">
        <f>[5]Model_inputs!AI123</f>
        <v>1</v>
      </c>
      <c r="CG335" s="429">
        <f>[5]Model_inputs!AJ123</f>
        <v>1</v>
      </c>
      <c r="CH335" s="419"/>
    </row>
    <row r="336" spans="1:86" s="425" customFormat="1">
      <c r="A336" s="425" t="s">
        <v>14</v>
      </c>
      <c r="B336" s="424">
        <f t="shared" si="255"/>
        <v>20</v>
      </c>
      <c r="C336" s="817">
        <f>[3]Model_inputs!D124</f>
        <v>1.2096871748965718E-4</v>
      </c>
      <c r="D336" s="815">
        <f>[3]Model_inputs!C124</f>
        <v>41333</v>
      </c>
      <c r="E336" s="806"/>
      <c r="F336" s="822">
        <f>[3]Model_inputs!E124</f>
        <v>0.10784368763700006</v>
      </c>
      <c r="G336" s="826">
        <f>[3]Model_inputs!F124</f>
        <v>0</v>
      </c>
      <c r="H336" s="794">
        <f>[3]Model_inputs!G124</f>
        <v>0</v>
      </c>
      <c r="I336" s="794">
        <f>[3]Model_inputs!H124</f>
        <v>8.8720641013495999E-2</v>
      </c>
      <c r="J336" s="936">
        <f>[3]Model_inputs!I124</f>
        <v>2451.7900129422324</v>
      </c>
      <c r="K336" s="826">
        <f>[3]Model_inputs!J124</f>
        <v>0</v>
      </c>
      <c r="L336" s="794">
        <f>[5]Model_inputs!K124</f>
        <v>0</v>
      </c>
      <c r="M336" s="794">
        <f>[3]Model_inputs!L124</f>
        <v>0.18555609218709318</v>
      </c>
      <c r="N336" s="827">
        <f>[3]Model_inputs!M124</f>
        <v>1554.5741234717002</v>
      </c>
      <c r="O336" s="794">
        <f>[3]Model_inputs!N124</f>
        <v>0</v>
      </c>
      <c r="P336" s="794">
        <f>[3]Model_inputs!O124</f>
        <v>0</v>
      </c>
      <c r="Q336" s="794">
        <f>[3]Model_inputs!P124</f>
        <v>6.2810841806131765E-2</v>
      </c>
      <c r="R336" s="827">
        <f>[3]Model_inputs!Q124</f>
        <v>677.09561252649883</v>
      </c>
      <c r="S336" s="826">
        <f>[3]Model_inputs!R124</f>
        <v>0</v>
      </c>
      <c r="T336" s="794">
        <f>[3]Model_inputs!S124</f>
        <v>2.7000000000000001E-3</v>
      </c>
      <c r="U336" s="794">
        <f>[3]Model_inputs!T124</f>
        <v>8.6235161345318556E-2</v>
      </c>
      <c r="V336" s="827">
        <f>[3]Model_inputs!U124</f>
        <v>16630.438222265784</v>
      </c>
      <c r="W336" s="826">
        <f>[3]Model_inputs!V124</f>
        <v>0</v>
      </c>
      <c r="X336" s="794">
        <f>[3]Model_inputs!W124</f>
        <v>0</v>
      </c>
      <c r="Y336" s="794">
        <f>[3]Model_inputs!X124</f>
        <v>6.2937241268955113E-2</v>
      </c>
      <c r="Z336" s="827">
        <f>[3]Model_inputs!Y124</f>
        <v>22938.82002964407</v>
      </c>
      <c r="AA336" s="422">
        <f t="shared" ref="AA336:AD336" si="292">AA235</f>
        <v>0</v>
      </c>
      <c r="AB336" s="421">
        <f t="shared" si="292"/>
        <v>0</v>
      </c>
      <c r="AC336" s="421">
        <f t="shared" si="292"/>
        <v>0</v>
      </c>
      <c r="AD336" s="421">
        <f t="shared" si="292"/>
        <v>0</v>
      </c>
      <c r="AE336" s="696"/>
      <c r="AF336" s="420"/>
      <c r="AG336" s="422">
        <f t="shared" ref="AG336:AJ336" si="293">AG235</f>
        <v>0</v>
      </c>
      <c r="AH336" s="422">
        <f t="shared" si="293"/>
        <v>0</v>
      </c>
      <c r="AI336" s="421">
        <f t="shared" si="293"/>
        <v>0</v>
      </c>
      <c r="AJ336" s="421">
        <f t="shared" si="293"/>
        <v>0</v>
      </c>
      <c r="AK336" s="506">
        <f>[4]Danaei!C164</f>
        <v>0.1045669</v>
      </c>
      <c r="AL336" s="437">
        <f>[4]Danaei!D164</f>
        <v>0.34718719999999997</v>
      </c>
      <c r="AM336" s="437">
        <f>[4]Danaei!E164</f>
        <v>0.36288540000000002</v>
      </c>
      <c r="AN336" s="437">
        <f>[4]Danaei!F164</f>
        <v>0.18536050000000001</v>
      </c>
      <c r="AO336" s="800">
        <f>[3]Model_inputs!Z124</f>
        <v>2571.3700849793436</v>
      </c>
      <c r="AP336" s="422"/>
      <c r="AQ336" s="437">
        <f t="shared" si="243"/>
        <v>1</v>
      </c>
      <c r="AR336" s="424"/>
      <c r="AS336" s="424"/>
      <c r="AT336" s="424"/>
      <c r="AU336" s="424"/>
      <c r="AV336" s="424"/>
      <c r="AW336" s="424"/>
      <c r="AX336" s="424"/>
      <c r="AY336" s="424"/>
      <c r="AZ336" s="424"/>
      <c r="BA336" s="424"/>
      <c r="BB336" s="424"/>
      <c r="BC336" s="424"/>
      <c r="BD336" s="424"/>
      <c r="BE336" s="424"/>
      <c r="BF336" s="424"/>
      <c r="BG336" s="424"/>
      <c r="BH336" s="424"/>
      <c r="BI336" s="424"/>
      <c r="BJ336" s="424"/>
      <c r="BK336" s="424"/>
      <c r="BL336" s="424"/>
      <c r="BM336" s="424"/>
      <c r="BN336" s="424"/>
      <c r="BO336" s="424"/>
      <c r="BP336" s="424"/>
      <c r="BQ336" s="424"/>
      <c r="BR336" s="424"/>
      <c r="BS336" s="424"/>
      <c r="BT336" s="424"/>
      <c r="BU336" s="424"/>
      <c r="BV336" s="425" t="s">
        <v>14</v>
      </c>
      <c r="BW336" s="424">
        <v>20</v>
      </c>
      <c r="BX336" s="429">
        <f>[5]Model_inputs!AA124</f>
        <v>0.97014183377063523</v>
      </c>
      <c r="BY336" s="429">
        <f>[5]Model_inputs!AB124</f>
        <v>0.69389662823278841</v>
      </c>
      <c r="BZ336" s="429">
        <f>[5]Model_inputs!AC124</f>
        <v>0.79882816331504836</v>
      </c>
      <c r="CA336" s="429">
        <f>[5]Model_inputs!AD124</f>
        <v>0.88405797101449279</v>
      </c>
      <c r="CB336" s="429">
        <f>[5]Model_inputs!AE124</f>
        <v>0.90476190476190477</v>
      </c>
      <c r="CC336" s="429">
        <f>[5]Model_inputs!AF124</f>
        <v>0.87606789295637677</v>
      </c>
      <c r="CD336" s="429">
        <f>[5]Model_inputs!AG124</f>
        <v>0.7674949530690256</v>
      </c>
      <c r="CE336" s="429">
        <f>[5]Model_inputs!AH124</f>
        <v>0.84989012595326452</v>
      </c>
      <c r="CF336" s="429">
        <f>[5]Model_inputs!AI124</f>
        <v>1</v>
      </c>
      <c r="CG336" s="429">
        <f>[5]Model_inputs!AJ124</f>
        <v>1</v>
      </c>
      <c r="CH336" s="419"/>
    </row>
    <row r="337" spans="1:86" s="425" customFormat="1">
      <c r="A337" s="425" t="s">
        <v>14</v>
      </c>
      <c r="B337" s="424">
        <f t="shared" si="255"/>
        <v>21</v>
      </c>
      <c r="C337" s="817">
        <f>[3]Model_inputs!D125</f>
        <v>1.1891171993911719E-4</v>
      </c>
      <c r="D337" s="815">
        <f>[3]Model_inputs!C125</f>
        <v>42048</v>
      </c>
      <c r="E337" s="434"/>
      <c r="F337" s="822">
        <f>[3]Model_inputs!E125</f>
        <v>0.10933866270491993</v>
      </c>
      <c r="G337" s="826">
        <f>[3]Model_inputs!F125</f>
        <v>0</v>
      </c>
      <c r="H337" s="794">
        <f>[3]Model_inputs!G125</f>
        <v>0</v>
      </c>
      <c r="I337" s="794">
        <f>[3]Model_inputs!H125</f>
        <v>8.8720641013495999E-2</v>
      </c>
      <c r="J337" s="936">
        <f>[3]Model_inputs!I125</f>
        <v>2451.7900129422324</v>
      </c>
      <c r="K337" s="826">
        <f>[3]Model_inputs!J125</f>
        <v>0</v>
      </c>
      <c r="L337" s="794">
        <f>[5]Model_inputs!K125</f>
        <v>0</v>
      </c>
      <c r="M337" s="794">
        <f>[3]Model_inputs!L125</f>
        <v>0.18555609218709318</v>
      </c>
      <c r="N337" s="827">
        <f>[3]Model_inputs!M125</f>
        <v>1554.5741234717002</v>
      </c>
      <c r="O337" s="794">
        <f>[3]Model_inputs!N125</f>
        <v>0</v>
      </c>
      <c r="P337" s="794">
        <f>[3]Model_inputs!O125</f>
        <v>0</v>
      </c>
      <c r="Q337" s="794">
        <f>[3]Model_inputs!P125</f>
        <v>6.2810841806131765E-2</v>
      </c>
      <c r="R337" s="827">
        <f>[3]Model_inputs!Q125</f>
        <v>677.09561252649883</v>
      </c>
      <c r="S337" s="826">
        <f>[3]Model_inputs!R125</f>
        <v>0</v>
      </c>
      <c r="T337" s="794">
        <f>[3]Model_inputs!S125</f>
        <v>5.4999999999999997E-3</v>
      </c>
      <c r="U337" s="794">
        <f>[3]Model_inputs!T125</f>
        <v>8.6235161345318556E-2</v>
      </c>
      <c r="V337" s="827">
        <f>[3]Model_inputs!U125</f>
        <v>16630.438222265784</v>
      </c>
      <c r="W337" s="826">
        <f>[3]Model_inputs!V125</f>
        <v>0</v>
      </c>
      <c r="X337" s="794">
        <f>[3]Model_inputs!W125</f>
        <v>0</v>
      </c>
      <c r="Y337" s="794">
        <f>[3]Model_inputs!X125</f>
        <v>6.2937241268955113E-2</v>
      </c>
      <c r="Z337" s="827">
        <f>[3]Model_inputs!Y125</f>
        <v>22938.82002964407</v>
      </c>
      <c r="AA337" s="422">
        <f t="shared" ref="AA337:AD337" si="294">AA236</f>
        <v>0</v>
      </c>
      <c r="AB337" s="421">
        <f t="shared" si="294"/>
        <v>0</v>
      </c>
      <c r="AC337" s="421">
        <f t="shared" si="294"/>
        <v>0</v>
      </c>
      <c r="AD337" s="421">
        <f t="shared" si="294"/>
        <v>0</v>
      </c>
      <c r="AE337" s="696"/>
      <c r="AF337" s="420"/>
      <c r="AG337" s="422">
        <f t="shared" ref="AG337:AJ337" si="295">AG236</f>
        <v>0</v>
      </c>
      <c r="AH337" s="422">
        <f t="shared" si="295"/>
        <v>0</v>
      </c>
      <c r="AI337" s="421">
        <f t="shared" si="295"/>
        <v>0</v>
      </c>
      <c r="AJ337" s="421">
        <f t="shared" si="295"/>
        <v>0</v>
      </c>
      <c r="AK337" s="506">
        <f>[4]Danaei!C165</f>
        <v>0.10837454000000001</v>
      </c>
      <c r="AL337" s="437">
        <f>[4]Danaei!D165</f>
        <v>0.33991083999999999</v>
      </c>
      <c r="AM337" s="437">
        <f>[4]Danaei!E165</f>
        <v>0.35996792</v>
      </c>
      <c r="AN337" s="437">
        <f>[4]Danaei!F165</f>
        <v>0.19174670000000002</v>
      </c>
      <c r="AO337" s="800">
        <f>[3]Model_inputs!Z125</f>
        <v>2628.8772976855889</v>
      </c>
      <c r="AP337" s="422"/>
      <c r="AQ337" s="437">
        <f t="shared" si="243"/>
        <v>1</v>
      </c>
      <c r="AR337" s="424"/>
      <c r="AS337" s="424"/>
      <c r="AT337" s="424"/>
      <c r="AU337" s="424"/>
      <c r="AV337" s="424"/>
      <c r="AW337" s="424"/>
      <c r="AX337" s="424"/>
      <c r="AY337" s="424"/>
      <c r="AZ337" s="424"/>
      <c r="BA337" s="424"/>
      <c r="BB337" s="424"/>
      <c r="BC337" s="424"/>
      <c r="BD337" s="424"/>
      <c r="BE337" s="424"/>
      <c r="BF337" s="424"/>
      <c r="BG337" s="424"/>
      <c r="BH337" s="424"/>
      <c r="BI337" s="424"/>
      <c r="BJ337" s="424"/>
      <c r="BK337" s="424"/>
      <c r="BL337" s="424"/>
      <c r="BM337" s="424"/>
      <c r="BN337" s="424"/>
      <c r="BO337" s="424"/>
      <c r="BP337" s="424"/>
      <c r="BQ337" s="424"/>
      <c r="BR337" s="424"/>
      <c r="BS337" s="424"/>
      <c r="BT337" s="424"/>
      <c r="BU337" s="424"/>
      <c r="BV337" s="425" t="s">
        <v>14</v>
      </c>
      <c r="BW337" s="424">
        <v>21</v>
      </c>
      <c r="BX337" s="429">
        <f>[5]Model_inputs!AA125</f>
        <v>0.97014183377063523</v>
      </c>
      <c r="BY337" s="429">
        <f>[5]Model_inputs!AB125</f>
        <v>0.69389662823278841</v>
      </c>
      <c r="BZ337" s="429">
        <f>[5]Model_inputs!AC125</f>
        <v>0.79882816331504836</v>
      </c>
      <c r="CA337" s="429">
        <f>[5]Model_inputs!AD125</f>
        <v>0.88405797101449279</v>
      </c>
      <c r="CB337" s="429">
        <f>[5]Model_inputs!AE125</f>
        <v>0.90476190476190477</v>
      </c>
      <c r="CC337" s="429">
        <f>[5]Model_inputs!AF125</f>
        <v>0.87606789295637677</v>
      </c>
      <c r="CD337" s="429">
        <f>[5]Model_inputs!AG125</f>
        <v>0.7674949530690256</v>
      </c>
      <c r="CE337" s="429">
        <f>[5]Model_inputs!AH125</f>
        <v>0.84989012595326452</v>
      </c>
      <c r="CF337" s="429">
        <f>[5]Model_inputs!AI125</f>
        <v>1</v>
      </c>
      <c r="CG337" s="429">
        <f>[5]Model_inputs!AJ125</f>
        <v>1</v>
      </c>
      <c r="CH337" s="419"/>
    </row>
    <row r="338" spans="1:86" s="425" customFormat="1">
      <c r="A338" s="425" t="s">
        <v>14</v>
      </c>
      <c r="B338" s="424">
        <f t="shared" si="255"/>
        <v>22</v>
      </c>
      <c r="C338" s="817">
        <f>[3]Model_inputs!D126</f>
        <v>1.8675008170316074E-4</v>
      </c>
      <c r="D338" s="815">
        <f>[3]Model_inputs!C126</f>
        <v>42838</v>
      </c>
      <c r="E338" s="434">
        <f>SUM(D336:D340)</f>
        <v>216093</v>
      </c>
      <c r="F338" s="822">
        <f>[3]Model_inputs!E126</f>
        <v>0.11085436175309932</v>
      </c>
      <c r="G338" s="826">
        <f>[3]Model_inputs!F126</f>
        <v>0</v>
      </c>
      <c r="H338" s="794">
        <f>[3]Model_inputs!G126</f>
        <v>0</v>
      </c>
      <c r="I338" s="794">
        <f>[3]Model_inputs!H126</f>
        <v>8.8720641013495999E-2</v>
      </c>
      <c r="J338" s="936">
        <f>[3]Model_inputs!I126</f>
        <v>2451.7900129422324</v>
      </c>
      <c r="K338" s="826">
        <f>[3]Model_inputs!J126</f>
        <v>0</v>
      </c>
      <c r="L338" s="794">
        <f>[5]Model_inputs!K126</f>
        <v>0</v>
      </c>
      <c r="M338" s="794">
        <f>[3]Model_inputs!L126</f>
        <v>0.18555609218709318</v>
      </c>
      <c r="N338" s="827">
        <f>[3]Model_inputs!M126</f>
        <v>1554.5741234717002</v>
      </c>
      <c r="O338" s="794">
        <f>[3]Model_inputs!N126</f>
        <v>0</v>
      </c>
      <c r="P338" s="794">
        <f>[3]Model_inputs!O126</f>
        <v>0</v>
      </c>
      <c r="Q338" s="794">
        <f>[3]Model_inputs!P126</f>
        <v>6.2810841806131765E-2</v>
      </c>
      <c r="R338" s="827">
        <f>[3]Model_inputs!Q126</f>
        <v>677.09561252649883</v>
      </c>
      <c r="S338" s="826">
        <f>[3]Model_inputs!R126</f>
        <v>0</v>
      </c>
      <c r="T338" s="794">
        <f>[3]Model_inputs!S126</f>
        <v>9.1000000000000004E-3</v>
      </c>
      <c r="U338" s="794">
        <f>[3]Model_inputs!T126</f>
        <v>8.6235161345318556E-2</v>
      </c>
      <c r="V338" s="827">
        <f>[3]Model_inputs!U126</f>
        <v>16630.438222265784</v>
      </c>
      <c r="W338" s="826">
        <f>[3]Model_inputs!V126</f>
        <v>0</v>
      </c>
      <c r="X338" s="794">
        <f>[3]Model_inputs!W126</f>
        <v>0</v>
      </c>
      <c r="Y338" s="794">
        <f>[3]Model_inputs!X126</f>
        <v>6.2937241268955113E-2</v>
      </c>
      <c r="Z338" s="827">
        <f>[3]Model_inputs!Y126</f>
        <v>22938.82002964407</v>
      </c>
      <c r="AA338" s="422">
        <f t="shared" ref="AA338:AD338" si="296">AA237</f>
        <v>0.6676407045618109</v>
      </c>
      <c r="AB338" s="421">
        <f t="shared" si="296"/>
        <v>-1.2882827743278022E-2</v>
      </c>
      <c r="AC338" s="421">
        <f t="shared" si="296"/>
        <v>0.5314094021601089</v>
      </c>
      <c r="AD338" s="421">
        <f t="shared" si="296"/>
        <v>-7.3314998878008325E-2</v>
      </c>
      <c r="AE338" s="696">
        <f>AE339</f>
        <v>0.46310804700116553</v>
      </c>
      <c r="AF338" s="420">
        <f>AF339</f>
        <v>-8.049800666244394E-3</v>
      </c>
      <c r="AG338" s="422">
        <f t="shared" ref="AG338:AJ338" si="297">AG237</f>
        <v>0.5768630321690521</v>
      </c>
      <c r="AH338" s="422">
        <f t="shared" si="297"/>
        <v>-8.2023576200001794E-2</v>
      </c>
      <c r="AI338" s="421">
        <f t="shared" si="297"/>
        <v>0.56161893043874977</v>
      </c>
      <c r="AJ338" s="421">
        <f t="shared" si="297"/>
        <v>-1.0385865541384152E-2</v>
      </c>
      <c r="AK338" s="506">
        <f>[4]Danaei!C166</f>
        <v>0.11218218000000001</v>
      </c>
      <c r="AL338" s="437">
        <f>[4]Danaei!D166</f>
        <v>0.33263448000000001</v>
      </c>
      <c r="AM338" s="437">
        <f>[4]Danaei!E166</f>
        <v>0.35705043999999997</v>
      </c>
      <c r="AN338" s="437">
        <f>[4]Danaei!F166</f>
        <v>0.19813290000000003</v>
      </c>
      <c r="AO338" s="800">
        <f>[3]Model_inputs!Z126</f>
        <v>2686.3845103918343</v>
      </c>
      <c r="AP338" s="422"/>
      <c r="AQ338" s="437">
        <f t="shared" si="243"/>
        <v>1</v>
      </c>
      <c r="AR338" s="424"/>
      <c r="AS338" s="424"/>
      <c r="AT338" s="424"/>
      <c r="AU338" s="424"/>
      <c r="AV338" s="424"/>
      <c r="AW338" s="424"/>
      <c r="AX338" s="424"/>
      <c r="AY338" s="424"/>
      <c r="AZ338" s="424"/>
      <c r="BA338" s="424"/>
      <c r="BB338" s="424"/>
      <c r="BC338" s="424"/>
      <c r="BD338" s="424"/>
      <c r="BE338" s="424"/>
      <c r="BF338" s="424"/>
      <c r="BG338" s="424"/>
      <c r="BH338" s="424"/>
      <c r="BI338" s="424"/>
      <c r="BJ338" s="424"/>
      <c r="BK338" s="424"/>
      <c r="BL338" s="424"/>
      <c r="BM338" s="424"/>
      <c r="BN338" s="424"/>
      <c r="BO338" s="424"/>
      <c r="BP338" s="424"/>
      <c r="BQ338" s="424"/>
      <c r="BR338" s="424"/>
      <c r="BS338" s="424"/>
      <c r="BT338" s="424"/>
      <c r="BU338" s="424"/>
      <c r="BV338" s="425" t="s">
        <v>14</v>
      </c>
      <c r="BW338" s="424">
        <v>22</v>
      </c>
      <c r="BX338" s="429">
        <f>[5]Model_inputs!AA126</f>
        <v>0.97014183377063523</v>
      </c>
      <c r="BY338" s="429">
        <f>[5]Model_inputs!AB126</f>
        <v>0.69389662823278841</v>
      </c>
      <c r="BZ338" s="429">
        <f>[5]Model_inputs!AC126</f>
        <v>0.79882816331504836</v>
      </c>
      <c r="CA338" s="429">
        <f>[5]Model_inputs!AD126</f>
        <v>0.88405797101449279</v>
      </c>
      <c r="CB338" s="429">
        <f>[5]Model_inputs!AE126</f>
        <v>0.90476190476190477</v>
      </c>
      <c r="CC338" s="429">
        <f>[5]Model_inputs!AF126</f>
        <v>0.87606789295637677</v>
      </c>
      <c r="CD338" s="429">
        <f>[5]Model_inputs!AG126</f>
        <v>0.7674949530690256</v>
      </c>
      <c r="CE338" s="429">
        <f>[5]Model_inputs!AH126</f>
        <v>0.84989012595326452</v>
      </c>
      <c r="CF338" s="429">
        <f>[5]Model_inputs!AI126</f>
        <v>1</v>
      </c>
      <c r="CG338" s="429">
        <f>[5]Model_inputs!AJ126</f>
        <v>1</v>
      </c>
      <c r="CH338" s="419"/>
    </row>
    <row r="339" spans="1:86" s="425" customFormat="1">
      <c r="A339" s="425" t="s">
        <v>14</v>
      </c>
      <c r="B339" s="424">
        <f t="shared" si="255"/>
        <v>23</v>
      </c>
      <c r="C339" s="817">
        <f>[3]Model_inputs!D127</f>
        <v>2.2762969201702669E-4</v>
      </c>
      <c r="D339" s="815">
        <f>[3]Model_inputs!C127</f>
        <v>43931</v>
      </c>
      <c r="E339" s="434"/>
      <c r="F339" s="822">
        <f>[3]Model_inputs!E127</f>
        <v>0.11239107206616725</v>
      </c>
      <c r="G339" s="826">
        <f>[3]Model_inputs!F127</f>
        <v>0</v>
      </c>
      <c r="H339" s="794">
        <f>[3]Model_inputs!G127</f>
        <v>0</v>
      </c>
      <c r="I339" s="794">
        <f>[3]Model_inputs!H127</f>
        <v>8.8720641013495999E-2</v>
      </c>
      <c r="J339" s="936">
        <f>[3]Model_inputs!I127</f>
        <v>2451.7900129422324</v>
      </c>
      <c r="K339" s="826">
        <f>[3]Model_inputs!J127</f>
        <v>0</v>
      </c>
      <c r="L339" s="794">
        <f>[5]Model_inputs!K127</f>
        <v>0</v>
      </c>
      <c r="M339" s="794">
        <f>[3]Model_inputs!L127</f>
        <v>0.18555609218709318</v>
      </c>
      <c r="N339" s="827">
        <f>[3]Model_inputs!M127</f>
        <v>1554.5741234717002</v>
      </c>
      <c r="O339" s="794">
        <f>[3]Model_inputs!N127</f>
        <v>0</v>
      </c>
      <c r="P339" s="794">
        <f>[3]Model_inputs!O127</f>
        <v>0</v>
      </c>
      <c r="Q339" s="794">
        <f>[3]Model_inputs!P127</f>
        <v>6.2810841806131765E-2</v>
      </c>
      <c r="R339" s="827">
        <f>[3]Model_inputs!Q127</f>
        <v>677.09561252649883</v>
      </c>
      <c r="S339" s="826">
        <f>[3]Model_inputs!R127</f>
        <v>0</v>
      </c>
      <c r="T339" s="794">
        <f>[3]Model_inputs!S127</f>
        <v>1.37E-2</v>
      </c>
      <c r="U339" s="794">
        <f>[3]Model_inputs!T127</f>
        <v>8.6235161345318556E-2</v>
      </c>
      <c r="V339" s="827">
        <f>[3]Model_inputs!U127</f>
        <v>16630.438222265784</v>
      </c>
      <c r="W339" s="826">
        <f>[3]Model_inputs!V127</f>
        <v>0</v>
      </c>
      <c r="X339" s="794">
        <f>[3]Model_inputs!W127</f>
        <v>0</v>
      </c>
      <c r="Y339" s="794">
        <f>[3]Model_inputs!X127</f>
        <v>6.2937241268955113E-2</v>
      </c>
      <c r="Z339" s="827">
        <f>[3]Model_inputs!Y127</f>
        <v>22938.82002964407</v>
      </c>
      <c r="AA339" s="422">
        <f t="shared" ref="AA339:AD339" si="298">AA238</f>
        <v>0.6676407045618109</v>
      </c>
      <c r="AB339" s="421">
        <f t="shared" si="298"/>
        <v>-1.2882827743278022E-2</v>
      </c>
      <c r="AC339" s="421">
        <f t="shared" si="298"/>
        <v>0.5314094021601089</v>
      </c>
      <c r="AD339" s="421">
        <f t="shared" si="298"/>
        <v>-7.3314998878008325E-2</v>
      </c>
      <c r="AE339" s="696">
        <f t="shared" ref="AE339:AE345" si="299">AE340</f>
        <v>0.46310804700116553</v>
      </c>
      <c r="AF339" s="420">
        <f t="shared" ref="AF339:AF345" si="300">AF340</f>
        <v>-8.049800666244394E-3</v>
      </c>
      <c r="AG339" s="422">
        <f t="shared" ref="AG339:AJ339" si="301">AG238</f>
        <v>0.5768630321690521</v>
      </c>
      <c r="AH339" s="422">
        <f t="shared" si="301"/>
        <v>-8.2023576200001794E-2</v>
      </c>
      <c r="AI339" s="421">
        <f t="shared" si="301"/>
        <v>0.56161893043874977</v>
      </c>
      <c r="AJ339" s="421">
        <f t="shared" si="301"/>
        <v>-1.0385865541384152E-2</v>
      </c>
      <c r="AK339" s="506">
        <f>[4]Danaei!C167</f>
        <v>0.11598982000000001</v>
      </c>
      <c r="AL339" s="437">
        <f>[4]Danaei!D167</f>
        <v>0.32535812000000003</v>
      </c>
      <c r="AM339" s="437">
        <f>[4]Danaei!E167</f>
        <v>0.35413295999999994</v>
      </c>
      <c r="AN339" s="437">
        <f>[4]Danaei!F167</f>
        <v>0.20451910000000004</v>
      </c>
      <c r="AO339" s="800">
        <f>[3]Model_inputs!Z127</f>
        <v>2743.8917230980796</v>
      </c>
      <c r="AP339" s="422"/>
      <c r="AQ339" s="437">
        <f t="shared" si="243"/>
        <v>1</v>
      </c>
      <c r="AR339" s="424"/>
      <c r="AS339" s="424"/>
      <c r="AT339" s="424"/>
      <c r="AU339" s="424"/>
      <c r="AV339" s="424"/>
      <c r="AW339" s="424"/>
      <c r="AX339" s="424"/>
      <c r="AY339" s="424"/>
      <c r="AZ339" s="424"/>
      <c r="BA339" s="424"/>
      <c r="BB339" s="424"/>
      <c r="BC339" s="424"/>
      <c r="BD339" s="424"/>
      <c r="BE339" s="424"/>
      <c r="BF339" s="424"/>
      <c r="BG339" s="424"/>
      <c r="BH339" s="424"/>
      <c r="BI339" s="424"/>
      <c r="BJ339" s="424"/>
      <c r="BK339" s="424"/>
      <c r="BL339" s="424"/>
      <c r="BM339" s="424"/>
      <c r="BN339" s="424"/>
      <c r="BO339" s="424"/>
      <c r="BP339" s="424"/>
      <c r="BQ339" s="424"/>
      <c r="BR339" s="424"/>
      <c r="BS339" s="424"/>
      <c r="BT339" s="424"/>
      <c r="BU339" s="424"/>
      <c r="BV339" s="425" t="s">
        <v>14</v>
      </c>
      <c r="BW339" s="424">
        <v>23</v>
      </c>
      <c r="BX339" s="429">
        <f>[5]Model_inputs!AA127</f>
        <v>0.97014183377063523</v>
      </c>
      <c r="BY339" s="429">
        <f>[5]Model_inputs!AB127</f>
        <v>0.69389662823278841</v>
      </c>
      <c r="BZ339" s="429">
        <f>[5]Model_inputs!AC127</f>
        <v>0.79882816331504836</v>
      </c>
      <c r="CA339" s="429">
        <f>[5]Model_inputs!AD127</f>
        <v>0.88405797101449279</v>
      </c>
      <c r="CB339" s="429">
        <f>[5]Model_inputs!AE127</f>
        <v>0.90476190476190477</v>
      </c>
      <c r="CC339" s="429">
        <f>[5]Model_inputs!AF127</f>
        <v>0.87606789295637677</v>
      </c>
      <c r="CD339" s="429">
        <f>[5]Model_inputs!AG127</f>
        <v>0.7674949530690256</v>
      </c>
      <c r="CE339" s="429">
        <f>[5]Model_inputs!AH127</f>
        <v>0.84989012595326452</v>
      </c>
      <c r="CF339" s="429">
        <f>[5]Model_inputs!AI127</f>
        <v>1</v>
      </c>
      <c r="CG339" s="429">
        <f>[5]Model_inputs!AJ127</f>
        <v>1</v>
      </c>
      <c r="CH339" s="419"/>
    </row>
    <row r="340" spans="1:86" s="425" customFormat="1">
      <c r="A340" s="425" t="s">
        <v>14</v>
      </c>
      <c r="B340" s="424">
        <f t="shared" si="255"/>
        <v>24</v>
      </c>
      <c r="C340" s="817">
        <f>[3]Model_inputs!D128</f>
        <v>4.3532202947130139E-5</v>
      </c>
      <c r="D340" s="815">
        <f>[3]Model_inputs!C128</f>
        <v>45943</v>
      </c>
      <c r="E340" s="434"/>
      <c r="F340" s="822">
        <f>[3]Model_inputs!E128</f>
        <v>0.11394908491121451</v>
      </c>
      <c r="G340" s="826">
        <f>[3]Model_inputs!F128</f>
        <v>0</v>
      </c>
      <c r="H340" s="794">
        <f>[3]Model_inputs!G128</f>
        <v>0</v>
      </c>
      <c r="I340" s="794">
        <f>[3]Model_inputs!H128</f>
        <v>8.8720641013495999E-2</v>
      </c>
      <c r="J340" s="936">
        <f>[3]Model_inputs!I128</f>
        <v>2451.7900129422324</v>
      </c>
      <c r="K340" s="826">
        <f>[3]Model_inputs!J128</f>
        <v>0</v>
      </c>
      <c r="L340" s="794">
        <f>[5]Model_inputs!K128</f>
        <v>0</v>
      </c>
      <c r="M340" s="794">
        <f>[3]Model_inputs!L128</f>
        <v>0.18555609218709318</v>
      </c>
      <c r="N340" s="827">
        <f>[3]Model_inputs!M128</f>
        <v>1554.5741234717002</v>
      </c>
      <c r="O340" s="794">
        <f>[3]Model_inputs!N128</f>
        <v>0</v>
      </c>
      <c r="P340" s="794">
        <f>[3]Model_inputs!O128</f>
        <v>0</v>
      </c>
      <c r="Q340" s="794">
        <f>[3]Model_inputs!P128</f>
        <v>6.2810841806131765E-2</v>
      </c>
      <c r="R340" s="827">
        <f>[3]Model_inputs!Q128</f>
        <v>677.09561252649883</v>
      </c>
      <c r="S340" s="826">
        <f>[3]Model_inputs!R128</f>
        <v>0</v>
      </c>
      <c r="T340" s="794">
        <f>[3]Model_inputs!S128</f>
        <v>1.9099999999999999E-2</v>
      </c>
      <c r="U340" s="794">
        <f>[3]Model_inputs!T128</f>
        <v>8.6235161345318556E-2</v>
      </c>
      <c r="V340" s="827">
        <f>[3]Model_inputs!U128</f>
        <v>16630.438222265784</v>
      </c>
      <c r="W340" s="826">
        <f>[3]Model_inputs!V128</f>
        <v>0</v>
      </c>
      <c r="X340" s="794">
        <f>[3]Model_inputs!W128</f>
        <v>0</v>
      </c>
      <c r="Y340" s="794">
        <f>[3]Model_inputs!X128</f>
        <v>6.2937241268955113E-2</v>
      </c>
      <c r="Z340" s="827">
        <f>[3]Model_inputs!Y128</f>
        <v>22938.82002964407</v>
      </c>
      <c r="AA340" s="422">
        <f t="shared" ref="AA340:AD340" si="302">AA239</f>
        <v>0.6676407045618109</v>
      </c>
      <c r="AB340" s="421">
        <f t="shared" si="302"/>
        <v>-1.2882827743278022E-2</v>
      </c>
      <c r="AC340" s="421">
        <f t="shared" si="302"/>
        <v>0.5314094021601089</v>
      </c>
      <c r="AD340" s="421">
        <f t="shared" si="302"/>
        <v>-7.3314998878008325E-2</v>
      </c>
      <c r="AE340" s="696">
        <f t="shared" si="299"/>
        <v>0.46310804700116553</v>
      </c>
      <c r="AF340" s="420">
        <f t="shared" si="300"/>
        <v>-8.049800666244394E-3</v>
      </c>
      <c r="AG340" s="422">
        <f t="shared" ref="AG340:AJ340" si="303">AG239</f>
        <v>0.5768630321690521</v>
      </c>
      <c r="AH340" s="422">
        <f t="shared" si="303"/>
        <v>-8.2023576200001794E-2</v>
      </c>
      <c r="AI340" s="421">
        <f t="shared" si="303"/>
        <v>0.56161893043874977</v>
      </c>
      <c r="AJ340" s="421">
        <f t="shared" si="303"/>
        <v>-1.0385865541384152E-2</v>
      </c>
      <c r="AK340" s="506">
        <f>[4]Danaei!C168</f>
        <v>0.11979746000000001</v>
      </c>
      <c r="AL340" s="437">
        <f>[4]Danaei!D168</f>
        <v>0.31808176000000005</v>
      </c>
      <c r="AM340" s="437">
        <f>[4]Danaei!E168</f>
        <v>0.35121547999999991</v>
      </c>
      <c r="AN340" s="437">
        <f>[4]Danaei!F168</f>
        <v>0.21090530000000005</v>
      </c>
      <c r="AO340" s="800">
        <f>[3]Model_inputs!Z128</f>
        <v>2801.398935804325</v>
      </c>
      <c r="AP340" s="422"/>
      <c r="AQ340" s="437">
        <f t="shared" si="243"/>
        <v>1</v>
      </c>
      <c r="AR340" s="424"/>
      <c r="AS340" s="424"/>
      <c r="AT340" s="424"/>
      <c r="AU340" s="424"/>
      <c r="AV340" s="424"/>
      <c r="AW340" s="424"/>
      <c r="AX340" s="424"/>
      <c r="AY340" s="424"/>
      <c r="AZ340" s="424"/>
      <c r="BA340" s="424"/>
      <c r="BB340" s="424"/>
      <c r="BC340" s="424"/>
      <c r="BD340" s="424"/>
      <c r="BE340" s="424"/>
      <c r="BF340" s="424"/>
      <c r="BG340" s="424"/>
      <c r="BH340" s="424"/>
      <c r="BI340" s="424"/>
      <c r="BJ340" s="424"/>
      <c r="BK340" s="424"/>
      <c r="BL340" s="424"/>
      <c r="BM340" s="424"/>
      <c r="BN340" s="424"/>
      <c r="BO340" s="424"/>
      <c r="BP340" s="424"/>
      <c r="BQ340" s="424"/>
      <c r="BR340" s="424"/>
      <c r="BS340" s="424"/>
      <c r="BT340" s="424"/>
      <c r="BU340" s="424"/>
      <c r="BV340" s="425" t="s">
        <v>14</v>
      </c>
      <c r="BW340" s="424">
        <v>24</v>
      </c>
      <c r="BX340" s="429">
        <f>[5]Model_inputs!AA128</f>
        <v>0.97014183377063523</v>
      </c>
      <c r="BY340" s="429">
        <f>[5]Model_inputs!AB128</f>
        <v>0.69389662823278841</v>
      </c>
      <c r="BZ340" s="429">
        <f>[5]Model_inputs!AC128</f>
        <v>0.79882816331504836</v>
      </c>
      <c r="CA340" s="429">
        <f>[5]Model_inputs!AD128</f>
        <v>0.88405797101449279</v>
      </c>
      <c r="CB340" s="429">
        <f>[5]Model_inputs!AE128</f>
        <v>0.90476190476190477</v>
      </c>
      <c r="CC340" s="429">
        <f>[5]Model_inputs!AF128</f>
        <v>0.87606789295637677</v>
      </c>
      <c r="CD340" s="429">
        <f>[5]Model_inputs!AG128</f>
        <v>0.7674949530690256</v>
      </c>
      <c r="CE340" s="429">
        <f>[5]Model_inputs!AH128</f>
        <v>0.84989012595326452</v>
      </c>
      <c r="CF340" s="429">
        <f>[5]Model_inputs!AI128</f>
        <v>1</v>
      </c>
      <c r="CG340" s="429">
        <f>[5]Model_inputs!AJ128</f>
        <v>1</v>
      </c>
      <c r="CH340" s="419"/>
    </row>
    <row r="341" spans="1:86" s="425" customFormat="1">
      <c r="A341" s="425" t="s">
        <v>14</v>
      </c>
      <c r="B341" s="424">
        <f t="shared" si="255"/>
        <v>25</v>
      </c>
      <c r="C341" s="817">
        <f>[3]Model_inputs!D129</f>
        <v>1.4742428709826883E-4</v>
      </c>
      <c r="D341" s="815">
        <f>[3]Model_inputs!C129</f>
        <v>47482</v>
      </c>
      <c r="E341" s="806"/>
      <c r="F341" s="822">
        <f>[3]Model_inputs!E129</f>
        <v>0.11552869559300001</v>
      </c>
      <c r="G341" s="826">
        <f>[3]Model_inputs!F129</f>
        <v>0</v>
      </c>
      <c r="H341" s="794">
        <f>[3]Model_inputs!G129</f>
        <v>2.9999999999999997E-4</v>
      </c>
      <c r="I341" s="794">
        <f>[3]Model_inputs!H129</f>
        <v>9.4200522458077182E-2</v>
      </c>
      <c r="J341" s="936">
        <f>[3]Model_inputs!I129</f>
        <v>2451.7900129422324</v>
      </c>
      <c r="K341" s="826">
        <f>[3]Model_inputs!J129</f>
        <v>0</v>
      </c>
      <c r="L341" s="794">
        <f>[5]Model_inputs!K129</f>
        <v>0</v>
      </c>
      <c r="M341" s="794">
        <f>[3]Model_inputs!L129</f>
        <v>0.18739251226433837</v>
      </c>
      <c r="N341" s="827">
        <f>[3]Model_inputs!M129</f>
        <v>1554.5741234717002</v>
      </c>
      <c r="O341" s="794">
        <f>[3]Model_inputs!N129</f>
        <v>0</v>
      </c>
      <c r="P341" s="794">
        <f>[3]Model_inputs!O129</f>
        <v>2.9999999999999997E-4</v>
      </c>
      <c r="Q341" s="794">
        <f>[3]Model_inputs!P129</f>
        <v>6.9113614618306229E-2</v>
      </c>
      <c r="R341" s="827">
        <f>[3]Model_inputs!Q129</f>
        <v>677.09561252649883</v>
      </c>
      <c r="S341" s="826">
        <f>[3]Model_inputs!R129</f>
        <v>0</v>
      </c>
      <c r="T341" s="794">
        <f>[3]Model_inputs!S129</f>
        <v>2.4E-2</v>
      </c>
      <c r="U341" s="794">
        <f>[3]Model_inputs!T129</f>
        <v>0.16990933315920753</v>
      </c>
      <c r="V341" s="827">
        <f>[3]Model_inputs!U129</f>
        <v>16630.438222265784</v>
      </c>
      <c r="W341" s="826">
        <f>[3]Model_inputs!V129</f>
        <v>0</v>
      </c>
      <c r="X341" s="794">
        <f>[3]Model_inputs!W129</f>
        <v>2.9999999999999997E-4</v>
      </c>
      <c r="Y341" s="794">
        <f>[3]Model_inputs!X129</f>
        <v>6.64520336126148E-2</v>
      </c>
      <c r="Z341" s="827">
        <f>[3]Model_inputs!Y129</f>
        <v>22938.82002964407</v>
      </c>
      <c r="AA341" s="422">
        <f t="shared" ref="AA341:AD341" si="304">AA240</f>
        <v>0.6676407045618109</v>
      </c>
      <c r="AB341" s="421">
        <f t="shared" si="304"/>
        <v>-1.2882827743278022E-2</v>
      </c>
      <c r="AC341" s="421">
        <f t="shared" si="304"/>
        <v>0.5314094021601089</v>
      </c>
      <c r="AD341" s="421">
        <f t="shared" si="304"/>
        <v>-7.3314998878008325E-2</v>
      </c>
      <c r="AE341" s="696">
        <f t="shared" si="299"/>
        <v>0.46310804700116553</v>
      </c>
      <c r="AF341" s="420">
        <f t="shared" si="300"/>
        <v>-8.049800666244394E-3</v>
      </c>
      <c r="AG341" s="422">
        <f t="shared" ref="AG341:AJ341" si="305">AG240</f>
        <v>0.5768630321690521</v>
      </c>
      <c r="AH341" s="422">
        <f t="shared" si="305"/>
        <v>-8.2023576200001794E-2</v>
      </c>
      <c r="AI341" s="421">
        <f t="shared" si="305"/>
        <v>0.56161893043874977</v>
      </c>
      <c r="AJ341" s="421">
        <f t="shared" si="305"/>
        <v>-1.0385865541384152E-2</v>
      </c>
      <c r="AK341" s="506">
        <f>[4]Danaei!C169</f>
        <v>0.1236051</v>
      </c>
      <c r="AL341" s="437">
        <f>[4]Danaei!D169</f>
        <v>0.31080540000000001</v>
      </c>
      <c r="AM341" s="437">
        <f>[4]Danaei!E169</f>
        <v>0.348298</v>
      </c>
      <c r="AN341" s="437">
        <f>[4]Danaei!F169</f>
        <v>0.2172915</v>
      </c>
      <c r="AO341" s="800">
        <f>[3]Model_inputs!Z129</f>
        <v>2858.9061485105703</v>
      </c>
      <c r="AP341" s="422"/>
      <c r="AQ341" s="437">
        <f t="shared" si="243"/>
        <v>1</v>
      </c>
      <c r="AR341" s="424"/>
      <c r="AS341" s="424"/>
      <c r="AT341" s="424"/>
      <c r="AU341" s="424"/>
      <c r="AV341" s="424"/>
      <c r="AW341" s="424"/>
      <c r="AX341" s="424"/>
      <c r="AY341" s="424"/>
      <c r="AZ341" s="424"/>
      <c r="BA341" s="424"/>
      <c r="BB341" s="424"/>
      <c r="BC341" s="424"/>
      <c r="BD341" s="424"/>
      <c r="BE341" s="424"/>
      <c r="BF341" s="424"/>
      <c r="BG341" s="424"/>
      <c r="BH341" s="424"/>
      <c r="BI341" s="424"/>
      <c r="BJ341" s="424"/>
      <c r="BK341" s="424"/>
      <c r="BL341" s="424"/>
      <c r="BM341" s="424"/>
      <c r="BN341" s="424"/>
      <c r="BO341" s="424"/>
      <c r="BP341" s="424"/>
      <c r="BQ341" s="424"/>
      <c r="BR341" s="424"/>
      <c r="BS341" s="424"/>
      <c r="BT341" s="424"/>
      <c r="BU341" s="424"/>
      <c r="BV341" s="425" t="s">
        <v>14</v>
      </c>
      <c r="BW341" s="424">
        <v>25</v>
      </c>
      <c r="BX341" s="429">
        <f>[5]Model_inputs!AA129</f>
        <v>0.97014183377063523</v>
      </c>
      <c r="BY341" s="429">
        <f>[5]Model_inputs!AB129</f>
        <v>0.69389662823278841</v>
      </c>
      <c r="BZ341" s="429">
        <f>[5]Model_inputs!AC129</f>
        <v>0.79882816331504836</v>
      </c>
      <c r="CA341" s="429">
        <f>[5]Model_inputs!AD129</f>
        <v>0.88405797101449279</v>
      </c>
      <c r="CB341" s="429">
        <f>[5]Model_inputs!AE129</f>
        <v>0.90476190476190477</v>
      </c>
      <c r="CC341" s="429">
        <f>[5]Model_inputs!AF129</f>
        <v>0.87606789295637677</v>
      </c>
      <c r="CD341" s="429">
        <f>[5]Model_inputs!AG129</f>
        <v>0.7674949530690256</v>
      </c>
      <c r="CE341" s="429">
        <f>[5]Model_inputs!AH129</f>
        <v>0.84989012595326452</v>
      </c>
      <c r="CF341" s="429">
        <f>[5]Model_inputs!AI129</f>
        <v>1</v>
      </c>
      <c r="CG341" s="429">
        <f>[5]Model_inputs!AJ129</f>
        <v>1</v>
      </c>
      <c r="CH341" s="419"/>
    </row>
    <row r="342" spans="1:86" s="425" customFormat="1">
      <c r="A342" s="425" t="s">
        <v>14</v>
      </c>
      <c r="B342" s="424">
        <f t="shared" si="255"/>
        <v>26</v>
      </c>
      <c r="C342" s="817">
        <f>[3]Model_inputs!D130</f>
        <v>2.3064664933322151E-4</v>
      </c>
      <c r="D342" s="815">
        <f>[3]Model_inputs!C130</f>
        <v>47692</v>
      </c>
      <c r="E342" s="434"/>
      <c r="F342" s="822">
        <f>[3]Model_inputs!E130</f>
        <v>0.11733535185462751</v>
      </c>
      <c r="G342" s="826">
        <f>[3]Model_inputs!F130</f>
        <v>0</v>
      </c>
      <c r="H342" s="794">
        <f>[3]Model_inputs!G130</f>
        <v>8.9999999999999998E-4</v>
      </c>
      <c r="I342" s="794">
        <f>[3]Model_inputs!H130</f>
        <v>9.4200522458077182E-2</v>
      </c>
      <c r="J342" s="936">
        <f>[3]Model_inputs!I130</f>
        <v>2451.7900129422324</v>
      </c>
      <c r="K342" s="826">
        <f>[3]Model_inputs!J130</f>
        <v>0</v>
      </c>
      <c r="L342" s="794">
        <f>[5]Model_inputs!K130</f>
        <v>0</v>
      </c>
      <c r="M342" s="794">
        <f>[3]Model_inputs!L130</f>
        <v>0.18739251226433837</v>
      </c>
      <c r="N342" s="827">
        <f>[3]Model_inputs!M130</f>
        <v>1554.5741234717002</v>
      </c>
      <c r="O342" s="794">
        <f>[3]Model_inputs!N130</f>
        <v>0</v>
      </c>
      <c r="P342" s="794">
        <f>[3]Model_inputs!O130</f>
        <v>8.9999999999999998E-4</v>
      </c>
      <c r="Q342" s="794">
        <f>[3]Model_inputs!P130</f>
        <v>6.9113614618306229E-2</v>
      </c>
      <c r="R342" s="827">
        <f>[3]Model_inputs!Q130</f>
        <v>677.09561252649883</v>
      </c>
      <c r="S342" s="826">
        <f>[3]Model_inputs!R130</f>
        <v>1E-4</v>
      </c>
      <c r="T342" s="794">
        <f>[3]Model_inputs!S130</f>
        <v>2.7400000000000001E-2</v>
      </c>
      <c r="U342" s="794">
        <f>[3]Model_inputs!T130</f>
        <v>0.16990933315920753</v>
      </c>
      <c r="V342" s="827">
        <f>[3]Model_inputs!U130</f>
        <v>16630.438222265784</v>
      </c>
      <c r="W342" s="826">
        <f>[3]Model_inputs!V130</f>
        <v>0</v>
      </c>
      <c r="X342" s="794">
        <f>[3]Model_inputs!W130</f>
        <v>6.9999999999999999E-4</v>
      </c>
      <c r="Y342" s="794">
        <f>[3]Model_inputs!X130</f>
        <v>6.64520336126148E-2</v>
      </c>
      <c r="Z342" s="827">
        <f>[3]Model_inputs!Y130</f>
        <v>22938.82002964407</v>
      </c>
      <c r="AA342" s="422">
        <f t="shared" ref="AA342:AD342" si="306">AA241</f>
        <v>0.6676407045618109</v>
      </c>
      <c r="AB342" s="421">
        <f t="shared" si="306"/>
        <v>-1.2882827743278022E-2</v>
      </c>
      <c r="AC342" s="421">
        <f t="shared" si="306"/>
        <v>0.5314094021601089</v>
      </c>
      <c r="AD342" s="421">
        <f t="shared" si="306"/>
        <v>-7.3314998878008325E-2</v>
      </c>
      <c r="AE342" s="696">
        <f t="shared" si="299"/>
        <v>0.46310804700116553</v>
      </c>
      <c r="AF342" s="420">
        <f t="shared" si="300"/>
        <v>-8.049800666244394E-3</v>
      </c>
      <c r="AG342" s="422">
        <f t="shared" ref="AG342:AJ342" si="307">AG241</f>
        <v>0.5768630321690521</v>
      </c>
      <c r="AH342" s="422">
        <f t="shared" si="307"/>
        <v>-8.2023576200001794E-2</v>
      </c>
      <c r="AI342" s="421">
        <f t="shared" si="307"/>
        <v>0.56161893043874977</v>
      </c>
      <c r="AJ342" s="421">
        <f t="shared" si="307"/>
        <v>-1.0385865541384152E-2</v>
      </c>
      <c r="AK342" s="506">
        <f>[4]Danaei!C170</f>
        <v>0.12895058000000001</v>
      </c>
      <c r="AL342" s="437">
        <f>[4]Danaei!D170</f>
        <v>0.32117760000000001</v>
      </c>
      <c r="AM342" s="437">
        <f>[4]Danaei!E170</f>
        <v>0.33701688000000002</v>
      </c>
      <c r="AN342" s="437">
        <f>[4]Danaei!F170</f>
        <v>0.21285492</v>
      </c>
      <c r="AO342" s="800">
        <f>[3]Model_inputs!Z130</f>
        <v>2916.4133612168152</v>
      </c>
      <c r="AP342" s="422"/>
      <c r="AQ342" s="437">
        <f t="shared" si="243"/>
        <v>0.99999998000000012</v>
      </c>
      <c r="AR342" s="424"/>
      <c r="AS342" s="424"/>
      <c r="AT342" s="424"/>
      <c r="AU342" s="424"/>
      <c r="AV342" s="424"/>
      <c r="AW342" s="424"/>
      <c r="AX342" s="424"/>
      <c r="AY342" s="424"/>
      <c r="AZ342" s="424"/>
      <c r="BA342" s="424"/>
      <c r="BB342" s="424"/>
      <c r="BC342" s="424"/>
      <c r="BD342" s="424"/>
      <c r="BE342" s="424"/>
      <c r="BF342" s="424"/>
      <c r="BG342" s="424"/>
      <c r="BH342" s="424"/>
      <c r="BI342" s="424"/>
      <c r="BJ342" s="424"/>
      <c r="BK342" s="424"/>
      <c r="BL342" s="424"/>
      <c r="BM342" s="424"/>
      <c r="BN342" s="424"/>
      <c r="BO342" s="424"/>
      <c r="BP342" s="424"/>
      <c r="BQ342" s="424"/>
      <c r="BR342" s="424"/>
      <c r="BS342" s="424"/>
      <c r="BT342" s="424"/>
      <c r="BU342" s="424"/>
      <c r="BV342" s="425" t="s">
        <v>14</v>
      </c>
      <c r="BW342" s="424">
        <v>26</v>
      </c>
      <c r="BX342" s="429">
        <f>[5]Model_inputs!AA130</f>
        <v>0.97014183377063523</v>
      </c>
      <c r="BY342" s="429">
        <f>[5]Model_inputs!AB130</f>
        <v>0.69389662823278841</v>
      </c>
      <c r="BZ342" s="429">
        <f>[5]Model_inputs!AC130</f>
        <v>0.79882816331504836</v>
      </c>
      <c r="CA342" s="429">
        <f>[5]Model_inputs!AD130</f>
        <v>0.88405797101449279</v>
      </c>
      <c r="CB342" s="429">
        <f>[5]Model_inputs!AE130</f>
        <v>0.90476190476190477</v>
      </c>
      <c r="CC342" s="429">
        <f>[5]Model_inputs!AF130</f>
        <v>0.87606789295637677</v>
      </c>
      <c r="CD342" s="429">
        <f>[5]Model_inputs!AG130</f>
        <v>0.7674949530690256</v>
      </c>
      <c r="CE342" s="429">
        <f>[5]Model_inputs!AH130</f>
        <v>0.84989012595326452</v>
      </c>
      <c r="CF342" s="429">
        <f>[5]Model_inputs!AI130</f>
        <v>1</v>
      </c>
      <c r="CG342" s="429">
        <f>[5]Model_inputs!AJ130</f>
        <v>1</v>
      </c>
      <c r="CH342" s="419"/>
    </row>
    <row r="343" spans="1:86" s="425" customFormat="1">
      <c r="A343" s="425" t="s">
        <v>14</v>
      </c>
      <c r="B343" s="424">
        <f t="shared" si="255"/>
        <v>27</v>
      </c>
      <c r="C343" s="817">
        <f>[3]Model_inputs!D131</f>
        <v>1.8854485272552058E-4</v>
      </c>
      <c r="D343" s="815">
        <f>[3]Model_inputs!C131</f>
        <v>47734</v>
      </c>
      <c r="E343" s="434">
        <f>SUM(D341:D345)</f>
        <v>238340</v>
      </c>
      <c r="F343" s="822">
        <f>[3]Model_inputs!E131</f>
        <v>0.11917026089649226</v>
      </c>
      <c r="G343" s="826">
        <f>[3]Model_inputs!F131</f>
        <v>1E-4</v>
      </c>
      <c r="H343" s="794">
        <f>[3]Model_inputs!G131</f>
        <v>1.8E-3</v>
      </c>
      <c r="I343" s="794">
        <f>[3]Model_inputs!H131</f>
        <v>9.4200522458077182E-2</v>
      </c>
      <c r="J343" s="936">
        <f>[3]Model_inputs!I131</f>
        <v>2451.7900129422324</v>
      </c>
      <c r="K343" s="826">
        <f>[3]Model_inputs!J131</f>
        <v>0</v>
      </c>
      <c r="L343" s="794">
        <f>[5]Model_inputs!K131</f>
        <v>0</v>
      </c>
      <c r="M343" s="794">
        <f>[3]Model_inputs!L131</f>
        <v>0.18739251226433837</v>
      </c>
      <c r="N343" s="827">
        <f>[3]Model_inputs!M131</f>
        <v>1554.5741234717002</v>
      </c>
      <c r="O343" s="794">
        <f>[3]Model_inputs!N131</f>
        <v>1E-4</v>
      </c>
      <c r="P343" s="794">
        <f>[3]Model_inputs!O131</f>
        <v>1.8E-3</v>
      </c>
      <c r="Q343" s="794">
        <f>[3]Model_inputs!P131</f>
        <v>6.9113614618306229E-2</v>
      </c>
      <c r="R343" s="827">
        <f>[3]Model_inputs!Q131</f>
        <v>677.09561252649883</v>
      </c>
      <c r="S343" s="826">
        <f>[3]Model_inputs!R131</f>
        <v>1E-4</v>
      </c>
      <c r="T343" s="794">
        <f>[3]Model_inputs!S131</f>
        <v>2.9399999999999999E-2</v>
      </c>
      <c r="U343" s="794">
        <f>[3]Model_inputs!T131</f>
        <v>0.16990933315920753</v>
      </c>
      <c r="V343" s="827">
        <f>[3]Model_inputs!U131</f>
        <v>16630.438222265784</v>
      </c>
      <c r="W343" s="826">
        <f>[3]Model_inputs!V131</f>
        <v>0</v>
      </c>
      <c r="X343" s="794">
        <f>[3]Model_inputs!W131</f>
        <v>1.5E-3</v>
      </c>
      <c r="Y343" s="794">
        <f>[3]Model_inputs!X131</f>
        <v>6.64520336126148E-2</v>
      </c>
      <c r="Z343" s="827">
        <f>[3]Model_inputs!Y131</f>
        <v>22938.82002964407</v>
      </c>
      <c r="AA343" s="422">
        <f t="shared" ref="AA343:AD343" si="308">AA242</f>
        <v>0.6676407045618109</v>
      </c>
      <c r="AB343" s="421">
        <f t="shared" si="308"/>
        <v>-1.2882827743278022E-2</v>
      </c>
      <c r="AC343" s="421">
        <f t="shared" si="308"/>
        <v>0.5314094021601089</v>
      </c>
      <c r="AD343" s="421">
        <f t="shared" si="308"/>
        <v>-7.3314998878008325E-2</v>
      </c>
      <c r="AE343" s="696">
        <f t="shared" si="299"/>
        <v>0.46310804700116553</v>
      </c>
      <c r="AF343" s="420">
        <f t="shared" si="300"/>
        <v>-8.049800666244394E-3</v>
      </c>
      <c r="AG343" s="422">
        <f t="shared" ref="AG343:AJ343" si="309">AG242</f>
        <v>0.5768630321690521</v>
      </c>
      <c r="AH343" s="422">
        <f t="shared" si="309"/>
        <v>-8.2023576200001794E-2</v>
      </c>
      <c r="AI343" s="421">
        <f t="shared" si="309"/>
        <v>0.56161893043874977</v>
      </c>
      <c r="AJ343" s="421">
        <f t="shared" si="309"/>
        <v>-1.0385865541384152E-2</v>
      </c>
      <c r="AK343" s="506">
        <f>[4]Danaei!C171</f>
        <v>0.13429606000000002</v>
      </c>
      <c r="AL343" s="437">
        <f>[4]Danaei!D171</f>
        <v>0.33154980000000001</v>
      </c>
      <c r="AM343" s="437">
        <f>[4]Danaei!E171</f>
        <v>0.32573576000000004</v>
      </c>
      <c r="AN343" s="437">
        <f>[4]Danaei!F171</f>
        <v>0.20841834000000001</v>
      </c>
      <c r="AO343" s="800">
        <f>[3]Model_inputs!Z131</f>
        <v>2973.9205739230606</v>
      </c>
      <c r="AP343" s="422"/>
      <c r="AQ343" s="437">
        <f t="shared" si="243"/>
        <v>0.99999996000000013</v>
      </c>
      <c r="AR343" s="424"/>
      <c r="AS343" s="424"/>
      <c r="AT343" s="424"/>
      <c r="AU343" s="424"/>
      <c r="AV343" s="424"/>
      <c r="AW343" s="424"/>
      <c r="AX343" s="424"/>
      <c r="AY343" s="424"/>
      <c r="AZ343" s="424"/>
      <c r="BA343" s="424"/>
      <c r="BB343" s="424"/>
      <c r="BC343" s="424"/>
      <c r="BD343" s="424"/>
      <c r="BE343" s="424"/>
      <c r="BF343" s="424"/>
      <c r="BG343" s="424"/>
      <c r="BH343" s="424"/>
      <c r="BI343" s="424"/>
      <c r="BJ343" s="424"/>
      <c r="BK343" s="424"/>
      <c r="BL343" s="424"/>
      <c r="BM343" s="424"/>
      <c r="BN343" s="424"/>
      <c r="BO343" s="424"/>
      <c r="BP343" s="424"/>
      <c r="BQ343" s="424"/>
      <c r="BR343" s="424"/>
      <c r="BS343" s="424"/>
      <c r="BT343" s="424"/>
      <c r="BU343" s="424"/>
      <c r="BV343" s="425" t="s">
        <v>14</v>
      </c>
      <c r="BW343" s="424">
        <v>27</v>
      </c>
      <c r="BX343" s="429">
        <f>[5]Model_inputs!AA131</f>
        <v>0.97014183377063523</v>
      </c>
      <c r="BY343" s="429">
        <f>[5]Model_inputs!AB131</f>
        <v>0.69389662823278841</v>
      </c>
      <c r="BZ343" s="429">
        <f>[5]Model_inputs!AC131</f>
        <v>0.79882816331504836</v>
      </c>
      <c r="CA343" s="429">
        <f>[5]Model_inputs!AD131</f>
        <v>0.88405797101449279</v>
      </c>
      <c r="CB343" s="429">
        <f>[5]Model_inputs!AE131</f>
        <v>0.90476190476190477</v>
      </c>
      <c r="CC343" s="429">
        <f>[5]Model_inputs!AF131</f>
        <v>0.87606789295637677</v>
      </c>
      <c r="CD343" s="429">
        <f>[5]Model_inputs!AG131</f>
        <v>0.7674949530690256</v>
      </c>
      <c r="CE343" s="429">
        <f>[5]Model_inputs!AH131</f>
        <v>0.84989012595326452</v>
      </c>
      <c r="CF343" s="429">
        <f>[5]Model_inputs!AI131</f>
        <v>1</v>
      </c>
      <c r="CG343" s="429">
        <f>[5]Model_inputs!AJ131</f>
        <v>1</v>
      </c>
      <c r="CH343" s="419"/>
    </row>
    <row r="344" spans="1:86" s="425" customFormat="1">
      <c r="A344" s="425" t="s">
        <v>14</v>
      </c>
      <c r="B344" s="424">
        <f t="shared" si="255"/>
        <v>28</v>
      </c>
      <c r="C344" s="817">
        <f>[3]Model_inputs!D132</f>
        <v>2.3238618358508502E-4</v>
      </c>
      <c r="D344" s="815">
        <f>[3]Model_inputs!C132</f>
        <v>47335</v>
      </c>
      <c r="E344" s="434"/>
      <c r="F344" s="822">
        <f>[3]Model_inputs!E132</f>
        <v>0.12103386454010057</v>
      </c>
      <c r="G344" s="826">
        <f>[3]Model_inputs!F132</f>
        <v>1E-4</v>
      </c>
      <c r="H344" s="794">
        <f>[3]Model_inputs!G132</f>
        <v>3.0000000000000001E-3</v>
      </c>
      <c r="I344" s="794">
        <f>[3]Model_inputs!H132</f>
        <v>9.4200522458077182E-2</v>
      </c>
      <c r="J344" s="936">
        <f>[3]Model_inputs!I132</f>
        <v>2451.7900129422324</v>
      </c>
      <c r="K344" s="826">
        <f>[3]Model_inputs!J132</f>
        <v>0</v>
      </c>
      <c r="L344" s="794">
        <f>[5]Model_inputs!K132</f>
        <v>0</v>
      </c>
      <c r="M344" s="794">
        <f>[3]Model_inputs!L132</f>
        <v>0.18739251226433837</v>
      </c>
      <c r="N344" s="827">
        <f>[3]Model_inputs!M132</f>
        <v>1554.5741234717002</v>
      </c>
      <c r="O344" s="794">
        <f>[3]Model_inputs!N132</f>
        <v>1E-4</v>
      </c>
      <c r="P344" s="794">
        <f>[3]Model_inputs!O132</f>
        <v>3.0000000000000001E-3</v>
      </c>
      <c r="Q344" s="794">
        <f>[3]Model_inputs!P132</f>
        <v>6.9113614618306229E-2</v>
      </c>
      <c r="R344" s="827">
        <f>[3]Model_inputs!Q132</f>
        <v>677.09561252649883</v>
      </c>
      <c r="S344" s="826">
        <f>[3]Model_inputs!R132</f>
        <v>1E-4</v>
      </c>
      <c r="T344" s="794">
        <f>[3]Model_inputs!S132</f>
        <v>2.98E-2</v>
      </c>
      <c r="U344" s="794">
        <f>[3]Model_inputs!T132</f>
        <v>0.16990933315920753</v>
      </c>
      <c r="V344" s="827">
        <f>[3]Model_inputs!U132</f>
        <v>16630.438222265784</v>
      </c>
      <c r="W344" s="826">
        <f>[3]Model_inputs!V132</f>
        <v>0</v>
      </c>
      <c r="X344" s="794">
        <f>[3]Model_inputs!W132</f>
        <v>2.5000000000000001E-3</v>
      </c>
      <c r="Y344" s="794">
        <f>[3]Model_inputs!X132</f>
        <v>6.64520336126148E-2</v>
      </c>
      <c r="Z344" s="827">
        <f>[3]Model_inputs!Y132</f>
        <v>22938.82002964407</v>
      </c>
      <c r="AA344" s="422">
        <f t="shared" ref="AA344:AD344" si="310">AA243</f>
        <v>0.6676407045618109</v>
      </c>
      <c r="AB344" s="421">
        <f t="shared" si="310"/>
        <v>-1.2882827743278022E-2</v>
      </c>
      <c r="AC344" s="421">
        <f t="shared" si="310"/>
        <v>0.5314094021601089</v>
      </c>
      <c r="AD344" s="421">
        <f t="shared" si="310"/>
        <v>-7.3314998878008325E-2</v>
      </c>
      <c r="AE344" s="696">
        <f t="shared" si="299"/>
        <v>0.46310804700116553</v>
      </c>
      <c r="AF344" s="420">
        <f t="shared" si="300"/>
        <v>-8.049800666244394E-3</v>
      </c>
      <c r="AG344" s="422">
        <f t="shared" ref="AG344:AJ344" si="311">AG243</f>
        <v>0.5768630321690521</v>
      </c>
      <c r="AH344" s="422">
        <f t="shared" si="311"/>
        <v>-8.2023576200001794E-2</v>
      </c>
      <c r="AI344" s="421">
        <f t="shared" si="311"/>
        <v>0.56161893043874977</v>
      </c>
      <c r="AJ344" s="421">
        <f t="shared" si="311"/>
        <v>-1.0385865541384152E-2</v>
      </c>
      <c r="AK344" s="506">
        <f>[4]Danaei!C172</f>
        <v>0.13964154000000004</v>
      </c>
      <c r="AL344" s="437">
        <f>[4]Danaei!D172</f>
        <v>0.341922</v>
      </c>
      <c r="AM344" s="437">
        <f>[4]Danaei!E172</f>
        <v>0.31445464000000006</v>
      </c>
      <c r="AN344" s="437">
        <f>[4]Danaei!F172</f>
        <v>0.20398176000000001</v>
      </c>
      <c r="AO344" s="800">
        <f>[3]Model_inputs!Z132</f>
        <v>3031.427786629306</v>
      </c>
      <c r="AP344" s="422"/>
      <c r="AQ344" s="437">
        <f t="shared" si="243"/>
        <v>0.99999994000000014</v>
      </c>
      <c r="AR344" s="424"/>
      <c r="AS344" s="424"/>
      <c r="AT344" s="424"/>
      <c r="AU344" s="424"/>
      <c r="AV344" s="424"/>
      <c r="AW344" s="424"/>
      <c r="AX344" s="424"/>
      <c r="AY344" s="424"/>
      <c r="AZ344" s="424"/>
      <c r="BA344" s="424"/>
      <c r="BB344" s="424"/>
      <c r="BC344" s="424"/>
      <c r="BD344" s="424"/>
      <c r="BE344" s="424"/>
      <c r="BF344" s="424"/>
      <c r="BG344" s="424"/>
      <c r="BH344" s="424"/>
      <c r="BI344" s="424"/>
      <c r="BJ344" s="424"/>
      <c r="BK344" s="424"/>
      <c r="BL344" s="424"/>
      <c r="BM344" s="424"/>
      <c r="BN344" s="424"/>
      <c r="BO344" s="424"/>
      <c r="BP344" s="424"/>
      <c r="BQ344" s="424"/>
      <c r="BR344" s="424"/>
      <c r="BS344" s="424"/>
      <c r="BT344" s="424"/>
      <c r="BU344" s="424"/>
      <c r="BV344" s="425" t="s">
        <v>14</v>
      </c>
      <c r="BW344" s="424">
        <v>28</v>
      </c>
      <c r="BX344" s="429">
        <f>[5]Model_inputs!AA132</f>
        <v>0.97014183377063523</v>
      </c>
      <c r="BY344" s="429">
        <f>[5]Model_inputs!AB132</f>
        <v>0.69389662823278841</v>
      </c>
      <c r="BZ344" s="429">
        <f>[5]Model_inputs!AC132</f>
        <v>0.79882816331504836</v>
      </c>
      <c r="CA344" s="429">
        <f>[5]Model_inputs!AD132</f>
        <v>0.88405797101449279</v>
      </c>
      <c r="CB344" s="429">
        <f>[5]Model_inputs!AE132</f>
        <v>0.90476190476190477</v>
      </c>
      <c r="CC344" s="429">
        <f>[5]Model_inputs!AF132</f>
        <v>0.87606789295637677</v>
      </c>
      <c r="CD344" s="429">
        <f>[5]Model_inputs!AG132</f>
        <v>0.7674949530690256</v>
      </c>
      <c r="CE344" s="429">
        <f>[5]Model_inputs!AH132</f>
        <v>0.84989012595326452</v>
      </c>
      <c r="CF344" s="429">
        <f>[5]Model_inputs!AI132</f>
        <v>1</v>
      </c>
      <c r="CG344" s="429">
        <f>[5]Model_inputs!AJ132</f>
        <v>1</v>
      </c>
      <c r="CH344" s="419"/>
    </row>
    <row r="345" spans="1:86" s="425" customFormat="1">
      <c r="A345" s="425" t="s">
        <v>14</v>
      </c>
      <c r="B345" s="424">
        <f t="shared" si="255"/>
        <v>29</v>
      </c>
      <c r="C345" s="817">
        <f>[3]Model_inputs!D133</f>
        <v>1.6633054036634302E-4</v>
      </c>
      <c r="D345" s="815">
        <f>[3]Model_inputs!C133</f>
        <v>48097</v>
      </c>
      <c r="E345" s="434"/>
      <c r="F345" s="822">
        <f>[3]Model_inputs!E133</f>
        <v>0.12292661151623455</v>
      </c>
      <c r="G345" s="826">
        <f>[3]Model_inputs!F133</f>
        <v>1E-4</v>
      </c>
      <c r="H345" s="794">
        <f>[3]Model_inputs!G133</f>
        <v>4.4000000000000003E-3</v>
      </c>
      <c r="I345" s="794">
        <f>[3]Model_inputs!H133</f>
        <v>9.4200522458077182E-2</v>
      </c>
      <c r="J345" s="936">
        <f>[3]Model_inputs!I133</f>
        <v>2451.7900129422324</v>
      </c>
      <c r="K345" s="826">
        <f>[3]Model_inputs!J133</f>
        <v>0</v>
      </c>
      <c r="L345" s="794">
        <f>[5]Model_inputs!K133</f>
        <v>0</v>
      </c>
      <c r="M345" s="794">
        <f>[3]Model_inputs!L133</f>
        <v>0.18739251226433837</v>
      </c>
      <c r="N345" s="827">
        <f>[3]Model_inputs!M133</f>
        <v>1554.5741234717002</v>
      </c>
      <c r="O345" s="794">
        <f>[3]Model_inputs!N133</f>
        <v>1E-4</v>
      </c>
      <c r="P345" s="794">
        <f>[3]Model_inputs!O133</f>
        <v>4.4000000000000003E-3</v>
      </c>
      <c r="Q345" s="794">
        <f>[3]Model_inputs!P133</f>
        <v>6.9113614618306229E-2</v>
      </c>
      <c r="R345" s="827">
        <f>[3]Model_inputs!Q133</f>
        <v>677.09561252649883</v>
      </c>
      <c r="S345" s="826">
        <f>[3]Model_inputs!R133</f>
        <v>2.0000000000000001E-4</v>
      </c>
      <c r="T345" s="794">
        <f>[3]Model_inputs!S133</f>
        <v>2.8799999999999999E-2</v>
      </c>
      <c r="U345" s="794">
        <f>[3]Model_inputs!T133</f>
        <v>0.16990933315920753</v>
      </c>
      <c r="V345" s="827">
        <f>[3]Model_inputs!U133</f>
        <v>16630.438222265784</v>
      </c>
      <c r="W345" s="826">
        <f>[3]Model_inputs!V133</f>
        <v>0</v>
      </c>
      <c r="X345" s="794">
        <f>[3]Model_inputs!W133</f>
        <v>3.7000000000000002E-3</v>
      </c>
      <c r="Y345" s="794">
        <f>[3]Model_inputs!X133</f>
        <v>6.64520336126148E-2</v>
      </c>
      <c r="Z345" s="827">
        <f>[3]Model_inputs!Y133</f>
        <v>22938.82002964407</v>
      </c>
      <c r="AA345" s="422">
        <f t="shared" ref="AA345:AD345" si="312">AA244</f>
        <v>0.6676407045618109</v>
      </c>
      <c r="AB345" s="421">
        <f t="shared" si="312"/>
        <v>-1.2882827743278022E-2</v>
      </c>
      <c r="AC345" s="421">
        <f t="shared" si="312"/>
        <v>0.5314094021601089</v>
      </c>
      <c r="AD345" s="421">
        <f t="shared" si="312"/>
        <v>-7.3314998878008325E-2</v>
      </c>
      <c r="AE345" s="696">
        <f t="shared" si="299"/>
        <v>0.46310804700116553</v>
      </c>
      <c r="AF345" s="420">
        <f t="shared" si="300"/>
        <v>-8.049800666244394E-3</v>
      </c>
      <c r="AG345" s="422">
        <f t="shared" ref="AG345:AJ345" si="313">AG244</f>
        <v>0.5768630321690521</v>
      </c>
      <c r="AH345" s="422">
        <f t="shared" si="313"/>
        <v>-8.2023576200001794E-2</v>
      </c>
      <c r="AI345" s="421">
        <f t="shared" si="313"/>
        <v>0.56161893043874977</v>
      </c>
      <c r="AJ345" s="421">
        <f t="shared" si="313"/>
        <v>-1.0385865541384152E-2</v>
      </c>
      <c r="AK345" s="506">
        <f>[4]Danaei!C173</f>
        <v>0.14498702000000005</v>
      </c>
      <c r="AL345" s="437">
        <f>[4]Danaei!D173</f>
        <v>0.3522942</v>
      </c>
      <c r="AM345" s="437">
        <f>[4]Danaei!E173</f>
        <v>0.30317352000000009</v>
      </c>
      <c r="AN345" s="437">
        <f>[4]Danaei!F173</f>
        <v>0.19954518000000002</v>
      </c>
      <c r="AO345" s="800">
        <f>[3]Model_inputs!Z133</f>
        <v>3088.9349993355513</v>
      </c>
      <c r="AP345" s="422"/>
      <c r="AQ345" s="437">
        <f t="shared" si="243"/>
        <v>0.99999992000000015</v>
      </c>
      <c r="AR345" s="424"/>
      <c r="AS345" s="424"/>
      <c r="AT345" s="424"/>
      <c r="AU345" s="424"/>
      <c r="AV345" s="424"/>
      <c r="AW345" s="424"/>
      <c r="AX345" s="424"/>
      <c r="AY345" s="424"/>
      <c r="AZ345" s="424"/>
      <c r="BA345" s="424"/>
      <c r="BB345" s="424"/>
      <c r="BC345" s="424"/>
      <c r="BD345" s="424"/>
      <c r="BE345" s="424"/>
      <c r="BF345" s="424"/>
      <c r="BG345" s="424"/>
      <c r="BH345" s="424"/>
      <c r="BI345" s="424"/>
      <c r="BJ345" s="424"/>
      <c r="BK345" s="424"/>
      <c r="BL345" s="424"/>
      <c r="BM345" s="424"/>
      <c r="BN345" s="424"/>
      <c r="BO345" s="424"/>
      <c r="BP345" s="424"/>
      <c r="BQ345" s="424"/>
      <c r="BR345" s="424"/>
      <c r="BS345" s="424"/>
      <c r="BT345" s="424"/>
      <c r="BU345" s="424"/>
      <c r="BV345" s="425" t="s">
        <v>14</v>
      </c>
      <c r="BW345" s="424">
        <v>29</v>
      </c>
      <c r="BX345" s="429">
        <f>[5]Model_inputs!AA133</f>
        <v>0.97014183377063523</v>
      </c>
      <c r="BY345" s="429">
        <f>[5]Model_inputs!AB133</f>
        <v>0.69389662823278841</v>
      </c>
      <c r="BZ345" s="429">
        <f>[5]Model_inputs!AC133</f>
        <v>0.79882816331504836</v>
      </c>
      <c r="CA345" s="429">
        <f>[5]Model_inputs!AD133</f>
        <v>0.88405797101449279</v>
      </c>
      <c r="CB345" s="429">
        <f>[5]Model_inputs!AE133</f>
        <v>0.90476190476190477</v>
      </c>
      <c r="CC345" s="429">
        <f>[5]Model_inputs!AF133</f>
        <v>0.87606789295637677</v>
      </c>
      <c r="CD345" s="429">
        <f>[5]Model_inputs!AG133</f>
        <v>0.7674949530690256</v>
      </c>
      <c r="CE345" s="429">
        <f>[5]Model_inputs!AH133</f>
        <v>0.84989012595326452</v>
      </c>
      <c r="CF345" s="429">
        <f>[5]Model_inputs!AI133</f>
        <v>1</v>
      </c>
      <c r="CG345" s="429">
        <f>[5]Model_inputs!AJ133</f>
        <v>1</v>
      </c>
      <c r="CH345" s="419"/>
    </row>
    <row r="346" spans="1:86" s="425" customFormat="1">
      <c r="A346" s="425" t="s">
        <v>14</v>
      </c>
      <c r="B346" s="424">
        <f t="shared" si="255"/>
        <v>30</v>
      </c>
      <c r="C346" s="817">
        <f>[3]Model_inputs!D134</f>
        <v>2.0821187640543016E-5</v>
      </c>
      <c r="D346" s="815">
        <f>[3]Model_inputs!C134</f>
        <v>48028</v>
      </c>
      <c r="E346" s="806"/>
      <c r="F346" s="822">
        <f>[3]Model_inputs!E134</f>
        <v>0.12484895757300002</v>
      </c>
      <c r="G346" s="826">
        <f>[3]Model_inputs!F134</f>
        <v>1E-4</v>
      </c>
      <c r="H346" s="794">
        <f>[3]Model_inputs!G134</f>
        <v>6.1999999999999998E-3</v>
      </c>
      <c r="I346" s="794">
        <f>[3]Model_inputs!H134</f>
        <v>9.386313920593467E-2</v>
      </c>
      <c r="J346" s="936">
        <f>[3]Model_inputs!I134</f>
        <v>2451.7900129422324</v>
      </c>
      <c r="K346" s="826">
        <f>[3]Model_inputs!J134</f>
        <v>0</v>
      </c>
      <c r="L346" s="794">
        <f>[5]Model_inputs!K134</f>
        <v>0</v>
      </c>
      <c r="M346" s="794">
        <f>[3]Model_inputs!L134</f>
        <v>0.17700595227689767</v>
      </c>
      <c r="N346" s="827">
        <f>[3]Model_inputs!M134</f>
        <v>1554.5741234717002</v>
      </c>
      <c r="O346" s="794">
        <f>[3]Model_inputs!N134</f>
        <v>1E-4</v>
      </c>
      <c r="P346" s="794">
        <f>[3]Model_inputs!O134</f>
        <v>6.1999999999999998E-3</v>
      </c>
      <c r="Q346" s="794">
        <f>[3]Model_inputs!P134</f>
        <v>7.3170561929044281E-2</v>
      </c>
      <c r="R346" s="827">
        <f>[3]Model_inputs!Q134</f>
        <v>677.09561252649883</v>
      </c>
      <c r="S346" s="826">
        <f>[3]Model_inputs!R134</f>
        <v>2.0000000000000001E-4</v>
      </c>
      <c r="T346" s="794">
        <f>[3]Model_inputs!S134</f>
        <v>2.64E-2</v>
      </c>
      <c r="U346" s="794">
        <f>[3]Model_inputs!T134</f>
        <v>0.19553658778657398</v>
      </c>
      <c r="V346" s="827">
        <f>[3]Model_inputs!U134</f>
        <v>16630.438222265784</v>
      </c>
      <c r="W346" s="826">
        <f>[3]Model_inputs!V134</f>
        <v>0</v>
      </c>
      <c r="X346" s="794">
        <f>[3]Model_inputs!W134</f>
        <v>5.1000000000000004E-3</v>
      </c>
      <c r="Y346" s="794">
        <f>[3]Model_inputs!X134</f>
        <v>7.0521225820661934E-2</v>
      </c>
      <c r="Z346" s="827">
        <f>[3]Model_inputs!Y134</f>
        <v>22938.82002964407</v>
      </c>
      <c r="AA346" s="422">
        <f t="shared" ref="AA346:AD346" si="314">AA245</f>
        <v>0.6676407045618109</v>
      </c>
      <c r="AB346" s="421">
        <f t="shared" si="314"/>
        <v>-1.2882827743278022E-2</v>
      </c>
      <c r="AC346" s="421">
        <f t="shared" si="314"/>
        <v>0.5314094021601089</v>
      </c>
      <c r="AD346" s="421">
        <f t="shared" si="314"/>
        <v>-7.3314998878008325E-2</v>
      </c>
      <c r="AE346" s="705">
        <f>RRinputs!I29</f>
        <v>0.46310804700116553</v>
      </c>
      <c r="AF346" s="698">
        <f>RRinputs!J29</f>
        <v>-8.049800666244394E-3</v>
      </c>
      <c r="AG346" s="422">
        <f t="shared" ref="AG346:AJ346" si="315">AG245</f>
        <v>0.5768630321690521</v>
      </c>
      <c r="AH346" s="422">
        <f t="shared" si="315"/>
        <v>-8.2023576200001794E-2</v>
      </c>
      <c r="AI346" s="421">
        <f t="shared" si="315"/>
        <v>0.56161893043874977</v>
      </c>
      <c r="AJ346" s="421">
        <f t="shared" si="315"/>
        <v>-1.0385865541384152E-2</v>
      </c>
      <c r="AK346" s="506">
        <f>[4]Danaei!C174</f>
        <v>0.15033250000000001</v>
      </c>
      <c r="AL346" s="437">
        <f>[4]Danaei!D174</f>
        <v>0.3626664</v>
      </c>
      <c r="AM346" s="437">
        <f>[4]Danaei!E174</f>
        <v>0.2918924</v>
      </c>
      <c r="AN346" s="437">
        <f>[4]Danaei!F174</f>
        <v>0.19510859999999999</v>
      </c>
      <c r="AO346" s="800">
        <f>[3]Model_inputs!Z134</f>
        <v>3146.4422120417967</v>
      </c>
      <c r="AP346" s="422"/>
      <c r="AQ346" s="437">
        <f t="shared" si="243"/>
        <v>0.99999989999999994</v>
      </c>
      <c r="AR346" s="424"/>
      <c r="AS346" s="424"/>
      <c r="AT346" s="424"/>
      <c r="AU346" s="424"/>
      <c r="AV346" s="424"/>
      <c r="AW346" s="424"/>
      <c r="AX346" s="424"/>
      <c r="AY346" s="424"/>
      <c r="AZ346" s="424"/>
      <c r="BA346" s="424"/>
      <c r="BB346" s="424"/>
      <c r="BC346" s="424"/>
      <c r="BD346" s="424"/>
      <c r="BE346" s="424"/>
      <c r="BF346" s="424"/>
      <c r="BG346" s="424"/>
      <c r="BH346" s="424"/>
      <c r="BI346" s="424"/>
      <c r="BJ346" s="424"/>
      <c r="BK346" s="424"/>
      <c r="BL346" s="424"/>
      <c r="BM346" s="424"/>
      <c r="BN346" s="424"/>
      <c r="BO346" s="424"/>
      <c r="BP346" s="424"/>
      <c r="BQ346" s="424"/>
      <c r="BR346" s="424"/>
      <c r="BS346" s="424"/>
      <c r="BT346" s="424"/>
      <c r="BU346" s="424"/>
      <c r="BV346" s="425" t="s">
        <v>14</v>
      </c>
      <c r="BW346" s="424">
        <v>30</v>
      </c>
      <c r="BX346" s="429">
        <f>[5]Model_inputs!AA134</f>
        <v>0.97014183377063523</v>
      </c>
      <c r="BY346" s="429">
        <f>[5]Model_inputs!AB134</f>
        <v>0.69389662823278841</v>
      </c>
      <c r="BZ346" s="429">
        <f>[5]Model_inputs!AC134</f>
        <v>0.79882816331504836</v>
      </c>
      <c r="CA346" s="429">
        <f>[5]Model_inputs!AD134</f>
        <v>0.88405797101449279</v>
      </c>
      <c r="CB346" s="429">
        <f>[5]Model_inputs!AE134</f>
        <v>0.90476190476190477</v>
      </c>
      <c r="CC346" s="429">
        <f>[5]Model_inputs!AF134</f>
        <v>0.87606789295637677</v>
      </c>
      <c r="CD346" s="429">
        <f>[5]Model_inputs!AG134</f>
        <v>0.7674949530690256</v>
      </c>
      <c r="CE346" s="429">
        <f>[5]Model_inputs!AH134</f>
        <v>0.84989012595326452</v>
      </c>
      <c r="CF346" s="429">
        <f>[5]Model_inputs!AI134</f>
        <v>1</v>
      </c>
      <c r="CG346" s="429">
        <f>[5]Model_inputs!AJ134</f>
        <v>1</v>
      </c>
      <c r="CH346" s="419"/>
    </row>
    <row r="347" spans="1:86" s="425" customFormat="1">
      <c r="A347" s="425" t="s">
        <v>14</v>
      </c>
      <c r="B347" s="424">
        <f t="shared" si="255"/>
        <v>31</v>
      </c>
      <c r="C347" s="817">
        <f>[3]Model_inputs!D135</f>
        <v>3.1610224854066127E-4</v>
      </c>
      <c r="D347" s="815">
        <f>[3]Model_inputs!C135</f>
        <v>47453</v>
      </c>
      <c r="E347" s="434"/>
      <c r="F347" s="822">
        <f>[3]Model_inputs!E135</f>
        <v>0.12623470680010029</v>
      </c>
      <c r="G347" s="826">
        <f>[3]Model_inputs!F135</f>
        <v>1E-4</v>
      </c>
      <c r="H347" s="794">
        <f>[3]Model_inputs!G135</f>
        <v>8.2000000000000007E-3</v>
      </c>
      <c r="I347" s="794">
        <f>[3]Model_inputs!H135</f>
        <v>9.386313920593467E-2</v>
      </c>
      <c r="J347" s="936">
        <f>[3]Model_inputs!I135</f>
        <v>2451.7900129422324</v>
      </c>
      <c r="K347" s="826">
        <f>[3]Model_inputs!J135</f>
        <v>0</v>
      </c>
      <c r="L347" s="794">
        <f>[5]Model_inputs!K135</f>
        <v>0</v>
      </c>
      <c r="M347" s="794">
        <f>[3]Model_inputs!L135</f>
        <v>0.17700595227689767</v>
      </c>
      <c r="N347" s="827">
        <f>[3]Model_inputs!M135</f>
        <v>1554.5741234717002</v>
      </c>
      <c r="O347" s="794">
        <f>[3]Model_inputs!N135</f>
        <v>1E-4</v>
      </c>
      <c r="P347" s="794">
        <f>[3]Model_inputs!O135</f>
        <v>8.2000000000000007E-3</v>
      </c>
      <c r="Q347" s="794">
        <f>[3]Model_inputs!P135</f>
        <v>7.3170561929044281E-2</v>
      </c>
      <c r="R347" s="827">
        <f>[3]Model_inputs!Q135</f>
        <v>677.09561252649883</v>
      </c>
      <c r="S347" s="826">
        <f>[3]Model_inputs!R135</f>
        <v>2.9999999999999997E-4</v>
      </c>
      <c r="T347" s="794">
        <f>[3]Model_inputs!S135</f>
        <v>2.3099999999999999E-2</v>
      </c>
      <c r="U347" s="794">
        <f>[3]Model_inputs!T135</f>
        <v>0.19553658778657398</v>
      </c>
      <c r="V347" s="827">
        <f>[3]Model_inputs!U135</f>
        <v>16630.438222265784</v>
      </c>
      <c r="W347" s="826">
        <f>[3]Model_inputs!V135</f>
        <v>0</v>
      </c>
      <c r="X347" s="794">
        <f>[3]Model_inputs!W135</f>
        <v>6.7000000000000002E-3</v>
      </c>
      <c r="Y347" s="794">
        <f>[3]Model_inputs!X135</f>
        <v>7.0521225820661934E-2</v>
      </c>
      <c r="Z347" s="827">
        <f>[3]Model_inputs!Y135</f>
        <v>22938.82002964407</v>
      </c>
      <c r="AA347" s="422">
        <f t="shared" ref="AA347:AD347" si="316">AA246</f>
        <v>0.6676407045618109</v>
      </c>
      <c r="AB347" s="421">
        <f t="shared" si="316"/>
        <v>-1.2882827743278022E-2</v>
      </c>
      <c r="AC347" s="421">
        <f t="shared" si="316"/>
        <v>0.5314094021601089</v>
      </c>
      <c r="AD347" s="421">
        <f t="shared" si="316"/>
        <v>-7.3314998878008325E-2</v>
      </c>
      <c r="AE347" s="696">
        <f>AE346</f>
        <v>0.46310804700116553</v>
      </c>
      <c r="AF347" s="420">
        <f>AF346</f>
        <v>-8.049800666244394E-3</v>
      </c>
      <c r="AG347" s="422">
        <f t="shared" ref="AG347:AJ347" si="317">AG246</f>
        <v>0.5768630321690521</v>
      </c>
      <c r="AH347" s="422">
        <f t="shared" si="317"/>
        <v>-8.2023576200001794E-2</v>
      </c>
      <c r="AI347" s="421">
        <f t="shared" si="317"/>
        <v>0.56161893043874977</v>
      </c>
      <c r="AJ347" s="421">
        <f t="shared" si="317"/>
        <v>-1.0385865541384152E-2</v>
      </c>
      <c r="AK347" s="506">
        <f>[4]Danaei!C175</f>
        <v>0.15428698000000002</v>
      </c>
      <c r="AL347" s="437">
        <f>[4]Danaei!D175</f>
        <v>0.34733636000000001</v>
      </c>
      <c r="AM347" s="437">
        <f>[4]Danaei!E175</f>
        <v>0.29978435999999997</v>
      </c>
      <c r="AN347" s="437">
        <f>[4]Danaei!F175</f>
        <v>0.1985922</v>
      </c>
      <c r="AO347" s="800">
        <f>[3]Model_inputs!Z135</f>
        <v>3116.8005052156718</v>
      </c>
      <c r="AP347" s="422"/>
      <c r="AQ347" s="437">
        <f t="shared" si="243"/>
        <v>0.99999990000000005</v>
      </c>
      <c r="AR347" s="424"/>
      <c r="AS347" s="424"/>
      <c r="AT347" s="424"/>
      <c r="AU347" s="424"/>
      <c r="AV347" s="424"/>
      <c r="AW347" s="424"/>
      <c r="AX347" s="424"/>
      <c r="AY347" s="424"/>
      <c r="AZ347" s="424"/>
      <c r="BA347" s="424"/>
      <c r="BB347" s="424"/>
      <c r="BC347" s="424"/>
      <c r="BD347" s="424"/>
      <c r="BE347" s="424"/>
      <c r="BF347" s="424"/>
      <c r="BG347" s="424"/>
      <c r="BH347" s="424"/>
      <c r="BI347" s="424"/>
      <c r="BJ347" s="424"/>
      <c r="BK347" s="424"/>
      <c r="BL347" s="424"/>
      <c r="BM347" s="424"/>
      <c r="BN347" s="424"/>
      <c r="BO347" s="424"/>
      <c r="BP347" s="424"/>
      <c r="BQ347" s="424"/>
      <c r="BR347" s="424"/>
      <c r="BS347" s="424"/>
      <c r="BT347" s="424"/>
      <c r="BU347" s="424"/>
      <c r="BV347" s="425" t="s">
        <v>14</v>
      </c>
      <c r="BW347" s="424">
        <v>31</v>
      </c>
      <c r="BX347" s="429">
        <f>[5]Model_inputs!AA135</f>
        <v>0.97014183377063523</v>
      </c>
      <c r="BY347" s="429">
        <f>[5]Model_inputs!AB135</f>
        <v>0.69389662823278841</v>
      </c>
      <c r="BZ347" s="429">
        <f>[5]Model_inputs!AC135</f>
        <v>0.79882816331504836</v>
      </c>
      <c r="CA347" s="429">
        <f>[5]Model_inputs!AD135</f>
        <v>0.88405797101449279</v>
      </c>
      <c r="CB347" s="429">
        <f>[5]Model_inputs!AE135</f>
        <v>0.90476190476190477</v>
      </c>
      <c r="CC347" s="429">
        <f>[5]Model_inputs!AF135</f>
        <v>0.87606789295637677</v>
      </c>
      <c r="CD347" s="429">
        <f>[5]Model_inputs!AG135</f>
        <v>0.7674949530690256</v>
      </c>
      <c r="CE347" s="429">
        <f>[5]Model_inputs!AH135</f>
        <v>0.84989012595326452</v>
      </c>
      <c r="CF347" s="429">
        <f>[5]Model_inputs!AI135</f>
        <v>1</v>
      </c>
      <c r="CG347" s="429">
        <f>[5]Model_inputs!AJ135</f>
        <v>1</v>
      </c>
      <c r="CH347" s="419"/>
    </row>
    <row r="348" spans="1:86" s="425" customFormat="1">
      <c r="A348" s="425" t="s">
        <v>14</v>
      </c>
      <c r="B348" s="424">
        <f t="shared" si="255"/>
        <v>32</v>
      </c>
      <c r="C348" s="817">
        <f>[3]Model_inputs!D136</f>
        <v>4.2629380168812344E-4</v>
      </c>
      <c r="D348" s="815">
        <f>[3]Model_inputs!C136</f>
        <v>46916</v>
      </c>
      <c r="E348" s="434">
        <f>SUM(D346:D350)</f>
        <v>232574</v>
      </c>
      <c r="F348" s="822">
        <f>[3]Model_inputs!E136</f>
        <v>0.12763583702002373</v>
      </c>
      <c r="G348" s="826">
        <f>[3]Model_inputs!F136</f>
        <v>1E-4</v>
      </c>
      <c r="H348" s="794">
        <f>[3]Model_inputs!G136</f>
        <v>1.0200000000000001E-2</v>
      </c>
      <c r="I348" s="794">
        <f>[3]Model_inputs!H136</f>
        <v>9.386313920593467E-2</v>
      </c>
      <c r="J348" s="936">
        <f>[3]Model_inputs!I136</f>
        <v>2451.7900129422324</v>
      </c>
      <c r="K348" s="826">
        <f>[3]Model_inputs!J136</f>
        <v>1E-4</v>
      </c>
      <c r="L348" s="794">
        <f>[5]Model_inputs!K136</f>
        <v>0</v>
      </c>
      <c r="M348" s="794">
        <f>[3]Model_inputs!L136</f>
        <v>0.17700595227689767</v>
      </c>
      <c r="N348" s="827">
        <f>[3]Model_inputs!M136</f>
        <v>1554.5741234717002</v>
      </c>
      <c r="O348" s="794">
        <f>[3]Model_inputs!N136</f>
        <v>1E-4</v>
      </c>
      <c r="P348" s="794">
        <f>[3]Model_inputs!O136</f>
        <v>1.0200000000000001E-2</v>
      </c>
      <c r="Q348" s="794">
        <f>[3]Model_inputs!P136</f>
        <v>7.3170561929044281E-2</v>
      </c>
      <c r="R348" s="827">
        <f>[3]Model_inputs!Q136</f>
        <v>677.09561252649883</v>
      </c>
      <c r="S348" s="826">
        <f>[3]Model_inputs!R136</f>
        <v>2.9999999999999997E-4</v>
      </c>
      <c r="T348" s="794">
        <f>[3]Model_inputs!S136</f>
        <v>2.0500000000000001E-2</v>
      </c>
      <c r="U348" s="794">
        <f>[3]Model_inputs!T136</f>
        <v>0.19553658778657398</v>
      </c>
      <c r="V348" s="827">
        <f>[3]Model_inputs!U136</f>
        <v>16630.438222265784</v>
      </c>
      <c r="W348" s="826">
        <f>[3]Model_inputs!V136</f>
        <v>0</v>
      </c>
      <c r="X348" s="794">
        <f>[3]Model_inputs!W136</f>
        <v>8.0999999999999996E-3</v>
      </c>
      <c r="Y348" s="794">
        <f>[3]Model_inputs!X136</f>
        <v>7.0521225820661934E-2</v>
      </c>
      <c r="Z348" s="827">
        <f>[3]Model_inputs!Y136</f>
        <v>22938.82002964407</v>
      </c>
      <c r="AA348" s="422">
        <f t="shared" ref="AA348:AD348" si="318">AA247</f>
        <v>0.6676407045618109</v>
      </c>
      <c r="AB348" s="421">
        <f t="shared" si="318"/>
        <v>-1.2882827743278022E-2</v>
      </c>
      <c r="AC348" s="421">
        <f t="shared" si="318"/>
        <v>0.5314094021601089</v>
      </c>
      <c r="AD348" s="421">
        <f t="shared" si="318"/>
        <v>-7.3314998878008325E-2</v>
      </c>
      <c r="AE348" s="696">
        <f t="shared" ref="AE348:AE360" si="319">AE347</f>
        <v>0.46310804700116553</v>
      </c>
      <c r="AF348" s="420">
        <f t="shared" ref="AF348:AF360" si="320">AF347</f>
        <v>-8.049800666244394E-3</v>
      </c>
      <c r="AG348" s="422">
        <f t="shared" ref="AG348:AJ348" si="321">AG247</f>
        <v>0.5768630321690521</v>
      </c>
      <c r="AH348" s="422">
        <f t="shared" si="321"/>
        <v>-8.2023576200001794E-2</v>
      </c>
      <c r="AI348" s="421">
        <f t="shared" si="321"/>
        <v>0.56161893043874977</v>
      </c>
      <c r="AJ348" s="421">
        <f t="shared" si="321"/>
        <v>-1.0385865541384152E-2</v>
      </c>
      <c r="AK348" s="506">
        <f>[4]Danaei!C176</f>
        <v>0.15824146000000003</v>
      </c>
      <c r="AL348" s="437">
        <f>[4]Danaei!D176</f>
        <v>0.33200632000000002</v>
      </c>
      <c r="AM348" s="437">
        <f>[4]Danaei!E176</f>
        <v>0.30767631999999995</v>
      </c>
      <c r="AN348" s="437">
        <f>[4]Danaei!F176</f>
        <v>0.2020758</v>
      </c>
      <c r="AO348" s="800">
        <f>[3]Model_inputs!Z136</f>
        <v>3087.1587983895474</v>
      </c>
      <c r="AP348" s="422"/>
      <c r="AQ348" s="437">
        <f t="shared" si="243"/>
        <v>0.99999989999999994</v>
      </c>
      <c r="AR348" s="424"/>
      <c r="AS348" s="424"/>
      <c r="AT348" s="424"/>
      <c r="AU348" s="424"/>
      <c r="AV348" s="424"/>
      <c r="AW348" s="424"/>
      <c r="AX348" s="424"/>
      <c r="AY348" s="424"/>
      <c r="AZ348" s="424"/>
      <c r="BA348" s="424"/>
      <c r="BB348" s="424"/>
      <c r="BC348" s="424"/>
      <c r="BD348" s="424"/>
      <c r="BE348" s="424"/>
      <c r="BF348" s="424"/>
      <c r="BG348" s="424"/>
      <c r="BH348" s="424"/>
      <c r="BI348" s="424"/>
      <c r="BJ348" s="424"/>
      <c r="BK348" s="424"/>
      <c r="BL348" s="424"/>
      <c r="BM348" s="424"/>
      <c r="BN348" s="424"/>
      <c r="BO348" s="424"/>
      <c r="BP348" s="424"/>
      <c r="BQ348" s="424"/>
      <c r="BR348" s="424"/>
      <c r="BS348" s="424"/>
      <c r="BT348" s="424"/>
      <c r="BU348" s="424"/>
      <c r="BV348" s="425" t="s">
        <v>14</v>
      </c>
      <c r="BW348" s="424">
        <v>32</v>
      </c>
      <c r="BX348" s="429">
        <f>[5]Model_inputs!AA136</f>
        <v>0.97014183377063523</v>
      </c>
      <c r="BY348" s="429">
        <f>[5]Model_inputs!AB136</f>
        <v>0.69389662823278841</v>
      </c>
      <c r="BZ348" s="429">
        <f>[5]Model_inputs!AC136</f>
        <v>0.79882816331504836</v>
      </c>
      <c r="CA348" s="429">
        <f>[5]Model_inputs!AD136</f>
        <v>0.88405797101449279</v>
      </c>
      <c r="CB348" s="429">
        <f>[5]Model_inputs!AE136</f>
        <v>0.90476190476190477</v>
      </c>
      <c r="CC348" s="429">
        <f>[5]Model_inputs!AF136</f>
        <v>0.87606789295637677</v>
      </c>
      <c r="CD348" s="429">
        <f>[5]Model_inputs!AG136</f>
        <v>0.7674949530690256</v>
      </c>
      <c r="CE348" s="429">
        <f>[5]Model_inputs!AH136</f>
        <v>0.84989012595326452</v>
      </c>
      <c r="CF348" s="429">
        <f>[5]Model_inputs!AI136</f>
        <v>1</v>
      </c>
      <c r="CG348" s="429">
        <f>[5]Model_inputs!AJ136</f>
        <v>1</v>
      </c>
      <c r="CH348" s="419"/>
    </row>
    <row r="349" spans="1:86" s="425" customFormat="1">
      <c r="A349" s="425" t="s">
        <v>14</v>
      </c>
      <c r="B349" s="424">
        <f t="shared" si="255"/>
        <v>33</v>
      </c>
      <c r="C349" s="817">
        <f>[3]Model_inputs!D137</f>
        <v>3.5029337069795953E-4</v>
      </c>
      <c r="D349" s="815">
        <f>[3]Model_inputs!C137</f>
        <v>45676</v>
      </c>
      <c r="E349" s="434"/>
      <c r="F349" s="822">
        <f>[3]Model_inputs!E137</f>
        <v>0.12905251895264921</v>
      </c>
      <c r="G349" s="826">
        <f>[3]Model_inputs!F137</f>
        <v>1E-4</v>
      </c>
      <c r="H349" s="794">
        <f>[3]Model_inputs!G137</f>
        <v>1.21E-2</v>
      </c>
      <c r="I349" s="794">
        <f>[3]Model_inputs!H137</f>
        <v>9.386313920593467E-2</v>
      </c>
      <c r="J349" s="936">
        <f>[3]Model_inputs!I137</f>
        <v>2451.7900129422324</v>
      </c>
      <c r="K349" s="826">
        <f>[3]Model_inputs!J137</f>
        <v>1E-4</v>
      </c>
      <c r="L349" s="794">
        <f>[5]Model_inputs!K137</f>
        <v>0</v>
      </c>
      <c r="M349" s="794">
        <f>[3]Model_inputs!L137</f>
        <v>0.17700595227689767</v>
      </c>
      <c r="N349" s="827">
        <f>[3]Model_inputs!M137</f>
        <v>1554.5741234717002</v>
      </c>
      <c r="O349" s="794">
        <f>[3]Model_inputs!N137</f>
        <v>1E-4</v>
      </c>
      <c r="P349" s="794">
        <f>[3]Model_inputs!O137</f>
        <v>1.21E-2</v>
      </c>
      <c r="Q349" s="794">
        <f>[3]Model_inputs!P137</f>
        <v>7.3170561929044281E-2</v>
      </c>
      <c r="R349" s="827">
        <f>[3]Model_inputs!Q137</f>
        <v>677.09561252649883</v>
      </c>
      <c r="S349" s="826">
        <f>[3]Model_inputs!R137</f>
        <v>4.0000000000000002E-4</v>
      </c>
      <c r="T349" s="794">
        <f>[3]Model_inputs!S137</f>
        <v>1.8599999999999998E-2</v>
      </c>
      <c r="U349" s="794">
        <f>[3]Model_inputs!T137</f>
        <v>0.19553658778657398</v>
      </c>
      <c r="V349" s="827">
        <f>[3]Model_inputs!U137</f>
        <v>16630.438222265784</v>
      </c>
      <c r="W349" s="826">
        <f>[3]Model_inputs!V137</f>
        <v>0</v>
      </c>
      <c r="X349" s="794">
        <f>[3]Model_inputs!W137</f>
        <v>9.4000000000000004E-3</v>
      </c>
      <c r="Y349" s="794">
        <f>[3]Model_inputs!X137</f>
        <v>7.0521225820661934E-2</v>
      </c>
      <c r="Z349" s="827">
        <f>[3]Model_inputs!Y137</f>
        <v>22938.82002964407</v>
      </c>
      <c r="AA349" s="422">
        <f t="shared" ref="AA349:AD349" si="322">AA248</f>
        <v>0.6676407045618109</v>
      </c>
      <c r="AB349" s="421">
        <f t="shared" si="322"/>
        <v>-1.2882827743278022E-2</v>
      </c>
      <c r="AC349" s="421">
        <f t="shared" si="322"/>
        <v>0.5314094021601089</v>
      </c>
      <c r="AD349" s="421">
        <f t="shared" si="322"/>
        <v>-7.3314998878008325E-2</v>
      </c>
      <c r="AE349" s="696">
        <f t="shared" si="319"/>
        <v>0.46310804700116553</v>
      </c>
      <c r="AF349" s="420">
        <f t="shared" si="320"/>
        <v>-8.049800666244394E-3</v>
      </c>
      <c r="AG349" s="422">
        <f t="shared" ref="AG349:AJ349" si="323">AG248</f>
        <v>0.5768630321690521</v>
      </c>
      <c r="AH349" s="422">
        <f t="shared" si="323"/>
        <v>-8.2023576200001794E-2</v>
      </c>
      <c r="AI349" s="421">
        <f t="shared" si="323"/>
        <v>0.56161893043874977</v>
      </c>
      <c r="AJ349" s="421">
        <f t="shared" si="323"/>
        <v>-1.0385865541384152E-2</v>
      </c>
      <c r="AK349" s="506">
        <f>[4]Danaei!C177</f>
        <v>0.16219594000000004</v>
      </c>
      <c r="AL349" s="437">
        <f>[4]Danaei!D177</f>
        <v>0.31667628000000003</v>
      </c>
      <c r="AM349" s="437">
        <f>[4]Danaei!E177</f>
        <v>0.31556827999999992</v>
      </c>
      <c r="AN349" s="437">
        <f>[4]Danaei!F177</f>
        <v>0.2055594</v>
      </c>
      <c r="AO349" s="800">
        <f>[3]Model_inputs!Z137</f>
        <v>3057.5170915634226</v>
      </c>
      <c r="AP349" s="422"/>
      <c r="AQ349" s="437">
        <f t="shared" si="243"/>
        <v>0.99999989999999994</v>
      </c>
      <c r="AR349" s="424"/>
      <c r="AS349" s="424"/>
      <c r="AT349" s="424"/>
      <c r="AU349" s="424"/>
      <c r="AV349" s="424"/>
      <c r="AW349" s="424"/>
      <c r="AX349" s="424"/>
      <c r="AY349" s="424"/>
      <c r="AZ349" s="424"/>
      <c r="BA349" s="424"/>
      <c r="BB349" s="424"/>
      <c r="BC349" s="424"/>
      <c r="BD349" s="424"/>
      <c r="BE349" s="424"/>
      <c r="BF349" s="424"/>
      <c r="BG349" s="424"/>
      <c r="BH349" s="424"/>
      <c r="BI349" s="424"/>
      <c r="BJ349" s="424"/>
      <c r="BK349" s="424"/>
      <c r="BL349" s="424"/>
      <c r="BM349" s="424"/>
      <c r="BN349" s="424"/>
      <c r="BO349" s="424"/>
      <c r="BP349" s="424"/>
      <c r="BQ349" s="424"/>
      <c r="BR349" s="424"/>
      <c r="BS349" s="424"/>
      <c r="BT349" s="424"/>
      <c r="BU349" s="424"/>
      <c r="BV349" s="425" t="s">
        <v>14</v>
      </c>
      <c r="BW349" s="424">
        <v>33</v>
      </c>
      <c r="BX349" s="429">
        <f>[5]Model_inputs!AA137</f>
        <v>0.97014183377063523</v>
      </c>
      <c r="BY349" s="429">
        <f>[5]Model_inputs!AB137</f>
        <v>0.69389662823278841</v>
      </c>
      <c r="BZ349" s="429">
        <f>[5]Model_inputs!AC137</f>
        <v>0.79882816331504836</v>
      </c>
      <c r="CA349" s="429">
        <f>[5]Model_inputs!AD137</f>
        <v>0.88405797101449279</v>
      </c>
      <c r="CB349" s="429">
        <f>[5]Model_inputs!AE137</f>
        <v>0.90476190476190477</v>
      </c>
      <c r="CC349" s="429">
        <f>[5]Model_inputs!AF137</f>
        <v>0.87606789295637677</v>
      </c>
      <c r="CD349" s="429">
        <f>[5]Model_inputs!AG137</f>
        <v>0.7674949530690256</v>
      </c>
      <c r="CE349" s="429">
        <f>[5]Model_inputs!AH137</f>
        <v>0.84989012595326452</v>
      </c>
      <c r="CF349" s="429">
        <f>[5]Model_inputs!AI137</f>
        <v>1</v>
      </c>
      <c r="CG349" s="429">
        <f>[5]Model_inputs!AJ137</f>
        <v>1</v>
      </c>
      <c r="CH349" s="419"/>
    </row>
    <row r="350" spans="1:86" s="425" customFormat="1">
      <c r="A350" s="425" t="s">
        <v>14</v>
      </c>
      <c r="B350" s="424">
        <f t="shared" si="255"/>
        <v>34</v>
      </c>
      <c r="C350" s="817">
        <f>[3]Model_inputs!D138</f>
        <v>3.1459967191748502E-4</v>
      </c>
      <c r="D350" s="815">
        <f>[3]Model_inputs!C138</f>
        <v>44501</v>
      </c>
      <c r="E350" s="434"/>
      <c r="F350" s="822">
        <f>[3]Model_inputs!E138</f>
        <v>0.13048492521274482</v>
      </c>
      <c r="G350" s="826">
        <f>[3]Model_inputs!F138</f>
        <v>1E-4</v>
      </c>
      <c r="H350" s="794">
        <f>[3]Model_inputs!G138</f>
        <v>1.4E-2</v>
      </c>
      <c r="I350" s="794">
        <f>[3]Model_inputs!H138</f>
        <v>9.386313920593467E-2</v>
      </c>
      <c r="J350" s="936">
        <f>[3]Model_inputs!I138</f>
        <v>2451.7900129422324</v>
      </c>
      <c r="K350" s="826">
        <f>[3]Model_inputs!J138</f>
        <v>1E-4</v>
      </c>
      <c r="L350" s="794">
        <f>[5]Model_inputs!K138</f>
        <v>0</v>
      </c>
      <c r="M350" s="794">
        <f>[3]Model_inputs!L138</f>
        <v>0.17700595227689767</v>
      </c>
      <c r="N350" s="827">
        <f>[3]Model_inputs!M138</f>
        <v>1554.5741234717002</v>
      </c>
      <c r="O350" s="794">
        <f>[3]Model_inputs!N138</f>
        <v>1E-4</v>
      </c>
      <c r="P350" s="794">
        <f>[3]Model_inputs!O138</f>
        <v>1.4E-2</v>
      </c>
      <c r="Q350" s="794">
        <f>[3]Model_inputs!P138</f>
        <v>7.3170561929044281E-2</v>
      </c>
      <c r="R350" s="827">
        <f>[3]Model_inputs!Q138</f>
        <v>677.09561252649883</v>
      </c>
      <c r="S350" s="826">
        <f>[3]Model_inputs!R138</f>
        <v>5.0000000000000001E-4</v>
      </c>
      <c r="T350" s="794">
        <f>[3]Model_inputs!S138</f>
        <v>1.7399999999999999E-2</v>
      </c>
      <c r="U350" s="794">
        <f>[3]Model_inputs!T138</f>
        <v>0.19553658778657398</v>
      </c>
      <c r="V350" s="827">
        <f>[3]Model_inputs!U138</f>
        <v>16630.438222265784</v>
      </c>
      <c r="W350" s="826">
        <f>[3]Model_inputs!V138</f>
        <v>1E-4</v>
      </c>
      <c r="X350" s="794">
        <f>[3]Model_inputs!W138</f>
        <v>1.06E-2</v>
      </c>
      <c r="Y350" s="794">
        <f>[3]Model_inputs!X138</f>
        <v>7.0521225820661934E-2</v>
      </c>
      <c r="Z350" s="827">
        <f>[3]Model_inputs!Y138</f>
        <v>22938.82002964407</v>
      </c>
      <c r="AA350" s="422">
        <f t="shared" ref="AA350:AD350" si="324">AA249</f>
        <v>0.6676407045618109</v>
      </c>
      <c r="AB350" s="421">
        <f t="shared" si="324"/>
        <v>-1.2882827743278022E-2</v>
      </c>
      <c r="AC350" s="421">
        <f t="shared" si="324"/>
        <v>0.5314094021601089</v>
      </c>
      <c r="AD350" s="421">
        <f t="shared" si="324"/>
        <v>-7.3314998878008325E-2</v>
      </c>
      <c r="AE350" s="696">
        <f t="shared" si="319"/>
        <v>0.46310804700116553</v>
      </c>
      <c r="AF350" s="420">
        <f t="shared" si="320"/>
        <v>-8.049800666244394E-3</v>
      </c>
      <c r="AG350" s="422">
        <f t="shared" ref="AG350:AJ350" si="325">AG249</f>
        <v>0.5768630321690521</v>
      </c>
      <c r="AH350" s="422">
        <f t="shared" si="325"/>
        <v>-8.2023576200001794E-2</v>
      </c>
      <c r="AI350" s="421">
        <f t="shared" si="325"/>
        <v>0.56161893043874977</v>
      </c>
      <c r="AJ350" s="421">
        <f t="shared" si="325"/>
        <v>-1.0385865541384152E-2</v>
      </c>
      <c r="AK350" s="506">
        <f>[4]Danaei!C178</f>
        <v>0.16615042000000005</v>
      </c>
      <c r="AL350" s="437">
        <f>[4]Danaei!D178</f>
        <v>0.30134624000000004</v>
      </c>
      <c r="AM350" s="437">
        <f>[4]Danaei!E178</f>
        <v>0.3234602399999999</v>
      </c>
      <c r="AN350" s="437">
        <f>[4]Danaei!F178</f>
        <v>0.20904300000000001</v>
      </c>
      <c r="AO350" s="800">
        <f>[3]Model_inputs!Z138</f>
        <v>3027.8753847372982</v>
      </c>
      <c r="AP350" s="422"/>
      <c r="AQ350" s="437">
        <f t="shared" si="243"/>
        <v>0.99999990000000005</v>
      </c>
      <c r="AR350" s="424"/>
      <c r="AS350" s="424"/>
      <c r="AT350" s="424"/>
      <c r="AU350" s="424"/>
      <c r="AV350" s="424"/>
      <c r="AW350" s="424"/>
      <c r="AX350" s="424"/>
      <c r="AY350" s="424"/>
      <c r="AZ350" s="424"/>
      <c r="BA350" s="424"/>
      <c r="BB350" s="424"/>
      <c r="BC350" s="424"/>
      <c r="BD350" s="424"/>
      <c r="BE350" s="424"/>
      <c r="BF350" s="424"/>
      <c r="BG350" s="424"/>
      <c r="BH350" s="424"/>
      <c r="BI350" s="424"/>
      <c r="BJ350" s="424"/>
      <c r="BK350" s="424"/>
      <c r="BL350" s="424"/>
      <c r="BM350" s="424"/>
      <c r="BN350" s="424"/>
      <c r="BO350" s="424"/>
      <c r="BP350" s="424"/>
      <c r="BQ350" s="424"/>
      <c r="BR350" s="424"/>
      <c r="BS350" s="424"/>
      <c r="BT350" s="424"/>
      <c r="BU350" s="424"/>
      <c r="BV350" s="425" t="s">
        <v>14</v>
      </c>
      <c r="BW350" s="424">
        <v>34</v>
      </c>
      <c r="BX350" s="429">
        <f>[5]Model_inputs!AA138</f>
        <v>0.97014183377063523</v>
      </c>
      <c r="BY350" s="429">
        <f>[5]Model_inputs!AB138</f>
        <v>0.69389662823278841</v>
      </c>
      <c r="BZ350" s="429">
        <f>[5]Model_inputs!AC138</f>
        <v>0.79882816331504836</v>
      </c>
      <c r="CA350" s="429">
        <f>[5]Model_inputs!AD138</f>
        <v>0.88405797101449279</v>
      </c>
      <c r="CB350" s="429">
        <f>[5]Model_inputs!AE138</f>
        <v>0.90476190476190477</v>
      </c>
      <c r="CC350" s="429">
        <f>[5]Model_inputs!AF138</f>
        <v>0.87606789295637677</v>
      </c>
      <c r="CD350" s="429">
        <f>[5]Model_inputs!AG138</f>
        <v>0.7674949530690256</v>
      </c>
      <c r="CE350" s="429">
        <f>[5]Model_inputs!AH138</f>
        <v>0.84989012595326452</v>
      </c>
      <c r="CF350" s="429">
        <f>[5]Model_inputs!AI138</f>
        <v>1</v>
      </c>
      <c r="CG350" s="429">
        <f>[5]Model_inputs!AJ138</f>
        <v>1</v>
      </c>
      <c r="CH350" s="419"/>
    </row>
    <row r="351" spans="1:86" s="425" customFormat="1">
      <c r="A351" s="425" t="s">
        <v>14</v>
      </c>
      <c r="B351" s="424">
        <f t="shared" si="255"/>
        <v>35</v>
      </c>
      <c r="C351" s="817">
        <f>[3]Model_inputs!D139</f>
        <v>6.9707461021911374E-4</v>
      </c>
      <c r="D351" s="815">
        <f>[3]Model_inputs!C139</f>
        <v>43037</v>
      </c>
      <c r="E351" s="806"/>
      <c r="F351" s="822">
        <f>[3]Model_inputs!E139</f>
        <v>0.13193323033099999</v>
      </c>
      <c r="G351" s="826">
        <f>[3]Model_inputs!F139</f>
        <v>1E-4</v>
      </c>
      <c r="H351" s="794">
        <f>[3]Model_inputs!G139</f>
        <v>1.5800000000000002E-2</v>
      </c>
      <c r="I351" s="794">
        <f>[3]Model_inputs!H139</f>
        <v>0.10057497933107526</v>
      </c>
      <c r="J351" s="936">
        <f>[3]Model_inputs!I139</f>
        <v>2451.7900129422324</v>
      </c>
      <c r="K351" s="826">
        <f>[3]Model_inputs!J139</f>
        <v>1E-4</v>
      </c>
      <c r="L351" s="794">
        <f>[5]Model_inputs!K139</f>
        <v>0</v>
      </c>
      <c r="M351" s="794">
        <f>[3]Model_inputs!L139</f>
        <v>0.17961233907819954</v>
      </c>
      <c r="N351" s="827">
        <f>[3]Model_inputs!M139</f>
        <v>1554.5741234717002</v>
      </c>
      <c r="O351" s="794">
        <f>[3]Model_inputs!N139</f>
        <v>1E-4</v>
      </c>
      <c r="P351" s="794">
        <f>[3]Model_inputs!O139</f>
        <v>1.5800000000000002E-2</v>
      </c>
      <c r="Q351" s="794">
        <f>[3]Model_inputs!P139</f>
        <v>7.5364583669913304E-2</v>
      </c>
      <c r="R351" s="827">
        <f>[3]Model_inputs!Q139</f>
        <v>677.09561252649883</v>
      </c>
      <c r="S351" s="826">
        <f>[3]Model_inputs!R139</f>
        <v>5.0000000000000001E-4</v>
      </c>
      <c r="T351" s="794">
        <f>[3]Model_inputs!S139</f>
        <v>1.6899999999999998E-2</v>
      </c>
      <c r="U351" s="794">
        <f>[3]Model_inputs!T139</f>
        <v>0.1405350545956941</v>
      </c>
      <c r="V351" s="827">
        <f>[3]Model_inputs!U139</f>
        <v>16630.438222265784</v>
      </c>
      <c r="W351" s="826">
        <f>[3]Model_inputs!V139</f>
        <v>1E-4</v>
      </c>
      <c r="X351" s="794">
        <f>[3]Model_inputs!W139</f>
        <v>1.1599999999999999E-2</v>
      </c>
      <c r="Y351" s="794">
        <f>[3]Model_inputs!X139</f>
        <v>9.7342915577566899E-2</v>
      </c>
      <c r="Z351" s="827">
        <f>[3]Model_inputs!Y139</f>
        <v>22938.82002964407</v>
      </c>
      <c r="AA351" s="422">
        <f t="shared" ref="AA351:AD351" si="326">AA250</f>
        <v>0.6676407045618109</v>
      </c>
      <c r="AB351" s="421">
        <f t="shared" si="326"/>
        <v>-1.2882827743278022E-2</v>
      </c>
      <c r="AC351" s="421">
        <f t="shared" si="326"/>
        <v>0.5314094021601089</v>
      </c>
      <c r="AD351" s="421">
        <f t="shared" si="326"/>
        <v>-7.3314998878008325E-2</v>
      </c>
      <c r="AE351" s="696">
        <f t="shared" si="319"/>
        <v>0.46310804700116553</v>
      </c>
      <c r="AF351" s="420">
        <f t="shared" si="320"/>
        <v>-8.049800666244394E-3</v>
      </c>
      <c r="AG351" s="422">
        <f t="shared" ref="AG351:AJ351" si="327">AG250</f>
        <v>0.5768630321690521</v>
      </c>
      <c r="AH351" s="422">
        <f t="shared" si="327"/>
        <v>-8.2023576200001794E-2</v>
      </c>
      <c r="AI351" s="421">
        <f t="shared" si="327"/>
        <v>0.56161893043874977</v>
      </c>
      <c r="AJ351" s="421">
        <f t="shared" si="327"/>
        <v>-1.0385865541384152E-2</v>
      </c>
      <c r="AK351" s="506">
        <f>[4]Danaei!C179</f>
        <v>0.1701049</v>
      </c>
      <c r="AL351" s="437">
        <f>[4]Danaei!D179</f>
        <v>0.2860162</v>
      </c>
      <c r="AM351" s="437">
        <f>[4]Danaei!E179</f>
        <v>0.33135219999999999</v>
      </c>
      <c r="AN351" s="437">
        <f>[4]Danaei!F179</f>
        <v>0.21252660000000001</v>
      </c>
      <c r="AO351" s="800">
        <f>[3]Model_inputs!Z139</f>
        <v>2998.2336779111733</v>
      </c>
      <c r="AP351" s="422"/>
      <c r="AQ351" s="437">
        <f t="shared" si="243"/>
        <v>0.99999990000000005</v>
      </c>
      <c r="AR351" s="424"/>
      <c r="AS351" s="424"/>
      <c r="AT351" s="424"/>
      <c r="AU351" s="424"/>
      <c r="AV351" s="424"/>
      <c r="AW351" s="424"/>
      <c r="AX351" s="424"/>
      <c r="AY351" s="424"/>
      <c r="AZ351" s="424"/>
      <c r="BA351" s="424"/>
      <c r="BB351" s="424"/>
      <c r="BC351" s="424"/>
      <c r="BD351" s="424"/>
      <c r="BE351" s="424"/>
      <c r="BF351" s="424"/>
      <c r="BG351" s="424"/>
      <c r="BH351" s="424"/>
      <c r="BI351" s="424"/>
      <c r="BJ351" s="424"/>
      <c r="BK351" s="424"/>
      <c r="BL351" s="424"/>
      <c r="BM351" s="424"/>
      <c r="BN351" s="424"/>
      <c r="BO351" s="424"/>
      <c r="BP351" s="424"/>
      <c r="BQ351" s="424"/>
      <c r="BR351" s="424"/>
      <c r="BS351" s="424"/>
      <c r="BT351" s="424"/>
      <c r="BU351" s="424"/>
      <c r="BV351" s="425" t="s">
        <v>14</v>
      </c>
      <c r="BW351" s="424">
        <v>35</v>
      </c>
      <c r="BX351" s="429">
        <f>[5]Model_inputs!AA139</f>
        <v>0.97014183377063523</v>
      </c>
      <c r="BY351" s="429">
        <f>[5]Model_inputs!AB139</f>
        <v>0.69389662823278841</v>
      </c>
      <c r="BZ351" s="429">
        <f>[5]Model_inputs!AC139</f>
        <v>0.79882816331504836</v>
      </c>
      <c r="CA351" s="429">
        <f>[5]Model_inputs!AD139</f>
        <v>0.88405797101449279</v>
      </c>
      <c r="CB351" s="429">
        <f>[5]Model_inputs!AE139</f>
        <v>0.90476190476190477</v>
      </c>
      <c r="CC351" s="429">
        <f>[5]Model_inputs!AF139</f>
        <v>0.87606789295637677</v>
      </c>
      <c r="CD351" s="429">
        <f>[5]Model_inputs!AG139</f>
        <v>0.7674949530690256</v>
      </c>
      <c r="CE351" s="429">
        <f>[5]Model_inputs!AH139</f>
        <v>0.84989012595326452</v>
      </c>
      <c r="CF351" s="429">
        <f>[5]Model_inputs!AI139</f>
        <v>1</v>
      </c>
      <c r="CG351" s="429">
        <f>[5]Model_inputs!AJ139</f>
        <v>1</v>
      </c>
      <c r="CH351" s="419"/>
    </row>
    <row r="352" spans="1:86" s="425" customFormat="1">
      <c r="A352" s="425" t="s">
        <v>14</v>
      </c>
      <c r="B352" s="424">
        <f t="shared" si="255"/>
        <v>36</v>
      </c>
      <c r="C352" s="817">
        <f>[3]Model_inputs!D140</f>
        <v>4.8102361825965654E-4</v>
      </c>
      <c r="D352" s="815">
        <f>[3]Model_inputs!C140</f>
        <v>41578</v>
      </c>
      <c r="E352" s="434"/>
      <c r="F352" s="822">
        <f>[3]Model_inputs!E140</f>
        <v>0.13322305136633075</v>
      </c>
      <c r="G352" s="826">
        <f>[3]Model_inputs!F140</f>
        <v>1E-4</v>
      </c>
      <c r="H352" s="794">
        <f>[3]Model_inputs!G140</f>
        <v>1.7600000000000001E-2</v>
      </c>
      <c r="I352" s="794">
        <f>[3]Model_inputs!H140</f>
        <v>0.10057497933107526</v>
      </c>
      <c r="J352" s="936">
        <f>[3]Model_inputs!I140</f>
        <v>2451.7900129422324</v>
      </c>
      <c r="K352" s="826">
        <f>[3]Model_inputs!J140</f>
        <v>1E-4</v>
      </c>
      <c r="L352" s="794">
        <f>[5]Model_inputs!K140</f>
        <v>0</v>
      </c>
      <c r="M352" s="794">
        <f>[3]Model_inputs!L140</f>
        <v>0.17961233907819954</v>
      </c>
      <c r="N352" s="827">
        <f>[3]Model_inputs!M140</f>
        <v>1554.5741234717002</v>
      </c>
      <c r="O352" s="794">
        <f>[3]Model_inputs!N140</f>
        <v>1E-4</v>
      </c>
      <c r="P352" s="794">
        <f>[3]Model_inputs!O140</f>
        <v>1.7600000000000001E-2</v>
      </c>
      <c r="Q352" s="794">
        <f>[3]Model_inputs!P140</f>
        <v>7.5364583669913304E-2</v>
      </c>
      <c r="R352" s="827">
        <f>[3]Model_inputs!Q140</f>
        <v>677.09561252649883</v>
      </c>
      <c r="S352" s="826">
        <f>[3]Model_inputs!R140</f>
        <v>5.9999999999999995E-4</v>
      </c>
      <c r="T352" s="794">
        <f>[3]Model_inputs!S140</f>
        <v>1.7100000000000001E-2</v>
      </c>
      <c r="U352" s="794">
        <f>[3]Model_inputs!T140</f>
        <v>0.1405350545956941</v>
      </c>
      <c r="V352" s="827">
        <f>[3]Model_inputs!U140</f>
        <v>16630.438222265784</v>
      </c>
      <c r="W352" s="826">
        <f>[3]Model_inputs!V140</f>
        <v>1E-4</v>
      </c>
      <c r="X352" s="794">
        <f>[3]Model_inputs!W140</f>
        <v>1.2500000000000001E-2</v>
      </c>
      <c r="Y352" s="794">
        <f>[3]Model_inputs!X140</f>
        <v>9.7342915577566899E-2</v>
      </c>
      <c r="Z352" s="827">
        <f>[3]Model_inputs!Y140</f>
        <v>22938.82002964407</v>
      </c>
      <c r="AA352" s="422">
        <f t="shared" ref="AA352:AD352" si="328">AA251</f>
        <v>0.6676407045618109</v>
      </c>
      <c r="AB352" s="421">
        <f t="shared" si="328"/>
        <v>-1.2882827743278022E-2</v>
      </c>
      <c r="AC352" s="421">
        <f t="shared" si="328"/>
        <v>0.5314094021601089</v>
      </c>
      <c r="AD352" s="421">
        <f t="shared" si="328"/>
        <v>-7.3314998878008325E-2</v>
      </c>
      <c r="AE352" s="696">
        <f t="shared" si="319"/>
        <v>0.46310804700116553</v>
      </c>
      <c r="AF352" s="420">
        <f t="shared" si="320"/>
        <v>-8.049800666244394E-3</v>
      </c>
      <c r="AG352" s="422">
        <f t="shared" ref="AG352:AJ352" si="329">AG251</f>
        <v>0.5768630321690521</v>
      </c>
      <c r="AH352" s="422">
        <f t="shared" si="329"/>
        <v>-8.2023576200001794E-2</v>
      </c>
      <c r="AI352" s="421">
        <f t="shared" si="329"/>
        <v>0.56161893043874977</v>
      </c>
      <c r="AJ352" s="421">
        <f t="shared" si="329"/>
        <v>-1.0385865541384152E-2</v>
      </c>
      <c r="AK352" s="506">
        <f>[4]Danaei!C180</f>
        <v>0.17800882000000001</v>
      </c>
      <c r="AL352" s="437">
        <f>[4]Danaei!D180</f>
        <v>0.29523949999999999</v>
      </c>
      <c r="AM352" s="437">
        <f>[4]Danaei!E180</f>
        <v>0.31988487999999998</v>
      </c>
      <c r="AN352" s="437">
        <f>[4]Danaei!F180</f>
        <v>0.20686672</v>
      </c>
      <c r="AO352" s="800">
        <f>[3]Model_inputs!Z140</f>
        <v>2968.5919710850485</v>
      </c>
      <c r="AP352" s="422"/>
      <c r="AQ352" s="437">
        <f t="shared" si="243"/>
        <v>0.99999992000000004</v>
      </c>
      <c r="AR352" s="424"/>
      <c r="AS352" s="424"/>
      <c r="AT352" s="424"/>
      <c r="AU352" s="424"/>
      <c r="AV352" s="424"/>
      <c r="AW352" s="424"/>
      <c r="AX352" s="424"/>
      <c r="AY352" s="424"/>
      <c r="AZ352" s="424"/>
      <c r="BA352" s="424"/>
      <c r="BB352" s="424"/>
      <c r="BC352" s="424"/>
      <c r="BD352" s="424"/>
      <c r="BE352" s="424"/>
      <c r="BF352" s="424"/>
      <c r="BG352" s="424"/>
      <c r="BH352" s="424"/>
      <c r="BI352" s="424"/>
      <c r="BJ352" s="424"/>
      <c r="BK352" s="424"/>
      <c r="BL352" s="424"/>
      <c r="BM352" s="424"/>
      <c r="BN352" s="424"/>
      <c r="BO352" s="424"/>
      <c r="BP352" s="424"/>
      <c r="BQ352" s="424"/>
      <c r="BR352" s="424"/>
      <c r="BS352" s="424"/>
      <c r="BT352" s="424"/>
      <c r="BU352" s="424"/>
      <c r="BV352" s="425" t="s">
        <v>14</v>
      </c>
      <c r="BW352" s="424">
        <v>36</v>
      </c>
      <c r="BX352" s="429">
        <f>[5]Model_inputs!AA140</f>
        <v>0.97014183377063523</v>
      </c>
      <c r="BY352" s="429">
        <f>[5]Model_inputs!AB140</f>
        <v>0.69389662823278841</v>
      </c>
      <c r="BZ352" s="429">
        <f>[5]Model_inputs!AC140</f>
        <v>0.79882816331504836</v>
      </c>
      <c r="CA352" s="429">
        <f>[5]Model_inputs!AD140</f>
        <v>0.88405797101449279</v>
      </c>
      <c r="CB352" s="429">
        <f>[5]Model_inputs!AE140</f>
        <v>0.90476190476190477</v>
      </c>
      <c r="CC352" s="429">
        <f>[5]Model_inputs!AF140</f>
        <v>0.87606789295637677</v>
      </c>
      <c r="CD352" s="429">
        <f>[5]Model_inputs!AG140</f>
        <v>0.7674949530690256</v>
      </c>
      <c r="CE352" s="429">
        <f>[5]Model_inputs!AH140</f>
        <v>0.84989012595326452</v>
      </c>
      <c r="CF352" s="429">
        <f>[5]Model_inputs!AI140</f>
        <v>1</v>
      </c>
      <c r="CG352" s="429">
        <f>[5]Model_inputs!AJ140</f>
        <v>1</v>
      </c>
      <c r="CH352" s="419"/>
    </row>
    <row r="353" spans="1:86" s="425" customFormat="1">
      <c r="A353" s="425" t="s">
        <v>14</v>
      </c>
      <c r="B353" s="424">
        <f t="shared" si="255"/>
        <v>37</v>
      </c>
      <c r="C353" s="817">
        <f>[3]Model_inputs!D141</f>
        <v>5.9353051736076761E-4</v>
      </c>
      <c r="D353" s="815">
        <f>[3]Model_inputs!C141</f>
        <v>40436</v>
      </c>
      <c r="E353" s="434">
        <f>SUM(D351:D355)</f>
        <v>204976</v>
      </c>
      <c r="F353" s="822">
        <f>[3]Model_inputs!E141</f>
        <v>0.13452548210051457</v>
      </c>
      <c r="G353" s="826">
        <f>[3]Model_inputs!F141</f>
        <v>1E-4</v>
      </c>
      <c r="H353" s="794">
        <f>[3]Model_inputs!G141</f>
        <v>1.9099999999999999E-2</v>
      </c>
      <c r="I353" s="794">
        <f>[3]Model_inputs!H141</f>
        <v>0.10057497933107526</v>
      </c>
      <c r="J353" s="936">
        <f>[3]Model_inputs!I141</f>
        <v>2451.7900129422324</v>
      </c>
      <c r="K353" s="826">
        <f>[3]Model_inputs!J141</f>
        <v>1E-4</v>
      </c>
      <c r="L353" s="794">
        <f>[5]Model_inputs!K141</f>
        <v>2.0000000000000001E-4</v>
      </c>
      <c r="M353" s="794">
        <f>[3]Model_inputs!L141</f>
        <v>0.17961233907819954</v>
      </c>
      <c r="N353" s="827">
        <f>[3]Model_inputs!M141</f>
        <v>1554.5741234717002</v>
      </c>
      <c r="O353" s="794">
        <f>[3]Model_inputs!N141</f>
        <v>1E-4</v>
      </c>
      <c r="P353" s="794">
        <f>[3]Model_inputs!O141</f>
        <v>1.9099999999999999E-2</v>
      </c>
      <c r="Q353" s="794">
        <f>[3]Model_inputs!P141</f>
        <v>7.5364583669913304E-2</v>
      </c>
      <c r="R353" s="827">
        <f>[3]Model_inputs!Q141</f>
        <v>677.09561252649883</v>
      </c>
      <c r="S353" s="826">
        <f>[3]Model_inputs!R141</f>
        <v>6.9999999999999999E-4</v>
      </c>
      <c r="T353" s="794">
        <f>[3]Model_inputs!S141</f>
        <v>1.78E-2</v>
      </c>
      <c r="U353" s="794">
        <f>[3]Model_inputs!T141</f>
        <v>0.1405350545956941</v>
      </c>
      <c r="V353" s="827">
        <f>[3]Model_inputs!U141</f>
        <v>16630.438222265784</v>
      </c>
      <c r="W353" s="826">
        <f>[3]Model_inputs!V141</f>
        <v>1E-4</v>
      </c>
      <c r="X353" s="794">
        <f>[3]Model_inputs!W141</f>
        <v>1.2999999999999999E-2</v>
      </c>
      <c r="Y353" s="794">
        <f>[3]Model_inputs!X141</f>
        <v>9.7342915577566899E-2</v>
      </c>
      <c r="Z353" s="827">
        <f>[3]Model_inputs!Y141</f>
        <v>22938.82002964407</v>
      </c>
      <c r="AA353" s="422">
        <f t="shared" ref="AA353:AD353" si="330">AA252</f>
        <v>0.6676407045618109</v>
      </c>
      <c r="AB353" s="421">
        <f t="shared" si="330"/>
        <v>-1.2882827743278022E-2</v>
      </c>
      <c r="AC353" s="421">
        <f t="shared" si="330"/>
        <v>0.5314094021601089</v>
      </c>
      <c r="AD353" s="421">
        <f t="shared" si="330"/>
        <v>-7.3314998878008325E-2</v>
      </c>
      <c r="AE353" s="696">
        <f t="shared" si="319"/>
        <v>0.46310804700116553</v>
      </c>
      <c r="AF353" s="420">
        <f t="shared" si="320"/>
        <v>-8.049800666244394E-3</v>
      </c>
      <c r="AG353" s="422">
        <f t="shared" ref="AG353:AJ353" si="331">AG252</f>
        <v>0.5768630321690521</v>
      </c>
      <c r="AH353" s="422">
        <f t="shared" si="331"/>
        <v>-8.2023576200001794E-2</v>
      </c>
      <c r="AI353" s="421">
        <f t="shared" si="331"/>
        <v>0.56161893043874977</v>
      </c>
      <c r="AJ353" s="421">
        <f t="shared" si="331"/>
        <v>-1.0385865541384152E-2</v>
      </c>
      <c r="AK353" s="506">
        <f>[4]Danaei!C181</f>
        <v>0.18591274000000002</v>
      </c>
      <c r="AL353" s="437">
        <f>[4]Danaei!D181</f>
        <v>0.30446279999999998</v>
      </c>
      <c r="AM353" s="437">
        <f>[4]Danaei!E181</f>
        <v>0.30841755999999998</v>
      </c>
      <c r="AN353" s="437">
        <f>[4]Danaei!F181</f>
        <v>0.20120684</v>
      </c>
      <c r="AO353" s="800">
        <f>[3]Model_inputs!Z141</f>
        <v>2938.9502642589241</v>
      </c>
      <c r="AP353" s="422"/>
      <c r="AQ353" s="437">
        <f t="shared" si="243"/>
        <v>0.99999993999999992</v>
      </c>
      <c r="AR353" s="424"/>
      <c r="AS353" s="424"/>
      <c r="AT353" s="424"/>
      <c r="AU353" s="424"/>
      <c r="AV353" s="424"/>
      <c r="AW353" s="424"/>
      <c r="AX353" s="424"/>
      <c r="AY353" s="424"/>
      <c r="AZ353" s="424"/>
      <c r="BA353" s="424"/>
      <c r="BB353" s="424"/>
      <c r="BC353" s="424"/>
      <c r="BD353" s="424"/>
      <c r="BE353" s="424"/>
      <c r="BF353" s="424"/>
      <c r="BG353" s="424"/>
      <c r="BH353" s="424"/>
      <c r="BI353" s="424"/>
      <c r="BJ353" s="424"/>
      <c r="BK353" s="424"/>
      <c r="BL353" s="424"/>
      <c r="BM353" s="424"/>
      <c r="BN353" s="424"/>
      <c r="BO353" s="424"/>
      <c r="BP353" s="424"/>
      <c r="BQ353" s="424"/>
      <c r="BR353" s="424"/>
      <c r="BS353" s="424"/>
      <c r="BT353" s="424"/>
      <c r="BU353" s="424"/>
      <c r="BV353" s="425" t="s">
        <v>14</v>
      </c>
      <c r="BW353" s="424">
        <v>37</v>
      </c>
      <c r="BX353" s="429">
        <f>[5]Model_inputs!AA141</f>
        <v>0.97014183377063523</v>
      </c>
      <c r="BY353" s="429">
        <f>[5]Model_inputs!AB141</f>
        <v>0.69389662823278841</v>
      </c>
      <c r="BZ353" s="429">
        <f>[5]Model_inputs!AC141</f>
        <v>0.79882816331504836</v>
      </c>
      <c r="CA353" s="429">
        <f>[5]Model_inputs!AD141</f>
        <v>0.88405797101449279</v>
      </c>
      <c r="CB353" s="429">
        <f>[5]Model_inputs!AE141</f>
        <v>0.90476190476190477</v>
      </c>
      <c r="CC353" s="429">
        <f>[5]Model_inputs!AF141</f>
        <v>0.87606789295637677</v>
      </c>
      <c r="CD353" s="429">
        <f>[5]Model_inputs!AG141</f>
        <v>0.7674949530690256</v>
      </c>
      <c r="CE353" s="429">
        <f>[5]Model_inputs!AH141</f>
        <v>0.84989012595326452</v>
      </c>
      <c r="CF353" s="429">
        <f>[5]Model_inputs!AI141</f>
        <v>1</v>
      </c>
      <c r="CG353" s="429">
        <f>[5]Model_inputs!AJ141</f>
        <v>1</v>
      </c>
      <c r="CH353" s="419"/>
    </row>
    <row r="354" spans="1:86" s="425" customFormat="1">
      <c r="A354" s="425" t="s">
        <v>14</v>
      </c>
      <c r="B354" s="424">
        <f t="shared" si="255"/>
        <v>38</v>
      </c>
      <c r="C354" s="817">
        <f>[3]Model_inputs!D142</f>
        <v>4.7707527745693767E-4</v>
      </c>
      <c r="D354" s="815">
        <f>[3]Model_inputs!C142</f>
        <v>39826</v>
      </c>
      <c r="E354" s="434"/>
      <c r="F354" s="822">
        <f>[3]Model_inputs!E142</f>
        <v>0.13584064580996016</v>
      </c>
      <c r="G354" s="826">
        <f>[3]Model_inputs!F142</f>
        <v>1E-4</v>
      </c>
      <c r="H354" s="794">
        <f>[3]Model_inputs!G142</f>
        <v>2.0199999999999999E-2</v>
      </c>
      <c r="I354" s="794">
        <f>[3]Model_inputs!H142</f>
        <v>0.10057497933107526</v>
      </c>
      <c r="J354" s="936">
        <f>[3]Model_inputs!I142</f>
        <v>2451.7900129422324</v>
      </c>
      <c r="K354" s="826">
        <f>[3]Model_inputs!J142</f>
        <v>1E-4</v>
      </c>
      <c r="L354" s="794">
        <f>[5]Model_inputs!K142</f>
        <v>4.0000000000000002E-4</v>
      </c>
      <c r="M354" s="794">
        <f>[3]Model_inputs!L142</f>
        <v>0.17961233907819954</v>
      </c>
      <c r="N354" s="827">
        <f>[3]Model_inputs!M142</f>
        <v>1554.5741234717002</v>
      </c>
      <c r="O354" s="794">
        <f>[3]Model_inputs!N142</f>
        <v>1E-4</v>
      </c>
      <c r="P354" s="794">
        <f>[3]Model_inputs!O142</f>
        <v>2.0199999999999999E-2</v>
      </c>
      <c r="Q354" s="794">
        <f>[3]Model_inputs!P142</f>
        <v>7.5364583669913304E-2</v>
      </c>
      <c r="R354" s="827">
        <f>[3]Model_inputs!Q142</f>
        <v>677.09561252649883</v>
      </c>
      <c r="S354" s="826">
        <f>[3]Model_inputs!R142</f>
        <v>8.0000000000000004E-4</v>
      </c>
      <c r="T354" s="794">
        <f>[3]Model_inputs!S142</f>
        <v>1.8200000000000001E-2</v>
      </c>
      <c r="U354" s="794">
        <f>[3]Model_inputs!T142</f>
        <v>0.1405350545956941</v>
      </c>
      <c r="V354" s="827">
        <f>[3]Model_inputs!U142</f>
        <v>16630.438222265784</v>
      </c>
      <c r="W354" s="826">
        <f>[3]Model_inputs!V142</f>
        <v>1E-4</v>
      </c>
      <c r="X354" s="794">
        <f>[3]Model_inputs!W142</f>
        <v>1.3299999999999999E-2</v>
      </c>
      <c r="Y354" s="794">
        <f>[3]Model_inputs!X142</f>
        <v>9.7342915577566899E-2</v>
      </c>
      <c r="Z354" s="827">
        <f>[3]Model_inputs!Y142</f>
        <v>22938.82002964407</v>
      </c>
      <c r="AA354" s="422">
        <f t="shared" ref="AA354:AD354" si="332">AA253</f>
        <v>0.6676407045618109</v>
      </c>
      <c r="AB354" s="421">
        <f t="shared" si="332"/>
        <v>-1.2882827743278022E-2</v>
      </c>
      <c r="AC354" s="421">
        <f t="shared" si="332"/>
        <v>0.5314094021601089</v>
      </c>
      <c r="AD354" s="421">
        <f t="shared" si="332"/>
        <v>-7.3314998878008325E-2</v>
      </c>
      <c r="AE354" s="696">
        <f t="shared" si="319"/>
        <v>0.46310804700116553</v>
      </c>
      <c r="AF354" s="420">
        <f t="shared" si="320"/>
        <v>-8.049800666244394E-3</v>
      </c>
      <c r="AG354" s="422">
        <f t="shared" ref="AG354:AJ354" si="333">AG253</f>
        <v>0.5768630321690521</v>
      </c>
      <c r="AH354" s="422">
        <f t="shared" si="333"/>
        <v>-8.2023576200001794E-2</v>
      </c>
      <c r="AI354" s="421">
        <f t="shared" si="333"/>
        <v>0.56161893043874977</v>
      </c>
      <c r="AJ354" s="421">
        <f t="shared" si="333"/>
        <v>-1.0385865541384152E-2</v>
      </c>
      <c r="AK354" s="506">
        <f>[4]Danaei!C182</f>
        <v>0.19381666000000003</v>
      </c>
      <c r="AL354" s="437">
        <f>[4]Danaei!D182</f>
        <v>0.31368609999999997</v>
      </c>
      <c r="AM354" s="437">
        <f>[4]Danaei!E182</f>
        <v>0.29695023999999998</v>
      </c>
      <c r="AN354" s="437">
        <f>[4]Danaei!F182</f>
        <v>0.19554695999999999</v>
      </c>
      <c r="AO354" s="800">
        <f>[3]Model_inputs!Z142</f>
        <v>2909.3085574327993</v>
      </c>
      <c r="AP354" s="422"/>
      <c r="AQ354" s="437">
        <f t="shared" si="243"/>
        <v>0.9999999599999998</v>
      </c>
      <c r="AR354" s="424"/>
      <c r="AS354" s="424"/>
      <c r="AT354" s="424"/>
      <c r="AU354" s="424"/>
      <c r="AV354" s="424"/>
      <c r="AW354" s="424"/>
      <c r="AX354" s="424"/>
      <c r="AY354" s="424"/>
      <c r="AZ354" s="424"/>
      <c r="BA354" s="424"/>
      <c r="BB354" s="424"/>
      <c r="BC354" s="424"/>
      <c r="BD354" s="424"/>
      <c r="BE354" s="424"/>
      <c r="BF354" s="424"/>
      <c r="BG354" s="424"/>
      <c r="BH354" s="424"/>
      <c r="BI354" s="424"/>
      <c r="BJ354" s="424"/>
      <c r="BK354" s="424"/>
      <c r="BL354" s="424"/>
      <c r="BM354" s="424"/>
      <c r="BN354" s="424"/>
      <c r="BO354" s="424"/>
      <c r="BP354" s="424"/>
      <c r="BQ354" s="424"/>
      <c r="BR354" s="424"/>
      <c r="BS354" s="424"/>
      <c r="BT354" s="424"/>
      <c r="BU354" s="424"/>
      <c r="BV354" s="425" t="s">
        <v>14</v>
      </c>
      <c r="BW354" s="424">
        <v>38</v>
      </c>
      <c r="BX354" s="429">
        <f>[5]Model_inputs!AA142</f>
        <v>0.97014183377063523</v>
      </c>
      <c r="BY354" s="429">
        <f>[5]Model_inputs!AB142</f>
        <v>0.69389662823278841</v>
      </c>
      <c r="BZ354" s="429">
        <f>[5]Model_inputs!AC142</f>
        <v>0.79882816331504836</v>
      </c>
      <c r="CA354" s="429">
        <f>[5]Model_inputs!AD142</f>
        <v>0.88405797101449279</v>
      </c>
      <c r="CB354" s="429">
        <f>[5]Model_inputs!AE142</f>
        <v>0.90476190476190477</v>
      </c>
      <c r="CC354" s="429">
        <f>[5]Model_inputs!AF142</f>
        <v>0.87606789295637677</v>
      </c>
      <c r="CD354" s="429">
        <f>[5]Model_inputs!AG142</f>
        <v>0.7674949530690256</v>
      </c>
      <c r="CE354" s="429">
        <f>[5]Model_inputs!AH142</f>
        <v>0.84989012595326452</v>
      </c>
      <c r="CF354" s="429">
        <f>[5]Model_inputs!AI142</f>
        <v>1</v>
      </c>
      <c r="CG354" s="429">
        <f>[5]Model_inputs!AJ142</f>
        <v>1</v>
      </c>
      <c r="CH354" s="419"/>
    </row>
    <row r="355" spans="1:86" s="425" customFormat="1">
      <c r="A355" s="425" t="s">
        <v>14</v>
      </c>
      <c r="B355" s="424">
        <f t="shared" si="255"/>
        <v>39</v>
      </c>
      <c r="C355" s="817">
        <f>[3]Model_inputs!D143</f>
        <v>7.4814833287613163E-4</v>
      </c>
      <c r="D355" s="815">
        <f>[3]Model_inputs!C143</f>
        <v>40099</v>
      </c>
      <c r="E355" s="434"/>
      <c r="F355" s="822">
        <f>[3]Model_inputs!E143</f>
        <v>0.13716866697626548</v>
      </c>
      <c r="G355" s="826">
        <f>[3]Model_inputs!F143</f>
        <v>2.0000000000000001E-4</v>
      </c>
      <c r="H355" s="794">
        <f>[3]Model_inputs!G143</f>
        <v>2.1100000000000001E-2</v>
      </c>
      <c r="I355" s="794">
        <f>[3]Model_inputs!H143</f>
        <v>0.10057497933107526</v>
      </c>
      <c r="J355" s="936">
        <f>[3]Model_inputs!I143</f>
        <v>2451.7900129422324</v>
      </c>
      <c r="K355" s="826">
        <f>[3]Model_inputs!J143</f>
        <v>1E-4</v>
      </c>
      <c r="L355" s="794">
        <f>[5]Model_inputs!K143</f>
        <v>8.0000000000000004E-4</v>
      </c>
      <c r="M355" s="794">
        <f>[3]Model_inputs!L143</f>
        <v>0.17961233907819954</v>
      </c>
      <c r="N355" s="827">
        <f>[3]Model_inputs!M143</f>
        <v>1554.5741234717002</v>
      </c>
      <c r="O355" s="794">
        <f>[3]Model_inputs!N143</f>
        <v>2.0000000000000001E-4</v>
      </c>
      <c r="P355" s="794">
        <f>[3]Model_inputs!O143</f>
        <v>2.1100000000000001E-2</v>
      </c>
      <c r="Q355" s="794">
        <f>[3]Model_inputs!P143</f>
        <v>7.5364583669913304E-2</v>
      </c>
      <c r="R355" s="827">
        <f>[3]Model_inputs!Q143</f>
        <v>677.09561252649883</v>
      </c>
      <c r="S355" s="826">
        <f>[3]Model_inputs!R143</f>
        <v>8.9999999999999998E-4</v>
      </c>
      <c r="T355" s="794">
        <f>[3]Model_inputs!S143</f>
        <v>1.83E-2</v>
      </c>
      <c r="U355" s="794">
        <f>[3]Model_inputs!T143</f>
        <v>0.1405350545956941</v>
      </c>
      <c r="V355" s="827">
        <f>[3]Model_inputs!U143</f>
        <v>16630.438222265784</v>
      </c>
      <c r="W355" s="826">
        <f>[3]Model_inputs!V143</f>
        <v>1E-4</v>
      </c>
      <c r="X355" s="794">
        <f>[3]Model_inputs!W143</f>
        <v>1.34E-2</v>
      </c>
      <c r="Y355" s="794">
        <f>[3]Model_inputs!X143</f>
        <v>9.7342915577566899E-2</v>
      </c>
      <c r="Z355" s="827">
        <f>[3]Model_inputs!Y143</f>
        <v>22938.82002964407</v>
      </c>
      <c r="AA355" s="422">
        <f t="shared" ref="AA355:AD355" si="334">AA254</f>
        <v>0.6676407045618109</v>
      </c>
      <c r="AB355" s="421">
        <f t="shared" si="334"/>
        <v>-1.2882827743278022E-2</v>
      </c>
      <c r="AC355" s="421">
        <f t="shared" si="334"/>
        <v>0.5314094021601089</v>
      </c>
      <c r="AD355" s="421">
        <f t="shared" si="334"/>
        <v>-7.3314998878008325E-2</v>
      </c>
      <c r="AE355" s="696">
        <f t="shared" si="319"/>
        <v>0.46310804700116553</v>
      </c>
      <c r="AF355" s="420">
        <f t="shared" si="320"/>
        <v>-8.049800666244394E-3</v>
      </c>
      <c r="AG355" s="422">
        <f t="shared" ref="AG355:AJ355" si="335">AG254</f>
        <v>0.5768630321690521</v>
      </c>
      <c r="AH355" s="422">
        <f t="shared" si="335"/>
        <v>-8.2023576200001794E-2</v>
      </c>
      <c r="AI355" s="421">
        <f t="shared" si="335"/>
        <v>0.56161893043874977</v>
      </c>
      <c r="AJ355" s="421">
        <f t="shared" si="335"/>
        <v>-1.0385865541384152E-2</v>
      </c>
      <c r="AK355" s="506">
        <f>[4]Danaei!C183</f>
        <v>0.20172058000000004</v>
      </c>
      <c r="AL355" s="437">
        <f>[4]Danaei!D183</f>
        <v>0.32290939999999996</v>
      </c>
      <c r="AM355" s="437">
        <f>[4]Danaei!E183</f>
        <v>0.28548291999999997</v>
      </c>
      <c r="AN355" s="437">
        <f>[4]Danaei!F183</f>
        <v>0.18988707999999999</v>
      </c>
      <c r="AO355" s="800">
        <f>[3]Model_inputs!Z143</f>
        <v>2879.6668506066749</v>
      </c>
      <c r="AP355" s="422"/>
      <c r="AQ355" s="437">
        <f t="shared" si="243"/>
        <v>0.99999998000000001</v>
      </c>
      <c r="AR355" s="424"/>
      <c r="AS355" s="424"/>
      <c r="AT355" s="424"/>
      <c r="AU355" s="424"/>
      <c r="AV355" s="424"/>
      <c r="AW355" s="424"/>
      <c r="AX355" s="424"/>
      <c r="AY355" s="424"/>
      <c r="AZ355" s="424"/>
      <c r="BA355" s="424"/>
      <c r="BB355" s="424"/>
      <c r="BC355" s="424"/>
      <c r="BD355" s="424"/>
      <c r="BE355" s="424"/>
      <c r="BF355" s="424"/>
      <c r="BG355" s="424"/>
      <c r="BH355" s="424"/>
      <c r="BI355" s="424"/>
      <c r="BJ355" s="424"/>
      <c r="BK355" s="424"/>
      <c r="BL355" s="424"/>
      <c r="BM355" s="424"/>
      <c r="BN355" s="424"/>
      <c r="BO355" s="424"/>
      <c r="BP355" s="424"/>
      <c r="BQ355" s="424"/>
      <c r="BR355" s="424"/>
      <c r="BS355" s="424"/>
      <c r="BT355" s="424"/>
      <c r="BU355" s="424"/>
      <c r="BV355" s="425" t="s">
        <v>14</v>
      </c>
      <c r="BW355" s="424">
        <v>39</v>
      </c>
      <c r="BX355" s="429">
        <f>[5]Model_inputs!AA143</f>
        <v>0.97014183377063523</v>
      </c>
      <c r="BY355" s="429">
        <f>[5]Model_inputs!AB143</f>
        <v>0.69389662823278841</v>
      </c>
      <c r="BZ355" s="429">
        <f>[5]Model_inputs!AC143</f>
        <v>0.79882816331504836</v>
      </c>
      <c r="CA355" s="429">
        <f>[5]Model_inputs!AD143</f>
        <v>0.88405797101449279</v>
      </c>
      <c r="CB355" s="429">
        <f>[5]Model_inputs!AE143</f>
        <v>0.90476190476190477</v>
      </c>
      <c r="CC355" s="429">
        <f>[5]Model_inputs!AF143</f>
        <v>0.87606789295637677</v>
      </c>
      <c r="CD355" s="429">
        <f>[5]Model_inputs!AG143</f>
        <v>0.7674949530690256</v>
      </c>
      <c r="CE355" s="429">
        <f>[5]Model_inputs!AH143</f>
        <v>0.84989012595326452</v>
      </c>
      <c r="CF355" s="429">
        <f>[5]Model_inputs!AI143</f>
        <v>1</v>
      </c>
      <c r="CG355" s="429">
        <f>[5]Model_inputs!AJ143</f>
        <v>1</v>
      </c>
      <c r="CH355" s="419"/>
    </row>
    <row r="356" spans="1:86" s="425" customFormat="1">
      <c r="A356" s="425" t="s">
        <v>14</v>
      </c>
      <c r="B356" s="424">
        <f t="shared" si="255"/>
        <v>40</v>
      </c>
      <c r="C356" s="817">
        <f>[3]Model_inputs!D144</f>
        <v>6.9140924019063142E-4</v>
      </c>
      <c r="D356" s="815">
        <f>[3]Model_inputs!C144</f>
        <v>40497</v>
      </c>
      <c r="E356" s="806"/>
      <c r="F356" s="822">
        <f>[3]Model_inputs!E144</f>
        <v>0.13850967129799996</v>
      </c>
      <c r="G356" s="826">
        <f>[3]Model_inputs!F144</f>
        <v>2.0000000000000001E-4</v>
      </c>
      <c r="H356" s="794">
        <f>[3]Model_inputs!G144</f>
        <v>2.1600000000000001E-2</v>
      </c>
      <c r="I356" s="794">
        <f>[3]Model_inputs!H144</f>
        <v>9.7142395467159054E-2</v>
      </c>
      <c r="J356" s="936">
        <f>[3]Model_inputs!I144</f>
        <v>2451.7900129422324</v>
      </c>
      <c r="K356" s="826">
        <f>[3]Model_inputs!J144</f>
        <v>1E-4</v>
      </c>
      <c r="L356" s="794">
        <f>[5]Model_inputs!K144</f>
        <v>1.2999999999999999E-3</v>
      </c>
      <c r="M356" s="794">
        <f>[3]Model_inputs!L144</f>
        <v>0.17609714101269203</v>
      </c>
      <c r="N356" s="827">
        <f>[3]Model_inputs!M144</f>
        <v>1554.5741234717002</v>
      </c>
      <c r="O356" s="794">
        <f>[3]Model_inputs!N144</f>
        <v>2.0000000000000001E-4</v>
      </c>
      <c r="P356" s="794">
        <f>[3]Model_inputs!O144</f>
        <v>2.1600000000000001E-2</v>
      </c>
      <c r="Q356" s="794">
        <f>[3]Model_inputs!P144</f>
        <v>7.7196065838532238E-2</v>
      </c>
      <c r="R356" s="827">
        <f>[3]Model_inputs!Q144</f>
        <v>677.09561252649883</v>
      </c>
      <c r="S356" s="826">
        <f>[3]Model_inputs!R144</f>
        <v>1.1000000000000001E-3</v>
      </c>
      <c r="T356" s="794">
        <f>[3]Model_inputs!S144</f>
        <v>1.8200000000000001E-2</v>
      </c>
      <c r="U356" s="794">
        <f>[3]Model_inputs!T144</f>
        <v>0.13459078758621368</v>
      </c>
      <c r="V356" s="827">
        <f>[3]Model_inputs!U144</f>
        <v>16630.438222265784</v>
      </c>
      <c r="W356" s="826">
        <f>[3]Model_inputs!V144</f>
        <v>1E-4</v>
      </c>
      <c r="X356" s="794">
        <f>[3]Model_inputs!W144</f>
        <v>1.3299999999999999E-2</v>
      </c>
      <c r="Y356" s="794">
        <f>[3]Model_inputs!X144</f>
        <v>8.3783893486437264E-2</v>
      </c>
      <c r="Z356" s="827">
        <f>[3]Model_inputs!Y144</f>
        <v>22938.82002964407</v>
      </c>
      <c r="AA356" s="422">
        <f t="shared" ref="AA356:AD356" si="336">AA255</f>
        <v>0.6676407045618109</v>
      </c>
      <c r="AB356" s="421">
        <f t="shared" si="336"/>
        <v>-1.2882827743278022E-2</v>
      </c>
      <c r="AC356" s="421">
        <f t="shared" si="336"/>
        <v>0.5314094021601089</v>
      </c>
      <c r="AD356" s="421">
        <f t="shared" si="336"/>
        <v>-7.3314998878008325E-2</v>
      </c>
      <c r="AE356" s="696">
        <f t="shared" si="319"/>
        <v>0.46310804700116553</v>
      </c>
      <c r="AF356" s="420">
        <f t="shared" si="320"/>
        <v>-8.049800666244394E-3</v>
      </c>
      <c r="AG356" s="422">
        <f t="shared" ref="AG356:AJ356" si="337">AG255</f>
        <v>0.5768630321690521</v>
      </c>
      <c r="AH356" s="422">
        <f t="shared" si="337"/>
        <v>-8.2023576200001794E-2</v>
      </c>
      <c r="AI356" s="421">
        <f t="shared" si="337"/>
        <v>0.56161893043874977</v>
      </c>
      <c r="AJ356" s="421">
        <f t="shared" si="337"/>
        <v>-1.0385865541384152E-2</v>
      </c>
      <c r="AK356" s="506">
        <f>[4]Danaei!C184</f>
        <v>0.20962449999999999</v>
      </c>
      <c r="AL356" s="437">
        <f>[4]Danaei!D184</f>
        <v>0.3321327</v>
      </c>
      <c r="AM356" s="437">
        <f>[4]Danaei!E184</f>
        <v>0.27401560000000003</v>
      </c>
      <c r="AN356" s="437">
        <f>[4]Danaei!F184</f>
        <v>0.18422720000000001</v>
      </c>
      <c r="AO356" s="800">
        <f>[3]Model_inputs!Z144</f>
        <v>2850.02514378055</v>
      </c>
      <c r="AP356" s="422"/>
      <c r="AQ356" s="437">
        <f t="shared" si="243"/>
        <v>1</v>
      </c>
      <c r="AR356" s="424"/>
      <c r="AS356" s="424"/>
      <c r="AT356" s="424"/>
      <c r="AU356" s="424"/>
      <c r="AV356" s="424"/>
      <c r="AW356" s="424"/>
      <c r="AX356" s="424"/>
      <c r="AY356" s="424"/>
      <c r="AZ356" s="424"/>
      <c r="BA356" s="424"/>
      <c r="BB356" s="424"/>
      <c r="BC356" s="424"/>
      <c r="BD356" s="424"/>
      <c r="BE356" s="424"/>
      <c r="BF356" s="424"/>
      <c r="BG356" s="424"/>
      <c r="BH356" s="424"/>
      <c r="BI356" s="424"/>
      <c r="BJ356" s="424"/>
      <c r="BK356" s="424"/>
      <c r="BL356" s="424"/>
      <c r="BM356" s="424"/>
      <c r="BN356" s="424"/>
      <c r="BO356" s="424"/>
      <c r="BP356" s="424"/>
      <c r="BQ356" s="424"/>
      <c r="BR356" s="424"/>
      <c r="BS356" s="424"/>
      <c r="BT356" s="424"/>
      <c r="BU356" s="424"/>
      <c r="BV356" s="425" t="s">
        <v>14</v>
      </c>
      <c r="BW356" s="424">
        <v>40</v>
      </c>
      <c r="BX356" s="429">
        <f>[5]Model_inputs!AA144</f>
        <v>0.97014183377063523</v>
      </c>
      <c r="BY356" s="429">
        <f>[5]Model_inputs!AB144</f>
        <v>0.69389662823278841</v>
      </c>
      <c r="BZ356" s="429">
        <f>[5]Model_inputs!AC144</f>
        <v>0.79882816331504836</v>
      </c>
      <c r="CA356" s="429">
        <f>[5]Model_inputs!AD144</f>
        <v>0.88405797101449279</v>
      </c>
      <c r="CB356" s="429">
        <f>[5]Model_inputs!AE144</f>
        <v>0.90476190476190477</v>
      </c>
      <c r="CC356" s="429">
        <f>[5]Model_inputs!AF144</f>
        <v>0.87606789295637677</v>
      </c>
      <c r="CD356" s="429">
        <f>[5]Model_inputs!AG144</f>
        <v>0.7674949530690256</v>
      </c>
      <c r="CE356" s="429">
        <f>[5]Model_inputs!AH144</f>
        <v>0.84989012595326452</v>
      </c>
      <c r="CF356" s="429">
        <f>[5]Model_inputs!AI144</f>
        <v>1</v>
      </c>
      <c r="CG356" s="429">
        <f>[5]Model_inputs!AJ144</f>
        <v>1</v>
      </c>
      <c r="CH356" s="419"/>
    </row>
    <row r="357" spans="1:86" s="425" customFormat="1">
      <c r="A357" s="425" t="s">
        <v>14</v>
      </c>
      <c r="B357" s="424">
        <f t="shared" si="255"/>
        <v>41</v>
      </c>
      <c r="C357" s="817">
        <f>[3]Model_inputs!D145</f>
        <v>6.2652112099086728E-4</v>
      </c>
      <c r="D357" s="815">
        <f>[3]Model_inputs!C145</f>
        <v>41499</v>
      </c>
      <c r="E357" s="434"/>
      <c r="F357" s="822">
        <f>[3]Model_inputs!E145</f>
        <v>0.1400035415275348</v>
      </c>
      <c r="G357" s="826">
        <f>[3]Model_inputs!F145</f>
        <v>2.0000000000000001E-4</v>
      </c>
      <c r="H357" s="794">
        <f>[3]Model_inputs!G145</f>
        <v>2.18E-2</v>
      </c>
      <c r="I357" s="794">
        <f>[3]Model_inputs!H145</f>
        <v>9.7142395467159054E-2</v>
      </c>
      <c r="J357" s="936">
        <f>[3]Model_inputs!I145</f>
        <v>2451.7900129422324</v>
      </c>
      <c r="K357" s="826">
        <f>[3]Model_inputs!J145</f>
        <v>1E-4</v>
      </c>
      <c r="L357" s="794">
        <f>[5]Model_inputs!K145</f>
        <v>1.9E-3</v>
      </c>
      <c r="M357" s="794">
        <f>[3]Model_inputs!L145</f>
        <v>0.17609714101269203</v>
      </c>
      <c r="N357" s="827">
        <f>[3]Model_inputs!M145</f>
        <v>1554.5741234717002</v>
      </c>
      <c r="O357" s="794">
        <f>[3]Model_inputs!N145</f>
        <v>2.0000000000000001E-4</v>
      </c>
      <c r="P357" s="794">
        <f>[3]Model_inputs!O145</f>
        <v>2.18E-2</v>
      </c>
      <c r="Q357" s="794">
        <f>[3]Model_inputs!P145</f>
        <v>7.7196065838532238E-2</v>
      </c>
      <c r="R357" s="827">
        <f>[3]Model_inputs!Q145</f>
        <v>677.09561252649883</v>
      </c>
      <c r="S357" s="826">
        <f>[3]Model_inputs!R145</f>
        <v>1.1999999999999999E-3</v>
      </c>
      <c r="T357" s="794">
        <f>[3]Model_inputs!S145</f>
        <v>1.7899999999999999E-2</v>
      </c>
      <c r="U357" s="794">
        <f>[3]Model_inputs!T145</f>
        <v>0.13459078758621368</v>
      </c>
      <c r="V357" s="827">
        <f>[3]Model_inputs!U145</f>
        <v>16630.438222265784</v>
      </c>
      <c r="W357" s="826">
        <f>[3]Model_inputs!V145</f>
        <v>1E-4</v>
      </c>
      <c r="X357" s="794">
        <f>[3]Model_inputs!W145</f>
        <v>1.3100000000000001E-2</v>
      </c>
      <c r="Y357" s="794">
        <f>[3]Model_inputs!X145</f>
        <v>8.3783893486437264E-2</v>
      </c>
      <c r="Z357" s="827">
        <f>[3]Model_inputs!Y145</f>
        <v>22938.82002964407</v>
      </c>
      <c r="AA357" s="422">
        <f t="shared" ref="AA357:AD357" si="338">AA256</f>
        <v>0.6676407045618109</v>
      </c>
      <c r="AB357" s="421">
        <f t="shared" si="338"/>
        <v>-1.2882827743278022E-2</v>
      </c>
      <c r="AC357" s="421">
        <f t="shared" si="338"/>
        <v>0.5314094021601089</v>
      </c>
      <c r="AD357" s="421">
        <f t="shared" si="338"/>
        <v>-7.3314998878008325E-2</v>
      </c>
      <c r="AE357" s="696">
        <f t="shared" si="319"/>
        <v>0.46310804700116553</v>
      </c>
      <c r="AF357" s="420">
        <f t="shared" si="320"/>
        <v>-8.049800666244394E-3</v>
      </c>
      <c r="AG357" s="422">
        <f t="shared" ref="AG357:AJ357" si="339">AG256</f>
        <v>0.5768630321690521</v>
      </c>
      <c r="AH357" s="422">
        <f t="shared" si="339"/>
        <v>-8.2023576200001794E-2</v>
      </c>
      <c r="AI357" s="421">
        <f t="shared" si="339"/>
        <v>0.56161893043874977</v>
      </c>
      <c r="AJ357" s="421">
        <f t="shared" si="339"/>
        <v>-1.0385865541384152E-2</v>
      </c>
      <c r="AK357" s="506">
        <f>[4]Danaei!C185</f>
        <v>0.21194024</v>
      </c>
      <c r="AL357" s="437">
        <f>[4]Danaei!D185</f>
        <v>0.31873264000000001</v>
      </c>
      <c r="AM357" s="437">
        <f>[4]Danaei!E185</f>
        <v>0.27714801999999999</v>
      </c>
      <c r="AN357" s="437">
        <f>[4]Danaei!F185</f>
        <v>0.19217910000000002</v>
      </c>
      <c r="AO357" s="800">
        <f>[3]Model_inputs!Z145</f>
        <v>2900.5869522558937</v>
      </c>
      <c r="AP357" s="422"/>
      <c r="AQ357" s="437">
        <f t="shared" si="243"/>
        <v>1</v>
      </c>
      <c r="AR357" s="424"/>
      <c r="AS357" s="424"/>
      <c r="AT357" s="424"/>
      <c r="AU357" s="424"/>
      <c r="AV357" s="424"/>
      <c r="AW357" s="424"/>
      <c r="AX357" s="424"/>
      <c r="AY357" s="424"/>
      <c r="AZ357" s="424"/>
      <c r="BA357" s="424"/>
      <c r="BB357" s="424"/>
      <c r="BC357" s="424"/>
      <c r="BD357" s="424"/>
      <c r="BE357" s="424"/>
      <c r="BF357" s="424"/>
      <c r="BG357" s="424"/>
      <c r="BH357" s="424"/>
      <c r="BI357" s="424"/>
      <c r="BJ357" s="424"/>
      <c r="BK357" s="424"/>
      <c r="BL357" s="424"/>
      <c r="BM357" s="424"/>
      <c r="BN357" s="424"/>
      <c r="BO357" s="424"/>
      <c r="BP357" s="424"/>
      <c r="BQ357" s="424"/>
      <c r="BR357" s="424"/>
      <c r="BS357" s="424"/>
      <c r="BT357" s="424"/>
      <c r="BU357" s="424"/>
      <c r="BV357" s="425" t="s">
        <v>14</v>
      </c>
      <c r="BW357" s="424">
        <v>41</v>
      </c>
      <c r="BX357" s="429">
        <f>[5]Model_inputs!AA145</f>
        <v>0.97014183377063523</v>
      </c>
      <c r="BY357" s="429">
        <f>[5]Model_inputs!AB145</f>
        <v>0.69389662823278841</v>
      </c>
      <c r="BZ357" s="429">
        <f>[5]Model_inputs!AC145</f>
        <v>0.79882816331504836</v>
      </c>
      <c r="CA357" s="429">
        <f>[5]Model_inputs!AD145</f>
        <v>0.88405797101449279</v>
      </c>
      <c r="CB357" s="429">
        <f>[5]Model_inputs!AE145</f>
        <v>0.90476190476190477</v>
      </c>
      <c r="CC357" s="429">
        <f>[5]Model_inputs!AF145</f>
        <v>0.87606789295637677</v>
      </c>
      <c r="CD357" s="429">
        <f>[5]Model_inputs!AG145</f>
        <v>0.7674949530690256</v>
      </c>
      <c r="CE357" s="429">
        <f>[5]Model_inputs!AH145</f>
        <v>0.84989012595326452</v>
      </c>
      <c r="CF357" s="429">
        <f>[5]Model_inputs!AI145</f>
        <v>1</v>
      </c>
      <c r="CG357" s="429">
        <f>[5]Model_inputs!AJ145</f>
        <v>1</v>
      </c>
      <c r="CH357" s="419"/>
    </row>
    <row r="358" spans="1:86" s="425" customFormat="1">
      <c r="A358" s="425" t="s">
        <v>14</v>
      </c>
      <c r="B358" s="424">
        <f t="shared" si="255"/>
        <v>42</v>
      </c>
      <c r="C358" s="817">
        <f>[3]Model_inputs!D146</f>
        <v>9.7052905669309979E-4</v>
      </c>
      <c r="D358" s="815">
        <f>[3]Model_inputs!C146</f>
        <v>42245</v>
      </c>
      <c r="E358" s="434">
        <f>SUM(D356:D360)</f>
        <v>213348</v>
      </c>
      <c r="F358" s="822">
        <f>[3]Model_inputs!E146</f>
        <v>0.14151352361584293</v>
      </c>
      <c r="G358" s="826">
        <f>[3]Model_inputs!F146</f>
        <v>2.9999999999999997E-4</v>
      </c>
      <c r="H358" s="794">
        <f>[3]Model_inputs!G146</f>
        <v>2.1700000000000001E-2</v>
      </c>
      <c r="I358" s="794">
        <f>[3]Model_inputs!H146</f>
        <v>9.7142395467159054E-2</v>
      </c>
      <c r="J358" s="936">
        <f>[3]Model_inputs!I146</f>
        <v>2451.7900129422324</v>
      </c>
      <c r="K358" s="826">
        <f>[3]Model_inputs!J146</f>
        <v>1E-4</v>
      </c>
      <c r="L358" s="794">
        <f>[5]Model_inputs!K146</f>
        <v>2.7000000000000001E-3</v>
      </c>
      <c r="M358" s="794">
        <f>[3]Model_inputs!L146</f>
        <v>0.17609714101269203</v>
      </c>
      <c r="N358" s="827">
        <f>[3]Model_inputs!M146</f>
        <v>1554.5741234717002</v>
      </c>
      <c r="O358" s="794">
        <f>[3]Model_inputs!N146</f>
        <v>2.9999999999999997E-4</v>
      </c>
      <c r="P358" s="794">
        <f>[3]Model_inputs!O146</f>
        <v>2.1700000000000001E-2</v>
      </c>
      <c r="Q358" s="794">
        <f>[3]Model_inputs!P146</f>
        <v>7.7196065838532238E-2</v>
      </c>
      <c r="R358" s="827">
        <f>[3]Model_inputs!Q146</f>
        <v>677.09561252649883</v>
      </c>
      <c r="S358" s="826">
        <f>[3]Model_inputs!R146</f>
        <v>1.4E-3</v>
      </c>
      <c r="T358" s="794">
        <f>[3]Model_inputs!S146</f>
        <v>1.7299999999999999E-2</v>
      </c>
      <c r="U358" s="794">
        <f>[3]Model_inputs!T146</f>
        <v>0.13459078758621368</v>
      </c>
      <c r="V358" s="827">
        <f>[3]Model_inputs!U146</f>
        <v>16630.438222265784</v>
      </c>
      <c r="W358" s="826">
        <f>[3]Model_inputs!V146</f>
        <v>1E-4</v>
      </c>
      <c r="X358" s="794">
        <f>[3]Model_inputs!W146</f>
        <v>1.26E-2</v>
      </c>
      <c r="Y358" s="794">
        <f>[3]Model_inputs!X146</f>
        <v>8.3783893486437264E-2</v>
      </c>
      <c r="Z358" s="827">
        <f>[3]Model_inputs!Y146</f>
        <v>22938.82002964407</v>
      </c>
      <c r="AA358" s="422">
        <f t="shared" ref="AA358:AD358" si="340">AA257</f>
        <v>0.6676407045618109</v>
      </c>
      <c r="AB358" s="421">
        <f t="shared" si="340"/>
        <v>-1.2882827743278022E-2</v>
      </c>
      <c r="AC358" s="421">
        <f t="shared" si="340"/>
        <v>0.5314094021601089</v>
      </c>
      <c r="AD358" s="421">
        <f t="shared" si="340"/>
        <v>-7.3314998878008325E-2</v>
      </c>
      <c r="AE358" s="696">
        <f t="shared" si="319"/>
        <v>0.46310804700116553</v>
      </c>
      <c r="AF358" s="420">
        <f t="shared" si="320"/>
        <v>-8.049800666244394E-3</v>
      </c>
      <c r="AG358" s="422">
        <f t="shared" ref="AG358:AJ358" si="341">AG257</f>
        <v>0.5768630321690521</v>
      </c>
      <c r="AH358" s="422">
        <f t="shared" si="341"/>
        <v>-8.2023576200001794E-2</v>
      </c>
      <c r="AI358" s="421">
        <f t="shared" si="341"/>
        <v>0.56161893043874977</v>
      </c>
      <c r="AJ358" s="421">
        <f t="shared" si="341"/>
        <v>-1.0385865541384152E-2</v>
      </c>
      <c r="AK358" s="506">
        <f>[4]Danaei!C186</f>
        <v>0.21425598000000001</v>
      </c>
      <c r="AL358" s="437">
        <f>[4]Danaei!D186</f>
        <v>0.30533258000000002</v>
      </c>
      <c r="AM358" s="437">
        <f>[4]Danaei!E186</f>
        <v>0.28028043999999996</v>
      </c>
      <c r="AN358" s="437">
        <f>[4]Danaei!F186</f>
        <v>0.20013100000000003</v>
      </c>
      <c r="AO358" s="800">
        <f>[3]Model_inputs!Z146</f>
        <v>2951.1487607312374</v>
      </c>
      <c r="AP358" s="422"/>
      <c r="AQ358" s="437">
        <f t="shared" si="243"/>
        <v>1</v>
      </c>
      <c r="AR358" s="424"/>
      <c r="AS358" s="424"/>
      <c r="AT358" s="424"/>
      <c r="AU358" s="424"/>
      <c r="AV358" s="424"/>
      <c r="AW358" s="424"/>
      <c r="AX358" s="424"/>
      <c r="AY358" s="424"/>
      <c r="AZ358" s="424"/>
      <c r="BA358" s="424"/>
      <c r="BB358" s="424"/>
      <c r="BC358" s="424"/>
      <c r="BD358" s="424"/>
      <c r="BE358" s="424"/>
      <c r="BF358" s="424"/>
      <c r="BG358" s="424"/>
      <c r="BH358" s="424"/>
      <c r="BI358" s="424"/>
      <c r="BJ358" s="424"/>
      <c r="BK358" s="424"/>
      <c r="BL358" s="424"/>
      <c r="BM358" s="424"/>
      <c r="BN358" s="424"/>
      <c r="BO358" s="424"/>
      <c r="BP358" s="424"/>
      <c r="BQ358" s="424"/>
      <c r="BR358" s="424"/>
      <c r="BS358" s="424"/>
      <c r="BT358" s="424"/>
      <c r="BU358" s="424"/>
      <c r="BV358" s="425" t="s">
        <v>14</v>
      </c>
      <c r="BW358" s="424">
        <v>42</v>
      </c>
      <c r="BX358" s="429">
        <f>[5]Model_inputs!AA146</f>
        <v>0.97014183377063523</v>
      </c>
      <c r="BY358" s="429">
        <f>[5]Model_inputs!AB146</f>
        <v>0.69389662823278841</v>
      </c>
      <c r="BZ358" s="429">
        <f>[5]Model_inputs!AC146</f>
        <v>0.79882816331504836</v>
      </c>
      <c r="CA358" s="429">
        <f>[5]Model_inputs!AD146</f>
        <v>0.88405797101449279</v>
      </c>
      <c r="CB358" s="429">
        <f>[5]Model_inputs!AE146</f>
        <v>0.90476190476190477</v>
      </c>
      <c r="CC358" s="429">
        <f>[5]Model_inputs!AF146</f>
        <v>0.87606789295637677</v>
      </c>
      <c r="CD358" s="429">
        <f>[5]Model_inputs!AG146</f>
        <v>0.7674949530690256</v>
      </c>
      <c r="CE358" s="429">
        <f>[5]Model_inputs!AH146</f>
        <v>0.84989012595326452</v>
      </c>
      <c r="CF358" s="429">
        <f>[5]Model_inputs!AI146</f>
        <v>1</v>
      </c>
      <c r="CG358" s="429">
        <f>[5]Model_inputs!AJ146</f>
        <v>1</v>
      </c>
      <c r="CH358" s="419"/>
    </row>
    <row r="359" spans="1:86" s="425" customFormat="1">
      <c r="A359" s="425" t="s">
        <v>14</v>
      </c>
      <c r="B359" s="424">
        <f t="shared" si="255"/>
        <v>43</v>
      </c>
      <c r="C359" s="817">
        <f>[3]Model_inputs!D147</f>
        <v>9.5881654643411565E-4</v>
      </c>
      <c r="D359" s="815">
        <f>[3]Model_inputs!C147</f>
        <v>43804</v>
      </c>
      <c r="E359" s="434"/>
      <c r="F359" s="822">
        <f>[3]Model_inputs!E147</f>
        <v>0.14303979133437247</v>
      </c>
      <c r="G359" s="826">
        <f>[3]Model_inputs!F147</f>
        <v>2.9999999999999997E-4</v>
      </c>
      <c r="H359" s="794">
        <f>[3]Model_inputs!G147</f>
        <v>2.1399999999999999E-2</v>
      </c>
      <c r="I359" s="794">
        <f>[3]Model_inputs!H147</f>
        <v>9.7142395467159054E-2</v>
      </c>
      <c r="J359" s="936">
        <f>[3]Model_inputs!I147</f>
        <v>2451.7900129422324</v>
      </c>
      <c r="K359" s="826">
        <f>[3]Model_inputs!J147</f>
        <v>1E-4</v>
      </c>
      <c r="L359" s="794">
        <f>[5]Model_inputs!K147</f>
        <v>3.3999999999999998E-3</v>
      </c>
      <c r="M359" s="794">
        <f>[3]Model_inputs!L147</f>
        <v>0.17609714101269203</v>
      </c>
      <c r="N359" s="827">
        <f>[3]Model_inputs!M147</f>
        <v>1554.5741234717002</v>
      </c>
      <c r="O359" s="794">
        <f>[3]Model_inputs!N147</f>
        <v>2.9999999999999997E-4</v>
      </c>
      <c r="P359" s="794">
        <f>[3]Model_inputs!O147</f>
        <v>2.1399999999999999E-2</v>
      </c>
      <c r="Q359" s="794">
        <f>[3]Model_inputs!P147</f>
        <v>7.7196065838532238E-2</v>
      </c>
      <c r="R359" s="827">
        <f>[3]Model_inputs!Q147</f>
        <v>677.09561252649883</v>
      </c>
      <c r="S359" s="826">
        <f>[3]Model_inputs!R147</f>
        <v>1.6000000000000001E-3</v>
      </c>
      <c r="T359" s="794">
        <f>[3]Model_inputs!S147</f>
        <v>1.6500000000000001E-2</v>
      </c>
      <c r="U359" s="794">
        <f>[3]Model_inputs!T147</f>
        <v>0.13459078758621368</v>
      </c>
      <c r="V359" s="827">
        <f>[3]Model_inputs!U147</f>
        <v>16630.438222265784</v>
      </c>
      <c r="W359" s="826">
        <f>[3]Model_inputs!V147</f>
        <v>1E-4</v>
      </c>
      <c r="X359" s="794">
        <f>[3]Model_inputs!W147</f>
        <v>1.2200000000000001E-2</v>
      </c>
      <c r="Y359" s="794">
        <f>[3]Model_inputs!X147</f>
        <v>8.3783893486437264E-2</v>
      </c>
      <c r="Z359" s="827">
        <f>[3]Model_inputs!Y147</f>
        <v>22938.82002964407</v>
      </c>
      <c r="AA359" s="422">
        <f t="shared" ref="AA359:AD359" si="342">AA258</f>
        <v>0.6676407045618109</v>
      </c>
      <c r="AB359" s="421">
        <f t="shared" si="342"/>
        <v>-1.2882827743278022E-2</v>
      </c>
      <c r="AC359" s="421">
        <f t="shared" si="342"/>
        <v>0.5314094021601089</v>
      </c>
      <c r="AD359" s="421">
        <f t="shared" si="342"/>
        <v>-7.3314998878008325E-2</v>
      </c>
      <c r="AE359" s="696">
        <f t="shared" si="319"/>
        <v>0.46310804700116553</v>
      </c>
      <c r="AF359" s="420">
        <f t="shared" si="320"/>
        <v>-8.049800666244394E-3</v>
      </c>
      <c r="AG359" s="422">
        <f t="shared" ref="AG359:AJ359" si="343">AG258</f>
        <v>0.5768630321690521</v>
      </c>
      <c r="AH359" s="422">
        <f t="shared" si="343"/>
        <v>-8.2023576200001794E-2</v>
      </c>
      <c r="AI359" s="421">
        <f t="shared" si="343"/>
        <v>0.56161893043874977</v>
      </c>
      <c r="AJ359" s="421">
        <f t="shared" si="343"/>
        <v>-1.0385865541384152E-2</v>
      </c>
      <c r="AK359" s="506">
        <f>[4]Danaei!C187</f>
        <v>0.21657172000000002</v>
      </c>
      <c r="AL359" s="437">
        <f>[4]Danaei!D187</f>
        <v>0.29193252000000003</v>
      </c>
      <c r="AM359" s="437">
        <f>[4]Danaei!E187</f>
        <v>0.28341285999999993</v>
      </c>
      <c r="AN359" s="437">
        <f>[4]Danaei!F187</f>
        <v>0.20808290000000004</v>
      </c>
      <c r="AO359" s="800">
        <f>[3]Model_inputs!Z147</f>
        <v>3001.7105692065811</v>
      </c>
      <c r="AP359" s="422"/>
      <c r="AQ359" s="437">
        <f t="shared" ref="AQ359:AQ416" si="344">SUM(AK359:AN359)</f>
        <v>1</v>
      </c>
      <c r="AR359" s="424"/>
      <c r="AS359" s="424"/>
      <c r="AT359" s="424"/>
      <c r="AU359" s="424"/>
      <c r="AV359" s="424"/>
      <c r="AW359" s="424"/>
      <c r="AX359" s="424"/>
      <c r="AY359" s="424"/>
      <c r="AZ359" s="424"/>
      <c r="BA359" s="424"/>
      <c r="BB359" s="424"/>
      <c r="BC359" s="424"/>
      <c r="BD359" s="424"/>
      <c r="BE359" s="424"/>
      <c r="BF359" s="424"/>
      <c r="BG359" s="424"/>
      <c r="BH359" s="424"/>
      <c r="BI359" s="424"/>
      <c r="BJ359" s="424"/>
      <c r="BK359" s="424"/>
      <c r="BL359" s="424"/>
      <c r="BM359" s="424"/>
      <c r="BN359" s="424"/>
      <c r="BO359" s="424"/>
      <c r="BP359" s="424"/>
      <c r="BQ359" s="424"/>
      <c r="BR359" s="424"/>
      <c r="BS359" s="424"/>
      <c r="BT359" s="424"/>
      <c r="BU359" s="424"/>
      <c r="BV359" s="425" t="s">
        <v>14</v>
      </c>
      <c r="BW359" s="424">
        <v>43</v>
      </c>
      <c r="BX359" s="429">
        <f>[5]Model_inputs!AA147</f>
        <v>0.97014183377063523</v>
      </c>
      <c r="BY359" s="429">
        <f>[5]Model_inputs!AB147</f>
        <v>0.69389662823278841</v>
      </c>
      <c r="BZ359" s="429">
        <f>[5]Model_inputs!AC147</f>
        <v>0.79882816331504836</v>
      </c>
      <c r="CA359" s="429">
        <f>[5]Model_inputs!AD147</f>
        <v>0.88405797101449279</v>
      </c>
      <c r="CB359" s="429">
        <f>[5]Model_inputs!AE147</f>
        <v>0.90476190476190477</v>
      </c>
      <c r="CC359" s="429">
        <f>[5]Model_inputs!AF147</f>
        <v>0.87606789295637677</v>
      </c>
      <c r="CD359" s="429">
        <f>[5]Model_inputs!AG147</f>
        <v>0.7674949530690256</v>
      </c>
      <c r="CE359" s="429">
        <f>[5]Model_inputs!AH147</f>
        <v>0.84989012595326452</v>
      </c>
      <c r="CF359" s="429">
        <f>[5]Model_inputs!AI147</f>
        <v>1</v>
      </c>
      <c r="CG359" s="429">
        <f>[5]Model_inputs!AJ147</f>
        <v>1</v>
      </c>
      <c r="CH359" s="419"/>
    </row>
    <row r="360" spans="1:86" s="425" customFormat="1">
      <c r="A360" s="425" t="s">
        <v>14</v>
      </c>
      <c r="B360" s="424">
        <f t="shared" si="255"/>
        <v>44</v>
      </c>
      <c r="C360" s="817">
        <f>[3]Model_inputs!D148</f>
        <v>8.6087014105026155E-4</v>
      </c>
      <c r="D360" s="815">
        <f>[3]Model_inputs!C148</f>
        <v>45303</v>
      </c>
      <c r="E360" s="434"/>
      <c r="F360" s="822">
        <f>[3]Model_inputs!E148</f>
        <v>0.14458252032875121</v>
      </c>
      <c r="G360" s="826">
        <f>[3]Model_inputs!F148</f>
        <v>2.9999999999999997E-4</v>
      </c>
      <c r="H360" s="794">
        <f>[3]Model_inputs!G148</f>
        <v>2.1100000000000001E-2</v>
      </c>
      <c r="I360" s="794">
        <f>[3]Model_inputs!H148</f>
        <v>9.7142395467159054E-2</v>
      </c>
      <c r="J360" s="936">
        <f>[3]Model_inputs!I148</f>
        <v>2451.7900129422324</v>
      </c>
      <c r="K360" s="826">
        <f>[3]Model_inputs!J148</f>
        <v>1E-4</v>
      </c>
      <c r="L360" s="794">
        <f>[5]Model_inputs!K148</f>
        <v>4.0000000000000001E-3</v>
      </c>
      <c r="M360" s="794">
        <f>[3]Model_inputs!L148</f>
        <v>0.17609714101269203</v>
      </c>
      <c r="N360" s="827">
        <f>[3]Model_inputs!M148</f>
        <v>1554.5741234717002</v>
      </c>
      <c r="O360" s="794">
        <f>[3]Model_inputs!N148</f>
        <v>2.9999999999999997E-4</v>
      </c>
      <c r="P360" s="794">
        <f>[3]Model_inputs!O148</f>
        <v>2.1100000000000001E-2</v>
      </c>
      <c r="Q360" s="794">
        <f>[3]Model_inputs!P148</f>
        <v>7.7196065838532238E-2</v>
      </c>
      <c r="R360" s="827">
        <f>[3]Model_inputs!Q148</f>
        <v>677.09561252649883</v>
      </c>
      <c r="S360" s="826">
        <f>[3]Model_inputs!R148</f>
        <v>1.8E-3</v>
      </c>
      <c r="T360" s="794">
        <f>[3]Model_inputs!S148</f>
        <v>1.5800000000000002E-2</v>
      </c>
      <c r="U360" s="794">
        <f>[3]Model_inputs!T148</f>
        <v>0.13459078758621368</v>
      </c>
      <c r="V360" s="827">
        <f>[3]Model_inputs!U148</f>
        <v>16630.438222265784</v>
      </c>
      <c r="W360" s="826">
        <f>[3]Model_inputs!V148</f>
        <v>2.0000000000000001E-4</v>
      </c>
      <c r="X360" s="794">
        <f>[3]Model_inputs!W148</f>
        <v>1.2E-2</v>
      </c>
      <c r="Y360" s="794">
        <f>[3]Model_inputs!X148</f>
        <v>8.3783893486437264E-2</v>
      </c>
      <c r="Z360" s="827">
        <f>[3]Model_inputs!Y148</f>
        <v>22938.82002964407</v>
      </c>
      <c r="AA360" s="422">
        <f t="shared" ref="AA360:AD360" si="345">AA259</f>
        <v>0.6676407045618109</v>
      </c>
      <c r="AB360" s="421">
        <f t="shared" si="345"/>
        <v>-1.2882827743278022E-2</v>
      </c>
      <c r="AC360" s="421">
        <f t="shared" si="345"/>
        <v>0.5314094021601089</v>
      </c>
      <c r="AD360" s="421">
        <f t="shared" si="345"/>
        <v>-7.3314998878008325E-2</v>
      </c>
      <c r="AE360" s="696">
        <f t="shared" si="319"/>
        <v>0.46310804700116553</v>
      </c>
      <c r="AF360" s="420">
        <f t="shared" si="320"/>
        <v>-8.049800666244394E-3</v>
      </c>
      <c r="AG360" s="422">
        <f t="shared" ref="AG360:AJ360" si="346">AG259</f>
        <v>0.5768630321690521</v>
      </c>
      <c r="AH360" s="422">
        <f t="shared" si="346"/>
        <v>-8.2023576200001794E-2</v>
      </c>
      <c r="AI360" s="421">
        <f t="shared" si="346"/>
        <v>0.56161893043874977</v>
      </c>
      <c r="AJ360" s="421">
        <f t="shared" si="346"/>
        <v>-1.0385865541384152E-2</v>
      </c>
      <c r="AK360" s="506">
        <f>[4]Danaei!C188</f>
        <v>0.21888746000000003</v>
      </c>
      <c r="AL360" s="437">
        <f>[4]Danaei!D188</f>
        <v>0.27853246000000004</v>
      </c>
      <c r="AM360" s="437">
        <f>[4]Danaei!E188</f>
        <v>0.2865452799999999</v>
      </c>
      <c r="AN360" s="437">
        <f>[4]Danaei!F188</f>
        <v>0.21603480000000005</v>
      </c>
      <c r="AO360" s="800">
        <f>[3]Model_inputs!Z148</f>
        <v>3052.2723776819248</v>
      </c>
      <c r="AP360" s="422"/>
      <c r="AQ360" s="437">
        <f t="shared" si="344"/>
        <v>1</v>
      </c>
      <c r="AR360" s="424"/>
      <c r="AS360" s="424"/>
      <c r="AT360" s="424"/>
      <c r="AU360" s="424"/>
      <c r="AV360" s="424"/>
      <c r="AW360" s="424"/>
      <c r="AX360" s="424"/>
      <c r="AY360" s="424"/>
      <c r="AZ360" s="424"/>
      <c r="BA360" s="424"/>
      <c r="BB360" s="424"/>
      <c r="BC360" s="424"/>
      <c r="BD360" s="424"/>
      <c r="BE360" s="424"/>
      <c r="BF360" s="424"/>
      <c r="BG360" s="424"/>
      <c r="BH360" s="424"/>
      <c r="BI360" s="424"/>
      <c r="BJ360" s="424"/>
      <c r="BK360" s="424"/>
      <c r="BL360" s="424"/>
      <c r="BM360" s="424"/>
      <c r="BN360" s="424"/>
      <c r="BO360" s="424"/>
      <c r="BP360" s="424"/>
      <c r="BQ360" s="424"/>
      <c r="BR360" s="424"/>
      <c r="BS360" s="424"/>
      <c r="BT360" s="424"/>
      <c r="BU360" s="424"/>
      <c r="BV360" s="425" t="s">
        <v>14</v>
      </c>
      <c r="BW360" s="424">
        <v>44</v>
      </c>
      <c r="BX360" s="429">
        <f>[5]Model_inputs!AA148</f>
        <v>0.97014183377063523</v>
      </c>
      <c r="BY360" s="429">
        <f>[5]Model_inputs!AB148</f>
        <v>0.69389662823278841</v>
      </c>
      <c r="BZ360" s="429">
        <f>[5]Model_inputs!AC148</f>
        <v>0.79882816331504836</v>
      </c>
      <c r="CA360" s="429">
        <f>[5]Model_inputs!AD148</f>
        <v>0.88405797101449279</v>
      </c>
      <c r="CB360" s="429">
        <f>[5]Model_inputs!AE148</f>
        <v>0.90476190476190477</v>
      </c>
      <c r="CC360" s="429">
        <f>[5]Model_inputs!AF148</f>
        <v>0.87606789295637677</v>
      </c>
      <c r="CD360" s="429">
        <f>[5]Model_inputs!AG148</f>
        <v>0.7674949530690256</v>
      </c>
      <c r="CE360" s="429">
        <f>[5]Model_inputs!AH148</f>
        <v>0.84989012595326452</v>
      </c>
      <c r="CF360" s="429">
        <f>[5]Model_inputs!AI148</f>
        <v>1</v>
      </c>
      <c r="CG360" s="429">
        <f>[5]Model_inputs!AJ148</f>
        <v>1</v>
      </c>
      <c r="CH360" s="419"/>
    </row>
    <row r="361" spans="1:86" s="425" customFormat="1">
      <c r="A361" s="425" t="s">
        <v>14</v>
      </c>
      <c r="B361" s="424">
        <f t="shared" si="255"/>
        <v>45</v>
      </c>
      <c r="C361" s="817">
        <f>[3]Model_inputs!D149</f>
        <v>1.0829742620797715E-3</v>
      </c>
      <c r="D361" s="815">
        <f>[3]Model_inputs!C149</f>
        <v>43399</v>
      </c>
      <c r="E361" s="806"/>
      <c r="F361" s="822">
        <f>[3]Model_inputs!E149</f>
        <v>0.14614188813899992</v>
      </c>
      <c r="G361" s="826">
        <f>[3]Model_inputs!F149</f>
        <v>4.0000000000000002E-4</v>
      </c>
      <c r="H361" s="794">
        <f>[3]Model_inputs!G149</f>
        <v>2.0899999999999998E-2</v>
      </c>
      <c r="I361" s="794">
        <f>[3]Model_inputs!H149</f>
        <v>0.1019379100526079</v>
      </c>
      <c r="J361" s="936">
        <f>[3]Model_inputs!I149</f>
        <v>2451.7900129422324</v>
      </c>
      <c r="K361" s="826">
        <f>[3]Model_inputs!J149</f>
        <v>1E-4</v>
      </c>
      <c r="L361" s="794">
        <f>[5]Model_inputs!K149</f>
        <v>4.4000000000000003E-3</v>
      </c>
      <c r="M361" s="794">
        <f>[3]Model_inputs!L149</f>
        <v>0.17909078928046376</v>
      </c>
      <c r="N361" s="827">
        <f>[3]Model_inputs!M149</f>
        <v>1554.5741234717002</v>
      </c>
      <c r="O361" s="794">
        <f>[3]Model_inputs!N149</f>
        <v>4.0000000000000002E-4</v>
      </c>
      <c r="P361" s="794">
        <f>[3]Model_inputs!O149</f>
        <v>2.0899999999999998E-2</v>
      </c>
      <c r="Q361" s="794">
        <f>[3]Model_inputs!P149</f>
        <v>7.8970771293353448E-2</v>
      </c>
      <c r="R361" s="827">
        <f>[3]Model_inputs!Q149</f>
        <v>677.09561252649883</v>
      </c>
      <c r="S361" s="826">
        <f>[3]Model_inputs!R149</f>
        <v>1.9E-3</v>
      </c>
      <c r="T361" s="794">
        <f>[3]Model_inputs!S149</f>
        <v>1.52E-2</v>
      </c>
      <c r="U361" s="794">
        <f>[3]Model_inputs!T149</f>
        <v>0.12366064268520979</v>
      </c>
      <c r="V361" s="827">
        <f>[3]Model_inputs!U149</f>
        <v>16630.438222265784</v>
      </c>
      <c r="W361" s="826">
        <f>[3]Model_inputs!V149</f>
        <v>2.0000000000000001E-4</v>
      </c>
      <c r="X361" s="794">
        <f>[3]Model_inputs!W149</f>
        <v>1.21E-2</v>
      </c>
      <c r="Y361" s="794">
        <f>[3]Model_inputs!X149</f>
        <v>9.2318674496078779E-2</v>
      </c>
      <c r="Z361" s="827">
        <f>[3]Model_inputs!Y149</f>
        <v>22938.82002964407</v>
      </c>
      <c r="AA361" s="422">
        <f t="shared" ref="AA361:AD361" si="347">AA260</f>
        <v>0.6676407045618109</v>
      </c>
      <c r="AB361" s="421">
        <f t="shared" si="347"/>
        <v>-1.2882827743278022E-2</v>
      </c>
      <c r="AC361" s="421">
        <f t="shared" si="347"/>
        <v>0.5314094021601089</v>
      </c>
      <c r="AD361" s="421">
        <f t="shared" si="347"/>
        <v>-7.3314998878008325E-2</v>
      </c>
      <c r="AE361" s="705">
        <f>RRinputs!I30</f>
        <v>0.50784457689270823</v>
      </c>
      <c r="AF361" s="698">
        <f>RRinputs!J30</f>
        <v>-9.1104082018061295E-3</v>
      </c>
      <c r="AG361" s="422">
        <f t="shared" ref="AG361:AJ361" si="348">AG260</f>
        <v>0.5768630321690521</v>
      </c>
      <c r="AH361" s="422">
        <f t="shared" si="348"/>
        <v>-8.2023576200001794E-2</v>
      </c>
      <c r="AI361" s="421">
        <f t="shared" si="348"/>
        <v>0.56161893043874977</v>
      </c>
      <c r="AJ361" s="421">
        <f t="shared" si="348"/>
        <v>-1.0385865541384152E-2</v>
      </c>
      <c r="AK361" s="506">
        <f>[4]Danaei!C189</f>
        <v>0.22120319999999999</v>
      </c>
      <c r="AL361" s="437">
        <f>[4]Danaei!D189</f>
        <v>0.26513239999999999</v>
      </c>
      <c r="AM361" s="437">
        <f>[4]Danaei!E189</f>
        <v>0.28967769999999998</v>
      </c>
      <c r="AN361" s="437">
        <f>[4]Danaei!F189</f>
        <v>0.22398670000000001</v>
      </c>
      <c r="AO361" s="800">
        <f>[3]Model_inputs!Z149</f>
        <v>3102.8341861572685</v>
      </c>
      <c r="AP361" s="422"/>
      <c r="AQ361" s="437">
        <f t="shared" si="344"/>
        <v>1</v>
      </c>
      <c r="AR361" s="424"/>
      <c r="AS361" s="424"/>
      <c r="AT361" s="424"/>
      <c r="AU361" s="424"/>
      <c r="AV361" s="424"/>
      <c r="AW361" s="424"/>
      <c r="AX361" s="424"/>
      <c r="AY361" s="424"/>
      <c r="AZ361" s="424"/>
      <c r="BA361" s="424"/>
      <c r="BB361" s="424"/>
      <c r="BC361" s="424"/>
      <c r="BD361" s="424"/>
      <c r="BE361" s="424"/>
      <c r="BF361" s="424"/>
      <c r="BG361" s="424"/>
      <c r="BH361" s="424"/>
      <c r="BI361" s="424"/>
      <c r="BJ361" s="424"/>
      <c r="BK361" s="424"/>
      <c r="BL361" s="424"/>
      <c r="BM361" s="424"/>
      <c r="BN361" s="424"/>
      <c r="BO361" s="424"/>
      <c r="BP361" s="424"/>
      <c r="BQ361" s="424"/>
      <c r="BR361" s="424"/>
      <c r="BS361" s="424"/>
      <c r="BT361" s="424"/>
      <c r="BU361" s="424"/>
      <c r="BV361" s="425" t="s">
        <v>14</v>
      </c>
      <c r="BW361" s="424">
        <v>45</v>
      </c>
      <c r="BX361" s="429">
        <f>[5]Model_inputs!AA149</f>
        <v>0.97014183377063523</v>
      </c>
      <c r="BY361" s="429">
        <f>[5]Model_inputs!AB149</f>
        <v>0.69389662823278841</v>
      </c>
      <c r="BZ361" s="429">
        <f>[5]Model_inputs!AC149</f>
        <v>0.79882816331504836</v>
      </c>
      <c r="CA361" s="429">
        <f>[5]Model_inputs!AD149</f>
        <v>0.88405797101449279</v>
      </c>
      <c r="CB361" s="429">
        <f>[5]Model_inputs!AE149</f>
        <v>0.90476190476190477</v>
      </c>
      <c r="CC361" s="429">
        <f>[5]Model_inputs!AF149</f>
        <v>0.87606789295637677</v>
      </c>
      <c r="CD361" s="429">
        <f>[5]Model_inputs!AG149</f>
        <v>0.7674949530690256</v>
      </c>
      <c r="CE361" s="429">
        <f>[5]Model_inputs!AH149</f>
        <v>0.84989012595326452</v>
      </c>
      <c r="CF361" s="429">
        <f>[5]Model_inputs!AI149</f>
        <v>1</v>
      </c>
      <c r="CG361" s="429">
        <f>[5]Model_inputs!AJ149</f>
        <v>1</v>
      </c>
      <c r="CH361" s="419"/>
    </row>
    <row r="362" spans="1:86" s="425" customFormat="1">
      <c r="A362" s="425" t="s">
        <v>14</v>
      </c>
      <c r="B362" s="424">
        <f t="shared" si="255"/>
        <v>46</v>
      </c>
      <c r="C362" s="817">
        <f>[3]Model_inputs!D150</f>
        <v>1.2268491211513508E-3</v>
      </c>
      <c r="D362" s="815">
        <f>[3]Model_inputs!C150</f>
        <v>42385</v>
      </c>
      <c r="E362" s="434"/>
      <c r="F362" s="822">
        <f>[3]Model_inputs!E150</f>
        <v>0.14715451787190453</v>
      </c>
      <c r="G362" s="826">
        <f>[3]Model_inputs!F150</f>
        <v>4.0000000000000002E-4</v>
      </c>
      <c r="H362" s="794">
        <f>[3]Model_inputs!G150</f>
        <v>2.07E-2</v>
      </c>
      <c r="I362" s="794">
        <f>[3]Model_inputs!H150</f>
        <v>0.1019379100526079</v>
      </c>
      <c r="J362" s="936">
        <f>[3]Model_inputs!I150</f>
        <v>2451.7900129422324</v>
      </c>
      <c r="K362" s="826">
        <f>[3]Model_inputs!J150</f>
        <v>1E-4</v>
      </c>
      <c r="L362" s="794">
        <f>[5]Model_inputs!K150</f>
        <v>4.5999999999999999E-3</v>
      </c>
      <c r="M362" s="794">
        <f>[3]Model_inputs!L150</f>
        <v>0.17909078928046376</v>
      </c>
      <c r="N362" s="827">
        <f>[3]Model_inputs!M150</f>
        <v>1554.5741234717002</v>
      </c>
      <c r="O362" s="794">
        <f>[3]Model_inputs!N150</f>
        <v>4.0000000000000002E-4</v>
      </c>
      <c r="P362" s="794">
        <f>[3]Model_inputs!O150</f>
        <v>2.07E-2</v>
      </c>
      <c r="Q362" s="794">
        <f>[3]Model_inputs!P150</f>
        <v>7.8970771293353448E-2</v>
      </c>
      <c r="R362" s="827">
        <f>[3]Model_inputs!Q150</f>
        <v>677.09561252649883</v>
      </c>
      <c r="S362" s="826">
        <f>[3]Model_inputs!R150</f>
        <v>2.0999999999999999E-3</v>
      </c>
      <c r="T362" s="794">
        <f>[3]Model_inputs!S150</f>
        <v>1.47E-2</v>
      </c>
      <c r="U362" s="794">
        <f>[3]Model_inputs!T150</f>
        <v>0.12366064268520979</v>
      </c>
      <c r="V362" s="827">
        <f>[3]Model_inputs!U150</f>
        <v>16630.438222265784</v>
      </c>
      <c r="W362" s="826">
        <f>[3]Model_inputs!V150</f>
        <v>2.0000000000000001E-4</v>
      </c>
      <c r="X362" s="794">
        <f>[3]Model_inputs!W150</f>
        <v>1.24E-2</v>
      </c>
      <c r="Y362" s="794">
        <f>[3]Model_inputs!X150</f>
        <v>9.2318674496078779E-2</v>
      </c>
      <c r="Z362" s="827">
        <f>[3]Model_inputs!Y150</f>
        <v>22938.82002964407</v>
      </c>
      <c r="AA362" s="422">
        <f t="shared" ref="AA362:AD362" si="349">AA261</f>
        <v>0.6676407045618109</v>
      </c>
      <c r="AB362" s="421">
        <f t="shared" si="349"/>
        <v>-1.2882827743278022E-2</v>
      </c>
      <c r="AC362" s="421">
        <f t="shared" si="349"/>
        <v>0.5314094021601089</v>
      </c>
      <c r="AD362" s="421">
        <f t="shared" si="349"/>
        <v>-7.3314998878008325E-2</v>
      </c>
      <c r="AE362" s="696">
        <f>AE361</f>
        <v>0.50784457689270823</v>
      </c>
      <c r="AF362" s="420">
        <f>AF361</f>
        <v>-9.1104082018061295E-3</v>
      </c>
      <c r="AG362" s="422">
        <f t="shared" ref="AG362:AJ362" si="350">AG261</f>
        <v>0.5768630321690521</v>
      </c>
      <c r="AH362" s="422">
        <f t="shared" si="350"/>
        <v>-8.2023576200001794E-2</v>
      </c>
      <c r="AI362" s="421">
        <f t="shared" si="350"/>
        <v>0.56161893043874977</v>
      </c>
      <c r="AJ362" s="421">
        <f t="shared" si="350"/>
        <v>-1.0385865541384152E-2</v>
      </c>
      <c r="AK362" s="506">
        <f>[4]Danaei!C190</f>
        <v>0.22181248000000001</v>
      </c>
      <c r="AL362" s="437">
        <f>[4]Danaei!D190</f>
        <v>0.29741148000000001</v>
      </c>
      <c r="AM362" s="437">
        <f>[4]Danaei!E190</f>
        <v>0.27969189999999999</v>
      </c>
      <c r="AN362" s="437">
        <f>[4]Danaei!F190</f>
        <v>0.20108408</v>
      </c>
      <c r="AO362" s="800">
        <f>[3]Model_inputs!Z150</f>
        <v>3153.3959946326122</v>
      </c>
      <c r="AP362" s="422"/>
      <c r="AQ362" s="437">
        <f t="shared" si="344"/>
        <v>0.99999994000000003</v>
      </c>
      <c r="AR362" s="424"/>
      <c r="AS362" s="424"/>
      <c r="AT362" s="424"/>
      <c r="AU362" s="424"/>
      <c r="AV362" s="424"/>
      <c r="AW362" s="424"/>
      <c r="AX362" s="424"/>
      <c r="AY362" s="424"/>
      <c r="AZ362" s="424"/>
      <c r="BA362" s="424"/>
      <c r="BB362" s="424"/>
      <c r="BC362" s="424"/>
      <c r="BD362" s="424"/>
      <c r="BE362" s="424"/>
      <c r="BF362" s="424"/>
      <c r="BG362" s="424"/>
      <c r="BH362" s="424"/>
      <c r="BI362" s="424"/>
      <c r="BJ362" s="424"/>
      <c r="BK362" s="424"/>
      <c r="BL362" s="424"/>
      <c r="BM362" s="424"/>
      <c r="BN362" s="424"/>
      <c r="BO362" s="424"/>
      <c r="BP362" s="424"/>
      <c r="BQ362" s="424"/>
      <c r="BR362" s="424"/>
      <c r="BS362" s="424"/>
      <c r="BT362" s="424"/>
      <c r="BU362" s="424"/>
      <c r="BV362" s="425" t="s">
        <v>14</v>
      </c>
      <c r="BW362" s="424">
        <v>46</v>
      </c>
      <c r="BX362" s="429">
        <f>[5]Model_inputs!AA150</f>
        <v>0.97014183377063523</v>
      </c>
      <c r="BY362" s="429">
        <f>[5]Model_inputs!AB150</f>
        <v>0.69389662823278841</v>
      </c>
      <c r="BZ362" s="429">
        <f>[5]Model_inputs!AC150</f>
        <v>0.79882816331504836</v>
      </c>
      <c r="CA362" s="429">
        <f>[5]Model_inputs!AD150</f>
        <v>0.88405797101449279</v>
      </c>
      <c r="CB362" s="429">
        <f>[5]Model_inputs!AE150</f>
        <v>0.90476190476190477</v>
      </c>
      <c r="CC362" s="429">
        <f>[5]Model_inputs!AF150</f>
        <v>0.87606789295637677</v>
      </c>
      <c r="CD362" s="429">
        <f>[5]Model_inputs!AG150</f>
        <v>0.7674949530690256</v>
      </c>
      <c r="CE362" s="429">
        <f>[5]Model_inputs!AH150</f>
        <v>0.84989012595326452</v>
      </c>
      <c r="CF362" s="429">
        <f>[5]Model_inputs!AI150</f>
        <v>1</v>
      </c>
      <c r="CG362" s="429">
        <f>[5]Model_inputs!AJ150</f>
        <v>1</v>
      </c>
      <c r="CH362" s="419"/>
    </row>
    <row r="363" spans="1:86" s="425" customFormat="1">
      <c r="A363" s="425" t="s">
        <v>14</v>
      </c>
      <c r="B363" s="424">
        <f t="shared" si="255"/>
        <v>47</v>
      </c>
      <c r="C363" s="817">
        <f>[3]Model_inputs!D151</f>
        <v>1.1920690913514171E-3</v>
      </c>
      <c r="D363" s="815">
        <f>[3]Model_inputs!C151</f>
        <v>41105</v>
      </c>
      <c r="E363" s="434">
        <f>SUM(D361:D365)</f>
        <v>205723</v>
      </c>
      <c r="F363" s="822">
        <f>[3]Model_inputs!E151</f>
        <v>0.14817416420346557</v>
      </c>
      <c r="G363" s="826">
        <f>[3]Model_inputs!F151</f>
        <v>5.0000000000000001E-4</v>
      </c>
      <c r="H363" s="794">
        <f>[3]Model_inputs!G151</f>
        <v>2.06E-2</v>
      </c>
      <c r="I363" s="794">
        <f>[3]Model_inputs!H151</f>
        <v>0.1019379100526079</v>
      </c>
      <c r="J363" s="936">
        <f>[3]Model_inputs!I151</f>
        <v>2451.7900129422324</v>
      </c>
      <c r="K363" s="826">
        <f>[3]Model_inputs!J151</f>
        <v>1E-4</v>
      </c>
      <c r="L363" s="794">
        <f>[5]Model_inputs!K151</f>
        <v>4.7000000000000002E-3</v>
      </c>
      <c r="M363" s="794">
        <f>[3]Model_inputs!L151</f>
        <v>0.17909078928046376</v>
      </c>
      <c r="N363" s="827">
        <f>[3]Model_inputs!M151</f>
        <v>1554.5741234717002</v>
      </c>
      <c r="O363" s="794">
        <f>[3]Model_inputs!N151</f>
        <v>5.0000000000000001E-4</v>
      </c>
      <c r="P363" s="794">
        <f>[3]Model_inputs!O151</f>
        <v>2.06E-2</v>
      </c>
      <c r="Q363" s="794">
        <f>[3]Model_inputs!P151</f>
        <v>7.8970771293353448E-2</v>
      </c>
      <c r="R363" s="827">
        <f>[3]Model_inputs!Q151</f>
        <v>677.09561252649883</v>
      </c>
      <c r="S363" s="826">
        <f>[3]Model_inputs!R151</f>
        <v>2.3E-3</v>
      </c>
      <c r="T363" s="794">
        <f>[3]Model_inputs!S151</f>
        <v>1.4200000000000001E-2</v>
      </c>
      <c r="U363" s="794">
        <f>[3]Model_inputs!T151</f>
        <v>0.12366064268520979</v>
      </c>
      <c r="V363" s="827">
        <f>[3]Model_inputs!U151</f>
        <v>16630.438222265784</v>
      </c>
      <c r="W363" s="826">
        <f>[3]Model_inputs!V151</f>
        <v>2.0000000000000001E-4</v>
      </c>
      <c r="X363" s="794">
        <f>[3]Model_inputs!W151</f>
        <v>1.2999999999999999E-2</v>
      </c>
      <c r="Y363" s="794">
        <f>[3]Model_inputs!X151</f>
        <v>9.2318674496078779E-2</v>
      </c>
      <c r="Z363" s="827">
        <f>[3]Model_inputs!Y151</f>
        <v>22938.82002964407</v>
      </c>
      <c r="AA363" s="422">
        <f t="shared" ref="AA363:AD363" si="351">AA262</f>
        <v>0.6676407045618109</v>
      </c>
      <c r="AB363" s="421">
        <f t="shared" si="351"/>
        <v>-1.2882827743278022E-2</v>
      </c>
      <c r="AC363" s="421">
        <f t="shared" si="351"/>
        <v>0.5314094021601089</v>
      </c>
      <c r="AD363" s="421">
        <f t="shared" si="351"/>
        <v>-7.3314998878008325E-2</v>
      </c>
      <c r="AE363" s="696">
        <f t="shared" ref="AE363:AE385" si="352">AE362</f>
        <v>0.50784457689270823</v>
      </c>
      <c r="AF363" s="420">
        <f t="shared" ref="AF363:AF385" si="353">AF362</f>
        <v>-9.1104082018061295E-3</v>
      </c>
      <c r="AG363" s="422">
        <f t="shared" ref="AG363:AJ363" si="354">AG262</f>
        <v>0.5768630321690521</v>
      </c>
      <c r="AH363" s="422">
        <f t="shared" si="354"/>
        <v>-8.2023576200001794E-2</v>
      </c>
      <c r="AI363" s="421">
        <f t="shared" si="354"/>
        <v>0.56161893043874977</v>
      </c>
      <c r="AJ363" s="421">
        <f t="shared" si="354"/>
        <v>-1.0385865541384152E-2</v>
      </c>
      <c r="AK363" s="506">
        <f>[4]Danaei!C191</f>
        <v>0.22384381</v>
      </c>
      <c r="AL363" s="437">
        <f>[4]Danaei!D191</f>
        <v>0.29162461000000001</v>
      </c>
      <c r="AM363" s="437">
        <f>[4]Danaei!E191</f>
        <v>0.28063795000000002</v>
      </c>
      <c r="AN363" s="437">
        <f>[4]Danaei!F191</f>
        <v>0.20389356</v>
      </c>
      <c r="AO363" s="800">
        <f>[3]Model_inputs!Z151</f>
        <v>3203.9578031079559</v>
      </c>
      <c r="AP363" s="422"/>
      <c r="AQ363" s="437">
        <f t="shared" si="344"/>
        <v>0.99999993000000009</v>
      </c>
      <c r="AR363" s="424"/>
      <c r="AS363" s="424"/>
      <c r="AT363" s="424"/>
      <c r="AU363" s="424"/>
      <c r="AV363" s="424"/>
      <c r="AW363" s="424"/>
      <c r="AX363" s="424"/>
      <c r="AY363" s="424"/>
      <c r="AZ363" s="424"/>
      <c r="BA363" s="424"/>
      <c r="BB363" s="424"/>
      <c r="BC363" s="424"/>
      <c r="BD363" s="424"/>
      <c r="BE363" s="424"/>
      <c r="BF363" s="424"/>
      <c r="BG363" s="424"/>
      <c r="BH363" s="424"/>
      <c r="BI363" s="424"/>
      <c r="BJ363" s="424"/>
      <c r="BK363" s="424"/>
      <c r="BL363" s="424"/>
      <c r="BM363" s="424"/>
      <c r="BN363" s="424"/>
      <c r="BO363" s="424"/>
      <c r="BP363" s="424"/>
      <c r="BQ363" s="424"/>
      <c r="BR363" s="424"/>
      <c r="BS363" s="424"/>
      <c r="BT363" s="424"/>
      <c r="BU363" s="424"/>
      <c r="BV363" s="425" t="s">
        <v>14</v>
      </c>
      <c r="BW363" s="424">
        <v>47</v>
      </c>
      <c r="BX363" s="429">
        <f>[5]Model_inputs!AA151</f>
        <v>0.97014183377063523</v>
      </c>
      <c r="BY363" s="429">
        <f>[5]Model_inputs!AB151</f>
        <v>0.69389662823278841</v>
      </c>
      <c r="BZ363" s="429">
        <f>[5]Model_inputs!AC151</f>
        <v>0.79882816331504836</v>
      </c>
      <c r="CA363" s="429">
        <f>[5]Model_inputs!AD151</f>
        <v>0.88405797101449279</v>
      </c>
      <c r="CB363" s="429">
        <f>[5]Model_inputs!AE151</f>
        <v>0.90476190476190477</v>
      </c>
      <c r="CC363" s="429">
        <f>[5]Model_inputs!AF151</f>
        <v>0.87606789295637677</v>
      </c>
      <c r="CD363" s="429">
        <f>[5]Model_inputs!AG151</f>
        <v>0.7674949530690256</v>
      </c>
      <c r="CE363" s="429">
        <f>[5]Model_inputs!AH151</f>
        <v>0.84989012595326452</v>
      </c>
      <c r="CF363" s="429">
        <f>[5]Model_inputs!AI151</f>
        <v>1</v>
      </c>
      <c r="CG363" s="429">
        <f>[5]Model_inputs!AJ151</f>
        <v>1</v>
      </c>
      <c r="CH363" s="419"/>
    </row>
    <row r="364" spans="1:86" s="425" customFormat="1">
      <c r="A364" s="425" t="s">
        <v>14</v>
      </c>
      <c r="B364" s="424">
        <f t="shared" si="255"/>
        <v>48</v>
      </c>
      <c r="C364" s="817">
        <f>[3]Model_inputs!D152</f>
        <v>1.490840176879343E-3</v>
      </c>
      <c r="D364" s="815">
        <f>[3]Model_inputs!C152</f>
        <v>39575</v>
      </c>
      <c r="E364" s="434"/>
      <c r="F364" s="822">
        <f>[3]Model_inputs!E152</f>
        <v>0.14920087575229954</v>
      </c>
      <c r="G364" s="826">
        <f>[3]Model_inputs!F152</f>
        <v>5.0000000000000001E-4</v>
      </c>
      <c r="H364" s="794">
        <f>[3]Model_inputs!G152</f>
        <v>2.0500000000000001E-2</v>
      </c>
      <c r="I364" s="794">
        <f>[3]Model_inputs!H152</f>
        <v>0.1019379100526079</v>
      </c>
      <c r="J364" s="936">
        <f>[3]Model_inputs!I152</f>
        <v>2451.7900129422324</v>
      </c>
      <c r="K364" s="826">
        <f>[3]Model_inputs!J152</f>
        <v>1E-4</v>
      </c>
      <c r="L364" s="794">
        <f>[5]Model_inputs!K152</f>
        <v>4.7000000000000002E-3</v>
      </c>
      <c r="M364" s="794">
        <f>[3]Model_inputs!L152</f>
        <v>0.17909078928046376</v>
      </c>
      <c r="N364" s="827">
        <f>[3]Model_inputs!M152</f>
        <v>1554.5741234717002</v>
      </c>
      <c r="O364" s="794">
        <f>[3]Model_inputs!N152</f>
        <v>5.0000000000000001E-4</v>
      </c>
      <c r="P364" s="794">
        <f>[3]Model_inputs!O152</f>
        <v>2.0500000000000001E-2</v>
      </c>
      <c r="Q364" s="794">
        <f>[3]Model_inputs!P152</f>
        <v>7.8970771293353448E-2</v>
      </c>
      <c r="R364" s="827">
        <f>[3]Model_inputs!Q152</f>
        <v>677.09561252649883</v>
      </c>
      <c r="S364" s="826">
        <f>[3]Model_inputs!R152</f>
        <v>2.3999999999999998E-3</v>
      </c>
      <c r="T364" s="794">
        <f>[3]Model_inputs!S152</f>
        <v>1.38E-2</v>
      </c>
      <c r="U364" s="794">
        <f>[3]Model_inputs!T152</f>
        <v>0.12366064268520979</v>
      </c>
      <c r="V364" s="827">
        <f>[3]Model_inputs!U152</f>
        <v>16630.438222265784</v>
      </c>
      <c r="W364" s="826">
        <f>[3]Model_inputs!V152</f>
        <v>2.9999999999999997E-4</v>
      </c>
      <c r="X364" s="794">
        <f>[3]Model_inputs!W152</f>
        <v>1.38E-2</v>
      </c>
      <c r="Y364" s="794">
        <f>[3]Model_inputs!X152</f>
        <v>9.2318674496078779E-2</v>
      </c>
      <c r="Z364" s="827">
        <f>[3]Model_inputs!Y152</f>
        <v>22938.82002964407</v>
      </c>
      <c r="AA364" s="422">
        <f t="shared" ref="AA364:AD364" si="355">AA263</f>
        <v>0.6676407045618109</v>
      </c>
      <c r="AB364" s="421">
        <f t="shared" si="355"/>
        <v>-1.2882827743278022E-2</v>
      </c>
      <c r="AC364" s="421">
        <f t="shared" si="355"/>
        <v>0.5314094021601089</v>
      </c>
      <c r="AD364" s="421">
        <f t="shared" si="355"/>
        <v>-7.3314998878008325E-2</v>
      </c>
      <c r="AE364" s="696">
        <f t="shared" si="352"/>
        <v>0.50784457689270823</v>
      </c>
      <c r="AF364" s="420">
        <f t="shared" si="353"/>
        <v>-9.1104082018061295E-3</v>
      </c>
      <c r="AG364" s="422">
        <f t="shared" ref="AG364:AJ364" si="356">AG263</f>
        <v>0.5768630321690521</v>
      </c>
      <c r="AH364" s="422">
        <f t="shared" si="356"/>
        <v>-8.2023576200001794E-2</v>
      </c>
      <c r="AI364" s="421">
        <f t="shared" si="356"/>
        <v>0.56161893043874977</v>
      </c>
      <c r="AJ364" s="421">
        <f t="shared" si="356"/>
        <v>-1.0385865541384152E-2</v>
      </c>
      <c r="AK364" s="506">
        <f>[4]Danaei!C192</f>
        <v>0.22587514</v>
      </c>
      <c r="AL364" s="437">
        <f>[4]Danaei!D192</f>
        <v>0.28583774000000001</v>
      </c>
      <c r="AM364" s="437">
        <f>[4]Danaei!E192</f>
        <v>0.281584</v>
      </c>
      <c r="AN364" s="437">
        <f>[4]Danaei!F192</f>
        <v>0.20670304</v>
      </c>
      <c r="AO364" s="800">
        <f>[3]Model_inputs!Z152</f>
        <v>3254.5196115832996</v>
      </c>
      <c r="AP364" s="422"/>
      <c r="AQ364" s="437">
        <f t="shared" si="344"/>
        <v>0.99999992000000004</v>
      </c>
      <c r="AR364" s="424"/>
      <c r="AS364" s="424"/>
      <c r="AT364" s="424"/>
      <c r="AU364" s="424"/>
      <c r="AV364" s="424"/>
      <c r="AW364" s="424"/>
      <c r="AX364" s="424"/>
      <c r="AY364" s="424"/>
      <c r="AZ364" s="424"/>
      <c r="BA364" s="424"/>
      <c r="BB364" s="424"/>
      <c r="BC364" s="424"/>
      <c r="BD364" s="424"/>
      <c r="BE364" s="424"/>
      <c r="BF364" s="424"/>
      <c r="BG364" s="424"/>
      <c r="BH364" s="424"/>
      <c r="BI364" s="424"/>
      <c r="BJ364" s="424"/>
      <c r="BK364" s="424"/>
      <c r="BL364" s="424"/>
      <c r="BM364" s="424"/>
      <c r="BN364" s="424"/>
      <c r="BO364" s="424"/>
      <c r="BP364" s="424"/>
      <c r="BQ364" s="424"/>
      <c r="BR364" s="424"/>
      <c r="BS364" s="424"/>
      <c r="BT364" s="424"/>
      <c r="BU364" s="424"/>
      <c r="BV364" s="425" t="s">
        <v>14</v>
      </c>
      <c r="BW364" s="424">
        <v>48</v>
      </c>
      <c r="BX364" s="429">
        <f>[5]Model_inputs!AA152</f>
        <v>0.97014183377063523</v>
      </c>
      <c r="BY364" s="429">
        <f>[5]Model_inputs!AB152</f>
        <v>0.69389662823278841</v>
      </c>
      <c r="BZ364" s="429">
        <f>[5]Model_inputs!AC152</f>
        <v>0.79882816331504836</v>
      </c>
      <c r="CA364" s="429">
        <f>[5]Model_inputs!AD152</f>
        <v>0.88405797101449279</v>
      </c>
      <c r="CB364" s="429">
        <f>[5]Model_inputs!AE152</f>
        <v>0.90476190476190477</v>
      </c>
      <c r="CC364" s="429">
        <f>[5]Model_inputs!AF152</f>
        <v>0.87606789295637677</v>
      </c>
      <c r="CD364" s="429">
        <f>[5]Model_inputs!AG152</f>
        <v>0.7674949530690256</v>
      </c>
      <c r="CE364" s="429">
        <f>[5]Model_inputs!AH152</f>
        <v>0.84989012595326452</v>
      </c>
      <c r="CF364" s="429">
        <f>[5]Model_inputs!AI152</f>
        <v>1</v>
      </c>
      <c r="CG364" s="429">
        <f>[5]Model_inputs!AJ152</f>
        <v>1</v>
      </c>
      <c r="CH364" s="419"/>
    </row>
    <row r="365" spans="1:86" s="425" customFormat="1">
      <c r="A365" s="425" t="s">
        <v>14</v>
      </c>
      <c r="B365" s="424">
        <f t="shared" si="255"/>
        <v>49</v>
      </c>
      <c r="C365" s="817">
        <f>[3]Model_inputs!D153</f>
        <v>1.2226495835349857E-3</v>
      </c>
      <c r="D365" s="815">
        <f>[3]Model_inputs!C153</f>
        <v>39259</v>
      </c>
      <c r="E365" s="434"/>
      <c r="F365" s="822">
        <f>[3]Model_inputs!E153</f>
        <v>0.15023470147390569</v>
      </c>
      <c r="G365" s="826">
        <f>[3]Model_inputs!F153</f>
        <v>5.9999999999999995E-4</v>
      </c>
      <c r="H365" s="794">
        <f>[3]Model_inputs!G153</f>
        <v>2.0400000000000001E-2</v>
      </c>
      <c r="I365" s="794">
        <f>[3]Model_inputs!H153</f>
        <v>0.1019379100526079</v>
      </c>
      <c r="J365" s="936">
        <f>[3]Model_inputs!I153</f>
        <v>2451.7900129422324</v>
      </c>
      <c r="K365" s="826">
        <f>[3]Model_inputs!J153</f>
        <v>1E-4</v>
      </c>
      <c r="L365" s="794">
        <f>[5]Model_inputs!K153</f>
        <v>4.4999999999999997E-3</v>
      </c>
      <c r="M365" s="794">
        <f>[3]Model_inputs!L153</f>
        <v>0.17909078928046376</v>
      </c>
      <c r="N365" s="827">
        <f>[3]Model_inputs!M153</f>
        <v>1554.5741234717002</v>
      </c>
      <c r="O365" s="794">
        <f>[3]Model_inputs!N153</f>
        <v>5.9999999999999995E-4</v>
      </c>
      <c r="P365" s="794">
        <f>[3]Model_inputs!O153</f>
        <v>2.0400000000000001E-2</v>
      </c>
      <c r="Q365" s="794">
        <f>[3]Model_inputs!P153</f>
        <v>7.8970771293353448E-2</v>
      </c>
      <c r="R365" s="827">
        <f>[3]Model_inputs!Q153</f>
        <v>677.09561252649883</v>
      </c>
      <c r="S365" s="826">
        <f>[3]Model_inputs!R153</f>
        <v>2.5999999999999999E-3</v>
      </c>
      <c r="T365" s="794">
        <f>[3]Model_inputs!S153</f>
        <v>1.35E-2</v>
      </c>
      <c r="U365" s="794">
        <f>[3]Model_inputs!T153</f>
        <v>0.12366064268520979</v>
      </c>
      <c r="V365" s="827">
        <f>[3]Model_inputs!U153</f>
        <v>16630.438222265784</v>
      </c>
      <c r="W365" s="826">
        <f>[3]Model_inputs!V153</f>
        <v>2.9999999999999997E-4</v>
      </c>
      <c r="X365" s="794">
        <f>[3]Model_inputs!W153</f>
        <v>1.47E-2</v>
      </c>
      <c r="Y365" s="794">
        <f>[3]Model_inputs!X153</f>
        <v>9.2318674496078779E-2</v>
      </c>
      <c r="Z365" s="827">
        <f>[3]Model_inputs!Y153</f>
        <v>22938.82002964407</v>
      </c>
      <c r="AA365" s="422">
        <f t="shared" ref="AA365:AD365" si="357">AA264</f>
        <v>0.6676407045618109</v>
      </c>
      <c r="AB365" s="421">
        <f t="shared" si="357"/>
        <v>-1.2882827743278022E-2</v>
      </c>
      <c r="AC365" s="421">
        <f t="shared" si="357"/>
        <v>0.5314094021601089</v>
      </c>
      <c r="AD365" s="421">
        <f t="shared" si="357"/>
        <v>-7.3314998878008325E-2</v>
      </c>
      <c r="AE365" s="696">
        <f t="shared" si="352"/>
        <v>0.50784457689270823</v>
      </c>
      <c r="AF365" s="420">
        <f t="shared" si="353"/>
        <v>-9.1104082018061295E-3</v>
      </c>
      <c r="AG365" s="422">
        <f t="shared" ref="AG365:AJ365" si="358">AG264</f>
        <v>0.5768630321690521</v>
      </c>
      <c r="AH365" s="422">
        <f t="shared" si="358"/>
        <v>-8.2023576200001794E-2</v>
      </c>
      <c r="AI365" s="421">
        <f t="shared" si="358"/>
        <v>0.56161893043874977</v>
      </c>
      <c r="AJ365" s="421">
        <f t="shared" si="358"/>
        <v>-1.0385865541384152E-2</v>
      </c>
      <c r="AK365" s="506">
        <f>[4]Danaei!C193</f>
        <v>0.22790647</v>
      </c>
      <c r="AL365" s="437">
        <f>[4]Danaei!D193</f>
        <v>0.28005087000000001</v>
      </c>
      <c r="AM365" s="437">
        <f>[4]Danaei!E193</f>
        <v>0.28253005000000003</v>
      </c>
      <c r="AN365" s="437">
        <f>[4]Danaei!F193</f>
        <v>0.20951252000000001</v>
      </c>
      <c r="AO365" s="800">
        <f>[3]Model_inputs!Z153</f>
        <v>3305.0814200586433</v>
      </c>
      <c r="AP365" s="422"/>
      <c r="AQ365" s="437">
        <f t="shared" si="344"/>
        <v>0.99999990999999999</v>
      </c>
      <c r="AR365" s="424"/>
      <c r="AS365" s="424"/>
      <c r="AT365" s="424"/>
      <c r="AU365" s="424"/>
      <c r="AV365" s="424"/>
      <c r="AW365" s="424"/>
      <c r="AX365" s="424"/>
      <c r="AY365" s="424"/>
      <c r="AZ365" s="424"/>
      <c r="BA365" s="424"/>
      <c r="BB365" s="424"/>
      <c r="BC365" s="424"/>
      <c r="BD365" s="424"/>
      <c r="BE365" s="424"/>
      <c r="BF365" s="424"/>
      <c r="BG365" s="424"/>
      <c r="BH365" s="424"/>
      <c r="BI365" s="424"/>
      <c r="BJ365" s="424"/>
      <c r="BK365" s="424"/>
      <c r="BL365" s="424"/>
      <c r="BM365" s="424"/>
      <c r="BN365" s="424"/>
      <c r="BO365" s="424"/>
      <c r="BP365" s="424"/>
      <c r="BQ365" s="424"/>
      <c r="BR365" s="424"/>
      <c r="BS365" s="424"/>
      <c r="BT365" s="424"/>
      <c r="BU365" s="424"/>
      <c r="BV365" s="425" t="s">
        <v>14</v>
      </c>
      <c r="BW365" s="424">
        <v>49</v>
      </c>
      <c r="BX365" s="429">
        <f>[5]Model_inputs!AA153</f>
        <v>0.97014183377063523</v>
      </c>
      <c r="BY365" s="429">
        <f>[5]Model_inputs!AB153</f>
        <v>0.69389662823278841</v>
      </c>
      <c r="BZ365" s="429">
        <f>[5]Model_inputs!AC153</f>
        <v>0.79882816331504836</v>
      </c>
      <c r="CA365" s="429">
        <f>[5]Model_inputs!AD153</f>
        <v>0.88405797101449279</v>
      </c>
      <c r="CB365" s="429">
        <f>[5]Model_inputs!AE153</f>
        <v>0.90476190476190477</v>
      </c>
      <c r="CC365" s="429">
        <f>[5]Model_inputs!AF153</f>
        <v>0.87606789295637677</v>
      </c>
      <c r="CD365" s="429">
        <f>[5]Model_inputs!AG153</f>
        <v>0.7674949530690256</v>
      </c>
      <c r="CE365" s="429">
        <f>[5]Model_inputs!AH153</f>
        <v>0.84989012595326452</v>
      </c>
      <c r="CF365" s="429">
        <f>[5]Model_inputs!AI153</f>
        <v>1</v>
      </c>
      <c r="CG365" s="429">
        <f>[5]Model_inputs!AJ153</f>
        <v>1</v>
      </c>
      <c r="CH365" s="419"/>
    </row>
    <row r="366" spans="1:86" s="425" customFormat="1">
      <c r="A366" s="425" t="s">
        <v>14</v>
      </c>
      <c r="B366" s="424">
        <f t="shared" si="255"/>
        <v>50</v>
      </c>
      <c r="C366" s="817">
        <f>[3]Model_inputs!D154</f>
        <v>1.6712518962281131E-3</v>
      </c>
      <c r="D366" s="815">
        <f>[3]Model_inputs!C154</f>
        <v>38893</v>
      </c>
      <c r="E366" s="806"/>
      <c r="F366" s="822">
        <f>[3]Model_inputs!E154</f>
        <v>0.15127569066299995</v>
      </c>
      <c r="G366" s="826">
        <f>[3]Model_inputs!F154</f>
        <v>5.9999999999999995E-4</v>
      </c>
      <c r="H366" s="794">
        <f>[3]Model_inputs!G154</f>
        <v>2.0299999999999999E-2</v>
      </c>
      <c r="I366" s="794">
        <f>[3]Model_inputs!H154</f>
        <v>0.10118670415112636</v>
      </c>
      <c r="J366" s="936">
        <f>[3]Model_inputs!I154</f>
        <v>2451.7900129422324</v>
      </c>
      <c r="K366" s="826">
        <f>[3]Model_inputs!J154</f>
        <v>2.0000000000000001E-4</v>
      </c>
      <c r="L366" s="794">
        <f>[5]Model_inputs!K154</f>
        <v>4.3E-3</v>
      </c>
      <c r="M366" s="794">
        <f>[3]Model_inputs!L154</f>
        <v>0.17774518370693476</v>
      </c>
      <c r="N366" s="827">
        <f>[3]Model_inputs!M154</f>
        <v>1554.5741234717002</v>
      </c>
      <c r="O366" s="794">
        <f>[3]Model_inputs!N154</f>
        <v>5.9999999999999995E-4</v>
      </c>
      <c r="P366" s="794">
        <f>[3]Model_inputs!O154</f>
        <v>2.0299999999999999E-2</v>
      </c>
      <c r="Q366" s="794">
        <f>[3]Model_inputs!P154</f>
        <v>7.9795870377243061E-2</v>
      </c>
      <c r="R366" s="827">
        <f>[3]Model_inputs!Q154</f>
        <v>677.09561252649883</v>
      </c>
      <c r="S366" s="826">
        <f>[3]Model_inputs!R154</f>
        <v>2.7000000000000001E-3</v>
      </c>
      <c r="T366" s="794">
        <f>[3]Model_inputs!S154</f>
        <v>1.32E-2</v>
      </c>
      <c r="U366" s="794">
        <f>[3]Model_inputs!T154</f>
        <v>8.5460822333805281E-2</v>
      </c>
      <c r="V366" s="827">
        <f>[3]Model_inputs!U154</f>
        <v>16630.438222265784</v>
      </c>
      <c r="W366" s="826">
        <f>[3]Model_inputs!V154</f>
        <v>2.9999999999999997E-4</v>
      </c>
      <c r="X366" s="794">
        <f>[3]Model_inputs!W154</f>
        <v>1.52E-2</v>
      </c>
      <c r="Y366" s="794">
        <f>[3]Model_inputs!X154</f>
        <v>7.9754562237679461E-2</v>
      </c>
      <c r="Z366" s="827">
        <f>[3]Model_inputs!Y154</f>
        <v>22938.82002964407</v>
      </c>
      <c r="AA366" s="422">
        <f t="shared" ref="AA366:AD366" si="359">AA265</f>
        <v>0.6676407045618109</v>
      </c>
      <c r="AB366" s="421">
        <f t="shared" si="359"/>
        <v>-1.2882827743278022E-2</v>
      </c>
      <c r="AC366" s="421">
        <f t="shared" si="359"/>
        <v>0.5314094021601089</v>
      </c>
      <c r="AD366" s="421">
        <f t="shared" si="359"/>
        <v>-7.3314998878008325E-2</v>
      </c>
      <c r="AE366" s="696">
        <f t="shared" si="352"/>
        <v>0.50784457689270823</v>
      </c>
      <c r="AF366" s="420">
        <f t="shared" si="353"/>
        <v>-9.1104082018061295E-3</v>
      </c>
      <c r="AG366" s="422">
        <f t="shared" ref="AG366:AJ366" si="360">AG265</f>
        <v>0.5768630321690521</v>
      </c>
      <c r="AH366" s="422">
        <f t="shared" si="360"/>
        <v>-8.2023576200001794E-2</v>
      </c>
      <c r="AI366" s="421">
        <f t="shared" si="360"/>
        <v>0.56161893043874977</v>
      </c>
      <c r="AJ366" s="421">
        <f t="shared" si="360"/>
        <v>-1.0385865541384152E-2</v>
      </c>
      <c r="AK366" s="506">
        <f>[4]Danaei!C194</f>
        <v>0.2299378</v>
      </c>
      <c r="AL366" s="437">
        <f>[4]Danaei!D194</f>
        <v>0.27426400000000001</v>
      </c>
      <c r="AM366" s="437">
        <f>[4]Danaei!E194</f>
        <v>0.28347610000000001</v>
      </c>
      <c r="AN366" s="437">
        <f>[4]Danaei!F194</f>
        <v>0.21232200000000001</v>
      </c>
      <c r="AO366" s="800">
        <f>[3]Model_inputs!Z154</f>
        <v>3355.643228533987</v>
      </c>
      <c r="AP366" s="422"/>
      <c r="AQ366" s="437">
        <f t="shared" si="344"/>
        <v>0.99999990000000005</v>
      </c>
      <c r="AR366" s="424"/>
      <c r="AT366" s="424"/>
      <c r="AU366" s="424"/>
      <c r="AV366" s="424"/>
      <c r="AW366" s="424"/>
      <c r="AX366" s="424"/>
      <c r="AY366" s="424"/>
      <c r="AZ366" s="424"/>
      <c r="BA366" s="424"/>
      <c r="BB366" s="424"/>
      <c r="BC366" s="424"/>
      <c r="BD366" s="424"/>
      <c r="BE366" s="424"/>
      <c r="BF366" s="424"/>
      <c r="BG366" s="424"/>
      <c r="BH366" s="424"/>
      <c r="BI366" s="424"/>
      <c r="BJ366" s="424"/>
      <c r="BK366" s="424"/>
      <c r="BL366" s="424"/>
      <c r="BM366" s="424"/>
      <c r="BN366" s="424"/>
      <c r="BO366" s="424"/>
      <c r="BP366" s="424"/>
      <c r="BQ366" s="424"/>
      <c r="BR366" s="424"/>
      <c r="BS366" s="424"/>
      <c r="BT366" s="424"/>
      <c r="BU366" s="424"/>
      <c r="BV366" s="425" t="s">
        <v>14</v>
      </c>
      <c r="BW366" s="424">
        <v>50</v>
      </c>
      <c r="BX366" s="429">
        <f>[5]Model_inputs!AA154</f>
        <v>0.97014183377063523</v>
      </c>
      <c r="BY366" s="429">
        <f>[5]Model_inputs!AB154</f>
        <v>0.69389662823278841</v>
      </c>
      <c r="BZ366" s="429">
        <f>[5]Model_inputs!AC154</f>
        <v>0.79882816331504836</v>
      </c>
      <c r="CA366" s="429">
        <f>[5]Model_inputs!AD154</f>
        <v>0.88405797101449279</v>
      </c>
      <c r="CB366" s="429">
        <f>[5]Model_inputs!AE154</f>
        <v>0.90476190476190477</v>
      </c>
      <c r="CC366" s="429">
        <f>[5]Model_inputs!AF154</f>
        <v>0.87606789295637677</v>
      </c>
      <c r="CD366" s="429">
        <f>[5]Model_inputs!AG154</f>
        <v>0.7674949530690256</v>
      </c>
      <c r="CE366" s="429">
        <f>[5]Model_inputs!AH154</f>
        <v>0.84989012595326452</v>
      </c>
      <c r="CF366" s="429">
        <f>[5]Model_inputs!AI154</f>
        <v>1</v>
      </c>
      <c r="CG366" s="429">
        <f>[5]Model_inputs!AJ154</f>
        <v>1</v>
      </c>
      <c r="CH366" s="419"/>
    </row>
    <row r="367" spans="1:86" s="425" customFormat="1">
      <c r="A367" s="425" t="s">
        <v>14</v>
      </c>
      <c r="B367" s="424">
        <f t="shared" si="255"/>
        <v>51</v>
      </c>
      <c r="C367" s="817">
        <f>[3]Model_inputs!D155</f>
        <v>1.3383162466542094E-3</v>
      </c>
      <c r="D367" s="815">
        <f>[3]Model_inputs!C155</f>
        <v>39602</v>
      </c>
      <c r="E367" s="434"/>
      <c r="F367" s="822">
        <f>[3]Model_inputs!E155</f>
        <v>0.15284797880005904</v>
      </c>
      <c r="G367" s="826">
        <f>[3]Model_inputs!F155</f>
        <v>6.9999999999999999E-4</v>
      </c>
      <c r="H367" s="794">
        <f>[3]Model_inputs!G155</f>
        <v>2.0199999999999999E-2</v>
      </c>
      <c r="I367" s="794">
        <f>[3]Model_inputs!H155</f>
        <v>0.10118670415112636</v>
      </c>
      <c r="J367" s="936">
        <f>[3]Model_inputs!I155</f>
        <v>2410.0927423987728</v>
      </c>
      <c r="K367" s="826">
        <f>[3]Model_inputs!J155</f>
        <v>2.0000000000000001E-4</v>
      </c>
      <c r="L367" s="794">
        <f>[5]Model_inputs!K155</f>
        <v>4.0000000000000001E-3</v>
      </c>
      <c r="M367" s="794">
        <f>[3]Model_inputs!L155</f>
        <v>0.17774518370693476</v>
      </c>
      <c r="N367" s="827">
        <f>[3]Model_inputs!M155</f>
        <v>1678.9220044299627</v>
      </c>
      <c r="O367" s="794">
        <f>[3]Model_inputs!N155</f>
        <v>6.9999999999999999E-4</v>
      </c>
      <c r="P367" s="794">
        <f>[3]Model_inputs!O155</f>
        <v>2.0199999999999999E-2</v>
      </c>
      <c r="Q367" s="794">
        <f>[3]Model_inputs!P155</f>
        <v>7.9795870377243061E-2</v>
      </c>
      <c r="R367" s="827">
        <f>[3]Model_inputs!Q155</f>
        <v>710.98890799151604</v>
      </c>
      <c r="S367" s="826">
        <f>[3]Model_inputs!R155</f>
        <v>2.8E-3</v>
      </c>
      <c r="T367" s="794">
        <f>[3]Model_inputs!S155</f>
        <v>1.2800000000000001E-2</v>
      </c>
      <c r="U367" s="794">
        <f>[3]Model_inputs!T155</f>
        <v>8.5460822333805281E-2</v>
      </c>
      <c r="V367" s="827">
        <f>[3]Model_inputs!U155</f>
        <v>16372.059221964248</v>
      </c>
      <c r="W367" s="826">
        <f>[3]Model_inputs!V155</f>
        <v>4.0000000000000002E-4</v>
      </c>
      <c r="X367" s="794">
        <f>[3]Model_inputs!W155</f>
        <v>1.55E-2</v>
      </c>
      <c r="Y367" s="794">
        <f>[3]Model_inputs!X155</f>
        <v>7.9754562237679461E-2</v>
      </c>
      <c r="Z367" s="827">
        <f>[3]Model_inputs!Y155</f>
        <v>22833.477813274571</v>
      </c>
      <c r="AA367" s="422">
        <f t="shared" ref="AA367:AD367" si="361">AA266</f>
        <v>0.6676407045618109</v>
      </c>
      <c r="AB367" s="421">
        <f t="shared" si="361"/>
        <v>-1.2882827743278022E-2</v>
      </c>
      <c r="AC367" s="421">
        <f t="shared" si="361"/>
        <v>0.5314094021601089</v>
      </c>
      <c r="AD367" s="421">
        <f t="shared" si="361"/>
        <v>-7.3314998878008325E-2</v>
      </c>
      <c r="AE367" s="696">
        <f t="shared" si="352"/>
        <v>0.50784457689270823</v>
      </c>
      <c r="AF367" s="420">
        <f t="shared" si="353"/>
        <v>-9.1104082018061295E-3</v>
      </c>
      <c r="AG367" s="422">
        <f t="shared" ref="AG367:AJ367" si="362">AG266</f>
        <v>0.5768630321690521</v>
      </c>
      <c r="AH367" s="422">
        <f t="shared" si="362"/>
        <v>-8.2023576200001794E-2</v>
      </c>
      <c r="AI367" s="421">
        <f t="shared" si="362"/>
        <v>0.56161893043874977</v>
      </c>
      <c r="AJ367" s="421">
        <f t="shared" si="362"/>
        <v>-1.0385865541384152E-2</v>
      </c>
      <c r="AK367" s="506">
        <f>[4]Danaei!C195</f>
        <v>0.22284112</v>
      </c>
      <c r="AL367" s="437">
        <f>[4]Danaei!D195</f>
        <v>0.29111878000000002</v>
      </c>
      <c r="AM367" s="437">
        <f>[4]Danaei!E195</f>
        <v>0.28990559999999999</v>
      </c>
      <c r="AN367" s="437">
        <f>[4]Danaei!F195</f>
        <v>0.19613440000000001</v>
      </c>
      <c r="AO367" s="800">
        <f>[3]Model_inputs!Z155</f>
        <v>3477.7373987649958</v>
      </c>
      <c r="AP367" s="422"/>
      <c r="AQ367" s="437">
        <f t="shared" si="344"/>
        <v>0.99999990000000005</v>
      </c>
      <c r="AR367" s="424"/>
      <c r="AT367" s="424"/>
      <c r="AU367" s="424"/>
      <c r="AV367" s="424"/>
      <c r="AW367" s="424"/>
      <c r="AX367" s="424"/>
      <c r="AY367" s="424"/>
      <c r="AZ367" s="424"/>
      <c r="BA367" s="424"/>
      <c r="BB367" s="424"/>
      <c r="BC367" s="424"/>
      <c r="BD367" s="424"/>
      <c r="BE367" s="424"/>
      <c r="BF367" s="424"/>
      <c r="BG367" s="424"/>
      <c r="BH367" s="424"/>
      <c r="BI367" s="424"/>
      <c r="BJ367" s="424"/>
      <c r="BK367" s="424"/>
      <c r="BL367" s="424"/>
      <c r="BM367" s="424"/>
      <c r="BN367" s="424"/>
      <c r="BO367" s="424"/>
      <c r="BP367" s="424"/>
      <c r="BQ367" s="424"/>
      <c r="BR367" s="424"/>
      <c r="BS367" s="424"/>
      <c r="BT367" s="424"/>
      <c r="BU367" s="424"/>
      <c r="BV367" s="425" t="s">
        <v>14</v>
      </c>
      <c r="BW367" s="424">
        <v>51</v>
      </c>
      <c r="BX367" s="429">
        <f>[5]Model_inputs!AA155</f>
        <v>0.97014183377063523</v>
      </c>
      <c r="BY367" s="429">
        <f>[5]Model_inputs!AB155</f>
        <v>0.69389662823278841</v>
      </c>
      <c r="BZ367" s="429">
        <f>[5]Model_inputs!AC155</f>
        <v>0.79882816331504836</v>
      </c>
      <c r="CA367" s="429">
        <f>[5]Model_inputs!AD155</f>
        <v>0.88405797101449279</v>
      </c>
      <c r="CB367" s="429">
        <f>[5]Model_inputs!AE155</f>
        <v>0.90476190476190477</v>
      </c>
      <c r="CC367" s="429">
        <f>[5]Model_inputs!AF155</f>
        <v>0.87606789295637677</v>
      </c>
      <c r="CD367" s="429">
        <f>[5]Model_inputs!AG155</f>
        <v>0.7674949530690256</v>
      </c>
      <c r="CE367" s="429">
        <f>[5]Model_inputs!AH155</f>
        <v>0.84989012595326452</v>
      </c>
      <c r="CF367" s="429">
        <f>[5]Model_inputs!AI155</f>
        <v>1</v>
      </c>
      <c r="CG367" s="429">
        <f>[5]Model_inputs!AJ155</f>
        <v>1</v>
      </c>
      <c r="CH367" s="419"/>
    </row>
    <row r="368" spans="1:86" s="425" customFormat="1">
      <c r="A368" s="425" t="s">
        <v>14</v>
      </c>
      <c r="B368" s="424">
        <f t="shared" si="255"/>
        <v>52</v>
      </c>
      <c r="C368" s="817">
        <f>[3]Model_inputs!D156</f>
        <v>2.0109597305313963E-3</v>
      </c>
      <c r="D368" s="815">
        <f>[3]Model_inputs!C156</f>
        <v>39782</v>
      </c>
      <c r="E368" s="434">
        <f>SUM(D366:D370)</f>
        <v>197151</v>
      </c>
      <c r="F368" s="822">
        <f>[3]Model_inputs!E156</f>
        <v>0.1544366085580032</v>
      </c>
      <c r="G368" s="826">
        <f>[3]Model_inputs!F156</f>
        <v>8.0000000000000004E-4</v>
      </c>
      <c r="H368" s="794">
        <f>[3]Model_inputs!G156</f>
        <v>0.02</v>
      </c>
      <c r="I368" s="794">
        <f>[3]Model_inputs!H156</f>
        <v>0.10118670415112636</v>
      </c>
      <c r="J368" s="936">
        <f>[3]Model_inputs!I156</f>
        <v>2368.3954718553132</v>
      </c>
      <c r="K368" s="826">
        <f>[3]Model_inputs!J156</f>
        <v>2.0000000000000001E-4</v>
      </c>
      <c r="L368" s="794">
        <f>[5]Model_inputs!K156</f>
        <v>3.8E-3</v>
      </c>
      <c r="M368" s="794">
        <f>[3]Model_inputs!L156</f>
        <v>0.17774518370693476</v>
      </c>
      <c r="N368" s="827">
        <f>[3]Model_inputs!M156</f>
        <v>1803.2698853882248</v>
      </c>
      <c r="O368" s="794">
        <f>[3]Model_inputs!N156</f>
        <v>8.0000000000000004E-4</v>
      </c>
      <c r="P368" s="794">
        <f>[3]Model_inputs!O156</f>
        <v>0.02</v>
      </c>
      <c r="Q368" s="794">
        <f>[3]Model_inputs!P156</f>
        <v>7.9795870377243061E-2</v>
      </c>
      <c r="R368" s="827">
        <f>[3]Model_inputs!Q156</f>
        <v>744.88220345653349</v>
      </c>
      <c r="S368" s="826">
        <f>[3]Model_inputs!R156</f>
        <v>2.8999999999999998E-3</v>
      </c>
      <c r="T368" s="794">
        <f>[3]Model_inputs!S156</f>
        <v>1.2500000000000001E-2</v>
      </c>
      <c r="U368" s="794">
        <f>[3]Model_inputs!T156</f>
        <v>8.5460822333805281E-2</v>
      </c>
      <c r="V368" s="827">
        <f>[3]Model_inputs!U156</f>
        <v>16113.680221662709</v>
      </c>
      <c r="W368" s="826">
        <f>[3]Model_inputs!V156</f>
        <v>4.0000000000000002E-4</v>
      </c>
      <c r="X368" s="794">
        <f>[3]Model_inputs!W156</f>
        <v>1.55E-2</v>
      </c>
      <c r="Y368" s="794">
        <f>[3]Model_inputs!X156</f>
        <v>7.9754562237679461E-2</v>
      </c>
      <c r="Z368" s="827">
        <f>[3]Model_inputs!Y156</f>
        <v>22728.135596905071</v>
      </c>
      <c r="AA368" s="422">
        <f t="shared" ref="AA368:AD368" si="363">AA267</f>
        <v>0.6676407045618109</v>
      </c>
      <c r="AB368" s="421">
        <f t="shared" si="363"/>
        <v>-1.2882827743278022E-2</v>
      </c>
      <c r="AC368" s="421">
        <f t="shared" si="363"/>
        <v>0.5314094021601089</v>
      </c>
      <c r="AD368" s="421">
        <f t="shared" si="363"/>
        <v>-7.3314998878008325E-2</v>
      </c>
      <c r="AE368" s="696">
        <f t="shared" si="352"/>
        <v>0.50784457689270823</v>
      </c>
      <c r="AF368" s="420">
        <f t="shared" si="353"/>
        <v>-9.1104082018061295E-3</v>
      </c>
      <c r="AG368" s="422">
        <f t="shared" ref="AG368:AJ368" si="364">AG267</f>
        <v>0.5768630321690521</v>
      </c>
      <c r="AH368" s="422">
        <f t="shared" si="364"/>
        <v>-8.2023576200001794E-2</v>
      </c>
      <c r="AI368" s="421">
        <f t="shared" si="364"/>
        <v>0.56161893043874977</v>
      </c>
      <c r="AJ368" s="421">
        <f t="shared" si="364"/>
        <v>-1.0385865541384152E-2</v>
      </c>
      <c r="AK368" s="506">
        <f>[4]Danaei!C196</f>
        <v>0.21574444000000001</v>
      </c>
      <c r="AL368" s="437">
        <f>[4]Danaei!D196</f>
        <v>0.30797356000000004</v>
      </c>
      <c r="AM368" s="437">
        <f>[4]Danaei!E196</f>
        <v>0.29633509999999996</v>
      </c>
      <c r="AN368" s="437">
        <f>[4]Danaei!F196</f>
        <v>0.17994680000000002</v>
      </c>
      <c r="AO368" s="800">
        <f>[3]Model_inputs!Z156</f>
        <v>3599.8315689960045</v>
      </c>
      <c r="AP368" s="422"/>
      <c r="AQ368" s="437">
        <f t="shared" si="344"/>
        <v>0.99999989999999994</v>
      </c>
      <c r="AR368" s="424"/>
      <c r="AT368" s="424"/>
      <c r="AU368" s="424"/>
      <c r="AV368" s="424"/>
      <c r="AW368" s="424"/>
      <c r="AX368" s="424"/>
      <c r="AY368" s="424"/>
      <c r="AZ368" s="424"/>
      <c r="BA368" s="424"/>
      <c r="BB368" s="424"/>
      <c r="BC368" s="424"/>
      <c r="BD368" s="424"/>
      <c r="BE368" s="424"/>
      <c r="BF368" s="424"/>
      <c r="BG368" s="424"/>
      <c r="BH368" s="424"/>
      <c r="BI368" s="424"/>
      <c r="BJ368" s="424"/>
      <c r="BK368" s="424"/>
      <c r="BL368" s="424"/>
      <c r="BM368" s="424"/>
      <c r="BN368" s="424"/>
      <c r="BO368" s="424"/>
      <c r="BP368" s="424"/>
      <c r="BQ368" s="424"/>
      <c r="BR368" s="424"/>
      <c r="BS368" s="424"/>
      <c r="BT368" s="424"/>
      <c r="BU368" s="424"/>
      <c r="BV368" s="425" t="s">
        <v>14</v>
      </c>
      <c r="BW368" s="424">
        <v>52</v>
      </c>
      <c r="BX368" s="429">
        <f>[5]Model_inputs!AA156</f>
        <v>0.97014183377063523</v>
      </c>
      <c r="BY368" s="429">
        <f>[5]Model_inputs!AB156</f>
        <v>0.69389662823278841</v>
      </c>
      <c r="BZ368" s="429">
        <f>[5]Model_inputs!AC156</f>
        <v>0.79882816331504836</v>
      </c>
      <c r="CA368" s="429">
        <f>[5]Model_inputs!AD156</f>
        <v>0.88405797101449279</v>
      </c>
      <c r="CB368" s="429">
        <f>[5]Model_inputs!AE156</f>
        <v>0.90476190476190477</v>
      </c>
      <c r="CC368" s="429">
        <f>[5]Model_inputs!AF156</f>
        <v>0.87606789295637677</v>
      </c>
      <c r="CD368" s="429">
        <f>[5]Model_inputs!AG156</f>
        <v>0.7674949530690256</v>
      </c>
      <c r="CE368" s="429">
        <f>[5]Model_inputs!AH156</f>
        <v>0.84989012595326452</v>
      </c>
      <c r="CF368" s="429">
        <f>[5]Model_inputs!AI156</f>
        <v>1</v>
      </c>
      <c r="CG368" s="429">
        <f>[5]Model_inputs!AJ156</f>
        <v>1</v>
      </c>
      <c r="CH368" s="419"/>
    </row>
    <row r="369" spans="1:86" s="425" customFormat="1">
      <c r="A369" s="425" t="s">
        <v>14</v>
      </c>
      <c r="B369" s="424">
        <f t="shared" si="255"/>
        <v>53</v>
      </c>
      <c r="C369" s="817">
        <f>[3]Model_inputs!D157</f>
        <v>2.0516197664699476E-3</v>
      </c>
      <c r="D369" s="815">
        <f>[3]Model_inputs!C157</f>
        <v>39481</v>
      </c>
      <c r="E369" s="434"/>
      <c r="F369" s="822">
        <f>[3]Model_inputs!E157</f>
        <v>0.15604174978392774</v>
      </c>
      <c r="G369" s="826">
        <f>[3]Model_inputs!F157</f>
        <v>8.0000000000000004E-4</v>
      </c>
      <c r="H369" s="794">
        <f>[3]Model_inputs!G157</f>
        <v>1.9699999999999999E-2</v>
      </c>
      <c r="I369" s="794">
        <f>[3]Model_inputs!H157</f>
        <v>0.10118670415112636</v>
      </c>
      <c r="J369" s="936">
        <f>[3]Model_inputs!I157</f>
        <v>2326.6982013118536</v>
      </c>
      <c r="K369" s="826">
        <f>[3]Model_inputs!J157</f>
        <v>2.0000000000000001E-4</v>
      </c>
      <c r="L369" s="794">
        <f>[5]Model_inputs!K157</f>
        <v>3.5999999999999999E-3</v>
      </c>
      <c r="M369" s="794">
        <f>[3]Model_inputs!L157</f>
        <v>0.17774518370693476</v>
      </c>
      <c r="N369" s="827">
        <f>[3]Model_inputs!M157</f>
        <v>1927.6177663464869</v>
      </c>
      <c r="O369" s="794">
        <f>[3]Model_inputs!N157</f>
        <v>8.0000000000000004E-4</v>
      </c>
      <c r="P369" s="794">
        <f>[3]Model_inputs!O157</f>
        <v>1.9699999999999999E-2</v>
      </c>
      <c r="Q369" s="794">
        <f>[3]Model_inputs!P157</f>
        <v>7.9795870377243061E-2</v>
      </c>
      <c r="R369" s="827">
        <f>[3]Model_inputs!Q157</f>
        <v>778.77549892155071</v>
      </c>
      <c r="S369" s="826">
        <f>[3]Model_inputs!R157</f>
        <v>3.0000000000000001E-3</v>
      </c>
      <c r="T369" s="794">
        <f>[3]Model_inputs!S157</f>
        <v>1.21E-2</v>
      </c>
      <c r="U369" s="794">
        <f>[3]Model_inputs!T157</f>
        <v>8.5460822333805281E-2</v>
      </c>
      <c r="V369" s="827">
        <f>[3]Model_inputs!U157</f>
        <v>15855.301221361171</v>
      </c>
      <c r="W369" s="826">
        <f>[3]Model_inputs!V157</f>
        <v>5.0000000000000001E-4</v>
      </c>
      <c r="X369" s="794">
        <f>[3]Model_inputs!W157</f>
        <v>1.52E-2</v>
      </c>
      <c r="Y369" s="794">
        <f>[3]Model_inputs!X157</f>
        <v>7.9754562237679461E-2</v>
      </c>
      <c r="Z369" s="827">
        <f>[3]Model_inputs!Y157</f>
        <v>22622.793380535571</v>
      </c>
      <c r="AA369" s="422">
        <f t="shared" ref="AA369:AD369" si="365">AA268</f>
        <v>0.6676407045618109</v>
      </c>
      <c r="AB369" s="421">
        <f t="shared" si="365"/>
        <v>-1.2882827743278022E-2</v>
      </c>
      <c r="AC369" s="421">
        <f t="shared" si="365"/>
        <v>0.5314094021601089</v>
      </c>
      <c r="AD369" s="421">
        <f t="shared" si="365"/>
        <v>-7.3314998878008325E-2</v>
      </c>
      <c r="AE369" s="696">
        <f t="shared" si="352"/>
        <v>0.50784457689270823</v>
      </c>
      <c r="AF369" s="420">
        <f t="shared" si="353"/>
        <v>-9.1104082018061295E-3</v>
      </c>
      <c r="AG369" s="422">
        <f t="shared" ref="AG369:AJ369" si="366">AG268</f>
        <v>0.5768630321690521</v>
      </c>
      <c r="AH369" s="422">
        <f t="shared" si="366"/>
        <v>-8.2023576200001794E-2</v>
      </c>
      <c r="AI369" s="421">
        <f t="shared" si="366"/>
        <v>0.56161893043874977</v>
      </c>
      <c r="AJ369" s="421">
        <f t="shared" si="366"/>
        <v>-1.0385865541384152E-2</v>
      </c>
      <c r="AK369" s="506">
        <f>[4]Danaei!C197</f>
        <v>0.20864776000000002</v>
      </c>
      <c r="AL369" s="437">
        <f>[4]Danaei!D197</f>
        <v>0.32482834000000005</v>
      </c>
      <c r="AM369" s="437">
        <f>[4]Danaei!E197</f>
        <v>0.30276459999999994</v>
      </c>
      <c r="AN369" s="437">
        <f>[4]Danaei!F197</f>
        <v>0.16375920000000002</v>
      </c>
      <c r="AO369" s="800">
        <f>[3]Model_inputs!Z157</f>
        <v>3721.9257392270129</v>
      </c>
      <c r="AP369" s="422"/>
      <c r="AQ369" s="437">
        <f t="shared" si="344"/>
        <v>0.99999990000000005</v>
      </c>
      <c r="AR369" s="424"/>
      <c r="AT369" s="424"/>
      <c r="AU369" s="424"/>
      <c r="AV369" s="424"/>
      <c r="AW369" s="424"/>
      <c r="AX369" s="424"/>
      <c r="AY369" s="424"/>
      <c r="AZ369" s="424"/>
      <c r="BA369" s="424"/>
      <c r="BB369" s="424"/>
      <c r="BC369" s="424"/>
      <c r="BD369" s="424"/>
      <c r="BE369" s="424"/>
      <c r="BF369" s="424"/>
      <c r="BG369" s="424"/>
      <c r="BH369" s="424"/>
      <c r="BI369" s="424"/>
      <c r="BJ369" s="424"/>
      <c r="BK369" s="424"/>
      <c r="BL369" s="424"/>
      <c r="BM369" s="424"/>
      <c r="BN369" s="424"/>
      <c r="BO369" s="424"/>
      <c r="BP369" s="424"/>
      <c r="BQ369" s="424"/>
      <c r="BR369" s="424"/>
      <c r="BS369" s="424"/>
      <c r="BT369" s="424"/>
      <c r="BU369" s="424"/>
      <c r="BV369" s="425" t="s">
        <v>14</v>
      </c>
      <c r="BW369" s="424">
        <v>53</v>
      </c>
      <c r="BX369" s="429">
        <f>[5]Model_inputs!AA157</f>
        <v>0.97014183377063523</v>
      </c>
      <c r="BY369" s="429">
        <f>[5]Model_inputs!AB157</f>
        <v>0.69389662823278841</v>
      </c>
      <c r="BZ369" s="429">
        <f>[5]Model_inputs!AC157</f>
        <v>0.79882816331504836</v>
      </c>
      <c r="CA369" s="429">
        <f>[5]Model_inputs!AD157</f>
        <v>0.88405797101449279</v>
      </c>
      <c r="CB369" s="429">
        <f>[5]Model_inputs!AE157</f>
        <v>0.90476190476190477</v>
      </c>
      <c r="CC369" s="429">
        <f>[5]Model_inputs!AF157</f>
        <v>0.87606789295637677</v>
      </c>
      <c r="CD369" s="429">
        <f>[5]Model_inputs!AG157</f>
        <v>0.7674949530690256</v>
      </c>
      <c r="CE369" s="429">
        <f>[5]Model_inputs!AH157</f>
        <v>0.84989012595326452</v>
      </c>
      <c r="CF369" s="429">
        <f>[5]Model_inputs!AI157</f>
        <v>1</v>
      </c>
      <c r="CG369" s="429">
        <f>[5]Model_inputs!AJ157</f>
        <v>1</v>
      </c>
      <c r="CH369" s="419"/>
    </row>
    <row r="370" spans="1:86" s="425" customFormat="1">
      <c r="A370" s="425" t="s">
        <v>14</v>
      </c>
      <c r="B370" s="424">
        <f t="shared" si="255"/>
        <v>54</v>
      </c>
      <c r="C370" s="817">
        <f>[3]Model_inputs!D158</f>
        <v>2.2085142030309952E-3</v>
      </c>
      <c r="D370" s="815">
        <f>[3]Model_inputs!C158</f>
        <v>39393</v>
      </c>
      <c r="E370" s="434"/>
      <c r="F370" s="822">
        <f>[3]Model_inputs!E158</f>
        <v>0.15766357409023857</v>
      </c>
      <c r="G370" s="826">
        <f>[3]Model_inputs!F158</f>
        <v>8.9999999999999998E-4</v>
      </c>
      <c r="H370" s="794">
        <f>[3]Model_inputs!G158</f>
        <v>1.9400000000000001E-2</v>
      </c>
      <c r="I370" s="794">
        <f>[3]Model_inputs!H158</f>
        <v>0.10118670415112636</v>
      </c>
      <c r="J370" s="936">
        <f>[3]Model_inputs!I158</f>
        <v>2285.000930768394</v>
      </c>
      <c r="K370" s="826">
        <f>[3]Model_inputs!J158</f>
        <v>2.0000000000000001E-4</v>
      </c>
      <c r="L370" s="794">
        <f>[5]Model_inputs!K158</f>
        <v>3.3999999999999998E-3</v>
      </c>
      <c r="M370" s="794">
        <f>[3]Model_inputs!L158</f>
        <v>0.17774518370693476</v>
      </c>
      <c r="N370" s="827">
        <f>[3]Model_inputs!M158</f>
        <v>2051.9656473047489</v>
      </c>
      <c r="O370" s="794">
        <f>[3]Model_inputs!N158</f>
        <v>8.9999999999999998E-4</v>
      </c>
      <c r="P370" s="794">
        <f>[3]Model_inputs!O158</f>
        <v>1.9400000000000001E-2</v>
      </c>
      <c r="Q370" s="794">
        <f>[3]Model_inputs!P158</f>
        <v>7.9795870377243061E-2</v>
      </c>
      <c r="R370" s="827">
        <f>[3]Model_inputs!Q158</f>
        <v>812.66879438656815</v>
      </c>
      <c r="S370" s="826">
        <f>[3]Model_inputs!R158</f>
        <v>3.0000000000000001E-3</v>
      </c>
      <c r="T370" s="794">
        <f>[3]Model_inputs!S158</f>
        <v>1.18E-2</v>
      </c>
      <c r="U370" s="794">
        <f>[3]Model_inputs!T158</f>
        <v>8.5460822333805281E-2</v>
      </c>
      <c r="V370" s="827">
        <f>[3]Model_inputs!U158</f>
        <v>15596.922221059633</v>
      </c>
      <c r="W370" s="826">
        <f>[3]Model_inputs!V158</f>
        <v>5.0000000000000001E-4</v>
      </c>
      <c r="X370" s="794">
        <f>[3]Model_inputs!W158</f>
        <v>1.47E-2</v>
      </c>
      <c r="Y370" s="794">
        <f>[3]Model_inputs!X158</f>
        <v>7.9754562237679461E-2</v>
      </c>
      <c r="Z370" s="827">
        <f>[3]Model_inputs!Y158</f>
        <v>22517.451164166072</v>
      </c>
      <c r="AA370" s="422">
        <f t="shared" ref="AA370:AD370" si="367">AA269</f>
        <v>0.6676407045618109</v>
      </c>
      <c r="AB370" s="421">
        <f t="shared" si="367"/>
        <v>-1.2882827743278022E-2</v>
      </c>
      <c r="AC370" s="421">
        <f t="shared" si="367"/>
        <v>0.5314094021601089</v>
      </c>
      <c r="AD370" s="421">
        <f t="shared" si="367"/>
        <v>-7.3314998878008325E-2</v>
      </c>
      <c r="AE370" s="696">
        <f t="shared" si="352"/>
        <v>0.50784457689270823</v>
      </c>
      <c r="AF370" s="420">
        <f t="shared" si="353"/>
        <v>-9.1104082018061295E-3</v>
      </c>
      <c r="AG370" s="422">
        <f t="shared" ref="AG370:AJ370" si="368">AG269</f>
        <v>0.5768630321690521</v>
      </c>
      <c r="AH370" s="422">
        <f t="shared" si="368"/>
        <v>-8.2023576200001794E-2</v>
      </c>
      <c r="AI370" s="421">
        <f t="shared" si="368"/>
        <v>0.56161893043874977</v>
      </c>
      <c r="AJ370" s="421">
        <f t="shared" si="368"/>
        <v>-1.0385865541384152E-2</v>
      </c>
      <c r="AK370" s="506">
        <f>[4]Danaei!C198</f>
        <v>0.20155108000000002</v>
      </c>
      <c r="AL370" s="437">
        <f>[4]Danaei!D198</f>
        <v>0.34168312000000006</v>
      </c>
      <c r="AM370" s="437">
        <f>[4]Danaei!E198</f>
        <v>0.30919409999999992</v>
      </c>
      <c r="AN370" s="437">
        <f>[4]Danaei!F198</f>
        <v>0.14757160000000002</v>
      </c>
      <c r="AO370" s="800">
        <f>[3]Model_inputs!Z158</f>
        <v>3844.0199094580216</v>
      </c>
      <c r="AP370" s="422"/>
      <c r="AQ370" s="437">
        <f t="shared" si="344"/>
        <v>0.99999990000000005</v>
      </c>
      <c r="AR370" s="424"/>
      <c r="AT370" s="424"/>
      <c r="AU370" s="424"/>
      <c r="AV370" s="424"/>
      <c r="AW370" s="424"/>
      <c r="AX370" s="424"/>
      <c r="AY370" s="424"/>
      <c r="AZ370" s="424"/>
      <c r="BA370" s="424"/>
      <c r="BB370" s="424"/>
      <c r="BC370" s="424"/>
      <c r="BD370" s="424"/>
      <c r="BE370" s="424"/>
      <c r="BF370" s="424"/>
      <c r="BG370" s="424"/>
      <c r="BH370" s="424"/>
      <c r="BI370" s="424"/>
      <c r="BJ370" s="424"/>
      <c r="BK370" s="424"/>
      <c r="BL370" s="424"/>
      <c r="BM370" s="424"/>
      <c r="BN370" s="424"/>
      <c r="BO370" s="424"/>
      <c r="BP370" s="424"/>
      <c r="BQ370" s="424"/>
      <c r="BR370" s="424"/>
      <c r="BS370" s="424"/>
      <c r="BT370" s="424"/>
      <c r="BU370" s="424"/>
      <c r="BV370" s="425" t="s">
        <v>14</v>
      </c>
      <c r="BW370" s="424">
        <v>54</v>
      </c>
      <c r="BX370" s="429">
        <f>[5]Model_inputs!AA158</f>
        <v>0.97014183377063523</v>
      </c>
      <c r="BY370" s="429">
        <f>[5]Model_inputs!AB158</f>
        <v>0.69389662823278841</v>
      </c>
      <c r="BZ370" s="429">
        <f>[5]Model_inputs!AC158</f>
        <v>0.79882816331504836</v>
      </c>
      <c r="CA370" s="429">
        <f>[5]Model_inputs!AD158</f>
        <v>0.88405797101449279</v>
      </c>
      <c r="CB370" s="429">
        <f>[5]Model_inputs!AE158</f>
        <v>0.90476190476190477</v>
      </c>
      <c r="CC370" s="429">
        <f>[5]Model_inputs!AF158</f>
        <v>0.87606789295637677</v>
      </c>
      <c r="CD370" s="429">
        <f>[5]Model_inputs!AG158</f>
        <v>0.7674949530690256</v>
      </c>
      <c r="CE370" s="429">
        <f>[5]Model_inputs!AH158</f>
        <v>0.84989012595326452</v>
      </c>
      <c r="CF370" s="429">
        <f>[5]Model_inputs!AI158</f>
        <v>1</v>
      </c>
      <c r="CG370" s="429">
        <f>[5]Model_inputs!AJ158</f>
        <v>1</v>
      </c>
      <c r="CH370" s="419"/>
    </row>
    <row r="371" spans="1:86" s="425" customFormat="1">
      <c r="A371" s="425" t="s">
        <v>14</v>
      </c>
      <c r="B371" s="424">
        <f t="shared" si="255"/>
        <v>55</v>
      </c>
      <c r="C371" s="817">
        <f>[3]Model_inputs!D159</f>
        <v>2.3886797351681164E-3</v>
      </c>
      <c r="D371" s="815">
        <f>[3]Model_inputs!C159</f>
        <v>38515</v>
      </c>
      <c r="E371" s="806"/>
      <c r="F371" s="822">
        <f>[3]Model_inputs!E159</f>
        <v>0.15930225487300004</v>
      </c>
      <c r="G371" s="826">
        <f>[3]Model_inputs!F159</f>
        <v>1E-3</v>
      </c>
      <c r="H371" s="794">
        <f>[3]Model_inputs!G159</f>
        <v>1.9400000000000001E-2</v>
      </c>
      <c r="I371" s="794">
        <f>[3]Model_inputs!H159</f>
        <v>9.9604173402221094E-2</v>
      </c>
      <c r="J371" s="936">
        <f>[3]Model_inputs!I159</f>
        <v>2243.303660224934</v>
      </c>
      <c r="K371" s="826">
        <f>[3]Model_inputs!J159</f>
        <v>2.0000000000000001E-4</v>
      </c>
      <c r="L371" s="794">
        <f>[5]Model_inputs!K159</f>
        <v>3.3999999999999998E-3</v>
      </c>
      <c r="M371" s="794">
        <f>[3]Model_inputs!L159</f>
        <v>0.17728998297707288</v>
      </c>
      <c r="N371" s="827">
        <f>[3]Model_inputs!M159</f>
        <v>2176.313528263011</v>
      </c>
      <c r="O371" s="794">
        <f>[3]Model_inputs!N159</f>
        <v>1E-3</v>
      </c>
      <c r="P371" s="794">
        <f>[3]Model_inputs!O159</f>
        <v>1.9400000000000001E-2</v>
      </c>
      <c r="Q371" s="794">
        <f>[3]Model_inputs!P159</f>
        <v>7.9413069103105915E-2</v>
      </c>
      <c r="R371" s="827">
        <f>[3]Model_inputs!Q159</f>
        <v>846.5620898515856</v>
      </c>
      <c r="S371" s="826">
        <f>[3]Model_inputs!R159</f>
        <v>3.0999999999999999E-3</v>
      </c>
      <c r="T371" s="794">
        <f>[3]Model_inputs!S159</f>
        <v>1.15E-2</v>
      </c>
      <c r="U371" s="794">
        <f>[3]Model_inputs!T159</f>
        <v>7.0857081446125264E-2</v>
      </c>
      <c r="V371" s="827">
        <f>[3]Model_inputs!U159</f>
        <v>15338.543220758094</v>
      </c>
      <c r="W371" s="826">
        <f>[3]Model_inputs!V159</f>
        <v>5.9999999999999995E-4</v>
      </c>
      <c r="X371" s="794">
        <f>[3]Model_inputs!W159</f>
        <v>1.4E-2</v>
      </c>
      <c r="Y371" s="794">
        <f>[3]Model_inputs!X159</f>
        <v>9.6717658318029698E-2</v>
      </c>
      <c r="Z371" s="827">
        <f>[3]Model_inputs!Y159</f>
        <v>22412.108947796572</v>
      </c>
      <c r="AA371" s="422">
        <f t="shared" ref="AA371:AD371" si="369">AA270</f>
        <v>0.6676407045618109</v>
      </c>
      <c r="AB371" s="421">
        <f t="shared" si="369"/>
        <v>-1.2882827743278022E-2</v>
      </c>
      <c r="AC371" s="421">
        <f t="shared" si="369"/>
        <v>0.5314094021601089</v>
      </c>
      <c r="AD371" s="421">
        <f t="shared" si="369"/>
        <v>-7.3314998878008325E-2</v>
      </c>
      <c r="AE371" s="696">
        <f t="shared" si="352"/>
        <v>0.50784457689270823</v>
      </c>
      <c r="AF371" s="420">
        <f t="shared" si="353"/>
        <v>-9.1104082018061295E-3</v>
      </c>
      <c r="AG371" s="422">
        <f t="shared" ref="AG371:AJ371" si="370">AG270</f>
        <v>0.5768630321690521</v>
      </c>
      <c r="AH371" s="422">
        <f t="shared" si="370"/>
        <v>-8.2023576200001794E-2</v>
      </c>
      <c r="AI371" s="421">
        <f t="shared" si="370"/>
        <v>0.56161893043874977</v>
      </c>
      <c r="AJ371" s="421">
        <f t="shared" si="370"/>
        <v>-1.0385865541384152E-2</v>
      </c>
      <c r="AK371" s="506">
        <f>[4]Danaei!C199</f>
        <v>0.1944544</v>
      </c>
      <c r="AL371" s="437">
        <f>[4]Danaei!D199</f>
        <v>0.35853790000000002</v>
      </c>
      <c r="AM371" s="437">
        <f>[4]Danaei!E199</f>
        <v>0.3156236</v>
      </c>
      <c r="AN371" s="437">
        <f>[4]Danaei!F199</f>
        <v>0.131384</v>
      </c>
      <c r="AO371" s="800">
        <f>[3]Model_inputs!Z159</f>
        <v>3966.1140796890304</v>
      </c>
      <c r="AP371" s="422"/>
      <c r="AQ371" s="437">
        <f t="shared" si="344"/>
        <v>0.99999989999999994</v>
      </c>
      <c r="AR371" s="424"/>
      <c r="AT371" s="424"/>
      <c r="AU371" s="424"/>
      <c r="AV371" s="424"/>
      <c r="AW371" s="424"/>
      <c r="AX371" s="424"/>
      <c r="AY371" s="424"/>
      <c r="AZ371" s="424"/>
      <c r="BA371" s="424"/>
      <c r="BB371" s="424"/>
      <c r="BC371" s="424"/>
      <c r="BD371" s="424"/>
      <c r="BE371" s="424"/>
      <c r="BF371" s="424"/>
      <c r="BG371" s="424"/>
      <c r="BH371" s="424"/>
      <c r="BI371" s="424"/>
      <c r="BJ371" s="424"/>
      <c r="BK371" s="424"/>
      <c r="BL371" s="424"/>
      <c r="BM371" s="424"/>
      <c r="BN371" s="424"/>
      <c r="BO371" s="424"/>
      <c r="BP371" s="424"/>
      <c r="BQ371" s="424"/>
      <c r="BR371" s="424"/>
      <c r="BS371" s="424"/>
      <c r="BT371" s="424"/>
      <c r="BU371" s="424"/>
      <c r="BV371" s="425" t="s">
        <v>14</v>
      </c>
      <c r="BW371" s="424">
        <v>55</v>
      </c>
      <c r="BX371" s="429">
        <f>[5]Model_inputs!AA159</f>
        <v>0.97014183377063523</v>
      </c>
      <c r="BY371" s="429">
        <f>[5]Model_inputs!AB159</f>
        <v>0.69389662823278841</v>
      </c>
      <c r="BZ371" s="429">
        <f>[5]Model_inputs!AC159</f>
        <v>0.79882816331504836</v>
      </c>
      <c r="CA371" s="429">
        <f>[5]Model_inputs!AD159</f>
        <v>0.88405797101449279</v>
      </c>
      <c r="CB371" s="429">
        <f>[5]Model_inputs!AE159</f>
        <v>0.90476190476190477</v>
      </c>
      <c r="CC371" s="429">
        <f>[5]Model_inputs!AF159</f>
        <v>0.87606789295637677</v>
      </c>
      <c r="CD371" s="429">
        <f>[5]Model_inputs!AG159</f>
        <v>0.7674949530690256</v>
      </c>
      <c r="CE371" s="429">
        <f>[5]Model_inputs!AH159</f>
        <v>0.84989012595326452</v>
      </c>
      <c r="CF371" s="429">
        <f>[5]Model_inputs!AI159</f>
        <v>1</v>
      </c>
      <c r="CG371" s="429">
        <f>[5]Model_inputs!AJ159</f>
        <v>1</v>
      </c>
      <c r="CH371" s="419"/>
    </row>
    <row r="372" spans="1:86" s="425" customFormat="1">
      <c r="A372" s="425" t="s">
        <v>14</v>
      </c>
      <c r="B372" s="424">
        <f t="shared" si="255"/>
        <v>56</v>
      </c>
      <c r="C372" s="817">
        <f>[3]Model_inputs!D160</f>
        <v>2.9349769204087624E-3</v>
      </c>
      <c r="D372" s="815">
        <f>[3]Model_inputs!C160</f>
        <v>37479</v>
      </c>
      <c r="E372" s="434"/>
      <c r="F372" s="822">
        <f>[3]Model_inputs!E160</f>
        <v>0.16197467773063506</v>
      </c>
      <c r="G372" s="826">
        <f>[3]Model_inputs!F160</f>
        <v>1.1000000000000001E-3</v>
      </c>
      <c r="H372" s="794">
        <f>[3]Model_inputs!G160</f>
        <v>1.9599999999999999E-2</v>
      </c>
      <c r="I372" s="794">
        <f>[3]Model_inputs!H160</f>
        <v>9.9604173402221094E-2</v>
      </c>
      <c r="J372" s="936">
        <f>[3]Model_inputs!I160</f>
        <v>2201.6063896814744</v>
      </c>
      <c r="K372" s="826">
        <f>[3]Model_inputs!J160</f>
        <v>2.0000000000000001E-4</v>
      </c>
      <c r="L372" s="794">
        <f>[5]Model_inputs!K160</f>
        <v>3.5000000000000001E-3</v>
      </c>
      <c r="M372" s="794">
        <f>[3]Model_inputs!L160</f>
        <v>0.17728998297707288</v>
      </c>
      <c r="N372" s="827">
        <f>[3]Model_inputs!M160</f>
        <v>2300.6614092212731</v>
      </c>
      <c r="O372" s="794">
        <f>[3]Model_inputs!N160</f>
        <v>1.1000000000000001E-3</v>
      </c>
      <c r="P372" s="794">
        <f>[3]Model_inputs!O160</f>
        <v>1.9599999999999999E-2</v>
      </c>
      <c r="Q372" s="794">
        <f>[3]Model_inputs!P160</f>
        <v>7.9413069103105915E-2</v>
      </c>
      <c r="R372" s="827">
        <f>[3]Model_inputs!Q160</f>
        <v>880.45538531660281</v>
      </c>
      <c r="S372" s="826">
        <f>[3]Model_inputs!R160</f>
        <v>3.2000000000000002E-3</v>
      </c>
      <c r="T372" s="794">
        <f>[3]Model_inputs!S160</f>
        <v>1.12E-2</v>
      </c>
      <c r="U372" s="794">
        <f>[3]Model_inputs!T160</f>
        <v>7.0857081446125264E-2</v>
      </c>
      <c r="V372" s="827">
        <f>[3]Model_inputs!U160</f>
        <v>15080.164220456556</v>
      </c>
      <c r="W372" s="826">
        <f>[3]Model_inputs!V160</f>
        <v>5.9999999999999995E-4</v>
      </c>
      <c r="X372" s="794">
        <f>[3]Model_inputs!W160</f>
        <v>1.34E-2</v>
      </c>
      <c r="Y372" s="794">
        <f>[3]Model_inputs!X160</f>
        <v>9.6717658318029698E-2</v>
      </c>
      <c r="Z372" s="827">
        <f>[3]Model_inputs!Y160</f>
        <v>22306.766731427073</v>
      </c>
      <c r="AA372" s="422">
        <f t="shared" ref="AA372:AD372" si="371">AA271</f>
        <v>0.6676407045618109</v>
      </c>
      <c r="AB372" s="421">
        <f t="shared" si="371"/>
        <v>-1.2882827743278022E-2</v>
      </c>
      <c r="AC372" s="421">
        <f t="shared" si="371"/>
        <v>0.5314094021601089</v>
      </c>
      <c r="AD372" s="421">
        <f t="shared" si="371"/>
        <v>-7.3314998878008325E-2</v>
      </c>
      <c r="AE372" s="696">
        <f t="shared" si="352"/>
        <v>0.50784457689270823</v>
      </c>
      <c r="AF372" s="420">
        <f t="shared" si="353"/>
        <v>-9.1104082018061295E-3</v>
      </c>
      <c r="AG372" s="422">
        <f t="shared" ref="AG372:AJ372" si="372">AG271</f>
        <v>0.5768630321690521</v>
      </c>
      <c r="AH372" s="422">
        <f t="shared" si="372"/>
        <v>-8.2023576200001794E-2</v>
      </c>
      <c r="AI372" s="421">
        <f t="shared" si="372"/>
        <v>0.56161893043874977</v>
      </c>
      <c r="AJ372" s="421">
        <f t="shared" si="372"/>
        <v>-1.0385865541384152E-2</v>
      </c>
      <c r="AK372" s="506">
        <f>[4]Danaei!C200</f>
        <v>0.20370895999999999</v>
      </c>
      <c r="AL372" s="437">
        <f>[4]Danaei!D200</f>
        <v>0.34707394000000003</v>
      </c>
      <c r="AM372" s="437">
        <f>[4]Danaei!E200</f>
        <v>0.30511398000000001</v>
      </c>
      <c r="AN372" s="437">
        <f>[4]Danaei!F200</f>
        <v>0.14410303999999999</v>
      </c>
      <c r="AO372" s="800">
        <f>[3]Model_inputs!Z160</f>
        <v>4088.2082499200392</v>
      </c>
      <c r="AP372" s="422"/>
      <c r="AQ372" s="437">
        <f t="shared" si="344"/>
        <v>0.99999991999999993</v>
      </c>
      <c r="AR372" s="424"/>
      <c r="AT372" s="424"/>
      <c r="AU372" s="424"/>
      <c r="AV372" s="424"/>
      <c r="AW372" s="424"/>
      <c r="AX372" s="424"/>
      <c r="AY372" s="424"/>
      <c r="AZ372" s="424"/>
      <c r="BA372" s="424"/>
      <c r="BB372" s="424"/>
      <c r="BC372" s="424"/>
      <c r="BD372" s="424"/>
      <c r="BE372" s="424"/>
      <c r="BF372" s="424"/>
      <c r="BG372" s="424"/>
      <c r="BH372" s="424"/>
      <c r="BI372" s="424"/>
      <c r="BJ372" s="424"/>
      <c r="BK372" s="424"/>
      <c r="BL372" s="424"/>
      <c r="BM372" s="424"/>
      <c r="BN372" s="424"/>
      <c r="BO372" s="424"/>
      <c r="BP372" s="424"/>
      <c r="BQ372" s="424"/>
      <c r="BR372" s="424"/>
      <c r="BS372" s="424"/>
      <c r="BT372" s="424"/>
      <c r="BU372" s="424"/>
      <c r="BV372" s="425" t="s">
        <v>14</v>
      </c>
      <c r="BW372" s="424">
        <v>56</v>
      </c>
      <c r="BX372" s="429">
        <f>[5]Model_inputs!AA160</f>
        <v>0.97014183377063523</v>
      </c>
      <c r="BY372" s="429">
        <f>[5]Model_inputs!AB160</f>
        <v>0.69389662823278841</v>
      </c>
      <c r="BZ372" s="429">
        <f>[5]Model_inputs!AC160</f>
        <v>0.79882816331504836</v>
      </c>
      <c r="CA372" s="429">
        <f>[5]Model_inputs!AD160</f>
        <v>0.88405797101449279</v>
      </c>
      <c r="CB372" s="429">
        <f>[5]Model_inputs!AE160</f>
        <v>0.90476190476190477</v>
      </c>
      <c r="CC372" s="429">
        <f>[5]Model_inputs!AF160</f>
        <v>0.87606789295637677</v>
      </c>
      <c r="CD372" s="429">
        <f>[5]Model_inputs!AG160</f>
        <v>0.7674949530690256</v>
      </c>
      <c r="CE372" s="429">
        <f>[5]Model_inputs!AH160</f>
        <v>0.84989012595326452</v>
      </c>
      <c r="CF372" s="429">
        <f>[5]Model_inputs!AI160</f>
        <v>1</v>
      </c>
      <c r="CG372" s="429">
        <f>[5]Model_inputs!AJ160</f>
        <v>1</v>
      </c>
      <c r="CH372" s="419"/>
    </row>
    <row r="373" spans="1:86" s="425" customFormat="1">
      <c r="A373" s="425" t="s">
        <v>14</v>
      </c>
      <c r="B373" s="424">
        <f t="shared" si="255"/>
        <v>57</v>
      </c>
      <c r="C373" s="817">
        <f>[3]Model_inputs!D161</f>
        <v>3.0656538252848615E-3</v>
      </c>
      <c r="D373" s="815">
        <f>[3]Model_inputs!C161</f>
        <v>36860</v>
      </c>
      <c r="E373" s="434">
        <f>SUM(D371:D375)</f>
        <v>184223</v>
      </c>
      <c r="F373" s="822">
        <f>[3]Model_inputs!E161</f>
        <v>0.16469193262116072</v>
      </c>
      <c r="G373" s="826">
        <f>[3]Model_inputs!F161</f>
        <v>1.1999999999999999E-3</v>
      </c>
      <c r="H373" s="794">
        <f>[3]Model_inputs!G161</f>
        <v>0.02</v>
      </c>
      <c r="I373" s="794">
        <f>[3]Model_inputs!H161</f>
        <v>9.9604173402221094E-2</v>
      </c>
      <c r="J373" s="936">
        <f>[3]Model_inputs!I161</f>
        <v>2159.9091191380148</v>
      </c>
      <c r="K373" s="826">
        <f>[3]Model_inputs!J161</f>
        <v>2.9999999999999997E-4</v>
      </c>
      <c r="L373" s="794">
        <f>[5]Model_inputs!K161</f>
        <v>3.8999999999999998E-3</v>
      </c>
      <c r="M373" s="794">
        <f>[3]Model_inputs!L161</f>
        <v>0.17728998297707288</v>
      </c>
      <c r="N373" s="827">
        <f>[3]Model_inputs!M161</f>
        <v>2425.0092901795351</v>
      </c>
      <c r="O373" s="794">
        <f>[3]Model_inputs!N161</f>
        <v>1.1999999999999999E-3</v>
      </c>
      <c r="P373" s="794">
        <f>[3]Model_inputs!O161</f>
        <v>0.02</v>
      </c>
      <c r="Q373" s="794">
        <f>[3]Model_inputs!P161</f>
        <v>7.9413069103105915E-2</v>
      </c>
      <c r="R373" s="827">
        <f>[3]Model_inputs!Q161</f>
        <v>914.34868078162026</v>
      </c>
      <c r="S373" s="826">
        <f>[3]Model_inputs!R161</f>
        <v>3.3E-3</v>
      </c>
      <c r="T373" s="794">
        <f>[3]Model_inputs!S161</f>
        <v>1.0999999999999999E-2</v>
      </c>
      <c r="U373" s="794">
        <f>[3]Model_inputs!T161</f>
        <v>7.0857081446125264E-2</v>
      </c>
      <c r="V373" s="827">
        <f>[3]Model_inputs!U161</f>
        <v>14821.785220155018</v>
      </c>
      <c r="W373" s="826">
        <f>[3]Model_inputs!V161</f>
        <v>6.9999999999999999E-4</v>
      </c>
      <c r="X373" s="794">
        <f>[3]Model_inputs!W161</f>
        <v>1.2999999999999999E-2</v>
      </c>
      <c r="Y373" s="794">
        <f>[3]Model_inputs!X161</f>
        <v>9.6717658318029698E-2</v>
      </c>
      <c r="Z373" s="827">
        <f>[3]Model_inputs!Y161</f>
        <v>22201.424515057573</v>
      </c>
      <c r="AA373" s="422">
        <f t="shared" ref="AA373:AD373" si="373">AA272</f>
        <v>0.6676407045618109</v>
      </c>
      <c r="AB373" s="421">
        <f t="shared" si="373"/>
        <v>-1.2882827743278022E-2</v>
      </c>
      <c r="AC373" s="421">
        <f t="shared" si="373"/>
        <v>0.5314094021601089</v>
      </c>
      <c r="AD373" s="421">
        <f t="shared" si="373"/>
        <v>-7.3314998878008325E-2</v>
      </c>
      <c r="AE373" s="696">
        <f t="shared" si="352"/>
        <v>0.50784457689270823</v>
      </c>
      <c r="AF373" s="420">
        <f t="shared" si="353"/>
        <v>-9.1104082018061295E-3</v>
      </c>
      <c r="AG373" s="422">
        <f t="shared" ref="AG373:AJ373" si="374">AG272</f>
        <v>0.5768630321690521</v>
      </c>
      <c r="AH373" s="422">
        <f t="shared" si="374"/>
        <v>-8.2023576200001794E-2</v>
      </c>
      <c r="AI373" s="421">
        <f t="shared" si="374"/>
        <v>0.56161893043874977</v>
      </c>
      <c r="AJ373" s="421">
        <f t="shared" si="374"/>
        <v>-1.0385865541384152E-2</v>
      </c>
      <c r="AK373" s="506">
        <f>[4]Danaei!C201</f>
        <v>0.21296351999999999</v>
      </c>
      <c r="AL373" s="437">
        <f>[4]Danaei!D201</f>
        <v>0.33560998000000003</v>
      </c>
      <c r="AM373" s="437">
        <f>[4]Danaei!E201</f>
        <v>0.29460436000000001</v>
      </c>
      <c r="AN373" s="437">
        <f>[4]Danaei!F201</f>
        <v>0.15682207999999997</v>
      </c>
      <c r="AO373" s="800">
        <f>[3]Model_inputs!Z161</f>
        <v>4210.302420151048</v>
      </c>
      <c r="AP373" s="422"/>
      <c r="AQ373" s="437">
        <f t="shared" si="344"/>
        <v>0.99999994000000003</v>
      </c>
      <c r="AR373" s="424"/>
      <c r="AT373" s="424"/>
      <c r="AU373" s="424"/>
      <c r="AV373" s="424"/>
      <c r="AW373" s="424"/>
      <c r="AX373" s="424"/>
      <c r="AY373" s="424"/>
      <c r="AZ373" s="424"/>
      <c r="BA373" s="424"/>
      <c r="BB373" s="424"/>
      <c r="BC373" s="424"/>
      <c r="BD373" s="424"/>
      <c r="BE373" s="424"/>
      <c r="BF373" s="424"/>
      <c r="BG373" s="424"/>
      <c r="BH373" s="424"/>
      <c r="BI373" s="424"/>
      <c r="BJ373" s="424"/>
      <c r="BK373" s="424"/>
      <c r="BL373" s="424"/>
      <c r="BM373" s="424"/>
      <c r="BN373" s="424"/>
      <c r="BO373" s="424"/>
      <c r="BP373" s="424"/>
      <c r="BQ373" s="424"/>
      <c r="BR373" s="424"/>
      <c r="BS373" s="424"/>
      <c r="BT373" s="424"/>
      <c r="BU373" s="424"/>
      <c r="BV373" s="425" t="s">
        <v>14</v>
      </c>
      <c r="BW373" s="424">
        <v>57</v>
      </c>
      <c r="BX373" s="429">
        <f>[5]Model_inputs!AA161</f>
        <v>0.97014183377063523</v>
      </c>
      <c r="BY373" s="429">
        <f>[5]Model_inputs!AB161</f>
        <v>0.69389662823278841</v>
      </c>
      <c r="BZ373" s="429">
        <f>[5]Model_inputs!AC161</f>
        <v>0.79882816331504836</v>
      </c>
      <c r="CA373" s="429">
        <f>[5]Model_inputs!AD161</f>
        <v>0.88405797101449279</v>
      </c>
      <c r="CB373" s="429">
        <f>[5]Model_inputs!AE161</f>
        <v>0.90476190476190477</v>
      </c>
      <c r="CC373" s="429">
        <f>[5]Model_inputs!AF161</f>
        <v>0.87606789295637677</v>
      </c>
      <c r="CD373" s="429">
        <f>[5]Model_inputs!AG161</f>
        <v>0.7674949530690256</v>
      </c>
      <c r="CE373" s="429">
        <f>[5]Model_inputs!AH161</f>
        <v>0.84989012595326452</v>
      </c>
      <c r="CF373" s="429">
        <f>[5]Model_inputs!AI161</f>
        <v>1</v>
      </c>
      <c r="CG373" s="429">
        <f>[5]Model_inputs!AJ161</f>
        <v>1</v>
      </c>
      <c r="CH373" s="419"/>
    </row>
    <row r="374" spans="1:86" s="425" customFormat="1">
      <c r="A374" s="425" t="s">
        <v>14</v>
      </c>
      <c r="B374" s="424">
        <f t="shared" si="255"/>
        <v>58</v>
      </c>
      <c r="C374" s="817">
        <f>[3]Model_inputs!D162</f>
        <v>3.1158714703018501E-3</v>
      </c>
      <c r="D374" s="815">
        <f>[3]Model_inputs!C162</f>
        <v>35945</v>
      </c>
      <c r="E374" s="434"/>
      <c r="F374" s="822">
        <f>[3]Model_inputs!E162</f>
        <v>0.16745477163781974</v>
      </c>
      <c r="G374" s="826">
        <f>[3]Model_inputs!F162</f>
        <v>1.2999999999999999E-3</v>
      </c>
      <c r="H374" s="794">
        <f>[3]Model_inputs!G162</f>
        <v>2.0799999999999999E-2</v>
      </c>
      <c r="I374" s="794">
        <f>[3]Model_inputs!H162</f>
        <v>9.9604173402221094E-2</v>
      </c>
      <c r="J374" s="936">
        <f>[3]Model_inputs!I162</f>
        <v>2118.2118485945552</v>
      </c>
      <c r="K374" s="826">
        <f>[3]Model_inputs!J162</f>
        <v>2.9999999999999997E-4</v>
      </c>
      <c r="L374" s="794">
        <f>[5]Model_inputs!K162</f>
        <v>4.4000000000000003E-3</v>
      </c>
      <c r="M374" s="794">
        <f>[3]Model_inputs!L162</f>
        <v>0.17728998297707288</v>
      </c>
      <c r="N374" s="827">
        <f>[3]Model_inputs!M162</f>
        <v>2549.3571711377972</v>
      </c>
      <c r="O374" s="794">
        <f>[3]Model_inputs!N162</f>
        <v>1.2999999999999999E-3</v>
      </c>
      <c r="P374" s="794">
        <f>[3]Model_inputs!O162</f>
        <v>2.0799999999999999E-2</v>
      </c>
      <c r="Q374" s="794">
        <f>[3]Model_inputs!P162</f>
        <v>7.9413069103105915E-2</v>
      </c>
      <c r="R374" s="827">
        <f>[3]Model_inputs!Q162</f>
        <v>948.24197624663748</v>
      </c>
      <c r="S374" s="826">
        <f>[3]Model_inputs!R162</f>
        <v>3.3999999999999998E-3</v>
      </c>
      <c r="T374" s="794">
        <f>[3]Model_inputs!S162</f>
        <v>1.09E-2</v>
      </c>
      <c r="U374" s="794">
        <f>[3]Model_inputs!T162</f>
        <v>7.0857081446125264E-2</v>
      </c>
      <c r="V374" s="827">
        <f>[3]Model_inputs!U162</f>
        <v>14563.406219853479</v>
      </c>
      <c r="W374" s="826">
        <f>[3]Model_inputs!V162</f>
        <v>8.0000000000000004E-4</v>
      </c>
      <c r="X374" s="794">
        <f>[3]Model_inputs!W162</f>
        <v>1.2699999999999999E-2</v>
      </c>
      <c r="Y374" s="794">
        <f>[3]Model_inputs!X162</f>
        <v>9.6717658318029698E-2</v>
      </c>
      <c r="Z374" s="827">
        <f>[3]Model_inputs!Y162</f>
        <v>22096.082298688074</v>
      </c>
      <c r="AA374" s="422">
        <f t="shared" ref="AA374:AD374" si="375">AA273</f>
        <v>0.6676407045618109</v>
      </c>
      <c r="AB374" s="421">
        <f t="shared" si="375"/>
        <v>-1.2882827743278022E-2</v>
      </c>
      <c r="AC374" s="421">
        <f t="shared" si="375"/>
        <v>0.5314094021601089</v>
      </c>
      <c r="AD374" s="421">
        <f t="shared" si="375"/>
        <v>-7.3314998878008325E-2</v>
      </c>
      <c r="AE374" s="696">
        <f t="shared" si="352"/>
        <v>0.50784457689270823</v>
      </c>
      <c r="AF374" s="420">
        <f t="shared" si="353"/>
        <v>-9.1104082018061295E-3</v>
      </c>
      <c r="AG374" s="422">
        <f t="shared" ref="AG374:AJ374" si="376">AG273</f>
        <v>0.5768630321690521</v>
      </c>
      <c r="AH374" s="422">
        <f t="shared" si="376"/>
        <v>-8.2023576200001794E-2</v>
      </c>
      <c r="AI374" s="421">
        <f t="shared" si="376"/>
        <v>0.56161893043874977</v>
      </c>
      <c r="AJ374" s="421">
        <f t="shared" si="376"/>
        <v>-1.0385865541384152E-2</v>
      </c>
      <c r="AK374" s="506">
        <f>[4]Danaei!C202</f>
        <v>0.22221807999999998</v>
      </c>
      <c r="AL374" s="437">
        <f>[4]Danaei!D202</f>
        <v>0.32414602000000003</v>
      </c>
      <c r="AM374" s="437">
        <f>[4]Danaei!E202</f>
        <v>0.28409474000000001</v>
      </c>
      <c r="AN374" s="437">
        <f>[4]Danaei!F202</f>
        <v>0.16954111999999996</v>
      </c>
      <c r="AO374" s="800">
        <f>[3]Model_inputs!Z162</f>
        <v>4332.3965903820563</v>
      </c>
      <c r="AP374" s="422"/>
      <c r="AQ374" s="437">
        <f t="shared" si="344"/>
        <v>0.99999996000000002</v>
      </c>
      <c r="AR374" s="424"/>
      <c r="AT374" s="424"/>
      <c r="AU374" s="424"/>
      <c r="AV374" s="424"/>
      <c r="AW374" s="424"/>
      <c r="AX374" s="424"/>
      <c r="AY374" s="424"/>
      <c r="AZ374" s="424"/>
      <c r="BA374" s="424"/>
      <c r="BB374" s="424"/>
      <c r="BC374" s="424"/>
      <c r="BD374" s="424"/>
      <c r="BE374" s="424"/>
      <c r="BF374" s="424"/>
      <c r="BG374" s="424"/>
      <c r="BH374" s="424"/>
      <c r="BI374" s="424"/>
      <c r="BJ374" s="424"/>
      <c r="BK374" s="424"/>
      <c r="BL374" s="424"/>
      <c r="BM374" s="424"/>
      <c r="BN374" s="424"/>
      <c r="BO374" s="424"/>
      <c r="BP374" s="424"/>
      <c r="BQ374" s="424"/>
      <c r="BR374" s="424"/>
      <c r="BS374" s="424"/>
      <c r="BT374" s="424"/>
      <c r="BU374" s="424"/>
      <c r="BV374" s="425" t="s">
        <v>14</v>
      </c>
      <c r="BW374" s="424">
        <v>58</v>
      </c>
      <c r="BX374" s="429">
        <f>[5]Model_inputs!AA162</f>
        <v>0.97014183377063523</v>
      </c>
      <c r="BY374" s="429">
        <f>[5]Model_inputs!AB162</f>
        <v>0.69389662823278841</v>
      </c>
      <c r="BZ374" s="429">
        <f>[5]Model_inputs!AC162</f>
        <v>0.79882816331504836</v>
      </c>
      <c r="CA374" s="429">
        <f>[5]Model_inputs!AD162</f>
        <v>0.88405797101449279</v>
      </c>
      <c r="CB374" s="429">
        <f>[5]Model_inputs!AE162</f>
        <v>0.90476190476190477</v>
      </c>
      <c r="CC374" s="429">
        <f>[5]Model_inputs!AF162</f>
        <v>0.87606789295637677</v>
      </c>
      <c r="CD374" s="429">
        <f>[5]Model_inputs!AG162</f>
        <v>0.7674949530690256</v>
      </c>
      <c r="CE374" s="429">
        <f>[5]Model_inputs!AH162</f>
        <v>0.84989012595326452</v>
      </c>
      <c r="CF374" s="429">
        <f>[5]Model_inputs!AI162</f>
        <v>1</v>
      </c>
      <c r="CG374" s="429">
        <f>[5]Model_inputs!AJ162</f>
        <v>1</v>
      </c>
      <c r="CH374" s="419"/>
    </row>
    <row r="375" spans="1:86" s="425" customFormat="1">
      <c r="A375" s="425" t="s">
        <v>14</v>
      </c>
      <c r="B375" s="424">
        <f t="shared" si="255"/>
        <v>59</v>
      </c>
      <c r="C375" s="817">
        <f>[3]Model_inputs!D163</f>
        <v>3.5286811201445346E-3</v>
      </c>
      <c r="D375" s="815">
        <f>[3]Model_inputs!C163</f>
        <v>35424</v>
      </c>
      <c r="E375" s="434"/>
      <c r="F375" s="822">
        <f>[3]Model_inputs!E163</f>
        <v>0.17026395949082115</v>
      </c>
      <c r="G375" s="826">
        <f>[3]Model_inputs!F163</f>
        <v>1.5E-3</v>
      </c>
      <c r="H375" s="794">
        <f>[3]Model_inputs!G163</f>
        <v>2.18E-2</v>
      </c>
      <c r="I375" s="794">
        <f>[3]Model_inputs!H163</f>
        <v>9.9604173402221094E-2</v>
      </c>
      <c r="J375" s="936">
        <f>[3]Model_inputs!I163</f>
        <v>2076.5145780510952</v>
      </c>
      <c r="K375" s="826">
        <f>[3]Model_inputs!J163</f>
        <v>2.9999999999999997E-4</v>
      </c>
      <c r="L375" s="794">
        <f>[5]Model_inputs!K163</f>
        <v>5.1999999999999998E-3</v>
      </c>
      <c r="M375" s="794">
        <f>[3]Model_inputs!L163</f>
        <v>0.17728998297707288</v>
      </c>
      <c r="N375" s="827">
        <f>[3]Model_inputs!M163</f>
        <v>2673.7050520960593</v>
      </c>
      <c r="O375" s="794">
        <f>[3]Model_inputs!N163</f>
        <v>1.5E-3</v>
      </c>
      <c r="P375" s="794">
        <f>[3]Model_inputs!O163</f>
        <v>2.18E-2</v>
      </c>
      <c r="Q375" s="794">
        <f>[3]Model_inputs!P163</f>
        <v>7.9413069103105915E-2</v>
      </c>
      <c r="R375" s="827">
        <f>[3]Model_inputs!Q163</f>
        <v>982.13527171165492</v>
      </c>
      <c r="S375" s="826">
        <f>[3]Model_inputs!R163</f>
        <v>3.5000000000000001E-3</v>
      </c>
      <c r="T375" s="794">
        <f>[3]Model_inputs!S163</f>
        <v>1.0800000000000001E-2</v>
      </c>
      <c r="U375" s="794">
        <f>[3]Model_inputs!T163</f>
        <v>7.0857081446125264E-2</v>
      </c>
      <c r="V375" s="827">
        <f>[3]Model_inputs!U163</f>
        <v>14305.027219551939</v>
      </c>
      <c r="W375" s="826">
        <f>[3]Model_inputs!V163</f>
        <v>8.9999999999999998E-4</v>
      </c>
      <c r="X375" s="794">
        <f>[3]Model_inputs!W163</f>
        <v>1.2500000000000001E-2</v>
      </c>
      <c r="Y375" s="794">
        <f>[3]Model_inputs!X163</f>
        <v>9.6717658318029698E-2</v>
      </c>
      <c r="Z375" s="827">
        <f>[3]Model_inputs!Y163</f>
        <v>21990.740082318574</v>
      </c>
      <c r="AA375" s="422">
        <f t="shared" ref="AA375:AD375" si="377">AA274</f>
        <v>0.6676407045618109</v>
      </c>
      <c r="AB375" s="421">
        <f t="shared" si="377"/>
        <v>-1.2882827743278022E-2</v>
      </c>
      <c r="AC375" s="421">
        <f t="shared" si="377"/>
        <v>0.5314094021601089</v>
      </c>
      <c r="AD375" s="421">
        <f t="shared" si="377"/>
        <v>-7.3314998878008325E-2</v>
      </c>
      <c r="AE375" s="696">
        <f t="shared" si="352"/>
        <v>0.50784457689270823</v>
      </c>
      <c r="AF375" s="420">
        <f t="shared" si="353"/>
        <v>-9.1104082018061295E-3</v>
      </c>
      <c r="AG375" s="422">
        <f t="shared" ref="AG375:AJ375" si="378">AG274</f>
        <v>0.5768630321690521</v>
      </c>
      <c r="AH375" s="422">
        <f t="shared" si="378"/>
        <v>-8.2023576200001794E-2</v>
      </c>
      <c r="AI375" s="421">
        <f t="shared" si="378"/>
        <v>0.56161893043874977</v>
      </c>
      <c r="AJ375" s="421">
        <f t="shared" si="378"/>
        <v>-1.0385865541384152E-2</v>
      </c>
      <c r="AK375" s="506">
        <f>[4]Danaei!C203</f>
        <v>0.23147263999999998</v>
      </c>
      <c r="AL375" s="437">
        <f>[4]Danaei!D203</f>
        <v>0.31268206000000004</v>
      </c>
      <c r="AM375" s="437">
        <f>[4]Danaei!E203</f>
        <v>0.27358512000000001</v>
      </c>
      <c r="AN375" s="437">
        <f>[4]Danaei!F203</f>
        <v>0.18226015999999995</v>
      </c>
      <c r="AO375" s="800">
        <f>[3]Model_inputs!Z163</f>
        <v>4454.4907606130655</v>
      </c>
      <c r="AP375" s="422"/>
      <c r="AQ375" s="437">
        <f t="shared" si="344"/>
        <v>0.9999999799999999</v>
      </c>
      <c r="AR375" s="424"/>
      <c r="AT375" s="424"/>
      <c r="AU375" s="424"/>
      <c r="AV375" s="424"/>
      <c r="AW375" s="424"/>
      <c r="AX375" s="424"/>
      <c r="AY375" s="424"/>
      <c r="AZ375" s="424"/>
      <c r="BA375" s="424"/>
      <c r="BB375" s="424"/>
      <c r="BC375" s="424"/>
      <c r="BD375" s="424"/>
      <c r="BE375" s="424"/>
      <c r="BF375" s="424"/>
      <c r="BG375" s="424"/>
      <c r="BH375" s="424"/>
      <c r="BI375" s="424"/>
      <c r="BJ375" s="424"/>
      <c r="BK375" s="424"/>
      <c r="BL375" s="424"/>
      <c r="BM375" s="424"/>
      <c r="BN375" s="424"/>
      <c r="BO375" s="424"/>
      <c r="BP375" s="424"/>
      <c r="BQ375" s="424"/>
      <c r="BR375" s="424"/>
      <c r="BS375" s="424"/>
      <c r="BT375" s="424"/>
      <c r="BU375" s="424"/>
      <c r="BV375" s="425" t="s">
        <v>14</v>
      </c>
      <c r="BW375" s="424">
        <v>59</v>
      </c>
      <c r="BX375" s="429">
        <f>[5]Model_inputs!AA163</f>
        <v>0.97014183377063523</v>
      </c>
      <c r="BY375" s="429">
        <f>[5]Model_inputs!AB163</f>
        <v>0.69389662823278841</v>
      </c>
      <c r="BZ375" s="429">
        <f>[5]Model_inputs!AC163</f>
        <v>0.79882816331504836</v>
      </c>
      <c r="CA375" s="429">
        <f>[5]Model_inputs!AD163</f>
        <v>0.88405797101449279</v>
      </c>
      <c r="CB375" s="429">
        <f>[5]Model_inputs!AE163</f>
        <v>0.90476190476190477</v>
      </c>
      <c r="CC375" s="429">
        <f>[5]Model_inputs!AF163</f>
        <v>0.87606789295637677</v>
      </c>
      <c r="CD375" s="429">
        <f>[5]Model_inputs!AG163</f>
        <v>0.7674949530690256</v>
      </c>
      <c r="CE375" s="429">
        <f>[5]Model_inputs!AH163</f>
        <v>0.84989012595326452</v>
      </c>
      <c r="CF375" s="429">
        <f>[5]Model_inputs!AI163</f>
        <v>1</v>
      </c>
      <c r="CG375" s="429">
        <f>[5]Model_inputs!AJ163</f>
        <v>1</v>
      </c>
      <c r="CH375" s="419"/>
    </row>
    <row r="376" spans="1:86" s="425" customFormat="1">
      <c r="A376" s="425" t="s">
        <v>14</v>
      </c>
      <c r="B376" s="424">
        <f t="shared" si="255"/>
        <v>60</v>
      </c>
      <c r="C376" s="817">
        <f>[3]Model_inputs!D164</f>
        <v>3.5745422842197038E-3</v>
      </c>
      <c r="D376" s="815">
        <f>[3]Model_inputs!C164</f>
        <v>34410</v>
      </c>
      <c r="E376" s="806"/>
      <c r="F376" s="822">
        <f>[3]Model_inputs!E164</f>
        <v>0.17312027371900002</v>
      </c>
      <c r="G376" s="826">
        <f>[3]Model_inputs!F164</f>
        <v>1.6000000000000001E-3</v>
      </c>
      <c r="H376" s="794">
        <f>[3]Model_inputs!G164</f>
        <v>2.3E-2</v>
      </c>
      <c r="I376" s="794">
        <f>[3]Model_inputs!H164</f>
        <v>0.1076479269005497</v>
      </c>
      <c r="J376" s="936">
        <f>[3]Model_inputs!I164</f>
        <v>2034.8173075076352</v>
      </c>
      <c r="K376" s="826">
        <f>[3]Model_inputs!J164</f>
        <v>4.0000000000000002E-4</v>
      </c>
      <c r="L376" s="794">
        <f>[5]Model_inputs!K164</f>
        <v>6.1000000000000004E-3</v>
      </c>
      <c r="M376" s="794">
        <f>[3]Model_inputs!L164</f>
        <v>0.18541648237162028</v>
      </c>
      <c r="N376" s="827">
        <f>[3]Model_inputs!M164</f>
        <v>2798.0529330543222</v>
      </c>
      <c r="O376" s="794">
        <f>[3]Model_inputs!N164</f>
        <v>1.6000000000000001E-3</v>
      </c>
      <c r="P376" s="794">
        <f>[3]Model_inputs!O164</f>
        <v>2.3E-2</v>
      </c>
      <c r="Q376" s="794">
        <f>[3]Model_inputs!P164</f>
        <v>7.8693107298581963E-2</v>
      </c>
      <c r="R376" s="827">
        <f>[3]Model_inputs!Q164</f>
        <v>1016.0285671766725</v>
      </c>
      <c r="S376" s="826">
        <f>[3]Model_inputs!R164</f>
        <v>3.5999999999999999E-3</v>
      </c>
      <c r="T376" s="794">
        <f>[3]Model_inputs!S164</f>
        <v>1.0800000000000001E-2</v>
      </c>
      <c r="U376" s="794">
        <f>[3]Model_inputs!T164</f>
        <v>7.310399657082238E-2</v>
      </c>
      <c r="V376" s="827">
        <f>[3]Model_inputs!U164</f>
        <v>14046.648219250399</v>
      </c>
      <c r="W376" s="826">
        <f>[3]Model_inputs!V164</f>
        <v>1E-3</v>
      </c>
      <c r="X376" s="794">
        <f>[3]Model_inputs!W164</f>
        <v>1.2500000000000001E-2</v>
      </c>
      <c r="Y376" s="794">
        <f>[3]Model_inputs!X164</f>
        <v>7.7691732719900916E-2</v>
      </c>
      <c r="Z376" s="827">
        <f>[3]Model_inputs!Y164</f>
        <v>21885.397865949079</v>
      </c>
      <c r="AA376" s="422">
        <f t="shared" ref="AA376:AD376" si="379">AA275</f>
        <v>0.6676407045618109</v>
      </c>
      <c r="AB376" s="421">
        <f t="shared" si="379"/>
        <v>-1.2882827743278022E-2</v>
      </c>
      <c r="AC376" s="421">
        <f t="shared" si="379"/>
        <v>0.5314094021601089</v>
      </c>
      <c r="AD376" s="421">
        <f t="shared" si="379"/>
        <v>-7.3314998878008325E-2</v>
      </c>
      <c r="AE376" s="696">
        <f t="shared" si="352"/>
        <v>0.50784457689270823</v>
      </c>
      <c r="AF376" s="420">
        <f t="shared" si="353"/>
        <v>-9.1104082018061295E-3</v>
      </c>
      <c r="AG376" s="422">
        <f t="shared" ref="AG376:AJ376" si="380">AG275</f>
        <v>0.5768630321690521</v>
      </c>
      <c r="AH376" s="422">
        <f t="shared" si="380"/>
        <v>-8.2023576200001794E-2</v>
      </c>
      <c r="AI376" s="421">
        <f t="shared" si="380"/>
        <v>0.56161893043874977</v>
      </c>
      <c r="AJ376" s="421">
        <f t="shared" si="380"/>
        <v>-1.0385865541384152E-2</v>
      </c>
      <c r="AK376" s="506">
        <f>[4]Danaei!C204</f>
        <v>0.2407272</v>
      </c>
      <c r="AL376" s="437">
        <f>[4]Danaei!D204</f>
        <v>0.30121809999999999</v>
      </c>
      <c r="AM376" s="437">
        <f>[4]Danaei!E204</f>
        <v>0.26307550000000002</v>
      </c>
      <c r="AN376" s="437">
        <f>[4]Danaei!F204</f>
        <v>0.19497919999999999</v>
      </c>
      <c r="AO376" s="800">
        <f>[3]Model_inputs!Z164</f>
        <v>4576.5849308440738</v>
      </c>
      <c r="AP376" s="422"/>
      <c r="AQ376" s="437">
        <f t="shared" si="344"/>
        <v>1</v>
      </c>
      <c r="AR376" s="424"/>
      <c r="AT376" s="424"/>
      <c r="AU376" s="424"/>
      <c r="AV376" s="424"/>
      <c r="AW376" s="424"/>
      <c r="AX376" s="424"/>
      <c r="AY376" s="424"/>
      <c r="AZ376" s="424"/>
      <c r="BA376" s="424"/>
      <c r="BB376" s="424"/>
      <c r="BC376" s="424"/>
      <c r="BD376" s="424"/>
      <c r="BE376" s="424"/>
      <c r="BF376" s="424"/>
      <c r="BG376" s="424"/>
      <c r="BH376" s="424"/>
      <c r="BI376" s="424"/>
      <c r="BJ376" s="424"/>
      <c r="BK376" s="424"/>
      <c r="BL376" s="424"/>
      <c r="BM376" s="424"/>
      <c r="BN376" s="424"/>
      <c r="BO376" s="424"/>
      <c r="BP376" s="424"/>
      <c r="BQ376" s="424"/>
      <c r="BR376" s="424"/>
      <c r="BS376" s="424"/>
      <c r="BT376" s="424"/>
      <c r="BU376" s="424"/>
      <c r="BV376" s="425" t="s">
        <v>14</v>
      </c>
      <c r="BW376" s="424">
        <v>60</v>
      </c>
      <c r="BX376" s="429">
        <f>[5]Model_inputs!AA164</f>
        <v>0.97014183377063523</v>
      </c>
      <c r="BY376" s="429">
        <f>[5]Model_inputs!AB164</f>
        <v>0.69389662823278841</v>
      </c>
      <c r="BZ376" s="429">
        <f>[5]Model_inputs!AC164</f>
        <v>0.79882816331504836</v>
      </c>
      <c r="CA376" s="429">
        <f>[5]Model_inputs!AD164</f>
        <v>0.88405797101449279</v>
      </c>
      <c r="CB376" s="429">
        <f>[5]Model_inputs!AE164</f>
        <v>0.90476190476190477</v>
      </c>
      <c r="CC376" s="429">
        <f>[5]Model_inputs!AF164</f>
        <v>0.87606789295637677</v>
      </c>
      <c r="CD376" s="429">
        <f>[5]Model_inputs!AG164</f>
        <v>0.7674949530690256</v>
      </c>
      <c r="CE376" s="429">
        <f>[5]Model_inputs!AH164</f>
        <v>0.84989012595326452</v>
      </c>
      <c r="CF376" s="429">
        <f>[5]Model_inputs!AI164</f>
        <v>1</v>
      </c>
      <c r="CG376" s="429">
        <f>[5]Model_inputs!AJ164</f>
        <v>1</v>
      </c>
      <c r="CH376" s="419"/>
    </row>
    <row r="377" spans="1:86" s="425" customFormat="1">
      <c r="A377" s="425" t="s">
        <v>14</v>
      </c>
      <c r="B377" s="424">
        <f t="shared" si="255"/>
        <v>61</v>
      </c>
      <c r="C377" s="817">
        <f>[3]Model_inputs!D165</f>
        <v>3.2315978456014362E-3</v>
      </c>
      <c r="D377" s="815">
        <f>[3]Model_inputs!C165</f>
        <v>33420</v>
      </c>
      <c r="E377" s="434"/>
      <c r="F377" s="822">
        <f>[3]Model_inputs!E165</f>
        <v>0.17632885144740212</v>
      </c>
      <c r="G377" s="826">
        <f>[3]Model_inputs!F165</f>
        <v>1.8E-3</v>
      </c>
      <c r="H377" s="794">
        <f>[3]Model_inputs!G165</f>
        <v>2.4299999999999999E-2</v>
      </c>
      <c r="I377" s="794">
        <f>[3]Model_inputs!H165</f>
        <v>0.1076479269005497</v>
      </c>
      <c r="J377" s="936">
        <f>[3]Model_inputs!I165</f>
        <v>2044.8101002699052</v>
      </c>
      <c r="K377" s="826">
        <f>[3]Model_inputs!J165</f>
        <v>4.0000000000000002E-4</v>
      </c>
      <c r="L377" s="794">
        <f>[5]Model_inputs!K165</f>
        <v>7.1999999999999998E-3</v>
      </c>
      <c r="M377" s="794">
        <f>[3]Model_inputs!L165</f>
        <v>0.18541648237162028</v>
      </c>
      <c r="N377" s="827">
        <f>[3]Model_inputs!M165</f>
        <v>3201.753415491039</v>
      </c>
      <c r="O377" s="794">
        <f>[3]Model_inputs!N165</f>
        <v>1.8E-3</v>
      </c>
      <c r="P377" s="794">
        <f>[3]Model_inputs!O165</f>
        <v>2.4299999999999999E-2</v>
      </c>
      <c r="Q377" s="794">
        <f>[3]Model_inputs!P165</f>
        <v>7.8693107298581963E-2</v>
      </c>
      <c r="R377" s="827">
        <f>[3]Model_inputs!Q165</f>
        <v>1026.730151732892</v>
      </c>
      <c r="S377" s="826">
        <f>[3]Model_inputs!R165</f>
        <v>3.8E-3</v>
      </c>
      <c r="T377" s="794">
        <f>[3]Model_inputs!S165</f>
        <v>1.0800000000000001E-2</v>
      </c>
      <c r="U377" s="794">
        <f>[3]Model_inputs!T165</f>
        <v>7.310399657082238E-2</v>
      </c>
      <c r="V377" s="827">
        <f>[3]Model_inputs!U165</f>
        <v>14195.962584284482</v>
      </c>
      <c r="W377" s="826">
        <f>[3]Model_inputs!V165</f>
        <v>1.1000000000000001E-3</v>
      </c>
      <c r="X377" s="794">
        <f>[3]Model_inputs!W165</f>
        <v>1.2500000000000001E-2</v>
      </c>
      <c r="Y377" s="794">
        <f>[3]Model_inputs!X165</f>
        <v>7.7691732719900916E-2</v>
      </c>
      <c r="Z377" s="827">
        <f>[3]Model_inputs!Y165</f>
        <v>22004.389988500887</v>
      </c>
      <c r="AA377" s="422">
        <f t="shared" ref="AA377:AD377" si="381">AA276</f>
        <v>0.6676407045618109</v>
      </c>
      <c r="AB377" s="421">
        <f t="shared" si="381"/>
        <v>-1.2882827743278022E-2</v>
      </c>
      <c r="AC377" s="421">
        <f t="shared" si="381"/>
        <v>0.5314094021601089</v>
      </c>
      <c r="AD377" s="421">
        <f t="shared" si="381"/>
        <v>-7.3314998878008325E-2</v>
      </c>
      <c r="AE377" s="696">
        <f t="shared" si="352"/>
        <v>0.50784457689270823</v>
      </c>
      <c r="AF377" s="420">
        <f t="shared" si="353"/>
        <v>-9.1104082018061295E-3</v>
      </c>
      <c r="AG377" s="422">
        <f t="shared" ref="AG377:AJ377" si="382">AG276</f>
        <v>0.5768630321690521</v>
      </c>
      <c r="AH377" s="422">
        <f t="shared" si="382"/>
        <v>-8.2023576200001794E-2</v>
      </c>
      <c r="AI377" s="421">
        <f t="shared" si="382"/>
        <v>0.56161893043874977</v>
      </c>
      <c r="AJ377" s="421">
        <f t="shared" si="382"/>
        <v>-1.0385865541384152E-2</v>
      </c>
      <c r="AK377" s="506">
        <f>[4]Danaei!C205</f>
        <v>0.23273942</v>
      </c>
      <c r="AL377" s="437">
        <f>[4]Danaei!D205</f>
        <v>0.30455406000000002</v>
      </c>
      <c r="AM377" s="437">
        <f>[4]Danaei!E205</f>
        <v>0.27776551999999999</v>
      </c>
      <c r="AN377" s="437">
        <f>[4]Danaei!F205</f>
        <v>0.18494098</v>
      </c>
      <c r="AO377" s="800">
        <f>[3]Model_inputs!Z165</f>
        <v>4831.4894597522907</v>
      </c>
      <c r="AP377" s="422"/>
      <c r="AQ377" s="437">
        <f t="shared" si="344"/>
        <v>0.99999998000000001</v>
      </c>
      <c r="AR377" s="424"/>
      <c r="AT377" s="424"/>
      <c r="AU377" s="424"/>
      <c r="AV377" s="424"/>
      <c r="AW377" s="424"/>
      <c r="AX377" s="424"/>
      <c r="AY377" s="424"/>
      <c r="AZ377" s="424"/>
      <c r="BA377" s="424"/>
      <c r="BB377" s="424"/>
      <c r="BC377" s="424"/>
      <c r="BD377" s="424"/>
      <c r="BE377" s="424"/>
      <c r="BF377" s="424"/>
      <c r="BG377" s="424"/>
      <c r="BH377" s="424"/>
      <c r="BI377" s="424"/>
      <c r="BJ377" s="424"/>
      <c r="BK377" s="424"/>
      <c r="BL377" s="424"/>
      <c r="BM377" s="424"/>
      <c r="BN377" s="424"/>
      <c r="BO377" s="424"/>
      <c r="BP377" s="424"/>
      <c r="BQ377" s="424"/>
      <c r="BR377" s="424"/>
      <c r="BS377" s="424"/>
      <c r="BT377" s="424"/>
      <c r="BU377" s="424"/>
      <c r="BV377" s="425" t="s">
        <v>14</v>
      </c>
      <c r="BW377" s="424">
        <v>61</v>
      </c>
      <c r="BX377" s="429">
        <f>[5]Model_inputs!AA165</f>
        <v>0.97014183377063523</v>
      </c>
      <c r="BY377" s="429">
        <f>[5]Model_inputs!AB165</f>
        <v>0.69389662823278841</v>
      </c>
      <c r="BZ377" s="429">
        <f>[5]Model_inputs!AC165</f>
        <v>0.79882816331504836</v>
      </c>
      <c r="CA377" s="429">
        <f>[5]Model_inputs!AD165</f>
        <v>0.88405797101449279</v>
      </c>
      <c r="CB377" s="429">
        <f>[5]Model_inputs!AE165</f>
        <v>0.90476190476190477</v>
      </c>
      <c r="CC377" s="429">
        <f>[5]Model_inputs!AF165</f>
        <v>0.87606789295637677</v>
      </c>
      <c r="CD377" s="429">
        <f>[5]Model_inputs!AG165</f>
        <v>0.7674949530690256</v>
      </c>
      <c r="CE377" s="429">
        <f>[5]Model_inputs!AH165</f>
        <v>0.84989012595326452</v>
      </c>
      <c r="CF377" s="429">
        <f>[5]Model_inputs!AI165</f>
        <v>1</v>
      </c>
      <c r="CG377" s="429">
        <f>[5]Model_inputs!AJ165</f>
        <v>1</v>
      </c>
      <c r="CH377" s="419"/>
    </row>
    <row r="378" spans="1:86" s="425" customFormat="1">
      <c r="A378" s="425" t="s">
        <v>14</v>
      </c>
      <c r="B378" s="424">
        <f t="shared" si="255"/>
        <v>62</v>
      </c>
      <c r="C378" s="817">
        <f>[3]Model_inputs!D166</f>
        <v>4.756967738000854E-3</v>
      </c>
      <c r="D378" s="815">
        <f>[3]Model_inputs!C166</f>
        <v>32794</v>
      </c>
      <c r="E378" s="434">
        <f>SUM(D376:D380)</f>
        <v>163854</v>
      </c>
      <c r="F378" s="822">
        <f>[3]Model_inputs!E166</f>
        <v>0.1795968963359354</v>
      </c>
      <c r="G378" s="826">
        <f>[3]Model_inputs!F166</f>
        <v>2E-3</v>
      </c>
      <c r="H378" s="794">
        <f>[3]Model_inputs!G166</f>
        <v>2.5399999999999999E-2</v>
      </c>
      <c r="I378" s="794">
        <f>[3]Model_inputs!H166</f>
        <v>0.1076479269005497</v>
      </c>
      <c r="J378" s="936">
        <f>[3]Model_inputs!I166</f>
        <v>2054.8028930321752</v>
      </c>
      <c r="K378" s="826">
        <f>[3]Model_inputs!J166</f>
        <v>5.0000000000000001E-4</v>
      </c>
      <c r="L378" s="794">
        <f>[5]Model_inputs!K166</f>
        <v>8.0999999999999996E-3</v>
      </c>
      <c r="M378" s="794">
        <f>[3]Model_inputs!L166</f>
        <v>0.18541648237162028</v>
      </c>
      <c r="N378" s="827">
        <f>[3]Model_inputs!M166</f>
        <v>3605.4538979277495</v>
      </c>
      <c r="O378" s="794">
        <f>[3]Model_inputs!N166</f>
        <v>2E-3</v>
      </c>
      <c r="P378" s="794">
        <f>[3]Model_inputs!O166</f>
        <v>2.5399999999999999E-2</v>
      </c>
      <c r="Q378" s="794">
        <f>[3]Model_inputs!P166</f>
        <v>7.8693107298581963E-2</v>
      </c>
      <c r="R378" s="827">
        <f>[3]Model_inputs!Q166</f>
        <v>1037.4317362891111</v>
      </c>
      <c r="S378" s="826">
        <f>[3]Model_inputs!R166</f>
        <v>3.8999999999999998E-3</v>
      </c>
      <c r="T378" s="794">
        <f>[3]Model_inputs!S166</f>
        <v>1.0699999999999999E-2</v>
      </c>
      <c r="U378" s="794">
        <f>[3]Model_inputs!T166</f>
        <v>7.310399657082238E-2</v>
      </c>
      <c r="V378" s="827">
        <f>[3]Model_inputs!U166</f>
        <v>14345.276949318562</v>
      </c>
      <c r="W378" s="826">
        <f>[3]Model_inputs!V166</f>
        <v>1.1999999999999999E-3</v>
      </c>
      <c r="X378" s="794">
        <f>[3]Model_inputs!W166</f>
        <v>1.24E-2</v>
      </c>
      <c r="Y378" s="794">
        <f>[3]Model_inputs!X166</f>
        <v>7.7691732719900916E-2</v>
      </c>
      <c r="Z378" s="827">
        <f>[3]Model_inputs!Y166</f>
        <v>22123.382111052695</v>
      </c>
      <c r="AA378" s="422">
        <f t="shared" ref="AA378:AD378" si="383">AA277</f>
        <v>0.6676407045618109</v>
      </c>
      <c r="AB378" s="421">
        <f t="shared" si="383"/>
        <v>-1.2882827743278022E-2</v>
      </c>
      <c r="AC378" s="421">
        <f t="shared" si="383"/>
        <v>0.5314094021601089</v>
      </c>
      <c r="AD378" s="421">
        <f t="shared" si="383"/>
        <v>-7.3314998878008325E-2</v>
      </c>
      <c r="AE378" s="696">
        <f t="shared" si="352"/>
        <v>0.50784457689270823</v>
      </c>
      <c r="AF378" s="420">
        <f t="shared" si="353"/>
        <v>-9.1104082018061295E-3</v>
      </c>
      <c r="AG378" s="422">
        <f t="shared" ref="AG378:AJ378" si="384">AG277</f>
        <v>0.5768630321690521</v>
      </c>
      <c r="AH378" s="422">
        <f t="shared" si="384"/>
        <v>-8.2023576200001794E-2</v>
      </c>
      <c r="AI378" s="421">
        <f t="shared" si="384"/>
        <v>0.56161893043874977</v>
      </c>
      <c r="AJ378" s="421">
        <f t="shared" si="384"/>
        <v>-1.0385865541384152E-2</v>
      </c>
      <c r="AK378" s="506">
        <f>[4]Danaei!C206</f>
        <v>0.22475164</v>
      </c>
      <c r="AL378" s="437">
        <f>[4]Danaei!D206</f>
        <v>0.30789002000000004</v>
      </c>
      <c r="AM378" s="437">
        <f>[4]Danaei!E206</f>
        <v>0.29245553999999996</v>
      </c>
      <c r="AN378" s="437">
        <f>[4]Danaei!F206</f>
        <v>0.17490276000000002</v>
      </c>
      <c r="AO378" s="800">
        <f>[3]Model_inputs!Z166</f>
        <v>5086.3939886605067</v>
      </c>
      <c r="AP378" s="422"/>
      <c r="AQ378" s="437">
        <f t="shared" si="344"/>
        <v>0.99999996000000002</v>
      </c>
      <c r="AR378" s="424"/>
      <c r="AT378" s="424"/>
      <c r="AU378" s="424"/>
      <c r="AV378" s="424"/>
      <c r="AW378" s="424"/>
      <c r="AX378" s="424"/>
      <c r="AY378" s="424"/>
      <c r="AZ378" s="424"/>
      <c r="BA378" s="424"/>
      <c r="BB378" s="424"/>
      <c r="BC378" s="424"/>
      <c r="BD378" s="424"/>
      <c r="BE378" s="424"/>
      <c r="BF378" s="424"/>
      <c r="BG378" s="424"/>
      <c r="BH378" s="424"/>
      <c r="BI378" s="424"/>
      <c r="BJ378" s="424"/>
      <c r="BK378" s="424"/>
      <c r="BL378" s="424"/>
      <c r="BM378" s="424"/>
      <c r="BN378" s="424"/>
      <c r="BO378" s="424"/>
      <c r="BP378" s="424"/>
      <c r="BQ378" s="424"/>
      <c r="BR378" s="424"/>
      <c r="BS378" s="424"/>
      <c r="BT378" s="424"/>
      <c r="BU378" s="424"/>
      <c r="BV378" s="425" t="s">
        <v>14</v>
      </c>
      <c r="BW378" s="424">
        <v>62</v>
      </c>
      <c r="BX378" s="429">
        <f>[5]Model_inputs!AA166</f>
        <v>0.97014183377063523</v>
      </c>
      <c r="BY378" s="429">
        <f>[5]Model_inputs!AB166</f>
        <v>0.69389662823278841</v>
      </c>
      <c r="BZ378" s="429">
        <f>[5]Model_inputs!AC166</f>
        <v>0.79882816331504836</v>
      </c>
      <c r="CA378" s="429">
        <f>[5]Model_inputs!AD166</f>
        <v>0.88405797101449279</v>
      </c>
      <c r="CB378" s="429">
        <f>[5]Model_inputs!AE166</f>
        <v>0.90476190476190477</v>
      </c>
      <c r="CC378" s="429">
        <f>[5]Model_inputs!AF166</f>
        <v>0.87606789295637677</v>
      </c>
      <c r="CD378" s="429">
        <f>[5]Model_inputs!AG166</f>
        <v>0.7674949530690256</v>
      </c>
      <c r="CE378" s="429">
        <f>[5]Model_inputs!AH166</f>
        <v>0.84989012595326452</v>
      </c>
      <c r="CF378" s="429">
        <f>[5]Model_inputs!AI166</f>
        <v>1</v>
      </c>
      <c r="CG378" s="429">
        <f>[5]Model_inputs!AJ166</f>
        <v>1</v>
      </c>
      <c r="CH378" s="419"/>
    </row>
    <row r="379" spans="1:86" s="425" customFormat="1">
      <c r="A379" s="425" t="s">
        <v>14</v>
      </c>
      <c r="B379" s="424">
        <f t="shared" si="255"/>
        <v>63</v>
      </c>
      <c r="C379" s="817">
        <f>[3]Model_inputs!D167</f>
        <v>4.1535556954059158E-3</v>
      </c>
      <c r="D379" s="815">
        <f>[3]Model_inputs!C167</f>
        <v>31780</v>
      </c>
      <c r="E379" s="434"/>
      <c r="F379" s="822">
        <f>[3]Model_inputs!E167</f>
        <v>0.18292551053746423</v>
      </c>
      <c r="G379" s="826">
        <f>[3]Model_inputs!F167</f>
        <v>2.2000000000000001E-3</v>
      </c>
      <c r="H379" s="794">
        <f>[3]Model_inputs!G167</f>
        <v>2.63E-2</v>
      </c>
      <c r="I379" s="794">
        <f>[3]Model_inputs!H167</f>
        <v>0.1076479269005497</v>
      </c>
      <c r="J379" s="936">
        <f>[3]Model_inputs!I167</f>
        <v>2064.7956857944455</v>
      </c>
      <c r="K379" s="826">
        <f>[3]Model_inputs!J167</f>
        <v>5.0000000000000001E-4</v>
      </c>
      <c r="L379" s="794">
        <f>[5]Model_inputs!K167</f>
        <v>8.9999999999999993E-3</v>
      </c>
      <c r="M379" s="794">
        <f>[3]Model_inputs!L167</f>
        <v>0.18541648237162028</v>
      </c>
      <c r="N379" s="827">
        <f>[3]Model_inputs!M167</f>
        <v>4009.1543803644636</v>
      </c>
      <c r="O379" s="794">
        <f>[3]Model_inputs!N167</f>
        <v>2.2000000000000001E-3</v>
      </c>
      <c r="P379" s="794">
        <f>[3]Model_inputs!O167</f>
        <v>2.63E-2</v>
      </c>
      <c r="Q379" s="794">
        <f>[3]Model_inputs!P167</f>
        <v>7.8693107298581963E-2</v>
      </c>
      <c r="R379" s="827">
        <f>[3]Model_inputs!Q167</f>
        <v>1048.1333208453302</v>
      </c>
      <c r="S379" s="826">
        <f>[3]Model_inputs!R167</f>
        <v>4.0000000000000001E-3</v>
      </c>
      <c r="T379" s="794">
        <f>[3]Model_inputs!S167</f>
        <v>1.0500000000000001E-2</v>
      </c>
      <c r="U379" s="794">
        <f>[3]Model_inputs!T167</f>
        <v>7.310399657082238E-2</v>
      </c>
      <c r="V379" s="827">
        <f>[3]Model_inputs!U167</f>
        <v>14494.591314352645</v>
      </c>
      <c r="W379" s="826">
        <f>[3]Model_inputs!V167</f>
        <v>1.2999999999999999E-3</v>
      </c>
      <c r="X379" s="794">
        <f>[3]Model_inputs!W167</f>
        <v>1.23E-2</v>
      </c>
      <c r="Y379" s="794">
        <f>[3]Model_inputs!X167</f>
        <v>7.7691732719900916E-2</v>
      </c>
      <c r="Z379" s="827">
        <f>[3]Model_inputs!Y167</f>
        <v>22242.374233604503</v>
      </c>
      <c r="AA379" s="422">
        <f t="shared" ref="AA379:AD379" si="385">AA278</f>
        <v>0.6676407045618109</v>
      </c>
      <c r="AB379" s="421">
        <f t="shared" si="385"/>
        <v>-1.2882827743278022E-2</v>
      </c>
      <c r="AC379" s="421">
        <f t="shared" si="385"/>
        <v>0.5314094021601089</v>
      </c>
      <c r="AD379" s="421">
        <f t="shared" si="385"/>
        <v>-7.3314998878008325E-2</v>
      </c>
      <c r="AE379" s="696">
        <f t="shared" si="352"/>
        <v>0.50784457689270823</v>
      </c>
      <c r="AF379" s="420">
        <f t="shared" si="353"/>
        <v>-9.1104082018061295E-3</v>
      </c>
      <c r="AG379" s="422">
        <f t="shared" ref="AG379:AJ379" si="386">AG278</f>
        <v>0.5768630321690521</v>
      </c>
      <c r="AH379" s="422">
        <f t="shared" si="386"/>
        <v>-8.2023576200001794E-2</v>
      </c>
      <c r="AI379" s="421">
        <f t="shared" si="386"/>
        <v>0.56161893043874977</v>
      </c>
      <c r="AJ379" s="421">
        <f t="shared" si="386"/>
        <v>-1.0385865541384152E-2</v>
      </c>
      <c r="AK379" s="506">
        <f>[4]Danaei!C207</f>
        <v>0.21676386</v>
      </c>
      <c r="AL379" s="437">
        <f>[4]Danaei!D207</f>
        <v>0.31122598000000007</v>
      </c>
      <c r="AM379" s="437">
        <f>[4]Danaei!E207</f>
        <v>0.30714555999999993</v>
      </c>
      <c r="AN379" s="437">
        <f>[4]Danaei!F207</f>
        <v>0.16486454000000003</v>
      </c>
      <c r="AO379" s="800">
        <f>[3]Model_inputs!Z167</f>
        <v>5341.2985175687236</v>
      </c>
      <c r="AP379" s="422"/>
      <c r="AQ379" s="437">
        <f t="shared" si="344"/>
        <v>0.99999994000000003</v>
      </c>
      <c r="AR379" s="424"/>
      <c r="AT379" s="424"/>
      <c r="AU379" s="424"/>
      <c r="AV379" s="424"/>
      <c r="AW379" s="424"/>
      <c r="AX379" s="424"/>
      <c r="AY379" s="424"/>
      <c r="AZ379" s="424"/>
      <c r="BA379" s="424"/>
      <c r="BB379" s="424"/>
      <c r="BC379" s="424"/>
      <c r="BD379" s="424"/>
      <c r="BE379" s="424"/>
      <c r="BF379" s="424"/>
      <c r="BG379" s="424"/>
      <c r="BH379" s="424"/>
      <c r="BI379" s="424"/>
      <c r="BJ379" s="424"/>
      <c r="BK379" s="424"/>
      <c r="BL379" s="424"/>
      <c r="BM379" s="424"/>
      <c r="BN379" s="424"/>
      <c r="BO379" s="424"/>
      <c r="BP379" s="424"/>
      <c r="BQ379" s="424"/>
      <c r="BR379" s="424"/>
      <c r="BS379" s="424"/>
      <c r="BT379" s="424"/>
      <c r="BU379" s="424"/>
      <c r="BV379" s="425" t="s">
        <v>14</v>
      </c>
      <c r="BW379" s="424">
        <v>63</v>
      </c>
      <c r="BX379" s="429">
        <f>[5]Model_inputs!AA167</f>
        <v>0.97014183377063523</v>
      </c>
      <c r="BY379" s="429">
        <f>[5]Model_inputs!AB167</f>
        <v>0.69389662823278841</v>
      </c>
      <c r="BZ379" s="429">
        <f>[5]Model_inputs!AC167</f>
        <v>0.79882816331504836</v>
      </c>
      <c r="CA379" s="429">
        <f>[5]Model_inputs!AD167</f>
        <v>0.88405797101449279</v>
      </c>
      <c r="CB379" s="429">
        <f>[5]Model_inputs!AE167</f>
        <v>0.90476190476190477</v>
      </c>
      <c r="CC379" s="429">
        <f>[5]Model_inputs!AF167</f>
        <v>0.87606789295637677</v>
      </c>
      <c r="CD379" s="429">
        <f>[5]Model_inputs!AG167</f>
        <v>0.7674949530690256</v>
      </c>
      <c r="CE379" s="429">
        <f>[5]Model_inputs!AH167</f>
        <v>0.84989012595326452</v>
      </c>
      <c r="CF379" s="429">
        <f>[5]Model_inputs!AI167</f>
        <v>1</v>
      </c>
      <c r="CG379" s="429">
        <f>[5]Model_inputs!AJ167</f>
        <v>1</v>
      </c>
      <c r="CH379" s="419"/>
    </row>
    <row r="380" spans="1:86" s="425" customFormat="1">
      <c r="A380" s="425" t="s">
        <v>14</v>
      </c>
      <c r="B380" s="424">
        <f t="shared" si="255"/>
        <v>64</v>
      </c>
      <c r="C380" s="817">
        <f>[3]Model_inputs!D168</f>
        <v>4.8648648648648646E-3</v>
      </c>
      <c r="D380" s="815">
        <f>[3]Model_inputs!C168</f>
        <v>31450</v>
      </c>
      <c r="E380" s="434"/>
      <c r="F380" s="822">
        <f>[3]Model_inputs!E168</f>
        <v>0.18631581663194147</v>
      </c>
      <c r="G380" s="826">
        <f>[3]Model_inputs!F168</f>
        <v>2.3999999999999998E-3</v>
      </c>
      <c r="H380" s="794">
        <f>[3]Model_inputs!G168</f>
        <v>2.69E-2</v>
      </c>
      <c r="I380" s="794">
        <f>[3]Model_inputs!H168</f>
        <v>0.1076479269005497</v>
      </c>
      <c r="J380" s="936">
        <f>[3]Model_inputs!I168</f>
        <v>2074.7884785567157</v>
      </c>
      <c r="K380" s="826">
        <f>[3]Model_inputs!J168</f>
        <v>5.9999999999999995E-4</v>
      </c>
      <c r="L380" s="794">
        <f>[5]Model_inputs!K168</f>
        <v>9.7999999999999997E-3</v>
      </c>
      <c r="M380" s="794">
        <f>[3]Model_inputs!L168</f>
        <v>0.18541648237162028</v>
      </c>
      <c r="N380" s="827">
        <f>[3]Model_inputs!M168</f>
        <v>4412.854862801174</v>
      </c>
      <c r="O380" s="794">
        <f>[3]Model_inputs!N168</f>
        <v>2.3999999999999998E-3</v>
      </c>
      <c r="P380" s="794">
        <f>[3]Model_inputs!O168</f>
        <v>2.69E-2</v>
      </c>
      <c r="Q380" s="794">
        <f>[3]Model_inputs!P168</f>
        <v>7.8693107298581963E-2</v>
      </c>
      <c r="R380" s="827">
        <f>[3]Model_inputs!Q168</f>
        <v>1058.8349054015493</v>
      </c>
      <c r="S380" s="826">
        <f>[3]Model_inputs!R168</f>
        <v>4.1000000000000003E-3</v>
      </c>
      <c r="T380" s="794">
        <f>[3]Model_inputs!S168</f>
        <v>1.03E-2</v>
      </c>
      <c r="U380" s="794">
        <f>[3]Model_inputs!T168</f>
        <v>7.310399657082238E-2</v>
      </c>
      <c r="V380" s="827">
        <f>[3]Model_inputs!U168</f>
        <v>14643.905679386726</v>
      </c>
      <c r="W380" s="826">
        <f>[3]Model_inputs!V168</f>
        <v>1.4E-3</v>
      </c>
      <c r="X380" s="794">
        <f>[3]Model_inputs!W168</f>
        <v>1.21E-2</v>
      </c>
      <c r="Y380" s="794">
        <f>[3]Model_inputs!X168</f>
        <v>7.7691732719900916E-2</v>
      </c>
      <c r="Z380" s="827">
        <f>[3]Model_inputs!Y168</f>
        <v>22361.366356156312</v>
      </c>
      <c r="AA380" s="422">
        <f t="shared" ref="AA380:AD380" si="387">AA279</f>
        <v>0.6676407045618109</v>
      </c>
      <c r="AB380" s="421">
        <f t="shared" si="387"/>
        <v>-1.2882827743278022E-2</v>
      </c>
      <c r="AC380" s="421">
        <f t="shared" si="387"/>
        <v>0.5314094021601089</v>
      </c>
      <c r="AD380" s="421">
        <f t="shared" si="387"/>
        <v>-7.3314998878008325E-2</v>
      </c>
      <c r="AE380" s="696">
        <f t="shared" si="352"/>
        <v>0.50784457689270823</v>
      </c>
      <c r="AF380" s="420">
        <f t="shared" si="353"/>
        <v>-9.1104082018061295E-3</v>
      </c>
      <c r="AG380" s="422">
        <f t="shared" ref="AG380:AJ380" si="388">AG279</f>
        <v>0.5768630321690521</v>
      </c>
      <c r="AH380" s="422">
        <f t="shared" si="388"/>
        <v>-8.2023576200001794E-2</v>
      </c>
      <c r="AI380" s="421">
        <f t="shared" si="388"/>
        <v>0.56161893043874977</v>
      </c>
      <c r="AJ380" s="421">
        <f t="shared" si="388"/>
        <v>-1.0385865541384152E-2</v>
      </c>
      <c r="AK380" s="506">
        <f>[4]Danaei!C208</f>
        <v>0.20877608</v>
      </c>
      <c r="AL380" s="437">
        <f>[4]Danaei!D208</f>
        <v>0.3145619400000001</v>
      </c>
      <c r="AM380" s="437">
        <f>[4]Danaei!E208</f>
        <v>0.3218355799999999</v>
      </c>
      <c r="AN380" s="437">
        <f>[4]Danaei!F208</f>
        <v>0.15482632000000005</v>
      </c>
      <c r="AO380" s="800">
        <f>[3]Model_inputs!Z168</f>
        <v>5596.2030464769405</v>
      </c>
      <c r="AP380" s="422"/>
      <c r="AQ380" s="437">
        <f t="shared" si="344"/>
        <v>0.99999992000000004</v>
      </c>
      <c r="AR380" s="424"/>
      <c r="AT380" s="424"/>
      <c r="AU380" s="424"/>
      <c r="AV380" s="424"/>
      <c r="AW380" s="424"/>
      <c r="AX380" s="424"/>
      <c r="AY380" s="424"/>
      <c r="AZ380" s="424"/>
      <c r="BA380" s="424"/>
      <c r="BB380" s="424"/>
      <c r="BC380" s="424"/>
      <c r="BD380" s="424"/>
      <c r="BE380" s="424"/>
      <c r="BF380" s="424"/>
      <c r="BG380" s="424"/>
      <c r="BH380" s="424"/>
      <c r="BI380" s="424"/>
      <c r="BJ380" s="424"/>
      <c r="BK380" s="424"/>
      <c r="BL380" s="424"/>
      <c r="BM380" s="424"/>
      <c r="BN380" s="424"/>
      <c r="BO380" s="424"/>
      <c r="BP380" s="424"/>
      <c r="BQ380" s="424"/>
      <c r="BR380" s="424"/>
      <c r="BS380" s="424"/>
      <c r="BT380" s="424"/>
      <c r="BU380" s="424"/>
      <c r="BV380" s="425" t="s">
        <v>14</v>
      </c>
      <c r="BW380" s="424">
        <v>64</v>
      </c>
      <c r="BX380" s="429">
        <f>[5]Model_inputs!AA168</f>
        <v>0.97014183377063523</v>
      </c>
      <c r="BY380" s="429">
        <f>[5]Model_inputs!AB168</f>
        <v>0.69389662823278841</v>
      </c>
      <c r="BZ380" s="429">
        <f>[5]Model_inputs!AC168</f>
        <v>0.79882816331504836</v>
      </c>
      <c r="CA380" s="429">
        <f>[5]Model_inputs!AD168</f>
        <v>0.88405797101449279</v>
      </c>
      <c r="CB380" s="429">
        <f>[5]Model_inputs!AE168</f>
        <v>0.90476190476190477</v>
      </c>
      <c r="CC380" s="429">
        <f>[5]Model_inputs!AF168</f>
        <v>0.87606789295637677</v>
      </c>
      <c r="CD380" s="429">
        <f>[5]Model_inputs!AG168</f>
        <v>0.7674949530690256</v>
      </c>
      <c r="CE380" s="429">
        <f>[5]Model_inputs!AH168</f>
        <v>0.84989012595326452</v>
      </c>
      <c r="CF380" s="429">
        <f>[5]Model_inputs!AI168</f>
        <v>1</v>
      </c>
      <c r="CG380" s="429">
        <f>[5]Model_inputs!AJ168</f>
        <v>1</v>
      </c>
      <c r="CH380" s="419"/>
    </row>
    <row r="381" spans="1:86" s="461" customFormat="1">
      <c r="A381" s="461" t="s">
        <v>14</v>
      </c>
      <c r="B381" s="462">
        <f t="shared" si="255"/>
        <v>65</v>
      </c>
      <c r="C381" s="817">
        <f>[3]Model_inputs!D169</f>
        <v>5.2216780721953751E-3</v>
      </c>
      <c r="D381" s="815">
        <f>[3]Model_inputs!C169</f>
        <v>30833</v>
      </c>
      <c r="E381" s="807"/>
      <c r="F381" s="822">
        <f>[3]Model_inputs!E169</f>
        <v>0.18976895800499993</v>
      </c>
      <c r="G381" s="826">
        <f>[3]Model_inputs!F169</f>
        <v>2.5999999999999999E-3</v>
      </c>
      <c r="H381" s="794">
        <f>[3]Model_inputs!G169</f>
        <v>2.7400000000000001E-2</v>
      </c>
      <c r="I381" s="794">
        <f>[3]Model_inputs!H169</f>
        <v>0.10862066835035405</v>
      </c>
      <c r="J381" s="936">
        <f>[3]Model_inputs!I169</f>
        <v>2084.781271318986</v>
      </c>
      <c r="K381" s="826">
        <f>[3]Model_inputs!J169</f>
        <v>5.9999999999999995E-4</v>
      </c>
      <c r="L381" s="794">
        <f>[5]Model_inputs!K169</f>
        <v>1.06E-2</v>
      </c>
      <c r="M381" s="794">
        <f>[3]Model_inputs!L169</f>
        <v>0.17766706032717677</v>
      </c>
      <c r="N381" s="827">
        <f>[3]Model_inputs!M169</f>
        <v>4816.5553452378845</v>
      </c>
      <c r="O381" s="794">
        <f>[3]Model_inputs!N169</f>
        <v>2.5999999999999999E-3</v>
      </c>
      <c r="P381" s="794">
        <f>[3]Model_inputs!O169</f>
        <v>2.7400000000000001E-2</v>
      </c>
      <c r="Q381" s="794">
        <f>[3]Model_inputs!P169</f>
        <v>7.8019660148418976E-2</v>
      </c>
      <c r="R381" s="827">
        <f>[3]Model_inputs!Q169</f>
        <v>1069.5364899577685</v>
      </c>
      <c r="S381" s="826">
        <f>[3]Model_inputs!R169</f>
        <v>4.1000000000000003E-3</v>
      </c>
      <c r="T381" s="794">
        <f>[3]Model_inputs!S169</f>
        <v>0.01</v>
      </c>
      <c r="U381" s="794">
        <f>[3]Model_inputs!T169</f>
        <v>6.3449306348548298E-2</v>
      </c>
      <c r="V381" s="827">
        <f>[3]Model_inputs!U169</f>
        <v>14793.220044420807</v>
      </c>
      <c r="W381" s="826">
        <f>[3]Model_inputs!V169</f>
        <v>1.5E-3</v>
      </c>
      <c r="X381" s="794">
        <f>[3]Model_inputs!W169</f>
        <v>1.1900000000000001E-2</v>
      </c>
      <c r="Y381" s="794">
        <f>[3]Model_inputs!X169</f>
        <v>6.7884783606492943E-2</v>
      </c>
      <c r="Z381" s="827">
        <f>[3]Model_inputs!Y169</f>
        <v>22480.35847870812</v>
      </c>
      <c r="AA381" s="422">
        <f t="shared" ref="AA381:AD381" si="389">AA280</f>
        <v>0.6676407045618109</v>
      </c>
      <c r="AB381" s="421">
        <f t="shared" si="389"/>
        <v>-1.2882827743278022E-2</v>
      </c>
      <c r="AC381" s="421">
        <f t="shared" si="389"/>
        <v>0.5314094021601089</v>
      </c>
      <c r="AD381" s="421">
        <f t="shared" si="389"/>
        <v>-7.3314998878008325E-2</v>
      </c>
      <c r="AE381" s="696">
        <f t="shared" si="352"/>
        <v>0.50784457689270823</v>
      </c>
      <c r="AF381" s="420">
        <f t="shared" si="353"/>
        <v>-9.1104082018061295E-3</v>
      </c>
      <c r="AG381" s="422">
        <f t="shared" ref="AG381:AJ381" si="390">AG280</f>
        <v>0.5768630321690521</v>
      </c>
      <c r="AH381" s="422">
        <f t="shared" si="390"/>
        <v>-8.2023576200001794E-2</v>
      </c>
      <c r="AI381" s="421">
        <f t="shared" si="390"/>
        <v>0.56161893043874977</v>
      </c>
      <c r="AJ381" s="421">
        <f t="shared" si="390"/>
        <v>-1.0385865541384152E-2</v>
      </c>
      <c r="AK381" s="506">
        <f>[4]Danaei!C209</f>
        <v>0.2007883</v>
      </c>
      <c r="AL381" s="437">
        <f>[4]Danaei!D209</f>
        <v>0.31789790000000001</v>
      </c>
      <c r="AM381" s="437">
        <f>[4]Danaei!E209</f>
        <v>0.33652559999999998</v>
      </c>
      <c r="AN381" s="437">
        <f>[4]Danaei!F209</f>
        <v>0.1447881</v>
      </c>
      <c r="AO381" s="800">
        <f>[3]Model_inputs!Z169</f>
        <v>5851.1075753851565</v>
      </c>
      <c r="AP381" s="798"/>
      <c r="AQ381" s="437">
        <f t="shared" si="344"/>
        <v>0.99999989999999994</v>
      </c>
      <c r="AR381" s="462"/>
      <c r="AT381" s="462"/>
      <c r="AU381" s="462"/>
      <c r="AV381" s="462"/>
      <c r="AW381" s="462"/>
      <c r="AX381" s="462"/>
      <c r="AY381" s="462"/>
      <c r="AZ381" s="462"/>
      <c r="BA381" s="462"/>
      <c r="BB381" s="462"/>
      <c r="BC381" s="462"/>
      <c r="BD381" s="462"/>
      <c r="BE381" s="462"/>
      <c r="BF381" s="462"/>
      <c r="BG381" s="462"/>
      <c r="BH381" s="462"/>
      <c r="BI381" s="462"/>
      <c r="BJ381" s="462"/>
      <c r="BK381" s="462"/>
      <c r="BL381" s="462"/>
      <c r="BM381" s="462"/>
      <c r="BN381" s="462"/>
      <c r="BO381" s="462"/>
      <c r="BP381" s="462"/>
      <c r="BQ381" s="462"/>
      <c r="BR381" s="462"/>
      <c r="BS381" s="462"/>
      <c r="BT381" s="462"/>
      <c r="BU381" s="462"/>
      <c r="BV381" s="461" t="s">
        <v>14</v>
      </c>
      <c r="BW381" s="462">
        <v>65</v>
      </c>
      <c r="BX381" s="429">
        <f>[5]Model_inputs!AA169</f>
        <v>0.97014183377063523</v>
      </c>
      <c r="BY381" s="429">
        <f>[5]Model_inputs!AB169</f>
        <v>0.69389662823278841</v>
      </c>
      <c r="BZ381" s="429">
        <f>[5]Model_inputs!AC169</f>
        <v>0.79882816331504836</v>
      </c>
      <c r="CA381" s="429">
        <f>[5]Model_inputs!AD169</f>
        <v>0.88405797101449279</v>
      </c>
      <c r="CB381" s="429">
        <f>[5]Model_inputs!AE169</f>
        <v>0.90476190476190477</v>
      </c>
      <c r="CC381" s="429">
        <f>[5]Model_inputs!AF169</f>
        <v>0.87606789295637677</v>
      </c>
      <c r="CD381" s="429">
        <f>[5]Model_inputs!AG169</f>
        <v>0.7674949530690256</v>
      </c>
      <c r="CE381" s="429">
        <f>[5]Model_inputs!AH169</f>
        <v>0.84989012595326452</v>
      </c>
      <c r="CF381" s="429">
        <f>[5]Model_inputs!AI169</f>
        <v>1</v>
      </c>
      <c r="CG381" s="429">
        <f>[5]Model_inputs!AJ169</f>
        <v>1</v>
      </c>
      <c r="CH381" s="496"/>
    </row>
    <row r="382" spans="1:86" s="425" customFormat="1">
      <c r="A382" s="425" t="s">
        <v>14</v>
      </c>
      <c r="B382" s="424">
        <f t="shared" ref="B382:B416" si="391">B381+1</f>
        <v>66</v>
      </c>
      <c r="C382" s="817">
        <f>[3]Model_inputs!D170</f>
        <v>6.0713806520864078E-3</v>
      </c>
      <c r="D382" s="815">
        <f>[3]Model_inputs!C170</f>
        <v>29812</v>
      </c>
      <c r="E382" s="434"/>
      <c r="F382" s="822">
        <f>[3]Model_inputs!E170</f>
        <v>0.19397044093234408</v>
      </c>
      <c r="G382" s="826">
        <f>[3]Model_inputs!F170</f>
        <v>2.8E-3</v>
      </c>
      <c r="H382" s="794">
        <f>[3]Model_inputs!G170</f>
        <v>2.76E-2</v>
      </c>
      <c r="I382" s="794">
        <f>[3]Model_inputs!H170</f>
        <v>0.10862066835035405</v>
      </c>
      <c r="J382" s="936">
        <f>[3]Model_inputs!I170</f>
        <v>2094.7740640812563</v>
      </c>
      <c r="K382" s="826">
        <f>[3]Model_inputs!J170</f>
        <v>6.9999999999999999E-4</v>
      </c>
      <c r="L382" s="794">
        <f>[5]Model_inputs!K170</f>
        <v>1.12E-2</v>
      </c>
      <c r="M382" s="794">
        <f>[3]Model_inputs!L170</f>
        <v>0.17766706032717677</v>
      </c>
      <c r="N382" s="827">
        <f>[3]Model_inputs!M170</f>
        <v>5220.2558276745985</v>
      </c>
      <c r="O382" s="794">
        <f>[3]Model_inputs!N170</f>
        <v>2.8E-3</v>
      </c>
      <c r="P382" s="794">
        <f>[3]Model_inputs!O170</f>
        <v>2.76E-2</v>
      </c>
      <c r="Q382" s="794">
        <f>[3]Model_inputs!P170</f>
        <v>7.8019660148418976E-2</v>
      </c>
      <c r="R382" s="827">
        <f>[3]Model_inputs!Q170</f>
        <v>1080.2380745139876</v>
      </c>
      <c r="S382" s="826">
        <f>[3]Model_inputs!R170</f>
        <v>4.1000000000000003E-3</v>
      </c>
      <c r="T382" s="794">
        <f>[3]Model_inputs!S170</f>
        <v>9.5999999999999992E-3</v>
      </c>
      <c r="U382" s="794">
        <f>[3]Model_inputs!T170</f>
        <v>6.3449306348548298E-2</v>
      </c>
      <c r="V382" s="827">
        <f>[3]Model_inputs!U170</f>
        <v>14942.534409454889</v>
      </c>
      <c r="W382" s="826">
        <f>[3]Model_inputs!V170</f>
        <v>1.6000000000000001E-3</v>
      </c>
      <c r="X382" s="794">
        <f>[3]Model_inputs!W170</f>
        <v>1.1599999999999999E-2</v>
      </c>
      <c r="Y382" s="794">
        <f>[3]Model_inputs!X170</f>
        <v>6.7884783606492943E-2</v>
      </c>
      <c r="Z382" s="827">
        <f>[3]Model_inputs!Y170</f>
        <v>22599.350601259928</v>
      </c>
      <c r="AA382" s="422">
        <f t="shared" ref="AA382:AD382" si="392">AA281</f>
        <v>0.6676407045618109</v>
      </c>
      <c r="AB382" s="421">
        <f t="shared" si="392"/>
        <v>-1.2882827743278022E-2</v>
      </c>
      <c r="AC382" s="421">
        <f t="shared" si="392"/>
        <v>0.5314094021601089</v>
      </c>
      <c r="AD382" s="421">
        <f t="shared" si="392"/>
        <v>-7.3314998878008325E-2</v>
      </c>
      <c r="AE382" s="696">
        <f t="shared" si="352"/>
        <v>0.50784457689270823</v>
      </c>
      <c r="AF382" s="420">
        <f t="shared" si="353"/>
        <v>-9.1104082018061295E-3</v>
      </c>
      <c r="AG382" s="422">
        <f t="shared" ref="AG382:AJ382" si="393">AG281</f>
        <v>0.5768630321690521</v>
      </c>
      <c r="AH382" s="422">
        <f t="shared" si="393"/>
        <v>-8.2023576200001794E-2</v>
      </c>
      <c r="AI382" s="421">
        <f t="shared" si="393"/>
        <v>0.56161893043874977</v>
      </c>
      <c r="AJ382" s="421">
        <f t="shared" si="393"/>
        <v>-1.0385865541384152E-2</v>
      </c>
      <c r="AK382" s="506">
        <f>[4]Danaei!C210</f>
        <v>0.214225</v>
      </c>
      <c r="AL382" s="437">
        <f>[4]Danaei!D210</f>
        <v>0.32348608000000001</v>
      </c>
      <c r="AM382" s="437">
        <f>[4]Danaei!E210</f>
        <v>0.32129111999999999</v>
      </c>
      <c r="AN382" s="437">
        <f>[4]Danaei!F210</f>
        <v>0.14099771999999999</v>
      </c>
      <c r="AO382" s="800">
        <f>[3]Model_inputs!Z170</f>
        <v>6106.0121042933733</v>
      </c>
      <c r="AP382" s="424"/>
      <c r="AQ382" s="437">
        <f t="shared" si="344"/>
        <v>0.99999991999999993</v>
      </c>
      <c r="AR382" s="424"/>
      <c r="AT382" s="424"/>
      <c r="AU382" s="424"/>
      <c r="AV382" s="424"/>
      <c r="AW382" s="424"/>
      <c r="AX382" s="424"/>
      <c r="AY382" s="424"/>
      <c r="AZ382" s="424"/>
      <c r="BA382" s="424"/>
      <c r="BB382" s="424"/>
      <c r="BC382" s="424"/>
      <c r="BD382" s="424"/>
      <c r="BE382" s="424"/>
      <c r="BF382" s="424"/>
      <c r="BG382" s="424"/>
      <c r="BH382" s="424"/>
      <c r="BI382" s="424"/>
      <c r="BJ382" s="424"/>
      <c r="BK382" s="424"/>
      <c r="BL382" s="424"/>
      <c r="BM382" s="424"/>
      <c r="BN382" s="424"/>
      <c r="BO382" s="424"/>
      <c r="BP382" s="424"/>
      <c r="BQ382" s="424"/>
      <c r="BR382" s="424"/>
      <c r="BS382" s="424"/>
      <c r="BT382" s="424"/>
      <c r="BU382" s="424"/>
      <c r="BV382" s="425" t="s">
        <v>14</v>
      </c>
      <c r="BW382" s="424">
        <v>66</v>
      </c>
      <c r="BX382" s="429">
        <f>[5]Model_inputs!AA170</f>
        <v>0.97014183377063523</v>
      </c>
      <c r="BY382" s="429">
        <f>[5]Model_inputs!AB170</f>
        <v>0.69389662823278841</v>
      </c>
      <c r="BZ382" s="429">
        <f>[5]Model_inputs!AC170</f>
        <v>0.79882816331504836</v>
      </c>
      <c r="CA382" s="429">
        <f>[5]Model_inputs!AD170</f>
        <v>0.88405797101449279</v>
      </c>
      <c r="CB382" s="429">
        <f>[5]Model_inputs!AE170</f>
        <v>0.90476190476190477</v>
      </c>
      <c r="CC382" s="429">
        <f>[5]Model_inputs!AF170</f>
        <v>0.87606789295637677</v>
      </c>
      <c r="CD382" s="429">
        <f>[5]Model_inputs!AG170</f>
        <v>0.7674949530690256</v>
      </c>
      <c r="CE382" s="429">
        <f>[5]Model_inputs!AH170</f>
        <v>0.84989012595326452</v>
      </c>
      <c r="CF382" s="429">
        <f>[5]Model_inputs!AI170</f>
        <v>1</v>
      </c>
      <c r="CG382" s="429">
        <f>[5]Model_inputs!AJ170</f>
        <v>1</v>
      </c>
      <c r="CH382" s="419"/>
    </row>
    <row r="383" spans="1:86" s="425" customFormat="1">
      <c r="A383" s="425" t="s">
        <v>14</v>
      </c>
      <c r="B383" s="424">
        <f t="shared" si="391"/>
        <v>67</v>
      </c>
      <c r="C383" s="817">
        <f>[3]Model_inputs!D171</f>
        <v>7.7103586992960105E-3</v>
      </c>
      <c r="D383" s="815">
        <f>[3]Model_inputs!C171</f>
        <v>29830</v>
      </c>
      <c r="E383" s="434">
        <f>SUM(D381:D385)</f>
        <v>147353</v>
      </c>
      <c r="F383" s="822">
        <f>[3]Model_inputs!E171</f>
        <v>0.19826494465178379</v>
      </c>
      <c r="G383" s="826">
        <f>[3]Model_inputs!F171</f>
        <v>3.0999999999999999E-3</v>
      </c>
      <c r="H383" s="794">
        <f>[3]Model_inputs!G171</f>
        <v>2.8000000000000001E-2</v>
      </c>
      <c r="I383" s="794">
        <f>[3]Model_inputs!H171</f>
        <v>0.10862066835035405</v>
      </c>
      <c r="J383" s="936">
        <f>[3]Model_inputs!I171</f>
        <v>2104.7668568435265</v>
      </c>
      <c r="K383" s="826">
        <f>[3]Model_inputs!J171</f>
        <v>8.0000000000000004E-4</v>
      </c>
      <c r="L383" s="794">
        <f>[5]Model_inputs!K171</f>
        <v>1.2E-2</v>
      </c>
      <c r="M383" s="794">
        <f>[3]Model_inputs!L171</f>
        <v>0.17766706032717677</v>
      </c>
      <c r="N383" s="827">
        <f>[3]Model_inputs!M171</f>
        <v>5623.956310111309</v>
      </c>
      <c r="O383" s="794">
        <f>[3]Model_inputs!N171</f>
        <v>3.0999999999999999E-3</v>
      </c>
      <c r="P383" s="794">
        <f>[3]Model_inputs!O171</f>
        <v>2.8000000000000001E-2</v>
      </c>
      <c r="Q383" s="794">
        <f>[3]Model_inputs!P171</f>
        <v>7.8019660148418976E-2</v>
      </c>
      <c r="R383" s="827">
        <f>[3]Model_inputs!Q171</f>
        <v>1090.9396590702067</v>
      </c>
      <c r="S383" s="826">
        <f>[3]Model_inputs!R171</f>
        <v>4.1999999999999997E-3</v>
      </c>
      <c r="T383" s="794">
        <f>[3]Model_inputs!S171</f>
        <v>9.1999999999999998E-3</v>
      </c>
      <c r="U383" s="794">
        <f>[3]Model_inputs!T171</f>
        <v>6.3449306348548298E-2</v>
      </c>
      <c r="V383" s="827">
        <f>[3]Model_inputs!U171</f>
        <v>15091.84877448897</v>
      </c>
      <c r="W383" s="826">
        <f>[3]Model_inputs!V171</f>
        <v>1.8E-3</v>
      </c>
      <c r="X383" s="794">
        <f>[3]Model_inputs!W171</f>
        <v>1.12E-2</v>
      </c>
      <c r="Y383" s="794">
        <f>[3]Model_inputs!X171</f>
        <v>6.7884783606492943E-2</v>
      </c>
      <c r="Z383" s="827">
        <f>[3]Model_inputs!Y171</f>
        <v>22718.342723811737</v>
      </c>
      <c r="AA383" s="422">
        <f t="shared" ref="AA383:AD383" si="394">AA282</f>
        <v>0.6676407045618109</v>
      </c>
      <c r="AB383" s="421">
        <f t="shared" si="394"/>
        <v>-1.2882827743278022E-2</v>
      </c>
      <c r="AC383" s="421">
        <f t="shared" si="394"/>
        <v>0.5314094021601089</v>
      </c>
      <c r="AD383" s="421">
        <f t="shared" si="394"/>
        <v>-7.3314998878008325E-2</v>
      </c>
      <c r="AE383" s="696">
        <f t="shared" si="352"/>
        <v>0.50784457689270823</v>
      </c>
      <c r="AF383" s="420">
        <f t="shared" si="353"/>
        <v>-9.1104082018061295E-3</v>
      </c>
      <c r="AG383" s="422">
        <f t="shared" ref="AG383:AJ383" si="395">AG282</f>
        <v>0.5768630321690521</v>
      </c>
      <c r="AH383" s="422">
        <f t="shared" si="395"/>
        <v>-8.2023576200001794E-2</v>
      </c>
      <c r="AI383" s="421">
        <f t="shared" si="395"/>
        <v>0.56161893043874977</v>
      </c>
      <c r="AJ383" s="421">
        <f t="shared" si="395"/>
        <v>-1.0385865541384152E-2</v>
      </c>
      <c r="AK383" s="506">
        <f>[4]Danaei!C211</f>
        <v>0.22766169999999999</v>
      </c>
      <c r="AL383" s="437">
        <f>[4]Danaei!D211</f>
        <v>0.32907426000000001</v>
      </c>
      <c r="AM383" s="437">
        <f>[4]Danaei!E211</f>
        <v>0.30605663999999999</v>
      </c>
      <c r="AN383" s="437">
        <f>[4]Danaei!F211</f>
        <v>0.13720733999999998</v>
      </c>
      <c r="AO383" s="800">
        <f>[3]Model_inputs!Z171</f>
        <v>6360.9166332015902</v>
      </c>
      <c r="AP383" s="424"/>
      <c r="AQ383" s="437">
        <f t="shared" si="344"/>
        <v>0.99999994000000003</v>
      </c>
      <c r="AR383" s="424"/>
      <c r="AT383" s="424"/>
      <c r="AU383" s="424"/>
      <c r="AV383" s="424"/>
      <c r="AW383" s="424"/>
      <c r="AX383" s="424"/>
      <c r="AY383" s="424"/>
      <c r="AZ383" s="424"/>
      <c r="BA383" s="424"/>
      <c r="BB383" s="424"/>
      <c r="BC383" s="424"/>
      <c r="BD383" s="424"/>
      <c r="BE383" s="424"/>
      <c r="BF383" s="424"/>
      <c r="BG383" s="424"/>
      <c r="BH383" s="424"/>
      <c r="BI383" s="424"/>
      <c r="BJ383" s="424"/>
      <c r="BK383" s="424"/>
      <c r="BL383" s="424"/>
      <c r="BM383" s="424"/>
      <c r="BN383" s="424"/>
      <c r="BO383" s="424"/>
      <c r="BP383" s="424"/>
      <c r="BQ383" s="424"/>
      <c r="BR383" s="424"/>
      <c r="BS383" s="424"/>
      <c r="BT383" s="424"/>
      <c r="BU383" s="424"/>
      <c r="BV383" s="425" t="s">
        <v>14</v>
      </c>
      <c r="BW383" s="424">
        <v>67</v>
      </c>
      <c r="BX383" s="429">
        <f>[5]Model_inputs!AA171</f>
        <v>0.97014183377063523</v>
      </c>
      <c r="BY383" s="429">
        <f>[5]Model_inputs!AB171</f>
        <v>0.69389662823278841</v>
      </c>
      <c r="BZ383" s="429">
        <f>[5]Model_inputs!AC171</f>
        <v>0.79882816331504836</v>
      </c>
      <c r="CA383" s="429">
        <f>[5]Model_inputs!AD171</f>
        <v>0.88405797101449279</v>
      </c>
      <c r="CB383" s="429">
        <f>[5]Model_inputs!AE171</f>
        <v>0.90476190476190477</v>
      </c>
      <c r="CC383" s="429">
        <f>[5]Model_inputs!AF171</f>
        <v>0.87606789295637677</v>
      </c>
      <c r="CD383" s="429">
        <f>[5]Model_inputs!AG171</f>
        <v>0.7674949530690256</v>
      </c>
      <c r="CE383" s="429">
        <f>[5]Model_inputs!AH171</f>
        <v>0.84989012595326452</v>
      </c>
      <c r="CF383" s="429">
        <f>[5]Model_inputs!AI171</f>
        <v>1</v>
      </c>
      <c r="CG383" s="429">
        <f>[5]Model_inputs!AJ171</f>
        <v>1</v>
      </c>
      <c r="CH383" s="419"/>
    </row>
    <row r="384" spans="1:86" s="425" customFormat="1">
      <c r="A384" s="425" t="s">
        <v>14</v>
      </c>
      <c r="B384" s="424">
        <f t="shared" si="391"/>
        <v>68</v>
      </c>
      <c r="C384" s="817">
        <f>[3]Model_inputs!D172</f>
        <v>8.2504970178926447E-3</v>
      </c>
      <c r="D384" s="815">
        <f>[3]Model_inputs!C172</f>
        <v>30180</v>
      </c>
      <c r="E384" s="434"/>
      <c r="F384" s="822">
        <f>[3]Model_inputs!E172</f>
        <v>0.20265452864277222</v>
      </c>
      <c r="G384" s="826">
        <f>[3]Model_inputs!F172</f>
        <v>3.3999999999999998E-3</v>
      </c>
      <c r="H384" s="794">
        <f>[3]Model_inputs!G172</f>
        <v>2.87E-2</v>
      </c>
      <c r="I384" s="794">
        <f>[3]Model_inputs!H172</f>
        <v>0.10862066835035405</v>
      </c>
      <c r="J384" s="936">
        <f>[3]Model_inputs!I172</f>
        <v>2114.7596496057963</v>
      </c>
      <c r="K384" s="826">
        <f>[3]Model_inputs!J172</f>
        <v>8.0000000000000004E-4</v>
      </c>
      <c r="L384" s="794">
        <f>[5]Model_inputs!K172</f>
        <v>1.29E-2</v>
      </c>
      <c r="M384" s="794">
        <f>[3]Model_inputs!L172</f>
        <v>0.17766706032717677</v>
      </c>
      <c r="N384" s="827">
        <f>[3]Model_inputs!M172</f>
        <v>6027.6567925480231</v>
      </c>
      <c r="O384" s="794">
        <f>[3]Model_inputs!N172</f>
        <v>3.3999999999999998E-3</v>
      </c>
      <c r="P384" s="794">
        <f>[3]Model_inputs!O172</f>
        <v>2.87E-2</v>
      </c>
      <c r="Q384" s="794">
        <f>[3]Model_inputs!P172</f>
        <v>7.8019660148418976E-2</v>
      </c>
      <c r="R384" s="827">
        <f>[3]Model_inputs!Q172</f>
        <v>1101.6412436264261</v>
      </c>
      <c r="S384" s="826">
        <f>[3]Model_inputs!R172</f>
        <v>4.1000000000000003E-3</v>
      </c>
      <c r="T384" s="794">
        <f>[3]Model_inputs!S172</f>
        <v>8.8999999999999999E-3</v>
      </c>
      <c r="U384" s="794">
        <f>[3]Model_inputs!T172</f>
        <v>6.3449306348548298E-2</v>
      </c>
      <c r="V384" s="827">
        <f>[3]Model_inputs!U172</f>
        <v>15241.163139523052</v>
      </c>
      <c r="W384" s="826">
        <f>[3]Model_inputs!V172</f>
        <v>1.9E-3</v>
      </c>
      <c r="X384" s="794">
        <f>[3]Model_inputs!W172</f>
        <v>1.0999999999999999E-2</v>
      </c>
      <c r="Y384" s="794">
        <f>[3]Model_inputs!X172</f>
        <v>6.7884783606492943E-2</v>
      </c>
      <c r="Z384" s="827">
        <f>[3]Model_inputs!Y172</f>
        <v>22837.334846363548</v>
      </c>
      <c r="AA384" s="422">
        <f t="shared" ref="AA384:AD384" si="396">AA283</f>
        <v>0.6676407045618109</v>
      </c>
      <c r="AB384" s="421">
        <f t="shared" si="396"/>
        <v>-1.2882827743278022E-2</v>
      </c>
      <c r="AC384" s="421">
        <f t="shared" si="396"/>
        <v>0.5314094021601089</v>
      </c>
      <c r="AD384" s="421">
        <f t="shared" si="396"/>
        <v>-7.3314998878008325E-2</v>
      </c>
      <c r="AE384" s="696">
        <f t="shared" si="352"/>
        <v>0.50784457689270823</v>
      </c>
      <c r="AF384" s="420">
        <f t="shared" si="353"/>
        <v>-9.1104082018061295E-3</v>
      </c>
      <c r="AG384" s="422">
        <f t="shared" ref="AG384:AJ384" si="397">AG283</f>
        <v>0.5768630321690521</v>
      </c>
      <c r="AH384" s="422">
        <f t="shared" si="397"/>
        <v>-8.2023576200001794E-2</v>
      </c>
      <c r="AI384" s="421">
        <f t="shared" si="397"/>
        <v>0.56161893043874977</v>
      </c>
      <c r="AJ384" s="421">
        <f t="shared" si="397"/>
        <v>-1.0385865541384152E-2</v>
      </c>
      <c r="AK384" s="506">
        <f>[4]Danaei!C212</f>
        <v>0.24109839999999999</v>
      </c>
      <c r="AL384" s="437">
        <f>[4]Danaei!D212</f>
        <v>0.33466244000000001</v>
      </c>
      <c r="AM384" s="437">
        <f>[4]Danaei!E212</f>
        <v>0.29082216</v>
      </c>
      <c r="AN384" s="437">
        <f>[4]Danaei!F212</f>
        <v>0.13341695999999997</v>
      </c>
      <c r="AO384" s="800">
        <f>[3]Model_inputs!Z172</f>
        <v>6615.8211621098071</v>
      </c>
      <c r="AP384" s="424"/>
      <c r="AQ384" s="437">
        <f t="shared" si="344"/>
        <v>0.99999996000000002</v>
      </c>
      <c r="AR384" s="424"/>
      <c r="AT384" s="424"/>
      <c r="AU384" s="424"/>
      <c r="AV384" s="424"/>
      <c r="AW384" s="424"/>
      <c r="AX384" s="424"/>
      <c r="AY384" s="424"/>
      <c r="AZ384" s="424"/>
      <c r="BA384" s="424"/>
      <c r="BB384" s="424"/>
      <c r="BC384" s="424"/>
      <c r="BD384" s="424"/>
      <c r="BE384" s="424"/>
      <c r="BF384" s="424"/>
      <c r="BG384" s="424"/>
      <c r="BH384" s="424"/>
      <c r="BI384" s="424"/>
      <c r="BJ384" s="424"/>
      <c r="BK384" s="424"/>
      <c r="BL384" s="424"/>
      <c r="BM384" s="424"/>
      <c r="BN384" s="424"/>
      <c r="BO384" s="424"/>
      <c r="BP384" s="424"/>
      <c r="BQ384" s="424"/>
      <c r="BR384" s="424"/>
      <c r="BS384" s="424"/>
      <c r="BT384" s="424"/>
      <c r="BU384" s="424"/>
      <c r="BV384" s="425" t="s">
        <v>14</v>
      </c>
      <c r="BW384" s="424">
        <v>68</v>
      </c>
      <c r="BX384" s="429">
        <f>[5]Model_inputs!AA172</f>
        <v>0.97014183377063523</v>
      </c>
      <c r="BY384" s="429">
        <f>[5]Model_inputs!AB172</f>
        <v>0.69389662823278841</v>
      </c>
      <c r="BZ384" s="429">
        <f>[5]Model_inputs!AC172</f>
        <v>0.79882816331504836</v>
      </c>
      <c r="CA384" s="429">
        <f>[5]Model_inputs!AD172</f>
        <v>0.88405797101449279</v>
      </c>
      <c r="CB384" s="429">
        <f>[5]Model_inputs!AE172</f>
        <v>0.90476190476190477</v>
      </c>
      <c r="CC384" s="429">
        <f>[5]Model_inputs!AF172</f>
        <v>0.87606789295637677</v>
      </c>
      <c r="CD384" s="429">
        <f>[5]Model_inputs!AG172</f>
        <v>0.7674949530690256</v>
      </c>
      <c r="CE384" s="429">
        <f>[5]Model_inputs!AH172</f>
        <v>0.84989012595326452</v>
      </c>
      <c r="CF384" s="429">
        <f>[5]Model_inputs!AI172</f>
        <v>1</v>
      </c>
      <c r="CG384" s="429">
        <f>[5]Model_inputs!AJ172</f>
        <v>1</v>
      </c>
      <c r="CH384" s="419"/>
    </row>
    <row r="385" spans="1:86" s="425" customFormat="1">
      <c r="A385" s="425" t="s">
        <v>14</v>
      </c>
      <c r="B385" s="424">
        <f t="shared" si="391"/>
        <v>69</v>
      </c>
      <c r="C385" s="817">
        <f>[3]Model_inputs!D173</f>
        <v>7.7908457562364218E-3</v>
      </c>
      <c r="D385" s="815">
        <f>[3]Model_inputs!C173</f>
        <v>26698</v>
      </c>
      <c r="E385" s="434"/>
      <c r="F385" s="822">
        <f>[3]Model_inputs!E173</f>
        <v>0.20714129798161818</v>
      </c>
      <c r="G385" s="826">
        <f>[3]Model_inputs!F173</f>
        <v>3.7000000000000002E-3</v>
      </c>
      <c r="H385" s="794">
        <f>[3]Model_inputs!G173</f>
        <v>2.98E-2</v>
      </c>
      <c r="I385" s="794">
        <f>[3]Model_inputs!H173</f>
        <v>0.10862066835035405</v>
      </c>
      <c r="J385" s="936">
        <f>[3]Model_inputs!I173</f>
        <v>2124.7524423680666</v>
      </c>
      <c r="K385" s="826">
        <f>[3]Model_inputs!J173</f>
        <v>8.9999999999999998E-4</v>
      </c>
      <c r="L385" s="794">
        <f>[5]Model_inputs!K173</f>
        <v>1.3899999999999999E-2</v>
      </c>
      <c r="M385" s="794">
        <f>[3]Model_inputs!L173</f>
        <v>0.17766706032717677</v>
      </c>
      <c r="N385" s="827">
        <f>[3]Model_inputs!M173</f>
        <v>6431.3572749847335</v>
      </c>
      <c r="O385" s="794">
        <f>[3]Model_inputs!N173</f>
        <v>3.7000000000000002E-3</v>
      </c>
      <c r="P385" s="794">
        <f>[3]Model_inputs!O173</f>
        <v>2.98E-2</v>
      </c>
      <c r="Q385" s="794">
        <f>[3]Model_inputs!P173</f>
        <v>7.8019660148418976E-2</v>
      </c>
      <c r="R385" s="827">
        <f>[3]Model_inputs!Q173</f>
        <v>1112.3428281826452</v>
      </c>
      <c r="S385" s="826">
        <f>[3]Model_inputs!R173</f>
        <v>4.1000000000000003E-3</v>
      </c>
      <c r="T385" s="794">
        <f>[3]Model_inputs!S173</f>
        <v>8.6E-3</v>
      </c>
      <c r="U385" s="794">
        <f>[3]Model_inputs!T173</f>
        <v>6.3449306348548298E-2</v>
      </c>
      <c r="V385" s="827">
        <f>[3]Model_inputs!U173</f>
        <v>15390.477504557133</v>
      </c>
      <c r="W385" s="826">
        <f>[3]Model_inputs!V173</f>
        <v>2.0999999999999999E-3</v>
      </c>
      <c r="X385" s="794">
        <f>[3]Model_inputs!W173</f>
        <v>1.09E-2</v>
      </c>
      <c r="Y385" s="794">
        <f>[3]Model_inputs!X173</f>
        <v>6.7884783606492943E-2</v>
      </c>
      <c r="Z385" s="827">
        <f>[3]Model_inputs!Y173</f>
        <v>22956.326968915353</v>
      </c>
      <c r="AA385" s="422">
        <f t="shared" ref="AA385:AD385" si="398">AA284</f>
        <v>0.6676407045618109</v>
      </c>
      <c r="AB385" s="421">
        <f t="shared" si="398"/>
        <v>-1.2882827743278022E-2</v>
      </c>
      <c r="AC385" s="421">
        <f t="shared" si="398"/>
        <v>0.5314094021601089</v>
      </c>
      <c r="AD385" s="421">
        <f t="shared" si="398"/>
        <v>-7.3314998878008325E-2</v>
      </c>
      <c r="AE385" s="696">
        <f t="shared" si="352"/>
        <v>0.50784457689270823</v>
      </c>
      <c r="AF385" s="420">
        <f t="shared" si="353"/>
        <v>-9.1104082018061295E-3</v>
      </c>
      <c r="AG385" s="422">
        <f t="shared" ref="AG385:AJ385" si="399">AG284</f>
        <v>0.5768630321690521</v>
      </c>
      <c r="AH385" s="422">
        <f t="shared" si="399"/>
        <v>-8.2023576200001794E-2</v>
      </c>
      <c r="AI385" s="421">
        <f t="shared" si="399"/>
        <v>0.56161893043874977</v>
      </c>
      <c r="AJ385" s="421">
        <f t="shared" si="399"/>
        <v>-1.0385865541384152E-2</v>
      </c>
      <c r="AK385" s="506">
        <f>[4]Danaei!C213</f>
        <v>0.25453510000000001</v>
      </c>
      <c r="AL385" s="437">
        <f>[4]Danaei!D213</f>
        <v>0.34025062</v>
      </c>
      <c r="AM385" s="437">
        <f>[4]Danaei!E213</f>
        <v>0.27558768</v>
      </c>
      <c r="AN385" s="437">
        <f>[4]Danaei!F213</f>
        <v>0.12962657999999996</v>
      </c>
      <c r="AO385" s="800">
        <f>[3]Model_inputs!Z173</f>
        <v>6870.7256910180231</v>
      </c>
      <c r="AP385" s="424"/>
      <c r="AQ385" s="437">
        <f t="shared" si="344"/>
        <v>0.9999999799999999</v>
      </c>
      <c r="AR385" s="424"/>
      <c r="AT385" s="424"/>
      <c r="AU385" s="424"/>
      <c r="AV385" s="424"/>
      <c r="AW385" s="424"/>
      <c r="AX385" s="424"/>
      <c r="AY385" s="424"/>
      <c r="AZ385" s="424"/>
      <c r="BA385" s="424"/>
      <c r="BB385" s="424"/>
      <c r="BC385" s="424"/>
      <c r="BD385" s="424"/>
      <c r="BE385" s="424"/>
      <c r="BF385" s="424"/>
      <c r="BG385" s="424"/>
      <c r="BH385" s="424"/>
      <c r="BI385" s="424"/>
      <c r="BJ385" s="424"/>
      <c r="BK385" s="424"/>
      <c r="BL385" s="424"/>
      <c r="BM385" s="424"/>
      <c r="BN385" s="424"/>
      <c r="BO385" s="424"/>
      <c r="BP385" s="424"/>
      <c r="BQ385" s="424"/>
      <c r="BR385" s="424"/>
      <c r="BS385" s="424"/>
      <c r="BT385" s="424"/>
      <c r="BU385" s="424"/>
      <c r="BV385" s="425" t="s">
        <v>14</v>
      </c>
      <c r="BW385" s="424">
        <v>69</v>
      </c>
      <c r="BX385" s="429">
        <f>[5]Model_inputs!AA173</f>
        <v>0.97014183377063523</v>
      </c>
      <c r="BY385" s="429">
        <f>[5]Model_inputs!AB173</f>
        <v>0.69389662823278841</v>
      </c>
      <c r="BZ385" s="429">
        <f>[5]Model_inputs!AC173</f>
        <v>0.79882816331504836</v>
      </c>
      <c r="CA385" s="429">
        <f>[5]Model_inputs!AD173</f>
        <v>0.88405797101449279</v>
      </c>
      <c r="CB385" s="429">
        <f>[5]Model_inputs!AE173</f>
        <v>0.90476190476190477</v>
      </c>
      <c r="CC385" s="429">
        <f>[5]Model_inputs!AF173</f>
        <v>0.87606789295637677</v>
      </c>
      <c r="CD385" s="429">
        <f>[5]Model_inputs!AG173</f>
        <v>0.7674949530690256</v>
      </c>
      <c r="CE385" s="429">
        <f>[5]Model_inputs!AH173</f>
        <v>0.84989012595326452</v>
      </c>
      <c r="CF385" s="429">
        <f>[5]Model_inputs!AI173</f>
        <v>1</v>
      </c>
      <c r="CG385" s="429">
        <f>[5]Model_inputs!AJ173</f>
        <v>1</v>
      </c>
      <c r="CH385" s="419"/>
    </row>
    <row r="386" spans="1:86" s="425" customFormat="1">
      <c r="A386" s="425" t="s">
        <v>14</v>
      </c>
      <c r="B386" s="424">
        <f t="shared" si="391"/>
        <v>70</v>
      </c>
      <c r="C386" s="817">
        <f>[3]Model_inputs!D174</f>
        <v>8.4377816007208985E-3</v>
      </c>
      <c r="D386" s="815">
        <f>[3]Model_inputs!C174</f>
        <v>24414</v>
      </c>
      <c r="E386" s="806"/>
      <c r="F386" s="822">
        <f>[3]Model_inputs!E174</f>
        <v>0.21172740435099999</v>
      </c>
      <c r="G386" s="826">
        <f>[3]Model_inputs!F174</f>
        <v>4.0000000000000001E-3</v>
      </c>
      <c r="H386" s="794">
        <f>[3]Model_inputs!G174</f>
        <v>3.1300000000000001E-2</v>
      </c>
      <c r="I386" s="794">
        <f>[3]Model_inputs!H174</f>
        <v>0.1150109727331721</v>
      </c>
      <c r="J386" s="936">
        <f>[3]Model_inputs!I174</f>
        <v>2134.7452351303368</v>
      </c>
      <c r="K386" s="826">
        <f>[3]Model_inputs!J174</f>
        <v>1E-3</v>
      </c>
      <c r="L386" s="794">
        <f>[5]Model_inputs!K174</f>
        <v>1.5100000000000001E-2</v>
      </c>
      <c r="M386" s="794">
        <f>[3]Model_inputs!L174</f>
        <v>0.178865289861634</v>
      </c>
      <c r="N386" s="827">
        <f>[3]Model_inputs!M174</f>
        <v>6835.0577574214421</v>
      </c>
      <c r="O386" s="794">
        <f>[3]Model_inputs!N174</f>
        <v>4.0000000000000001E-3</v>
      </c>
      <c r="P386" s="794">
        <f>[3]Model_inputs!O174</f>
        <v>3.1300000000000001E-2</v>
      </c>
      <c r="Q386" s="794">
        <f>[3]Model_inputs!P174</f>
        <v>7.7991528900567958E-2</v>
      </c>
      <c r="R386" s="827">
        <f>[3]Model_inputs!Q174</f>
        <v>1123.0444127388644</v>
      </c>
      <c r="S386" s="826">
        <f>[3]Model_inputs!R174</f>
        <v>4.1000000000000003E-3</v>
      </c>
      <c r="T386" s="794">
        <f>[3]Model_inputs!S174</f>
        <v>8.3999999999999995E-3</v>
      </c>
      <c r="U386" s="794">
        <f>[3]Model_inputs!T174</f>
        <v>5.7017333200291689E-2</v>
      </c>
      <c r="V386" s="827">
        <f>[3]Model_inputs!U174</f>
        <v>15539.791869591216</v>
      </c>
      <c r="W386" s="826">
        <f>[3]Model_inputs!V174</f>
        <v>2.2000000000000001E-3</v>
      </c>
      <c r="X386" s="794">
        <f>[3]Model_inputs!W174</f>
        <v>1.0800000000000001E-2</v>
      </c>
      <c r="Y386" s="794">
        <f>[3]Model_inputs!X174</f>
        <v>6.3113463732160924E-2</v>
      </c>
      <c r="Z386" s="827">
        <f>[3]Model_inputs!Y174</f>
        <v>23075.319091467165</v>
      </c>
      <c r="AA386" s="422">
        <f t="shared" ref="AA386:AD386" si="400">AA285</f>
        <v>0.54490709195049403</v>
      </c>
      <c r="AB386" s="421">
        <f t="shared" si="400"/>
        <v>-1.0333785972157561E-2</v>
      </c>
      <c r="AC386" s="421">
        <f t="shared" si="400"/>
        <v>0.43722209568984821</v>
      </c>
      <c r="AD386" s="421">
        <f t="shared" si="400"/>
        <v>-5.8437681892227498E-2</v>
      </c>
      <c r="AE386" s="705">
        <f>RRinputs!I32</f>
        <v>0.44883554771723966</v>
      </c>
      <c r="AF386" s="698">
        <f>RRinputs!J32</f>
        <v>-7.848941720838257E-3</v>
      </c>
      <c r="AG386" s="422">
        <f t="shared" ref="AG386:AJ386" si="401">AG285</f>
        <v>0.45651538989523022</v>
      </c>
      <c r="AH386" s="422">
        <f t="shared" si="401"/>
        <v>-6.4089635892289248E-2</v>
      </c>
      <c r="AI386" s="421">
        <f t="shared" si="401"/>
        <v>0.51577748589168682</v>
      </c>
      <c r="AJ386" s="421">
        <f t="shared" si="401"/>
        <v>-8.6364345372156245E-3</v>
      </c>
      <c r="AK386" s="506">
        <f>[4]Danaei!C214</f>
        <v>0.26797179999999998</v>
      </c>
      <c r="AL386" s="437">
        <f>[4]Danaei!D214</f>
        <v>0.3458388</v>
      </c>
      <c r="AM386" s="437">
        <f>[4]Danaei!E214</f>
        <v>0.26035320000000001</v>
      </c>
      <c r="AN386" s="437">
        <f>[4]Danaei!F214</f>
        <v>0.12583620000000001</v>
      </c>
      <c r="AO386" s="800">
        <f>[3]Model_inputs!Z174</f>
        <v>7125.63021992624</v>
      </c>
      <c r="AP386" s="424"/>
      <c r="AQ386" s="437">
        <f t="shared" si="344"/>
        <v>1</v>
      </c>
      <c r="AR386" s="424"/>
      <c r="AT386" s="424"/>
      <c r="AU386" s="424"/>
      <c r="AV386" s="424"/>
      <c r="AW386" s="424"/>
      <c r="AX386" s="424"/>
      <c r="AY386" s="424"/>
      <c r="AZ386" s="424"/>
      <c r="BA386" s="424"/>
      <c r="BB386" s="424"/>
      <c r="BC386" s="424"/>
      <c r="BD386" s="424"/>
      <c r="BE386" s="424"/>
      <c r="BF386" s="424"/>
      <c r="BG386" s="424"/>
      <c r="BH386" s="424"/>
      <c r="BI386" s="424"/>
      <c r="BJ386" s="424"/>
      <c r="BK386" s="424"/>
      <c r="BL386" s="424"/>
      <c r="BM386" s="424"/>
      <c r="BN386" s="424"/>
      <c r="BO386" s="424"/>
      <c r="BP386" s="424"/>
      <c r="BQ386" s="424"/>
      <c r="BR386" s="424"/>
      <c r="BS386" s="424"/>
      <c r="BT386" s="424"/>
      <c r="BU386" s="424"/>
      <c r="BV386" s="425" t="s">
        <v>14</v>
      </c>
      <c r="BW386" s="424">
        <v>70</v>
      </c>
      <c r="BX386" s="429">
        <f>[5]Model_inputs!AA174</f>
        <v>0.97014183377063523</v>
      </c>
      <c r="BY386" s="429">
        <f>[5]Model_inputs!AB174</f>
        <v>0.69389662823278841</v>
      </c>
      <c r="BZ386" s="429">
        <f>[5]Model_inputs!AC174</f>
        <v>0.79882816331504836</v>
      </c>
      <c r="CA386" s="429">
        <f>[5]Model_inputs!AD174</f>
        <v>0.88405797101449279</v>
      </c>
      <c r="CB386" s="429">
        <f>[5]Model_inputs!AE174</f>
        <v>0.90476190476190477</v>
      </c>
      <c r="CC386" s="429">
        <f>[5]Model_inputs!AF174</f>
        <v>0.87606789295637677</v>
      </c>
      <c r="CD386" s="429">
        <f>[5]Model_inputs!AG174</f>
        <v>0.7674949530690256</v>
      </c>
      <c r="CE386" s="429">
        <f>[5]Model_inputs!AH174</f>
        <v>0.84989012595326452</v>
      </c>
      <c r="CF386" s="429">
        <f>[5]Model_inputs!AI174</f>
        <v>1</v>
      </c>
      <c r="CG386" s="429">
        <f>[5]Model_inputs!AJ174</f>
        <v>1</v>
      </c>
      <c r="CH386" s="419"/>
    </row>
    <row r="387" spans="1:86" s="425" customFormat="1">
      <c r="A387" s="425" t="s">
        <v>14</v>
      </c>
      <c r="B387" s="424">
        <f t="shared" si="391"/>
        <v>71</v>
      </c>
      <c r="C387" s="817">
        <f>[3]Model_inputs!D175</f>
        <v>1.0799965849910356E-2</v>
      </c>
      <c r="D387" s="815">
        <f>[3]Model_inputs!C175</f>
        <v>23426</v>
      </c>
      <c r="E387" s="434"/>
      <c r="F387" s="822">
        <f>[3]Model_inputs!E175</f>
        <v>0.21609808240396947</v>
      </c>
      <c r="G387" s="826">
        <f>[3]Model_inputs!F175</f>
        <v>4.4000000000000003E-3</v>
      </c>
      <c r="H387" s="794">
        <f>[3]Model_inputs!G175</f>
        <v>3.32E-2</v>
      </c>
      <c r="I387" s="794">
        <f>[3]Model_inputs!H175</f>
        <v>0.1150109727331721</v>
      </c>
      <c r="J387" s="936">
        <f>[3]Model_inputs!I175</f>
        <v>2130.6231338205394</v>
      </c>
      <c r="K387" s="826">
        <f>[3]Model_inputs!J175</f>
        <v>1.1999999999999999E-3</v>
      </c>
      <c r="L387" s="794">
        <f>[5]Model_inputs!K175</f>
        <v>1.6500000000000001E-2</v>
      </c>
      <c r="M387" s="794">
        <f>[3]Model_inputs!L175</f>
        <v>0.178865289861634</v>
      </c>
      <c r="N387" s="827">
        <f>[3]Model_inputs!M175</f>
        <v>7910.017486436991</v>
      </c>
      <c r="O387" s="794">
        <f>[3]Model_inputs!N175</f>
        <v>4.4000000000000003E-3</v>
      </c>
      <c r="P387" s="794">
        <f>[3]Model_inputs!O175</f>
        <v>3.32E-2</v>
      </c>
      <c r="Q387" s="794">
        <f>[3]Model_inputs!P175</f>
        <v>7.7991528900567958E-2</v>
      </c>
      <c r="R387" s="827">
        <f>[3]Model_inputs!Q175</f>
        <v>1110.4152671918032</v>
      </c>
      <c r="S387" s="826">
        <f>[3]Model_inputs!R175</f>
        <v>4.1000000000000003E-3</v>
      </c>
      <c r="T387" s="794">
        <f>[3]Model_inputs!S175</f>
        <v>8.3000000000000001E-3</v>
      </c>
      <c r="U387" s="794">
        <f>[3]Model_inputs!T175</f>
        <v>5.7017333200291689E-2</v>
      </c>
      <c r="V387" s="827">
        <f>[3]Model_inputs!U175</f>
        <v>15686.627870469139</v>
      </c>
      <c r="W387" s="826">
        <f>[3]Model_inputs!V175</f>
        <v>2.3999999999999998E-3</v>
      </c>
      <c r="X387" s="794">
        <f>[3]Model_inputs!W175</f>
        <v>1.09E-2</v>
      </c>
      <c r="Y387" s="794">
        <f>[3]Model_inputs!X175</f>
        <v>6.3113463732160924E-2</v>
      </c>
      <c r="Z387" s="827">
        <f>[3]Model_inputs!Y175</f>
        <v>23091.599951847042</v>
      </c>
      <c r="AA387" s="422">
        <f t="shared" ref="AA387:AD387" si="402">AA286</f>
        <v>0.54490709195049403</v>
      </c>
      <c r="AB387" s="421">
        <f t="shared" si="402"/>
        <v>-1.0333785972157561E-2</v>
      </c>
      <c r="AC387" s="421">
        <f t="shared" si="402"/>
        <v>0.43722209568984821</v>
      </c>
      <c r="AD387" s="421">
        <f t="shared" si="402"/>
        <v>-5.8437681892227498E-2</v>
      </c>
      <c r="AE387" s="696">
        <f>AE386</f>
        <v>0.44883554771723966</v>
      </c>
      <c r="AF387" s="420">
        <f>AF386</f>
        <v>-7.848941720838257E-3</v>
      </c>
      <c r="AG387" s="422">
        <f t="shared" ref="AG387:AJ387" si="403">AG286</f>
        <v>0.45651538989523022</v>
      </c>
      <c r="AH387" s="422">
        <f t="shared" si="403"/>
        <v>-6.4089635892289248E-2</v>
      </c>
      <c r="AI387" s="421">
        <f t="shared" si="403"/>
        <v>0.51577748589168682</v>
      </c>
      <c r="AJ387" s="421">
        <f t="shared" si="403"/>
        <v>-8.6364345372156245E-3</v>
      </c>
      <c r="AK387" s="506">
        <f>[4]Danaei!C215</f>
        <v>0.29261216000000001</v>
      </c>
      <c r="AL387" s="437">
        <f>[4]Danaei!D215</f>
        <v>0.34083081999999998</v>
      </c>
      <c r="AM387" s="437">
        <f>[4]Danaei!E215</f>
        <v>0.25432505999999999</v>
      </c>
      <c r="AN387" s="437">
        <f>[4]Danaei!F215</f>
        <v>0.11223196000000001</v>
      </c>
      <c r="AO387" s="800">
        <f>[3]Model_inputs!Z175</f>
        <v>7555.2168071124624</v>
      </c>
      <c r="AP387" s="424"/>
      <c r="AQ387" s="437">
        <f t="shared" si="344"/>
        <v>1</v>
      </c>
      <c r="AR387" s="424"/>
      <c r="AT387" s="424"/>
      <c r="AU387" s="424"/>
      <c r="AV387" s="424"/>
      <c r="AW387" s="424"/>
      <c r="AX387" s="424"/>
      <c r="AY387" s="424"/>
      <c r="AZ387" s="424"/>
      <c r="BA387" s="424"/>
      <c r="BB387" s="424"/>
      <c r="BC387" s="424"/>
      <c r="BD387" s="424"/>
      <c r="BE387" s="424"/>
      <c r="BF387" s="424"/>
      <c r="BG387" s="424"/>
      <c r="BH387" s="424"/>
      <c r="BI387" s="424"/>
      <c r="BJ387" s="424"/>
      <c r="BK387" s="424"/>
      <c r="BL387" s="424"/>
      <c r="BM387" s="424"/>
      <c r="BN387" s="424"/>
      <c r="BO387" s="424"/>
      <c r="BP387" s="424"/>
      <c r="BQ387" s="424"/>
      <c r="BR387" s="424"/>
      <c r="BS387" s="424"/>
      <c r="BT387" s="424"/>
      <c r="BU387" s="424"/>
      <c r="BV387" s="425" t="s">
        <v>14</v>
      </c>
      <c r="BW387" s="424">
        <v>71</v>
      </c>
      <c r="BX387" s="429">
        <f>[5]Model_inputs!AA175</f>
        <v>0.97014183377063523</v>
      </c>
      <c r="BY387" s="429">
        <f>[5]Model_inputs!AB175</f>
        <v>0.69389662823278841</v>
      </c>
      <c r="BZ387" s="429">
        <f>[5]Model_inputs!AC175</f>
        <v>0.79882816331504836</v>
      </c>
      <c r="CA387" s="429">
        <f>[5]Model_inputs!AD175</f>
        <v>0.88405797101449279</v>
      </c>
      <c r="CB387" s="429">
        <f>[5]Model_inputs!AE175</f>
        <v>0.90476190476190477</v>
      </c>
      <c r="CC387" s="429">
        <f>[5]Model_inputs!AF175</f>
        <v>0.87606789295637677</v>
      </c>
      <c r="CD387" s="429">
        <f>[5]Model_inputs!AG175</f>
        <v>0.7674949530690256</v>
      </c>
      <c r="CE387" s="429">
        <f>[5]Model_inputs!AH175</f>
        <v>0.84989012595326452</v>
      </c>
      <c r="CF387" s="429">
        <f>[5]Model_inputs!AI175</f>
        <v>1</v>
      </c>
      <c r="CG387" s="429">
        <f>[5]Model_inputs!AJ175</f>
        <v>1</v>
      </c>
      <c r="CH387" s="419"/>
    </row>
    <row r="388" spans="1:86" s="425" customFormat="1">
      <c r="A388" s="425" t="s">
        <v>14</v>
      </c>
      <c r="B388" s="424">
        <f t="shared" si="391"/>
        <v>72</v>
      </c>
      <c r="C388" s="817">
        <f>[3]Model_inputs!D176</f>
        <v>1.1365224276864316E-2</v>
      </c>
      <c r="D388" s="815">
        <f>[3]Model_inputs!C176</f>
        <v>21469</v>
      </c>
      <c r="E388" s="434">
        <f>SUM(D386:D390)</f>
        <v>109818</v>
      </c>
      <c r="F388" s="822">
        <f>[3]Model_inputs!E176</f>
        <v>0.22055898414197048</v>
      </c>
      <c r="G388" s="826">
        <f>[3]Model_inputs!F176</f>
        <v>4.7999999999999996E-3</v>
      </c>
      <c r="H388" s="794">
        <f>[3]Model_inputs!G176</f>
        <v>3.5400000000000001E-2</v>
      </c>
      <c r="I388" s="794">
        <f>[3]Model_inputs!H176</f>
        <v>0.1150109727331721</v>
      </c>
      <c r="J388" s="936">
        <f>[3]Model_inputs!I176</f>
        <v>2126.5010325107419</v>
      </c>
      <c r="K388" s="826">
        <f>[3]Model_inputs!J176</f>
        <v>1.2999999999999999E-3</v>
      </c>
      <c r="L388" s="794">
        <f>[5]Model_inputs!K176</f>
        <v>1.7999999999999999E-2</v>
      </c>
      <c r="M388" s="794">
        <f>[3]Model_inputs!L176</f>
        <v>0.178865289861634</v>
      </c>
      <c r="N388" s="827">
        <f>[3]Model_inputs!M176</f>
        <v>8984.9772154525417</v>
      </c>
      <c r="O388" s="794">
        <f>[3]Model_inputs!N176</f>
        <v>4.7999999999999996E-3</v>
      </c>
      <c r="P388" s="794">
        <f>[3]Model_inputs!O176</f>
        <v>3.5400000000000001E-2</v>
      </c>
      <c r="Q388" s="794">
        <f>[3]Model_inputs!P176</f>
        <v>7.7991528900567958E-2</v>
      </c>
      <c r="R388" s="827">
        <f>[3]Model_inputs!Q176</f>
        <v>1097.7861216447418</v>
      </c>
      <c r="S388" s="826">
        <f>[3]Model_inputs!R176</f>
        <v>4.0000000000000001E-3</v>
      </c>
      <c r="T388" s="794">
        <f>[3]Model_inputs!S176</f>
        <v>8.3000000000000001E-3</v>
      </c>
      <c r="U388" s="794">
        <f>[3]Model_inputs!T176</f>
        <v>5.7017333200291689E-2</v>
      </c>
      <c r="V388" s="827">
        <f>[3]Model_inputs!U176</f>
        <v>15833.463871347061</v>
      </c>
      <c r="W388" s="826">
        <f>[3]Model_inputs!V176</f>
        <v>2.5000000000000001E-3</v>
      </c>
      <c r="X388" s="794">
        <f>[3]Model_inputs!W176</f>
        <v>1.0999999999999999E-2</v>
      </c>
      <c r="Y388" s="794">
        <f>[3]Model_inputs!X176</f>
        <v>6.3113463732160924E-2</v>
      </c>
      <c r="Z388" s="827">
        <f>[3]Model_inputs!Y176</f>
        <v>23107.880812226918</v>
      </c>
      <c r="AA388" s="422">
        <f t="shared" ref="AA388:AD388" si="404">AA287</f>
        <v>0.54490709195049403</v>
      </c>
      <c r="AB388" s="421">
        <f t="shared" si="404"/>
        <v>-1.0333785972157561E-2</v>
      </c>
      <c r="AC388" s="421">
        <f t="shared" si="404"/>
        <v>0.43722209568984821</v>
      </c>
      <c r="AD388" s="421">
        <f t="shared" si="404"/>
        <v>-5.8437681892227498E-2</v>
      </c>
      <c r="AE388" s="696">
        <f t="shared" ref="AE388:AE395" si="405">AE387</f>
        <v>0.44883554771723966</v>
      </c>
      <c r="AF388" s="420">
        <f t="shared" ref="AF388:AF395" si="406">AF387</f>
        <v>-7.848941720838257E-3</v>
      </c>
      <c r="AG388" s="422">
        <f t="shared" ref="AG388:AJ388" si="407">AG287</f>
        <v>0.45651538989523022</v>
      </c>
      <c r="AH388" s="422">
        <f t="shared" si="407"/>
        <v>-6.4089635892289248E-2</v>
      </c>
      <c r="AI388" s="421">
        <f t="shared" si="407"/>
        <v>0.51577748589168682</v>
      </c>
      <c r="AJ388" s="421">
        <f t="shared" si="407"/>
        <v>-8.6364345372156245E-3</v>
      </c>
      <c r="AK388" s="506">
        <f>[4]Danaei!C216</f>
        <v>0.31725252000000004</v>
      </c>
      <c r="AL388" s="437">
        <f>[4]Danaei!D216</f>
        <v>0.33582283999999996</v>
      </c>
      <c r="AM388" s="437">
        <f>[4]Danaei!E216</f>
        <v>0.24829691999999998</v>
      </c>
      <c r="AN388" s="437">
        <f>[4]Danaei!F216</f>
        <v>9.8627720000000002E-2</v>
      </c>
      <c r="AO388" s="800">
        <f>[3]Model_inputs!Z176</f>
        <v>7984.803394298684</v>
      </c>
      <c r="AP388" s="424"/>
      <c r="AQ388" s="437">
        <f t="shared" si="344"/>
        <v>0.99999999999999989</v>
      </c>
      <c r="AR388" s="424"/>
      <c r="AT388" s="424"/>
      <c r="AU388" s="424"/>
      <c r="AV388" s="424"/>
      <c r="AW388" s="424"/>
      <c r="AX388" s="424"/>
      <c r="AY388" s="424"/>
      <c r="AZ388" s="424"/>
      <c r="BA388" s="424"/>
      <c r="BB388" s="424"/>
      <c r="BC388" s="424"/>
      <c r="BD388" s="424"/>
      <c r="BE388" s="424"/>
      <c r="BF388" s="424"/>
      <c r="BG388" s="424"/>
      <c r="BH388" s="424"/>
      <c r="BI388" s="424"/>
      <c r="BJ388" s="424"/>
      <c r="BK388" s="424"/>
      <c r="BL388" s="424"/>
      <c r="BM388" s="424"/>
      <c r="BN388" s="424"/>
      <c r="BO388" s="424"/>
      <c r="BP388" s="424"/>
      <c r="BQ388" s="424"/>
      <c r="BR388" s="424"/>
      <c r="BS388" s="424"/>
      <c r="BT388" s="424"/>
      <c r="BU388" s="424"/>
      <c r="BV388" s="425" t="s">
        <v>14</v>
      </c>
      <c r="BW388" s="424">
        <v>72</v>
      </c>
      <c r="BX388" s="429">
        <f>[5]Model_inputs!AA176</f>
        <v>0.97014183377063523</v>
      </c>
      <c r="BY388" s="429">
        <f>[5]Model_inputs!AB176</f>
        <v>0.69389662823278841</v>
      </c>
      <c r="BZ388" s="429">
        <f>[5]Model_inputs!AC176</f>
        <v>0.79882816331504836</v>
      </c>
      <c r="CA388" s="429">
        <f>[5]Model_inputs!AD176</f>
        <v>0.88405797101449279</v>
      </c>
      <c r="CB388" s="429">
        <f>[5]Model_inputs!AE176</f>
        <v>0.90476190476190477</v>
      </c>
      <c r="CC388" s="429">
        <f>[5]Model_inputs!AF176</f>
        <v>0.87606789295637677</v>
      </c>
      <c r="CD388" s="429">
        <f>[5]Model_inputs!AG176</f>
        <v>0.7674949530690256</v>
      </c>
      <c r="CE388" s="429">
        <f>[5]Model_inputs!AH176</f>
        <v>0.84989012595326452</v>
      </c>
      <c r="CF388" s="429">
        <f>[5]Model_inputs!AI176</f>
        <v>1</v>
      </c>
      <c r="CG388" s="429">
        <f>[5]Model_inputs!AJ176</f>
        <v>1</v>
      </c>
      <c r="CH388" s="419"/>
    </row>
    <row r="389" spans="1:86" s="425" customFormat="1">
      <c r="A389" s="425" t="s">
        <v>14</v>
      </c>
      <c r="B389" s="424">
        <f t="shared" si="391"/>
        <v>73</v>
      </c>
      <c r="C389" s="817">
        <f>[3]Model_inputs!D177</f>
        <v>1.2977649603460706E-2</v>
      </c>
      <c r="D389" s="815">
        <f>[3]Model_inputs!C177</f>
        <v>20805</v>
      </c>
      <c r="E389" s="434"/>
      <c r="F389" s="822">
        <f>[3]Model_inputs!E177</f>
        <v>0.22511197204795008</v>
      </c>
      <c r="G389" s="826">
        <f>[3]Model_inputs!F177</f>
        <v>5.3E-3</v>
      </c>
      <c r="H389" s="794">
        <f>[3]Model_inputs!G177</f>
        <v>3.8399999999999997E-2</v>
      </c>
      <c r="I389" s="794">
        <f>[3]Model_inputs!H177</f>
        <v>0.1150109727331721</v>
      </c>
      <c r="J389" s="936">
        <f>[3]Model_inputs!I177</f>
        <v>2122.378931200944</v>
      </c>
      <c r="K389" s="826">
        <f>[3]Model_inputs!J177</f>
        <v>1.4E-3</v>
      </c>
      <c r="L389" s="794">
        <f>[5]Model_inputs!K177</f>
        <v>2.0400000000000001E-2</v>
      </c>
      <c r="M389" s="794">
        <f>[3]Model_inputs!L177</f>
        <v>0.178865289861634</v>
      </c>
      <c r="N389" s="827">
        <f>[3]Model_inputs!M177</f>
        <v>10059.936944468092</v>
      </c>
      <c r="O389" s="794">
        <f>[3]Model_inputs!N177</f>
        <v>5.3E-3</v>
      </c>
      <c r="P389" s="794">
        <f>[3]Model_inputs!O177</f>
        <v>3.8399999999999997E-2</v>
      </c>
      <c r="Q389" s="794">
        <f>[3]Model_inputs!P177</f>
        <v>7.7991528900567958E-2</v>
      </c>
      <c r="R389" s="827">
        <f>[3]Model_inputs!Q177</f>
        <v>1085.1569760976804</v>
      </c>
      <c r="S389" s="826">
        <f>[3]Model_inputs!R177</f>
        <v>4.0000000000000001E-3</v>
      </c>
      <c r="T389" s="794">
        <f>[3]Model_inputs!S177</f>
        <v>8.3000000000000001E-3</v>
      </c>
      <c r="U389" s="794">
        <f>[3]Model_inputs!T177</f>
        <v>5.7017333200291689E-2</v>
      </c>
      <c r="V389" s="827">
        <f>[3]Model_inputs!U177</f>
        <v>15980.299872224985</v>
      </c>
      <c r="W389" s="826">
        <f>[3]Model_inputs!V177</f>
        <v>2.7000000000000001E-3</v>
      </c>
      <c r="X389" s="794">
        <f>[3]Model_inputs!W177</f>
        <v>1.12E-2</v>
      </c>
      <c r="Y389" s="794">
        <f>[3]Model_inputs!X177</f>
        <v>6.3113463732160924E-2</v>
      </c>
      <c r="Z389" s="827">
        <f>[3]Model_inputs!Y177</f>
        <v>23124.161672606795</v>
      </c>
      <c r="AA389" s="422">
        <f t="shared" ref="AA389:AD389" si="408">AA288</f>
        <v>0.54490709195049403</v>
      </c>
      <c r="AB389" s="421">
        <f t="shared" si="408"/>
        <v>-1.0333785972157561E-2</v>
      </c>
      <c r="AC389" s="421">
        <f t="shared" si="408"/>
        <v>0.43722209568984821</v>
      </c>
      <c r="AD389" s="421">
        <f t="shared" si="408"/>
        <v>-5.8437681892227498E-2</v>
      </c>
      <c r="AE389" s="696">
        <f t="shared" si="405"/>
        <v>0.44883554771723966</v>
      </c>
      <c r="AF389" s="420">
        <f t="shared" si="406"/>
        <v>-7.848941720838257E-3</v>
      </c>
      <c r="AG389" s="422">
        <f t="shared" ref="AG389:AJ389" si="409">AG288</f>
        <v>0.45651538989523022</v>
      </c>
      <c r="AH389" s="422">
        <f t="shared" si="409"/>
        <v>-6.4089635892289248E-2</v>
      </c>
      <c r="AI389" s="421">
        <f t="shared" si="409"/>
        <v>0.51577748589168682</v>
      </c>
      <c r="AJ389" s="421">
        <f t="shared" si="409"/>
        <v>-8.6364345372156245E-3</v>
      </c>
      <c r="AK389" s="506">
        <f>[4]Danaei!C217</f>
        <v>0.34189288000000007</v>
      </c>
      <c r="AL389" s="437">
        <f>[4]Danaei!D217</f>
        <v>0.33081485999999993</v>
      </c>
      <c r="AM389" s="437">
        <f>[4]Danaei!E217</f>
        <v>0.24226877999999996</v>
      </c>
      <c r="AN389" s="437">
        <f>[4]Danaei!F217</f>
        <v>8.5023479999999999E-2</v>
      </c>
      <c r="AO389" s="800">
        <f>[3]Model_inputs!Z177</f>
        <v>8414.3899814849065</v>
      </c>
      <c r="AP389" s="424"/>
      <c r="AQ389" s="437">
        <f t="shared" si="344"/>
        <v>1</v>
      </c>
      <c r="AR389" s="424"/>
      <c r="AT389" s="424"/>
      <c r="AU389" s="424"/>
      <c r="AV389" s="424"/>
      <c r="AW389" s="424"/>
      <c r="AX389" s="424"/>
      <c r="AY389" s="424"/>
      <c r="AZ389" s="424"/>
      <c r="BA389" s="424"/>
      <c r="BB389" s="424"/>
      <c r="BC389" s="424"/>
      <c r="BD389" s="424"/>
      <c r="BE389" s="424"/>
      <c r="BF389" s="424"/>
      <c r="BG389" s="424"/>
      <c r="BH389" s="424"/>
      <c r="BI389" s="424"/>
      <c r="BJ389" s="424"/>
      <c r="BK389" s="424"/>
      <c r="BL389" s="424"/>
      <c r="BM389" s="424"/>
      <c r="BN389" s="424"/>
      <c r="BO389" s="424"/>
      <c r="BP389" s="424"/>
      <c r="BQ389" s="424"/>
      <c r="BR389" s="424"/>
      <c r="BS389" s="424"/>
      <c r="BT389" s="424"/>
      <c r="BU389" s="424"/>
      <c r="BV389" s="425" t="s">
        <v>14</v>
      </c>
      <c r="BW389" s="424">
        <v>73</v>
      </c>
      <c r="BX389" s="429">
        <f>[5]Model_inputs!AA177</f>
        <v>0.97014183377063523</v>
      </c>
      <c r="BY389" s="429">
        <f>[5]Model_inputs!AB177</f>
        <v>0.69389662823278841</v>
      </c>
      <c r="BZ389" s="429">
        <f>[5]Model_inputs!AC177</f>
        <v>0.79882816331504836</v>
      </c>
      <c r="CA389" s="429">
        <f>[5]Model_inputs!AD177</f>
        <v>0.88405797101449279</v>
      </c>
      <c r="CB389" s="429">
        <f>[5]Model_inputs!AE177</f>
        <v>0.90476190476190477</v>
      </c>
      <c r="CC389" s="429">
        <f>[5]Model_inputs!AF177</f>
        <v>0.87606789295637677</v>
      </c>
      <c r="CD389" s="429">
        <f>[5]Model_inputs!AG177</f>
        <v>0.7674949530690256</v>
      </c>
      <c r="CE389" s="429">
        <f>[5]Model_inputs!AH177</f>
        <v>0.84989012595326452</v>
      </c>
      <c r="CF389" s="429">
        <f>[5]Model_inputs!AI177</f>
        <v>1</v>
      </c>
      <c r="CG389" s="429">
        <f>[5]Model_inputs!AJ177</f>
        <v>1</v>
      </c>
      <c r="CH389" s="419"/>
    </row>
    <row r="390" spans="1:86" s="425" customFormat="1">
      <c r="A390" s="425" t="s">
        <v>14</v>
      </c>
      <c r="B390" s="424">
        <f t="shared" si="391"/>
        <v>74</v>
      </c>
      <c r="C390" s="817">
        <f>[3]Model_inputs!D178</f>
        <v>1.476857490864799E-2</v>
      </c>
      <c r="D390" s="815">
        <f>[3]Model_inputs!C178</f>
        <v>19704</v>
      </c>
      <c r="E390" s="434"/>
      <c r="F390" s="822">
        <f>[3]Model_inputs!E178</f>
        <v>0.2297589470519962</v>
      </c>
      <c r="G390" s="826">
        <f>[3]Model_inputs!F178</f>
        <v>5.7000000000000002E-3</v>
      </c>
      <c r="H390" s="794">
        <f>[3]Model_inputs!G178</f>
        <v>4.1799999999999997E-2</v>
      </c>
      <c r="I390" s="794">
        <f>[3]Model_inputs!H178</f>
        <v>0.1150109727331721</v>
      </c>
      <c r="J390" s="936">
        <f>[3]Model_inputs!I178</f>
        <v>2118.2568298911465</v>
      </c>
      <c r="K390" s="826">
        <f>[3]Model_inputs!J178</f>
        <v>1.5E-3</v>
      </c>
      <c r="L390" s="794">
        <f>[5]Model_inputs!K178</f>
        <v>2.3400000000000001E-2</v>
      </c>
      <c r="M390" s="794">
        <f>[3]Model_inputs!L178</f>
        <v>0.178865289861634</v>
      </c>
      <c r="N390" s="827">
        <f>[3]Model_inputs!M178</f>
        <v>11134.896673483643</v>
      </c>
      <c r="O390" s="794">
        <f>[3]Model_inputs!N178</f>
        <v>5.7000000000000002E-3</v>
      </c>
      <c r="P390" s="794">
        <f>[3]Model_inputs!O178</f>
        <v>4.1799999999999997E-2</v>
      </c>
      <c r="Q390" s="794">
        <f>[3]Model_inputs!P178</f>
        <v>7.7991528900567958E-2</v>
      </c>
      <c r="R390" s="827">
        <f>[3]Model_inputs!Q178</f>
        <v>1072.527830550619</v>
      </c>
      <c r="S390" s="826">
        <f>[3]Model_inputs!R178</f>
        <v>3.8999999999999998E-3</v>
      </c>
      <c r="T390" s="794">
        <f>[3]Model_inputs!S178</f>
        <v>8.3999999999999995E-3</v>
      </c>
      <c r="U390" s="794">
        <f>[3]Model_inputs!T178</f>
        <v>5.7017333200291689E-2</v>
      </c>
      <c r="V390" s="827">
        <f>[3]Model_inputs!U178</f>
        <v>16127.135873102907</v>
      </c>
      <c r="W390" s="826">
        <f>[3]Model_inputs!V178</f>
        <v>2.8999999999999998E-3</v>
      </c>
      <c r="X390" s="794">
        <f>[3]Model_inputs!W178</f>
        <v>1.14E-2</v>
      </c>
      <c r="Y390" s="794">
        <f>[3]Model_inputs!X178</f>
        <v>6.3113463732160924E-2</v>
      </c>
      <c r="Z390" s="827">
        <f>[3]Model_inputs!Y178</f>
        <v>23140.442532986675</v>
      </c>
      <c r="AA390" s="422">
        <f t="shared" ref="AA390:AD390" si="410">AA289</f>
        <v>0.54490709195049403</v>
      </c>
      <c r="AB390" s="421">
        <f t="shared" si="410"/>
        <v>-1.0333785972157561E-2</v>
      </c>
      <c r="AC390" s="421">
        <f t="shared" si="410"/>
        <v>0.43722209568984821</v>
      </c>
      <c r="AD390" s="421">
        <f t="shared" si="410"/>
        <v>-5.8437681892227498E-2</v>
      </c>
      <c r="AE390" s="696">
        <f t="shared" si="405"/>
        <v>0.44883554771723966</v>
      </c>
      <c r="AF390" s="420">
        <f t="shared" si="406"/>
        <v>-7.848941720838257E-3</v>
      </c>
      <c r="AG390" s="422">
        <f t="shared" ref="AG390:AJ390" si="411">AG289</f>
        <v>0.45651538989523022</v>
      </c>
      <c r="AH390" s="422">
        <f t="shared" si="411"/>
        <v>-6.4089635892289248E-2</v>
      </c>
      <c r="AI390" s="421">
        <f t="shared" si="411"/>
        <v>0.51577748589168682</v>
      </c>
      <c r="AJ390" s="421">
        <f t="shared" si="411"/>
        <v>-8.6364345372156245E-3</v>
      </c>
      <c r="AK390" s="506">
        <f>[4]Danaei!C218</f>
        <v>0.36653324000000009</v>
      </c>
      <c r="AL390" s="437">
        <f>[4]Danaei!D218</f>
        <v>0.32580687999999991</v>
      </c>
      <c r="AM390" s="437">
        <f>[4]Danaei!E218</f>
        <v>0.23624063999999995</v>
      </c>
      <c r="AN390" s="437">
        <f>[4]Danaei!F218</f>
        <v>7.1419239999999995E-2</v>
      </c>
      <c r="AO390" s="800">
        <f>[3]Model_inputs!Z178</f>
        <v>8843.9765686711289</v>
      </c>
      <c r="AP390" s="424"/>
      <c r="AQ390" s="437">
        <f t="shared" si="344"/>
        <v>1</v>
      </c>
      <c r="AT390" s="424"/>
      <c r="AU390" s="424"/>
      <c r="AV390" s="424"/>
      <c r="AW390" s="424"/>
      <c r="AX390" s="424"/>
      <c r="AY390" s="424"/>
      <c r="AZ390" s="424"/>
      <c r="BA390" s="424"/>
      <c r="BB390" s="424"/>
      <c r="BC390" s="424"/>
      <c r="BD390" s="424"/>
      <c r="BE390" s="424"/>
      <c r="BF390" s="424"/>
      <c r="BG390" s="424"/>
      <c r="BH390" s="424"/>
      <c r="BI390" s="424"/>
      <c r="BJ390" s="424"/>
      <c r="BK390" s="424"/>
      <c r="BL390" s="424"/>
      <c r="BM390" s="424"/>
      <c r="BN390" s="424"/>
      <c r="BO390" s="424"/>
      <c r="BP390" s="424"/>
      <c r="BQ390" s="424"/>
      <c r="BR390" s="424"/>
      <c r="BS390" s="424"/>
      <c r="BT390" s="424"/>
      <c r="BU390" s="424"/>
      <c r="BV390" s="425" t="s">
        <v>14</v>
      </c>
      <c r="BW390" s="424">
        <v>74</v>
      </c>
      <c r="BX390" s="429">
        <f>[5]Model_inputs!AA178</f>
        <v>0.97014183377063523</v>
      </c>
      <c r="BY390" s="429">
        <f>[5]Model_inputs!AB178</f>
        <v>0.69389662823278841</v>
      </c>
      <c r="BZ390" s="429">
        <f>[5]Model_inputs!AC178</f>
        <v>0.79882816331504836</v>
      </c>
      <c r="CA390" s="429">
        <f>[5]Model_inputs!AD178</f>
        <v>0.88405797101449279</v>
      </c>
      <c r="CB390" s="429">
        <f>[5]Model_inputs!AE178</f>
        <v>0.90476190476190477</v>
      </c>
      <c r="CC390" s="429">
        <f>[5]Model_inputs!AF178</f>
        <v>0.87606789295637677</v>
      </c>
      <c r="CD390" s="429">
        <f>[5]Model_inputs!AG178</f>
        <v>0.7674949530690256</v>
      </c>
      <c r="CE390" s="429">
        <f>[5]Model_inputs!AH178</f>
        <v>0.84989012595326452</v>
      </c>
      <c r="CF390" s="429">
        <f>[5]Model_inputs!AI178</f>
        <v>1</v>
      </c>
      <c r="CG390" s="429">
        <f>[5]Model_inputs!AJ178</f>
        <v>1</v>
      </c>
      <c r="CH390" s="419"/>
    </row>
    <row r="391" spans="1:86" s="425" customFormat="1">
      <c r="A391" s="425" t="s">
        <v>14</v>
      </c>
      <c r="B391" s="424">
        <f t="shared" si="391"/>
        <v>75</v>
      </c>
      <c r="C391" s="817">
        <f>[3]Model_inputs!D179</f>
        <v>1.6683438377204596E-2</v>
      </c>
      <c r="D391" s="815">
        <f>[3]Model_inputs!C179</f>
        <v>18881</v>
      </c>
      <c r="E391" s="806"/>
      <c r="F391" s="822">
        <f>[3]Model_inputs!E179</f>
        <v>0.23450184932499996</v>
      </c>
      <c r="G391" s="826">
        <f>[3]Model_inputs!F179</f>
        <v>6.1999999999999998E-3</v>
      </c>
      <c r="H391" s="794">
        <f>[3]Model_inputs!G179</f>
        <v>4.5499999999999999E-2</v>
      </c>
      <c r="I391" s="794">
        <f>[3]Model_inputs!H179</f>
        <v>0.1198958072715053</v>
      </c>
      <c r="J391" s="936">
        <f>[3]Model_inputs!I179</f>
        <v>2114.134728581349</v>
      </c>
      <c r="K391" s="826">
        <f>[3]Model_inputs!J179</f>
        <v>1.6999999999999999E-3</v>
      </c>
      <c r="L391" s="794">
        <f>[5]Model_inputs!K179</f>
        <v>2.7E-2</v>
      </c>
      <c r="M391" s="794">
        <f>[3]Model_inputs!L179</f>
        <v>0.1781002319908819</v>
      </c>
      <c r="N391" s="827">
        <f>[3]Model_inputs!M179</f>
        <v>12209.856402499194</v>
      </c>
      <c r="O391" s="794">
        <f>[3]Model_inputs!N179</f>
        <v>6.1999999999999998E-3</v>
      </c>
      <c r="P391" s="794">
        <f>[3]Model_inputs!O179</f>
        <v>4.5499999999999999E-2</v>
      </c>
      <c r="Q391" s="794">
        <f>[3]Model_inputs!P179</f>
        <v>7.8783397339101044E-2</v>
      </c>
      <c r="R391" s="827">
        <f>[3]Model_inputs!Q179</f>
        <v>1059.8986850035576</v>
      </c>
      <c r="S391" s="826">
        <f>[3]Model_inputs!R179</f>
        <v>3.8999999999999998E-3</v>
      </c>
      <c r="T391" s="794">
        <f>[3]Model_inputs!S179</f>
        <v>8.5000000000000006E-3</v>
      </c>
      <c r="U391" s="794">
        <f>[3]Model_inputs!T179</f>
        <v>5.7324878097909066E-2</v>
      </c>
      <c r="V391" s="827">
        <f>[3]Model_inputs!U179</f>
        <v>16273.971873980829</v>
      </c>
      <c r="W391" s="826">
        <f>[3]Model_inputs!V179</f>
        <v>3.0999999999999999E-3</v>
      </c>
      <c r="X391" s="794">
        <f>[3]Model_inputs!W179</f>
        <v>1.17E-2</v>
      </c>
      <c r="Y391" s="794">
        <f>[3]Model_inputs!X179</f>
        <v>5.7266267755894315E-2</v>
      </c>
      <c r="Z391" s="827">
        <f>[3]Model_inputs!Y179</f>
        <v>23156.723393366552</v>
      </c>
      <c r="AA391" s="422">
        <f t="shared" ref="AA391:AD391" si="412">AA290</f>
        <v>0.54490709195049403</v>
      </c>
      <c r="AB391" s="421">
        <f t="shared" si="412"/>
        <v>-1.0333785972157561E-2</v>
      </c>
      <c r="AC391" s="421">
        <f t="shared" si="412"/>
        <v>0.43722209568984821</v>
      </c>
      <c r="AD391" s="421">
        <f t="shared" si="412"/>
        <v>-5.8437681892227498E-2</v>
      </c>
      <c r="AE391" s="696">
        <f t="shared" si="405"/>
        <v>0.44883554771723966</v>
      </c>
      <c r="AF391" s="420">
        <f t="shared" si="406"/>
        <v>-7.848941720838257E-3</v>
      </c>
      <c r="AG391" s="422">
        <f t="shared" ref="AG391:AJ391" si="413">AG290</f>
        <v>0.45651538989523022</v>
      </c>
      <c r="AH391" s="422">
        <f t="shared" si="413"/>
        <v>-6.4089635892289248E-2</v>
      </c>
      <c r="AI391" s="421">
        <f t="shared" si="413"/>
        <v>0.51577748589168682</v>
      </c>
      <c r="AJ391" s="421">
        <f t="shared" si="413"/>
        <v>-8.6364345372156245E-3</v>
      </c>
      <c r="AK391" s="506">
        <f>[4]Danaei!C219</f>
        <v>0.39117360000000001</v>
      </c>
      <c r="AL391" s="437">
        <f>[4]Danaei!D219</f>
        <v>0.3207989</v>
      </c>
      <c r="AM391" s="437">
        <f>[4]Danaei!E219</f>
        <v>0.23021249999999999</v>
      </c>
      <c r="AN391" s="437">
        <f>[4]Danaei!F219</f>
        <v>5.7814999999999998E-2</v>
      </c>
      <c r="AO391" s="800">
        <f>[3]Model_inputs!Z179</f>
        <v>9273.5631558573514</v>
      </c>
      <c r="AP391" s="424"/>
      <c r="AQ391" s="437">
        <f t="shared" si="344"/>
        <v>1</v>
      </c>
      <c r="AT391" s="424"/>
      <c r="AU391" s="424"/>
      <c r="AV391" s="424"/>
      <c r="AW391" s="424"/>
      <c r="AX391" s="424"/>
      <c r="AY391" s="424"/>
      <c r="AZ391" s="424"/>
      <c r="BA391" s="424"/>
      <c r="BB391" s="424"/>
      <c r="BC391" s="424"/>
      <c r="BD391" s="424"/>
      <c r="BE391" s="424"/>
      <c r="BF391" s="424"/>
      <c r="BG391" s="424"/>
      <c r="BH391" s="424"/>
      <c r="BI391" s="424"/>
      <c r="BJ391" s="424"/>
      <c r="BK391" s="424"/>
      <c r="BL391" s="424"/>
      <c r="BM391" s="424"/>
      <c r="BN391" s="424"/>
      <c r="BO391" s="424"/>
      <c r="BP391" s="424"/>
      <c r="BQ391" s="424"/>
      <c r="BR391" s="424"/>
      <c r="BS391" s="424"/>
      <c r="BT391" s="424"/>
      <c r="BU391" s="424"/>
      <c r="BV391" s="425" t="s">
        <v>14</v>
      </c>
      <c r="BW391" s="424">
        <v>75</v>
      </c>
      <c r="BX391" s="429">
        <f>[5]Model_inputs!AA179</f>
        <v>0.97014183377063523</v>
      </c>
      <c r="BY391" s="429">
        <f>[5]Model_inputs!AB179</f>
        <v>0.69389662823278841</v>
      </c>
      <c r="BZ391" s="429">
        <f>[5]Model_inputs!AC179</f>
        <v>0.79882816331504836</v>
      </c>
      <c r="CA391" s="429">
        <f>[5]Model_inputs!AD179</f>
        <v>0.88405797101449279</v>
      </c>
      <c r="CB391" s="429">
        <f>[5]Model_inputs!AE179</f>
        <v>0.90476190476190477</v>
      </c>
      <c r="CC391" s="429">
        <f>[5]Model_inputs!AF179</f>
        <v>0.87606789295637677</v>
      </c>
      <c r="CD391" s="429">
        <f>[5]Model_inputs!AG179</f>
        <v>0.7674949530690256</v>
      </c>
      <c r="CE391" s="429">
        <f>[5]Model_inputs!AH179</f>
        <v>0.84989012595326452</v>
      </c>
      <c r="CF391" s="429">
        <f>[5]Model_inputs!AI179</f>
        <v>1</v>
      </c>
      <c r="CG391" s="429">
        <f>[5]Model_inputs!AJ179</f>
        <v>1</v>
      </c>
      <c r="CH391" s="419"/>
    </row>
    <row r="392" spans="1:86" s="425" customFormat="1">
      <c r="A392" s="425" t="s">
        <v>14</v>
      </c>
      <c r="B392" s="424">
        <f t="shared" si="391"/>
        <v>76</v>
      </c>
      <c r="C392" s="817">
        <f>[3]Model_inputs!D180</f>
        <v>2.0850662673986581E-2</v>
      </c>
      <c r="D392" s="815">
        <f>[3]Model_inputs!C180</f>
        <v>18033</v>
      </c>
      <c r="E392" s="434"/>
      <c r="F392" s="822">
        <f>[3]Model_inputs!E180</f>
        <v>0.23724846884410861</v>
      </c>
      <c r="G392" s="826">
        <f>[3]Model_inputs!F180</f>
        <v>6.7000000000000002E-3</v>
      </c>
      <c r="H392" s="794">
        <f>[3]Model_inputs!G180</f>
        <v>4.9700000000000001E-2</v>
      </c>
      <c r="I392" s="794">
        <f>[3]Model_inputs!H180</f>
        <v>0.1198958072715053</v>
      </c>
      <c r="J392" s="936">
        <f>[3]Model_inputs!I180</f>
        <v>2110.0126272715515</v>
      </c>
      <c r="K392" s="826">
        <f>[3]Model_inputs!J180</f>
        <v>1.8E-3</v>
      </c>
      <c r="L392" s="794">
        <f>[5]Model_inputs!K180</f>
        <v>3.1300000000000001E-2</v>
      </c>
      <c r="M392" s="794">
        <f>[3]Model_inputs!L180</f>
        <v>0.1781002319908819</v>
      </c>
      <c r="N392" s="827">
        <f>[3]Model_inputs!M180</f>
        <v>13284.816131514744</v>
      </c>
      <c r="O392" s="794">
        <f>[3]Model_inputs!N180</f>
        <v>6.7000000000000002E-3</v>
      </c>
      <c r="P392" s="794">
        <f>[3]Model_inputs!O180</f>
        <v>4.9700000000000001E-2</v>
      </c>
      <c r="Q392" s="794">
        <f>[3]Model_inputs!P180</f>
        <v>7.8783397339101044E-2</v>
      </c>
      <c r="R392" s="827">
        <f>[3]Model_inputs!Q180</f>
        <v>1047.2695394564962</v>
      </c>
      <c r="S392" s="826">
        <f>[3]Model_inputs!R180</f>
        <v>3.8E-3</v>
      </c>
      <c r="T392" s="794">
        <f>[3]Model_inputs!S180</f>
        <v>8.6999999999999994E-3</v>
      </c>
      <c r="U392" s="794">
        <f>[3]Model_inputs!T180</f>
        <v>5.7324878097909066E-2</v>
      </c>
      <c r="V392" s="827">
        <f>[3]Model_inputs!U180</f>
        <v>16420.80787485875</v>
      </c>
      <c r="W392" s="826">
        <f>[3]Model_inputs!V180</f>
        <v>3.2000000000000002E-3</v>
      </c>
      <c r="X392" s="794">
        <f>[3]Model_inputs!W180</f>
        <v>1.2E-2</v>
      </c>
      <c r="Y392" s="794">
        <f>[3]Model_inputs!X180</f>
        <v>5.7266267755894315E-2</v>
      </c>
      <c r="Z392" s="827">
        <f>[3]Model_inputs!Y180</f>
        <v>23173.004253746429</v>
      </c>
      <c r="AA392" s="422">
        <f t="shared" ref="AA392:AD392" si="414">AA291</f>
        <v>0.54490709195049403</v>
      </c>
      <c r="AB392" s="421">
        <f t="shared" si="414"/>
        <v>-1.0333785972157561E-2</v>
      </c>
      <c r="AC392" s="421">
        <f t="shared" si="414"/>
        <v>0.43722209568984821</v>
      </c>
      <c r="AD392" s="421">
        <f t="shared" si="414"/>
        <v>-5.8437681892227498E-2</v>
      </c>
      <c r="AE392" s="696">
        <f t="shared" si="405"/>
        <v>0.44883554771723966</v>
      </c>
      <c r="AF392" s="420">
        <f t="shared" si="406"/>
        <v>-7.848941720838257E-3</v>
      </c>
      <c r="AG392" s="422">
        <f t="shared" ref="AG392:AJ392" si="415">AG291</f>
        <v>0.45651538989523022</v>
      </c>
      <c r="AH392" s="422">
        <f t="shared" si="415"/>
        <v>-6.4089635892289248E-2</v>
      </c>
      <c r="AI392" s="421">
        <f t="shared" si="415"/>
        <v>0.51577748589168682</v>
      </c>
      <c r="AJ392" s="421">
        <f t="shared" si="415"/>
        <v>-8.6364345372156245E-3</v>
      </c>
      <c r="AK392" s="506">
        <f>[4]Danaei!C220</f>
        <v>0.40385534000000001</v>
      </c>
      <c r="AL392" s="437">
        <f>[4]Danaei!D220</f>
        <v>0.31739563999999998</v>
      </c>
      <c r="AM392" s="437">
        <f>[4]Danaei!E220</f>
        <v>0.22000551999999998</v>
      </c>
      <c r="AN392" s="437">
        <f>[4]Danaei!F220</f>
        <v>5.8743480000000001E-2</v>
      </c>
      <c r="AO392" s="800">
        <f>[3]Model_inputs!Z180</f>
        <v>9703.1497430435738</v>
      </c>
      <c r="AP392" s="424"/>
      <c r="AQ392" s="437">
        <f t="shared" si="344"/>
        <v>0.9999999799999999</v>
      </c>
      <c r="AT392" s="424"/>
      <c r="AU392" s="424"/>
      <c r="AV392" s="424"/>
      <c r="AW392" s="424"/>
      <c r="AX392" s="424"/>
      <c r="AY392" s="424"/>
      <c r="AZ392" s="424"/>
      <c r="BA392" s="424"/>
      <c r="BB392" s="424"/>
      <c r="BC392" s="424"/>
      <c r="BD392" s="424"/>
      <c r="BE392" s="424"/>
      <c r="BF392" s="424"/>
      <c r="BG392" s="424"/>
      <c r="BH392" s="424"/>
      <c r="BI392" s="424"/>
      <c r="BJ392" s="424"/>
      <c r="BK392" s="424"/>
      <c r="BL392" s="424"/>
      <c r="BM392" s="424"/>
      <c r="BN392" s="424"/>
      <c r="BO392" s="424"/>
      <c r="BP392" s="424"/>
      <c r="BQ392" s="424"/>
      <c r="BR392" s="424"/>
      <c r="BS392" s="424"/>
      <c r="BT392" s="424"/>
      <c r="BU392" s="424"/>
      <c r="BV392" s="425" t="s">
        <v>14</v>
      </c>
      <c r="BW392" s="424">
        <v>76</v>
      </c>
      <c r="BX392" s="429">
        <f>[5]Model_inputs!AA180</f>
        <v>0.97014183377063523</v>
      </c>
      <c r="BY392" s="429">
        <f>[5]Model_inputs!AB180</f>
        <v>0.69389662823278841</v>
      </c>
      <c r="BZ392" s="429">
        <f>[5]Model_inputs!AC180</f>
        <v>0.79882816331504836</v>
      </c>
      <c r="CA392" s="429">
        <f>[5]Model_inputs!AD180</f>
        <v>0.88405797101449279</v>
      </c>
      <c r="CB392" s="429">
        <f>[5]Model_inputs!AE180</f>
        <v>0.90476190476190477</v>
      </c>
      <c r="CC392" s="429">
        <f>[5]Model_inputs!AF180</f>
        <v>0.87606789295637677</v>
      </c>
      <c r="CD392" s="429">
        <f>[5]Model_inputs!AG180</f>
        <v>0.7674949530690256</v>
      </c>
      <c r="CE392" s="429">
        <f>[5]Model_inputs!AH180</f>
        <v>0.84989012595326452</v>
      </c>
      <c r="CF392" s="429">
        <f>[5]Model_inputs!AI180</f>
        <v>1</v>
      </c>
      <c r="CG392" s="429">
        <f>[5]Model_inputs!AJ180</f>
        <v>1</v>
      </c>
      <c r="CH392" s="419"/>
    </row>
    <row r="393" spans="1:86" s="425" customFormat="1">
      <c r="A393" s="425" t="s">
        <v>14</v>
      </c>
      <c r="B393" s="424">
        <f t="shared" si="391"/>
        <v>77</v>
      </c>
      <c r="C393" s="817">
        <f>[3]Model_inputs!D181</f>
        <v>1.9663408709733387E-2</v>
      </c>
      <c r="D393" s="815">
        <f>[3]Model_inputs!C181</f>
        <v>17291</v>
      </c>
      <c r="E393" s="434">
        <f>SUM(D391:D395)</f>
        <v>86169</v>
      </c>
      <c r="F393" s="822">
        <f>[3]Model_inputs!E181</f>
        <v>0.24002725833886759</v>
      </c>
      <c r="G393" s="826">
        <f>[3]Model_inputs!F181</f>
        <v>7.1999999999999998E-3</v>
      </c>
      <c r="H393" s="794">
        <f>[3]Model_inputs!G181</f>
        <v>5.4300000000000001E-2</v>
      </c>
      <c r="I393" s="794">
        <f>[3]Model_inputs!H181</f>
        <v>0.1198958072715053</v>
      </c>
      <c r="J393" s="936">
        <f>[3]Model_inputs!I181</f>
        <v>2105.8905259617541</v>
      </c>
      <c r="K393" s="826">
        <f>[3]Model_inputs!J181</f>
        <v>2E-3</v>
      </c>
      <c r="L393" s="794">
        <f>[5]Model_inputs!K181</f>
        <v>3.6299999999999999E-2</v>
      </c>
      <c r="M393" s="794">
        <f>[3]Model_inputs!L181</f>
        <v>0.1781002319908819</v>
      </c>
      <c r="N393" s="827">
        <f>[3]Model_inputs!M181</f>
        <v>14359.775860530295</v>
      </c>
      <c r="O393" s="794">
        <f>[3]Model_inputs!N181</f>
        <v>7.1999999999999998E-3</v>
      </c>
      <c r="P393" s="794">
        <f>[3]Model_inputs!O181</f>
        <v>5.4300000000000001E-2</v>
      </c>
      <c r="Q393" s="794">
        <f>[3]Model_inputs!P181</f>
        <v>7.8783397339101044E-2</v>
      </c>
      <c r="R393" s="827">
        <f>[3]Model_inputs!Q181</f>
        <v>1034.640393909435</v>
      </c>
      <c r="S393" s="826">
        <f>[3]Model_inputs!R181</f>
        <v>3.8E-3</v>
      </c>
      <c r="T393" s="794">
        <f>[3]Model_inputs!S181</f>
        <v>8.8999999999999999E-3</v>
      </c>
      <c r="U393" s="794">
        <f>[3]Model_inputs!T181</f>
        <v>5.7324878097909066E-2</v>
      </c>
      <c r="V393" s="827">
        <f>[3]Model_inputs!U181</f>
        <v>16567.643875736674</v>
      </c>
      <c r="W393" s="826">
        <f>[3]Model_inputs!V181</f>
        <v>3.3999999999999998E-3</v>
      </c>
      <c r="X393" s="794">
        <f>[3]Model_inputs!W181</f>
        <v>1.23E-2</v>
      </c>
      <c r="Y393" s="794">
        <f>[3]Model_inputs!X181</f>
        <v>5.7266267755894315E-2</v>
      </c>
      <c r="Z393" s="827">
        <f>[3]Model_inputs!Y181</f>
        <v>23189.285114126305</v>
      </c>
      <c r="AA393" s="422">
        <f t="shared" ref="AA393:AD393" si="416">AA292</f>
        <v>0.54490709195049403</v>
      </c>
      <c r="AB393" s="421">
        <f t="shared" si="416"/>
        <v>-1.0333785972157561E-2</v>
      </c>
      <c r="AC393" s="421">
        <f t="shared" si="416"/>
        <v>0.43722209568984821</v>
      </c>
      <c r="AD393" s="421">
        <f t="shared" si="416"/>
        <v>-5.8437681892227498E-2</v>
      </c>
      <c r="AE393" s="696">
        <f t="shared" si="405"/>
        <v>0.44883554771723966</v>
      </c>
      <c r="AF393" s="420">
        <f t="shared" si="406"/>
        <v>-7.848941720838257E-3</v>
      </c>
      <c r="AG393" s="422">
        <f t="shared" ref="AG393:AJ393" si="417">AG292</f>
        <v>0.45651538989523022</v>
      </c>
      <c r="AH393" s="422">
        <f t="shared" si="417"/>
        <v>-6.4089635892289248E-2</v>
      </c>
      <c r="AI393" s="421">
        <f t="shared" si="417"/>
        <v>0.51577748589168682</v>
      </c>
      <c r="AJ393" s="421">
        <f t="shared" si="417"/>
        <v>-8.6364345372156245E-3</v>
      </c>
      <c r="AK393" s="506">
        <f>[4]Danaei!C221</f>
        <v>0.41653708</v>
      </c>
      <c r="AL393" s="437">
        <f>[4]Danaei!D221</f>
        <v>0.31399237999999996</v>
      </c>
      <c r="AM393" s="437">
        <f>[4]Danaei!E221</f>
        <v>0.20979853999999998</v>
      </c>
      <c r="AN393" s="437">
        <f>[4]Danaei!F221</f>
        <v>5.9671960000000003E-2</v>
      </c>
      <c r="AO393" s="800">
        <f>[3]Model_inputs!Z181</f>
        <v>10132.736330229796</v>
      </c>
      <c r="AP393" s="424"/>
      <c r="AQ393" s="437">
        <f t="shared" si="344"/>
        <v>0.99999995999999991</v>
      </c>
      <c r="AT393" s="424"/>
      <c r="AU393" s="424"/>
      <c r="AV393" s="424"/>
      <c r="AW393" s="424"/>
      <c r="AX393" s="424"/>
      <c r="AY393" s="424"/>
      <c r="AZ393" s="424"/>
      <c r="BA393" s="424"/>
      <c r="BB393" s="424"/>
      <c r="BC393" s="424"/>
      <c r="BD393" s="424"/>
      <c r="BE393" s="424"/>
      <c r="BF393" s="424"/>
      <c r="BG393" s="424"/>
      <c r="BH393" s="424"/>
      <c r="BI393" s="424"/>
      <c r="BJ393" s="424"/>
      <c r="BK393" s="424"/>
      <c r="BL393" s="424"/>
      <c r="BM393" s="424"/>
      <c r="BN393" s="424"/>
      <c r="BO393" s="424"/>
      <c r="BP393" s="424"/>
      <c r="BQ393" s="424"/>
      <c r="BR393" s="424"/>
      <c r="BS393" s="424"/>
      <c r="BT393" s="424"/>
      <c r="BU393" s="424"/>
      <c r="BV393" s="425" t="s">
        <v>14</v>
      </c>
      <c r="BW393" s="424">
        <v>77</v>
      </c>
      <c r="BX393" s="429">
        <f>[5]Model_inputs!AA181</f>
        <v>0.97014183377063523</v>
      </c>
      <c r="BY393" s="429">
        <f>[5]Model_inputs!AB181</f>
        <v>0.69389662823278841</v>
      </c>
      <c r="BZ393" s="429">
        <f>[5]Model_inputs!AC181</f>
        <v>0.79882816331504836</v>
      </c>
      <c r="CA393" s="429">
        <f>[5]Model_inputs!AD181</f>
        <v>0.88405797101449279</v>
      </c>
      <c r="CB393" s="429">
        <f>[5]Model_inputs!AE181</f>
        <v>0.90476190476190477</v>
      </c>
      <c r="CC393" s="429">
        <f>[5]Model_inputs!AF181</f>
        <v>0.87606789295637677</v>
      </c>
      <c r="CD393" s="429">
        <f>[5]Model_inputs!AG181</f>
        <v>0.7674949530690256</v>
      </c>
      <c r="CE393" s="429">
        <f>[5]Model_inputs!AH181</f>
        <v>0.84989012595326452</v>
      </c>
      <c r="CF393" s="429">
        <f>[5]Model_inputs!AI181</f>
        <v>1</v>
      </c>
      <c r="CG393" s="429">
        <f>[5]Model_inputs!AJ181</f>
        <v>1</v>
      </c>
      <c r="CH393" s="419"/>
    </row>
    <row r="394" spans="1:86" s="425" customFormat="1">
      <c r="A394" s="425" t="s">
        <v>14</v>
      </c>
      <c r="B394" s="424">
        <f t="shared" si="391"/>
        <v>78</v>
      </c>
      <c r="C394" s="817">
        <f>[3]Model_inputs!D182</f>
        <v>2.6447900085710789E-2</v>
      </c>
      <c r="D394" s="815">
        <f>[3]Model_inputs!C182</f>
        <v>16334</v>
      </c>
      <c r="E394" s="434"/>
      <c r="F394" s="822">
        <f>[3]Model_inputs!E182</f>
        <v>0.24283859460239521</v>
      </c>
      <c r="G394" s="826">
        <f>[3]Model_inputs!F182</f>
        <v>7.7999999999999996E-3</v>
      </c>
      <c r="H394" s="794">
        <f>[3]Model_inputs!G182</f>
        <v>5.9299999999999999E-2</v>
      </c>
      <c r="I394" s="794">
        <f>[3]Model_inputs!H182</f>
        <v>0.1198958072715053</v>
      </c>
      <c r="J394" s="936">
        <f>[3]Model_inputs!I182</f>
        <v>2101.7684246519566</v>
      </c>
      <c r="K394" s="826">
        <f>[3]Model_inputs!J182</f>
        <v>2.0999999999999999E-3</v>
      </c>
      <c r="L394" s="794">
        <f>[5]Model_inputs!K182</f>
        <v>4.19E-2</v>
      </c>
      <c r="M394" s="794">
        <f>[3]Model_inputs!L182</f>
        <v>0.1781002319908819</v>
      </c>
      <c r="N394" s="827">
        <f>[3]Model_inputs!M182</f>
        <v>15434.735589545846</v>
      </c>
      <c r="O394" s="794">
        <f>[3]Model_inputs!N182</f>
        <v>7.7999999999999996E-3</v>
      </c>
      <c r="P394" s="794">
        <f>[3]Model_inputs!O182</f>
        <v>5.9299999999999999E-2</v>
      </c>
      <c r="Q394" s="794">
        <f>[3]Model_inputs!P182</f>
        <v>7.8783397339101044E-2</v>
      </c>
      <c r="R394" s="827">
        <f>[3]Model_inputs!Q182</f>
        <v>1022.0112483623736</v>
      </c>
      <c r="S394" s="826">
        <f>[3]Model_inputs!R182</f>
        <v>3.8E-3</v>
      </c>
      <c r="T394" s="794">
        <f>[3]Model_inputs!S182</f>
        <v>9.1000000000000004E-3</v>
      </c>
      <c r="U394" s="794">
        <f>[3]Model_inputs!T182</f>
        <v>5.7324878097909066E-2</v>
      </c>
      <c r="V394" s="827">
        <f>[3]Model_inputs!U182</f>
        <v>16714.479876614598</v>
      </c>
      <c r="W394" s="826">
        <f>[3]Model_inputs!V182</f>
        <v>3.5999999999999999E-3</v>
      </c>
      <c r="X394" s="794">
        <f>[3]Model_inputs!W182</f>
        <v>1.26E-2</v>
      </c>
      <c r="Y394" s="794">
        <f>[3]Model_inputs!X182</f>
        <v>5.7266267755894315E-2</v>
      </c>
      <c r="Z394" s="827">
        <f>[3]Model_inputs!Y182</f>
        <v>23205.565974506182</v>
      </c>
      <c r="AA394" s="422">
        <f t="shared" ref="AA394:AD394" si="418">AA293</f>
        <v>0.54490709195049403</v>
      </c>
      <c r="AB394" s="421">
        <f t="shared" si="418"/>
        <v>-1.0333785972157561E-2</v>
      </c>
      <c r="AC394" s="421">
        <f t="shared" si="418"/>
        <v>0.43722209568984821</v>
      </c>
      <c r="AD394" s="421">
        <f t="shared" si="418"/>
        <v>-5.8437681892227498E-2</v>
      </c>
      <c r="AE394" s="696">
        <f t="shared" si="405"/>
        <v>0.44883554771723966</v>
      </c>
      <c r="AF394" s="420">
        <f t="shared" si="406"/>
        <v>-7.848941720838257E-3</v>
      </c>
      <c r="AG394" s="422">
        <f t="shared" ref="AG394:AJ394" si="419">AG293</f>
        <v>0.45651538989523022</v>
      </c>
      <c r="AH394" s="422">
        <f t="shared" si="419"/>
        <v>-6.4089635892289248E-2</v>
      </c>
      <c r="AI394" s="421">
        <f t="shared" si="419"/>
        <v>0.51577748589168682</v>
      </c>
      <c r="AJ394" s="421">
        <f t="shared" si="419"/>
        <v>-8.6364345372156245E-3</v>
      </c>
      <c r="AK394" s="506">
        <f>[4]Danaei!C222</f>
        <v>0.42921882</v>
      </c>
      <c r="AL394" s="437">
        <f>[4]Danaei!D222</f>
        <v>0.31058911999999994</v>
      </c>
      <c r="AM394" s="437">
        <f>[4]Danaei!E222</f>
        <v>0.19959155999999997</v>
      </c>
      <c r="AN394" s="437">
        <f>[4]Danaei!F222</f>
        <v>6.0600440000000005E-2</v>
      </c>
      <c r="AO394" s="800">
        <f>[3]Model_inputs!Z182</f>
        <v>10562.322917416017</v>
      </c>
      <c r="AP394" s="424"/>
      <c r="AQ394" s="437">
        <f t="shared" si="344"/>
        <v>0.99999993999999992</v>
      </c>
      <c r="AT394" s="424"/>
      <c r="AU394" s="424"/>
      <c r="AV394" s="424"/>
      <c r="AW394" s="424"/>
      <c r="AX394" s="424"/>
      <c r="AY394" s="424"/>
      <c r="AZ394" s="424"/>
      <c r="BA394" s="424"/>
      <c r="BB394" s="424"/>
      <c r="BC394" s="424"/>
      <c r="BD394" s="424"/>
      <c r="BE394" s="424"/>
      <c r="BF394" s="424"/>
      <c r="BG394" s="424"/>
      <c r="BH394" s="424"/>
      <c r="BI394" s="424"/>
      <c r="BJ394" s="424"/>
      <c r="BK394" s="424"/>
      <c r="BL394" s="424"/>
      <c r="BM394" s="424"/>
      <c r="BN394" s="424"/>
      <c r="BO394" s="424"/>
      <c r="BP394" s="424"/>
      <c r="BQ394" s="424"/>
      <c r="BR394" s="424"/>
      <c r="BS394" s="424"/>
      <c r="BT394" s="424"/>
      <c r="BU394" s="424"/>
      <c r="BV394" s="425" t="s">
        <v>14</v>
      </c>
      <c r="BW394" s="424">
        <v>78</v>
      </c>
      <c r="BX394" s="429">
        <f>[5]Model_inputs!AA182</f>
        <v>0.97014183377063523</v>
      </c>
      <c r="BY394" s="429">
        <f>[5]Model_inputs!AB182</f>
        <v>0.69389662823278841</v>
      </c>
      <c r="BZ394" s="429">
        <f>[5]Model_inputs!AC182</f>
        <v>0.79882816331504836</v>
      </c>
      <c r="CA394" s="429">
        <f>[5]Model_inputs!AD182</f>
        <v>0.88405797101449279</v>
      </c>
      <c r="CB394" s="429">
        <f>[5]Model_inputs!AE182</f>
        <v>0.90476190476190477</v>
      </c>
      <c r="CC394" s="429">
        <f>[5]Model_inputs!AF182</f>
        <v>0.87606789295637677</v>
      </c>
      <c r="CD394" s="429">
        <f>[5]Model_inputs!AG182</f>
        <v>0.7674949530690256</v>
      </c>
      <c r="CE394" s="429">
        <f>[5]Model_inputs!AH182</f>
        <v>0.84989012595326452</v>
      </c>
      <c r="CF394" s="429">
        <f>[5]Model_inputs!AI182</f>
        <v>1</v>
      </c>
      <c r="CG394" s="429">
        <f>[5]Model_inputs!AJ182</f>
        <v>1</v>
      </c>
      <c r="CH394" s="419"/>
    </row>
    <row r="395" spans="1:86" s="425" customFormat="1">
      <c r="A395" s="425" t="s">
        <v>14</v>
      </c>
      <c r="B395" s="424">
        <f t="shared" si="391"/>
        <v>79</v>
      </c>
      <c r="C395" s="817">
        <f>[3]Model_inputs!D183</f>
        <v>2.6807421625079975E-2</v>
      </c>
      <c r="D395" s="815">
        <f>[3]Model_inputs!C183</f>
        <v>15630</v>
      </c>
      <c r="E395" s="434"/>
      <c r="F395" s="822">
        <f>[3]Model_inputs!E183</f>
        <v>0.24568285884102581</v>
      </c>
      <c r="G395" s="826">
        <f>[3]Model_inputs!F183</f>
        <v>8.5000000000000006E-3</v>
      </c>
      <c r="H395" s="794">
        <f>[3]Model_inputs!G183</f>
        <v>6.6100000000000006E-2</v>
      </c>
      <c r="I395" s="794">
        <f>[3]Model_inputs!H183</f>
        <v>0.1198958072715053</v>
      </c>
      <c r="J395" s="936">
        <f>[3]Model_inputs!I183</f>
        <v>2097.6463233421587</v>
      </c>
      <c r="K395" s="826">
        <f>[3]Model_inputs!J183</f>
        <v>2.3E-3</v>
      </c>
      <c r="L395" s="794">
        <f>[5]Model_inputs!K183</f>
        <v>4.9299999999999997E-2</v>
      </c>
      <c r="M395" s="794">
        <f>[3]Model_inputs!L183</f>
        <v>0.1781002319908819</v>
      </c>
      <c r="N395" s="827">
        <f>[3]Model_inputs!M183</f>
        <v>16509.695318561397</v>
      </c>
      <c r="O395" s="794">
        <f>[3]Model_inputs!N183</f>
        <v>8.5000000000000006E-3</v>
      </c>
      <c r="P395" s="794">
        <f>[3]Model_inputs!O183</f>
        <v>6.6100000000000006E-2</v>
      </c>
      <c r="Q395" s="794">
        <f>[3]Model_inputs!P183</f>
        <v>7.8783397339101044E-2</v>
      </c>
      <c r="R395" s="827">
        <f>[3]Model_inputs!Q183</f>
        <v>1009.3821028153124</v>
      </c>
      <c r="S395" s="826">
        <f>[3]Model_inputs!R183</f>
        <v>3.8E-3</v>
      </c>
      <c r="T395" s="794">
        <f>[3]Model_inputs!S183</f>
        <v>9.4000000000000004E-3</v>
      </c>
      <c r="U395" s="794">
        <f>[3]Model_inputs!T183</f>
        <v>5.7324878097909066E-2</v>
      </c>
      <c r="V395" s="827">
        <f>[3]Model_inputs!U183</f>
        <v>16861.315877492518</v>
      </c>
      <c r="W395" s="826">
        <f>[3]Model_inputs!V183</f>
        <v>3.8E-3</v>
      </c>
      <c r="X395" s="794">
        <f>[3]Model_inputs!W183</f>
        <v>1.2999999999999999E-2</v>
      </c>
      <c r="Y395" s="794">
        <f>[3]Model_inputs!X183</f>
        <v>5.7266267755894315E-2</v>
      </c>
      <c r="Z395" s="827">
        <f>[3]Model_inputs!Y183</f>
        <v>23221.846834886062</v>
      </c>
      <c r="AA395" s="422">
        <f t="shared" ref="AA395:AD395" si="420">AA294</f>
        <v>0.54490709195049403</v>
      </c>
      <c r="AB395" s="421">
        <f t="shared" si="420"/>
        <v>-1.0333785972157561E-2</v>
      </c>
      <c r="AC395" s="421">
        <f t="shared" si="420"/>
        <v>0.43722209568984821</v>
      </c>
      <c r="AD395" s="421">
        <f t="shared" si="420"/>
        <v>-5.8437681892227498E-2</v>
      </c>
      <c r="AE395" s="696">
        <f t="shared" si="405"/>
        <v>0.44883554771723966</v>
      </c>
      <c r="AF395" s="420">
        <f t="shared" si="406"/>
        <v>-7.848941720838257E-3</v>
      </c>
      <c r="AG395" s="422">
        <f t="shared" ref="AG395:AJ395" si="421">AG294</f>
        <v>0.45651538989523022</v>
      </c>
      <c r="AH395" s="422">
        <f t="shared" si="421"/>
        <v>-6.4089635892289248E-2</v>
      </c>
      <c r="AI395" s="421">
        <f t="shared" si="421"/>
        <v>0.51577748589168682</v>
      </c>
      <c r="AJ395" s="421">
        <f t="shared" si="421"/>
        <v>-8.6364345372156245E-3</v>
      </c>
      <c r="AK395" s="506">
        <f>[4]Danaei!C223</f>
        <v>0.44190056</v>
      </c>
      <c r="AL395" s="437">
        <f>[4]Danaei!D223</f>
        <v>0.30718585999999992</v>
      </c>
      <c r="AM395" s="437">
        <f>[4]Danaei!E223</f>
        <v>0.18938457999999997</v>
      </c>
      <c r="AN395" s="437">
        <f>[4]Danaei!F223</f>
        <v>6.1528920000000008E-2</v>
      </c>
      <c r="AO395" s="800">
        <f>[3]Model_inputs!Z183</f>
        <v>10991.909504602239</v>
      </c>
      <c r="AP395" s="424"/>
      <c r="AQ395" s="437">
        <f t="shared" si="344"/>
        <v>0.99999991999999982</v>
      </c>
      <c r="AT395" s="424"/>
      <c r="AU395" s="424"/>
      <c r="AV395" s="424"/>
      <c r="AW395" s="424"/>
      <c r="AX395" s="424"/>
      <c r="AY395" s="424"/>
      <c r="AZ395" s="424"/>
      <c r="BA395" s="424"/>
      <c r="BB395" s="424"/>
      <c r="BC395" s="424"/>
      <c r="BD395" s="424"/>
      <c r="BE395" s="424"/>
      <c r="BF395" s="424"/>
      <c r="BG395" s="424"/>
      <c r="BH395" s="424"/>
      <c r="BI395" s="424"/>
      <c r="BJ395" s="424"/>
      <c r="BK395" s="424"/>
      <c r="BL395" s="424"/>
      <c r="BM395" s="424"/>
      <c r="BN395" s="424"/>
      <c r="BO395" s="424"/>
      <c r="BP395" s="424"/>
      <c r="BQ395" s="424"/>
      <c r="BR395" s="424"/>
      <c r="BS395" s="424"/>
      <c r="BT395" s="424"/>
      <c r="BU395" s="424"/>
      <c r="BV395" s="425" t="s">
        <v>14</v>
      </c>
      <c r="BW395" s="424">
        <v>79</v>
      </c>
      <c r="BX395" s="429">
        <f>[5]Model_inputs!AA183</f>
        <v>0.97014183377063523</v>
      </c>
      <c r="BY395" s="429">
        <f>[5]Model_inputs!AB183</f>
        <v>0.69389662823278841</v>
      </c>
      <c r="BZ395" s="429">
        <f>[5]Model_inputs!AC183</f>
        <v>0.79882816331504836</v>
      </c>
      <c r="CA395" s="429">
        <f>[5]Model_inputs!AD183</f>
        <v>0.88405797101449279</v>
      </c>
      <c r="CB395" s="429">
        <f>[5]Model_inputs!AE183</f>
        <v>0.90476190476190477</v>
      </c>
      <c r="CC395" s="429">
        <f>[5]Model_inputs!AF183</f>
        <v>0.87606789295637677</v>
      </c>
      <c r="CD395" s="429">
        <f>[5]Model_inputs!AG183</f>
        <v>0.7674949530690256</v>
      </c>
      <c r="CE395" s="429">
        <f>[5]Model_inputs!AH183</f>
        <v>0.84989012595326452</v>
      </c>
      <c r="CF395" s="429">
        <f>[5]Model_inputs!AI183</f>
        <v>1</v>
      </c>
      <c r="CG395" s="429">
        <f>[5]Model_inputs!AJ183</f>
        <v>1</v>
      </c>
      <c r="CH395" s="419"/>
    </row>
    <row r="396" spans="1:86" s="425" customFormat="1">
      <c r="A396" s="425" t="s">
        <v>14</v>
      </c>
      <c r="B396" s="424">
        <f t="shared" si="391"/>
        <v>80</v>
      </c>
      <c r="C396" s="817">
        <f>[3]Model_inputs!D184</f>
        <v>3.3264604810996565E-2</v>
      </c>
      <c r="D396" s="815">
        <f>[3]Model_inputs!C184</f>
        <v>14550</v>
      </c>
      <c r="E396" s="806"/>
      <c r="F396" s="822">
        <f>[3]Model_inputs!E184</f>
        <v>0.24856043672600001</v>
      </c>
      <c r="G396" s="826">
        <f>[3]Model_inputs!F184</f>
        <v>9.2999999999999992E-3</v>
      </c>
      <c r="H396" s="794">
        <f>[3]Model_inputs!G184</f>
        <v>7.4200000000000002E-2</v>
      </c>
      <c r="I396" s="794">
        <f>[3]Model_inputs!H184</f>
        <v>0.13489759857843506</v>
      </c>
      <c r="J396" s="936">
        <f>[3]Model_inputs!I184</f>
        <v>2093.5242220323612</v>
      </c>
      <c r="K396" s="826">
        <f>[3]Model_inputs!J184</f>
        <v>2.5000000000000001E-3</v>
      </c>
      <c r="L396" s="794">
        <f>[5]Model_inputs!K184</f>
        <v>5.7700000000000001E-2</v>
      </c>
      <c r="M396" s="794">
        <f>[3]Model_inputs!L184</f>
        <v>0.18920688444012512</v>
      </c>
      <c r="N396" s="827">
        <f>[3]Model_inputs!M184</f>
        <v>17584.655047576951</v>
      </c>
      <c r="O396" s="794">
        <f>[3]Model_inputs!N184</f>
        <v>9.2999999999999992E-3</v>
      </c>
      <c r="P396" s="794">
        <f>[3]Model_inputs!O184</f>
        <v>7.4200000000000002E-2</v>
      </c>
      <c r="Q396" s="794">
        <f>[3]Model_inputs!P184</f>
        <v>7.4317755935179433E-2</v>
      </c>
      <c r="R396" s="827">
        <f>[3]Model_inputs!Q184</f>
        <v>996.75295726825084</v>
      </c>
      <c r="S396" s="826">
        <f>[3]Model_inputs!R184</f>
        <v>3.8E-3</v>
      </c>
      <c r="T396" s="794">
        <f>[3]Model_inputs!S184</f>
        <v>9.7999999999999997E-3</v>
      </c>
      <c r="U396" s="794">
        <f>[3]Model_inputs!T184</f>
        <v>5.3981421743709145E-2</v>
      </c>
      <c r="V396" s="827">
        <f>[3]Model_inputs!U184</f>
        <v>17008.151878370441</v>
      </c>
      <c r="W396" s="826">
        <f>[3]Model_inputs!V184</f>
        <v>4.0000000000000001E-3</v>
      </c>
      <c r="X396" s="794">
        <f>[3]Model_inputs!W184</f>
        <v>1.34E-2</v>
      </c>
      <c r="Y396" s="794">
        <f>[3]Model_inputs!X184</f>
        <v>5.443047323121173E-2</v>
      </c>
      <c r="Z396" s="827">
        <f>[3]Model_inputs!Y184</f>
        <v>23238.127695265939</v>
      </c>
      <c r="AA396" s="422">
        <f t="shared" ref="AA396:AD396" si="422">AA295</f>
        <v>0.41565691499676982</v>
      </c>
      <c r="AB396" s="421">
        <f t="shared" si="422"/>
        <v>-7.6124190225032376E-3</v>
      </c>
      <c r="AC396" s="421">
        <f t="shared" si="422"/>
        <v>0.33639377075703397</v>
      </c>
      <c r="AD396" s="421">
        <f t="shared" si="422"/>
        <v>-4.2807452843413259E-2</v>
      </c>
      <c r="AE396" s="705">
        <f>RRinputs!I33</f>
        <v>0.38902538878288256</v>
      </c>
      <c r="AF396" s="698">
        <f>RRinputs!J33</f>
        <v>-6.5446702941922685E-3</v>
      </c>
      <c r="AG396" s="422">
        <f t="shared" ref="AG396:AJ396" si="423">AG295</f>
        <v>0.32896692337132527</v>
      </c>
      <c r="AH396" s="422">
        <f t="shared" si="423"/>
        <v>-4.4726404949977393E-2</v>
      </c>
      <c r="AI396" s="421">
        <f t="shared" si="423"/>
        <v>0.38982168731024119</v>
      </c>
      <c r="AJ396" s="421">
        <f t="shared" si="423"/>
        <v>-6.7425191392483505E-3</v>
      </c>
      <c r="AK396" s="506">
        <f>[4]Danaei!C224</f>
        <v>0.45458229999999999</v>
      </c>
      <c r="AL396" s="437">
        <f>[4]Danaei!D224</f>
        <v>0.30378260000000001</v>
      </c>
      <c r="AM396" s="437">
        <f>[4]Danaei!E224</f>
        <v>0.17917759999999999</v>
      </c>
      <c r="AN396" s="437">
        <f>[4]Danaei!F224</f>
        <v>6.2457400000000003E-2</v>
      </c>
      <c r="AO396" s="800">
        <f>[3]Model_inputs!Z184</f>
        <v>11421.496091788462</v>
      </c>
      <c r="AP396" s="424"/>
      <c r="AQ396" s="437">
        <f t="shared" si="344"/>
        <v>0.99999989999999994</v>
      </c>
      <c r="AT396" s="424"/>
      <c r="AU396" s="424"/>
      <c r="AV396" s="424"/>
      <c r="AW396" s="424"/>
      <c r="AX396" s="424"/>
      <c r="AY396" s="424"/>
      <c r="AZ396" s="424"/>
      <c r="BA396" s="424"/>
      <c r="BB396" s="424"/>
      <c r="BC396" s="424"/>
      <c r="BD396" s="424"/>
      <c r="BE396" s="424"/>
      <c r="BF396" s="424"/>
      <c r="BG396" s="424"/>
      <c r="BH396" s="424"/>
      <c r="BI396" s="424"/>
      <c r="BJ396" s="424"/>
      <c r="BK396" s="424"/>
      <c r="BL396" s="424"/>
      <c r="BM396" s="424"/>
      <c r="BN396" s="424"/>
      <c r="BO396" s="424"/>
      <c r="BP396" s="424"/>
      <c r="BQ396" s="424"/>
      <c r="BR396" s="424"/>
      <c r="BS396" s="424"/>
      <c r="BT396" s="424"/>
      <c r="BU396" s="424"/>
      <c r="BV396" s="425" t="s">
        <v>14</v>
      </c>
      <c r="BW396" s="424">
        <v>80</v>
      </c>
      <c r="BX396" s="429">
        <f>[5]Model_inputs!AA184</f>
        <v>0.97014183377063523</v>
      </c>
      <c r="BY396" s="429">
        <f>[5]Model_inputs!AB184</f>
        <v>0.69389662823278841</v>
      </c>
      <c r="BZ396" s="429">
        <f>[5]Model_inputs!AC184</f>
        <v>0.79882816331504836</v>
      </c>
      <c r="CA396" s="429">
        <f>[5]Model_inputs!AD184</f>
        <v>0.88405797101449279</v>
      </c>
      <c r="CB396" s="429">
        <f>[5]Model_inputs!AE184</f>
        <v>0.90476190476190477</v>
      </c>
      <c r="CC396" s="429">
        <f>[5]Model_inputs!AF184</f>
        <v>0.87606789295637677</v>
      </c>
      <c r="CD396" s="429">
        <f>[5]Model_inputs!AG184</f>
        <v>0.7674949530690256</v>
      </c>
      <c r="CE396" s="429">
        <f>[5]Model_inputs!AH184</f>
        <v>0.84989012595326452</v>
      </c>
      <c r="CF396" s="429">
        <f>[5]Model_inputs!AI184</f>
        <v>1</v>
      </c>
      <c r="CG396" s="429">
        <f>[5]Model_inputs!AJ184</f>
        <v>1</v>
      </c>
      <c r="CH396" s="419"/>
    </row>
    <row r="397" spans="1:86" s="425" customFormat="1">
      <c r="A397" s="425" t="s">
        <v>14</v>
      </c>
      <c r="B397" s="424">
        <f t="shared" si="391"/>
        <v>81</v>
      </c>
      <c r="C397" s="817">
        <f>[3]Model_inputs!D185</f>
        <v>3.6790748102638236E-2</v>
      </c>
      <c r="D397" s="815">
        <f>[3]Model_inputs!C185</f>
        <v>13835</v>
      </c>
      <c r="E397" s="434"/>
      <c r="F397" s="822">
        <f>[3]Model_inputs!E185</f>
        <v>0.24841107485975941</v>
      </c>
      <c r="G397" s="826">
        <f>[3]Model_inputs!F185</f>
        <v>1.0200000000000001E-2</v>
      </c>
      <c r="H397" s="794">
        <f>[3]Model_inputs!G185</f>
        <v>8.3799999999999999E-2</v>
      </c>
      <c r="I397" s="794">
        <f>[3]Model_inputs!H185</f>
        <v>0.13489759857843506</v>
      </c>
      <c r="J397" s="936">
        <f>[3]Model_inputs!I185</f>
        <v>2093.5242220323612</v>
      </c>
      <c r="K397" s="826">
        <f>[3]Model_inputs!J185</f>
        <v>2.8E-3</v>
      </c>
      <c r="L397" s="794">
        <f>[5]Model_inputs!K185</f>
        <v>6.7299999999999999E-2</v>
      </c>
      <c r="M397" s="794">
        <f>[3]Model_inputs!L185</f>
        <v>0.18920688444012512</v>
      </c>
      <c r="N397" s="827">
        <f>[3]Model_inputs!M185</f>
        <v>17584.655047576951</v>
      </c>
      <c r="O397" s="794">
        <f>[3]Model_inputs!N185</f>
        <v>1.0200000000000001E-2</v>
      </c>
      <c r="P397" s="794">
        <f>[3]Model_inputs!O185</f>
        <v>8.3799999999999999E-2</v>
      </c>
      <c r="Q397" s="794">
        <f>[3]Model_inputs!P185</f>
        <v>7.4317755935179433E-2</v>
      </c>
      <c r="R397" s="827">
        <f>[3]Model_inputs!Q185</f>
        <v>996.75295726825084</v>
      </c>
      <c r="S397" s="826">
        <f>[3]Model_inputs!R185</f>
        <v>3.8E-3</v>
      </c>
      <c r="T397" s="794">
        <f>[3]Model_inputs!S185</f>
        <v>1.0200000000000001E-2</v>
      </c>
      <c r="U397" s="794">
        <f>[3]Model_inputs!T185</f>
        <v>5.3981421743709145E-2</v>
      </c>
      <c r="V397" s="827">
        <f>[3]Model_inputs!U185</f>
        <v>17008.151878370441</v>
      </c>
      <c r="W397" s="826">
        <f>[3]Model_inputs!V185</f>
        <v>4.1999999999999997E-3</v>
      </c>
      <c r="X397" s="794">
        <f>[3]Model_inputs!W185</f>
        <v>1.38E-2</v>
      </c>
      <c r="Y397" s="794">
        <f>[3]Model_inputs!X185</f>
        <v>5.443047323121173E-2</v>
      </c>
      <c r="Z397" s="827">
        <f>[3]Model_inputs!Y185</f>
        <v>23238.127695265939</v>
      </c>
      <c r="AA397" s="422">
        <f t="shared" ref="AA397:AD397" si="424">AA296</f>
        <v>0.41565691499676982</v>
      </c>
      <c r="AB397" s="421">
        <f t="shared" si="424"/>
        <v>-7.6124190225032376E-3</v>
      </c>
      <c r="AC397" s="421">
        <f t="shared" si="424"/>
        <v>0.33639377075703397</v>
      </c>
      <c r="AD397" s="421">
        <f t="shared" si="424"/>
        <v>-4.2807452843413259E-2</v>
      </c>
      <c r="AE397" s="696">
        <f>AE396</f>
        <v>0.38902538878288256</v>
      </c>
      <c r="AF397" s="420">
        <f>AF396</f>
        <v>-6.5446702941922685E-3</v>
      </c>
      <c r="AG397" s="422">
        <f t="shared" ref="AG397:AJ397" si="425">AG296</f>
        <v>0.32896692337132527</v>
      </c>
      <c r="AH397" s="422">
        <f t="shared" si="425"/>
        <v>-4.4726404949977393E-2</v>
      </c>
      <c r="AI397" s="421">
        <f t="shared" si="425"/>
        <v>0.38982168731024119</v>
      </c>
      <c r="AJ397" s="421">
        <f t="shared" si="425"/>
        <v>-6.7425191392483505E-3</v>
      </c>
      <c r="AK397" s="506">
        <f>[4]Danaei!C225</f>
        <v>0.56796610000000003</v>
      </c>
      <c r="AL397" s="437">
        <f>[4]Danaei!D225</f>
        <v>0.16810729999999999</v>
      </c>
      <c r="AM397" s="437">
        <f>[4]Danaei!E225</f>
        <v>0.2145891</v>
      </c>
      <c r="AN397" s="437">
        <f>[4]Danaei!F225</f>
        <v>4.9337499999999999E-2</v>
      </c>
      <c r="AO397" s="800">
        <f>[3]Model_inputs!Z185</f>
        <v>13407.707673921113</v>
      </c>
      <c r="AP397" s="424"/>
      <c r="AQ397" s="437">
        <f t="shared" si="344"/>
        <v>1</v>
      </c>
      <c r="AT397" s="424"/>
      <c r="AU397" s="424"/>
      <c r="AV397" s="424"/>
      <c r="AW397" s="424"/>
      <c r="AX397" s="424"/>
      <c r="AY397" s="424"/>
      <c r="AZ397" s="424"/>
      <c r="BA397" s="424"/>
      <c r="BB397" s="424"/>
      <c r="BC397" s="424"/>
      <c r="BD397" s="424"/>
      <c r="BE397" s="424"/>
      <c r="BF397" s="424"/>
      <c r="BG397" s="424"/>
      <c r="BH397" s="424"/>
      <c r="BI397" s="424"/>
      <c r="BJ397" s="424"/>
      <c r="BK397" s="424"/>
      <c r="BL397" s="424"/>
      <c r="BM397" s="424"/>
      <c r="BN397" s="424"/>
      <c r="BO397" s="424"/>
      <c r="BP397" s="424"/>
      <c r="BQ397" s="424"/>
      <c r="BR397" s="424"/>
      <c r="BS397" s="424"/>
      <c r="BT397" s="424"/>
      <c r="BU397" s="424"/>
      <c r="BV397" s="425" t="s">
        <v>14</v>
      </c>
      <c r="BW397" s="424">
        <v>81</v>
      </c>
      <c r="BX397" s="429">
        <f>[5]Model_inputs!AA185</f>
        <v>0.97014183377063523</v>
      </c>
      <c r="BY397" s="429">
        <f>[5]Model_inputs!AB185</f>
        <v>0.69389662823278841</v>
      </c>
      <c r="BZ397" s="429">
        <f>[5]Model_inputs!AC185</f>
        <v>0.79882816331504836</v>
      </c>
      <c r="CA397" s="429">
        <f>[5]Model_inputs!AD185</f>
        <v>0.88405797101449279</v>
      </c>
      <c r="CB397" s="429">
        <f>[5]Model_inputs!AE185</f>
        <v>0.90476190476190477</v>
      </c>
      <c r="CC397" s="429">
        <f>[5]Model_inputs!AF185</f>
        <v>0.87606789295637677</v>
      </c>
      <c r="CD397" s="429">
        <f>[5]Model_inputs!AG185</f>
        <v>0.7674949530690256</v>
      </c>
      <c r="CE397" s="429">
        <f>[5]Model_inputs!AH185</f>
        <v>0.84989012595326452</v>
      </c>
      <c r="CF397" s="429">
        <f>[5]Model_inputs!AI185</f>
        <v>1</v>
      </c>
      <c r="CG397" s="429">
        <f>[5]Model_inputs!AJ185</f>
        <v>1</v>
      </c>
      <c r="CH397" s="419"/>
    </row>
    <row r="398" spans="1:86" s="425" customFormat="1">
      <c r="A398" s="425" t="s">
        <v>14</v>
      </c>
      <c r="B398" s="424">
        <f t="shared" si="391"/>
        <v>82</v>
      </c>
      <c r="C398" s="817">
        <f>[3]Model_inputs!D186</f>
        <v>4.523791512217263E-2</v>
      </c>
      <c r="D398" s="815">
        <f>[3]Model_inputs!C186</f>
        <v>13219</v>
      </c>
      <c r="E398" s="434">
        <f>SUM(D396:D400)</f>
        <v>66058</v>
      </c>
      <c r="F398" s="822">
        <f>[3]Model_inputs!E186</f>
        <v>0.25049648038111683</v>
      </c>
      <c r="G398" s="826">
        <f>[3]Model_inputs!F186</f>
        <v>1.12E-2</v>
      </c>
      <c r="H398" s="794">
        <f>[3]Model_inputs!G186</f>
        <v>9.4700000000000006E-2</v>
      </c>
      <c r="I398" s="794">
        <f>[3]Model_inputs!H186</f>
        <v>0.13489759857843506</v>
      </c>
      <c r="J398" s="936">
        <f>[3]Model_inputs!I186</f>
        <v>2093.5242220323612</v>
      </c>
      <c r="K398" s="826">
        <f>[3]Model_inputs!J186</f>
        <v>3.0999999999999999E-3</v>
      </c>
      <c r="L398" s="794">
        <f>[5]Model_inputs!K186</f>
        <v>7.8E-2</v>
      </c>
      <c r="M398" s="794">
        <f>[3]Model_inputs!L186</f>
        <v>0.18920688444012512</v>
      </c>
      <c r="N398" s="827">
        <f>[3]Model_inputs!M186</f>
        <v>17584.655047576951</v>
      </c>
      <c r="O398" s="794">
        <f>[3]Model_inputs!N186</f>
        <v>1.12E-2</v>
      </c>
      <c r="P398" s="794">
        <f>[3]Model_inputs!O186</f>
        <v>9.4700000000000006E-2</v>
      </c>
      <c r="Q398" s="794">
        <f>[3]Model_inputs!P186</f>
        <v>7.4317755935179433E-2</v>
      </c>
      <c r="R398" s="827">
        <f>[3]Model_inputs!Q186</f>
        <v>996.75295726825084</v>
      </c>
      <c r="S398" s="826">
        <f>[3]Model_inputs!R186</f>
        <v>3.8E-3</v>
      </c>
      <c r="T398" s="794">
        <f>[3]Model_inputs!S186</f>
        <v>1.06E-2</v>
      </c>
      <c r="U398" s="794">
        <f>[3]Model_inputs!T186</f>
        <v>5.3981421743709145E-2</v>
      </c>
      <c r="V398" s="827">
        <f>[3]Model_inputs!U186</f>
        <v>17008.151878370441</v>
      </c>
      <c r="W398" s="826">
        <f>[3]Model_inputs!V186</f>
        <v>4.4000000000000003E-3</v>
      </c>
      <c r="X398" s="794">
        <f>[3]Model_inputs!W186</f>
        <v>1.43E-2</v>
      </c>
      <c r="Y398" s="794">
        <f>[3]Model_inputs!X186</f>
        <v>5.443047323121173E-2</v>
      </c>
      <c r="Z398" s="827">
        <f>[3]Model_inputs!Y186</f>
        <v>23238.127695265939</v>
      </c>
      <c r="AA398" s="422">
        <f t="shared" ref="AA398:AD398" si="426">AA297</f>
        <v>0.41565691499676982</v>
      </c>
      <c r="AB398" s="421">
        <f t="shared" si="426"/>
        <v>-7.6124190225032376E-3</v>
      </c>
      <c r="AC398" s="421">
        <f t="shared" si="426"/>
        <v>0.33639377075703397</v>
      </c>
      <c r="AD398" s="421">
        <f t="shared" si="426"/>
        <v>-4.2807452843413259E-2</v>
      </c>
      <c r="AE398" s="696">
        <f t="shared" ref="AE398:AE416" si="427">AE397</f>
        <v>0.38902538878288256</v>
      </c>
      <c r="AF398" s="420">
        <f t="shared" ref="AF398:AF416" si="428">AF397</f>
        <v>-6.5446702941922685E-3</v>
      </c>
      <c r="AG398" s="422">
        <f t="shared" ref="AG398:AJ398" si="429">AG297</f>
        <v>0.32896692337132527</v>
      </c>
      <c r="AH398" s="422">
        <f t="shared" si="429"/>
        <v>-4.4726404949977393E-2</v>
      </c>
      <c r="AI398" s="421">
        <f t="shared" si="429"/>
        <v>0.38982168731024119</v>
      </c>
      <c r="AJ398" s="421">
        <f t="shared" si="429"/>
        <v>-6.7425191392483505E-3</v>
      </c>
      <c r="AK398" s="506">
        <f>[4]Danaei!C226</f>
        <v>0.56796610000000003</v>
      </c>
      <c r="AL398" s="437">
        <f>[4]Danaei!D226</f>
        <v>0.16810729999999999</v>
      </c>
      <c r="AM398" s="437">
        <f>[4]Danaei!E226</f>
        <v>0.2145891</v>
      </c>
      <c r="AN398" s="437">
        <f>[4]Danaei!F226</f>
        <v>4.9337499999999999E-2</v>
      </c>
      <c r="AO398" s="800">
        <f>[3]Model_inputs!Z186</f>
        <v>15393.919256053767</v>
      </c>
      <c r="AP398" s="424"/>
      <c r="AQ398" s="437">
        <f t="shared" si="344"/>
        <v>1</v>
      </c>
      <c r="AT398" s="424"/>
      <c r="AU398" s="424"/>
      <c r="AV398" s="424"/>
      <c r="AW398" s="424"/>
      <c r="AX398" s="424"/>
      <c r="AY398" s="424"/>
      <c r="AZ398" s="424"/>
      <c r="BA398" s="424"/>
      <c r="BB398" s="424"/>
      <c r="BC398" s="424"/>
      <c r="BD398" s="424"/>
      <c r="BE398" s="424"/>
      <c r="BF398" s="424"/>
      <c r="BG398" s="424"/>
      <c r="BH398" s="424"/>
      <c r="BI398" s="424"/>
      <c r="BJ398" s="424"/>
      <c r="BK398" s="424"/>
      <c r="BL398" s="424"/>
      <c r="BM398" s="424"/>
      <c r="BN398" s="424"/>
      <c r="BO398" s="424"/>
      <c r="BP398" s="424"/>
      <c r="BQ398" s="424"/>
      <c r="BR398" s="424"/>
      <c r="BS398" s="424"/>
      <c r="BT398" s="424"/>
      <c r="BU398" s="424"/>
      <c r="BV398" s="425" t="s">
        <v>14</v>
      </c>
      <c r="BW398" s="424">
        <v>82</v>
      </c>
      <c r="BX398" s="429">
        <f>[5]Model_inputs!AA186</f>
        <v>0.97014183377063523</v>
      </c>
      <c r="BY398" s="429">
        <f>[5]Model_inputs!AB186</f>
        <v>0.69389662823278841</v>
      </c>
      <c r="BZ398" s="429">
        <f>[5]Model_inputs!AC186</f>
        <v>0.79882816331504836</v>
      </c>
      <c r="CA398" s="429">
        <f>[5]Model_inputs!AD186</f>
        <v>0.88405797101449279</v>
      </c>
      <c r="CB398" s="429">
        <f>[5]Model_inputs!AE186</f>
        <v>0.90476190476190477</v>
      </c>
      <c r="CC398" s="429">
        <f>[5]Model_inputs!AF186</f>
        <v>0.87606789295637677</v>
      </c>
      <c r="CD398" s="429">
        <f>[5]Model_inputs!AG186</f>
        <v>0.7674949530690256</v>
      </c>
      <c r="CE398" s="429">
        <f>[5]Model_inputs!AH186</f>
        <v>0.84989012595326452</v>
      </c>
      <c r="CF398" s="429">
        <f>[5]Model_inputs!AI186</f>
        <v>1</v>
      </c>
      <c r="CG398" s="429">
        <f>[5]Model_inputs!AJ186</f>
        <v>1</v>
      </c>
      <c r="CH398" s="419"/>
    </row>
    <row r="399" spans="1:86" s="425" customFormat="1">
      <c r="A399" s="425" t="s">
        <v>14</v>
      </c>
      <c r="B399" s="424">
        <f t="shared" si="391"/>
        <v>83</v>
      </c>
      <c r="C399" s="817">
        <f>[3]Model_inputs!D187</f>
        <v>4.8788342323484418E-2</v>
      </c>
      <c r="D399" s="815">
        <f>[3]Model_inputs!C187</f>
        <v>12421</v>
      </c>
      <c r="E399" s="434"/>
      <c r="F399" s="822">
        <f>[3]Model_inputs!E187</f>
        <v>0.25259350911739076</v>
      </c>
      <c r="G399" s="826">
        <f>[3]Model_inputs!F187</f>
        <v>1.24E-2</v>
      </c>
      <c r="H399" s="794">
        <f>[3]Model_inputs!G187</f>
        <v>0.107</v>
      </c>
      <c r="I399" s="794">
        <f>[3]Model_inputs!H187</f>
        <v>0.13489759857843506</v>
      </c>
      <c r="J399" s="936">
        <f>[3]Model_inputs!I187</f>
        <v>2093.5242220323612</v>
      </c>
      <c r="K399" s="826">
        <f>[3]Model_inputs!J187</f>
        <v>3.3999999999999998E-3</v>
      </c>
      <c r="L399" s="794">
        <f>[5]Model_inputs!K187</f>
        <v>8.9700000000000002E-2</v>
      </c>
      <c r="M399" s="794">
        <f>[3]Model_inputs!L187</f>
        <v>0.18920688444012512</v>
      </c>
      <c r="N399" s="827">
        <f>[3]Model_inputs!M187</f>
        <v>17584.655047576951</v>
      </c>
      <c r="O399" s="794">
        <f>[3]Model_inputs!N187</f>
        <v>1.24E-2</v>
      </c>
      <c r="P399" s="794">
        <f>[3]Model_inputs!O187</f>
        <v>0.107</v>
      </c>
      <c r="Q399" s="794">
        <f>[3]Model_inputs!P187</f>
        <v>7.4317755935179433E-2</v>
      </c>
      <c r="R399" s="827">
        <f>[3]Model_inputs!Q187</f>
        <v>996.75295726825084</v>
      </c>
      <c r="S399" s="826">
        <f>[3]Model_inputs!R187</f>
        <v>3.8999999999999998E-3</v>
      </c>
      <c r="T399" s="794">
        <f>[3]Model_inputs!S187</f>
        <v>1.11E-2</v>
      </c>
      <c r="U399" s="794">
        <f>[3]Model_inputs!T187</f>
        <v>5.3981421743709145E-2</v>
      </c>
      <c r="V399" s="827">
        <f>[3]Model_inputs!U187</f>
        <v>17008.151878370441</v>
      </c>
      <c r="W399" s="826">
        <f>[3]Model_inputs!V187</f>
        <v>4.5999999999999999E-3</v>
      </c>
      <c r="X399" s="794">
        <f>[3]Model_inputs!W187</f>
        <v>1.4800000000000001E-2</v>
      </c>
      <c r="Y399" s="794">
        <f>[3]Model_inputs!X187</f>
        <v>5.443047323121173E-2</v>
      </c>
      <c r="Z399" s="827">
        <f>[3]Model_inputs!Y187</f>
        <v>23238.127695265939</v>
      </c>
      <c r="AA399" s="422">
        <f t="shared" ref="AA399:AD399" si="430">AA298</f>
        <v>0.41565691499676982</v>
      </c>
      <c r="AB399" s="421">
        <f t="shared" si="430"/>
        <v>-7.6124190225032376E-3</v>
      </c>
      <c r="AC399" s="421">
        <f t="shared" si="430"/>
        <v>0.33639377075703397</v>
      </c>
      <c r="AD399" s="421">
        <f t="shared" si="430"/>
        <v>-4.2807452843413259E-2</v>
      </c>
      <c r="AE399" s="696">
        <f t="shared" si="427"/>
        <v>0.38902538878288256</v>
      </c>
      <c r="AF399" s="420">
        <f t="shared" si="428"/>
        <v>-6.5446702941922685E-3</v>
      </c>
      <c r="AG399" s="422">
        <f t="shared" ref="AG399:AJ399" si="431">AG298</f>
        <v>0.32896692337132527</v>
      </c>
      <c r="AH399" s="422">
        <f t="shared" si="431"/>
        <v>-4.4726404949977393E-2</v>
      </c>
      <c r="AI399" s="421">
        <f t="shared" si="431"/>
        <v>0.38982168731024119</v>
      </c>
      <c r="AJ399" s="421">
        <f t="shared" si="431"/>
        <v>-6.7425191392483505E-3</v>
      </c>
      <c r="AK399" s="506">
        <f>[4]Danaei!C227</f>
        <v>0.56796610000000003</v>
      </c>
      <c r="AL399" s="437">
        <f>[4]Danaei!D227</f>
        <v>0.16810729999999999</v>
      </c>
      <c r="AM399" s="437">
        <f>[4]Danaei!E227</f>
        <v>0.2145891</v>
      </c>
      <c r="AN399" s="437">
        <f>[4]Danaei!F227</f>
        <v>4.9337499999999999E-2</v>
      </c>
      <c r="AO399" s="800">
        <f>[3]Model_inputs!Z187</f>
        <v>17380.130838186418</v>
      </c>
      <c r="AP399" s="424"/>
      <c r="AQ399" s="437">
        <f t="shared" si="344"/>
        <v>1</v>
      </c>
      <c r="AT399" s="424"/>
      <c r="AU399" s="424"/>
      <c r="AV399" s="424"/>
      <c r="AW399" s="424"/>
      <c r="AX399" s="424"/>
      <c r="AY399" s="424"/>
      <c r="AZ399" s="424"/>
      <c r="BA399" s="424"/>
      <c r="BB399" s="424"/>
      <c r="BC399" s="424"/>
      <c r="BD399" s="424"/>
      <c r="BE399" s="424"/>
      <c r="BF399" s="424"/>
      <c r="BG399" s="424"/>
      <c r="BH399" s="424"/>
      <c r="BI399" s="424"/>
      <c r="BJ399" s="424"/>
      <c r="BK399" s="424"/>
      <c r="BL399" s="424"/>
      <c r="BM399" s="424"/>
      <c r="BN399" s="424"/>
      <c r="BO399" s="424"/>
      <c r="BP399" s="424"/>
      <c r="BQ399" s="424"/>
      <c r="BR399" s="424"/>
      <c r="BS399" s="424"/>
      <c r="BT399" s="424"/>
      <c r="BU399" s="424"/>
      <c r="BV399" s="425" t="s">
        <v>14</v>
      </c>
      <c r="BW399" s="424">
        <v>83</v>
      </c>
      <c r="BX399" s="429">
        <f>[5]Model_inputs!AA187</f>
        <v>0.97014183377063523</v>
      </c>
      <c r="BY399" s="429">
        <f>[5]Model_inputs!AB187</f>
        <v>0.69389662823278841</v>
      </c>
      <c r="BZ399" s="429">
        <f>[5]Model_inputs!AC187</f>
        <v>0.79882816331504836</v>
      </c>
      <c r="CA399" s="429">
        <f>[5]Model_inputs!AD187</f>
        <v>0.88405797101449279</v>
      </c>
      <c r="CB399" s="429">
        <f>[5]Model_inputs!AE187</f>
        <v>0.90476190476190477</v>
      </c>
      <c r="CC399" s="429">
        <f>[5]Model_inputs!AF187</f>
        <v>0.87606789295637677</v>
      </c>
      <c r="CD399" s="429">
        <f>[5]Model_inputs!AG187</f>
        <v>0.7674949530690256</v>
      </c>
      <c r="CE399" s="429">
        <f>[5]Model_inputs!AH187</f>
        <v>0.84989012595326452</v>
      </c>
      <c r="CF399" s="429">
        <f>[5]Model_inputs!AI187</f>
        <v>1</v>
      </c>
      <c r="CG399" s="429">
        <f>[5]Model_inputs!AJ187</f>
        <v>1</v>
      </c>
      <c r="CH399" s="419"/>
    </row>
    <row r="400" spans="1:86" s="425" customFormat="1">
      <c r="A400" s="425" t="s">
        <v>14</v>
      </c>
      <c r="B400" s="424">
        <f t="shared" si="391"/>
        <v>84</v>
      </c>
      <c r="C400" s="817">
        <f>[3]Model_inputs!D188</f>
        <v>5.6926784675475774E-2</v>
      </c>
      <c r="D400" s="815">
        <f>[3]Model_inputs!C188</f>
        <v>12033</v>
      </c>
      <c r="E400" s="434"/>
      <c r="F400" s="822">
        <f>[3]Model_inputs!E188</f>
        <v>0.25470212734491088</v>
      </c>
      <c r="G400" s="826">
        <f>[3]Model_inputs!F188</f>
        <v>1.37E-2</v>
      </c>
      <c r="H400" s="794">
        <f>[3]Model_inputs!G188</f>
        <v>0.1207</v>
      </c>
      <c r="I400" s="794">
        <f>[3]Model_inputs!H188</f>
        <v>0.13489759857843506</v>
      </c>
      <c r="J400" s="936">
        <f>[3]Model_inputs!I188</f>
        <v>2093.5242220323612</v>
      </c>
      <c r="K400" s="826">
        <f>[3]Model_inputs!J188</f>
        <v>3.8E-3</v>
      </c>
      <c r="L400" s="794">
        <f>[5]Model_inputs!K188</f>
        <v>0.1026</v>
      </c>
      <c r="M400" s="794">
        <f>[3]Model_inputs!L188</f>
        <v>0.18920688444012512</v>
      </c>
      <c r="N400" s="827">
        <f>[3]Model_inputs!M188</f>
        <v>17584.655047576951</v>
      </c>
      <c r="O400" s="794">
        <f>[3]Model_inputs!N188</f>
        <v>1.37E-2</v>
      </c>
      <c r="P400" s="794">
        <f>[3]Model_inputs!O188</f>
        <v>0.1207</v>
      </c>
      <c r="Q400" s="794">
        <f>[3]Model_inputs!P188</f>
        <v>7.4317755935179433E-2</v>
      </c>
      <c r="R400" s="827">
        <f>[3]Model_inputs!Q188</f>
        <v>996.75295726825084</v>
      </c>
      <c r="S400" s="826">
        <f>[3]Model_inputs!R188</f>
        <v>3.8999999999999998E-3</v>
      </c>
      <c r="T400" s="794">
        <f>[3]Model_inputs!S188</f>
        <v>1.17E-2</v>
      </c>
      <c r="U400" s="794">
        <f>[3]Model_inputs!T188</f>
        <v>5.3981421743709145E-2</v>
      </c>
      <c r="V400" s="827">
        <f>[3]Model_inputs!U188</f>
        <v>17008.151878370441</v>
      </c>
      <c r="W400" s="826">
        <f>[3]Model_inputs!V188</f>
        <v>4.8999999999999998E-3</v>
      </c>
      <c r="X400" s="794">
        <f>[3]Model_inputs!W188</f>
        <v>1.5299999999999999E-2</v>
      </c>
      <c r="Y400" s="794">
        <f>[3]Model_inputs!X188</f>
        <v>5.443047323121173E-2</v>
      </c>
      <c r="Z400" s="827">
        <f>[3]Model_inputs!Y188</f>
        <v>23238.127695265939</v>
      </c>
      <c r="AA400" s="422">
        <f t="shared" ref="AA400:AD400" si="432">AA299</f>
        <v>0.41565691499676982</v>
      </c>
      <c r="AB400" s="421">
        <f t="shared" si="432"/>
        <v>-7.6124190225032376E-3</v>
      </c>
      <c r="AC400" s="421">
        <f t="shared" si="432"/>
        <v>0.33639377075703397</v>
      </c>
      <c r="AD400" s="421">
        <f t="shared" si="432"/>
        <v>-4.2807452843413259E-2</v>
      </c>
      <c r="AE400" s="696">
        <f t="shared" si="427"/>
        <v>0.38902538878288256</v>
      </c>
      <c r="AF400" s="420">
        <f t="shared" si="428"/>
        <v>-6.5446702941922685E-3</v>
      </c>
      <c r="AG400" s="422">
        <f t="shared" ref="AG400:AJ400" si="433">AG299</f>
        <v>0.32896692337132527</v>
      </c>
      <c r="AH400" s="422">
        <f t="shared" si="433"/>
        <v>-4.4726404949977393E-2</v>
      </c>
      <c r="AI400" s="421">
        <f t="shared" si="433"/>
        <v>0.38982168731024119</v>
      </c>
      <c r="AJ400" s="421">
        <f t="shared" si="433"/>
        <v>-6.7425191392483505E-3</v>
      </c>
      <c r="AK400" s="506">
        <f>[4]Danaei!C228</f>
        <v>0.56796610000000003</v>
      </c>
      <c r="AL400" s="437">
        <f>[4]Danaei!D228</f>
        <v>0.16810729999999999</v>
      </c>
      <c r="AM400" s="437">
        <f>[4]Danaei!E228</f>
        <v>0.2145891</v>
      </c>
      <c r="AN400" s="437">
        <f>[4]Danaei!F228</f>
        <v>4.9337499999999999E-2</v>
      </c>
      <c r="AO400" s="800">
        <f>[3]Model_inputs!Z188</f>
        <v>19366.34242031907</v>
      </c>
      <c r="AP400" s="424"/>
      <c r="AQ400" s="437">
        <f t="shared" si="344"/>
        <v>1</v>
      </c>
      <c r="AT400" s="424"/>
      <c r="AU400" s="424"/>
      <c r="AV400" s="424"/>
      <c r="AW400" s="424"/>
      <c r="AX400" s="424"/>
      <c r="AY400" s="424"/>
      <c r="AZ400" s="424"/>
      <c r="BA400" s="424"/>
      <c r="BB400" s="424"/>
      <c r="BC400" s="424"/>
      <c r="BD400" s="424"/>
      <c r="BE400" s="424"/>
      <c r="BF400" s="424"/>
      <c r="BG400" s="424"/>
      <c r="BH400" s="424"/>
      <c r="BI400" s="424"/>
      <c r="BJ400" s="424"/>
      <c r="BK400" s="424"/>
      <c r="BL400" s="424"/>
      <c r="BM400" s="424"/>
      <c r="BN400" s="424"/>
      <c r="BO400" s="424"/>
      <c r="BP400" s="424"/>
      <c r="BQ400" s="424"/>
      <c r="BR400" s="424"/>
      <c r="BS400" s="424"/>
      <c r="BT400" s="424"/>
      <c r="BU400" s="424"/>
      <c r="BV400" s="425" t="s">
        <v>14</v>
      </c>
      <c r="BW400" s="424">
        <v>84</v>
      </c>
      <c r="BX400" s="429">
        <f>[5]Model_inputs!AA188</f>
        <v>0.97014183377063523</v>
      </c>
      <c r="BY400" s="429">
        <f>[5]Model_inputs!AB188</f>
        <v>0.69389662823278841</v>
      </c>
      <c r="BZ400" s="429">
        <f>[5]Model_inputs!AC188</f>
        <v>0.79882816331504836</v>
      </c>
      <c r="CA400" s="429">
        <f>[5]Model_inputs!AD188</f>
        <v>0.88405797101449279</v>
      </c>
      <c r="CB400" s="429">
        <f>[5]Model_inputs!AE188</f>
        <v>0.90476190476190477</v>
      </c>
      <c r="CC400" s="429">
        <f>[5]Model_inputs!AF188</f>
        <v>0.87606789295637677</v>
      </c>
      <c r="CD400" s="429">
        <f>[5]Model_inputs!AG188</f>
        <v>0.7674949530690256</v>
      </c>
      <c r="CE400" s="429">
        <f>[5]Model_inputs!AH188</f>
        <v>0.84989012595326452</v>
      </c>
      <c r="CF400" s="429">
        <f>[5]Model_inputs!AI188</f>
        <v>1</v>
      </c>
      <c r="CG400" s="429">
        <f>[5]Model_inputs!AJ188</f>
        <v>1</v>
      </c>
      <c r="CH400" s="419"/>
    </row>
    <row r="401" spans="1:86" s="425" customFormat="1">
      <c r="A401" s="425" t="s">
        <v>14</v>
      </c>
      <c r="B401" s="424">
        <f t="shared" si="391"/>
        <v>85</v>
      </c>
      <c r="C401" s="817">
        <f>[3]Model_inputs!D189</f>
        <v>7.0105591137268483E-2</v>
      </c>
      <c r="D401" s="815">
        <f>[3]Model_inputs!C189</f>
        <v>11554</v>
      </c>
      <c r="E401" s="806"/>
      <c r="F401" s="822">
        <f>[3]Model_inputs!E189</f>
        <v>0.25682229952048335</v>
      </c>
      <c r="G401" s="826">
        <f>[3]Model_inputs!F189</f>
        <v>1.55E-2</v>
      </c>
      <c r="H401" s="794">
        <f>[3]Model_inputs!G189</f>
        <v>0.13950000000000001</v>
      </c>
      <c r="I401" s="794">
        <f>[3]Model_inputs!H189</f>
        <v>0.13489759857843506</v>
      </c>
      <c r="J401" s="936">
        <f>[3]Model_inputs!I189</f>
        <v>2093.5242220323612</v>
      </c>
      <c r="K401" s="826">
        <f>[3]Model_inputs!J189</f>
        <v>4.4000000000000003E-3</v>
      </c>
      <c r="L401" s="794">
        <f>[5]Model_inputs!K189</f>
        <v>0.1221</v>
      </c>
      <c r="M401" s="794">
        <f>[3]Model_inputs!L189</f>
        <v>0.18920688444012512</v>
      </c>
      <c r="N401" s="827">
        <f>[3]Model_inputs!M189</f>
        <v>17584.655047576951</v>
      </c>
      <c r="O401" s="794">
        <f>[3]Model_inputs!N189</f>
        <v>1.55E-2</v>
      </c>
      <c r="P401" s="794">
        <f>[3]Model_inputs!O189</f>
        <v>0.13950000000000001</v>
      </c>
      <c r="Q401" s="794">
        <f>[3]Model_inputs!P189</f>
        <v>7.4317755935179433E-2</v>
      </c>
      <c r="R401" s="827">
        <f>[3]Model_inputs!Q189</f>
        <v>996.75295726825084</v>
      </c>
      <c r="S401" s="826">
        <f>[3]Model_inputs!R189</f>
        <v>3.8999999999999998E-3</v>
      </c>
      <c r="T401" s="794">
        <f>[3]Model_inputs!S189</f>
        <v>1.23E-2</v>
      </c>
      <c r="U401" s="794">
        <f>[3]Model_inputs!T189</f>
        <v>5.3981421743709145E-2</v>
      </c>
      <c r="V401" s="827">
        <f>[3]Model_inputs!U189</f>
        <v>17008.151878370441</v>
      </c>
      <c r="W401" s="826">
        <f>[3]Model_inputs!V189</f>
        <v>5.1000000000000004E-3</v>
      </c>
      <c r="X401" s="794">
        <f>[3]Model_inputs!W189</f>
        <v>1.6E-2</v>
      </c>
      <c r="Y401" s="794">
        <f>[3]Model_inputs!X189</f>
        <v>5.443047323121173E-2</v>
      </c>
      <c r="Z401" s="827">
        <f>[3]Model_inputs!Y189</f>
        <v>23238.127695265939</v>
      </c>
      <c r="AA401" s="422">
        <f t="shared" ref="AA401:AD401" si="434">AA300</f>
        <v>0.41565691499676982</v>
      </c>
      <c r="AB401" s="421">
        <f t="shared" si="434"/>
        <v>-7.6124190225032376E-3</v>
      </c>
      <c r="AC401" s="421">
        <f t="shared" si="434"/>
        <v>0.33639377075703397</v>
      </c>
      <c r="AD401" s="421">
        <f t="shared" si="434"/>
        <v>-4.2807452843413259E-2</v>
      </c>
      <c r="AE401" s="696">
        <f t="shared" si="427"/>
        <v>0.38902538878288256</v>
      </c>
      <c r="AF401" s="420">
        <f t="shared" si="428"/>
        <v>-6.5446702941922685E-3</v>
      </c>
      <c r="AG401" s="422">
        <f t="shared" ref="AG401:AJ401" si="435">AG300</f>
        <v>0.32896692337132527</v>
      </c>
      <c r="AH401" s="422">
        <f t="shared" si="435"/>
        <v>-4.4726404949977393E-2</v>
      </c>
      <c r="AI401" s="421">
        <f t="shared" si="435"/>
        <v>0.38982168731024119</v>
      </c>
      <c r="AJ401" s="421">
        <f t="shared" si="435"/>
        <v>-6.7425191392483505E-3</v>
      </c>
      <c r="AK401" s="506">
        <f>[4]Danaei!C229</f>
        <v>0.56796610000000003</v>
      </c>
      <c r="AL401" s="437">
        <f>[4]Danaei!D229</f>
        <v>0.16810729999999999</v>
      </c>
      <c r="AM401" s="437">
        <f>[4]Danaei!E229</f>
        <v>0.2145891</v>
      </c>
      <c r="AN401" s="437">
        <f>[4]Danaei!F229</f>
        <v>4.9337499999999999E-2</v>
      </c>
      <c r="AO401" s="800">
        <f>[3]Model_inputs!Z189</f>
        <v>21352.554002451721</v>
      </c>
      <c r="AP401" s="424"/>
      <c r="AQ401" s="437">
        <f t="shared" si="344"/>
        <v>1</v>
      </c>
      <c r="AT401" s="424"/>
      <c r="AU401" s="424"/>
      <c r="AV401" s="424"/>
      <c r="AW401" s="424"/>
      <c r="AX401" s="424"/>
      <c r="AY401" s="424"/>
      <c r="AZ401" s="424"/>
      <c r="BA401" s="424"/>
      <c r="BB401" s="424"/>
      <c r="BC401" s="424"/>
      <c r="BD401" s="424"/>
      <c r="BE401" s="424"/>
      <c r="BF401" s="424"/>
      <c r="BG401" s="424"/>
      <c r="BH401" s="424"/>
      <c r="BI401" s="424"/>
      <c r="BJ401" s="424"/>
      <c r="BK401" s="424"/>
      <c r="BL401" s="424"/>
      <c r="BM401" s="424"/>
      <c r="BN401" s="424"/>
      <c r="BO401" s="424"/>
      <c r="BP401" s="424"/>
      <c r="BQ401" s="424"/>
      <c r="BR401" s="424"/>
      <c r="BS401" s="424"/>
      <c r="BT401" s="424"/>
      <c r="BU401" s="424"/>
      <c r="BV401" s="425" t="s">
        <v>14</v>
      </c>
      <c r="BW401" s="424">
        <v>85</v>
      </c>
      <c r="BX401" s="429">
        <f>[5]Model_inputs!AA189</f>
        <v>0.97014183377063523</v>
      </c>
      <c r="BY401" s="429">
        <f>[5]Model_inputs!AB189</f>
        <v>0.69389662823278841</v>
      </c>
      <c r="BZ401" s="429">
        <f>[5]Model_inputs!AC189</f>
        <v>0.79882816331504836</v>
      </c>
      <c r="CA401" s="429">
        <f>[5]Model_inputs!AD189</f>
        <v>0.88405797101449279</v>
      </c>
      <c r="CB401" s="429">
        <f>[5]Model_inputs!AE189</f>
        <v>0.90476190476190477</v>
      </c>
      <c r="CC401" s="429">
        <f>[5]Model_inputs!AF189</f>
        <v>0.87606789295637677</v>
      </c>
      <c r="CD401" s="429">
        <f>[5]Model_inputs!AG189</f>
        <v>0.7674949530690256</v>
      </c>
      <c r="CE401" s="429">
        <f>[5]Model_inputs!AH189</f>
        <v>0.84989012595326452</v>
      </c>
      <c r="CF401" s="429">
        <f>[5]Model_inputs!AI189</f>
        <v>1</v>
      </c>
      <c r="CG401" s="429">
        <f>[5]Model_inputs!AJ189</f>
        <v>1</v>
      </c>
      <c r="CH401" s="419"/>
    </row>
    <row r="402" spans="1:86" s="425" customFormat="1">
      <c r="A402" s="425" t="s">
        <v>14</v>
      </c>
      <c r="B402" s="424">
        <f t="shared" si="391"/>
        <v>86</v>
      </c>
      <c r="C402" s="817">
        <f>[3]Model_inputs!D190</f>
        <v>8.0194991397438353E-2</v>
      </c>
      <c r="D402" s="815">
        <f>[3]Model_inputs!C190</f>
        <v>10462</v>
      </c>
      <c r="E402" s="434"/>
      <c r="F402" s="822">
        <f>[3]Model_inputs!E190</f>
        <v>0.25895398826910249</v>
      </c>
      <c r="G402" s="826">
        <f>[3]Model_inputs!F190</f>
        <v>1.7600000000000001E-2</v>
      </c>
      <c r="H402" s="794">
        <f>[3]Model_inputs!G190</f>
        <v>0.1618</v>
      </c>
      <c r="I402" s="794">
        <f>[3]Model_inputs!H190</f>
        <v>0.13489759857843506</v>
      </c>
      <c r="J402" s="936">
        <f>[3]Model_inputs!I190</f>
        <v>2093.5242220323612</v>
      </c>
      <c r="K402" s="826">
        <f>[3]Model_inputs!J190</f>
        <v>5.1000000000000004E-3</v>
      </c>
      <c r="L402" s="794">
        <f>[5]Model_inputs!K190</f>
        <v>0.1472</v>
      </c>
      <c r="M402" s="794">
        <f>[3]Model_inputs!L190</f>
        <v>0.18920688444012512</v>
      </c>
      <c r="N402" s="827">
        <f>[3]Model_inputs!M190</f>
        <v>17584.655047576951</v>
      </c>
      <c r="O402" s="794">
        <f>[3]Model_inputs!N190</f>
        <v>1.7600000000000001E-2</v>
      </c>
      <c r="P402" s="794">
        <f>[3]Model_inputs!O190</f>
        <v>0.1618</v>
      </c>
      <c r="Q402" s="794">
        <f>[3]Model_inputs!P190</f>
        <v>7.4317755935179433E-2</v>
      </c>
      <c r="R402" s="827">
        <f>[3]Model_inputs!Q190</f>
        <v>996.75295726825084</v>
      </c>
      <c r="S402" s="826">
        <f>[3]Model_inputs!R190</f>
        <v>4.0000000000000001E-3</v>
      </c>
      <c r="T402" s="794">
        <f>[3]Model_inputs!S190</f>
        <v>1.29E-2</v>
      </c>
      <c r="U402" s="794">
        <f>[3]Model_inputs!T190</f>
        <v>5.3981421743709145E-2</v>
      </c>
      <c r="V402" s="827">
        <f>[3]Model_inputs!U190</f>
        <v>17008.151878370441</v>
      </c>
      <c r="W402" s="826">
        <f>[3]Model_inputs!V190</f>
        <v>5.4000000000000003E-3</v>
      </c>
      <c r="X402" s="794">
        <f>[3]Model_inputs!W190</f>
        <v>1.66E-2</v>
      </c>
      <c r="Y402" s="794">
        <f>[3]Model_inputs!X190</f>
        <v>5.443047323121173E-2</v>
      </c>
      <c r="Z402" s="827">
        <f>[3]Model_inputs!Y190</f>
        <v>23238.127695265939</v>
      </c>
      <c r="AA402" s="422">
        <f t="shared" ref="AA402:AD402" si="436">AA301</f>
        <v>0.41565691499676982</v>
      </c>
      <c r="AB402" s="421">
        <f t="shared" si="436"/>
        <v>-7.6124190225032376E-3</v>
      </c>
      <c r="AC402" s="421">
        <f t="shared" si="436"/>
        <v>0.33639377075703397</v>
      </c>
      <c r="AD402" s="421">
        <f t="shared" si="436"/>
        <v>-4.2807452843413259E-2</v>
      </c>
      <c r="AE402" s="696">
        <f t="shared" si="427"/>
        <v>0.38902538878288256</v>
      </c>
      <c r="AF402" s="420">
        <f t="shared" si="428"/>
        <v>-6.5446702941922685E-3</v>
      </c>
      <c r="AG402" s="422">
        <f t="shared" ref="AG402:AJ402" si="437">AG301</f>
        <v>0.32896692337132527</v>
      </c>
      <c r="AH402" s="422">
        <f t="shared" si="437"/>
        <v>-4.4726404949977393E-2</v>
      </c>
      <c r="AI402" s="421">
        <f t="shared" si="437"/>
        <v>0.38982168731024119</v>
      </c>
      <c r="AJ402" s="421">
        <f t="shared" si="437"/>
        <v>-6.7425191392483505E-3</v>
      </c>
      <c r="AK402" s="506">
        <f>[4]Danaei!C230</f>
        <v>0.56796610000000003</v>
      </c>
      <c r="AL402" s="437">
        <f>[4]Danaei!D230</f>
        <v>0.16810729999999999</v>
      </c>
      <c r="AM402" s="437">
        <f>[4]Danaei!E230</f>
        <v>0.2145891</v>
      </c>
      <c r="AN402" s="437">
        <f>[4]Danaei!F230</f>
        <v>4.9337499999999999E-2</v>
      </c>
      <c r="AO402" s="800">
        <f>[3]Model_inputs!Z190</f>
        <v>21352.554002451721</v>
      </c>
      <c r="AP402" s="424"/>
      <c r="AQ402" s="437">
        <f t="shared" si="344"/>
        <v>1</v>
      </c>
      <c r="AT402" s="424"/>
      <c r="AU402" s="424"/>
      <c r="AV402" s="424"/>
      <c r="AW402" s="424"/>
      <c r="AX402" s="424"/>
      <c r="AY402" s="424"/>
      <c r="AZ402" s="424"/>
      <c r="BA402" s="424"/>
      <c r="BB402" s="424"/>
      <c r="BC402" s="424"/>
      <c r="BD402" s="424"/>
      <c r="BE402" s="424"/>
      <c r="BF402" s="424"/>
      <c r="BG402" s="424"/>
      <c r="BH402" s="424"/>
      <c r="BI402" s="424"/>
      <c r="BJ402" s="424"/>
      <c r="BK402" s="424"/>
      <c r="BL402" s="424"/>
      <c r="BM402" s="424"/>
      <c r="BN402" s="424"/>
      <c r="BO402" s="424"/>
      <c r="BP402" s="424"/>
      <c r="BQ402" s="424"/>
      <c r="BR402" s="424"/>
      <c r="BS402" s="424"/>
      <c r="BT402" s="424"/>
      <c r="BU402" s="424"/>
      <c r="BV402" s="425" t="s">
        <v>14</v>
      </c>
      <c r="BW402" s="424">
        <v>86</v>
      </c>
      <c r="BX402" s="429">
        <f>[5]Model_inputs!AA190</f>
        <v>0.97014183377063523</v>
      </c>
      <c r="BY402" s="429">
        <f>[5]Model_inputs!AB190</f>
        <v>0.69389662823278841</v>
      </c>
      <c r="BZ402" s="429">
        <f>[5]Model_inputs!AC190</f>
        <v>0.79882816331504836</v>
      </c>
      <c r="CA402" s="429">
        <f>[5]Model_inputs!AD190</f>
        <v>0.88405797101449279</v>
      </c>
      <c r="CB402" s="429">
        <f>[5]Model_inputs!AE190</f>
        <v>0.90476190476190477</v>
      </c>
      <c r="CC402" s="429">
        <f>[5]Model_inputs!AF190</f>
        <v>0.87606789295637677</v>
      </c>
      <c r="CD402" s="429">
        <f>[5]Model_inputs!AG190</f>
        <v>0.7674949530690256</v>
      </c>
      <c r="CE402" s="429">
        <f>[5]Model_inputs!AH190</f>
        <v>0.84989012595326452</v>
      </c>
      <c r="CF402" s="429">
        <f>[5]Model_inputs!AI190</f>
        <v>1</v>
      </c>
      <c r="CG402" s="429">
        <f>[5]Model_inputs!AJ190</f>
        <v>1</v>
      </c>
      <c r="CH402" s="419"/>
    </row>
    <row r="403" spans="1:86" s="425" customFormat="1">
      <c r="A403" s="425" t="s">
        <v>14</v>
      </c>
      <c r="B403" s="424">
        <f t="shared" si="391"/>
        <v>87</v>
      </c>
      <c r="C403" s="817">
        <f>[3]Model_inputs!D191</f>
        <v>9.2318977260819446E-2</v>
      </c>
      <c r="D403" s="815">
        <f>[3]Model_inputs!C191</f>
        <v>9543</v>
      </c>
      <c r="E403" s="434">
        <f>SUM(D401:D405)</f>
        <v>48106</v>
      </c>
      <c r="F403" s="822">
        <f>[3]Model_inputs!E191</f>
        <v>0.261097154372121</v>
      </c>
      <c r="G403" s="826">
        <f>[3]Model_inputs!F191</f>
        <v>0.02</v>
      </c>
      <c r="H403" s="794">
        <f>[3]Model_inputs!G191</f>
        <v>0.18779999999999999</v>
      </c>
      <c r="I403" s="794">
        <f>[3]Model_inputs!H191</f>
        <v>0.13489759857843506</v>
      </c>
      <c r="J403" s="936">
        <f>[3]Model_inputs!I191</f>
        <v>2093.5242220323612</v>
      </c>
      <c r="K403" s="826">
        <f>[3]Model_inputs!J191</f>
        <v>6.0000000000000001E-3</v>
      </c>
      <c r="L403" s="794">
        <f>[5]Model_inputs!K191</f>
        <v>0.1779</v>
      </c>
      <c r="M403" s="794">
        <f>[3]Model_inputs!L191</f>
        <v>0.18920688444012512</v>
      </c>
      <c r="N403" s="827">
        <f>[3]Model_inputs!M191</f>
        <v>17584.655047576951</v>
      </c>
      <c r="O403" s="794">
        <f>[3]Model_inputs!N191</f>
        <v>0.02</v>
      </c>
      <c r="P403" s="794">
        <f>[3]Model_inputs!O191</f>
        <v>0.18779999999999999</v>
      </c>
      <c r="Q403" s="794">
        <f>[3]Model_inputs!P191</f>
        <v>7.4317755935179433E-2</v>
      </c>
      <c r="R403" s="827">
        <f>[3]Model_inputs!Q191</f>
        <v>996.75295726825084</v>
      </c>
      <c r="S403" s="826">
        <f>[3]Model_inputs!R191</f>
        <v>4.0000000000000001E-3</v>
      </c>
      <c r="T403" s="794">
        <f>[3]Model_inputs!S191</f>
        <v>1.35E-2</v>
      </c>
      <c r="U403" s="794">
        <f>[3]Model_inputs!T191</f>
        <v>5.3981421743709145E-2</v>
      </c>
      <c r="V403" s="827">
        <f>[3]Model_inputs!U191</f>
        <v>17008.151878370441</v>
      </c>
      <c r="W403" s="826">
        <f>[3]Model_inputs!V191</f>
        <v>5.7000000000000002E-3</v>
      </c>
      <c r="X403" s="794">
        <f>[3]Model_inputs!W191</f>
        <v>1.7299999999999999E-2</v>
      </c>
      <c r="Y403" s="794">
        <f>[3]Model_inputs!X191</f>
        <v>5.443047323121173E-2</v>
      </c>
      <c r="Z403" s="827">
        <f>[3]Model_inputs!Y191</f>
        <v>23238.127695265939</v>
      </c>
      <c r="AA403" s="422">
        <f t="shared" ref="AA403:AD403" si="438">AA302</f>
        <v>0.41565691499676982</v>
      </c>
      <c r="AB403" s="421">
        <f t="shared" si="438"/>
        <v>-7.6124190225032376E-3</v>
      </c>
      <c r="AC403" s="421">
        <f t="shared" si="438"/>
        <v>0.33639377075703397</v>
      </c>
      <c r="AD403" s="421">
        <f t="shared" si="438"/>
        <v>-4.2807452843413259E-2</v>
      </c>
      <c r="AE403" s="696">
        <f t="shared" si="427"/>
        <v>0.38902538878288256</v>
      </c>
      <c r="AF403" s="420">
        <f t="shared" si="428"/>
        <v>-6.5446702941922685E-3</v>
      </c>
      <c r="AG403" s="422">
        <f t="shared" ref="AG403:AJ403" si="439">AG302</f>
        <v>0.32896692337132527</v>
      </c>
      <c r="AH403" s="422">
        <f t="shared" si="439"/>
        <v>-4.4726404949977393E-2</v>
      </c>
      <c r="AI403" s="421">
        <f t="shared" si="439"/>
        <v>0.38982168731024119</v>
      </c>
      <c r="AJ403" s="421">
        <f t="shared" si="439"/>
        <v>-6.7425191392483505E-3</v>
      </c>
      <c r="AK403" s="506">
        <f>[4]Danaei!C231</f>
        <v>0.56796610000000003</v>
      </c>
      <c r="AL403" s="437">
        <f>[4]Danaei!D231</f>
        <v>0.16810729999999999</v>
      </c>
      <c r="AM403" s="437">
        <f>[4]Danaei!E231</f>
        <v>0.2145891</v>
      </c>
      <c r="AN403" s="437">
        <f>[4]Danaei!F231</f>
        <v>4.9337499999999999E-2</v>
      </c>
      <c r="AO403" s="800">
        <f>[3]Model_inputs!Z191</f>
        <v>21352.554002451721</v>
      </c>
      <c r="AP403" s="424"/>
      <c r="AQ403" s="437">
        <f t="shared" si="344"/>
        <v>1</v>
      </c>
      <c r="AT403" s="424"/>
      <c r="AU403" s="424"/>
      <c r="AV403" s="424"/>
      <c r="AW403" s="424"/>
      <c r="AX403" s="424"/>
      <c r="AY403" s="424"/>
      <c r="AZ403" s="424"/>
      <c r="BA403" s="424"/>
      <c r="BB403" s="424"/>
      <c r="BC403" s="424"/>
      <c r="BD403" s="424"/>
      <c r="BE403" s="424"/>
      <c r="BF403" s="424"/>
      <c r="BG403" s="424"/>
      <c r="BH403" s="424"/>
      <c r="BI403" s="424"/>
      <c r="BJ403" s="424"/>
      <c r="BK403" s="424"/>
      <c r="BL403" s="424"/>
      <c r="BM403" s="424"/>
      <c r="BN403" s="424"/>
      <c r="BO403" s="424"/>
      <c r="BP403" s="424"/>
      <c r="BQ403" s="424"/>
      <c r="BR403" s="424"/>
      <c r="BS403" s="424"/>
      <c r="BT403" s="424"/>
      <c r="BU403" s="424"/>
      <c r="BV403" s="425" t="s">
        <v>14</v>
      </c>
      <c r="BW403" s="424">
        <v>87</v>
      </c>
      <c r="BX403" s="429">
        <f>[5]Model_inputs!AA191</f>
        <v>0.97014183377063523</v>
      </c>
      <c r="BY403" s="429">
        <f>[5]Model_inputs!AB191</f>
        <v>0.69389662823278841</v>
      </c>
      <c r="BZ403" s="429">
        <f>[5]Model_inputs!AC191</f>
        <v>0.79882816331504836</v>
      </c>
      <c r="CA403" s="429">
        <f>[5]Model_inputs!AD191</f>
        <v>0.88405797101449279</v>
      </c>
      <c r="CB403" s="429">
        <f>[5]Model_inputs!AE191</f>
        <v>0.90476190476190477</v>
      </c>
      <c r="CC403" s="429">
        <f>[5]Model_inputs!AF191</f>
        <v>0.87606789295637677</v>
      </c>
      <c r="CD403" s="429">
        <f>[5]Model_inputs!AG191</f>
        <v>0.7674949530690256</v>
      </c>
      <c r="CE403" s="429">
        <f>[5]Model_inputs!AH191</f>
        <v>0.84989012595326452</v>
      </c>
      <c r="CF403" s="429">
        <f>[5]Model_inputs!AI191</f>
        <v>1</v>
      </c>
      <c r="CG403" s="429">
        <f>[5]Model_inputs!AJ191</f>
        <v>1</v>
      </c>
      <c r="CH403" s="419"/>
    </row>
    <row r="404" spans="1:86" s="425" customFormat="1">
      <c r="A404" s="425" t="s">
        <v>14</v>
      </c>
      <c r="B404" s="424">
        <f t="shared" si="391"/>
        <v>88</v>
      </c>
      <c r="C404" s="817">
        <f>[3]Model_inputs!D192</f>
        <v>9.9438652766639934E-2</v>
      </c>
      <c r="D404" s="815">
        <f>[3]Model_inputs!C192</f>
        <v>8729</v>
      </c>
      <c r="E404" s="434"/>
      <c r="F404" s="822">
        <f>[3]Model_inputs!E192</f>
        <v>0.26325175675589257</v>
      </c>
      <c r="G404" s="826">
        <f>[3]Model_inputs!F192</f>
        <v>2.29E-2</v>
      </c>
      <c r="H404" s="794">
        <f>[3]Model_inputs!G192</f>
        <v>0.2175</v>
      </c>
      <c r="I404" s="794">
        <f>[3]Model_inputs!H192</f>
        <v>0.13489759857843506</v>
      </c>
      <c r="J404" s="936">
        <f>[3]Model_inputs!I192</f>
        <v>2093.5242220323612</v>
      </c>
      <c r="K404" s="826">
        <f>[3]Model_inputs!J192</f>
        <v>7.0000000000000001E-3</v>
      </c>
      <c r="L404" s="794">
        <f>[5]Model_inputs!K192</f>
        <v>0.21410000000000001</v>
      </c>
      <c r="M404" s="794">
        <f>[3]Model_inputs!L192</f>
        <v>0.18920688444012512</v>
      </c>
      <c r="N404" s="827">
        <f>[3]Model_inputs!M192</f>
        <v>17584.655047576951</v>
      </c>
      <c r="O404" s="794">
        <f>[3]Model_inputs!N192</f>
        <v>2.29E-2</v>
      </c>
      <c r="P404" s="794">
        <f>[3]Model_inputs!O192</f>
        <v>0.2175</v>
      </c>
      <c r="Q404" s="794">
        <f>[3]Model_inputs!P192</f>
        <v>7.4317755935179433E-2</v>
      </c>
      <c r="R404" s="827">
        <f>[3]Model_inputs!Q192</f>
        <v>996.75295726825084</v>
      </c>
      <c r="S404" s="826">
        <f>[3]Model_inputs!R192</f>
        <v>4.0000000000000001E-3</v>
      </c>
      <c r="T404" s="794">
        <f>[3]Model_inputs!S192</f>
        <v>1.41E-2</v>
      </c>
      <c r="U404" s="794">
        <f>[3]Model_inputs!T192</f>
        <v>5.3981421743709145E-2</v>
      </c>
      <c r="V404" s="827">
        <f>[3]Model_inputs!U192</f>
        <v>17008.151878370441</v>
      </c>
      <c r="W404" s="826">
        <f>[3]Model_inputs!V192</f>
        <v>6.1000000000000004E-3</v>
      </c>
      <c r="X404" s="794">
        <f>[3]Model_inputs!W192</f>
        <v>1.7999999999999999E-2</v>
      </c>
      <c r="Y404" s="794">
        <f>[3]Model_inputs!X192</f>
        <v>5.443047323121173E-2</v>
      </c>
      <c r="Z404" s="827">
        <f>[3]Model_inputs!Y192</f>
        <v>23238.127695265939</v>
      </c>
      <c r="AA404" s="422">
        <f t="shared" ref="AA404:AD404" si="440">AA303</f>
        <v>0.41565691499676982</v>
      </c>
      <c r="AB404" s="421">
        <f t="shared" si="440"/>
        <v>-7.6124190225032376E-3</v>
      </c>
      <c r="AC404" s="421">
        <f t="shared" si="440"/>
        <v>0.33639377075703397</v>
      </c>
      <c r="AD404" s="421">
        <f t="shared" si="440"/>
        <v>-4.2807452843413259E-2</v>
      </c>
      <c r="AE404" s="696">
        <f t="shared" si="427"/>
        <v>0.38902538878288256</v>
      </c>
      <c r="AF404" s="420">
        <f t="shared" si="428"/>
        <v>-6.5446702941922685E-3</v>
      </c>
      <c r="AG404" s="422">
        <f t="shared" ref="AG404:AJ404" si="441">AG303</f>
        <v>0.32896692337132527</v>
      </c>
      <c r="AH404" s="422">
        <f t="shared" si="441"/>
        <v>-4.4726404949977393E-2</v>
      </c>
      <c r="AI404" s="421">
        <f t="shared" si="441"/>
        <v>0.38982168731024119</v>
      </c>
      <c r="AJ404" s="421">
        <f t="shared" si="441"/>
        <v>-6.7425191392483505E-3</v>
      </c>
      <c r="AK404" s="506">
        <f>[4]Danaei!C232</f>
        <v>0.56796610000000003</v>
      </c>
      <c r="AL404" s="437">
        <f>[4]Danaei!D232</f>
        <v>0.16810729999999999</v>
      </c>
      <c r="AM404" s="437">
        <f>[4]Danaei!E232</f>
        <v>0.2145891</v>
      </c>
      <c r="AN404" s="437">
        <f>[4]Danaei!F232</f>
        <v>4.9337499999999999E-2</v>
      </c>
      <c r="AO404" s="800">
        <f>[3]Model_inputs!Z192</f>
        <v>21352.554002451721</v>
      </c>
      <c r="AP404" s="424"/>
      <c r="AQ404" s="437">
        <f t="shared" si="344"/>
        <v>1</v>
      </c>
      <c r="AT404" s="424"/>
      <c r="AU404" s="424"/>
      <c r="AV404" s="424"/>
      <c r="AW404" s="424"/>
      <c r="AX404" s="424"/>
      <c r="AY404" s="424"/>
      <c r="AZ404" s="424"/>
      <c r="BA404" s="424"/>
      <c r="BB404" s="424"/>
      <c r="BC404" s="424"/>
      <c r="BD404" s="424"/>
      <c r="BE404" s="424"/>
      <c r="BF404" s="424"/>
      <c r="BG404" s="424"/>
      <c r="BH404" s="424"/>
      <c r="BI404" s="424"/>
      <c r="BJ404" s="424"/>
      <c r="BK404" s="424"/>
      <c r="BL404" s="424"/>
      <c r="BM404" s="424"/>
      <c r="BN404" s="424"/>
      <c r="BO404" s="424"/>
      <c r="BP404" s="424"/>
      <c r="BQ404" s="424"/>
      <c r="BR404" s="424"/>
      <c r="BS404" s="424"/>
      <c r="BT404" s="424"/>
      <c r="BU404" s="424"/>
      <c r="BV404" s="425" t="s">
        <v>14</v>
      </c>
      <c r="BW404" s="424">
        <v>88</v>
      </c>
      <c r="BX404" s="429">
        <f>[5]Model_inputs!AA192</f>
        <v>0.97014183377063523</v>
      </c>
      <c r="BY404" s="429">
        <f>[5]Model_inputs!AB192</f>
        <v>0.69389662823278841</v>
      </c>
      <c r="BZ404" s="429">
        <f>[5]Model_inputs!AC192</f>
        <v>0.79882816331504836</v>
      </c>
      <c r="CA404" s="429">
        <f>[5]Model_inputs!AD192</f>
        <v>0.88405797101449279</v>
      </c>
      <c r="CB404" s="429">
        <f>[5]Model_inputs!AE192</f>
        <v>0.90476190476190477</v>
      </c>
      <c r="CC404" s="429">
        <f>[5]Model_inputs!AF192</f>
        <v>0.87606789295637677</v>
      </c>
      <c r="CD404" s="429">
        <f>[5]Model_inputs!AG192</f>
        <v>0.7674949530690256</v>
      </c>
      <c r="CE404" s="429">
        <f>[5]Model_inputs!AH192</f>
        <v>0.84989012595326452</v>
      </c>
      <c r="CF404" s="429">
        <f>[5]Model_inputs!AI192</f>
        <v>1</v>
      </c>
      <c r="CG404" s="429">
        <f>[5]Model_inputs!AJ192</f>
        <v>1</v>
      </c>
      <c r="CH404" s="419"/>
    </row>
    <row r="405" spans="1:86" s="425" customFormat="1">
      <c r="A405" s="425" t="s">
        <v>14</v>
      </c>
      <c r="B405" s="424">
        <f t="shared" si="391"/>
        <v>89</v>
      </c>
      <c r="C405" s="817">
        <f>[3]Model_inputs!D193</f>
        <v>0.11089792785878741</v>
      </c>
      <c r="D405" s="815">
        <f>[3]Model_inputs!C193</f>
        <v>7818</v>
      </c>
      <c r="E405" s="434"/>
      <c r="F405" s="822">
        <f>[3]Model_inputs!E193</f>
        <v>0.26541775248089894</v>
      </c>
      <c r="G405" s="826">
        <f>[3]Model_inputs!F193</f>
        <v>2.5999999999999999E-2</v>
      </c>
      <c r="H405" s="794">
        <f>[3]Model_inputs!G193</f>
        <v>0.25080000000000002</v>
      </c>
      <c r="I405" s="794">
        <f>[3]Model_inputs!H193</f>
        <v>0.13489759857843506</v>
      </c>
      <c r="J405" s="936">
        <f>[3]Model_inputs!I193</f>
        <v>2093.5242220323612</v>
      </c>
      <c r="K405" s="826">
        <f>[3]Model_inputs!J193</f>
        <v>8.2000000000000007E-3</v>
      </c>
      <c r="L405" s="794">
        <f>[5]Model_inputs!K193</f>
        <v>0.25600000000000001</v>
      </c>
      <c r="M405" s="794">
        <f>[3]Model_inputs!L193</f>
        <v>0.18920688444012512</v>
      </c>
      <c r="N405" s="827">
        <f>[3]Model_inputs!M193</f>
        <v>17584.655047576951</v>
      </c>
      <c r="O405" s="794">
        <f>[3]Model_inputs!N193</f>
        <v>2.5999999999999999E-2</v>
      </c>
      <c r="P405" s="794">
        <f>[3]Model_inputs!O193</f>
        <v>0.25080000000000002</v>
      </c>
      <c r="Q405" s="794">
        <f>[3]Model_inputs!P193</f>
        <v>7.4317755935179433E-2</v>
      </c>
      <c r="R405" s="827">
        <f>[3]Model_inputs!Q193</f>
        <v>996.75295726825084</v>
      </c>
      <c r="S405" s="826">
        <f>[3]Model_inputs!R193</f>
        <v>4.1000000000000003E-3</v>
      </c>
      <c r="T405" s="794">
        <f>[3]Model_inputs!S193</f>
        <v>1.4800000000000001E-2</v>
      </c>
      <c r="U405" s="794">
        <f>[3]Model_inputs!T193</f>
        <v>5.3981421743709145E-2</v>
      </c>
      <c r="V405" s="827">
        <f>[3]Model_inputs!U193</f>
        <v>17008.151878370441</v>
      </c>
      <c r="W405" s="826">
        <f>[3]Model_inputs!V193</f>
        <v>6.4000000000000003E-3</v>
      </c>
      <c r="X405" s="794">
        <f>[3]Model_inputs!W193</f>
        <v>1.8800000000000001E-2</v>
      </c>
      <c r="Y405" s="794">
        <f>[3]Model_inputs!X193</f>
        <v>5.443047323121173E-2</v>
      </c>
      <c r="Z405" s="827">
        <f>[3]Model_inputs!Y193</f>
        <v>23238.127695265939</v>
      </c>
      <c r="AA405" s="422">
        <f t="shared" ref="AA405:AD405" si="442">AA304</f>
        <v>0.41565691499676982</v>
      </c>
      <c r="AB405" s="421">
        <f t="shared" si="442"/>
        <v>-7.6124190225032376E-3</v>
      </c>
      <c r="AC405" s="421">
        <f t="shared" si="442"/>
        <v>0.33639377075703397</v>
      </c>
      <c r="AD405" s="421">
        <f t="shared" si="442"/>
        <v>-4.2807452843413259E-2</v>
      </c>
      <c r="AE405" s="696">
        <f t="shared" si="427"/>
        <v>0.38902538878288256</v>
      </c>
      <c r="AF405" s="420">
        <f t="shared" si="428"/>
        <v>-6.5446702941922685E-3</v>
      </c>
      <c r="AG405" s="422">
        <f t="shared" ref="AG405:AJ405" si="443">AG304</f>
        <v>0.32896692337132527</v>
      </c>
      <c r="AH405" s="422">
        <f t="shared" si="443"/>
        <v>-4.4726404949977393E-2</v>
      </c>
      <c r="AI405" s="421">
        <f t="shared" si="443"/>
        <v>0.38982168731024119</v>
      </c>
      <c r="AJ405" s="421">
        <f t="shared" si="443"/>
        <v>-6.7425191392483505E-3</v>
      </c>
      <c r="AK405" s="506">
        <f>[4]Danaei!C233</f>
        <v>0.56796610000000003</v>
      </c>
      <c r="AL405" s="437">
        <f>[4]Danaei!D233</f>
        <v>0.16810729999999999</v>
      </c>
      <c r="AM405" s="437">
        <f>[4]Danaei!E233</f>
        <v>0.2145891</v>
      </c>
      <c r="AN405" s="437">
        <f>[4]Danaei!F233</f>
        <v>4.9337499999999999E-2</v>
      </c>
      <c r="AO405" s="800">
        <f>[3]Model_inputs!Z193</f>
        <v>21352.554002451721</v>
      </c>
      <c r="AP405" s="424"/>
      <c r="AQ405" s="437">
        <f t="shared" si="344"/>
        <v>1</v>
      </c>
      <c r="AT405" s="424"/>
      <c r="AU405" s="424"/>
      <c r="AV405" s="424"/>
      <c r="AW405" s="424"/>
      <c r="AX405" s="424"/>
      <c r="AY405" s="424"/>
      <c r="AZ405" s="424"/>
      <c r="BA405" s="424"/>
      <c r="BB405" s="424"/>
      <c r="BC405" s="424"/>
      <c r="BD405" s="424"/>
      <c r="BE405" s="424"/>
      <c r="BF405" s="424"/>
      <c r="BG405" s="424"/>
      <c r="BH405" s="424"/>
      <c r="BI405" s="424"/>
      <c r="BJ405" s="424"/>
      <c r="BK405" s="424"/>
      <c r="BL405" s="424"/>
      <c r="BM405" s="424"/>
      <c r="BN405" s="424"/>
      <c r="BO405" s="424"/>
      <c r="BP405" s="424"/>
      <c r="BQ405" s="424"/>
      <c r="BR405" s="424"/>
      <c r="BS405" s="424"/>
      <c r="BT405" s="424"/>
      <c r="BU405" s="424"/>
      <c r="BV405" s="425" t="s">
        <v>14</v>
      </c>
      <c r="BW405" s="424">
        <v>89</v>
      </c>
      <c r="BX405" s="429">
        <f>[5]Model_inputs!AA193</f>
        <v>0.97014183377063523</v>
      </c>
      <c r="BY405" s="429">
        <f>[5]Model_inputs!AB193</f>
        <v>0.69389662823278841</v>
      </c>
      <c r="BZ405" s="429">
        <f>[5]Model_inputs!AC193</f>
        <v>0.79882816331504836</v>
      </c>
      <c r="CA405" s="429">
        <f>[5]Model_inputs!AD193</f>
        <v>0.88405797101449279</v>
      </c>
      <c r="CB405" s="429">
        <f>[5]Model_inputs!AE193</f>
        <v>0.90476190476190477</v>
      </c>
      <c r="CC405" s="429">
        <f>[5]Model_inputs!AF193</f>
        <v>0.87606789295637677</v>
      </c>
      <c r="CD405" s="429">
        <f>[5]Model_inputs!AG193</f>
        <v>0.7674949530690256</v>
      </c>
      <c r="CE405" s="429">
        <f>[5]Model_inputs!AH193</f>
        <v>0.84989012595326452</v>
      </c>
      <c r="CF405" s="429">
        <f>[5]Model_inputs!AI193</f>
        <v>1</v>
      </c>
      <c r="CG405" s="429">
        <f>[5]Model_inputs!AJ193</f>
        <v>1</v>
      </c>
      <c r="CH405" s="419"/>
    </row>
    <row r="406" spans="1:86" s="425" customFormat="1">
      <c r="A406" s="425" t="s">
        <v>14</v>
      </c>
      <c r="B406" s="424">
        <f t="shared" si="391"/>
        <v>90</v>
      </c>
      <c r="C406" s="817">
        <f>[3]Model_inputs!D194</f>
        <v>0.14510754316873675</v>
      </c>
      <c r="D406" s="815">
        <f>[3]Model_inputs!C194</f>
        <v>6602</v>
      </c>
      <c r="E406" s="806"/>
      <c r="F406" s="822">
        <f>[3]Model_inputs!E194</f>
        <v>0.26759509673137416</v>
      </c>
      <c r="G406" s="826">
        <f>[3]Model_inputs!F194</f>
        <v>2.9499999999999998E-2</v>
      </c>
      <c r="H406" s="794">
        <f>[3]Model_inputs!G194</f>
        <v>0.28770000000000001</v>
      </c>
      <c r="I406" s="794">
        <f>[3]Model_inputs!H194</f>
        <v>0.13489759857843506</v>
      </c>
      <c r="J406" s="936">
        <f>[3]Model_inputs!I194</f>
        <v>2235.8063423032427</v>
      </c>
      <c r="K406" s="826">
        <f>[3]Model_inputs!J194</f>
        <v>9.4999999999999998E-3</v>
      </c>
      <c r="L406" s="794">
        <f>[5]Model_inputs!K194</f>
        <v>0.3034</v>
      </c>
      <c r="M406" s="794">
        <f>[3]Model_inputs!L194</f>
        <v>0.18920688444012512</v>
      </c>
      <c r="N406" s="827">
        <f>[3]Model_inputs!M194</f>
        <v>26341.865684895954</v>
      </c>
      <c r="O406" s="794">
        <f>[3]Model_inputs!N194</f>
        <v>2.9499999999999998E-2</v>
      </c>
      <c r="P406" s="794">
        <f>[3]Model_inputs!O194</f>
        <v>0.28770000000000001</v>
      </c>
      <c r="Q406" s="794">
        <f>[3]Model_inputs!P194</f>
        <v>7.4317755935179433E-2</v>
      </c>
      <c r="R406" s="827">
        <f>[3]Model_inputs!Q194</f>
        <v>573.67409548750834</v>
      </c>
      <c r="S406" s="826">
        <f>[3]Model_inputs!R194</f>
        <v>4.1999999999999997E-3</v>
      </c>
      <c r="T406" s="794">
        <f>[3]Model_inputs!S194</f>
        <v>1.54E-2</v>
      </c>
      <c r="U406" s="794">
        <f>[3]Model_inputs!T194</f>
        <v>5.3981421743709145E-2</v>
      </c>
      <c r="V406" s="827">
        <f>[3]Model_inputs!U194</f>
        <v>16759.304441732747</v>
      </c>
      <c r="W406" s="826">
        <f>[3]Model_inputs!V194</f>
        <v>6.7999999999999996E-3</v>
      </c>
      <c r="X406" s="794">
        <f>[3]Model_inputs!W194</f>
        <v>1.9599999999999999E-2</v>
      </c>
      <c r="Y406" s="794">
        <f>[3]Model_inputs!X194</f>
        <v>5.443047323121173E-2</v>
      </c>
      <c r="Z406" s="827">
        <f>[3]Model_inputs!Y194</f>
        <v>22147.439732023297</v>
      </c>
      <c r="AA406" s="422">
        <f t="shared" ref="AA406:AD406" si="444">AA305</f>
        <v>0.41565691499676982</v>
      </c>
      <c r="AB406" s="421">
        <f t="shared" si="444"/>
        <v>-7.6124190225032376E-3</v>
      </c>
      <c r="AC406" s="421">
        <f t="shared" si="444"/>
        <v>0.33639377075703397</v>
      </c>
      <c r="AD406" s="421">
        <f t="shared" si="444"/>
        <v>-4.2807452843413259E-2</v>
      </c>
      <c r="AE406" s="696">
        <f t="shared" si="427"/>
        <v>0.38902538878288256</v>
      </c>
      <c r="AF406" s="420">
        <f t="shared" si="428"/>
        <v>-6.5446702941922685E-3</v>
      </c>
      <c r="AG406" s="422">
        <f t="shared" ref="AG406:AJ406" si="445">AG305</f>
        <v>0.32896692337132527</v>
      </c>
      <c r="AH406" s="422">
        <f t="shared" si="445"/>
        <v>-4.4726404949977393E-2</v>
      </c>
      <c r="AI406" s="421">
        <f t="shared" si="445"/>
        <v>0.38982168731024119</v>
      </c>
      <c r="AJ406" s="421">
        <f t="shared" si="445"/>
        <v>-6.7425191392483505E-3</v>
      </c>
      <c r="AK406" s="506">
        <f>[4]Danaei!C234</f>
        <v>0.56796610000000003</v>
      </c>
      <c r="AL406" s="437">
        <f>[4]Danaei!D234</f>
        <v>0.16810729999999999</v>
      </c>
      <c r="AM406" s="437">
        <f>[4]Danaei!E234</f>
        <v>0.2145891</v>
      </c>
      <c r="AN406" s="437">
        <f>[4]Danaei!F234</f>
        <v>4.9337499999999999E-2</v>
      </c>
      <c r="AO406" s="800">
        <f>[3]Model_inputs!Z194</f>
        <v>21352.554002451721</v>
      </c>
      <c r="AP406" s="424"/>
      <c r="AQ406" s="437">
        <f t="shared" si="344"/>
        <v>1</v>
      </c>
      <c r="AT406" s="424"/>
      <c r="AU406" s="424"/>
      <c r="AV406" s="424"/>
      <c r="AW406" s="424"/>
      <c r="AX406" s="424"/>
      <c r="AY406" s="424"/>
      <c r="AZ406" s="424"/>
      <c r="BA406" s="424"/>
      <c r="BB406" s="424"/>
      <c r="BC406" s="424"/>
      <c r="BD406" s="424"/>
      <c r="BE406" s="424"/>
      <c r="BF406" s="424"/>
      <c r="BG406" s="424"/>
      <c r="BH406" s="424"/>
      <c r="BI406" s="424"/>
      <c r="BJ406" s="424"/>
      <c r="BK406" s="424"/>
      <c r="BL406" s="424"/>
      <c r="BM406" s="424"/>
      <c r="BN406" s="424"/>
      <c r="BO406" s="424"/>
      <c r="BP406" s="424"/>
      <c r="BQ406" s="424"/>
      <c r="BR406" s="424"/>
      <c r="BS406" s="424"/>
      <c r="BT406" s="424"/>
      <c r="BU406" s="424"/>
      <c r="BV406" s="425" t="s">
        <v>14</v>
      </c>
      <c r="BW406" s="424">
        <v>90</v>
      </c>
      <c r="BX406" s="429">
        <f>[5]Model_inputs!AA194</f>
        <v>0.97014183377063523</v>
      </c>
      <c r="BY406" s="429">
        <f>[5]Model_inputs!AB194</f>
        <v>0.69389662823278841</v>
      </c>
      <c r="BZ406" s="429">
        <f>[5]Model_inputs!AC194</f>
        <v>0.79882816331504836</v>
      </c>
      <c r="CA406" s="429">
        <f>[5]Model_inputs!AD194</f>
        <v>0.88405797101449279</v>
      </c>
      <c r="CB406" s="429">
        <f>[5]Model_inputs!AE194</f>
        <v>0.90476190476190477</v>
      </c>
      <c r="CC406" s="429">
        <f>[5]Model_inputs!AF194</f>
        <v>0.87606789295637677</v>
      </c>
      <c r="CD406" s="429">
        <f>[5]Model_inputs!AG194</f>
        <v>0.7674949530690256</v>
      </c>
      <c r="CE406" s="429">
        <f>[5]Model_inputs!AH194</f>
        <v>0.84989012595326452</v>
      </c>
      <c r="CF406" s="429">
        <f>[5]Model_inputs!AI194</f>
        <v>1</v>
      </c>
      <c r="CG406" s="429">
        <f>[5]Model_inputs!AJ194</f>
        <v>1</v>
      </c>
      <c r="CH406" s="419"/>
    </row>
    <row r="407" spans="1:86" s="425" customFormat="1">
      <c r="A407" s="425" t="s">
        <v>14</v>
      </c>
      <c r="B407" s="424">
        <f t="shared" si="391"/>
        <v>91</v>
      </c>
      <c r="C407" s="817">
        <f>[3]Model_inputs!D195</f>
        <v>0.15914742451154529</v>
      </c>
      <c r="D407" s="815">
        <f>[3]Model_inputs!C195</f>
        <v>5630</v>
      </c>
      <c r="E407" s="434"/>
      <c r="F407" s="822">
        <f>[3]Model_inputs!E195</f>
        <v>0.26978374280543799</v>
      </c>
      <c r="G407" s="826">
        <f>[3]Model_inputs!F195</f>
        <v>3.3599999999999998E-2</v>
      </c>
      <c r="H407" s="794">
        <f>[3]Model_inputs!G195</f>
        <v>0.3266</v>
      </c>
      <c r="I407" s="794">
        <f>[3]Model_inputs!H195</f>
        <v>0.13489759857843506</v>
      </c>
      <c r="J407" s="936">
        <f>[3]Model_inputs!I195</f>
        <v>2235.8063423032427</v>
      </c>
      <c r="K407" s="826">
        <f>[3]Model_inputs!J195</f>
        <v>1.12E-2</v>
      </c>
      <c r="L407" s="794">
        <f>[5]Model_inputs!K195</f>
        <v>0.35630000000000001</v>
      </c>
      <c r="M407" s="794">
        <f>[3]Model_inputs!L195</f>
        <v>0.18920688444012512</v>
      </c>
      <c r="N407" s="827">
        <f>[3]Model_inputs!M195</f>
        <v>26341.865684895954</v>
      </c>
      <c r="O407" s="794">
        <f>[3]Model_inputs!N195</f>
        <v>3.3599999999999998E-2</v>
      </c>
      <c r="P407" s="794">
        <f>[3]Model_inputs!O195</f>
        <v>0.3266</v>
      </c>
      <c r="Q407" s="794">
        <f>[3]Model_inputs!P195</f>
        <v>7.4317755935179433E-2</v>
      </c>
      <c r="R407" s="827">
        <f>[3]Model_inputs!Q195</f>
        <v>573.67409548750834</v>
      </c>
      <c r="S407" s="826">
        <f>[3]Model_inputs!R195</f>
        <v>4.1999999999999997E-3</v>
      </c>
      <c r="T407" s="794">
        <f>[3]Model_inputs!S195</f>
        <v>1.61E-2</v>
      </c>
      <c r="U407" s="794">
        <f>[3]Model_inputs!T195</f>
        <v>5.3981421743709145E-2</v>
      </c>
      <c r="V407" s="827">
        <f>[3]Model_inputs!U195</f>
        <v>16759.304441732747</v>
      </c>
      <c r="W407" s="826">
        <f>[3]Model_inputs!V195</f>
        <v>7.1999999999999998E-3</v>
      </c>
      <c r="X407" s="794">
        <f>[3]Model_inputs!W195</f>
        <v>2.0400000000000001E-2</v>
      </c>
      <c r="Y407" s="794">
        <f>[3]Model_inputs!X195</f>
        <v>5.443047323121173E-2</v>
      </c>
      <c r="Z407" s="827">
        <f>[3]Model_inputs!Y195</f>
        <v>22147.439732023297</v>
      </c>
      <c r="AA407" s="422">
        <f t="shared" ref="AA407:AD407" si="446">AA306</f>
        <v>0.41565691499676982</v>
      </c>
      <c r="AB407" s="421">
        <f t="shared" si="446"/>
        <v>-7.6124190225032376E-3</v>
      </c>
      <c r="AC407" s="421">
        <f t="shared" si="446"/>
        <v>0.33639377075703397</v>
      </c>
      <c r="AD407" s="421">
        <f t="shared" si="446"/>
        <v>-4.2807452843413259E-2</v>
      </c>
      <c r="AE407" s="696">
        <f t="shared" si="427"/>
        <v>0.38902538878288256</v>
      </c>
      <c r="AF407" s="420">
        <f t="shared" si="428"/>
        <v>-6.5446702941922685E-3</v>
      </c>
      <c r="AG407" s="422">
        <f t="shared" ref="AG407:AJ407" si="447">AG306</f>
        <v>0.32896692337132527</v>
      </c>
      <c r="AH407" s="422">
        <f t="shared" si="447"/>
        <v>-4.4726404949977393E-2</v>
      </c>
      <c r="AI407" s="421">
        <f t="shared" si="447"/>
        <v>0.38982168731024119</v>
      </c>
      <c r="AJ407" s="421">
        <f t="shared" si="447"/>
        <v>-6.7425191392483505E-3</v>
      </c>
      <c r="AK407" s="506">
        <f>[4]Danaei!C235</f>
        <v>0.56796610000000003</v>
      </c>
      <c r="AL407" s="437">
        <f>[4]Danaei!D235</f>
        <v>0.16810729999999999</v>
      </c>
      <c r="AM407" s="437">
        <f>[4]Danaei!E235</f>
        <v>0.2145891</v>
      </c>
      <c r="AN407" s="437">
        <f>[4]Danaei!F235</f>
        <v>4.9337499999999999E-2</v>
      </c>
      <c r="AO407" s="800">
        <f>[3]Model_inputs!Z195</f>
        <v>21352.554002451721</v>
      </c>
      <c r="AP407" s="424"/>
      <c r="AQ407" s="437">
        <f t="shared" si="344"/>
        <v>1</v>
      </c>
      <c r="AT407" s="424"/>
      <c r="AU407" s="424"/>
      <c r="AV407" s="424"/>
      <c r="AW407" s="424"/>
      <c r="AX407" s="424"/>
      <c r="AY407" s="424"/>
      <c r="AZ407" s="424"/>
      <c r="BA407" s="424"/>
      <c r="BB407" s="424"/>
      <c r="BC407" s="424"/>
      <c r="BD407" s="424"/>
      <c r="BE407" s="424"/>
      <c r="BF407" s="424"/>
      <c r="BG407" s="424"/>
      <c r="BH407" s="424"/>
      <c r="BI407" s="424"/>
      <c r="BJ407" s="424"/>
      <c r="BK407" s="424"/>
      <c r="BL407" s="424"/>
      <c r="BM407" s="424"/>
      <c r="BN407" s="424"/>
      <c r="BO407" s="424"/>
      <c r="BP407" s="424"/>
      <c r="BQ407" s="424"/>
      <c r="BR407" s="424"/>
      <c r="BS407" s="424"/>
      <c r="BT407" s="424"/>
      <c r="BU407" s="424"/>
      <c r="BV407" s="425" t="s">
        <v>14</v>
      </c>
      <c r="BW407" s="424">
        <v>91</v>
      </c>
      <c r="BX407" s="429">
        <f>[5]Model_inputs!AA195</f>
        <v>0.97014183377063523</v>
      </c>
      <c r="BY407" s="429">
        <f>[5]Model_inputs!AB195</f>
        <v>0.69389662823278841</v>
      </c>
      <c r="BZ407" s="429">
        <f>[5]Model_inputs!AC195</f>
        <v>0.79882816331504836</v>
      </c>
      <c r="CA407" s="429">
        <f>[5]Model_inputs!AD195</f>
        <v>0.88405797101449279</v>
      </c>
      <c r="CB407" s="429">
        <f>[5]Model_inputs!AE195</f>
        <v>0.90476190476190477</v>
      </c>
      <c r="CC407" s="429">
        <f>[5]Model_inputs!AF195</f>
        <v>0.87606789295637677</v>
      </c>
      <c r="CD407" s="429">
        <f>[5]Model_inputs!AG195</f>
        <v>0.7674949530690256</v>
      </c>
      <c r="CE407" s="429">
        <f>[5]Model_inputs!AH195</f>
        <v>0.84989012595326452</v>
      </c>
      <c r="CF407" s="429">
        <f>[5]Model_inputs!AI195</f>
        <v>1</v>
      </c>
      <c r="CG407" s="429">
        <f>[5]Model_inputs!AJ195</f>
        <v>1</v>
      </c>
      <c r="CH407" s="419"/>
    </row>
    <row r="408" spans="1:86" s="425" customFormat="1">
      <c r="A408" s="425" t="s">
        <v>14</v>
      </c>
      <c r="B408" s="424">
        <f t="shared" si="391"/>
        <v>92</v>
      </c>
      <c r="C408" s="817">
        <f>[3]Model_inputs!D196</f>
        <v>0.17677419354838711</v>
      </c>
      <c r="D408" s="815">
        <f>[3]Model_inputs!C196</f>
        <v>4650</v>
      </c>
      <c r="E408" s="434">
        <f>SUM(D406:D410)</f>
        <v>23558</v>
      </c>
      <c r="F408" s="822">
        <f>[3]Model_inputs!E196</f>
        <v>0.27198364210575093</v>
      </c>
      <c r="G408" s="826">
        <f>[3]Model_inputs!F196</f>
        <v>3.78E-2</v>
      </c>
      <c r="H408" s="794">
        <f>[3]Model_inputs!G196</f>
        <v>0.36380000000000001</v>
      </c>
      <c r="I408" s="794">
        <f>[3]Model_inputs!H196</f>
        <v>0.13489759857843506</v>
      </c>
      <c r="J408" s="936">
        <f>[3]Model_inputs!I196</f>
        <v>2235.8063423032427</v>
      </c>
      <c r="K408" s="826">
        <f>[3]Model_inputs!J196</f>
        <v>1.29E-2</v>
      </c>
      <c r="L408" s="794">
        <f>[5]Model_inputs!K196</f>
        <v>0.40910000000000002</v>
      </c>
      <c r="M408" s="794">
        <f>[3]Model_inputs!L196</f>
        <v>0.18920688444012512</v>
      </c>
      <c r="N408" s="827">
        <f>[3]Model_inputs!M196</f>
        <v>26341.865684895954</v>
      </c>
      <c r="O408" s="794">
        <f>[3]Model_inputs!N196</f>
        <v>3.78E-2</v>
      </c>
      <c r="P408" s="794">
        <f>[3]Model_inputs!O196</f>
        <v>0.36380000000000001</v>
      </c>
      <c r="Q408" s="794">
        <f>[3]Model_inputs!P196</f>
        <v>7.4317755935179433E-2</v>
      </c>
      <c r="R408" s="827">
        <f>[3]Model_inputs!Q196</f>
        <v>573.67409548750834</v>
      </c>
      <c r="S408" s="826">
        <f>[3]Model_inputs!R196</f>
        <v>4.3E-3</v>
      </c>
      <c r="T408" s="794">
        <f>[3]Model_inputs!S196</f>
        <v>1.6799999999999999E-2</v>
      </c>
      <c r="U408" s="794">
        <f>[3]Model_inputs!T196</f>
        <v>5.3981421743709145E-2</v>
      </c>
      <c r="V408" s="827">
        <f>[3]Model_inputs!U196</f>
        <v>16759.304441732747</v>
      </c>
      <c r="W408" s="826">
        <f>[3]Model_inputs!V196</f>
        <v>7.6E-3</v>
      </c>
      <c r="X408" s="794">
        <f>[3]Model_inputs!W196</f>
        <v>2.12E-2</v>
      </c>
      <c r="Y408" s="794">
        <f>[3]Model_inputs!X196</f>
        <v>5.443047323121173E-2</v>
      </c>
      <c r="Z408" s="827">
        <f>[3]Model_inputs!Y196</f>
        <v>22147.439732023297</v>
      </c>
      <c r="AA408" s="422">
        <f t="shared" ref="AA408:AD408" si="448">AA307</f>
        <v>0.41565691499676982</v>
      </c>
      <c r="AB408" s="421">
        <f t="shared" si="448"/>
        <v>-7.6124190225032376E-3</v>
      </c>
      <c r="AC408" s="421">
        <f t="shared" si="448"/>
        <v>0.33639377075703397</v>
      </c>
      <c r="AD408" s="421">
        <f t="shared" si="448"/>
        <v>-4.2807452843413259E-2</v>
      </c>
      <c r="AE408" s="696">
        <f t="shared" si="427"/>
        <v>0.38902538878288256</v>
      </c>
      <c r="AF408" s="420">
        <f t="shared" si="428"/>
        <v>-6.5446702941922685E-3</v>
      </c>
      <c r="AG408" s="422">
        <f t="shared" ref="AG408:AJ408" si="449">AG307</f>
        <v>0.32896692337132527</v>
      </c>
      <c r="AH408" s="422">
        <f t="shared" si="449"/>
        <v>-4.4726404949977393E-2</v>
      </c>
      <c r="AI408" s="421">
        <f t="shared" si="449"/>
        <v>0.38982168731024119</v>
      </c>
      <c r="AJ408" s="421">
        <f t="shared" si="449"/>
        <v>-6.7425191392483505E-3</v>
      </c>
      <c r="AK408" s="506">
        <f>[4]Danaei!C236</f>
        <v>0.56796610000000003</v>
      </c>
      <c r="AL408" s="437">
        <f>[4]Danaei!D236</f>
        <v>0.16810729999999999</v>
      </c>
      <c r="AM408" s="437">
        <f>[4]Danaei!E236</f>
        <v>0.2145891</v>
      </c>
      <c r="AN408" s="437">
        <f>[4]Danaei!F236</f>
        <v>4.9337499999999999E-2</v>
      </c>
      <c r="AO408" s="800">
        <f>[3]Model_inputs!Z196</f>
        <v>21352.554002451721</v>
      </c>
      <c r="AP408" s="424"/>
      <c r="AQ408" s="437">
        <f t="shared" si="344"/>
        <v>1</v>
      </c>
      <c r="AT408" s="424"/>
      <c r="AU408" s="424"/>
      <c r="AV408" s="424"/>
      <c r="AW408" s="424"/>
      <c r="AX408" s="424"/>
      <c r="AY408" s="424"/>
      <c r="AZ408" s="424"/>
      <c r="BA408" s="424"/>
      <c r="BB408" s="424"/>
      <c r="BC408" s="424"/>
      <c r="BD408" s="424"/>
      <c r="BE408" s="424"/>
      <c r="BF408" s="424"/>
      <c r="BG408" s="424"/>
      <c r="BH408" s="424"/>
      <c r="BI408" s="424"/>
      <c r="BJ408" s="424"/>
      <c r="BK408" s="424"/>
      <c r="BL408" s="424"/>
      <c r="BM408" s="424"/>
      <c r="BN408" s="424"/>
      <c r="BO408" s="424"/>
      <c r="BP408" s="424"/>
      <c r="BQ408" s="424"/>
      <c r="BR408" s="424"/>
      <c r="BS408" s="424"/>
      <c r="BT408" s="424"/>
      <c r="BU408" s="424"/>
      <c r="BV408" s="425" t="s">
        <v>14</v>
      </c>
      <c r="BW408" s="424">
        <v>92</v>
      </c>
      <c r="BX408" s="429">
        <f>[5]Model_inputs!AA196</f>
        <v>0.97014183377063523</v>
      </c>
      <c r="BY408" s="429">
        <f>[5]Model_inputs!AB196</f>
        <v>0.69389662823278841</v>
      </c>
      <c r="BZ408" s="429">
        <f>[5]Model_inputs!AC196</f>
        <v>0.79882816331504836</v>
      </c>
      <c r="CA408" s="429">
        <f>[5]Model_inputs!AD196</f>
        <v>0.88405797101449279</v>
      </c>
      <c r="CB408" s="429">
        <f>[5]Model_inputs!AE196</f>
        <v>0.90476190476190477</v>
      </c>
      <c r="CC408" s="429">
        <f>[5]Model_inputs!AF196</f>
        <v>0.87606789295637677</v>
      </c>
      <c r="CD408" s="429">
        <f>[5]Model_inputs!AG196</f>
        <v>0.7674949530690256</v>
      </c>
      <c r="CE408" s="429">
        <f>[5]Model_inputs!AH196</f>
        <v>0.84989012595326452</v>
      </c>
      <c r="CF408" s="429">
        <f>[5]Model_inputs!AI196</f>
        <v>1</v>
      </c>
      <c r="CG408" s="429">
        <f>[5]Model_inputs!AJ196</f>
        <v>1</v>
      </c>
      <c r="CH408" s="419"/>
    </row>
    <row r="409" spans="1:86" s="425" customFormat="1">
      <c r="A409" s="425" t="s">
        <v>14</v>
      </c>
      <c r="B409" s="424">
        <f t="shared" si="391"/>
        <v>93</v>
      </c>
      <c r="C409" s="817">
        <f>[3]Model_inputs!D197</f>
        <v>0.2011323806956053</v>
      </c>
      <c r="D409" s="815">
        <f>[3]Model_inputs!C197</f>
        <v>3709</v>
      </c>
      <c r="E409" s="434"/>
      <c r="F409" s="822">
        <f>[3]Model_inputs!E197</f>
        <v>0.2741947441307036</v>
      </c>
      <c r="G409" s="826">
        <f>[3]Model_inputs!F197</f>
        <v>4.2200000000000001E-2</v>
      </c>
      <c r="H409" s="794">
        <f>[3]Model_inputs!G197</f>
        <v>0.39929999999999999</v>
      </c>
      <c r="I409" s="794">
        <f>[3]Model_inputs!H197</f>
        <v>0.13489759857843506</v>
      </c>
      <c r="J409" s="936">
        <f>[3]Model_inputs!I197</f>
        <v>2235.8063423032427</v>
      </c>
      <c r="K409" s="826">
        <f>[3]Model_inputs!J197</f>
        <v>1.49E-2</v>
      </c>
      <c r="L409" s="794">
        <f>[5]Model_inputs!K197</f>
        <v>0.46189999999999998</v>
      </c>
      <c r="M409" s="794">
        <f>[3]Model_inputs!L197</f>
        <v>0.18920688444012512</v>
      </c>
      <c r="N409" s="827">
        <f>[3]Model_inputs!M197</f>
        <v>26341.865684895954</v>
      </c>
      <c r="O409" s="794">
        <f>[3]Model_inputs!N197</f>
        <v>4.2200000000000001E-2</v>
      </c>
      <c r="P409" s="794">
        <f>[3]Model_inputs!O197</f>
        <v>0.39929999999999999</v>
      </c>
      <c r="Q409" s="794">
        <f>[3]Model_inputs!P197</f>
        <v>7.4317755935179433E-2</v>
      </c>
      <c r="R409" s="827">
        <f>[3]Model_inputs!Q197</f>
        <v>573.67409548750834</v>
      </c>
      <c r="S409" s="826">
        <f>[3]Model_inputs!R197</f>
        <v>4.3E-3</v>
      </c>
      <c r="T409" s="794">
        <f>[3]Model_inputs!S197</f>
        <v>1.7399999999999999E-2</v>
      </c>
      <c r="U409" s="794">
        <f>[3]Model_inputs!T197</f>
        <v>5.3981421743709145E-2</v>
      </c>
      <c r="V409" s="827">
        <f>[3]Model_inputs!U197</f>
        <v>16759.304441732747</v>
      </c>
      <c r="W409" s="826">
        <f>[3]Model_inputs!V197</f>
        <v>8.0999999999999996E-3</v>
      </c>
      <c r="X409" s="794">
        <f>[3]Model_inputs!W197</f>
        <v>2.1999999999999999E-2</v>
      </c>
      <c r="Y409" s="794">
        <f>[3]Model_inputs!X197</f>
        <v>5.443047323121173E-2</v>
      </c>
      <c r="Z409" s="827">
        <f>[3]Model_inputs!Y197</f>
        <v>22147.439732023297</v>
      </c>
      <c r="AA409" s="422">
        <f t="shared" ref="AA409:AD409" si="450">AA308</f>
        <v>0.41565691499676982</v>
      </c>
      <c r="AB409" s="421">
        <f t="shared" si="450"/>
        <v>-7.6124190225032376E-3</v>
      </c>
      <c r="AC409" s="421">
        <f t="shared" si="450"/>
        <v>0.33639377075703397</v>
      </c>
      <c r="AD409" s="421">
        <f t="shared" si="450"/>
        <v>-4.2807452843413259E-2</v>
      </c>
      <c r="AE409" s="696">
        <f t="shared" si="427"/>
        <v>0.38902538878288256</v>
      </c>
      <c r="AF409" s="420">
        <f t="shared" si="428"/>
        <v>-6.5446702941922685E-3</v>
      </c>
      <c r="AG409" s="422">
        <f t="shared" ref="AG409:AJ409" si="451">AG308</f>
        <v>0.32896692337132527</v>
      </c>
      <c r="AH409" s="422">
        <f t="shared" si="451"/>
        <v>-4.4726404949977393E-2</v>
      </c>
      <c r="AI409" s="421">
        <f t="shared" si="451"/>
        <v>0.38982168731024119</v>
      </c>
      <c r="AJ409" s="421">
        <f t="shared" si="451"/>
        <v>-6.7425191392483505E-3</v>
      </c>
      <c r="AK409" s="506">
        <f>[4]Danaei!C237</f>
        <v>0.56796610000000003</v>
      </c>
      <c r="AL409" s="437">
        <f>[4]Danaei!D237</f>
        <v>0.16810729999999999</v>
      </c>
      <c r="AM409" s="437">
        <f>[4]Danaei!E237</f>
        <v>0.2145891</v>
      </c>
      <c r="AN409" s="437">
        <f>[4]Danaei!F237</f>
        <v>4.9337499999999999E-2</v>
      </c>
      <c r="AO409" s="800">
        <f>[3]Model_inputs!Z197</f>
        <v>21352.554002451721</v>
      </c>
      <c r="AP409" s="424"/>
      <c r="AQ409" s="437">
        <f t="shared" si="344"/>
        <v>1</v>
      </c>
      <c r="AT409" s="424"/>
      <c r="AU409" s="424"/>
      <c r="AV409" s="424"/>
      <c r="AW409" s="424"/>
      <c r="AX409" s="424"/>
      <c r="AY409" s="424"/>
      <c r="AZ409" s="424"/>
      <c r="BA409" s="424"/>
      <c r="BB409" s="424"/>
      <c r="BC409" s="424"/>
      <c r="BD409" s="424"/>
      <c r="BE409" s="424"/>
      <c r="BF409" s="424"/>
      <c r="BG409" s="424"/>
      <c r="BH409" s="424"/>
      <c r="BI409" s="424"/>
      <c r="BJ409" s="424"/>
      <c r="BK409" s="424"/>
      <c r="BL409" s="424"/>
      <c r="BM409" s="424"/>
      <c r="BN409" s="424"/>
      <c r="BO409" s="424"/>
      <c r="BP409" s="424"/>
      <c r="BQ409" s="424"/>
      <c r="BR409" s="424"/>
      <c r="BS409" s="424"/>
      <c r="BT409" s="424"/>
      <c r="BU409" s="424"/>
      <c r="BV409" s="425" t="s">
        <v>14</v>
      </c>
      <c r="BW409" s="424">
        <v>93</v>
      </c>
      <c r="BX409" s="429">
        <f>[5]Model_inputs!AA197</f>
        <v>0.97014183377063523</v>
      </c>
      <c r="BY409" s="429">
        <f>[5]Model_inputs!AB197</f>
        <v>0.69389662823278841</v>
      </c>
      <c r="BZ409" s="429">
        <f>[5]Model_inputs!AC197</f>
        <v>0.79882816331504836</v>
      </c>
      <c r="CA409" s="429">
        <f>[5]Model_inputs!AD197</f>
        <v>0.88405797101449279</v>
      </c>
      <c r="CB409" s="429">
        <f>[5]Model_inputs!AE197</f>
        <v>0.90476190476190477</v>
      </c>
      <c r="CC409" s="429">
        <f>[5]Model_inputs!AF197</f>
        <v>0.87606789295637677</v>
      </c>
      <c r="CD409" s="429">
        <f>[5]Model_inputs!AG197</f>
        <v>0.7674949530690256</v>
      </c>
      <c r="CE409" s="429">
        <f>[5]Model_inputs!AH197</f>
        <v>0.84989012595326452</v>
      </c>
      <c r="CF409" s="429">
        <f>[5]Model_inputs!AI197</f>
        <v>1</v>
      </c>
      <c r="CG409" s="429">
        <f>[5]Model_inputs!AJ197</f>
        <v>1</v>
      </c>
      <c r="CH409" s="419"/>
    </row>
    <row r="410" spans="1:86" s="425" customFormat="1">
      <c r="A410" s="425" t="s">
        <v>14</v>
      </c>
      <c r="B410" s="424">
        <f t="shared" si="391"/>
        <v>94</v>
      </c>
      <c r="C410" s="817">
        <f>[3]Model_inputs!D198</f>
        <v>0.224469160768453</v>
      </c>
      <c r="D410" s="815">
        <f>[3]Model_inputs!C198</f>
        <v>2967</v>
      </c>
      <c r="E410" s="434"/>
      <c r="F410" s="822">
        <f>[3]Model_inputs!E198</f>
        <v>0.27641699646615153</v>
      </c>
      <c r="G410" s="826">
        <f>[3]Model_inputs!F198</f>
        <v>4.6800000000000001E-2</v>
      </c>
      <c r="H410" s="794">
        <f>[3]Model_inputs!G198</f>
        <v>0.433</v>
      </c>
      <c r="I410" s="794">
        <f>[3]Model_inputs!H198</f>
        <v>0.13489759857843506</v>
      </c>
      <c r="J410" s="936">
        <f>[3]Model_inputs!I198</f>
        <v>2235.8063423032427</v>
      </c>
      <c r="K410" s="826">
        <f>[3]Model_inputs!J198</f>
        <v>1.6899999999999998E-2</v>
      </c>
      <c r="L410" s="794">
        <f>[5]Model_inputs!K198</f>
        <v>0.51470000000000005</v>
      </c>
      <c r="M410" s="794">
        <f>[3]Model_inputs!L198</f>
        <v>0.18920688444012512</v>
      </c>
      <c r="N410" s="827">
        <f>[3]Model_inputs!M198</f>
        <v>26341.865684895954</v>
      </c>
      <c r="O410" s="794">
        <f>[3]Model_inputs!N198</f>
        <v>4.6800000000000001E-2</v>
      </c>
      <c r="P410" s="794">
        <f>[3]Model_inputs!O198</f>
        <v>0.433</v>
      </c>
      <c r="Q410" s="794">
        <f>[3]Model_inputs!P198</f>
        <v>7.4317755935179433E-2</v>
      </c>
      <c r="R410" s="827">
        <f>[3]Model_inputs!Q198</f>
        <v>573.67409548750834</v>
      </c>
      <c r="S410" s="826">
        <f>[3]Model_inputs!R198</f>
        <v>4.4000000000000003E-3</v>
      </c>
      <c r="T410" s="794">
        <f>[3]Model_inputs!S198</f>
        <v>1.8100000000000002E-2</v>
      </c>
      <c r="U410" s="794">
        <f>[3]Model_inputs!T198</f>
        <v>5.3981421743709145E-2</v>
      </c>
      <c r="V410" s="827">
        <f>[3]Model_inputs!U198</f>
        <v>16759.304441732747</v>
      </c>
      <c r="W410" s="826">
        <f>[3]Model_inputs!V198</f>
        <v>8.5000000000000006E-3</v>
      </c>
      <c r="X410" s="794">
        <f>[3]Model_inputs!W198</f>
        <v>2.2800000000000001E-2</v>
      </c>
      <c r="Y410" s="794">
        <f>[3]Model_inputs!X198</f>
        <v>5.443047323121173E-2</v>
      </c>
      <c r="Z410" s="827">
        <f>[3]Model_inputs!Y198</f>
        <v>22147.439732023297</v>
      </c>
      <c r="AA410" s="422">
        <f t="shared" ref="AA410:AD410" si="452">AA309</f>
        <v>0.41565691499676982</v>
      </c>
      <c r="AB410" s="421">
        <f t="shared" si="452"/>
        <v>-7.6124190225032376E-3</v>
      </c>
      <c r="AC410" s="421">
        <f t="shared" si="452"/>
        <v>0.33639377075703397</v>
      </c>
      <c r="AD410" s="421">
        <f t="shared" si="452"/>
        <v>-4.2807452843413259E-2</v>
      </c>
      <c r="AE410" s="696">
        <f t="shared" si="427"/>
        <v>0.38902538878288256</v>
      </c>
      <c r="AF410" s="420">
        <f t="shared" si="428"/>
        <v>-6.5446702941922685E-3</v>
      </c>
      <c r="AG410" s="422">
        <f t="shared" ref="AG410:AJ410" si="453">AG309</f>
        <v>0.32896692337132527</v>
      </c>
      <c r="AH410" s="422">
        <f t="shared" si="453"/>
        <v>-4.4726404949977393E-2</v>
      </c>
      <c r="AI410" s="421">
        <f t="shared" si="453"/>
        <v>0.38982168731024119</v>
      </c>
      <c r="AJ410" s="421">
        <f t="shared" si="453"/>
        <v>-6.7425191392483505E-3</v>
      </c>
      <c r="AK410" s="506">
        <f>[4]Danaei!C238</f>
        <v>0.56796610000000003</v>
      </c>
      <c r="AL410" s="437">
        <f>[4]Danaei!D238</f>
        <v>0.16810729999999999</v>
      </c>
      <c r="AM410" s="437">
        <f>[4]Danaei!E238</f>
        <v>0.2145891</v>
      </c>
      <c r="AN410" s="437">
        <f>[4]Danaei!F238</f>
        <v>4.9337499999999999E-2</v>
      </c>
      <c r="AO410" s="800">
        <f>[3]Model_inputs!Z198</f>
        <v>21352.554002451721</v>
      </c>
      <c r="AP410" s="424"/>
      <c r="AQ410" s="437">
        <f t="shared" si="344"/>
        <v>1</v>
      </c>
      <c r="AT410" s="424"/>
      <c r="AU410" s="424"/>
      <c r="AV410" s="424"/>
      <c r="AW410" s="424"/>
      <c r="AX410" s="424"/>
      <c r="AY410" s="424"/>
      <c r="AZ410" s="424"/>
      <c r="BA410" s="424"/>
      <c r="BB410" s="424"/>
      <c r="BC410" s="424"/>
      <c r="BD410" s="424"/>
      <c r="BE410" s="424"/>
      <c r="BF410" s="424"/>
      <c r="BG410" s="424"/>
      <c r="BH410" s="424"/>
      <c r="BI410" s="424"/>
      <c r="BJ410" s="424"/>
      <c r="BK410" s="424"/>
      <c r="BL410" s="424"/>
      <c r="BM410" s="424"/>
      <c r="BN410" s="424"/>
      <c r="BO410" s="424"/>
      <c r="BP410" s="424"/>
      <c r="BQ410" s="424"/>
      <c r="BR410" s="424"/>
      <c r="BS410" s="424"/>
      <c r="BT410" s="424"/>
      <c r="BU410" s="424"/>
      <c r="BV410" s="425" t="s">
        <v>14</v>
      </c>
      <c r="BW410" s="424">
        <v>94</v>
      </c>
      <c r="BX410" s="429">
        <f>[5]Model_inputs!AA198</f>
        <v>0.97014183377063523</v>
      </c>
      <c r="BY410" s="429">
        <f>[5]Model_inputs!AB198</f>
        <v>0.69389662823278841</v>
      </c>
      <c r="BZ410" s="429">
        <f>[5]Model_inputs!AC198</f>
        <v>0.79882816331504836</v>
      </c>
      <c r="CA410" s="429">
        <f>[5]Model_inputs!AD198</f>
        <v>0.88405797101449279</v>
      </c>
      <c r="CB410" s="429">
        <f>[5]Model_inputs!AE198</f>
        <v>0.90476190476190477</v>
      </c>
      <c r="CC410" s="429">
        <f>[5]Model_inputs!AF198</f>
        <v>0.87606789295637677</v>
      </c>
      <c r="CD410" s="429">
        <f>[5]Model_inputs!AG198</f>
        <v>0.7674949530690256</v>
      </c>
      <c r="CE410" s="429">
        <f>[5]Model_inputs!AH198</f>
        <v>0.84989012595326452</v>
      </c>
      <c r="CF410" s="429">
        <f>[5]Model_inputs!AI198</f>
        <v>1</v>
      </c>
      <c r="CG410" s="429">
        <f>[5]Model_inputs!AJ198</f>
        <v>1</v>
      </c>
      <c r="CH410" s="419"/>
    </row>
    <row r="411" spans="1:86" s="425" customFormat="1">
      <c r="A411" s="425" t="s">
        <v>14</v>
      </c>
      <c r="B411" s="424">
        <f t="shared" si="391"/>
        <v>95</v>
      </c>
      <c r="C411" s="817">
        <f>[3]Model_inputs!D199</f>
        <v>0.23474615742897065</v>
      </c>
      <c r="D411" s="815">
        <f>[3]Model_inputs!C199</f>
        <v>2147</v>
      </c>
      <c r="E411" s="806"/>
      <c r="F411" s="822">
        <f>[3]Model_inputs!E199</f>
        <v>0.27865034477770739</v>
      </c>
      <c r="G411" s="826">
        <f>[3]Model_inputs!F199</f>
        <v>5.16E-2</v>
      </c>
      <c r="H411" s="794">
        <f>[3]Model_inputs!G199</f>
        <v>0.46510000000000001</v>
      </c>
      <c r="I411" s="794">
        <f>[3]Model_inputs!H199</f>
        <v>0.13489759857843506</v>
      </c>
      <c r="J411" s="936">
        <f>[3]Model_inputs!I199</f>
        <v>2235.8063423032427</v>
      </c>
      <c r="K411" s="826">
        <f>[3]Model_inputs!J199</f>
        <v>1.9099999999999999E-2</v>
      </c>
      <c r="L411" s="794">
        <f>[5]Model_inputs!K199</f>
        <v>0.56740000000000002</v>
      </c>
      <c r="M411" s="794">
        <f>[3]Model_inputs!L199</f>
        <v>0.18920688444012512</v>
      </c>
      <c r="N411" s="827">
        <f>[3]Model_inputs!M199</f>
        <v>26341.865684895954</v>
      </c>
      <c r="O411" s="794">
        <f>[3]Model_inputs!N199</f>
        <v>5.16E-2</v>
      </c>
      <c r="P411" s="794">
        <f>[3]Model_inputs!O199</f>
        <v>0.46510000000000001</v>
      </c>
      <c r="Q411" s="794">
        <f>[3]Model_inputs!P199</f>
        <v>7.4317755935179433E-2</v>
      </c>
      <c r="R411" s="827">
        <f>[3]Model_inputs!Q199</f>
        <v>573.67409548750834</v>
      </c>
      <c r="S411" s="826">
        <f>[3]Model_inputs!R199</f>
        <v>4.4000000000000003E-3</v>
      </c>
      <c r="T411" s="794">
        <f>[3]Model_inputs!S199</f>
        <v>1.8800000000000001E-2</v>
      </c>
      <c r="U411" s="794">
        <f>[3]Model_inputs!T199</f>
        <v>5.3981421743709145E-2</v>
      </c>
      <c r="V411" s="827">
        <f>[3]Model_inputs!U199</f>
        <v>16759.304441732747</v>
      </c>
      <c r="W411" s="826">
        <f>[3]Model_inputs!V199</f>
        <v>8.8999999999999999E-3</v>
      </c>
      <c r="X411" s="794">
        <f>[3]Model_inputs!W199</f>
        <v>2.35E-2</v>
      </c>
      <c r="Y411" s="794">
        <f>[3]Model_inputs!X199</f>
        <v>5.443047323121173E-2</v>
      </c>
      <c r="Z411" s="827">
        <f>[3]Model_inputs!Y199</f>
        <v>22147.439732023297</v>
      </c>
      <c r="AA411" s="422">
        <f t="shared" ref="AA411:AD411" si="454">AA310</f>
        <v>0.41565691499676982</v>
      </c>
      <c r="AB411" s="421">
        <f t="shared" si="454"/>
        <v>-7.6124190225032376E-3</v>
      </c>
      <c r="AC411" s="421">
        <f t="shared" si="454"/>
        <v>0.33639377075703397</v>
      </c>
      <c r="AD411" s="421">
        <f t="shared" si="454"/>
        <v>-4.2807452843413259E-2</v>
      </c>
      <c r="AE411" s="696">
        <f t="shared" si="427"/>
        <v>0.38902538878288256</v>
      </c>
      <c r="AF411" s="420">
        <f t="shared" si="428"/>
        <v>-6.5446702941922685E-3</v>
      </c>
      <c r="AG411" s="422">
        <f t="shared" ref="AG411:AJ411" si="455">AG310</f>
        <v>0.32896692337132527</v>
      </c>
      <c r="AH411" s="422">
        <f t="shared" si="455"/>
        <v>-4.4726404949977393E-2</v>
      </c>
      <c r="AI411" s="421">
        <f t="shared" si="455"/>
        <v>0.38982168731024119</v>
      </c>
      <c r="AJ411" s="421">
        <f t="shared" si="455"/>
        <v>-6.7425191392483505E-3</v>
      </c>
      <c r="AK411" s="506">
        <f>[4]Danaei!C239</f>
        <v>0.56796610000000003</v>
      </c>
      <c r="AL411" s="437">
        <f>[4]Danaei!D239</f>
        <v>0.16810729999999999</v>
      </c>
      <c r="AM411" s="437">
        <f>[4]Danaei!E239</f>
        <v>0.2145891</v>
      </c>
      <c r="AN411" s="437">
        <f>[4]Danaei!F239</f>
        <v>4.9337499999999999E-2</v>
      </c>
      <c r="AO411" s="800">
        <f>[3]Model_inputs!Z199</f>
        <v>21352.554002451721</v>
      </c>
      <c r="AP411" s="424"/>
      <c r="AQ411" s="437">
        <f t="shared" si="344"/>
        <v>1</v>
      </c>
      <c r="AT411" s="424"/>
      <c r="AU411" s="424"/>
      <c r="AV411" s="424"/>
      <c r="AW411" s="424"/>
      <c r="AX411" s="424"/>
      <c r="AY411" s="424"/>
      <c r="AZ411" s="424"/>
      <c r="BA411" s="424"/>
      <c r="BB411" s="424"/>
      <c r="BC411" s="424"/>
      <c r="BD411" s="424"/>
      <c r="BE411" s="424"/>
      <c r="BF411" s="424"/>
      <c r="BG411" s="424"/>
      <c r="BH411" s="424"/>
      <c r="BI411" s="424"/>
      <c r="BJ411" s="424"/>
      <c r="BK411" s="424"/>
      <c r="BL411" s="424"/>
      <c r="BM411" s="424"/>
      <c r="BN411" s="424"/>
      <c r="BO411" s="424"/>
      <c r="BP411" s="424"/>
      <c r="BQ411" s="424"/>
      <c r="BR411" s="424"/>
      <c r="BS411" s="424"/>
      <c r="BT411" s="424"/>
      <c r="BU411" s="424"/>
      <c r="BV411" s="425" t="s">
        <v>14</v>
      </c>
      <c r="BW411" s="424">
        <v>95</v>
      </c>
      <c r="BX411" s="429">
        <f>[5]Model_inputs!AA199</f>
        <v>0.97014183377063523</v>
      </c>
      <c r="BY411" s="429">
        <f>[5]Model_inputs!AB199</f>
        <v>0.69389662823278841</v>
      </c>
      <c r="BZ411" s="429">
        <f>[5]Model_inputs!AC199</f>
        <v>0.79882816331504836</v>
      </c>
      <c r="CA411" s="429">
        <f>[5]Model_inputs!AD199</f>
        <v>0.88405797101449279</v>
      </c>
      <c r="CB411" s="429">
        <f>[5]Model_inputs!AE199</f>
        <v>0.90476190476190477</v>
      </c>
      <c r="CC411" s="429">
        <f>[5]Model_inputs!AF199</f>
        <v>0.87606789295637677</v>
      </c>
      <c r="CD411" s="429">
        <f>[5]Model_inputs!AG199</f>
        <v>0.7674949530690256</v>
      </c>
      <c r="CE411" s="429">
        <f>[5]Model_inputs!AH199</f>
        <v>0.84989012595326452</v>
      </c>
      <c r="CF411" s="429">
        <f>[5]Model_inputs!AI199</f>
        <v>1</v>
      </c>
      <c r="CG411" s="429">
        <f>[5]Model_inputs!AJ199</f>
        <v>1</v>
      </c>
      <c r="CH411" s="419"/>
    </row>
    <row r="412" spans="1:86" s="425" customFormat="1">
      <c r="A412" s="425" t="s">
        <v>14</v>
      </c>
      <c r="B412" s="424">
        <f t="shared" si="391"/>
        <v>96</v>
      </c>
      <c r="C412" s="817">
        <f>[3]Model_inputs!D200</f>
        <v>0.26059322033898308</v>
      </c>
      <c r="D412" s="815">
        <f>[3]Model_inputs!C200</f>
        <v>1416</v>
      </c>
      <c r="E412" s="434"/>
      <c r="F412" s="822">
        <f>[3]Model_inputs!E200</f>
        <v>0.28089473280360305</v>
      </c>
      <c r="G412" s="826">
        <f>[3]Model_inputs!F200</f>
        <v>5.6500000000000002E-2</v>
      </c>
      <c r="H412" s="794">
        <f>[3]Model_inputs!G200</f>
        <v>0.4955</v>
      </c>
      <c r="I412" s="794">
        <f>[3]Model_inputs!H200</f>
        <v>0.13489759857843506</v>
      </c>
      <c r="J412" s="936">
        <f>[3]Model_inputs!I200</f>
        <v>2235.8063423032427</v>
      </c>
      <c r="K412" s="826">
        <f>[3]Model_inputs!J200</f>
        <v>2.1499999999999998E-2</v>
      </c>
      <c r="L412" s="794">
        <f>[5]Model_inputs!K200</f>
        <v>0.62</v>
      </c>
      <c r="M412" s="794">
        <f>[3]Model_inputs!L200</f>
        <v>0.18920688444012512</v>
      </c>
      <c r="N412" s="827">
        <f>[3]Model_inputs!M200</f>
        <v>26341.865684895954</v>
      </c>
      <c r="O412" s="794">
        <f>[3]Model_inputs!N200</f>
        <v>5.6500000000000002E-2</v>
      </c>
      <c r="P412" s="794">
        <f>[3]Model_inputs!O200</f>
        <v>0.4955</v>
      </c>
      <c r="Q412" s="794">
        <f>[3]Model_inputs!P200</f>
        <v>7.4317755935179433E-2</v>
      </c>
      <c r="R412" s="827">
        <f>[3]Model_inputs!Q200</f>
        <v>573.67409548750834</v>
      </c>
      <c r="S412" s="826">
        <f>[3]Model_inputs!R200</f>
        <v>4.4999999999999997E-3</v>
      </c>
      <c r="T412" s="794">
        <f>[3]Model_inputs!S200</f>
        <v>1.9400000000000001E-2</v>
      </c>
      <c r="U412" s="794">
        <f>[3]Model_inputs!T200</f>
        <v>5.3981421743709145E-2</v>
      </c>
      <c r="V412" s="827">
        <f>[3]Model_inputs!U200</f>
        <v>16759.304441732747</v>
      </c>
      <c r="W412" s="826">
        <f>[3]Model_inputs!V200</f>
        <v>9.4000000000000004E-3</v>
      </c>
      <c r="X412" s="794">
        <f>[3]Model_inputs!W200</f>
        <v>2.4299999999999999E-2</v>
      </c>
      <c r="Y412" s="794">
        <f>[3]Model_inputs!X200</f>
        <v>5.443047323121173E-2</v>
      </c>
      <c r="Z412" s="827">
        <f>[3]Model_inputs!Y200</f>
        <v>22147.439732023297</v>
      </c>
      <c r="AA412" s="422">
        <f t="shared" ref="AA412:AD412" si="456">AA311</f>
        <v>0.41565691499676982</v>
      </c>
      <c r="AB412" s="421">
        <f t="shared" si="456"/>
        <v>-7.6124190225032376E-3</v>
      </c>
      <c r="AC412" s="421">
        <f t="shared" si="456"/>
        <v>0.33639377075703397</v>
      </c>
      <c r="AD412" s="421">
        <f t="shared" si="456"/>
        <v>-4.2807452843413259E-2</v>
      </c>
      <c r="AE412" s="696">
        <f t="shared" si="427"/>
        <v>0.38902538878288256</v>
      </c>
      <c r="AF412" s="420">
        <f t="shared" si="428"/>
        <v>-6.5446702941922685E-3</v>
      </c>
      <c r="AG412" s="422">
        <f t="shared" ref="AG412:AJ412" si="457">AG311</f>
        <v>0.32896692337132527</v>
      </c>
      <c r="AH412" s="422">
        <f t="shared" si="457"/>
        <v>-4.4726404949977393E-2</v>
      </c>
      <c r="AI412" s="421">
        <f t="shared" si="457"/>
        <v>0.38982168731024119</v>
      </c>
      <c r="AJ412" s="421">
        <f t="shared" si="457"/>
        <v>-6.7425191392483505E-3</v>
      </c>
      <c r="AK412" s="506">
        <f>[4]Danaei!C240</f>
        <v>0.56796610000000003</v>
      </c>
      <c r="AL412" s="437">
        <f>[4]Danaei!D240</f>
        <v>0.16810729999999999</v>
      </c>
      <c r="AM412" s="437">
        <f>[4]Danaei!E240</f>
        <v>0.2145891</v>
      </c>
      <c r="AN412" s="437">
        <f>[4]Danaei!F240</f>
        <v>4.9337499999999999E-2</v>
      </c>
      <c r="AO412" s="800">
        <f>[3]Model_inputs!Z200</f>
        <v>21352.554002451721</v>
      </c>
      <c r="AP412" s="424"/>
      <c r="AQ412" s="437">
        <f t="shared" si="344"/>
        <v>1</v>
      </c>
      <c r="AT412" s="424"/>
      <c r="AU412" s="424"/>
      <c r="AV412" s="424"/>
      <c r="AW412" s="424"/>
      <c r="AX412" s="424"/>
      <c r="AY412" s="424"/>
      <c r="AZ412" s="424"/>
      <c r="BA412" s="424"/>
      <c r="BB412" s="424"/>
      <c r="BC412" s="424"/>
      <c r="BD412" s="424"/>
      <c r="BE412" s="424"/>
      <c r="BF412" s="424"/>
      <c r="BG412" s="424"/>
      <c r="BH412" s="424"/>
      <c r="BI412" s="424"/>
      <c r="BJ412" s="424"/>
      <c r="BK412" s="424"/>
      <c r="BL412" s="424"/>
      <c r="BM412" s="424"/>
      <c r="BN412" s="424"/>
      <c r="BO412" s="424"/>
      <c r="BP412" s="424"/>
      <c r="BQ412" s="424"/>
      <c r="BR412" s="424"/>
      <c r="BS412" s="424"/>
      <c r="BT412" s="424"/>
      <c r="BU412" s="424"/>
      <c r="BV412" s="425" t="s">
        <v>14</v>
      </c>
      <c r="BW412" s="424">
        <v>96</v>
      </c>
      <c r="BX412" s="429">
        <f>[5]Model_inputs!AA200</f>
        <v>0.97014183377063523</v>
      </c>
      <c r="BY412" s="429">
        <f>[5]Model_inputs!AB200</f>
        <v>0.69389662823278841</v>
      </c>
      <c r="BZ412" s="429">
        <f>[5]Model_inputs!AC200</f>
        <v>0.79882816331504836</v>
      </c>
      <c r="CA412" s="429">
        <f>[5]Model_inputs!AD200</f>
        <v>0.88405797101449279</v>
      </c>
      <c r="CB412" s="429">
        <f>[5]Model_inputs!AE200</f>
        <v>0.90476190476190477</v>
      </c>
      <c r="CC412" s="429">
        <f>[5]Model_inputs!AF200</f>
        <v>0.87606789295637677</v>
      </c>
      <c r="CD412" s="429">
        <f>[5]Model_inputs!AG200</f>
        <v>0.7674949530690256</v>
      </c>
      <c r="CE412" s="429">
        <f>[5]Model_inputs!AH200</f>
        <v>0.84989012595326452</v>
      </c>
      <c r="CF412" s="429">
        <f>[5]Model_inputs!AI200</f>
        <v>1</v>
      </c>
      <c r="CG412" s="429">
        <f>[5]Model_inputs!AJ200</f>
        <v>1</v>
      </c>
      <c r="CH412" s="419"/>
    </row>
    <row r="413" spans="1:86" s="425" customFormat="1">
      <c r="A413" s="425" t="s">
        <v>14</v>
      </c>
      <c r="B413" s="424">
        <f t="shared" si="391"/>
        <v>97</v>
      </c>
      <c r="C413" s="817">
        <f>[3]Model_inputs!D201</f>
        <v>0.33797216699801191</v>
      </c>
      <c r="D413" s="815">
        <f>[3]Model_inputs!C201</f>
        <v>1006</v>
      </c>
      <c r="E413" s="434">
        <f>SUM(D411:D416)</f>
        <v>6639</v>
      </c>
      <c r="F413" s="822">
        <f>[3]Model_inputs!E201</f>
        <v>0.28315010234813215</v>
      </c>
      <c r="G413" s="826">
        <f>[3]Model_inputs!F201</f>
        <v>6.0900000000000003E-2</v>
      </c>
      <c r="H413" s="794">
        <f>[3]Model_inputs!G201</f>
        <v>0.52</v>
      </c>
      <c r="I413" s="794">
        <f>[3]Model_inputs!H201</f>
        <v>0.13489759857843506</v>
      </c>
      <c r="J413" s="936">
        <f>[3]Model_inputs!I201</f>
        <v>2235.8063423032427</v>
      </c>
      <c r="K413" s="826">
        <f>[3]Model_inputs!J201</f>
        <v>2.3599999999999999E-2</v>
      </c>
      <c r="L413" s="794">
        <f>[5]Model_inputs!K201</f>
        <v>0.66510000000000002</v>
      </c>
      <c r="M413" s="794">
        <f>[3]Model_inputs!L201</f>
        <v>0.18920688444012512</v>
      </c>
      <c r="N413" s="827">
        <f>[3]Model_inputs!M201</f>
        <v>26341.865684895954</v>
      </c>
      <c r="O413" s="794">
        <f>[3]Model_inputs!N201</f>
        <v>6.0900000000000003E-2</v>
      </c>
      <c r="P413" s="794">
        <f>[3]Model_inputs!O201</f>
        <v>0.52</v>
      </c>
      <c r="Q413" s="794">
        <f>[3]Model_inputs!P201</f>
        <v>7.4317755935179433E-2</v>
      </c>
      <c r="R413" s="827">
        <f>[3]Model_inputs!Q201</f>
        <v>573.67409548750834</v>
      </c>
      <c r="S413" s="826">
        <f>[3]Model_inputs!R201</f>
        <v>4.4999999999999997E-3</v>
      </c>
      <c r="T413" s="794">
        <f>[3]Model_inputs!S201</f>
        <v>0.02</v>
      </c>
      <c r="U413" s="794">
        <f>[3]Model_inputs!T201</f>
        <v>5.3981421743709145E-2</v>
      </c>
      <c r="V413" s="827">
        <f>[3]Model_inputs!U201</f>
        <v>16759.304441732747</v>
      </c>
      <c r="W413" s="826">
        <f>[3]Model_inputs!V201</f>
        <v>9.7999999999999997E-3</v>
      </c>
      <c r="X413" s="794">
        <f>[3]Model_inputs!W201</f>
        <v>2.4899999999999999E-2</v>
      </c>
      <c r="Y413" s="794">
        <f>[3]Model_inputs!X201</f>
        <v>5.443047323121173E-2</v>
      </c>
      <c r="Z413" s="827">
        <f>[3]Model_inputs!Y201</f>
        <v>22147.439732023297</v>
      </c>
      <c r="AA413" s="422">
        <f t="shared" ref="AA413:AD413" si="458">AA312</f>
        <v>0.41565691499676982</v>
      </c>
      <c r="AB413" s="421">
        <f t="shared" si="458"/>
        <v>-7.6124190225032376E-3</v>
      </c>
      <c r="AC413" s="421">
        <f t="shared" si="458"/>
        <v>0.33639377075703397</v>
      </c>
      <c r="AD413" s="421">
        <f t="shared" si="458"/>
        <v>-4.2807452843413259E-2</v>
      </c>
      <c r="AE413" s="696">
        <f t="shared" si="427"/>
        <v>0.38902538878288256</v>
      </c>
      <c r="AF413" s="420">
        <f t="shared" si="428"/>
        <v>-6.5446702941922685E-3</v>
      </c>
      <c r="AG413" s="422">
        <f t="shared" ref="AG413:AJ413" si="459">AG312</f>
        <v>0.32896692337132527</v>
      </c>
      <c r="AH413" s="422">
        <f t="shared" si="459"/>
        <v>-4.4726404949977393E-2</v>
      </c>
      <c r="AI413" s="421">
        <f t="shared" si="459"/>
        <v>0.38982168731024119</v>
      </c>
      <c r="AJ413" s="421">
        <f t="shared" si="459"/>
        <v>-6.7425191392483505E-3</v>
      </c>
      <c r="AK413" s="506">
        <f>[4]Danaei!C241</f>
        <v>0.56796610000000003</v>
      </c>
      <c r="AL413" s="437">
        <f>[4]Danaei!D241</f>
        <v>0.16810729999999999</v>
      </c>
      <c r="AM413" s="437">
        <f>[4]Danaei!E241</f>
        <v>0.2145891</v>
      </c>
      <c r="AN413" s="437">
        <f>[4]Danaei!F241</f>
        <v>4.9337499999999999E-2</v>
      </c>
      <c r="AO413" s="800">
        <f>[3]Model_inputs!Z201</f>
        <v>21352.554002451721</v>
      </c>
      <c r="AP413" s="424"/>
      <c r="AQ413" s="437">
        <f t="shared" si="344"/>
        <v>1</v>
      </c>
      <c r="AT413" s="424"/>
      <c r="AU413" s="424"/>
      <c r="AV413" s="424"/>
      <c r="AW413" s="424"/>
      <c r="AX413" s="424"/>
      <c r="AY413" s="424"/>
      <c r="AZ413" s="424"/>
      <c r="BA413" s="424"/>
      <c r="BB413" s="424"/>
      <c r="BC413" s="424"/>
      <c r="BD413" s="424"/>
      <c r="BE413" s="424"/>
      <c r="BF413" s="424"/>
      <c r="BG413" s="424"/>
      <c r="BH413" s="424"/>
      <c r="BI413" s="424"/>
      <c r="BJ413" s="424"/>
      <c r="BK413" s="424"/>
      <c r="BL413" s="424"/>
      <c r="BM413" s="424"/>
      <c r="BN413" s="424"/>
      <c r="BO413" s="424"/>
      <c r="BP413" s="424"/>
      <c r="BQ413" s="424"/>
      <c r="BR413" s="424"/>
      <c r="BS413" s="424"/>
      <c r="BT413" s="424"/>
      <c r="BU413" s="424"/>
      <c r="BV413" s="425" t="s">
        <v>14</v>
      </c>
      <c r="BW413" s="424">
        <v>97</v>
      </c>
      <c r="BX413" s="429">
        <f>[5]Model_inputs!AA201</f>
        <v>0.97014183377063523</v>
      </c>
      <c r="BY413" s="429">
        <f>[5]Model_inputs!AB201</f>
        <v>0.69389662823278841</v>
      </c>
      <c r="BZ413" s="429">
        <f>[5]Model_inputs!AC201</f>
        <v>0.79882816331504836</v>
      </c>
      <c r="CA413" s="429">
        <f>[5]Model_inputs!AD201</f>
        <v>0.88405797101449279</v>
      </c>
      <c r="CB413" s="429">
        <f>[5]Model_inputs!AE201</f>
        <v>0.90476190476190477</v>
      </c>
      <c r="CC413" s="429">
        <f>[5]Model_inputs!AF201</f>
        <v>0.87606789295637677</v>
      </c>
      <c r="CD413" s="429">
        <f>[5]Model_inputs!AG201</f>
        <v>0.7674949530690256</v>
      </c>
      <c r="CE413" s="429">
        <f>[5]Model_inputs!AH201</f>
        <v>0.84989012595326452</v>
      </c>
      <c r="CF413" s="429">
        <f>[5]Model_inputs!AI201</f>
        <v>1</v>
      </c>
      <c r="CG413" s="429">
        <f>[5]Model_inputs!AJ201</f>
        <v>1</v>
      </c>
      <c r="CH413" s="419"/>
    </row>
    <row r="414" spans="1:86" s="425" customFormat="1">
      <c r="A414" s="425" t="s">
        <v>14</v>
      </c>
      <c r="B414" s="424">
        <f t="shared" si="391"/>
        <v>98</v>
      </c>
      <c r="C414" s="817">
        <f>[3]Model_inputs!D202</f>
        <v>0.34379263301500684</v>
      </c>
      <c r="D414" s="815">
        <f>[3]Model_inputs!C202</f>
        <v>733</v>
      </c>
      <c r="E414" s="434"/>
      <c r="F414" s="822">
        <f>[3]Model_inputs!E202</f>
        <v>0.28541639327568458</v>
      </c>
      <c r="G414" s="826">
        <f>[3]Model_inputs!F202</f>
        <v>6.5799999999999997E-2</v>
      </c>
      <c r="H414" s="794">
        <f>[3]Model_inputs!G202</f>
        <v>0.54710000000000003</v>
      </c>
      <c r="I414" s="794">
        <f>[3]Model_inputs!H202</f>
        <v>0.13489759857843506</v>
      </c>
      <c r="J414" s="936">
        <f>[3]Model_inputs!I202</f>
        <v>2235.8063423032427</v>
      </c>
      <c r="K414" s="826">
        <f>[3]Model_inputs!J202</f>
        <v>2.5999999999999999E-2</v>
      </c>
      <c r="L414" s="794">
        <f>[5]Model_inputs!K202</f>
        <v>0.7147</v>
      </c>
      <c r="M414" s="794">
        <f>[3]Model_inputs!L202</f>
        <v>0.18920688444012512</v>
      </c>
      <c r="N414" s="827">
        <f>[3]Model_inputs!M202</f>
        <v>26341.865684895954</v>
      </c>
      <c r="O414" s="794">
        <f>[3]Model_inputs!N202</f>
        <v>6.5799999999999997E-2</v>
      </c>
      <c r="P414" s="794">
        <f>[3]Model_inputs!O202</f>
        <v>0.54710000000000003</v>
      </c>
      <c r="Q414" s="794">
        <f>[3]Model_inputs!P202</f>
        <v>7.4317755935179433E-2</v>
      </c>
      <c r="R414" s="827">
        <f>[3]Model_inputs!Q202</f>
        <v>573.67409548750834</v>
      </c>
      <c r="S414" s="826">
        <f>[3]Model_inputs!R202</f>
        <v>4.5999999999999999E-3</v>
      </c>
      <c r="T414" s="794">
        <f>[3]Model_inputs!S202</f>
        <v>2.06E-2</v>
      </c>
      <c r="U414" s="794">
        <f>[3]Model_inputs!T202</f>
        <v>5.3981421743709145E-2</v>
      </c>
      <c r="V414" s="827">
        <f>[3]Model_inputs!U202</f>
        <v>16759.304441732747</v>
      </c>
      <c r="W414" s="826">
        <f>[3]Model_inputs!V202</f>
        <v>1.0200000000000001E-2</v>
      </c>
      <c r="X414" s="794">
        <f>[3]Model_inputs!W202</f>
        <v>2.5499999999999998E-2</v>
      </c>
      <c r="Y414" s="794">
        <f>[3]Model_inputs!X202</f>
        <v>5.443047323121173E-2</v>
      </c>
      <c r="Z414" s="827">
        <f>[3]Model_inputs!Y202</f>
        <v>22147.439732023297</v>
      </c>
      <c r="AA414" s="422">
        <f t="shared" ref="AA414:AD414" si="460">AA313</f>
        <v>0.41565691499676982</v>
      </c>
      <c r="AB414" s="421">
        <f t="shared" si="460"/>
        <v>-7.6124190225032376E-3</v>
      </c>
      <c r="AC414" s="421">
        <f t="shared" si="460"/>
        <v>0.33639377075703397</v>
      </c>
      <c r="AD414" s="421">
        <f t="shared" si="460"/>
        <v>-4.2807452843413259E-2</v>
      </c>
      <c r="AE414" s="696">
        <f t="shared" si="427"/>
        <v>0.38902538878288256</v>
      </c>
      <c r="AF414" s="420">
        <f t="shared" si="428"/>
        <v>-6.5446702941922685E-3</v>
      </c>
      <c r="AG414" s="422">
        <f t="shared" ref="AG414:AJ414" si="461">AG313</f>
        <v>0.32896692337132527</v>
      </c>
      <c r="AH414" s="422">
        <f t="shared" si="461"/>
        <v>-4.4726404949977393E-2</v>
      </c>
      <c r="AI414" s="421">
        <f t="shared" si="461"/>
        <v>0.38982168731024119</v>
      </c>
      <c r="AJ414" s="421">
        <f t="shared" si="461"/>
        <v>-6.7425191392483505E-3</v>
      </c>
      <c r="AK414" s="506">
        <f>[4]Danaei!C242</f>
        <v>0.56796610000000003</v>
      </c>
      <c r="AL414" s="437">
        <f>[4]Danaei!D242</f>
        <v>0.16810729999999999</v>
      </c>
      <c r="AM414" s="437">
        <f>[4]Danaei!E242</f>
        <v>0.2145891</v>
      </c>
      <c r="AN414" s="437">
        <f>[4]Danaei!F242</f>
        <v>4.9337499999999999E-2</v>
      </c>
      <c r="AO414" s="800">
        <f>[3]Model_inputs!Z202</f>
        <v>21352.554002451721</v>
      </c>
      <c r="AP414" s="424"/>
      <c r="AQ414" s="437">
        <f t="shared" si="344"/>
        <v>1</v>
      </c>
      <c r="AT414" s="424"/>
      <c r="AU414" s="424"/>
      <c r="AV414" s="424"/>
      <c r="AW414" s="424"/>
      <c r="AX414" s="424"/>
      <c r="AY414" s="424"/>
      <c r="AZ414" s="424"/>
      <c r="BA414" s="424"/>
      <c r="BB414" s="424"/>
      <c r="BC414" s="424"/>
      <c r="BD414" s="424"/>
      <c r="BE414" s="424"/>
      <c r="BF414" s="424"/>
      <c r="BG414" s="424"/>
      <c r="BH414" s="424"/>
      <c r="BI414" s="424"/>
      <c r="BJ414" s="424"/>
      <c r="BK414" s="424"/>
      <c r="BL414" s="424"/>
      <c r="BM414" s="424"/>
      <c r="BN414" s="424"/>
      <c r="BO414" s="424"/>
      <c r="BP414" s="424"/>
      <c r="BQ414" s="424"/>
      <c r="BR414" s="424"/>
      <c r="BS414" s="424"/>
      <c r="BT414" s="424"/>
      <c r="BU414" s="424"/>
      <c r="BV414" s="425" t="s">
        <v>14</v>
      </c>
      <c r="BW414" s="424">
        <v>98</v>
      </c>
      <c r="BX414" s="429">
        <f>[5]Model_inputs!AA202</f>
        <v>0.97014183377063523</v>
      </c>
      <c r="BY414" s="429">
        <f>[5]Model_inputs!AB202</f>
        <v>0.69389662823278841</v>
      </c>
      <c r="BZ414" s="429">
        <f>[5]Model_inputs!AC202</f>
        <v>0.79882816331504836</v>
      </c>
      <c r="CA414" s="429">
        <f>[5]Model_inputs!AD202</f>
        <v>0.88405797101449279</v>
      </c>
      <c r="CB414" s="429">
        <f>[5]Model_inputs!AE202</f>
        <v>0.90476190476190477</v>
      </c>
      <c r="CC414" s="429">
        <f>[5]Model_inputs!AF202</f>
        <v>0.87606789295637677</v>
      </c>
      <c r="CD414" s="429">
        <f>[5]Model_inputs!AG202</f>
        <v>0.7674949530690256</v>
      </c>
      <c r="CE414" s="429">
        <f>[5]Model_inputs!AH202</f>
        <v>0.84989012595326452</v>
      </c>
      <c r="CF414" s="429">
        <f>[5]Model_inputs!AI202</f>
        <v>1</v>
      </c>
      <c r="CG414" s="429">
        <f>[5]Model_inputs!AJ202</f>
        <v>1</v>
      </c>
      <c r="CH414" s="419"/>
    </row>
    <row r="415" spans="1:86" s="425" customFormat="1">
      <c r="A415" s="425" t="s">
        <v>14</v>
      </c>
      <c r="B415" s="424">
        <f t="shared" si="391"/>
        <v>99</v>
      </c>
      <c r="C415" s="817">
        <f>[3]Model_inputs!D203</f>
        <v>0.3582995951417004</v>
      </c>
      <c r="D415" s="815">
        <f>[3]Model_inputs!C203</f>
        <v>494</v>
      </c>
      <c r="E415" s="434"/>
      <c r="F415" s="822">
        <f>[3]Model_inputs!E203</f>
        <v>0.28769354350538479</v>
      </c>
      <c r="G415" s="826">
        <f>[3]Model_inputs!F203</f>
        <v>7.0199999999999999E-2</v>
      </c>
      <c r="H415" s="794">
        <f>[3]Model_inputs!G203</f>
        <v>0.57189999999999996</v>
      </c>
      <c r="I415" s="794">
        <f>[3]Model_inputs!H203</f>
        <v>0.13489759857843506</v>
      </c>
      <c r="J415" s="936">
        <f>[3]Model_inputs!I203</f>
        <v>2235.8063423032427</v>
      </c>
      <c r="K415" s="826">
        <f>[3]Model_inputs!J203</f>
        <v>2.81E-2</v>
      </c>
      <c r="L415" s="794">
        <f>[5]Model_inputs!K203</f>
        <v>0.76029999999999998</v>
      </c>
      <c r="M415" s="794">
        <f>[3]Model_inputs!L203</f>
        <v>0.18920688444012512</v>
      </c>
      <c r="N415" s="827">
        <f>[3]Model_inputs!M203</f>
        <v>26341.865684895954</v>
      </c>
      <c r="O415" s="794">
        <f>[3]Model_inputs!N203</f>
        <v>7.0199999999999999E-2</v>
      </c>
      <c r="P415" s="794">
        <f>[3]Model_inputs!O203</f>
        <v>0.57189999999999996</v>
      </c>
      <c r="Q415" s="794">
        <f>[3]Model_inputs!P203</f>
        <v>7.4317755935179433E-2</v>
      </c>
      <c r="R415" s="827">
        <f>[3]Model_inputs!Q203</f>
        <v>573.67409548750834</v>
      </c>
      <c r="S415" s="826">
        <f>[3]Model_inputs!R203</f>
        <v>4.5999999999999999E-3</v>
      </c>
      <c r="T415" s="794">
        <f>[3]Model_inputs!S203</f>
        <v>2.12E-2</v>
      </c>
      <c r="U415" s="794">
        <f>[3]Model_inputs!T203</f>
        <v>5.3981421743709145E-2</v>
      </c>
      <c r="V415" s="827">
        <f>[3]Model_inputs!U203</f>
        <v>16759.304441732747</v>
      </c>
      <c r="W415" s="826">
        <f>[3]Model_inputs!V203</f>
        <v>1.06E-2</v>
      </c>
      <c r="X415" s="794">
        <f>[3]Model_inputs!W203</f>
        <v>2.6200000000000001E-2</v>
      </c>
      <c r="Y415" s="794">
        <f>[3]Model_inputs!X203</f>
        <v>5.443047323121173E-2</v>
      </c>
      <c r="Z415" s="827">
        <f>[3]Model_inputs!Y203</f>
        <v>22147.439732023297</v>
      </c>
      <c r="AA415" s="422">
        <f t="shared" ref="AA415:AD415" si="462">AA314</f>
        <v>0.41565691499676982</v>
      </c>
      <c r="AB415" s="421">
        <f t="shared" si="462"/>
        <v>-7.6124190225032376E-3</v>
      </c>
      <c r="AC415" s="421">
        <f t="shared" si="462"/>
        <v>0.33639377075703397</v>
      </c>
      <c r="AD415" s="421">
        <f t="shared" si="462"/>
        <v>-4.2807452843413259E-2</v>
      </c>
      <c r="AE415" s="696">
        <f t="shared" si="427"/>
        <v>0.38902538878288256</v>
      </c>
      <c r="AF415" s="420">
        <f t="shared" si="428"/>
        <v>-6.5446702941922685E-3</v>
      </c>
      <c r="AG415" s="422">
        <f t="shared" ref="AG415:AJ415" si="463">AG314</f>
        <v>0.32896692337132527</v>
      </c>
      <c r="AH415" s="422">
        <f t="shared" si="463"/>
        <v>-4.4726404949977393E-2</v>
      </c>
      <c r="AI415" s="421">
        <f t="shared" si="463"/>
        <v>0.38982168731024119</v>
      </c>
      <c r="AJ415" s="421">
        <f t="shared" si="463"/>
        <v>-6.7425191392483505E-3</v>
      </c>
      <c r="AK415" s="506">
        <f>[4]Danaei!C243</f>
        <v>0.56796610000000003</v>
      </c>
      <c r="AL415" s="437">
        <f>[4]Danaei!D243</f>
        <v>0.16810729999999999</v>
      </c>
      <c r="AM415" s="437">
        <f>[4]Danaei!E243</f>
        <v>0.2145891</v>
      </c>
      <c r="AN415" s="437">
        <f>[4]Danaei!F243</f>
        <v>4.9337499999999999E-2</v>
      </c>
      <c r="AO415" s="800">
        <f>[3]Model_inputs!Z203</f>
        <v>21352.554002451721</v>
      </c>
      <c r="AP415" s="424"/>
      <c r="AQ415" s="437">
        <f t="shared" si="344"/>
        <v>1</v>
      </c>
      <c r="AT415" s="424"/>
      <c r="AU415" s="424"/>
      <c r="AV415" s="424"/>
      <c r="AW415" s="424"/>
      <c r="AX415" s="424"/>
      <c r="AY415" s="424"/>
      <c r="AZ415" s="424"/>
      <c r="BA415" s="424"/>
      <c r="BB415" s="424"/>
      <c r="BC415" s="424"/>
      <c r="BD415" s="424"/>
      <c r="BE415" s="424"/>
      <c r="BF415" s="424"/>
      <c r="BG415" s="424"/>
      <c r="BH415" s="424"/>
      <c r="BI415" s="424"/>
      <c r="BJ415" s="424"/>
      <c r="BK415" s="424"/>
      <c r="BL415" s="424"/>
      <c r="BM415" s="424"/>
      <c r="BN415" s="424"/>
      <c r="BO415" s="424"/>
      <c r="BP415" s="424"/>
      <c r="BQ415" s="424"/>
      <c r="BR415" s="424"/>
      <c r="BS415" s="424"/>
      <c r="BT415" s="424"/>
      <c r="BU415" s="424"/>
      <c r="BV415" s="425" t="s">
        <v>14</v>
      </c>
      <c r="BW415" s="424">
        <v>99</v>
      </c>
      <c r="BX415" s="429">
        <f>[5]Model_inputs!AA203</f>
        <v>0.97014183377063523</v>
      </c>
      <c r="BY415" s="429">
        <f>[5]Model_inputs!AB203</f>
        <v>0.69389662823278841</v>
      </c>
      <c r="BZ415" s="429">
        <f>[5]Model_inputs!AC203</f>
        <v>0.79882816331504836</v>
      </c>
      <c r="CA415" s="429">
        <f>[5]Model_inputs!AD203</f>
        <v>0.88405797101449279</v>
      </c>
      <c r="CB415" s="429">
        <f>[5]Model_inputs!AE203</f>
        <v>0.90476190476190477</v>
      </c>
      <c r="CC415" s="429">
        <f>[5]Model_inputs!AF203</f>
        <v>0.87606789295637677</v>
      </c>
      <c r="CD415" s="429">
        <f>[5]Model_inputs!AG203</f>
        <v>0.7674949530690256</v>
      </c>
      <c r="CE415" s="429">
        <f>[5]Model_inputs!AH203</f>
        <v>0.84989012595326452</v>
      </c>
      <c r="CF415" s="429">
        <f>[5]Model_inputs!AI203</f>
        <v>1</v>
      </c>
      <c r="CG415" s="429">
        <f>[5]Model_inputs!AJ203</f>
        <v>1</v>
      </c>
      <c r="CH415" s="419"/>
    </row>
    <row r="416" spans="1:86" s="425" customFormat="1">
      <c r="A416" s="697" t="s">
        <v>14</v>
      </c>
      <c r="B416" s="697">
        <f t="shared" si="391"/>
        <v>100</v>
      </c>
      <c r="C416" s="818">
        <f>[3]Model_inputs!D204</f>
        <v>0.42230130486358242</v>
      </c>
      <c r="D416" s="819">
        <f>[3]Model_inputs!C204</f>
        <v>843</v>
      </c>
      <c r="E416" s="808"/>
      <c r="F416" s="823">
        <f>[3]Model_inputs!E204</f>
        <v>0.2899814890063433</v>
      </c>
      <c r="G416" s="828">
        <f>[3]Model_inputs!F204</f>
        <v>7.1900000000000006E-2</v>
      </c>
      <c r="H416" s="804">
        <f>[3]Model_inputs!G204</f>
        <v>0.58150000000000002</v>
      </c>
      <c r="I416" s="804">
        <f>[3]Model_inputs!H204</f>
        <v>0.13489759857843506</v>
      </c>
      <c r="J416" s="937">
        <f>[3]Model_inputs!I204</f>
        <v>2235.8063423032427</v>
      </c>
      <c r="K416" s="828">
        <f>[3]Model_inputs!J204</f>
        <v>2.8899999999999999E-2</v>
      </c>
      <c r="L416" s="804">
        <f>[5]Model_inputs!K204</f>
        <v>0.77780000000000005</v>
      </c>
      <c r="M416" s="804">
        <f>[3]Model_inputs!L204</f>
        <v>0.18920688444012512</v>
      </c>
      <c r="N416" s="829">
        <f>[3]Model_inputs!M204</f>
        <v>26341.865684895954</v>
      </c>
      <c r="O416" s="804">
        <f>[3]Model_inputs!N204</f>
        <v>7.1900000000000006E-2</v>
      </c>
      <c r="P416" s="804">
        <f>[3]Model_inputs!O204</f>
        <v>0.58150000000000002</v>
      </c>
      <c r="Q416" s="804">
        <f>[3]Model_inputs!P204</f>
        <v>7.4317755935179433E-2</v>
      </c>
      <c r="R416" s="829">
        <f>[3]Model_inputs!Q204</f>
        <v>573.67409548750834</v>
      </c>
      <c r="S416" s="828">
        <f>[3]Model_inputs!R204</f>
        <v>4.7000000000000002E-3</v>
      </c>
      <c r="T416" s="804">
        <f>[3]Model_inputs!S204</f>
        <v>2.1399999999999999E-2</v>
      </c>
      <c r="U416" s="804">
        <f>[3]Model_inputs!T204</f>
        <v>5.3981421743709145E-2</v>
      </c>
      <c r="V416" s="829">
        <f>[3]Model_inputs!U204</f>
        <v>16759.304441732747</v>
      </c>
      <c r="W416" s="803">
        <f>[3]Model_inputs!V204</f>
        <v>1.0699999999999999E-2</v>
      </c>
      <c r="X416" s="820">
        <f>[3]Model_inputs!W204</f>
        <v>2.64E-2</v>
      </c>
      <c r="Y416" s="820">
        <f>[3]Model_inputs!X204</f>
        <v>5.443047323121173E-2</v>
      </c>
      <c r="Z416" s="829">
        <f>[3]Model_inputs!Y204</f>
        <v>22147.439732023297</v>
      </c>
      <c r="AA416" s="458">
        <f t="shared" ref="AA416:AD416" si="464">AA315</f>
        <v>0.41565691499676982</v>
      </c>
      <c r="AB416" s="457">
        <f t="shared" si="464"/>
        <v>-7.6124190225032376E-3</v>
      </c>
      <c r="AC416" s="457">
        <f t="shared" si="464"/>
        <v>0.33639377075703397</v>
      </c>
      <c r="AD416" s="457">
        <f t="shared" si="464"/>
        <v>-4.2807452843413259E-2</v>
      </c>
      <c r="AE416" s="694">
        <f t="shared" si="427"/>
        <v>0.38902538878288256</v>
      </c>
      <c r="AF416" s="706">
        <f t="shared" si="428"/>
        <v>-6.5446702941922685E-3</v>
      </c>
      <c r="AG416" s="458">
        <f t="shared" ref="AG416:AJ416" si="465">AG315</f>
        <v>0.32896692337132527</v>
      </c>
      <c r="AH416" s="459">
        <f t="shared" si="465"/>
        <v>-4.4726404949977393E-2</v>
      </c>
      <c r="AI416" s="421">
        <f t="shared" si="465"/>
        <v>0.38982168731024119</v>
      </c>
      <c r="AJ416" s="421">
        <f t="shared" si="465"/>
        <v>-6.7425191392483505E-3</v>
      </c>
      <c r="AK416" s="506">
        <f>[4]Danaei!C244</f>
        <v>0.56796610000000003</v>
      </c>
      <c r="AL416" s="437">
        <f>[4]Danaei!D244</f>
        <v>0.16810729999999999</v>
      </c>
      <c r="AM416" s="437">
        <f>[4]Danaei!E244</f>
        <v>0.2145891</v>
      </c>
      <c r="AN416" s="437">
        <f>[4]Danaei!F244</f>
        <v>4.9337499999999999E-2</v>
      </c>
      <c r="AO416" s="801">
        <f>[3]Model_inputs!Z204</f>
        <v>21352.554002451721</v>
      </c>
      <c r="AP416" s="424"/>
      <c r="AQ416" s="437">
        <f t="shared" si="344"/>
        <v>1</v>
      </c>
      <c r="AT416" s="424"/>
      <c r="AU416" s="424"/>
      <c r="AV416" s="424"/>
      <c r="AW416" s="424"/>
      <c r="AX416" s="424"/>
      <c r="AY416" s="424"/>
      <c r="AZ416" s="424"/>
      <c r="BA416" s="424"/>
      <c r="BB416" s="424"/>
      <c r="BC416" s="424"/>
      <c r="BD416" s="424"/>
      <c r="BE416" s="424"/>
      <c r="BF416" s="424"/>
      <c r="BG416" s="424"/>
      <c r="BH416" s="424"/>
      <c r="BI416" s="424"/>
      <c r="BJ416" s="424"/>
      <c r="BK416" s="424"/>
      <c r="BL416" s="424"/>
      <c r="BM416" s="424"/>
      <c r="BN416" s="424"/>
      <c r="BO416" s="424"/>
      <c r="BP416" s="424"/>
      <c r="BQ416" s="424"/>
      <c r="BR416" s="424"/>
      <c r="BS416" s="424"/>
      <c r="BT416" s="424"/>
      <c r="BU416" s="424"/>
      <c r="BV416" s="425" t="s">
        <v>14</v>
      </c>
      <c r="BW416" s="424">
        <v>100</v>
      </c>
      <c r="BX416" s="429">
        <f>[5]Model_inputs!AA204</f>
        <v>0.97014183377063523</v>
      </c>
      <c r="BY416" s="429">
        <f>[5]Model_inputs!AB204</f>
        <v>0.69389662823278841</v>
      </c>
      <c r="BZ416" s="429">
        <f>[5]Model_inputs!AC204</f>
        <v>0.79882816331504836</v>
      </c>
      <c r="CA416" s="429">
        <f>[5]Model_inputs!AD204</f>
        <v>0.88405797101449279</v>
      </c>
      <c r="CB416" s="429">
        <f>[5]Model_inputs!AE204</f>
        <v>0.90476190476190477</v>
      </c>
      <c r="CC416" s="429">
        <f>[5]Model_inputs!AF204</f>
        <v>0.87606789295637677</v>
      </c>
      <c r="CD416" s="429">
        <f>[5]Model_inputs!AG204</f>
        <v>0.7674949530690256</v>
      </c>
      <c r="CE416" s="429">
        <f>[5]Model_inputs!AH204</f>
        <v>0.84989012595326452</v>
      </c>
      <c r="CF416" s="429">
        <f>[5]Model_inputs!AI204</f>
        <v>1</v>
      </c>
      <c r="CG416" s="429">
        <f>[5]Model_inputs!AJ204</f>
        <v>1</v>
      </c>
      <c r="CH416" s="419"/>
    </row>
    <row r="417" spans="1:85" s="159" customFormat="1">
      <c r="A417" s="157"/>
      <c r="B417" s="157"/>
      <c r="C417" s="373"/>
      <c r="D417" s="816">
        <f>[3]Model_inputs!C205</f>
        <v>0</v>
      </c>
      <c r="E417" s="343"/>
      <c r="H417" s="160"/>
      <c r="J417" s="209"/>
      <c r="N417" s="209"/>
      <c r="O417" s="162"/>
      <c r="P417" s="162"/>
      <c r="Q417" s="239"/>
      <c r="R417" s="253"/>
      <c r="V417" s="209"/>
      <c r="W417" s="162"/>
      <c r="X417" s="162"/>
      <c r="Y417" s="162"/>
      <c r="Z417" s="253"/>
      <c r="AA417" s="162"/>
      <c r="AB417" s="162"/>
      <c r="AC417" s="162"/>
      <c r="AD417" s="162"/>
      <c r="AE417" s="162"/>
      <c r="AF417" s="162"/>
      <c r="AG417" s="162"/>
      <c r="AH417" s="162"/>
      <c r="AI417" s="428">
        <f t="shared" ref="AI417:AJ417" si="466">AI316</f>
        <v>0</v>
      </c>
      <c r="AJ417" s="428">
        <f t="shared" si="466"/>
        <v>0</v>
      </c>
      <c r="AK417" s="802"/>
      <c r="AL417" s="802"/>
      <c r="AM417" s="802"/>
      <c r="AN417" s="802"/>
      <c r="AO417" s="425"/>
      <c r="AP417" s="157"/>
      <c r="AQ417" s="169"/>
      <c r="AR417" s="162"/>
      <c r="AS417" s="162"/>
      <c r="AT417" s="169"/>
      <c r="AU417" s="157"/>
      <c r="AV417" s="169"/>
      <c r="AW417" s="169"/>
      <c r="AX417" s="169"/>
      <c r="AY417" s="169"/>
      <c r="AZ417" s="169"/>
      <c r="BA417" s="169"/>
      <c r="BB417" s="169"/>
      <c r="BC417" s="169"/>
      <c r="BD417" s="169"/>
      <c r="BE417" s="169"/>
      <c r="BF417" s="169"/>
      <c r="BG417" s="169"/>
      <c r="BH417" s="169"/>
      <c r="BI417" s="169"/>
      <c r="BJ417" s="169"/>
      <c r="BK417" s="169"/>
      <c r="BL417" s="169"/>
      <c r="BM417" s="169"/>
      <c r="BN417" s="169"/>
      <c r="BO417" s="169"/>
      <c r="BP417" s="169"/>
      <c r="BQ417" s="169"/>
      <c r="BR417" s="169"/>
      <c r="BS417" s="157"/>
      <c r="BT417" s="157"/>
      <c r="BU417" s="157"/>
      <c r="BZ417" s="162"/>
      <c r="CB417" s="162"/>
      <c r="CC417" s="162"/>
      <c r="CD417" s="162"/>
      <c r="CE417" s="162"/>
      <c r="CF417" s="162"/>
      <c r="CG417" s="162"/>
    </row>
    <row r="418" spans="1:85">
      <c r="A418" s="169" t="s">
        <v>233</v>
      </c>
      <c r="D418" s="367">
        <f>SUM(D215:D315,D316:D416)</f>
        <v>6065916</v>
      </c>
      <c r="BA418" s="170"/>
      <c r="BB418" s="170"/>
      <c r="BC418" s="170"/>
      <c r="BD418" s="170"/>
    </row>
    <row r="419" spans="1:85">
      <c r="BA419" s="170"/>
      <c r="BB419" s="170"/>
      <c r="BC419" s="170"/>
      <c r="BD419" s="170"/>
    </row>
    <row r="420" spans="1:85">
      <c r="BA420" s="170"/>
      <c r="BB420" s="170"/>
      <c r="BC420" s="170"/>
      <c r="BD420" s="170"/>
    </row>
    <row r="421" spans="1:85">
      <c r="BA421" s="170"/>
      <c r="BB421" s="170"/>
      <c r="BC421" s="170"/>
      <c r="BD421" s="170"/>
    </row>
    <row r="422" spans="1:85">
      <c r="BA422" s="170"/>
      <c r="BB422" s="170"/>
      <c r="BC422" s="170"/>
      <c r="BD422" s="170"/>
    </row>
  </sheetData>
  <phoneticPr fontId="6" type="noConversion"/>
  <hyperlinks>
    <hyperlink ref="BR11" r:id="rId1"/>
  </hyperlinks>
  <printOptions headings="1" gridLines="1"/>
  <pageMargins left="0.19685039370078741" right="0.19685039370078741" top="0.19685039370078741" bottom="0.19685039370078741" header="0.51181102362204722" footer="0.51181102362204722"/>
  <pageSetup paperSize="9" orientation="portrait" r:id="rId2"/>
  <headerFooter alignWithMargins="0"/>
  <ignoredErrors>
    <ignoredError sqref="B316" formula="1"/>
  </ignoredErrors>
  <drawing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E79"/>
  <sheetViews>
    <sheetView zoomScale="70" zoomScaleNormal="70" workbookViewId="0">
      <selection activeCell="F8" sqref="F8"/>
    </sheetView>
  </sheetViews>
  <sheetFormatPr defaultRowHeight="12.75"/>
  <cols>
    <col min="1" max="1" width="13.140625" customWidth="1"/>
    <col min="2" max="2" width="39.28515625" customWidth="1"/>
    <col min="3" max="3" width="14" customWidth="1"/>
    <col min="4" max="4" width="30.28515625" customWidth="1"/>
    <col min="5" max="5" width="21.5703125" customWidth="1"/>
    <col min="6" max="6" width="22.7109375" customWidth="1"/>
    <col min="7" max="7" width="16.7109375" customWidth="1"/>
    <col min="8" max="8" width="21.42578125" customWidth="1"/>
    <col min="9" max="9" width="14.140625" customWidth="1"/>
    <col min="10" max="10" width="9.7109375" customWidth="1"/>
    <col min="11" max="11" width="16" customWidth="1"/>
    <col min="12" max="12" width="21.28515625" customWidth="1"/>
    <col min="13" max="13" width="15.7109375" customWidth="1"/>
    <col min="14" max="14" width="19.7109375" customWidth="1"/>
    <col min="15" max="15" width="27.28515625" customWidth="1"/>
    <col min="16" max="16" width="15.28515625" customWidth="1"/>
    <col min="17" max="17" width="15.7109375" customWidth="1"/>
    <col min="18" max="18" width="16" customWidth="1"/>
    <col min="22" max="22" width="16.7109375" bestFit="1" customWidth="1"/>
  </cols>
  <sheetData>
    <row r="1" spans="1:31">
      <c r="A1" s="610"/>
      <c r="B1" s="611"/>
      <c r="C1" s="615"/>
      <c r="D1" s="616"/>
      <c r="E1" s="616"/>
      <c r="F1" s="616"/>
      <c r="G1" s="616"/>
      <c r="H1" s="611"/>
      <c r="I1" s="611"/>
      <c r="J1" s="610"/>
      <c r="K1" s="611"/>
      <c r="L1" s="611"/>
      <c r="M1" s="611"/>
      <c r="N1" s="611"/>
      <c r="O1" s="611"/>
      <c r="P1" s="611"/>
      <c r="Q1" s="611"/>
      <c r="R1" s="611"/>
    </row>
    <row r="2" spans="1:31">
      <c r="A2" s="610"/>
      <c r="B2" s="611"/>
      <c r="C2" s="615"/>
      <c r="D2" s="616"/>
      <c r="E2" s="863" t="s">
        <v>302</v>
      </c>
      <c r="F2" s="863">
        <v>0.5</v>
      </c>
      <c r="G2" s="616" t="s">
        <v>332</v>
      </c>
      <c r="H2" s="616"/>
      <c r="I2" s="611"/>
      <c r="J2" s="610"/>
      <c r="K2" s="611"/>
      <c r="L2" s="611"/>
      <c r="M2" s="611"/>
      <c r="N2" s="611"/>
      <c r="O2" s="611"/>
      <c r="P2" s="611"/>
      <c r="Q2" s="611"/>
      <c r="R2" s="611"/>
    </row>
    <row r="3" spans="1:31">
      <c r="A3" s="610"/>
      <c r="B3" s="611"/>
      <c r="C3" s="612"/>
      <c r="D3" s="616"/>
      <c r="E3" s="859" t="s">
        <v>302</v>
      </c>
      <c r="F3" s="859">
        <v>0.25</v>
      </c>
      <c r="G3" s="616" t="s">
        <v>333</v>
      </c>
      <c r="H3" s="616"/>
      <c r="I3" s="611"/>
      <c r="J3" s="611"/>
      <c r="K3" s="611"/>
      <c r="L3" s="611"/>
      <c r="M3" s="611"/>
      <c r="N3" s="611"/>
      <c r="O3" s="611"/>
      <c r="P3" s="611"/>
      <c r="Q3" s="611"/>
      <c r="R3" s="611"/>
    </row>
    <row r="4" spans="1:31">
      <c r="A4" s="610"/>
      <c r="B4" s="611"/>
      <c r="C4" s="612"/>
      <c r="D4" s="616"/>
      <c r="E4" s="616"/>
      <c r="F4" s="616"/>
      <c r="G4" s="611"/>
      <c r="H4" s="611"/>
      <c r="I4" s="611"/>
      <c r="J4" s="611"/>
      <c r="K4" s="611"/>
      <c r="L4" s="611"/>
      <c r="M4" s="611"/>
      <c r="N4" s="611"/>
      <c r="O4" s="611"/>
      <c r="P4" s="611"/>
      <c r="Q4" s="611"/>
      <c r="R4" s="611"/>
    </row>
    <row r="5" spans="1:31">
      <c r="A5" s="610"/>
      <c r="B5" s="1175" t="s">
        <v>270</v>
      </c>
      <c r="D5" s="860" t="s">
        <v>330</v>
      </c>
      <c r="E5" s="861">
        <f>E7^$F$3</f>
        <v>9.999999999999995E-3</v>
      </c>
      <c r="F5" s="861">
        <f>F7^$F$3</f>
        <v>4.09683910855144</v>
      </c>
      <c r="G5" s="861">
        <f>G7^$F$3</f>
        <v>5.6577876203821988</v>
      </c>
      <c r="H5" s="861">
        <f>H7^$F$3</f>
        <v>7.4620046896284737</v>
      </c>
      <c r="I5" s="611"/>
      <c r="J5" s="611"/>
      <c r="K5" s="616"/>
      <c r="L5" s="611"/>
      <c r="M5" s="1179"/>
      <c r="N5" s="1180"/>
      <c r="O5" s="1180"/>
      <c r="P5" s="1180"/>
      <c r="Q5" s="611"/>
      <c r="R5" s="611"/>
      <c r="U5" s="1176" t="s">
        <v>270</v>
      </c>
      <c r="V5" s="1177"/>
      <c r="W5" s="1177"/>
      <c r="X5" s="1177"/>
      <c r="Y5" s="1177"/>
      <c r="Z5" s="1177"/>
      <c r="AA5" s="1177"/>
    </row>
    <row r="6" spans="1:31" ht="30.6" customHeight="1">
      <c r="A6" s="610"/>
      <c r="B6" s="1175"/>
      <c r="D6" s="862" t="s">
        <v>331</v>
      </c>
      <c r="E6" s="864">
        <f>E7^$F$2</f>
        <v>1E-4</v>
      </c>
      <c r="F6" s="864">
        <f t="shared" ref="F6:H6" si="0">F7^$F$2</f>
        <v>16.784090681356556</v>
      </c>
      <c r="G6" s="864">
        <f t="shared" si="0"/>
        <v>32.010560757350063</v>
      </c>
      <c r="H6" s="864">
        <f t="shared" si="0"/>
        <v>55.681513988037359</v>
      </c>
      <c r="I6" s="611"/>
      <c r="J6" s="611"/>
      <c r="K6" s="616"/>
      <c r="L6" s="611"/>
      <c r="M6" s="833"/>
      <c r="N6" s="834"/>
      <c r="O6" s="834"/>
      <c r="P6" s="834"/>
      <c r="Q6" s="611"/>
      <c r="R6" s="611"/>
      <c r="U6" s="855"/>
      <c r="V6" s="855"/>
      <c r="W6" s="855"/>
      <c r="X6" s="855"/>
      <c r="Y6" s="855"/>
      <c r="Z6" s="855"/>
      <c r="AA6" s="855"/>
    </row>
    <row r="7" spans="1:31" ht="15.75" thickBot="1">
      <c r="A7" s="611"/>
      <c r="B7" s="1175"/>
      <c r="D7" s="856" t="s">
        <v>303</v>
      </c>
      <c r="E7" s="857">
        <v>1E-8</v>
      </c>
      <c r="F7" s="857">
        <f>IF('Run model'!F4=1,_xll.ErLognormal(RRinputs!W10,RRinputs!Y10),W10)</f>
        <v>281.70569999999998</v>
      </c>
      <c r="G7" s="857">
        <f>IF('Run model'!F4=1,_xll.ErLognormal(RRinputs!W11,RRinputs!Y11),W11)</f>
        <v>1024.6759999999999</v>
      </c>
      <c r="H7" s="858">
        <f>IF('Run model'!F4=1,_xll.ErLognormal(RRinputs!W12,RRinputs!Y12),W12)</f>
        <v>3100.431</v>
      </c>
      <c r="I7" s="611"/>
      <c r="J7" s="611"/>
      <c r="K7" s="611"/>
      <c r="L7" s="611"/>
      <c r="M7" s="617"/>
      <c r="N7" s="617"/>
      <c r="O7" s="617"/>
      <c r="P7" s="617"/>
      <c r="Q7" s="611"/>
      <c r="R7" s="611"/>
      <c r="U7" s="844" t="s">
        <v>319</v>
      </c>
      <c r="V7" s="844" t="s">
        <v>320</v>
      </c>
      <c r="W7" s="845" t="s">
        <v>321</v>
      </c>
      <c r="X7" s="846" t="s">
        <v>322</v>
      </c>
      <c r="Y7" s="845" t="s">
        <v>323</v>
      </c>
      <c r="Z7" s="1178" t="s">
        <v>324</v>
      </c>
      <c r="AA7" s="1178"/>
    </row>
    <row r="8" spans="1:31" ht="52.9" customHeight="1" thickBot="1">
      <c r="A8" s="618"/>
      <c r="B8" s="619"/>
      <c r="C8" s="619"/>
      <c r="D8" s="620"/>
      <c r="E8" s="620"/>
      <c r="F8" s="620"/>
      <c r="G8" s="614"/>
      <c r="H8" s="611"/>
      <c r="I8" s="1181" t="s">
        <v>304</v>
      </c>
      <c r="J8" s="1182"/>
      <c r="K8" s="1183"/>
      <c r="L8" s="1184" t="s">
        <v>306</v>
      </c>
      <c r="M8" s="1185"/>
      <c r="N8" s="1185"/>
      <c r="O8" s="1186"/>
      <c r="P8" s="1181" t="s">
        <v>305</v>
      </c>
      <c r="Q8" s="1182"/>
      <c r="R8" s="1182"/>
      <c r="S8" s="1183"/>
      <c r="U8" s="831" t="s">
        <v>325</v>
      </c>
      <c r="V8" s="611" t="s">
        <v>203</v>
      </c>
      <c r="W8" s="847">
        <v>0</v>
      </c>
      <c r="X8" s="848"/>
      <c r="Y8" s="847">
        <v>0</v>
      </c>
      <c r="Z8" s="848"/>
      <c r="AA8" s="848"/>
    </row>
    <row r="9" spans="1:31" ht="27" thickBot="1">
      <c r="A9" s="611"/>
      <c r="B9" s="611"/>
      <c r="C9" s="621"/>
      <c r="D9" s="620"/>
      <c r="E9" s="669" t="s">
        <v>203</v>
      </c>
      <c r="F9" s="670" t="s">
        <v>241</v>
      </c>
      <c r="G9" s="671" t="s">
        <v>242</v>
      </c>
      <c r="H9" s="637" t="s">
        <v>243</v>
      </c>
      <c r="I9" s="634" t="s">
        <v>195</v>
      </c>
      <c r="J9" s="635" t="s">
        <v>196</v>
      </c>
      <c r="K9" s="713" t="s">
        <v>197</v>
      </c>
      <c r="L9" s="718" t="s">
        <v>203</v>
      </c>
      <c r="M9" s="718" t="s">
        <v>241</v>
      </c>
      <c r="N9" s="718" t="s">
        <v>242</v>
      </c>
      <c r="O9" s="718" t="s">
        <v>243</v>
      </c>
      <c r="P9" s="636" t="s">
        <v>203</v>
      </c>
      <c r="Q9" s="636" t="s">
        <v>241</v>
      </c>
      <c r="R9" s="636" t="s">
        <v>242</v>
      </c>
      <c r="S9" s="638" t="s">
        <v>243</v>
      </c>
      <c r="U9" s="831"/>
      <c r="V9" s="611" t="s">
        <v>203</v>
      </c>
      <c r="W9" s="847">
        <v>0</v>
      </c>
      <c r="X9" s="848"/>
      <c r="Y9" s="847">
        <v>0</v>
      </c>
      <c r="Z9" s="848"/>
      <c r="AA9" s="848"/>
    </row>
    <row r="10" spans="1:31">
      <c r="A10" s="611"/>
      <c r="B10" s="627" t="s">
        <v>152</v>
      </c>
      <c r="C10" s="623" t="s">
        <v>198</v>
      </c>
      <c r="D10" s="650" t="s">
        <v>199</v>
      </c>
      <c r="E10" s="651">
        <f>E11</f>
        <v>0.56531380905006046</v>
      </c>
      <c r="F10" s="652">
        <f t="shared" ref="F10:H12" si="1">F11</f>
        <v>0.40546510810816438</v>
      </c>
      <c r="G10" s="652">
        <f t="shared" si="1"/>
        <v>0.1906203596086497</v>
      </c>
      <c r="H10" s="665">
        <f t="shared" si="1"/>
        <v>0</v>
      </c>
      <c r="I10" s="682"/>
      <c r="J10" s="682"/>
      <c r="K10" s="714"/>
      <c r="L10" s="719"/>
      <c r="M10" s="719"/>
      <c r="N10" s="719"/>
      <c r="O10" s="719"/>
      <c r="P10" s="672"/>
      <c r="Q10" s="672"/>
      <c r="R10" s="672"/>
      <c r="S10" s="673"/>
      <c r="U10" s="611"/>
      <c r="V10" s="611" t="s">
        <v>326</v>
      </c>
      <c r="W10" s="849">
        <v>281.70569999999998</v>
      </c>
      <c r="X10" s="850">
        <f>Y10*$AE$12^0.5</f>
        <v>410.53938358187827</v>
      </c>
      <c r="Y10" s="849">
        <v>4.2507010000000003</v>
      </c>
      <c r="Z10" s="850">
        <v>273.20010000000002</v>
      </c>
      <c r="AA10" s="850">
        <v>290.21140000000003</v>
      </c>
    </row>
    <row r="11" spans="1:31">
      <c r="A11" s="611"/>
      <c r="B11" s="628"/>
      <c r="C11" s="621"/>
      <c r="D11" s="613" t="s">
        <v>200</v>
      </c>
      <c r="E11" s="639">
        <f t="shared" ref="E11:E12" si="2">E12</f>
        <v>0.56531380905006046</v>
      </c>
      <c r="F11" s="640">
        <f t="shared" si="1"/>
        <v>0.40546510810816438</v>
      </c>
      <c r="G11" s="640">
        <f t="shared" si="1"/>
        <v>0.1906203596086497</v>
      </c>
      <c r="H11" s="512">
        <f t="shared" si="1"/>
        <v>0</v>
      </c>
      <c r="I11" s="683"/>
      <c r="J11" s="654"/>
      <c r="K11" s="613"/>
      <c r="L11" s="720"/>
      <c r="M11" s="720"/>
      <c r="N11" s="720"/>
      <c r="O11" s="720"/>
      <c r="P11" s="674"/>
      <c r="Q11" s="675"/>
      <c r="R11" s="675"/>
      <c r="S11" s="676"/>
      <c r="U11" s="611"/>
      <c r="V11" s="611" t="s">
        <v>327</v>
      </c>
      <c r="W11" s="849">
        <v>1024.6759999999999</v>
      </c>
      <c r="X11" s="850">
        <f t="shared" ref="X11:X12" si="3">Y11*$AE$12^0.5</f>
        <v>690.57388416418132</v>
      </c>
      <c r="Y11" s="849">
        <v>7.1501619999999999</v>
      </c>
      <c r="Z11" s="850">
        <v>1010.3680000000001</v>
      </c>
      <c r="AA11" s="850">
        <v>1038.9829999999999</v>
      </c>
    </row>
    <row r="12" spans="1:31" ht="15">
      <c r="A12" s="477"/>
      <c r="B12" s="628"/>
      <c r="C12" s="621"/>
      <c r="D12" s="613" t="s">
        <v>201</v>
      </c>
      <c r="E12" s="639">
        <f t="shared" si="2"/>
        <v>0.56531380905006046</v>
      </c>
      <c r="F12" s="640">
        <f t="shared" si="1"/>
        <v>0.40546510810816438</v>
      </c>
      <c r="G12" s="640">
        <f t="shared" si="1"/>
        <v>0.1906203596086497</v>
      </c>
      <c r="H12" s="512">
        <f t="shared" si="1"/>
        <v>0</v>
      </c>
      <c r="I12" s="683"/>
      <c r="J12" s="654"/>
      <c r="K12" s="613"/>
      <c r="L12" s="720"/>
      <c r="M12" s="720"/>
      <c r="N12" s="722"/>
      <c r="O12" s="722"/>
      <c r="P12" s="675"/>
      <c r="Q12" s="675"/>
      <c r="R12" s="675"/>
      <c r="S12" s="676"/>
      <c r="U12" s="851"/>
      <c r="V12" s="851" t="s">
        <v>328</v>
      </c>
      <c r="W12" s="852">
        <v>3100.431</v>
      </c>
      <c r="X12" s="853">
        <f t="shared" si="3"/>
        <v>5500.7474012082703</v>
      </c>
      <c r="Y12" s="852">
        <v>56.954419999999999</v>
      </c>
      <c r="Z12" s="853">
        <v>2986.4650000000001</v>
      </c>
      <c r="AA12" s="853">
        <v>3214.3960000000002</v>
      </c>
      <c r="AD12" s="854" t="s">
        <v>329</v>
      </c>
      <c r="AE12" s="854">
        <v>9328</v>
      </c>
    </row>
    <row r="13" spans="1:31">
      <c r="A13" s="477"/>
      <c r="B13" s="629"/>
      <c r="C13" s="621"/>
      <c r="D13" s="659" t="s">
        <v>202</v>
      </c>
      <c r="E13" s="660">
        <f>C52</f>
        <v>0.56531380905006046</v>
      </c>
      <c r="F13" s="661">
        <f t="shared" ref="F13:H15" si="4">D52</f>
        <v>0.40546510810816438</v>
      </c>
      <c r="G13" s="661">
        <f t="shared" si="4"/>
        <v>0.1906203596086497</v>
      </c>
      <c r="H13" s="666">
        <f t="shared" si="4"/>
        <v>0</v>
      </c>
      <c r="I13" s="654">
        <f>INTERCEPT(E13:H13,$E$6:$H$6)</f>
        <v>0.56161893043874977</v>
      </c>
      <c r="J13" s="654">
        <f>SLOPE(E13:H13,$E$6:$H$6)</f>
        <v>-1.0385865541384152E-2</v>
      </c>
      <c r="K13" s="613">
        <f>RSQ(E13:H13,$E$5:$H$5)</f>
        <v>0.91813073993002003</v>
      </c>
      <c r="L13" s="720">
        <f t="shared" ref="L13:O15" si="5">EXP($J13*E$6+$I13)</f>
        <v>1.7535071915638114</v>
      </c>
      <c r="M13" s="720">
        <f t="shared" si="5"/>
        <v>1.4730007127956086</v>
      </c>
      <c r="N13" s="720">
        <f t="shared" si="5"/>
        <v>1.2575451796640265</v>
      </c>
      <c r="O13" s="720">
        <f t="shared" si="5"/>
        <v>0.98345658353582444</v>
      </c>
      <c r="P13" s="675">
        <v>1.76</v>
      </c>
      <c r="Q13" s="675">
        <v>1.5</v>
      </c>
      <c r="R13" s="675">
        <v>1.21</v>
      </c>
      <c r="S13" s="676">
        <v>1</v>
      </c>
    </row>
    <row r="14" spans="1:31">
      <c r="A14" s="618"/>
      <c r="B14" s="630"/>
      <c r="C14" s="619"/>
      <c r="D14" s="659" t="s">
        <v>157</v>
      </c>
      <c r="E14" s="660">
        <f t="shared" ref="E14:E15" si="6">C53</f>
        <v>0.47000362924573563</v>
      </c>
      <c r="F14" s="661">
        <f t="shared" si="4"/>
        <v>0.35767444427181588</v>
      </c>
      <c r="G14" s="661">
        <f t="shared" si="4"/>
        <v>0.1906203596086497</v>
      </c>
      <c r="H14" s="666">
        <f t="shared" si="4"/>
        <v>0</v>
      </c>
      <c r="I14" s="640">
        <f>INTERCEPT(E14:H14,$E$5:$H$5)</f>
        <v>0.51577748589168682</v>
      </c>
      <c r="J14" s="640">
        <f>SLOPE(E14:H14,$E$6:$H$6)</f>
        <v>-8.6364345372156245E-3</v>
      </c>
      <c r="K14" s="613">
        <f>RSQ(E14:H14,$E$6:$H$6)</f>
        <v>0.99380898654061611</v>
      </c>
      <c r="L14" s="720">
        <f t="shared" si="5"/>
        <v>1.6749387915451435</v>
      </c>
      <c r="M14" s="720">
        <f t="shared" si="5"/>
        <v>1.4489262798227887</v>
      </c>
      <c r="N14" s="720">
        <f t="shared" si="5"/>
        <v>1.270385469121543</v>
      </c>
      <c r="O14" s="720">
        <f t="shared" si="5"/>
        <v>1.0355034518941322</v>
      </c>
      <c r="P14" s="675">
        <v>1.6</v>
      </c>
      <c r="Q14" s="675">
        <v>1.43</v>
      </c>
      <c r="R14" s="675">
        <v>1.21</v>
      </c>
      <c r="S14" s="676">
        <v>1</v>
      </c>
    </row>
    <row r="15" spans="1:31" ht="13.5" thickBot="1">
      <c r="A15" s="611"/>
      <c r="B15" s="631"/>
      <c r="C15" s="624"/>
      <c r="D15" s="662" t="s">
        <v>158</v>
      </c>
      <c r="E15" s="663">
        <f t="shared" si="6"/>
        <v>0.37156355643248301</v>
      </c>
      <c r="F15" s="664">
        <f t="shared" si="4"/>
        <v>0.29266961396282004</v>
      </c>
      <c r="G15" s="664">
        <f t="shared" si="4"/>
        <v>0.1906203596086497</v>
      </c>
      <c r="H15" s="667">
        <f t="shared" si="4"/>
        <v>0</v>
      </c>
      <c r="I15" s="655">
        <f>INTERCEPT(E15:H15,$E$6:$H$6)</f>
        <v>0.38982168731024119</v>
      </c>
      <c r="J15" s="655">
        <f>SLOPE(E15:H15,$E$6:$H$6)</f>
        <v>-6.7425191392483505E-3</v>
      </c>
      <c r="K15" s="715">
        <f>RSQ(E15:H15,$E$5:$H$5)</f>
        <v>0.83696122011995322</v>
      </c>
      <c r="L15" s="721">
        <f t="shared" si="5"/>
        <v>1.4767164572645433</v>
      </c>
      <c r="M15" s="721">
        <f t="shared" si="5"/>
        <v>1.3187108553520412</v>
      </c>
      <c r="N15" s="721">
        <f t="shared" si="5"/>
        <v>1.1900435091259121</v>
      </c>
      <c r="O15" s="721">
        <f t="shared" si="5"/>
        <v>1.0144920192235012</v>
      </c>
      <c r="P15" s="678">
        <v>1.45</v>
      </c>
      <c r="Q15" s="678">
        <v>1.34</v>
      </c>
      <c r="R15" s="678">
        <v>1.21</v>
      </c>
      <c r="S15" s="679">
        <v>1</v>
      </c>
    </row>
    <row r="16" spans="1:31">
      <c r="A16" s="611"/>
      <c r="B16" s="627" t="s">
        <v>7</v>
      </c>
      <c r="C16" s="623" t="s">
        <v>198</v>
      </c>
      <c r="D16" s="650" t="s">
        <v>199</v>
      </c>
      <c r="E16" s="651">
        <f>E17</f>
        <v>0.67803354274989713</v>
      </c>
      <c r="F16" s="652">
        <f t="shared" ref="F16:H16" si="7">F17</f>
        <v>0.50681760236845186</v>
      </c>
      <c r="G16" s="652">
        <f t="shared" si="7"/>
        <v>0.13976194237515863</v>
      </c>
      <c r="H16" s="665">
        <f t="shared" si="7"/>
        <v>0</v>
      </c>
      <c r="I16" s="652"/>
      <c r="J16" s="652"/>
      <c r="K16" s="650"/>
      <c r="L16" s="740"/>
      <c r="M16" s="740"/>
      <c r="N16" s="740"/>
      <c r="O16" s="740"/>
      <c r="P16" s="672"/>
      <c r="Q16" s="672"/>
      <c r="R16" s="672"/>
      <c r="S16" s="673"/>
    </row>
    <row r="17" spans="1:19">
      <c r="A17" s="611"/>
      <c r="B17" s="628"/>
      <c r="C17" s="621"/>
      <c r="D17" s="613" t="s">
        <v>200</v>
      </c>
      <c r="E17" s="639">
        <f t="shared" ref="E17:E18" si="8">E18</f>
        <v>0.67803354274989713</v>
      </c>
      <c r="F17" s="640">
        <f t="shared" ref="F17:F18" si="9">F18</f>
        <v>0.50681760236845186</v>
      </c>
      <c r="G17" s="640">
        <f t="shared" ref="G17:G18" si="10">G18</f>
        <v>0.13976194237515863</v>
      </c>
      <c r="H17" s="512">
        <f t="shared" ref="H17:H18" si="11">H18</f>
        <v>0</v>
      </c>
      <c r="I17" s="654"/>
      <c r="J17" s="654"/>
      <c r="K17" s="613"/>
      <c r="L17" s="720"/>
      <c r="M17" s="720"/>
      <c r="N17" s="720"/>
      <c r="O17" s="720"/>
      <c r="P17" s="675"/>
      <c r="Q17" s="675"/>
      <c r="R17" s="675"/>
      <c r="S17" s="676"/>
    </row>
    <row r="18" spans="1:19">
      <c r="A18" s="477"/>
      <c r="B18" s="628"/>
      <c r="C18" s="621"/>
      <c r="D18" s="613" t="s">
        <v>201</v>
      </c>
      <c r="E18" s="639">
        <f t="shared" si="8"/>
        <v>0.67803354274989713</v>
      </c>
      <c r="F18" s="640">
        <f t="shared" si="9"/>
        <v>0.50681760236845186</v>
      </c>
      <c r="G18" s="640">
        <f t="shared" si="10"/>
        <v>0.13976194237515863</v>
      </c>
      <c r="H18" s="512">
        <f t="shared" si="11"/>
        <v>0</v>
      </c>
      <c r="I18" s="654"/>
      <c r="J18" s="654"/>
      <c r="K18" s="613"/>
      <c r="L18" s="720"/>
      <c r="M18" s="720"/>
      <c r="N18" s="720"/>
      <c r="O18" s="720"/>
      <c r="P18" s="675"/>
      <c r="Q18" s="675"/>
      <c r="R18" s="675"/>
      <c r="S18" s="676"/>
    </row>
    <row r="19" spans="1:19">
      <c r="A19" s="477"/>
      <c r="B19" s="629"/>
      <c r="C19" s="621"/>
      <c r="D19" s="659" t="s">
        <v>202</v>
      </c>
      <c r="E19" s="660">
        <f>C55</f>
        <v>0.67803354274989713</v>
      </c>
      <c r="F19" s="661">
        <f t="shared" ref="F19:H21" si="12">D55</f>
        <v>0.50681760236845186</v>
      </c>
      <c r="G19" s="661">
        <f t="shared" si="12"/>
        <v>0.13976194237515863</v>
      </c>
      <c r="H19" s="666">
        <f t="shared" si="12"/>
        <v>0</v>
      </c>
      <c r="I19" s="654">
        <f>INTERCEPT(E19:H19,$E$6:$H$6)</f>
        <v>0.6676407045618109</v>
      </c>
      <c r="J19" s="654">
        <f>SLOPE(E19:H19,$E$6:$H$6)</f>
        <v>-1.2882827743278022E-2</v>
      </c>
      <c r="K19" s="613">
        <f>RSQ(E19:H19,$E$5:$H$5)</f>
        <v>0.88941037219975694</v>
      </c>
      <c r="L19" s="720">
        <f t="shared" ref="L19:O21" si="13">EXP($J19*E$6+$I19)</f>
        <v>1.9496296204006753</v>
      </c>
      <c r="M19" s="720">
        <f t="shared" si="13"/>
        <v>1.5705315916944276</v>
      </c>
      <c r="N19" s="720">
        <f t="shared" si="13"/>
        <v>1.2907896519088802</v>
      </c>
      <c r="O19" s="720">
        <f t="shared" si="13"/>
        <v>0.95151992805829066</v>
      </c>
      <c r="P19" s="675">
        <v>1.97</v>
      </c>
      <c r="Q19" s="675">
        <v>1.66</v>
      </c>
      <c r="R19" s="675">
        <v>1.1499999999999999</v>
      </c>
      <c r="S19" s="676">
        <v>1</v>
      </c>
    </row>
    <row r="20" spans="1:19">
      <c r="A20" s="618"/>
      <c r="B20" s="630"/>
      <c r="C20" s="619"/>
      <c r="D20" s="659" t="s">
        <v>157</v>
      </c>
      <c r="E20" s="660">
        <f t="shared" ref="E20:E21" si="14">C56</f>
        <v>0.5481214085096876</v>
      </c>
      <c r="F20" s="661">
        <f t="shared" si="12"/>
        <v>0.41210965082683298</v>
      </c>
      <c r="G20" s="661">
        <f t="shared" si="12"/>
        <v>0.13976194237515863</v>
      </c>
      <c r="H20" s="666">
        <f t="shared" si="12"/>
        <v>0</v>
      </c>
      <c r="I20" s="640">
        <f>INTERCEPT(E20:H20,$E$6:$H$6)</f>
        <v>0.54490709195049403</v>
      </c>
      <c r="J20" s="640">
        <f>SLOPE(E20:H20,$E$6:$H$6)</f>
        <v>-1.0333785972157561E-2</v>
      </c>
      <c r="K20" s="613">
        <f>RSQ(E20:H20,$E$5:$H$5)</f>
        <v>0.89454082812597902</v>
      </c>
      <c r="L20" s="720">
        <f t="shared" si="13"/>
        <v>1.7244463778116654</v>
      </c>
      <c r="M20" s="720">
        <f t="shared" si="13"/>
        <v>1.4498554924867164</v>
      </c>
      <c r="N20" s="720">
        <f t="shared" si="13"/>
        <v>1.2387673445702665</v>
      </c>
      <c r="O20" s="720">
        <f t="shared" si="13"/>
        <v>0.9699664883177096</v>
      </c>
      <c r="P20" s="675">
        <v>1.73</v>
      </c>
      <c r="Q20" s="675">
        <v>1.51</v>
      </c>
      <c r="R20" s="675">
        <v>1.1499999999999999</v>
      </c>
      <c r="S20" s="676">
        <v>1</v>
      </c>
    </row>
    <row r="21" spans="1:19" ht="13.5" thickBot="1">
      <c r="A21" s="611"/>
      <c r="B21" s="631"/>
      <c r="C21" s="624"/>
      <c r="D21" s="662" t="s">
        <v>158</v>
      </c>
      <c r="E21" s="663">
        <f t="shared" si="14"/>
        <v>0.40546510810816438</v>
      </c>
      <c r="F21" s="664">
        <f t="shared" si="12"/>
        <v>0.32208349916911322</v>
      </c>
      <c r="G21" s="664">
        <f t="shared" si="12"/>
        <v>0.13976194237515863</v>
      </c>
      <c r="H21" s="667">
        <f t="shared" si="12"/>
        <v>0</v>
      </c>
      <c r="I21" s="655">
        <f>INTERCEPT(E21:H21,$E$6:$H$6)</f>
        <v>0.41565691499676982</v>
      </c>
      <c r="J21" s="655">
        <f>SLOPE(E21:H21,$E$6:$H$6)</f>
        <v>-7.6124190225032376E-3</v>
      </c>
      <c r="K21" s="715">
        <f>RSQ(E21:H21,$E$5:$H$5)</f>
        <v>0.87080018252026814</v>
      </c>
      <c r="L21" s="721">
        <f t="shared" si="13"/>
        <v>1.5153647268080137</v>
      </c>
      <c r="M21" s="721">
        <f t="shared" si="13"/>
        <v>1.3336097771430633</v>
      </c>
      <c r="N21" s="721">
        <f t="shared" si="13"/>
        <v>1.1876530268813756</v>
      </c>
      <c r="O21" s="721">
        <f t="shared" si="13"/>
        <v>0.99181954226223945</v>
      </c>
      <c r="P21" s="677">
        <v>1.5</v>
      </c>
      <c r="Q21" s="678">
        <v>1.38</v>
      </c>
      <c r="R21" s="678">
        <v>1.1499999999999999</v>
      </c>
      <c r="S21" s="679">
        <v>1</v>
      </c>
    </row>
    <row r="22" spans="1:19">
      <c r="A22" s="611"/>
      <c r="B22" s="627" t="s">
        <v>8</v>
      </c>
      <c r="C22" s="623" t="s">
        <v>198</v>
      </c>
      <c r="D22" s="650" t="s">
        <v>199</v>
      </c>
      <c r="E22" s="651">
        <f>E23</f>
        <v>0.54232429082536171</v>
      </c>
      <c r="F22" s="652">
        <f t="shared" ref="F22:H24" si="15">F23</f>
        <v>0.20701416938432612</v>
      </c>
      <c r="G22" s="652">
        <f t="shared" si="15"/>
        <v>0.11332868530700327</v>
      </c>
      <c r="H22" s="665">
        <f t="shared" si="15"/>
        <v>0</v>
      </c>
      <c r="I22" s="652"/>
      <c r="J22" s="652"/>
      <c r="K22" s="650"/>
      <c r="L22" s="740"/>
      <c r="M22" s="740"/>
      <c r="N22" s="740"/>
      <c r="O22" s="740"/>
      <c r="P22" s="672"/>
      <c r="Q22" s="672"/>
      <c r="R22" s="672"/>
      <c r="S22" s="673"/>
    </row>
    <row r="23" spans="1:19">
      <c r="A23" s="611"/>
      <c r="B23" s="628"/>
      <c r="C23" s="621"/>
      <c r="D23" s="613" t="s">
        <v>200</v>
      </c>
      <c r="E23" s="639">
        <f t="shared" ref="E23:E24" si="16">E24</f>
        <v>0.54232429082536171</v>
      </c>
      <c r="F23" s="640">
        <f t="shared" si="15"/>
        <v>0.20701416938432612</v>
      </c>
      <c r="G23" s="640">
        <f t="shared" si="15"/>
        <v>0.11332868530700327</v>
      </c>
      <c r="H23" s="512">
        <f t="shared" si="15"/>
        <v>0</v>
      </c>
      <c r="I23" s="654"/>
      <c r="J23" s="654"/>
      <c r="K23" s="613"/>
      <c r="L23" s="720"/>
      <c r="M23" s="720"/>
      <c r="N23" s="720"/>
      <c r="O23" s="720"/>
      <c r="P23" s="675"/>
      <c r="Q23" s="675"/>
      <c r="R23" s="675"/>
      <c r="S23" s="676"/>
    </row>
    <row r="24" spans="1:19">
      <c r="A24" s="477"/>
      <c r="B24" s="628"/>
      <c r="C24" s="621"/>
      <c r="D24" s="613" t="s">
        <v>201</v>
      </c>
      <c r="E24" s="639">
        <f t="shared" si="16"/>
        <v>0.54232429082536171</v>
      </c>
      <c r="F24" s="640">
        <f t="shared" si="15"/>
        <v>0.20701416938432612</v>
      </c>
      <c r="G24" s="640">
        <f t="shared" si="15"/>
        <v>0.11332868530700327</v>
      </c>
      <c r="H24" s="512">
        <f t="shared" si="15"/>
        <v>0</v>
      </c>
      <c r="I24" s="654"/>
      <c r="J24" s="654"/>
      <c r="K24" s="613"/>
      <c r="L24" s="720"/>
      <c r="M24" s="720"/>
      <c r="N24" s="720"/>
      <c r="O24" s="720"/>
      <c r="P24" s="675"/>
      <c r="Q24" s="675"/>
      <c r="R24" s="675"/>
      <c r="S24" s="676"/>
    </row>
    <row r="25" spans="1:19">
      <c r="A25" s="477"/>
      <c r="B25" s="629"/>
      <c r="C25" s="621"/>
      <c r="D25" s="659" t="s">
        <v>202</v>
      </c>
      <c r="E25" s="660">
        <f>C58</f>
        <v>0.54232429082536171</v>
      </c>
      <c r="F25" s="661">
        <f t="shared" ref="F25:H27" si="17">D58</f>
        <v>0.20701416938432612</v>
      </c>
      <c r="G25" s="661">
        <f t="shared" si="17"/>
        <v>0.11332868530700327</v>
      </c>
      <c r="H25" s="666">
        <f t="shared" si="17"/>
        <v>0</v>
      </c>
      <c r="I25" s="654">
        <f>INTERCEPT(E25:H25,$E$5:$H$5)</f>
        <v>0.5314094021601089</v>
      </c>
      <c r="J25" s="654">
        <f>SLOPE(E25:H25,$E$5:$H$5)</f>
        <v>-7.3314998878008325E-2</v>
      </c>
      <c r="K25" s="613">
        <f>RSQ(E25:H25,$E$5:$H$5)</f>
        <v>0.99407927494474224</v>
      </c>
      <c r="L25" s="720">
        <f>EXP($J25*E$5+$I25)</f>
        <v>1.7000816038440911</v>
      </c>
      <c r="M25" s="720">
        <f>EXP($J25*F$5+$I25)</f>
        <v>1.2599217898802761</v>
      </c>
      <c r="N25" s="720">
        <f>EXP($J25*G$5+$I25)</f>
        <v>1.1236796580543456</v>
      </c>
      <c r="O25" s="720">
        <f t="shared" ref="M25:O27" si="18">EXP($J25*H$5+$I25)</f>
        <v>0.98445463293754398</v>
      </c>
      <c r="P25" s="675">
        <v>1.72</v>
      </c>
      <c r="Q25" s="675">
        <v>1.23</v>
      </c>
      <c r="R25" s="675">
        <v>1.1200000000000001</v>
      </c>
      <c r="S25" s="676">
        <v>1</v>
      </c>
    </row>
    <row r="26" spans="1:19">
      <c r="A26" s="618"/>
      <c r="B26" s="629"/>
      <c r="C26" s="619"/>
      <c r="D26" s="622" t="s">
        <v>157</v>
      </c>
      <c r="E26" s="660">
        <f t="shared" ref="E26:E27" si="19">C59</f>
        <v>0.43825493093115531</v>
      </c>
      <c r="F26" s="661">
        <f t="shared" si="17"/>
        <v>0.1906203596086497</v>
      </c>
      <c r="G26" s="661">
        <f t="shared" si="17"/>
        <v>0.11332868530700327</v>
      </c>
      <c r="H26" s="666">
        <f t="shared" si="17"/>
        <v>0</v>
      </c>
      <c r="I26" s="640">
        <f>INTERCEPT(E26:H26,$E$5:$H$5)</f>
        <v>0.43722209568984821</v>
      </c>
      <c r="J26" s="640">
        <f>SLOPE(E26:H26,$E$5:$H$5)</f>
        <v>-5.8437681892227498E-2</v>
      </c>
      <c r="K26" s="613">
        <f>RSQ(E26:H26,$E$5:$H$5)</f>
        <v>0.99902405848561537</v>
      </c>
      <c r="L26" s="720">
        <f>EXP($J26*E$5+$I26)</f>
        <v>1.5474953471299424</v>
      </c>
      <c r="M26" s="720">
        <f t="shared" si="18"/>
        <v>1.2187336344554971</v>
      </c>
      <c r="N26" s="720">
        <f t="shared" si="18"/>
        <v>1.112482608932861</v>
      </c>
      <c r="O26" s="720">
        <f t="shared" si="18"/>
        <v>1.0011605122328158</v>
      </c>
      <c r="P26" s="675">
        <v>1.55</v>
      </c>
      <c r="Q26" s="675">
        <v>1.21</v>
      </c>
      <c r="R26" s="675">
        <v>1.1200000000000001</v>
      </c>
      <c r="S26" s="676">
        <v>1</v>
      </c>
    </row>
    <row r="27" spans="1:19" ht="13.5" thickBot="1">
      <c r="A27" s="611"/>
      <c r="B27" s="631"/>
      <c r="C27" s="624"/>
      <c r="D27" s="662" t="s">
        <v>158</v>
      </c>
      <c r="E27" s="663">
        <f t="shared" si="19"/>
        <v>0.3293037471426003</v>
      </c>
      <c r="F27" s="664">
        <f t="shared" si="17"/>
        <v>0.16551443847757333</v>
      </c>
      <c r="G27" s="664">
        <f t="shared" si="17"/>
        <v>0.11332868530700327</v>
      </c>
      <c r="H27" s="667">
        <f t="shared" si="17"/>
        <v>0</v>
      </c>
      <c r="I27" s="656">
        <f>INTERCEPT(E27:H27,$E$5:$H$5)</f>
        <v>0.33639377075703397</v>
      </c>
      <c r="J27" s="656">
        <f>SLOPE(E27:H27,$E$5:$H$5)</f>
        <v>-4.2807452843413259E-2</v>
      </c>
      <c r="K27" s="715">
        <f>RSQ(E27:H27,$E$5:$H$5)</f>
        <v>0.98722212032561829</v>
      </c>
      <c r="L27" s="721">
        <f>EXP($J27*E$5+$I27)</f>
        <v>1.3992910230282378</v>
      </c>
      <c r="M27" s="721">
        <f t="shared" si="18"/>
        <v>1.1747067286573643</v>
      </c>
      <c r="N27" s="721">
        <f t="shared" si="18"/>
        <v>1.0987776053222471</v>
      </c>
      <c r="O27" s="721">
        <f t="shared" si="18"/>
        <v>1.0171090687471378</v>
      </c>
      <c r="P27" s="678">
        <v>1.39</v>
      </c>
      <c r="Q27" s="678">
        <v>1.18</v>
      </c>
      <c r="R27" s="678">
        <v>1.1200000000000001</v>
      </c>
      <c r="S27" s="679">
        <v>1</v>
      </c>
    </row>
    <row r="28" spans="1:19">
      <c r="A28" s="611"/>
      <c r="B28" s="627" t="s">
        <v>9</v>
      </c>
      <c r="C28" s="623" t="s">
        <v>14</v>
      </c>
      <c r="D28" s="657" t="s">
        <v>199</v>
      </c>
      <c r="E28" s="658">
        <f>E29</f>
        <v>0.44468582126144574</v>
      </c>
      <c r="F28" s="653">
        <f t="shared" ref="F28:H28" si="20">F29</f>
        <v>0.34358970439007686</v>
      </c>
      <c r="G28" s="653">
        <f t="shared" si="20"/>
        <v>0.22314355131420976</v>
      </c>
      <c r="H28" s="668">
        <f t="shared" si="20"/>
        <v>0</v>
      </c>
      <c r="I28" s="653"/>
      <c r="J28" s="653"/>
      <c r="K28" s="650"/>
      <c r="L28" s="740"/>
      <c r="M28" s="740"/>
      <c r="N28" s="740"/>
      <c r="O28" s="740"/>
      <c r="P28" s="672"/>
      <c r="Q28" s="672"/>
      <c r="R28" s="672"/>
      <c r="S28" s="673"/>
    </row>
    <row r="29" spans="1:19">
      <c r="A29" s="611"/>
      <c r="B29" s="628"/>
      <c r="C29" s="621"/>
      <c r="D29" s="659" t="s">
        <v>200</v>
      </c>
      <c r="E29" s="660">
        <f>C45</f>
        <v>0.44468582126144574</v>
      </c>
      <c r="F29" s="661">
        <f t="shared" ref="F29:H29" si="21">D45</f>
        <v>0.34358970439007686</v>
      </c>
      <c r="G29" s="661">
        <f t="shared" si="21"/>
        <v>0.22314355131420976</v>
      </c>
      <c r="H29" s="666">
        <f t="shared" si="21"/>
        <v>0</v>
      </c>
      <c r="I29" s="654">
        <f>INTERCEPT(E29:H29,$E$6:$H$6)</f>
        <v>0.46310804700116553</v>
      </c>
      <c r="J29" s="654">
        <f>SLOPE(E29:H29,$E$6:$H$6)</f>
        <v>-8.049800666244394E-3</v>
      </c>
      <c r="K29" s="613">
        <f>RSQ(E29:H29,$E$5:$H$5)</f>
        <v>0.84959267411736261</v>
      </c>
      <c r="L29" s="720">
        <f t="shared" ref="L29:O30" si="22">EXP($J29*E$6+$I29)</f>
        <v>1.5890037412517046</v>
      </c>
      <c r="M29" s="720">
        <f t="shared" si="22"/>
        <v>1.3881882263491494</v>
      </c>
      <c r="N29" s="720">
        <f t="shared" si="22"/>
        <v>1.2280522942222654</v>
      </c>
      <c r="O29" s="720">
        <f t="shared" si="22"/>
        <v>1.0149942613168734</v>
      </c>
      <c r="P29" s="675">
        <v>1.56</v>
      </c>
      <c r="Q29" s="675">
        <v>1.41</v>
      </c>
      <c r="R29" s="675">
        <v>1.25</v>
      </c>
      <c r="S29" s="676">
        <v>1</v>
      </c>
    </row>
    <row r="30" spans="1:19">
      <c r="A30" s="477"/>
      <c r="B30" s="628"/>
      <c r="C30" s="621"/>
      <c r="D30" s="659" t="s">
        <v>201</v>
      </c>
      <c r="E30" s="660">
        <f>C46</f>
        <v>0.51282362642866375</v>
      </c>
      <c r="F30" s="661">
        <f t="shared" ref="F30:H30" si="23">D46</f>
        <v>0.34358970439007686</v>
      </c>
      <c r="G30" s="661">
        <f t="shared" si="23"/>
        <v>0.22314355131420976</v>
      </c>
      <c r="H30" s="666">
        <f t="shared" si="23"/>
        <v>0</v>
      </c>
      <c r="I30" s="654">
        <f>INTERCEPT(E30:H30,$E$6:$H$6)</f>
        <v>0.50784457689270823</v>
      </c>
      <c r="J30" s="654">
        <f>SLOPE(E30:H30,$E$6:$H$6)</f>
        <v>-9.1104082018061295E-3</v>
      </c>
      <c r="K30" s="613">
        <f>RSQ(E30:H30,$E$5:$H$5)</f>
        <v>0.92247261665387481</v>
      </c>
      <c r="L30" s="720">
        <f t="shared" si="22"/>
        <v>1.6617041395106547</v>
      </c>
      <c r="M30" s="720">
        <f t="shared" si="22"/>
        <v>1.4260874699537385</v>
      </c>
      <c r="N30" s="720">
        <f t="shared" si="22"/>
        <v>1.2413696191266663</v>
      </c>
      <c r="O30" s="720">
        <f t="shared" si="22"/>
        <v>1.0005634138250885</v>
      </c>
      <c r="P30" s="675">
        <v>1.67</v>
      </c>
      <c r="Q30" s="675">
        <v>1.41</v>
      </c>
      <c r="R30" s="675">
        <v>1.25</v>
      </c>
      <c r="S30" s="676">
        <v>1</v>
      </c>
    </row>
    <row r="31" spans="1:19">
      <c r="A31" s="477"/>
      <c r="B31" s="629"/>
      <c r="C31" s="621"/>
      <c r="D31" s="613" t="s">
        <v>202</v>
      </c>
      <c r="E31" s="639">
        <f>E32</f>
        <v>0.44468582126144574</v>
      </c>
      <c r="F31" s="640">
        <f t="shared" ref="F31:H31" si="24">F32</f>
        <v>0.30748469974796072</v>
      </c>
      <c r="G31" s="640">
        <f t="shared" si="24"/>
        <v>0.22314355131420976</v>
      </c>
      <c r="H31" s="512">
        <f t="shared" si="24"/>
        <v>0</v>
      </c>
      <c r="I31" s="654"/>
      <c r="J31" s="654"/>
      <c r="K31" s="613"/>
      <c r="L31" s="720"/>
      <c r="M31" s="720"/>
      <c r="N31" s="720"/>
      <c r="O31" s="720"/>
      <c r="P31" s="675"/>
      <c r="Q31" s="675"/>
      <c r="R31" s="675"/>
      <c r="S31" s="676"/>
    </row>
    <row r="32" spans="1:19">
      <c r="A32" s="618"/>
      <c r="B32" s="630"/>
      <c r="C32" s="619"/>
      <c r="D32" s="659" t="s">
        <v>157</v>
      </c>
      <c r="E32" s="660">
        <f>C47</f>
        <v>0.44468582126144574</v>
      </c>
      <c r="F32" s="661">
        <f t="shared" ref="F32:H32" si="25">D47</f>
        <v>0.30748469974796072</v>
      </c>
      <c r="G32" s="661">
        <f t="shared" si="25"/>
        <v>0.22314355131420976</v>
      </c>
      <c r="H32" s="666">
        <f t="shared" si="25"/>
        <v>0</v>
      </c>
      <c r="I32" s="654">
        <f>INTERCEPT(E32:H32,$E$6:$H$6)</f>
        <v>0.44883554771723966</v>
      </c>
      <c r="J32" s="640">
        <f>SLOPE(E32:H32,$E$6:$H$6)</f>
        <v>-7.848941720838257E-3</v>
      </c>
      <c r="K32" s="613">
        <f>RSQ(E32:H32,$E$5:$H$5)</f>
        <v>0.88696204463853601</v>
      </c>
      <c r="L32" s="720">
        <f t="shared" ref="L32:O33" si="26">EXP($J32*E$6+$I32)</f>
        <v>1.5664857941228127</v>
      </c>
      <c r="M32" s="720">
        <f t="shared" si="26"/>
        <v>1.3731374048195937</v>
      </c>
      <c r="N32" s="720">
        <f t="shared" si="26"/>
        <v>1.218458483729536</v>
      </c>
      <c r="O32" s="720">
        <f t="shared" si="26"/>
        <v>1.0118644199382061</v>
      </c>
      <c r="P32" s="675">
        <v>1.56</v>
      </c>
      <c r="Q32" s="675">
        <v>1.36</v>
      </c>
      <c r="R32" s="675">
        <v>1.25</v>
      </c>
      <c r="S32" s="676">
        <v>1</v>
      </c>
    </row>
    <row r="33" spans="1:19" ht="13.5" thickBot="1">
      <c r="A33" s="611"/>
      <c r="B33" s="631"/>
      <c r="C33" s="624"/>
      <c r="D33" s="662" t="s">
        <v>158</v>
      </c>
      <c r="E33" s="663">
        <f>C48</f>
        <v>0.37156355643248301</v>
      </c>
      <c r="F33" s="664">
        <f t="shared" ref="F33:H33" si="27">D48</f>
        <v>0.27763173659827955</v>
      </c>
      <c r="G33" s="664">
        <f t="shared" si="27"/>
        <v>0.22314355131420976</v>
      </c>
      <c r="H33" s="667">
        <f t="shared" si="27"/>
        <v>0</v>
      </c>
      <c r="I33" s="656">
        <f>INTERCEPT(E33:H33,$E$6:$H$6)</f>
        <v>0.38902538878288256</v>
      </c>
      <c r="J33" s="655">
        <f>SLOPE(E33:H33,$E$6:$H$6)</f>
        <v>-6.5446702941922685E-3</v>
      </c>
      <c r="K33" s="715">
        <f>RSQ(E33:H33,$E$5:$H$5)</f>
        <v>0.80954240505862307</v>
      </c>
      <c r="L33" s="721">
        <f t="shared" si="26"/>
        <v>1.475541047380021</v>
      </c>
      <c r="M33" s="721">
        <f t="shared" si="26"/>
        <v>1.3220440334546653</v>
      </c>
      <c r="N33" s="721">
        <f t="shared" si="26"/>
        <v>1.1966510010404217</v>
      </c>
      <c r="O33" s="721">
        <f t="shared" si="26"/>
        <v>1.0249135199492354</v>
      </c>
      <c r="P33" s="678">
        <v>1.45</v>
      </c>
      <c r="Q33" s="678">
        <v>1.32</v>
      </c>
      <c r="R33" s="678">
        <v>1.25</v>
      </c>
      <c r="S33" s="679">
        <v>1</v>
      </c>
    </row>
    <row r="34" spans="1:19">
      <c r="A34" s="611"/>
      <c r="B34" s="627" t="s">
        <v>151</v>
      </c>
      <c r="C34" s="623" t="s">
        <v>198</v>
      </c>
      <c r="D34" s="650" t="s">
        <v>199</v>
      </c>
      <c r="E34" s="651">
        <f>E35</f>
        <v>0.58778666490211906</v>
      </c>
      <c r="F34" s="652">
        <f t="shared" ref="F34:H34" si="28">F35</f>
        <v>0.23901690047049992</v>
      </c>
      <c r="G34" s="652">
        <f t="shared" si="28"/>
        <v>6.7658648473814864E-2</v>
      </c>
      <c r="H34" s="665">
        <f t="shared" si="28"/>
        <v>0</v>
      </c>
      <c r="I34" s="653"/>
      <c r="J34" s="652"/>
      <c r="K34" s="650"/>
      <c r="L34" s="720"/>
      <c r="M34" s="720"/>
      <c r="N34" s="720"/>
      <c r="O34" s="720"/>
      <c r="P34" s="672"/>
      <c r="Q34" s="672"/>
      <c r="R34" s="672"/>
      <c r="S34" s="673"/>
    </row>
    <row r="35" spans="1:19">
      <c r="A35" s="611"/>
      <c r="B35" s="628"/>
      <c r="C35" s="621"/>
      <c r="D35" s="613" t="s">
        <v>200</v>
      </c>
      <c r="E35" s="639">
        <f t="shared" ref="E35:E36" si="29">E36</f>
        <v>0.58778666490211906</v>
      </c>
      <c r="F35" s="640">
        <f t="shared" ref="F35:F36" si="30">F36</f>
        <v>0.23901690047049992</v>
      </c>
      <c r="G35" s="640">
        <f t="shared" ref="G35:G36" si="31">G36</f>
        <v>6.7658648473814864E-2</v>
      </c>
      <c r="H35" s="512">
        <f t="shared" ref="H35:H36" si="32">H36</f>
        <v>0</v>
      </c>
      <c r="I35" s="654"/>
      <c r="J35" s="654"/>
      <c r="K35" s="613"/>
      <c r="L35" s="720"/>
      <c r="M35" s="720"/>
      <c r="N35" s="720"/>
      <c r="O35" s="720"/>
      <c r="P35" s="675"/>
      <c r="Q35" s="675"/>
      <c r="R35" s="675"/>
      <c r="S35" s="676"/>
    </row>
    <row r="36" spans="1:19">
      <c r="A36" s="477"/>
      <c r="B36" s="628"/>
      <c r="C36" s="621"/>
      <c r="D36" s="613" t="s">
        <v>201</v>
      </c>
      <c r="E36" s="639">
        <f t="shared" si="29"/>
        <v>0.58778666490211906</v>
      </c>
      <c r="F36" s="640">
        <f t="shared" si="30"/>
        <v>0.23901690047049992</v>
      </c>
      <c r="G36" s="640">
        <f t="shared" si="31"/>
        <v>6.7658648473814864E-2</v>
      </c>
      <c r="H36" s="512">
        <f t="shared" si="32"/>
        <v>0</v>
      </c>
      <c r="I36" s="654"/>
      <c r="J36" s="654"/>
      <c r="K36" s="613"/>
      <c r="L36" s="720"/>
      <c r="M36" s="720"/>
      <c r="N36" s="720"/>
      <c r="O36" s="720"/>
      <c r="P36" s="675"/>
      <c r="Q36" s="675"/>
      <c r="R36" s="675"/>
      <c r="S36" s="676"/>
    </row>
    <row r="37" spans="1:19">
      <c r="A37" s="477"/>
      <c r="B37" s="629"/>
      <c r="C37" s="621"/>
      <c r="D37" s="659" t="s">
        <v>202</v>
      </c>
      <c r="E37" s="660">
        <f>C49</f>
        <v>0.58778666490211906</v>
      </c>
      <c r="F37" s="661">
        <f t="shared" ref="F37:H37" si="33">D49</f>
        <v>0.23901690047049992</v>
      </c>
      <c r="G37" s="661">
        <f t="shared" si="33"/>
        <v>6.7658648473814864E-2</v>
      </c>
      <c r="H37" s="666">
        <f t="shared" si="33"/>
        <v>0</v>
      </c>
      <c r="I37" s="654">
        <f>INTERCEPT(E37:H37,$E$5:$H$5)</f>
        <v>0.5768630321690521</v>
      </c>
      <c r="J37" s="654">
        <f>SLOPE(E37:H37,$E$5:$H$5)</f>
        <v>-8.2023576200001794E-2</v>
      </c>
      <c r="K37" s="613">
        <f>RSQ(E37:H37,$E$5:$H$5)</f>
        <v>0.98350756678781137</v>
      </c>
      <c r="L37" s="720">
        <f>EXP($J37*E$5+$I37)</f>
        <v>1.7789846788258221</v>
      </c>
      <c r="M37" s="720">
        <f t="shared" ref="L37:N38" si="34">EXP($J37*F$5+$I37)</f>
        <v>1.2722991745359948</v>
      </c>
      <c r="N37" s="720">
        <f t="shared" si="34"/>
        <v>1.1193980194362321</v>
      </c>
      <c r="O37" s="720">
        <f t="shared" ref="N37:O39" si="35">EXP($J37*H$5+$I37)</f>
        <v>0.96541494224887425</v>
      </c>
      <c r="P37" s="674">
        <v>1.8</v>
      </c>
      <c r="Q37" s="675">
        <v>1.27</v>
      </c>
      <c r="R37" s="675">
        <v>1.07</v>
      </c>
      <c r="S37" s="676">
        <v>1</v>
      </c>
    </row>
    <row r="38" spans="1:19">
      <c r="B38" s="632"/>
      <c r="C38" s="11"/>
      <c r="D38" s="687" t="s">
        <v>157</v>
      </c>
      <c r="E38" s="660">
        <f t="shared" ref="E38:E39" si="36">C50</f>
        <v>0.46373401623214022</v>
      </c>
      <c r="F38" s="661">
        <f t="shared" ref="F38:F39" si="37">D50</f>
        <v>0.1906203596086497</v>
      </c>
      <c r="G38" s="661">
        <f t="shared" ref="G38:G39" si="38">E50</f>
        <v>6.7658648473814864E-2</v>
      </c>
      <c r="H38" s="666">
        <f t="shared" ref="H38:H39" si="39">F50</f>
        <v>0</v>
      </c>
      <c r="I38" s="684">
        <f>INTERCEPT(E38:H38,$E$5:$H$5)</f>
        <v>0.45651538989523022</v>
      </c>
      <c r="J38" s="684">
        <f>SLOPE(E38:H38,$E$5:$H$5)</f>
        <v>-6.4089635892289248E-2</v>
      </c>
      <c r="K38" s="716">
        <f>RSQ(E38:H38,$E$5:$H$5)</f>
        <v>0.99017949468043109</v>
      </c>
      <c r="L38" s="720">
        <f t="shared" si="34"/>
        <v>1.5775523393258577</v>
      </c>
      <c r="M38" s="720">
        <f t="shared" si="34"/>
        <v>1.2140361419026056</v>
      </c>
      <c r="N38" s="720">
        <f t="shared" si="34"/>
        <v>1.0984607057172082</v>
      </c>
      <c r="O38" s="720">
        <f t="shared" si="35"/>
        <v>0.97851244508872115</v>
      </c>
      <c r="P38" s="680">
        <v>1.59</v>
      </c>
      <c r="Q38" s="680">
        <v>1.21</v>
      </c>
      <c r="R38" s="680">
        <v>1.07</v>
      </c>
      <c r="S38" s="676">
        <v>1</v>
      </c>
    </row>
    <row r="39" spans="1:19" ht="13.5" thickBot="1">
      <c r="B39" s="633"/>
      <c r="C39" s="94"/>
      <c r="D39" s="688" t="s">
        <v>158</v>
      </c>
      <c r="E39" s="663">
        <f t="shared" si="36"/>
        <v>0.3293037471426003</v>
      </c>
      <c r="F39" s="664">
        <f t="shared" si="37"/>
        <v>0.14842000511827322</v>
      </c>
      <c r="G39" s="664">
        <f t="shared" si="38"/>
        <v>6.7658648473814864E-2</v>
      </c>
      <c r="H39" s="667">
        <f t="shared" si="39"/>
        <v>0</v>
      </c>
      <c r="I39" s="685">
        <f>INTERCEPT(E39:H39,$E$5:$H$5)</f>
        <v>0.32896692337132527</v>
      </c>
      <c r="J39" s="685">
        <f>SLOPE(E39:H39,$E$5:$H$5)</f>
        <v>-4.4726404949977393E-2</v>
      </c>
      <c r="K39" s="717">
        <f>RSQ(E39:H39,$E$5:$H$5)</f>
        <v>0.99837075592889069</v>
      </c>
      <c r="L39" s="721">
        <f>EXP($J39*E$5+$I39)</f>
        <v>1.3889105450990982</v>
      </c>
      <c r="M39" s="721">
        <f>EXP($J39*F$5+$I39)</f>
        <v>1.1568838316657304</v>
      </c>
      <c r="N39" s="721">
        <f t="shared" si="35"/>
        <v>1.0788702438800861</v>
      </c>
      <c r="O39" s="721">
        <f t="shared" si="35"/>
        <v>0.9952296941075498</v>
      </c>
      <c r="P39" s="681">
        <v>1.39</v>
      </c>
      <c r="Q39" s="681">
        <v>1.1599999999999999</v>
      </c>
      <c r="R39" s="681">
        <v>1.07</v>
      </c>
      <c r="S39" s="679">
        <v>1</v>
      </c>
    </row>
    <row r="41" spans="1:19">
      <c r="A41" s="144" t="s">
        <v>267</v>
      </c>
    </row>
    <row r="43" spans="1:19">
      <c r="A43" t="s">
        <v>240</v>
      </c>
    </row>
    <row r="44" spans="1:19" ht="26.25" thickBot="1">
      <c r="C44" s="641" t="s">
        <v>203</v>
      </c>
      <c r="D44" s="641" t="s">
        <v>241</v>
      </c>
      <c r="E44" s="641" t="s">
        <v>242</v>
      </c>
      <c r="F44" s="641" t="s">
        <v>243</v>
      </c>
    </row>
    <row r="45" spans="1:19" ht="13.5" thickBot="1">
      <c r="A45" s="643" t="s">
        <v>9</v>
      </c>
      <c r="B45" s="644" t="s">
        <v>244</v>
      </c>
      <c r="C45" s="686">
        <f>LN(C64)</f>
        <v>0.44468582126144574</v>
      </c>
      <c r="D45" s="686">
        <f t="shared" ref="D45:F45" si="40">LN(D64)</f>
        <v>0.34358970439007686</v>
      </c>
      <c r="E45" s="686">
        <f t="shared" si="40"/>
        <v>0.22314355131420976</v>
      </c>
      <c r="F45" s="645">
        <f t="shared" si="40"/>
        <v>0</v>
      </c>
    </row>
    <row r="46" spans="1:19" ht="13.5" thickBot="1">
      <c r="A46" s="646" t="s">
        <v>246</v>
      </c>
      <c r="B46" s="647" t="s">
        <v>247</v>
      </c>
      <c r="C46" s="686">
        <f t="shared" ref="C46:F46" si="41">LN(C65)</f>
        <v>0.51282362642866375</v>
      </c>
      <c r="D46" s="686">
        <f t="shared" si="41"/>
        <v>0.34358970439007686</v>
      </c>
      <c r="E46" s="686">
        <f t="shared" si="41"/>
        <v>0.22314355131420976</v>
      </c>
      <c r="F46" s="645">
        <f t="shared" si="41"/>
        <v>0</v>
      </c>
    </row>
    <row r="47" spans="1:19" ht="13.5" thickBot="1">
      <c r="A47" s="646"/>
      <c r="B47" s="647" t="s">
        <v>248</v>
      </c>
      <c r="C47" s="686">
        <f t="shared" ref="C47:F47" si="42">LN(C66)</f>
        <v>0.44468582126144574</v>
      </c>
      <c r="D47" s="686">
        <f t="shared" si="42"/>
        <v>0.30748469974796072</v>
      </c>
      <c r="E47" s="686">
        <f t="shared" si="42"/>
        <v>0.22314355131420976</v>
      </c>
      <c r="F47" s="645">
        <f t="shared" si="42"/>
        <v>0</v>
      </c>
    </row>
    <row r="48" spans="1:19" ht="13.5" thickBot="1">
      <c r="A48" s="648"/>
      <c r="B48" s="649" t="s">
        <v>250</v>
      </c>
      <c r="C48" s="686">
        <f t="shared" ref="C48:F48" si="43">LN(C67)</f>
        <v>0.37156355643248301</v>
      </c>
      <c r="D48" s="686">
        <f t="shared" si="43"/>
        <v>0.27763173659827955</v>
      </c>
      <c r="E48" s="686">
        <f t="shared" si="43"/>
        <v>0.22314355131420976</v>
      </c>
      <c r="F48" s="645">
        <f t="shared" si="43"/>
        <v>0</v>
      </c>
    </row>
    <row r="49" spans="1:18" ht="13.5" thickBot="1">
      <c r="A49" s="642" t="s">
        <v>251</v>
      </c>
      <c r="B49" s="603" t="s">
        <v>252</v>
      </c>
      <c r="C49" s="686">
        <f t="shared" ref="C49:F49" si="44">LN(C68)</f>
        <v>0.58778666490211906</v>
      </c>
      <c r="D49" s="686">
        <f t="shared" si="44"/>
        <v>0.23901690047049992</v>
      </c>
      <c r="E49" s="686">
        <f t="shared" si="44"/>
        <v>6.7658648473814864E-2</v>
      </c>
      <c r="F49" s="645">
        <f t="shared" si="44"/>
        <v>0</v>
      </c>
    </row>
    <row r="50" spans="1:18" ht="13.5" thickBot="1">
      <c r="A50" s="625" t="s">
        <v>254</v>
      </c>
      <c r="B50" s="11" t="s">
        <v>255</v>
      </c>
      <c r="C50" s="686">
        <f t="shared" ref="C50:F50" si="45">LN(C69)</f>
        <v>0.46373401623214022</v>
      </c>
      <c r="D50" s="686">
        <f t="shared" si="45"/>
        <v>0.1906203596086497</v>
      </c>
      <c r="E50" s="686">
        <f t="shared" si="45"/>
        <v>6.7658648473814864E-2</v>
      </c>
      <c r="F50" s="645">
        <f t="shared" si="45"/>
        <v>0</v>
      </c>
    </row>
    <row r="51" spans="1:18" ht="13.5" thickBot="1">
      <c r="A51" s="626"/>
      <c r="B51" s="94" t="s">
        <v>256</v>
      </c>
      <c r="C51" s="686">
        <f t="shared" ref="C51:F51" si="46">LN(C70)</f>
        <v>0.3293037471426003</v>
      </c>
      <c r="D51" s="686">
        <f t="shared" si="46"/>
        <v>0.14842000511827322</v>
      </c>
      <c r="E51" s="686">
        <f t="shared" si="46"/>
        <v>6.7658648473814864E-2</v>
      </c>
      <c r="F51" s="645">
        <f t="shared" si="46"/>
        <v>0</v>
      </c>
    </row>
    <row r="52" spans="1:18" ht="13.5" thickBot="1">
      <c r="A52" s="643" t="s">
        <v>152</v>
      </c>
      <c r="B52" s="644" t="s">
        <v>257</v>
      </c>
      <c r="C52" s="686">
        <f t="shared" ref="C52:F52" si="47">LN(C71)</f>
        <v>0.56531380905006046</v>
      </c>
      <c r="D52" s="686">
        <f t="shared" si="47"/>
        <v>0.40546510810816438</v>
      </c>
      <c r="E52" s="686">
        <f t="shared" si="47"/>
        <v>0.1906203596086497</v>
      </c>
      <c r="F52" s="645">
        <f t="shared" si="47"/>
        <v>0</v>
      </c>
    </row>
    <row r="53" spans="1:18" ht="13.5" thickBot="1">
      <c r="A53" s="646" t="s">
        <v>254</v>
      </c>
      <c r="B53" s="647" t="s">
        <v>258</v>
      </c>
      <c r="C53" s="686">
        <f t="shared" ref="C53:F53" si="48">LN(C72)</f>
        <v>0.47000362924573563</v>
      </c>
      <c r="D53" s="686">
        <f t="shared" si="48"/>
        <v>0.35767444427181588</v>
      </c>
      <c r="E53" s="686">
        <f t="shared" si="48"/>
        <v>0.1906203596086497</v>
      </c>
      <c r="F53" s="645">
        <f t="shared" si="48"/>
        <v>0</v>
      </c>
    </row>
    <row r="54" spans="1:18" ht="13.5" thickBot="1">
      <c r="A54" s="648"/>
      <c r="B54" s="649" t="s">
        <v>259</v>
      </c>
      <c r="C54" s="686">
        <f t="shared" ref="C54:F54" si="49">LN(C73)</f>
        <v>0.37156355643248301</v>
      </c>
      <c r="D54" s="686">
        <f t="shared" si="49"/>
        <v>0.29266961396282004</v>
      </c>
      <c r="E54" s="686">
        <f t="shared" si="49"/>
        <v>0.1906203596086497</v>
      </c>
      <c r="F54" s="645">
        <f t="shared" si="49"/>
        <v>0</v>
      </c>
    </row>
    <row r="55" spans="1:18" ht="13.5" thickBot="1">
      <c r="A55" s="642" t="s">
        <v>7</v>
      </c>
      <c r="B55" s="603" t="s">
        <v>260</v>
      </c>
      <c r="C55" s="686">
        <f t="shared" ref="C55:F55" si="50">LN(C74)</f>
        <v>0.67803354274989713</v>
      </c>
      <c r="D55" s="686">
        <f t="shared" si="50"/>
        <v>0.50681760236845186</v>
      </c>
      <c r="E55" s="686">
        <f t="shared" si="50"/>
        <v>0.13976194237515863</v>
      </c>
      <c r="F55" s="645">
        <f t="shared" si="50"/>
        <v>0</v>
      </c>
    </row>
    <row r="56" spans="1:18" ht="13.5" thickBot="1">
      <c r="A56" s="625" t="s">
        <v>254</v>
      </c>
      <c r="B56" s="11" t="s">
        <v>261</v>
      </c>
      <c r="C56" s="686">
        <f t="shared" ref="C56:F56" si="51">LN(C75)</f>
        <v>0.5481214085096876</v>
      </c>
      <c r="D56" s="686">
        <f t="shared" si="51"/>
        <v>0.41210965082683298</v>
      </c>
      <c r="E56" s="686">
        <f t="shared" si="51"/>
        <v>0.13976194237515863</v>
      </c>
      <c r="F56" s="645">
        <f t="shared" si="51"/>
        <v>0</v>
      </c>
    </row>
    <row r="57" spans="1:18" ht="13.5" thickBot="1">
      <c r="A57" s="626"/>
      <c r="B57" s="94" t="s">
        <v>262</v>
      </c>
      <c r="C57" s="686">
        <f t="shared" ref="C57:F57" si="52">LN(C76)</f>
        <v>0.40546510810816438</v>
      </c>
      <c r="D57" s="686">
        <f t="shared" si="52"/>
        <v>0.32208349916911322</v>
      </c>
      <c r="E57" s="686">
        <f t="shared" si="52"/>
        <v>0.13976194237515863</v>
      </c>
      <c r="F57" s="645">
        <f t="shared" si="52"/>
        <v>0</v>
      </c>
    </row>
    <row r="58" spans="1:18" ht="13.5" thickBot="1">
      <c r="A58" s="643" t="s">
        <v>263</v>
      </c>
      <c r="B58" s="644" t="s">
        <v>264</v>
      </c>
      <c r="C58" s="686">
        <f t="shared" ref="C58:F58" si="53">LN(C77)</f>
        <v>0.54232429082536171</v>
      </c>
      <c r="D58" s="686">
        <f t="shared" si="53"/>
        <v>0.20701416938432612</v>
      </c>
      <c r="E58" s="686">
        <f t="shared" si="53"/>
        <v>0.11332868530700327</v>
      </c>
      <c r="F58" s="645">
        <f t="shared" si="53"/>
        <v>0</v>
      </c>
    </row>
    <row r="59" spans="1:18" ht="13.5" thickBot="1">
      <c r="A59" s="646" t="s">
        <v>254</v>
      </c>
      <c r="B59" s="647" t="s">
        <v>265</v>
      </c>
      <c r="C59" s="686">
        <f t="shared" ref="C59:F59" si="54">LN(C78)</f>
        <v>0.43825493093115531</v>
      </c>
      <c r="D59" s="686">
        <f t="shared" si="54"/>
        <v>0.1906203596086497</v>
      </c>
      <c r="E59" s="686">
        <f t="shared" si="54"/>
        <v>0.11332868530700327</v>
      </c>
      <c r="F59" s="645">
        <f t="shared" si="54"/>
        <v>0</v>
      </c>
    </row>
    <row r="60" spans="1:18" ht="13.5" thickBot="1">
      <c r="A60" s="648"/>
      <c r="B60" s="649" t="s">
        <v>266</v>
      </c>
      <c r="C60" s="686">
        <f t="shared" ref="C60:F60" si="55">LN(C79)</f>
        <v>0.3293037471426003</v>
      </c>
      <c r="D60" s="686">
        <f t="shared" si="55"/>
        <v>0.16551443847757333</v>
      </c>
      <c r="E60" s="686">
        <f t="shared" si="55"/>
        <v>0.11332868530700327</v>
      </c>
      <c r="F60" s="645">
        <f t="shared" si="55"/>
        <v>0</v>
      </c>
    </row>
    <row r="61" spans="1:18">
      <c r="C61" s="11"/>
      <c r="D61" s="11"/>
      <c r="E61" s="11"/>
      <c r="F61" s="11"/>
    </row>
    <row r="62" spans="1:18">
      <c r="A62" s="509" t="s">
        <v>268</v>
      </c>
      <c r="H62" s="509" t="s">
        <v>269</v>
      </c>
      <c r="O62" s="3" t="s">
        <v>268</v>
      </c>
    </row>
    <row r="63" spans="1:18" ht="25.5">
      <c r="C63" s="510" t="s">
        <v>203</v>
      </c>
      <c r="D63" s="510" t="s">
        <v>241</v>
      </c>
      <c r="E63" s="510" t="s">
        <v>242</v>
      </c>
      <c r="F63" s="510" t="s">
        <v>243</v>
      </c>
      <c r="J63" s="511" t="s">
        <v>203</v>
      </c>
      <c r="K63" s="510" t="s">
        <v>241</v>
      </c>
      <c r="L63" s="510" t="s">
        <v>242</v>
      </c>
      <c r="M63" s="510" t="s">
        <v>243</v>
      </c>
      <c r="O63" s="510" t="s">
        <v>203</v>
      </c>
      <c r="P63" s="510" t="s">
        <v>241</v>
      </c>
      <c r="Q63" s="510" t="s">
        <v>242</v>
      </c>
      <c r="R63" s="510" t="s">
        <v>243</v>
      </c>
    </row>
    <row r="64" spans="1:18">
      <c r="A64" t="s">
        <v>9</v>
      </c>
      <c r="B64" t="s">
        <v>245</v>
      </c>
      <c r="C64" s="508">
        <f>IF('Run model'!$F$4=1,_xll.ErRelativeRisk(O64,J64),O64)</f>
        <v>1.56</v>
      </c>
      <c r="D64" s="508">
        <f>IF('Run model'!$F$4=1,_xll.ErRelativeRisk(P64,K64),P64)</f>
        <v>1.41</v>
      </c>
      <c r="E64" s="508">
        <f>IF('Run model'!$F$4=1,_xll.ErRelativeRisk(Q64,L64),Q64)</f>
        <v>1.25</v>
      </c>
      <c r="F64" s="508">
        <v>1</v>
      </c>
      <c r="H64" t="s">
        <v>9</v>
      </c>
      <c r="I64" t="s">
        <v>245</v>
      </c>
      <c r="J64" s="508">
        <v>9.34783E-2</v>
      </c>
      <c r="K64" s="508">
        <v>0.26294190000000001</v>
      </c>
      <c r="L64" s="508">
        <v>0.1691761</v>
      </c>
      <c r="M64" s="508">
        <v>0</v>
      </c>
      <c r="O64" s="508">
        <v>1.56</v>
      </c>
      <c r="P64" s="508">
        <v>1.41</v>
      </c>
      <c r="Q64" s="508">
        <v>1.25</v>
      </c>
      <c r="R64" s="508">
        <v>1</v>
      </c>
    </row>
    <row r="65" spans="1:18">
      <c r="A65" t="s">
        <v>246</v>
      </c>
      <c r="B65" t="s">
        <v>186</v>
      </c>
      <c r="C65" s="508">
        <f>IF('Run model'!$F$4=1,_xll.ErRelativeRisk(O65,J65),O65)</f>
        <v>1.67</v>
      </c>
      <c r="D65" s="508">
        <f>IF('Run model'!$F$4=1,_xll.ErRelativeRisk(P65,K65),P65)</f>
        <v>1.41</v>
      </c>
      <c r="E65" s="508">
        <f>IF('Run model'!$F$4=1,_xll.ErRelativeRisk(Q65,L65),Q65)</f>
        <v>1.25</v>
      </c>
      <c r="F65" s="508">
        <v>1</v>
      </c>
      <c r="H65" t="s">
        <v>246</v>
      </c>
      <c r="I65" t="s">
        <v>186</v>
      </c>
      <c r="J65" s="508">
        <v>7.6898599999999998E-2</v>
      </c>
      <c r="K65" s="508">
        <v>0.26294190000000001</v>
      </c>
      <c r="L65" s="508">
        <v>0.1691761</v>
      </c>
      <c r="M65" s="508">
        <v>0</v>
      </c>
      <c r="O65" s="508">
        <v>1.67</v>
      </c>
      <c r="P65" s="508">
        <v>1.41</v>
      </c>
      <c r="Q65" s="508">
        <v>1.25</v>
      </c>
      <c r="R65" s="508">
        <v>1</v>
      </c>
    </row>
    <row r="66" spans="1:18">
      <c r="B66" t="s">
        <v>249</v>
      </c>
      <c r="C66" s="508">
        <f>IF('Run model'!$F$4=1,_xll.ErRelativeRisk(O66,J66),O66)</f>
        <v>1.56</v>
      </c>
      <c r="D66" s="508">
        <f>IF('Run model'!$F$4=1,_xll.ErRelativeRisk(P66,K66),P66)</f>
        <v>1.36</v>
      </c>
      <c r="E66" s="508">
        <f>IF('Run model'!$F$4=1,_xll.ErRelativeRisk(Q66,L66),Q66)</f>
        <v>1.25</v>
      </c>
      <c r="F66" s="508">
        <v>1</v>
      </c>
      <c r="I66" t="s">
        <v>249</v>
      </c>
      <c r="J66" s="508">
        <v>8.37865E-2</v>
      </c>
      <c r="K66" s="508">
        <v>0.3251925</v>
      </c>
      <c r="L66" s="508">
        <v>0.233815</v>
      </c>
      <c r="M66" s="508">
        <v>0</v>
      </c>
      <c r="O66" s="508">
        <v>1.56</v>
      </c>
      <c r="P66" s="508">
        <v>1.36</v>
      </c>
      <c r="Q66" s="508">
        <v>1.25</v>
      </c>
      <c r="R66" s="508">
        <v>1</v>
      </c>
    </row>
    <row r="67" spans="1:18">
      <c r="B67" t="s">
        <v>158</v>
      </c>
      <c r="C67" s="508">
        <f>IF('Run model'!$F$4=1,_xll.ErRelativeRisk(O67,J67),O67)</f>
        <v>1.45</v>
      </c>
      <c r="D67" s="508">
        <f>IF('Run model'!$F$4=1,_xll.ErRelativeRisk(P67,K67),P67)</f>
        <v>1.32</v>
      </c>
      <c r="E67" s="508">
        <f>IF('Run model'!$F$4=1,_xll.ErRelativeRisk(Q67,L67),Q67)</f>
        <v>1.25</v>
      </c>
      <c r="F67" s="508">
        <v>1</v>
      </c>
      <c r="I67" t="s">
        <v>158</v>
      </c>
      <c r="J67" s="508">
        <v>0.1138313</v>
      </c>
      <c r="K67" s="508">
        <v>0.44954860000000002</v>
      </c>
      <c r="L67" s="508">
        <v>0.35558630000000002</v>
      </c>
      <c r="M67" s="508">
        <v>0</v>
      </c>
      <c r="O67" s="508">
        <v>1.45</v>
      </c>
      <c r="P67" s="508">
        <v>1.32</v>
      </c>
      <c r="Q67" s="508">
        <v>1.25</v>
      </c>
      <c r="R67" s="508">
        <v>1</v>
      </c>
    </row>
    <row r="68" spans="1:18">
      <c r="A68" t="s">
        <v>251</v>
      </c>
      <c r="B68" t="s">
        <v>253</v>
      </c>
      <c r="C68" s="508">
        <f>IF('Run model'!$F$4=1,_xll.ErRelativeRisk(O68,J68),O68)</f>
        <v>1.8</v>
      </c>
      <c r="D68" s="508">
        <f>IF('Run model'!$F$4=1,_xll.ErRelativeRisk(P68,K68),P68)</f>
        <v>1.27</v>
      </c>
      <c r="E68" s="508">
        <f>IF('Run model'!$F$4=1,_xll.ErRelativeRisk(Q68,L68),Q68)</f>
        <v>1.07</v>
      </c>
      <c r="F68" s="508">
        <v>1</v>
      </c>
      <c r="H68" t="s">
        <v>251</v>
      </c>
      <c r="I68" t="s">
        <v>253</v>
      </c>
      <c r="J68" s="508">
        <v>0.1070395</v>
      </c>
      <c r="K68" s="508">
        <v>0.19752120000000001</v>
      </c>
      <c r="L68" s="508">
        <v>5.8667799999999999E-2</v>
      </c>
      <c r="M68" s="508">
        <v>0</v>
      </c>
      <c r="O68" s="508">
        <v>1.8</v>
      </c>
      <c r="P68" s="508">
        <v>1.27</v>
      </c>
      <c r="Q68" s="508">
        <v>1.07</v>
      </c>
      <c r="R68" s="508">
        <v>1</v>
      </c>
    </row>
    <row r="69" spans="1:18">
      <c r="A69" t="s">
        <v>254</v>
      </c>
      <c r="B69" t="s">
        <v>249</v>
      </c>
      <c r="C69" s="508">
        <f>IF('Run model'!$F$4=1,_xll.ErRelativeRisk(O69,J69),O69)</f>
        <v>1.59</v>
      </c>
      <c r="D69" s="508">
        <f>IF('Run model'!$F$4=1,_xll.ErRelativeRisk(P69,K69),P69)</f>
        <v>1.21</v>
      </c>
      <c r="E69" s="508">
        <f>IF('Run model'!$F$4=1,_xll.ErRelativeRisk(Q69,L69),Q69)</f>
        <v>1.07</v>
      </c>
      <c r="F69" s="508">
        <v>1</v>
      </c>
      <c r="H69" t="s">
        <v>254</v>
      </c>
      <c r="I69" t="s">
        <v>249</v>
      </c>
      <c r="J69" s="508">
        <v>0.1124913</v>
      </c>
      <c r="K69" s="508">
        <v>0.2115428</v>
      </c>
      <c r="L69" s="508">
        <v>7.6990400000000001E-2</v>
      </c>
      <c r="M69" s="508">
        <v>0</v>
      </c>
      <c r="O69" s="508">
        <v>1.59</v>
      </c>
      <c r="P69" s="508">
        <v>1.21</v>
      </c>
      <c r="Q69" s="508">
        <v>1.07</v>
      </c>
      <c r="R69" s="508">
        <v>1</v>
      </c>
    </row>
    <row r="70" spans="1:18">
      <c r="B70" t="s">
        <v>158</v>
      </c>
      <c r="C70" s="508">
        <f>IF('Run model'!$F$4=1,_xll.ErRelativeRisk(O70,J70),O70)</f>
        <v>1.39</v>
      </c>
      <c r="D70" s="508">
        <f>IF('Run model'!$F$4=1,_xll.ErRelativeRisk(P70,K70),P70)</f>
        <v>1.1599999999999999</v>
      </c>
      <c r="E70" s="508">
        <f>IF('Run model'!$F$4=1,_xll.ErRelativeRisk(Q70,L70),Q70)</f>
        <v>1.07</v>
      </c>
      <c r="F70" s="508">
        <v>1</v>
      </c>
      <c r="I70" t="s">
        <v>158</v>
      </c>
      <c r="J70" s="508">
        <v>0.1146823</v>
      </c>
      <c r="K70" s="508">
        <v>0.25708959999999997</v>
      </c>
      <c r="L70" s="508">
        <v>0.12239419999999999</v>
      </c>
      <c r="M70" s="508">
        <v>0</v>
      </c>
      <c r="O70" s="508">
        <v>1.39</v>
      </c>
      <c r="P70" s="508">
        <v>1.1599999999999999</v>
      </c>
      <c r="Q70" s="508">
        <v>1.07</v>
      </c>
      <c r="R70" s="508">
        <v>1</v>
      </c>
    </row>
    <row r="71" spans="1:18">
      <c r="A71" t="s">
        <v>152</v>
      </c>
      <c r="B71" t="s">
        <v>253</v>
      </c>
      <c r="C71" s="508">
        <f>IF('Run model'!$F$4=1,_xll.ErRelativeRisk(O71,J71),O71)</f>
        <v>1.76</v>
      </c>
      <c r="D71" s="508">
        <f>IF('Run model'!$F$4=1,_xll.ErRelativeRisk(P71,K71),P71)</f>
        <v>1.5</v>
      </c>
      <c r="E71" s="508">
        <f>IF('Run model'!$F$4=1,_xll.ErRelativeRisk(Q71,L71),Q71)</f>
        <v>1.21</v>
      </c>
      <c r="F71" s="508">
        <v>1</v>
      </c>
      <c r="H71" t="s">
        <v>152</v>
      </c>
      <c r="I71" t="s">
        <v>253</v>
      </c>
      <c r="J71" s="508">
        <v>0.1041039</v>
      </c>
      <c r="K71" s="508">
        <v>0.25975039999999999</v>
      </c>
      <c r="L71" s="508">
        <v>0.122304</v>
      </c>
      <c r="M71" s="508">
        <v>0</v>
      </c>
      <c r="O71" s="508">
        <v>1.76</v>
      </c>
      <c r="P71" s="508">
        <v>1.5</v>
      </c>
      <c r="Q71" s="508">
        <v>1.21</v>
      </c>
      <c r="R71" s="508">
        <v>1</v>
      </c>
    </row>
    <row r="72" spans="1:18">
      <c r="A72" t="s">
        <v>254</v>
      </c>
      <c r="B72" t="s">
        <v>249</v>
      </c>
      <c r="C72" s="508">
        <f>IF('Run model'!$F$4=1,_xll.ErRelativeRisk(O72,J72),O72)</f>
        <v>1.6</v>
      </c>
      <c r="D72" s="508">
        <f>IF('Run model'!$F$4=1,_xll.ErRelativeRisk(P72,K72),P72)</f>
        <v>1.43</v>
      </c>
      <c r="E72" s="508">
        <f>IF('Run model'!$F$4=1,_xll.ErRelativeRisk(Q72,L72),Q72)</f>
        <v>1.21</v>
      </c>
      <c r="F72" s="508">
        <v>1</v>
      </c>
      <c r="H72" t="s">
        <v>254</v>
      </c>
      <c r="I72" t="s">
        <v>249</v>
      </c>
      <c r="J72" s="508">
        <v>0.1124642</v>
      </c>
      <c r="K72" s="508">
        <v>0.30199480000000001</v>
      </c>
      <c r="L72" s="508">
        <v>0.1619535</v>
      </c>
      <c r="M72" s="508">
        <v>0</v>
      </c>
      <c r="O72" s="508">
        <v>1.6</v>
      </c>
      <c r="P72" s="508">
        <v>1.43</v>
      </c>
      <c r="Q72" s="508">
        <v>1.21</v>
      </c>
      <c r="R72" s="508">
        <v>1</v>
      </c>
    </row>
    <row r="73" spans="1:18">
      <c r="B73" t="s">
        <v>158</v>
      </c>
      <c r="C73" s="508">
        <f>IF('Run model'!$F$4=1,_xll.ErRelativeRisk(O73,J73),O73)</f>
        <v>1.45</v>
      </c>
      <c r="D73" s="508">
        <f>IF('Run model'!$F$4=1,_xll.ErRelativeRisk(P73,K73),P73)</f>
        <v>1.34</v>
      </c>
      <c r="E73" s="508">
        <f>IF('Run model'!$F$4=1,_xll.ErRelativeRisk(Q73,L73),Q73)</f>
        <v>1.21</v>
      </c>
      <c r="F73" s="508">
        <v>1</v>
      </c>
      <c r="I73" t="s">
        <v>158</v>
      </c>
      <c r="J73" s="508">
        <v>0.13947039999999999</v>
      </c>
      <c r="K73" s="508">
        <v>0.38821339999999999</v>
      </c>
      <c r="L73" s="508">
        <v>0.25123659999999998</v>
      </c>
      <c r="M73" s="508">
        <v>0</v>
      </c>
      <c r="O73" s="508">
        <v>1.45</v>
      </c>
      <c r="P73" s="508">
        <v>1.34</v>
      </c>
      <c r="Q73" s="508">
        <v>1.21</v>
      </c>
      <c r="R73" s="508">
        <v>1</v>
      </c>
    </row>
    <row r="74" spans="1:18">
      <c r="A74" t="s">
        <v>7</v>
      </c>
      <c r="B74" t="s">
        <v>253</v>
      </c>
      <c r="C74" s="508">
        <f>IF('Run model'!$F$4=1,_xll.ErRelativeRisk(O74,J74),O74)</f>
        <v>1.97</v>
      </c>
      <c r="D74" s="508">
        <f>IF('Run model'!$F$4=1,_xll.ErRelativeRisk(P74,K74),P74)</f>
        <v>1.66</v>
      </c>
      <c r="E74" s="508">
        <f>IF('Run model'!$F$4=1,_xll.ErRelativeRisk(Q74,L74),Q74)</f>
        <v>1.1499999999999999</v>
      </c>
      <c r="F74" s="508">
        <v>1</v>
      </c>
      <c r="H74" t="s">
        <v>7</v>
      </c>
      <c r="I74" t="s">
        <v>253</v>
      </c>
      <c r="J74" s="508">
        <v>0.1168087</v>
      </c>
      <c r="K74" s="508">
        <v>0.1914052</v>
      </c>
      <c r="L74" s="508">
        <v>5.3035100000000002E-2</v>
      </c>
      <c r="M74" s="508">
        <v>0</v>
      </c>
      <c r="O74" s="508">
        <v>1.97</v>
      </c>
      <c r="P74" s="508">
        <v>1.66</v>
      </c>
      <c r="Q74" s="508">
        <v>1.1499999999999999</v>
      </c>
      <c r="R74" s="508">
        <v>1</v>
      </c>
    </row>
    <row r="75" spans="1:18">
      <c r="A75" t="s">
        <v>254</v>
      </c>
      <c r="B75" t="s">
        <v>249</v>
      </c>
      <c r="C75" s="508">
        <f>IF('Run model'!$F$4=1,_xll.ErRelativeRisk(O75,J75),O75)</f>
        <v>1.73</v>
      </c>
      <c r="D75" s="508">
        <f>IF('Run model'!$F$4=1,_xll.ErRelativeRisk(P75,K75),P75)</f>
        <v>1.51</v>
      </c>
      <c r="E75" s="508">
        <f>IF('Run model'!$F$4=1,_xll.ErRelativeRisk(Q75,L75),Q75)</f>
        <v>1.1499999999999999</v>
      </c>
      <c r="F75" s="508">
        <v>1</v>
      </c>
      <c r="H75" t="s">
        <v>254</v>
      </c>
      <c r="I75" t="s">
        <v>249</v>
      </c>
      <c r="J75" s="508">
        <v>0.1217584</v>
      </c>
      <c r="K75" s="508">
        <v>0.20951800000000001</v>
      </c>
      <c r="L75" s="508">
        <v>7.1457800000000002E-2</v>
      </c>
      <c r="M75" s="508">
        <v>0</v>
      </c>
      <c r="O75" s="508">
        <v>1.73</v>
      </c>
      <c r="P75" s="508">
        <v>1.51</v>
      </c>
      <c r="Q75" s="508">
        <v>1.1499999999999999</v>
      </c>
      <c r="R75" s="508">
        <v>1</v>
      </c>
    </row>
    <row r="76" spans="1:18">
      <c r="B76" t="s">
        <v>158</v>
      </c>
      <c r="C76" s="508">
        <f>IF('Run model'!$F$4=1,_xll.ErRelativeRisk(O76,J76),O76)</f>
        <v>1.5</v>
      </c>
      <c r="D76" s="508">
        <f>IF('Run model'!$F$4=1,_xll.ErRelativeRisk(P76,K76),P76)</f>
        <v>1.38</v>
      </c>
      <c r="E76" s="508">
        <f>IF('Run model'!$F$4=1,_xll.ErRelativeRisk(Q76,L76),Q76)</f>
        <v>1.1499999999999999</v>
      </c>
      <c r="F76" s="508">
        <v>1</v>
      </c>
      <c r="I76" t="s">
        <v>158</v>
      </c>
      <c r="J76" s="508">
        <v>0.13771829999999999</v>
      </c>
      <c r="K76" s="508">
        <v>0.24120259999999999</v>
      </c>
      <c r="L76" s="508">
        <v>0.1046652</v>
      </c>
      <c r="M76" s="508">
        <v>0</v>
      </c>
      <c r="O76" s="508">
        <v>1.5</v>
      </c>
      <c r="P76" s="508">
        <v>1.38</v>
      </c>
      <c r="Q76" s="508">
        <v>1.1499999999999999</v>
      </c>
      <c r="R76" s="508">
        <v>1</v>
      </c>
    </row>
    <row r="77" spans="1:18">
      <c r="A77" t="s">
        <v>263</v>
      </c>
      <c r="B77" t="s">
        <v>253</v>
      </c>
      <c r="C77" s="508">
        <f>IF('Run model'!$F$4=1,_xll.ErRelativeRisk(O77,J77),O77)</f>
        <v>1.72</v>
      </c>
      <c r="D77" s="508">
        <f>IF('Run model'!$F$4=1,_xll.ErRelativeRisk(P77,K77),P77)</f>
        <v>1.23</v>
      </c>
      <c r="E77" s="508">
        <f>IF('Run model'!$F$4=1,_xll.ErRelativeRisk(Q77,L77),Q77)</f>
        <v>1.1200000000000001</v>
      </c>
      <c r="F77" s="508">
        <v>1</v>
      </c>
      <c r="H77" t="s">
        <v>263</v>
      </c>
      <c r="I77" t="s">
        <v>253</v>
      </c>
      <c r="J77" s="508">
        <v>0.232712</v>
      </c>
      <c r="K77" s="508">
        <v>0.55751379999999995</v>
      </c>
      <c r="L77" s="508">
        <v>0.30414449999999998</v>
      </c>
      <c r="M77" s="508">
        <v>0</v>
      </c>
      <c r="O77" s="508">
        <v>1.72</v>
      </c>
      <c r="P77" s="508">
        <v>1.23</v>
      </c>
      <c r="Q77" s="508">
        <v>1.1200000000000001</v>
      </c>
      <c r="R77" s="508">
        <v>1</v>
      </c>
    </row>
    <row r="78" spans="1:18">
      <c r="A78" t="s">
        <v>254</v>
      </c>
      <c r="B78" t="s">
        <v>249</v>
      </c>
      <c r="C78" s="508">
        <f>IF('Run model'!$F$4=1,_xll.ErRelativeRisk(O78,J78),O78)</f>
        <v>1.55</v>
      </c>
      <c r="D78" s="508">
        <f>IF('Run model'!$F$4=1,_xll.ErRelativeRisk(P78,K78),P78)</f>
        <v>1.21</v>
      </c>
      <c r="E78" s="508">
        <f>IF('Run model'!$F$4=1,_xll.ErRelativeRisk(Q78,L78),Q78)</f>
        <v>1.1200000000000001</v>
      </c>
      <c r="F78" s="508">
        <v>1</v>
      </c>
      <c r="H78" t="s">
        <v>254</v>
      </c>
      <c r="I78" t="s">
        <v>249</v>
      </c>
      <c r="J78" s="508">
        <v>0.24238799999999999</v>
      </c>
      <c r="K78" s="508">
        <v>0.61994479999999996</v>
      </c>
      <c r="L78" s="508">
        <v>0.37063069999999998</v>
      </c>
      <c r="M78" s="508">
        <v>0</v>
      </c>
      <c r="O78" s="508">
        <v>1.55</v>
      </c>
      <c r="P78" s="508">
        <v>1.21</v>
      </c>
      <c r="Q78" s="508">
        <v>1.1200000000000001</v>
      </c>
      <c r="R78" s="508">
        <v>1</v>
      </c>
    </row>
    <row r="79" spans="1:18">
      <c r="B79" t="s">
        <v>158</v>
      </c>
      <c r="C79" s="508">
        <f>IF('Run model'!$F$4=1,_xll.ErRelativeRisk(O79,J79),O79)</f>
        <v>1.39</v>
      </c>
      <c r="D79" s="508">
        <f>IF('Run model'!$F$4=1,_xll.ErRelativeRisk(P79,K79),P79)</f>
        <v>1.18</v>
      </c>
      <c r="E79" s="508">
        <f>IF('Run model'!$F$4=1,_xll.ErRelativeRisk(Q79,L79),Q79)</f>
        <v>1.1200000000000001</v>
      </c>
      <c r="F79" s="508">
        <v>1</v>
      </c>
      <c r="I79" t="s">
        <v>158</v>
      </c>
      <c r="J79" s="508">
        <v>0.28190530000000003</v>
      </c>
      <c r="K79" s="508">
        <v>0.83481150000000004</v>
      </c>
      <c r="L79" s="508">
        <v>0.58523760000000002</v>
      </c>
      <c r="M79" s="508">
        <v>0</v>
      </c>
      <c r="O79" s="508">
        <v>1.39</v>
      </c>
      <c r="P79" s="508">
        <v>1.18</v>
      </c>
      <c r="Q79" s="508">
        <v>1.1200000000000001</v>
      </c>
      <c r="R79" s="508">
        <v>1</v>
      </c>
    </row>
  </sheetData>
  <mergeCells count="7">
    <mergeCell ref="B5:B7"/>
    <mergeCell ref="U5:AA5"/>
    <mergeCell ref="Z7:AA7"/>
    <mergeCell ref="M5:P5"/>
    <mergeCell ref="I8:K8"/>
    <mergeCell ref="L8:O8"/>
    <mergeCell ref="P8:S8"/>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L209"/>
  <sheetViews>
    <sheetView topLeftCell="AO1" zoomScale="70" zoomScaleNormal="70" workbookViewId="0">
      <selection activeCell="BF6" sqref="BF6"/>
    </sheetView>
  </sheetViews>
  <sheetFormatPr defaultColWidth="8.7109375" defaultRowHeight="12.75"/>
  <cols>
    <col min="1" max="3" width="8.28515625" style="8" customWidth="1"/>
    <col min="4" max="4" width="11.28515625" style="8" customWidth="1"/>
    <col min="5" max="5" width="13.7109375" style="8" customWidth="1"/>
    <col min="6" max="6" width="12.7109375" style="8" customWidth="1"/>
    <col min="7" max="7" width="9.28515625" style="8" customWidth="1"/>
    <col min="8" max="8" width="12" style="8" customWidth="1"/>
    <col min="9" max="9" width="12.42578125" style="8" customWidth="1"/>
    <col min="10" max="11" width="9.28515625" style="8" customWidth="1"/>
    <col min="12" max="13" width="13.28515625" style="8" customWidth="1"/>
    <col min="14" max="15" width="9.28515625" style="8" customWidth="1"/>
    <col min="16" max="16" width="10.7109375" style="8" customWidth="1"/>
    <col min="17" max="17" width="11.140625" style="8" customWidth="1"/>
    <col min="18" max="19" width="9.28515625" style="8" customWidth="1"/>
    <col min="20" max="20" width="12.7109375" style="8" customWidth="1"/>
    <col min="21" max="21" width="11.7109375" style="8" customWidth="1"/>
    <col min="22" max="23" width="9.28515625" style="8" customWidth="1"/>
    <col min="24" max="24" width="11" style="8" customWidth="1"/>
    <col min="25" max="25" width="12.5703125" style="8" customWidth="1"/>
    <col min="26" max="26" width="12.85546875" style="8" customWidth="1"/>
    <col min="27" max="29" width="9.28515625" style="8" customWidth="1"/>
    <col min="30" max="30" width="12.42578125" style="8" customWidth="1"/>
    <col min="31" max="31" width="9.28515625" style="139" customWidth="1"/>
    <col min="32" max="32" width="10.85546875" style="139" customWidth="1"/>
    <col min="33" max="33" width="11" style="139" customWidth="1"/>
    <col min="34" max="34" width="9.28515625" style="139" customWidth="1"/>
    <col min="35" max="43" width="9.28515625" style="8" customWidth="1"/>
    <col min="44" max="44" width="12.28515625" style="8" customWidth="1"/>
    <col min="45" max="45" width="12.7109375" style="8" customWidth="1"/>
    <col min="46" max="47" width="9.28515625" style="8" customWidth="1"/>
    <col min="48" max="48" width="10.7109375" style="8" customWidth="1"/>
    <col min="49" max="49" width="13.85546875" style="8" customWidth="1"/>
    <col min="50" max="50" width="9.28515625" style="8" customWidth="1"/>
    <col min="51" max="51" width="12.7109375" style="8" bestFit="1" customWidth="1"/>
    <col min="52" max="53" width="13.28515625" style="8" bestFit="1" customWidth="1"/>
    <col min="54" max="56" width="12.7109375" style="8" bestFit="1" customWidth="1"/>
    <col min="57" max="57" width="13.28515625" style="8" bestFit="1" customWidth="1"/>
    <col min="58" max="64" width="13.28515625" style="8" customWidth="1"/>
    <col min="67" max="67" width="12.42578125" bestFit="1" customWidth="1"/>
  </cols>
  <sheetData>
    <row r="1" spans="1:64" ht="13.5" thickBot="1">
      <c r="A1" s="3"/>
      <c r="G1" s="284"/>
      <c r="H1" s="5"/>
      <c r="I1" s="5"/>
      <c r="J1" s="5"/>
      <c r="K1" s="284"/>
      <c r="L1" s="5"/>
      <c r="M1" s="5"/>
      <c r="N1" s="5"/>
      <c r="O1" s="5"/>
      <c r="P1" s="5"/>
      <c r="Q1" s="5"/>
      <c r="R1" s="5"/>
      <c r="S1" s="5"/>
      <c r="T1" s="5"/>
      <c r="U1" s="5"/>
      <c r="V1" s="5"/>
      <c r="W1" s="5"/>
      <c r="X1" s="5"/>
      <c r="Y1" s="5"/>
      <c r="Z1" s="5"/>
      <c r="AA1" s="2" t="s">
        <v>166</v>
      </c>
      <c r="AE1" s="6"/>
      <c r="AF1" s="6"/>
      <c r="AG1" s="738"/>
      <c r="AH1" s="738"/>
      <c r="AI1" s="735"/>
      <c r="AJ1" s="735"/>
      <c r="AK1" s="5"/>
      <c r="AL1" s="5"/>
      <c r="AM1" s="5"/>
      <c r="AN1" s="5"/>
      <c r="AO1" s="5"/>
      <c r="AP1" s="5"/>
      <c r="AQ1" s="5"/>
      <c r="AR1" s="5"/>
      <c r="AS1" s="5"/>
      <c r="AT1" s="5"/>
      <c r="AU1" s="5"/>
      <c r="AV1" s="5"/>
      <c r="AW1" s="5"/>
      <c r="AX1" s="5"/>
      <c r="AY1" s="5"/>
      <c r="AZ1" s="5"/>
      <c r="BA1"/>
      <c r="BB1"/>
      <c r="BC1"/>
      <c r="BD1"/>
      <c r="BE1"/>
      <c r="BF1"/>
      <c r="BG1"/>
      <c r="BH1"/>
      <c r="BI1"/>
      <c r="BJ1"/>
      <c r="BK1"/>
      <c r="BL1"/>
    </row>
    <row r="2" spans="1:64" ht="45">
      <c r="A2" s="3"/>
      <c r="G2" s="284"/>
      <c r="H2" s="5"/>
      <c r="I2" s="5"/>
      <c r="J2" s="5"/>
      <c r="K2" s="284"/>
      <c r="L2" s="5"/>
      <c r="M2" s="5"/>
      <c r="N2" s="5"/>
      <c r="O2" s="5"/>
      <c r="P2" s="5"/>
      <c r="Q2" s="5"/>
      <c r="R2" s="5"/>
      <c r="S2" s="5"/>
      <c r="T2" s="5"/>
      <c r="U2" s="5"/>
      <c r="V2" s="5"/>
      <c r="W2" s="5"/>
      <c r="X2" s="5"/>
      <c r="Y2" s="5"/>
      <c r="Z2" s="5"/>
      <c r="AA2" s="2"/>
      <c r="AE2" s="6"/>
      <c r="AF2" s="6"/>
      <c r="AG2" s="940" t="s">
        <v>347</v>
      </c>
      <c r="AH2" s="941"/>
      <c r="AI2" s="942">
        <f>RRinputs!E6</f>
        <v>1E-4</v>
      </c>
      <c r="AJ2" s="942">
        <f>RRinputs!F6</f>
        <v>16.784090681356556</v>
      </c>
      <c r="AK2" s="942">
        <f>RRinputs!G6</f>
        <v>32.010560757350063</v>
      </c>
      <c r="AL2" s="942">
        <f>RRinputs!H6</f>
        <v>55.681513988037359</v>
      </c>
      <c r="AM2" s="1187" t="s">
        <v>332</v>
      </c>
      <c r="AN2" s="1187"/>
      <c r="AO2" s="1187"/>
      <c r="AP2" s="1187"/>
      <c r="AQ2" s="943">
        <v>0.5</v>
      </c>
      <c r="AR2" s="5"/>
      <c r="AS2" s="5"/>
      <c r="AT2" s="5"/>
      <c r="AU2" s="5"/>
      <c r="AV2" s="5"/>
      <c r="AW2" s="5"/>
      <c r="AX2" s="5"/>
      <c r="AY2" s="5"/>
      <c r="AZ2" s="5"/>
      <c r="BA2"/>
      <c r="BB2"/>
      <c r="BC2"/>
      <c r="BD2"/>
      <c r="BE2"/>
      <c r="BF2"/>
      <c r="BG2"/>
      <c r="BH2"/>
      <c r="BI2"/>
      <c r="BJ2"/>
      <c r="BK2"/>
      <c r="BL2"/>
    </row>
    <row r="3" spans="1:64" ht="45.75" thickBot="1">
      <c r="G3" s="312" t="s">
        <v>172</v>
      </c>
      <c r="H3" s="277"/>
      <c r="I3" s="277"/>
      <c r="J3" s="277"/>
      <c r="K3" s="276"/>
      <c r="L3" s="276"/>
      <c r="M3" s="277"/>
      <c r="N3" s="277"/>
      <c r="O3" s="276"/>
      <c r="P3" s="276"/>
      <c r="Q3" s="276"/>
      <c r="R3" s="277"/>
      <c r="S3" s="276"/>
      <c r="T3" s="276"/>
      <c r="U3" s="277"/>
      <c r="V3" s="277"/>
      <c r="W3" s="277"/>
      <c r="X3" s="277"/>
      <c r="Y3" s="708" t="s">
        <v>307</v>
      </c>
      <c r="Z3" s="707"/>
      <c r="AA3" s="725">
        <f>RRinputs!E7</f>
        <v>1E-8</v>
      </c>
      <c r="AB3" s="725">
        <f>RRinputs!F7</f>
        <v>281.70569999999998</v>
      </c>
      <c r="AC3" s="725">
        <f>RRinputs!G7</f>
        <v>1024.6759999999999</v>
      </c>
      <c r="AD3" s="725">
        <f>RRinputs!H7</f>
        <v>3100.431</v>
      </c>
      <c r="AE3" s="556" t="s">
        <v>173</v>
      </c>
      <c r="AF3" s="194"/>
      <c r="AG3" s="944" t="s">
        <v>348</v>
      </c>
      <c r="AH3" s="945"/>
      <c r="AI3" s="946">
        <f>RRinputs!E5</f>
        <v>9.999999999999995E-3</v>
      </c>
      <c r="AJ3" s="946">
        <f>RRinputs!F5</f>
        <v>4.09683910855144</v>
      </c>
      <c r="AK3" s="946">
        <f>RRinputs!G5</f>
        <v>5.6577876203821988</v>
      </c>
      <c r="AL3" s="946">
        <f>RRinputs!H5</f>
        <v>7.4620046896284737</v>
      </c>
      <c r="AM3" s="1188" t="s">
        <v>333</v>
      </c>
      <c r="AN3" s="1188"/>
      <c r="AO3" s="1188"/>
      <c r="AP3" s="1188"/>
      <c r="AQ3" s="947">
        <v>0.25</v>
      </c>
      <c r="AR3" s="276"/>
      <c r="AS3" s="277"/>
      <c r="AT3" s="277"/>
      <c r="AU3" s="277"/>
      <c r="AV3" s="277"/>
      <c r="AW3" s="277"/>
      <c r="AX3" s="277"/>
      <c r="AY3" s="277"/>
      <c r="AZ3" s="277"/>
      <c r="BA3" s="5"/>
      <c r="BF3" s="8" t="s">
        <v>178</v>
      </c>
      <c r="BH3" s="8" t="s">
        <v>179</v>
      </c>
    </row>
    <row r="4" spans="1:64">
      <c r="C4" s="2" t="s">
        <v>48</v>
      </c>
      <c r="G4" s="3" t="s">
        <v>119</v>
      </c>
      <c r="H4" s="278"/>
      <c r="I4" s="278"/>
      <c r="J4" s="278"/>
      <c r="K4" s="3" t="s">
        <v>120</v>
      </c>
      <c r="M4" s="278"/>
      <c r="N4" s="278"/>
      <c r="O4" s="3" t="s">
        <v>121</v>
      </c>
      <c r="R4" s="278"/>
      <c r="S4" s="3" t="s">
        <v>155</v>
      </c>
      <c r="U4" s="278"/>
      <c r="V4" s="278"/>
      <c r="W4" s="3" t="s">
        <v>156</v>
      </c>
      <c r="Y4" s="10"/>
      <c r="Z4" s="736"/>
      <c r="AA4" s="737"/>
      <c r="AB4" s="737"/>
      <c r="AC4" s="737"/>
      <c r="AD4" s="737"/>
      <c r="AE4" s="138" t="s">
        <v>119</v>
      </c>
      <c r="AF4" s="557"/>
      <c r="AG4" s="557"/>
      <c r="AH4" s="557"/>
      <c r="AI4" s="3" t="s">
        <v>120</v>
      </c>
      <c r="AK4" s="278"/>
      <c r="AL4" s="278"/>
      <c r="AM4" s="3" t="s">
        <v>121</v>
      </c>
      <c r="AO4" s="278"/>
      <c r="AP4" s="278"/>
      <c r="AQ4" s="3" t="s">
        <v>155</v>
      </c>
      <c r="AS4" s="278"/>
      <c r="AT4" s="278"/>
      <c r="AU4" s="3" t="s">
        <v>156</v>
      </c>
      <c r="AW4" s="278"/>
      <c r="AX4" s="278"/>
      <c r="AY4" s="1" t="s">
        <v>177</v>
      </c>
      <c r="AZ4" s="555"/>
      <c r="BA4" s="1" t="s">
        <v>176</v>
      </c>
      <c r="BC4" s="513"/>
      <c r="BF4" s="3" t="s">
        <v>174</v>
      </c>
      <c r="BH4" s="3" t="s">
        <v>174</v>
      </c>
      <c r="BJ4" s="3"/>
    </row>
    <row r="5" spans="1:64" ht="51">
      <c r="A5" s="5" t="s">
        <v>0</v>
      </c>
      <c r="B5" s="279"/>
      <c r="C5" s="114" t="s">
        <v>203</v>
      </c>
      <c r="D5" s="114" t="s">
        <v>241</v>
      </c>
      <c r="E5" s="114" t="s">
        <v>242</v>
      </c>
      <c r="F5" s="114" t="s">
        <v>243</v>
      </c>
      <c r="G5" s="114" t="s">
        <v>203</v>
      </c>
      <c r="H5" s="114" t="s">
        <v>241</v>
      </c>
      <c r="I5" s="114" t="s">
        <v>242</v>
      </c>
      <c r="J5" s="114" t="s">
        <v>243</v>
      </c>
      <c r="K5" s="114" t="s">
        <v>203</v>
      </c>
      <c r="L5" s="114" t="s">
        <v>241</v>
      </c>
      <c r="M5" s="114" t="s">
        <v>242</v>
      </c>
      <c r="N5" s="114" t="s">
        <v>243</v>
      </c>
      <c r="O5" s="114" t="s">
        <v>203</v>
      </c>
      <c r="P5" s="114" t="s">
        <v>241</v>
      </c>
      <c r="Q5" s="114" t="s">
        <v>242</v>
      </c>
      <c r="R5" s="114" t="s">
        <v>243</v>
      </c>
      <c r="S5" s="114" t="s">
        <v>203</v>
      </c>
      <c r="T5" s="114" t="s">
        <v>241</v>
      </c>
      <c r="U5" s="114" t="s">
        <v>242</v>
      </c>
      <c r="V5" s="114" t="s">
        <v>243</v>
      </c>
      <c r="W5" s="114" t="s">
        <v>203</v>
      </c>
      <c r="X5" s="114" t="s">
        <v>241</v>
      </c>
      <c r="Y5" s="114" t="s">
        <v>242</v>
      </c>
      <c r="Z5" s="114" t="s">
        <v>243</v>
      </c>
      <c r="AA5" s="114" t="s">
        <v>203</v>
      </c>
      <c r="AB5" s="114" t="s">
        <v>241</v>
      </c>
      <c r="AC5" s="114" t="s">
        <v>242</v>
      </c>
      <c r="AD5" s="114" t="s">
        <v>243</v>
      </c>
      <c r="AE5" s="475" t="s">
        <v>203</v>
      </c>
      <c r="AF5" s="475" t="s">
        <v>241</v>
      </c>
      <c r="AG5" s="475" t="s">
        <v>242</v>
      </c>
      <c r="AH5" s="475" t="s">
        <v>243</v>
      </c>
      <c r="AI5" s="114" t="s">
        <v>203</v>
      </c>
      <c r="AJ5" s="114" t="s">
        <v>241</v>
      </c>
      <c r="AK5" s="114" t="s">
        <v>242</v>
      </c>
      <c r="AL5" s="114" t="s">
        <v>243</v>
      </c>
      <c r="AM5" s="114" t="s">
        <v>203</v>
      </c>
      <c r="AN5" s="114" t="s">
        <v>241</v>
      </c>
      <c r="AO5" s="114" t="s">
        <v>242</v>
      </c>
      <c r="AP5" s="114" t="s">
        <v>243</v>
      </c>
      <c r="AQ5" s="114" t="s">
        <v>203</v>
      </c>
      <c r="AR5" s="114" t="s">
        <v>241</v>
      </c>
      <c r="AS5" s="114" t="s">
        <v>242</v>
      </c>
      <c r="AT5" s="114" t="s">
        <v>243</v>
      </c>
      <c r="AU5" s="114" t="s">
        <v>203</v>
      </c>
      <c r="AV5" s="114" t="s">
        <v>241</v>
      </c>
      <c r="AW5" s="114" t="s">
        <v>242</v>
      </c>
      <c r="AX5" s="114" t="s">
        <v>243</v>
      </c>
      <c r="AY5" s="280" t="s">
        <v>7</v>
      </c>
      <c r="AZ5" s="280" t="s">
        <v>8</v>
      </c>
      <c r="BA5" s="280" t="s">
        <v>7</v>
      </c>
      <c r="BB5" s="280" t="s">
        <v>8</v>
      </c>
      <c r="BC5" s="281" t="s">
        <v>9</v>
      </c>
      <c r="BD5" s="281" t="s">
        <v>151</v>
      </c>
      <c r="BE5" s="281" t="s">
        <v>152</v>
      </c>
      <c r="BF5" s="280" t="s">
        <v>7</v>
      </c>
      <c r="BG5" s="280" t="s">
        <v>8</v>
      </c>
      <c r="BH5" s="280" t="s">
        <v>7</v>
      </c>
      <c r="BI5" s="280" t="s">
        <v>8</v>
      </c>
      <c r="BJ5" s="281" t="s">
        <v>9</v>
      </c>
      <c r="BK5" s="281" t="s">
        <v>151</v>
      </c>
      <c r="BL5" s="281" t="s">
        <v>152</v>
      </c>
    </row>
    <row r="6" spans="1:64">
      <c r="A6" s="8" t="s">
        <v>13</v>
      </c>
      <c r="B6">
        <f>InputData!$B$1</f>
        <v>97</v>
      </c>
      <c r="C6" s="282">
        <f>InputData!AK5</f>
        <v>0.427568</v>
      </c>
      <c r="D6" s="283">
        <f>InputData!AL5</f>
        <v>0.22740260000000001</v>
      </c>
      <c r="E6" s="283">
        <f>InputData!AM5</f>
        <v>0.22978480000000001</v>
      </c>
      <c r="F6" s="283">
        <f>InputData!AN5</f>
        <v>0.1152445</v>
      </c>
      <c r="G6" s="309">
        <f>IF($AA$3&lt;$AD$3,EXP(InputData!$AB5*$AA$3^$AQ$2+InputData!$AA5),1)</f>
        <v>1.5153647268080137</v>
      </c>
      <c r="H6" s="310">
        <f>IF($AB$3&lt;$AD$3,EXP(InputData!$AB5*$AB$3^$AQ$2+InputData!$AA5),1)</f>
        <v>1.3336097771430633</v>
      </c>
      <c r="I6" s="310">
        <f>IF($AC$3&lt;$AD$3,EXP(InputData!$AB5*$AC$3^$AQ$2+InputData!$AA5),1)</f>
        <v>1.1876530268813756</v>
      </c>
      <c r="J6" s="310">
        <f>IF($AD$3&lt;$AD$3,EXP(InputData!$AB5*$AD$3^RRinputs!$F$3+InputData!$AA5),1)</f>
        <v>1</v>
      </c>
      <c r="K6" s="309">
        <f>IF($AA$3&lt;$AD$3,EXP(InputData!$AD5*$AA$3^$AQ$3+InputData!$AC5),1)</f>
        <v>1.3992910230282378</v>
      </c>
      <c r="L6" s="310">
        <f>IF($AB$3&lt;$AD$3,EXP(InputData!$AD5*$AB$3^$AQ$3+InputData!$AC5),1)</f>
        <v>1.1747067286573643</v>
      </c>
      <c r="M6" s="310">
        <f>IF($AC$3&lt;$AD$3,EXP(InputData!$AD5*$AC$3^$AQ$3+InputData!$AC5),1)</f>
        <v>1.0987776053222471</v>
      </c>
      <c r="N6" s="311">
        <f>IF($AD$3&lt;$AD$3,EXP(InputData!$AD5*$AD$3^RRinputs!$F$3+InputData!$AC5),1)</f>
        <v>1</v>
      </c>
      <c r="O6" s="310">
        <v>1</v>
      </c>
      <c r="P6" s="310">
        <v>1</v>
      </c>
      <c r="Q6" s="310">
        <v>1</v>
      </c>
      <c r="R6" s="310">
        <v>1</v>
      </c>
      <c r="S6" s="309">
        <f>IF($AA$3&lt;$AD$3,EXP(InputData!$AH5*$AA$3^$AQ$3+InputData!$AG5),1)</f>
        <v>1.3889105450990982</v>
      </c>
      <c r="T6" s="310">
        <f>IF($AB$3&lt;$AD$3,EXP(InputData!$AH5*$AB$3^$AQ$3+InputData!$AG5),1)</f>
        <v>1.1568838316657304</v>
      </c>
      <c r="U6" s="310">
        <f>IF($AC$3&lt;$AD$3,EXP(InputData!$AH5*$AC$3^$AQ$3+InputData!$AG5),1)</f>
        <v>1.0788702438800861</v>
      </c>
      <c r="V6" s="310">
        <f>IF($AD$3&lt;$AD$3,EXP(InputData!$AH5*$AD$3^RRinputs!$F$3+InputData!$AG5),1)</f>
        <v>1</v>
      </c>
      <c r="W6" s="309">
        <f>IF($AA$3&lt;$AD$3,EXP(InputData!$AJ5*$AA$3^$AQ$2+InputData!$AI5),1)</f>
        <v>1.4767164572645433</v>
      </c>
      <c r="X6" s="310">
        <f>IF($AB$3&lt;$AD$3,EXP(InputData!$AJ5*$AB$3^$AQ$2+InputData!$AI5),1)</f>
        <v>1.3187108553520412</v>
      </c>
      <c r="Y6" s="310">
        <f>IF($AC$3&lt;$AD$3,EXP(InputData!$AJ5*$AC$3^$AQ$2+InputData!$AI5),1)</f>
        <v>1.1900435091259121</v>
      </c>
      <c r="Z6" s="310">
        <f>IF($AD$3&lt;$AD$3,EXP(InputData!$AJ5*$AD$3^RRinputs!F$3+InputData!$AI5),1)</f>
        <v>1</v>
      </c>
      <c r="AA6" s="948">
        <f>AA$3+'Run model'!$F$13</f>
        <v>204.75000001000006</v>
      </c>
      <c r="AB6" s="723">
        <f>AB$3+'Run model'!$F$13</f>
        <v>486.45570000000004</v>
      </c>
      <c r="AC6" s="723">
        <f>AC$3+'Run model'!$F$13</f>
        <v>1229.4259999999999</v>
      </c>
      <c r="AD6" s="723">
        <f>AD$3+'Run model'!$F$13</f>
        <v>3305.181</v>
      </c>
      <c r="AE6" s="261">
        <f>IF(AA6&lt;$AD$3,EXP(InputData!$AB5*AA6^$AQ$2+InputData!$AA5),1)</f>
        <v>1.3589741873684773</v>
      </c>
      <c r="AF6" s="262">
        <f>IF(AB6&lt;$AD$3,EXP(InputData!$AB5*AB6^$AQ$2+InputData!$AA5),1)</f>
        <v>1.2811516174315356</v>
      </c>
      <c r="AG6" s="262">
        <f>IF(AC6&lt;$AD$3,EXP(InputData!$AB5*AC6^$AQ$2+InputData!$AA5),1)</f>
        <v>1.1603728325021168</v>
      </c>
      <c r="AH6" s="262">
        <v>1</v>
      </c>
      <c r="AI6" s="309">
        <f>IF(AA6&lt;$AD$3,EXP(InputData!$AD5*AA6^$AQ$3+InputData!$AC5),1)</f>
        <v>1.1906084730384883</v>
      </c>
      <c r="AJ6" s="310">
        <f>IF(AB6&lt;$AD$3,EXP(InputData!$AD5*AB6^$AQ$3+InputData!$AC5),1)</f>
        <v>1.1449429598294265</v>
      </c>
      <c r="AK6" s="310">
        <f>IF(AC6&lt;$AD$3,EXP(InputData!$AD5*AC6^$AQ$3+InputData!$AC5),1)</f>
        <v>1.086447304913706</v>
      </c>
      <c r="AL6" s="311">
        <v>1</v>
      </c>
      <c r="AM6" s="310">
        <v>1</v>
      </c>
      <c r="AN6" s="310">
        <v>1</v>
      </c>
      <c r="AO6" s="310">
        <v>1</v>
      </c>
      <c r="AP6" s="310">
        <v>1</v>
      </c>
      <c r="AQ6" s="309">
        <f>IF(AA6&lt;$AD$3,EXP(InputData!$AH5*AA6^RRinputs!F$3+InputData!$AG5),1)</f>
        <v>1.17325127526407</v>
      </c>
      <c r="AR6" s="310">
        <f>IF(AB6&lt;$AD$3,EXP(InputData!$AH5*AB6^$AQ$3+InputData!$AG5),1)</f>
        <v>1.1262751869756049</v>
      </c>
      <c r="AS6" s="310">
        <f>IF(AC6&lt;$AD$3,EXP(InputData!$AH5*AC6^$AQ$3+InputData!$AG5),1)</f>
        <v>1.0662238112013378</v>
      </c>
      <c r="AT6" s="310">
        <v>1</v>
      </c>
      <c r="AU6" s="309">
        <f>IF(AA6&lt;$AD$3,EXP(InputData!$AJ5*AA6^$AQ$2+InputData!$AI5),1)</f>
        <v>1.3409018198116216</v>
      </c>
      <c r="AV6" s="310">
        <f>IF(AB6&lt;$AD$3,EXP(InputData!$AJ5*AB6^$AQ$2+InputData!$AI5),1)</f>
        <v>1.2726615716098151</v>
      </c>
      <c r="AW6" s="310">
        <f>IF(AC6&lt;$AD$3,EXP(InputData!$AJ5*AC6^$AQ$2+InputData!$AI5),1)</f>
        <v>1.1658000411994578</v>
      </c>
      <c r="AX6" s="311">
        <v>1</v>
      </c>
      <c r="AY6" s="581">
        <f>-Diabetes!AK5*(InputData!$BB$5-1)/(Diabetes!Q5*(InputData!$BB$5-1)+1)</f>
        <v>1.3808984172702606E-3</v>
      </c>
      <c r="AZ6" s="582">
        <f>-Diabetes!AK5*(InputData!$BC$5-1)/(Diabetes!Q5*(InputData!$BC$5-1)+1)</f>
        <v>-1.2167949890761727E-3</v>
      </c>
      <c r="BA6" s="583">
        <f>IFERROR(1-SUMPRODUCT($C6:$F6,AE6:AH6)/SUMPRODUCT($C6:$F6,G6:J6),0)</f>
        <v>6.3512985780181386E-2</v>
      </c>
      <c r="BB6" s="584">
        <f>IFERROR(1-SUMPRODUCT($C6:$F6,AI6:AL6)/SUMPRODUCT($C6:$F6,K6:N6),0)</f>
        <v>8.0142422948369596E-2</v>
      </c>
      <c r="BC6" s="584">
        <f>IFERROR(1-SUMPRODUCT($C6:$F6,AM6:AP6)/SUMPRODUCT($C6:$F6,O6:R6),0)</f>
        <v>0</v>
      </c>
      <c r="BD6" s="584">
        <f>IFERROR(1-SUMPRODUCT($C6:$F6,AQ6:AT6)/SUMPRODUCT($C6:$F6,S6:V6),0)</f>
        <v>8.3662598382344799E-2</v>
      </c>
      <c r="BE6" s="585">
        <f>IFERROR(1-SUMPRODUCT($C6:$F6,AU6:AX6)/SUMPRODUCT($C6:$F6,W6:Z6),0)</f>
        <v>5.6146965384982983E-2</v>
      </c>
      <c r="BF6" s="584">
        <f>(1-AY6)</f>
        <v>0.99861910158272971</v>
      </c>
      <c r="BG6" s="584">
        <f t="shared" ref="BG6:BL6" si="0">(1-AZ6)</f>
        <v>1.0012167949890762</v>
      </c>
      <c r="BH6" s="583">
        <f>(1-BA6*(1-InputData!$BD$233))</f>
        <v>0.94562834870985013</v>
      </c>
      <c r="BI6" s="584">
        <f>(1-BB6*(1-InputData!$BD$234))</f>
        <v>0.92606582427096196</v>
      </c>
      <c r="BJ6" s="584">
        <f t="shared" si="0"/>
        <v>1</v>
      </c>
      <c r="BK6" s="584">
        <f t="shared" si="0"/>
        <v>0.9163374016176552</v>
      </c>
      <c r="BL6" s="585">
        <f t="shared" si="0"/>
        <v>0.94385303461501702</v>
      </c>
    </row>
    <row r="7" spans="1:64">
      <c r="A7" s="8" t="s">
        <v>13</v>
      </c>
      <c r="B7">
        <f>B6+1</f>
        <v>98</v>
      </c>
      <c r="C7" s="286">
        <f>InputData!AK6</f>
        <v>0.427568</v>
      </c>
      <c r="D7" s="287">
        <f>InputData!AL6</f>
        <v>0.22740260000000001</v>
      </c>
      <c r="E7" s="287">
        <f>InputData!AM6</f>
        <v>0.22978480000000001</v>
      </c>
      <c r="F7" s="287">
        <f>InputData!AN6</f>
        <v>0.1152445</v>
      </c>
      <c r="G7" s="741">
        <f>IF($AA$3&lt;$AD$3,EXP(InputData!$AB6*$AA$3^$AQ$2+InputData!$AA6),1)</f>
        <v>1.5153647268080137</v>
      </c>
      <c r="H7" s="284">
        <f>IF($AB$3&lt;$AD$3,EXP(InputData!$AB6*$AB$3^$AQ$2+InputData!$AA6),1)</f>
        <v>1.3336097771430633</v>
      </c>
      <c r="I7" s="284">
        <f>IF($AC$3&lt;$AD$3,EXP(InputData!$AB6*$AC$3^$AQ$2+InputData!$AA6),1)</f>
        <v>1.1876530268813756</v>
      </c>
      <c r="J7" s="284">
        <f>IF($AD$3&lt;$AD$3,EXP(InputData!$AB6*$AD$3^RRinputs!$F$3+InputData!$AA6),1)</f>
        <v>1</v>
      </c>
      <c r="K7" s="741">
        <f>IF($AA$3&lt;$AD$3,EXP(InputData!$AD6*$AA$3^$AQ$3+InputData!$AC6),1)</f>
        <v>1.3992910230282378</v>
      </c>
      <c r="L7" s="284">
        <f>IF($AB$3&lt;$AD$3,EXP(InputData!$AD6*$AB$3^$AQ$3+InputData!$AC6),1)</f>
        <v>1.1747067286573643</v>
      </c>
      <c r="M7" s="284">
        <f>IF($AC$3&lt;$AD$3,EXP(InputData!$AD6*$AC$3^$AQ$3+InputData!$AC6),1)</f>
        <v>1.0987776053222471</v>
      </c>
      <c r="N7" s="285">
        <f>IF($AD$3&lt;$AD$3,EXP(InputData!$AD6*$AD$3^RRinputs!$F$3+InputData!$AC6),1)</f>
        <v>1</v>
      </c>
      <c r="O7" s="284">
        <v>1</v>
      </c>
      <c r="P7" s="284">
        <v>1</v>
      </c>
      <c r="Q7" s="284">
        <v>1</v>
      </c>
      <c r="R7" s="284">
        <v>1</v>
      </c>
      <c r="S7" s="741">
        <f>IF($AA$3&lt;$AD$3,EXP(InputData!$AH6*$AA$3^$AQ$3+InputData!$AG6),1)</f>
        <v>1.3889105450990982</v>
      </c>
      <c r="T7" s="284">
        <f>IF($AB$3&lt;$AD$3,EXP(InputData!$AH6*$AB$3^$AQ$3+InputData!$AG6),1)</f>
        <v>1.1568838316657304</v>
      </c>
      <c r="U7" s="284">
        <f>IF($AC$3&lt;$AD$3,EXP(InputData!$AH6*$AC$3^$AQ$3+InputData!$AG6),1)</f>
        <v>1.0788702438800861</v>
      </c>
      <c r="V7" s="284">
        <f>IF($AD$3&lt;$AD$3,EXP(InputData!$AH6*$AD$3^RRinputs!$F$3+InputData!$AG6),1)</f>
        <v>1</v>
      </c>
      <c r="W7" s="741">
        <f>IF($AA$3&lt;$AD$3,EXP(InputData!$AJ6*$AA$3^$AQ$2+InputData!$AI6),1)</f>
        <v>1.4767164572645433</v>
      </c>
      <c r="X7" s="284">
        <f>IF($AB$3&lt;$AD$3,EXP(InputData!$AJ6*$AB$3^$AQ$2+InputData!$AI6),1)</f>
        <v>1.3187108553520412</v>
      </c>
      <c r="Y7" s="284">
        <f>IF($AC$3&lt;$AD$3,EXP(InputData!$AJ6*$AC$3^$AQ$2+InputData!$AI6),1)</f>
        <v>1.1900435091259121</v>
      </c>
      <c r="Z7" s="284">
        <f>IF($AD$3&lt;$AD$3,EXP(InputData!$AJ6*$AD$3^RRinputs!F$3+InputData!$AI6),1)</f>
        <v>1</v>
      </c>
      <c r="AA7" s="949">
        <f>AA$3+'Run model'!$F$13</f>
        <v>204.75000001000006</v>
      </c>
      <c r="AB7" s="724">
        <f>AB$3+'Run model'!$F$13</f>
        <v>486.45570000000004</v>
      </c>
      <c r="AC7" s="724">
        <f>AC$3+'Run model'!$F$13</f>
        <v>1229.4259999999999</v>
      </c>
      <c r="AD7" s="724">
        <f>AD$3+'Run model'!$F$13</f>
        <v>3305.181</v>
      </c>
      <c r="AE7" s="263">
        <f>IF(AA7&lt;$AD$3,EXP(InputData!$AB6*AA7^$AQ$2+InputData!$AA6),1)</f>
        <v>1.3589741873684773</v>
      </c>
      <c r="AF7" s="264">
        <f>IF(AB7&lt;$AD$3,EXP(InputData!$AB6*AB7^$AQ$2+InputData!$AA6),1)</f>
        <v>1.2811516174315356</v>
      </c>
      <c r="AG7" s="264">
        <f>IF(AC7&lt;$AD$3,EXP(InputData!$AB6*AC7^$AQ$2+InputData!$AA6),1)</f>
        <v>1.1603728325021168</v>
      </c>
      <c r="AH7" s="264">
        <v>1</v>
      </c>
      <c r="AI7" s="741">
        <f>IF(AA7&lt;$AD$3,EXP(InputData!$AD6*AA7^$AQ$3+InputData!$AC6),1)</f>
        <v>1.1906084730384883</v>
      </c>
      <c r="AJ7" s="284">
        <f>IF(AB7&lt;$AD$3,EXP(InputData!$AD6*AB7^$AQ$3+InputData!$AC6),1)</f>
        <v>1.1449429598294265</v>
      </c>
      <c r="AK7" s="284">
        <f>IF(AC7&lt;$AD$3,EXP(InputData!$AD6*AC7^$AQ$3+InputData!$AC6),1)</f>
        <v>1.086447304913706</v>
      </c>
      <c r="AL7" s="285">
        <v>1</v>
      </c>
      <c r="AM7" s="284">
        <v>1</v>
      </c>
      <c r="AN7" s="284">
        <v>1</v>
      </c>
      <c r="AO7" s="284">
        <v>1</v>
      </c>
      <c r="AP7" s="284">
        <v>1</v>
      </c>
      <c r="AQ7" s="741">
        <f>IF(AA7&lt;$AD$3,EXP(InputData!$AH6*AA7^RRinputs!F$3+InputData!$AG6),1)</f>
        <v>1.17325127526407</v>
      </c>
      <c r="AR7" s="284">
        <f>IF(AB7&lt;$AD$3,EXP(InputData!$AH6*AB7^$AQ$3+InputData!$AG6),1)</f>
        <v>1.1262751869756049</v>
      </c>
      <c r="AS7" s="284">
        <f>IF(AC7&lt;$AD$3,EXP(InputData!$AH6*AC7^$AQ$3+InputData!$AG6),1)</f>
        <v>1.0662238112013378</v>
      </c>
      <c r="AT7" s="284">
        <v>1</v>
      </c>
      <c r="AU7" s="741">
        <f>IF(AA7&lt;$AD$3,EXP(InputData!$AJ6*AA7^$AQ$2+InputData!$AI6),1)</f>
        <v>1.3409018198116216</v>
      </c>
      <c r="AV7" s="284">
        <f>IF(AB7&lt;$AD$3,EXP(InputData!$AJ6*AB7^$AQ$2+InputData!$AI6),1)</f>
        <v>1.2726615716098151</v>
      </c>
      <c r="AW7" s="284">
        <f>IF(AC7&lt;$AD$3,EXP(InputData!$AJ6*AC7^$AQ$2+InputData!$AI6),1)</f>
        <v>1.1658000411994578</v>
      </c>
      <c r="AX7" s="285">
        <v>1</v>
      </c>
      <c r="AY7" s="586">
        <f>-Diabetes!AK6*(InputData!$BB$5-1)/(Diabetes!Q6*(InputData!$BB$5-1)+1)</f>
        <v>3.4756090576442173E-3</v>
      </c>
      <c r="AZ7" s="587">
        <f>-Diabetes!AK6*(InputData!$BC$5-1)/(Diabetes!Q6*(InputData!$BC$5-1)+1)</f>
        <v>-3.306932321659458E-3</v>
      </c>
      <c r="BA7" s="588">
        <f>IFERROR(1-SUMPRODUCT($C7:$F7,AE7:AH7)/SUMPRODUCT($C7:$F7,G7:J7),0)</f>
        <v>6.3512985780181386E-2</v>
      </c>
      <c r="BB7" s="589">
        <f t="shared" ref="BB7:BB70" si="1">IFERROR(1-SUMPRODUCT($C7:$F7,AI7:AL7)/SUMPRODUCT($C7:$F7,K7:N7),0)</f>
        <v>8.0142422948369596E-2</v>
      </c>
      <c r="BC7" s="589">
        <f t="shared" ref="BC7:BC70" si="2">IFERROR(1-SUMPRODUCT($C7:$F7,AM7:AP7)/SUMPRODUCT($C7:$F7,O7:R7),0)</f>
        <v>0</v>
      </c>
      <c r="BD7" s="589">
        <f t="shared" ref="BD7:BD70" si="3">IFERROR(1-SUMPRODUCT($C7:$F7,AQ7:AT7)/SUMPRODUCT($C7:$F7,S7:V7),0)</f>
        <v>8.3662598382344799E-2</v>
      </c>
      <c r="BE7" s="590">
        <f t="shared" ref="BE7:BE70" si="4">IFERROR(1-SUMPRODUCT($C7:$F7,AU7:AX7)/SUMPRODUCT($C7:$F7,W7:Z7),0)</f>
        <v>5.6146965384982983E-2</v>
      </c>
      <c r="BF7" s="589">
        <f t="shared" ref="BF7:BF70" si="5">(1-AY7)</f>
        <v>0.99652439094235579</v>
      </c>
      <c r="BG7" s="589">
        <f t="shared" ref="BG7:BG70" si="6">(1-AZ7)</f>
        <v>1.0033069323216595</v>
      </c>
      <c r="BH7" s="588">
        <f>(1-BA7*(1-InputData!$BD$233))</f>
        <v>0.94562834870985013</v>
      </c>
      <c r="BI7" s="589">
        <f>(1-BB7*(1-InputData!$BD$234))</f>
        <v>0.92606582427096196</v>
      </c>
      <c r="BJ7" s="589">
        <f t="shared" ref="BJ7:BJ70" si="7">(1-BC7)</f>
        <v>1</v>
      </c>
      <c r="BK7" s="589">
        <f t="shared" ref="BK7:BK70" si="8">(1-BD7)</f>
        <v>0.9163374016176552</v>
      </c>
      <c r="BL7" s="590">
        <f t="shared" ref="BL7:BL70" si="9">(1-BE7)</f>
        <v>0.94385303461501702</v>
      </c>
    </row>
    <row r="8" spans="1:64">
      <c r="A8" s="8" t="s">
        <v>13</v>
      </c>
      <c r="B8">
        <f t="shared" ref="B8:B71" si="10">B7+1</f>
        <v>99</v>
      </c>
      <c r="C8" s="286">
        <f>InputData!AK7</f>
        <v>0.427568</v>
      </c>
      <c r="D8" s="287">
        <f>InputData!AL7</f>
        <v>0.22740260000000001</v>
      </c>
      <c r="E8" s="287">
        <f>InputData!AM7</f>
        <v>0.22978480000000001</v>
      </c>
      <c r="F8" s="287">
        <f>InputData!AN7</f>
        <v>0.1152445</v>
      </c>
      <c r="G8" s="741">
        <f>IF($AA$3&lt;$AD$3,EXP(InputData!$AB7*$AA$3^$AQ$2+InputData!$AA7),1)</f>
        <v>1.5153647268080137</v>
      </c>
      <c r="H8" s="284">
        <f>IF($AB$3&lt;$AD$3,EXP(InputData!$AB7*$AB$3^$AQ$2+InputData!$AA7),1)</f>
        <v>1.3336097771430633</v>
      </c>
      <c r="I8" s="284">
        <f>IF($AC$3&lt;$AD$3,EXP(InputData!$AB7*$AC$3^$AQ$2+InputData!$AA7),1)</f>
        <v>1.1876530268813756</v>
      </c>
      <c r="J8" s="284">
        <f>IF($AD$3&lt;$AD$3,EXP(InputData!$AB7*$AD$3^RRinputs!$F$3+InputData!$AA7),1)</f>
        <v>1</v>
      </c>
      <c r="K8" s="741">
        <f>IF($AA$3&lt;$AD$3,EXP(InputData!$AD7*$AA$3^$AQ$3+InputData!$AC7),1)</f>
        <v>1.3992910230282378</v>
      </c>
      <c r="L8" s="284">
        <f>IF($AB$3&lt;$AD$3,EXP(InputData!$AD7*$AB$3^$AQ$3+InputData!$AC7),1)</f>
        <v>1.1747067286573643</v>
      </c>
      <c r="M8" s="284">
        <f>IF($AC$3&lt;$AD$3,EXP(InputData!$AD7*$AC$3^$AQ$3+InputData!$AC7),1)</f>
        <v>1.0987776053222471</v>
      </c>
      <c r="N8" s="285">
        <f>IF($AD$3&lt;$AD$3,EXP(InputData!$AD7*$AD$3^RRinputs!$F$3+InputData!$AC7),1)</f>
        <v>1</v>
      </c>
      <c r="O8" s="284">
        <v>1</v>
      </c>
      <c r="P8" s="284">
        <v>1</v>
      </c>
      <c r="Q8" s="284">
        <v>1</v>
      </c>
      <c r="R8" s="284">
        <v>1</v>
      </c>
      <c r="S8" s="741">
        <f>IF($AA$3&lt;$AD$3,EXP(InputData!$AH7*$AA$3^$AQ$3+InputData!$AG7),1)</f>
        <v>1.3889105450990982</v>
      </c>
      <c r="T8" s="284">
        <f>IF($AB$3&lt;$AD$3,EXP(InputData!$AH7*$AB$3^$AQ$3+InputData!$AG7),1)</f>
        <v>1.1568838316657304</v>
      </c>
      <c r="U8" s="284">
        <f>IF($AC$3&lt;$AD$3,EXP(InputData!$AH7*$AC$3^$AQ$3+InputData!$AG7),1)</f>
        <v>1.0788702438800861</v>
      </c>
      <c r="V8" s="284">
        <f>IF($AD$3&lt;$AD$3,EXP(InputData!$AH7*$AD$3^RRinputs!$F$3+InputData!$AG7),1)</f>
        <v>1</v>
      </c>
      <c r="W8" s="741">
        <f>IF($AA$3&lt;$AD$3,EXP(InputData!$AJ7*$AA$3^$AQ$2+InputData!$AI7),1)</f>
        <v>1.4767164572645433</v>
      </c>
      <c r="X8" s="284">
        <f>IF($AB$3&lt;$AD$3,EXP(InputData!$AJ7*$AB$3^$AQ$2+InputData!$AI7),1)</f>
        <v>1.3187108553520412</v>
      </c>
      <c r="Y8" s="284">
        <f>IF($AC$3&lt;$AD$3,EXP(InputData!$AJ7*$AC$3^$AQ$2+InputData!$AI7),1)</f>
        <v>1.1900435091259121</v>
      </c>
      <c r="Z8" s="284">
        <f>IF($AD$3&lt;$AD$3,EXP(InputData!$AJ7*$AD$3^RRinputs!F$3+InputData!$AI7),1)</f>
        <v>1</v>
      </c>
      <c r="AA8" s="949">
        <f>AA$3+'Run model'!$F$13</f>
        <v>204.75000001000006</v>
      </c>
      <c r="AB8" s="724">
        <f>AB$3+'Run model'!$F$13</f>
        <v>486.45570000000004</v>
      </c>
      <c r="AC8" s="724">
        <f>AC$3+'Run model'!$F$13</f>
        <v>1229.4259999999999</v>
      </c>
      <c r="AD8" s="724">
        <f>AD$3+'Run model'!$F$13</f>
        <v>3305.181</v>
      </c>
      <c r="AE8" s="263">
        <f>IF(AA8&lt;$AD$3,EXP(InputData!$AB7*AA8^$AQ$2+InputData!$AA7),1)</f>
        <v>1.3589741873684773</v>
      </c>
      <c r="AF8" s="264">
        <f>IF(AB8&lt;$AD$3,EXP(InputData!$AB7*AB8^$AQ$2+InputData!$AA7),1)</f>
        <v>1.2811516174315356</v>
      </c>
      <c r="AG8" s="264">
        <f>IF(AC8&lt;$AD$3,EXP(InputData!$AB7*AC8^$AQ$2+InputData!$AA7),1)</f>
        <v>1.1603728325021168</v>
      </c>
      <c r="AH8" s="264">
        <v>1</v>
      </c>
      <c r="AI8" s="741">
        <f>IF(AA8&lt;$AD$3,EXP(InputData!$AD7*AA8^$AQ$3+InputData!$AC7),1)</f>
        <v>1.1906084730384883</v>
      </c>
      <c r="AJ8" s="284">
        <f>IF(AB8&lt;$AD$3,EXP(InputData!$AD7*AB8^$AQ$3+InputData!$AC7),1)</f>
        <v>1.1449429598294265</v>
      </c>
      <c r="AK8" s="284">
        <f>IF(AC8&lt;$AD$3,EXP(InputData!$AD7*AC8^$AQ$3+InputData!$AC7),1)</f>
        <v>1.086447304913706</v>
      </c>
      <c r="AL8" s="285">
        <v>1</v>
      </c>
      <c r="AM8" s="284">
        <v>1</v>
      </c>
      <c r="AN8" s="284">
        <v>1</v>
      </c>
      <c r="AO8" s="284">
        <v>1</v>
      </c>
      <c r="AP8" s="284">
        <v>1</v>
      </c>
      <c r="AQ8" s="741">
        <f>IF(AA8&lt;$AD$3,EXP(InputData!$AH7*AA8^RRinputs!F$3+InputData!$AG7),1)</f>
        <v>1.17325127526407</v>
      </c>
      <c r="AR8" s="284">
        <f>IF(AB8&lt;$AD$3,EXP(InputData!$AH7*AB8^$AQ$3+InputData!$AG7),1)</f>
        <v>1.1262751869756049</v>
      </c>
      <c r="AS8" s="284">
        <f>IF(AC8&lt;$AD$3,EXP(InputData!$AH7*AC8^$AQ$3+InputData!$AG7),1)</f>
        <v>1.0662238112013378</v>
      </c>
      <c r="AT8" s="284">
        <v>1</v>
      </c>
      <c r="AU8" s="741">
        <f>IF(AA8&lt;$AD$3,EXP(InputData!$AJ7*AA8^$AQ$2+InputData!$AI7),1)</f>
        <v>1.3409018198116216</v>
      </c>
      <c r="AV8" s="284">
        <f>IF(AB8&lt;$AD$3,EXP(InputData!$AJ7*AB8^$AQ$2+InputData!$AI7),1)</f>
        <v>1.2726615716098151</v>
      </c>
      <c r="AW8" s="284">
        <f>IF(AC8&lt;$AD$3,EXP(InputData!$AJ7*AC8^$AQ$2+InputData!$AI7),1)</f>
        <v>1.1658000411994578</v>
      </c>
      <c r="AX8" s="285">
        <v>1</v>
      </c>
      <c r="AY8" s="586">
        <f>-Diabetes!AK7*(InputData!$BB$5-1)/(Diabetes!Q7*(InputData!$BB$5-1)+1)</f>
        <v>4.6934144770768649E-3</v>
      </c>
      <c r="AZ8" s="587">
        <f>-Diabetes!AK7*(InputData!$BC$5-1)/(Diabetes!Q7*(InputData!$BC$5-1)+1)</f>
        <v>-4.6838804546516467E-3</v>
      </c>
      <c r="BA8" s="588">
        <f t="shared" ref="BA8:BA70" si="11">IFERROR(1-SUMPRODUCT($C8:$F8,AE8:AH8)/SUMPRODUCT($C8:$F8,G8:J8),0)</f>
        <v>6.3512985780181386E-2</v>
      </c>
      <c r="BB8" s="589">
        <f t="shared" si="1"/>
        <v>8.0142422948369596E-2</v>
      </c>
      <c r="BC8" s="589">
        <f t="shared" si="2"/>
        <v>0</v>
      </c>
      <c r="BD8" s="589">
        <f t="shared" si="3"/>
        <v>8.3662598382344799E-2</v>
      </c>
      <c r="BE8" s="590">
        <f t="shared" si="4"/>
        <v>5.6146965384982983E-2</v>
      </c>
      <c r="BF8" s="589">
        <f t="shared" si="5"/>
        <v>0.99530658552292317</v>
      </c>
      <c r="BG8" s="589">
        <f t="shared" si="6"/>
        <v>1.0046838804546516</v>
      </c>
      <c r="BH8" s="588">
        <f>(1-BA8*(1-InputData!$BD$233))</f>
        <v>0.94562834870985013</v>
      </c>
      <c r="BI8" s="589">
        <f>(1-BB8*(1-InputData!$BD$234))</f>
        <v>0.92606582427096196</v>
      </c>
      <c r="BJ8" s="589">
        <f t="shared" si="7"/>
        <v>1</v>
      </c>
      <c r="BK8" s="589">
        <f t="shared" si="8"/>
        <v>0.9163374016176552</v>
      </c>
      <c r="BL8" s="590">
        <f t="shared" si="9"/>
        <v>0.94385303461501702</v>
      </c>
    </row>
    <row r="9" spans="1:64">
      <c r="A9" s="8" t="s">
        <v>13</v>
      </c>
      <c r="B9">
        <f t="shared" si="10"/>
        <v>100</v>
      </c>
      <c r="C9" s="286">
        <f>InputData!AK8</f>
        <v>0.427568</v>
      </c>
      <c r="D9" s="287">
        <f>InputData!AL8</f>
        <v>0.22740260000000001</v>
      </c>
      <c r="E9" s="287">
        <f>InputData!AM8</f>
        <v>0.22978480000000001</v>
      </c>
      <c r="F9" s="287">
        <f>InputData!AN8</f>
        <v>0.1152445</v>
      </c>
      <c r="G9" s="741">
        <f>IF($AA$3&lt;$AD$3,EXP(InputData!$AB8*$AA$3^$AQ$2+InputData!$AA8),1)</f>
        <v>1.5153647268080137</v>
      </c>
      <c r="H9" s="284">
        <f>IF($AB$3&lt;$AD$3,EXP(InputData!$AB8*$AB$3^$AQ$2+InputData!$AA8),1)</f>
        <v>1.3336097771430633</v>
      </c>
      <c r="I9" s="284">
        <f>IF($AC$3&lt;$AD$3,EXP(InputData!$AB8*$AC$3^$AQ$2+InputData!$AA8),1)</f>
        <v>1.1876530268813756</v>
      </c>
      <c r="J9" s="284">
        <f>IF($AD$3&lt;$AD$3,EXP(InputData!$AB8*$AD$3^RRinputs!$F$3+InputData!$AA8),1)</f>
        <v>1</v>
      </c>
      <c r="K9" s="741">
        <f>IF($AA$3&lt;$AD$3,EXP(InputData!$AD8*$AA$3^$AQ$3+InputData!$AC8),1)</f>
        <v>1.3992910230282378</v>
      </c>
      <c r="L9" s="284">
        <f>IF($AB$3&lt;$AD$3,EXP(InputData!$AD8*$AB$3^$AQ$3+InputData!$AC8),1)</f>
        <v>1.1747067286573643</v>
      </c>
      <c r="M9" s="284">
        <f>IF($AC$3&lt;$AD$3,EXP(InputData!$AD8*$AC$3^$AQ$3+InputData!$AC8),1)</f>
        <v>1.0987776053222471</v>
      </c>
      <c r="N9" s="285">
        <f>IF($AD$3&lt;$AD$3,EXP(InputData!$AD8*$AD$3^RRinputs!$F$3+InputData!$AC8),1)</f>
        <v>1</v>
      </c>
      <c r="O9" s="284">
        <v>1</v>
      </c>
      <c r="P9" s="284">
        <v>1</v>
      </c>
      <c r="Q9" s="284">
        <v>1</v>
      </c>
      <c r="R9" s="284">
        <v>1</v>
      </c>
      <c r="S9" s="741">
        <f>IF($AA$3&lt;$AD$3,EXP(InputData!$AH8*$AA$3^$AQ$3+InputData!$AG8),1)</f>
        <v>1.3889105450990982</v>
      </c>
      <c r="T9" s="284">
        <f>IF($AB$3&lt;$AD$3,EXP(InputData!$AH8*$AB$3^$AQ$3+InputData!$AG8),1)</f>
        <v>1.1568838316657304</v>
      </c>
      <c r="U9" s="284">
        <f>IF($AC$3&lt;$AD$3,EXP(InputData!$AH8*$AC$3^$AQ$3+InputData!$AG8),1)</f>
        <v>1.0788702438800861</v>
      </c>
      <c r="V9" s="284">
        <f>IF($AD$3&lt;$AD$3,EXP(InputData!$AH8*$AD$3^RRinputs!$F$3+InputData!$AG8),1)</f>
        <v>1</v>
      </c>
      <c r="W9" s="741">
        <f>IF($AA$3&lt;$AD$3,EXP(InputData!$AJ8*$AA$3^$AQ$2+InputData!$AI8),1)</f>
        <v>1.4767164572645433</v>
      </c>
      <c r="X9" s="284">
        <f>IF($AB$3&lt;$AD$3,EXP(InputData!$AJ8*$AB$3^$AQ$2+InputData!$AI8),1)</f>
        <v>1.3187108553520412</v>
      </c>
      <c r="Y9" s="284">
        <f>IF($AC$3&lt;$AD$3,EXP(InputData!$AJ8*$AC$3^$AQ$2+InputData!$AI8),1)</f>
        <v>1.1900435091259121</v>
      </c>
      <c r="Z9" s="284">
        <f>IF($AD$3&lt;$AD$3,EXP(InputData!$AJ8*$AD$3^RRinputs!F$3+InputData!$AI8),1)</f>
        <v>1</v>
      </c>
      <c r="AA9" s="949">
        <f>AA$3+'Run model'!$F$13</f>
        <v>204.75000001000006</v>
      </c>
      <c r="AB9" s="724">
        <f>AB$3+'Run model'!$F$13</f>
        <v>486.45570000000004</v>
      </c>
      <c r="AC9" s="724">
        <f>AC$3+'Run model'!$F$13</f>
        <v>1229.4259999999999</v>
      </c>
      <c r="AD9" s="724">
        <f>AD$3+'Run model'!$F$13</f>
        <v>3305.181</v>
      </c>
      <c r="AE9" s="263">
        <f>IF(AA9&lt;$AD$3,EXP(InputData!$AB8*AA9^$AQ$2+InputData!$AA8),1)</f>
        <v>1.3589741873684773</v>
      </c>
      <c r="AF9" s="264">
        <f>IF(AB9&lt;$AD$3,EXP(InputData!$AB8*AB9^$AQ$2+InputData!$AA8),1)</f>
        <v>1.2811516174315356</v>
      </c>
      <c r="AG9" s="264">
        <f>IF(AC9&lt;$AD$3,EXP(InputData!$AB8*AC9^$AQ$2+InputData!$AA8),1)</f>
        <v>1.1603728325021168</v>
      </c>
      <c r="AH9" s="264">
        <v>1</v>
      </c>
      <c r="AI9" s="741">
        <f>IF(AA9&lt;$AD$3,EXP(InputData!$AD8*AA9^$AQ$3+InputData!$AC8),1)</f>
        <v>1.1906084730384883</v>
      </c>
      <c r="AJ9" s="284">
        <f>IF(AB9&lt;$AD$3,EXP(InputData!$AD8*AB9^$AQ$3+InputData!$AC8),1)</f>
        <v>1.1449429598294265</v>
      </c>
      <c r="AK9" s="284">
        <f>IF(AC9&lt;$AD$3,EXP(InputData!$AD8*AC9^$AQ$3+InputData!$AC8),1)</f>
        <v>1.086447304913706</v>
      </c>
      <c r="AL9" s="285">
        <v>1</v>
      </c>
      <c r="AM9" s="284">
        <v>1</v>
      </c>
      <c r="AN9" s="284">
        <v>1</v>
      </c>
      <c r="AO9" s="284">
        <v>1</v>
      </c>
      <c r="AP9" s="284">
        <v>1</v>
      </c>
      <c r="AQ9" s="741">
        <f>IF(AA9&lt;$AD$3,EXP(InputData!$AH8*AA9^RRinputs!F$3+InputData!$AG8),1)</f>
        <v>1.17325127526407</v>
      </c>
      <c r="AR9" s="284">
        <f>IF(AB9&lt;$AD$3,EXP(InputData!$AH8*AB9^$AQ$3+InputData!$AG8),1)</f>
        <v>1.1262751869756049</v>
      </c>
      <c r="AS9" s="284">
        <f>IF(AC9&lt;$AD$3,EXP(InputData!$AH8*AC9^$AQ$3+InputData!$AG8),1)</f>
        <v>1.0662238112013378</v>
      </c>
      <c r="AT9" s="284">
        <v>1</v>
      </c>
      <c r="AU9" s="741">
        <f>IF(AA9&lt;$AD$3,EXP(InputData!$AJ8*AA9^$AQ$2+InputData!$AI8),1)</f>
        <v>1.3409018198116216</v>
      </c>
      <c r="AV9" s="284">
        <f>IF(AB9&lt;$AD$3,EXP(InputData!$AJ8*AB9^$AQ$2+InputData!$AI8),1)</f>
        <v>1.2726615716098151</v>
      </c>
      <c r="AW9" s="284">
        <f>IF(AC9&lt;$AD$3,EXP(InputData!$AJ8*AC9^$AQ$2+InputData!$AI8),1)</f>
        <v>1.1658000411994578</v>
      </c>
      <c r="AX9" s="285">
        <v>1</v>
      </c>
      <c r="AY9" s="586">
        <f>-Diabetes!AK8*(InputData!$BB$5-1)/(Diabetes!Q8*(InputData!$BB$5-1)+1)</f>
        <v>0</v>
      </c>
      <c r="AZ9" s="587">
        <f>-Diabetes!AK8*(InputData!$BC$5-1)/(Diabetes!Q8*(InputData!$BC$5-1)+1)</f>
        <v>0</v>
      </c>
      <c r="BA9" s="588">
        <f t="shared" si="11"/>
        <v>6.3512985780181386E-2</v>
      </c>
      <c r="BB9" s="589">
        <f t="shared" si="1"/>
        <v>8.0142422948369596E-2</v>
      </c>
      <c r="BC9" s="589">
        <f t="shared" si="2"/>
        <v>0</v>
      </c>
      <c r="BD9" s="589">
        <f t="shared" si="3"/>
        <v>8.3662598382344799E-2</v>
      </c>
      <c r="BE9" s="590">
        <f t="shared" si="4"/>
        <v>5.6146965384982983E-2</v>
      </c>
      <c r="BF9" s="589">
        <f t="shared" si="5"/>
        <v>1</v>
      </c>
      <c r="BG9" s="589">
        <f t="shared" si="6"/>
        <v>1</v>
      </c>
      <c r="BH9" s="588">
        <f>(1-BA9*(1-InputData!$BD$233))</f>
        <v>0.94562834870985013</v>
      </c>
      <c r="BI9" s="589">
        <f>(1-BB9*(1-InputData!$BD$234))</f>
        <v>0.92606582427096196</v>
      </c>
      <c r="BJ9" s="589">
        <f t="shared" si="7"/>
        <v>1</v>
      </c>
      <c r="BK9" s="589">
        <f t="shared" si="8"/>
        <v>0.9163374016176552</v>
      </c>
      <c r="BL9" s="590">
        <f t="shared" si="9"/>
        <v>0.94385303461501702</v>
      </c>
    </row>
    <row r="10" spans="1:64">
      <c r="A10" s="8" t="s">
        <v>13</v>
      </c>
      <c r="B10">
        <f t="shared" si="10"/>
        <v>101</v>
      </c>
      <c r="C10" s="286">
        <f>InputData!AK9</f>
        <v>0</v>
      </c>
      <c r="D10" s="287">
        <f>InputData!AL9</f>
        <v>0</v>
      </c>
      <c r="E10" s="287">
        <f>InputData!AM9</f>
        <v>0</v>
      </c>
      <c r="F10" s="287">
        <f>InputData!AN9</f>
        <v>0</v>
      </c>
      <c r="G10" s="741">
        <f>IF($AA$3&lt;$AD$3,EXP(InputData!$AB9*$AA$3^$AQ$2+InputData!$AA9),1)</f>
        <v>1</v>
      </c>
      <c r="H10" s="284">
        <f>IF($AB$3&lt;$AD$3,EXP(InputData!$AB9*$AB$3^$AQ$2+InputData!$AA9),1)</f>
        <v>1</v>
      </c>
      <c r="I10" s="284">
        <f>IF($AC$3&lt;$AD$3,EXP(InputData!$AB9*$AC$3^$AQ$2+InputData!$AA9),1)</f>
        <v>1</v>
      </c>
      <c r="J10" s="284">
        <f>IF($AD$3&lt;$AD$3,EXP(InputData!$AB9*$AD$3^RRinputs!$F$3+InputData!$AA9),1)</f>
        <v>1</v>
      </c>
      <c r="K10" s="741">
        <f>IF($AA$3&lt;$AD$3,EXP(InputData!$AD9*$AA$3^$AQ$3+InputData!$AC9),1)</f>
        <v>1</v>
      </c>
      <c r="L10" s="284">
        <f>IF($AB$3&lt;$AD$3,EXP(InputData!$AD9*$AB$3^$AQ$3+InputData!$AC9),1)</f>
        <v>1</v>
      </c>
      <c r="M10" s="284">
        <f>IF($AC$3&lt;$AD$3,EXP(InputData!$AD9*$AC$3^$AQ$3+InputData!$AC9),1)</f>
        <v>1</v>
      </c>
      <c r="N10" s="285">
        <f>IF($AD$3&lt;$AD$3,EXP(InputData!$AD9*$AD$3^RRinputs!$F$3+InputData!$AC9),1)</f>
        <v>1</v>
      </c>
      <c r="O10" s="284">
        <v>1</v>
      </c>
      <c r="P10" s="284">
        <v>1</v>
      </c>
      <c r="Q10" s="284">
        <v>1</v>
      </c>
      <c r="R10" s="284">
        <v>1</v>
      </c>
      <c r="S10" s="741">
        <f>IF($AA$3&lt;$AD$3,EXP(InputData!$AH9*$AA$3^$AQ$3+InputData!$AG9),1)</f>
        <v>1</v>
      </c>
      <c r="T10" s="284">
        <f>IF($AB$3&lt;$AD$3,EXP(InputData!$AH9*$AB$3^$AQ$3+InputData!$AG9),1)</f>
        <v>1</v>
      </c>
      <c r="U10" s="284">
        <f>IF($AC$3&lt;$AD$3,EXP(InputData!$AH9*$AC$3^$AQ$3+InputData!$AG9),1)</f>
        <v>1</v>
      </c>
      <c r="V10" s="284">
        <f>IF($AD$3&lt;$AD$3,EXP(InputData!$AH9*$AD$3^RRinputs!$F$3+InputData!$AG9),1)</f>
        <v>1</v>
      </c>
      <c r="W10" s="741">
        <f>IF($AA$3&lt;$AD$3,EXP(InputData!$AJ9*$AA$3^$AQ$2+InputData!$AI9),1)</f>
        <v>1</v>
      </c>
      <c r="X10" s="284">
        <f>IF($AB$3&lt;$AD$3,EXP(InputData!$AJ9*$AB$3^$AQ$2+InputData!$AI9),1)</f>
        <v>1</v>
      </c>
      <c r="Y10" s="284">
        <f>IF($AC$3&lt;$AD$3,EXP(InputData!$AJ9*$AC$3^$AQ$2+InputData!$AI9),1)</f>
        <v>1</v>
      </c>
      <c r="Z10" s="284">
        <f>IF($AD$3&lt;$AD$3,EXP(InputData!$AJ9*$AD$3^RRinputs!F$3+InputData!$AI9),1)</f>
        <v>1</v>
      </c>
      <c r="AA10" s="949">
        <f>AA$3+'Run model'!$F$13</f>
        <v>204.75000001000006</v>
      </c>
      <c r="AB10" s="724">
        <f>AB$3+'Run model'!$F$13</f>
        <v>486.45570000000004</v>
      </c>
      <c r="AC10" s="724">
        <f>AC$3+'Run model'!$F$13</f>
        <v>1229.4259999999999</v>
      </c>
      <c r="AD10" s="724">
        <f>AD$3+'Run model'!$F$13</f>
        <v>3305.181</v>
      </c>
      <c r="AE10" s="263">
        <f>IF(AA10&lt;$AD$3,EXP(InputData!$AB9*AA10^$AQ$2+InputData!$AA9),1)</f>
        <v>1</v>
      </c>
      <c r="AF10" s="264">
        <f>IF(AB10&lt;$AD$3,EXP(InputData!$AB9*AB10^$AQ$2+InputData!$AA9),1)</f>
        <v>1</v>
      </c>
      <c r="AG10" s="264">
        <f>IF(AC10&lt;$AD$3,EXP(InputData!$AB9*AC10^$AQ$2+InputData!$AA9),1)</f>
        <v>1</v>
      </c>
      <c r="AH10" s="264">
        <v>1</v>
      </c>
      <c r="AI10" s="741">
        <f>IF(AA10&lt;$AD$3,EXP(InputData!$AD9*AA10^$AQ$3+InputData!$AC9),1)</f>
        <v>1</v>
      </c>
      <c r="AJ10" s="284">
        <f>IF(AB10&lt;$AD$3,EXP(InputData!$AD9*AB10^$AQ$3+InputData!$AC9),1)</f>
        <v>1</v>
      </c>
      <c r="AK10" s="284">
        <f>IF(AC10&lt;$AD$3,EXP(InputData!$AD9*AC10^$AQ$3+InputData!$AC9),1)</f>
        <v>1</v>
      </c>
      <c r="AL10" s="285">
        <v>1</v>
      </c>
      <c r="AM10" s="284">
        <v>1</v>
      </c>
      <c r="AN10" s="284">
        <v>1</v>
      </c>
      <c r="AO10" s="284">
        <v>1</v>
      </c>
      <c r="AP10" s="284">
        <v>1</v>
      </c>
      <c r="AQ10" s="741">
        <f>IF(AA10&lt;$AD$3,EXP(InputData!$AH9*AA10^RRinputs!F$3+InputData!$AG9),1)</f>
        <v>1</v>
      </c>
      <c r="AR10" s="284">
        <f>IF(AB10&lt;$AD$3,EXP(InputData!$AH9*AB10^$AQ$3+InputData!$AG9),1)</f>
        <v>1</v>
      </c>
      <c r="AS10" s="284">
        <f>IF(AC10&lt;$AD$3,EXP(InputData!$AH9*AC10^$AQ$3+InputData!$AG9),1)</f>
        <v>1</v>
      </c>
      <c r="AT10" s="284">
        <v>1</v>
      </c>
      <c r="AU10" s="741">
        <f>IF(AA10&lt;$AD$3,EXP(InputData!$AJ9*AA10^$AQ$2+InputData!$AI9),1)</f>
        <v>1</v>
      </c>
      <c r="AV10" s="284">
        <f>IF(AB10&lt;$AD$3,EXP(InputData!$AJ9*AB10^$AQ$2+InputData!$AI9),1)</f>
        <v>1</v>
      </c>
      <c r="AW10" s="284">
        <f>IF(AC10&lt;$AD$3,EXP(InputData!$AJ9*AC10^$AQ$2+InputData!$AI9),1)</f>
        <v>1</v>
      </c>
      <c r="AX10" s="285">
        <v>1</v>
      </c>
      <c r="AY10" s="586">
        <f>-Diabetes!AK9*(InputData!$BB$5-1)/(Diabetes!Q9*(InputData!$BB$5-1)+1)</f>
        <v>0</v>
      </c>
      <c r="AZ10" s="587">
        <f>-Diabetes!AK9*(InputData!$BC$5-1)/(Diabetes!Q9*(InputData!$BC$5-1)+1)</f>
        <v>0</v>
      </c>
      <c r="BA10" s="588">
        <f t="shared" si="11"/>
        <v>0</v>
      </c>
      <c r="BB10" s="589">
        <f t="shared" si="1"/>
        <v>0</v>
      </c>
      <c r="BC10" s="589">
        <f t="shared" si="2"/>
        <v>0</v>
      </c>
      <c r="BD10" s="589">
        <f t="shared" si="3"/>
        <v>0</v>
      </c>
      <c r="BE10" s="590">
        <f t="shared" si="4"/>
        <v>0</v>
      </c>
      <c r="BF10" s="589">
        <f t="shared" si="5"/>
        <v>1</v>
      </c>
      <c r="BG10" s="589">
        <f t="shared" si="6"/>
        <v>1</v>
      </c>
      <c r="BH10" s="588">
        <f>(1-BA10*(1-InputData!$BD$233))</f>
        <v>1</v>
      </c>
      <c r="BI10" s="589">
        <f>(1-BB10*(1-InputData!$BD$234))</f>
        <v>1</v>
      </c>
      <c r="BJ10" s="589">
        <f t="shared" si="7"/>
        <v>1</v>
      </c>
      <c r="BK10" s="589">
        <f t="shared" si="8"/>
        <v>1</v>
      </c>
      <c r="BL10" s="590">
        <f t="shared" si="9"/>
        <v>1</v>
      </c>
    </row>
    <row r="11" spans="1:64">
      <c r="A11" s="8" t="s">
        <v>13</v>
      </c>
      <c r="B11">
        <f t="shared" si="10"/>
        <v>102</v>
      </c>
      <c r="C11" s="286">
        <f>InputData!AK10</f>
        <v>0</v>
      </c>
      <c r="D11" s="287">
        <f>InputData!AL10</f>
        <v>0</v>
      </c>
      <c r="E11" s="287">
        <f>InputData!AM10</f>
        <v>0</v>
      </c>
      <c r="F11" s="287">
        <f>InputData!AN10</f>
        <v>0</v>
      </c>
      <c r="G11" s="741">
        <f>IF($AA$3&lt;$AD$3,EXP(InputData!$AB10*$AA$3^$AQ$2+InputData!$AA10),1)</f>
        <v>1</v>
      </c>
      <c r="H11" s="284">
        <f>IF($AB$3&lt;$AD$3,EXP(InputData!$AB10*$AB$3^$AQ$2+InputData!$AA10),1)</f>
        <v>1</v>
      </c>
      <c r="I11" s="284">
        <f>IF($AC$3&lt;$AD$3,EXP(InputData!$AB10*$AC$3^$AQ$2+InputData!$AA10),1)</f>
        <v>1</v>
      </c>
      <c r="J11" s="284">
        <f>IF($AD$3&lt;$AD$3,EXP(InputData!$AB10*$AD$3^RRinputs!$F$3+InputData!$AA10),1)</f>
        <v>1</v>
      </c>
      <c r="K11" s="741">
        <f>IF($AA$3&lt;$AD$3,EXP(InputData!$AD10*$AA$3^$AQ$3+InputData!$AC10),1)</f>
        <v>1</v>
      </c>
      <c r="L11" s="284">
        <f>IF($AB$3&lt;$AD$3,EXP(InputData!$AD10*$AB$3^$AQ$3+InputData!$AC10),1)</f>
        <v>1</v>
      </c>
      <c r="M11" s="284">
        <f>IF($AC$3&lt;$AD$3,EXP(InputData!$AD10*$AC$3^$AQ$3+InputData!$AC10),1)</f>
        <v>1</v>
      </c>
      <c r="N11" s="285">
        <f>IF($AD$3&lt;$AD$3,EXP(InputData!$AD10*$AD$3^RRinputs!$F$3+InputData!$AC10),1)</f>
        <v>1</v>
      </c>
      <c r="O11" s="284">
        <v>1</v>
      </c>
      <c r="P11" s="284">
        <v>1</v>
      </c>
      <c r="Q11" s="284">
        <v>1</v>
      </c>
      <c r="R11" s="284">
        <v>1</v>
      </c>
      <c r="S11" s="741">
        <f>IF($AA$3&lt;$AD$3,EXP(InputData!$AH10*$AA$3^$AQ$3+InputData!$AG10),1)</f>
        <v>1</v>
      </c>
      <c r="T11" s="284">
        <f>IF($AB$3&lt;$AD$3,EXP(InputData!$AH10*$AB$3^$AQ$3+InputData!$AG10),1)</f>
        <v>1</v>
      </c>
      <c r="U11" s="284">
        <f>IF($AC$3&lt;$AD$3,EXP(InputData!$AH10*$AC$3^$AQ$3+InputData!$AG10),1)</f>
        <v>1</v>
      </c>
      <c r="V11" s="284">
        <f>IF($AD$3&lt;$AD$3,EXP(InputData!$AH10*$AD$3^RRinputs!$F$3+InputData!$AG10),1)</f>
        <v>1</v>
      </c>
      <c r="W11" s="741">
        <f>IF($AA$3&lt;$AD$3,EXP(InputData!$AJ10*$AA$3^$AQ$2+InputData!$AI10),1)</f>
        <v>1</v>
      </c>
      <c r="X11" s="284">
        <f>IF($AB$3&lt;$AD$3,EXP(InputData!$AJ10*$AB$3^$AQ$2+InputData!$AI10),1)</f>
        <v>1</v>
      </c>
      <c r="Y11" s="284">
        <f>IF($AC$3&lt;$AD$3,EXP(InputData!$AJ10*$AC$3^$AQ$2+InputData!$AI10),1)</f>
        <v>1</v>
      </c>
      <c r="Z11" s="284">
        <f>IF($AD$3&lt;$AD$3,EXP(InputData!$AJ10*$AD$3^RRinputs!F$3+InputData!$AI10),1)</f>
        <v>1</v>
      </c>
      <c r="AA11" s="949">
        <f>AA$3+'Run model'!$F$13</f>
        <v>204.75000001000006</v>
      </c>
      <c r="AB11" s="724">
        <f>AB$3+'Run model'!$F$13</f>
        <v>486.45570000000004</v>
      </c>
      <c r="AC11" s="724">
        <f>AC$3+'Run model'!$F$13</f>
        <v>1229.4259999999999</v>
      </c>
      <c r="AD11" s="724">
        <f>AD$3+'Run model'!$F$13</f>
        <v>3305.181</v>
      </c>
      <c r="AE11" s="263">
        <f>IF(AA11&lt;$AD$3,EXP(InputData!$AB10*AA11^$AQ$2+InputData!$AA10),1)</f>
        <v>1</v>
      </c>
      <c r="AF11" s="264">
        <f>IF(AB11&lt;$AD$3,EXP(InputData!$AB10*AB11^$AQ$2+InputData!$AA10),1)</f>
        <v>1</v>
      </c>
      <c r="AG11" s="264">
        <f>IF(AC11&lt;$AD$3,EXP(InputData!$AB10*AC11^$AQ$2+InputData!$AA10),1)</f>
        <v>1</v>
      </c>
      <c r="AH11" s="264">
        <v>1</v>
      </c>
      <c r="AI11" s="741">
        <f>IF(AA11&lt;$AD$3,EXP(InputData!$AD10*AA11^$AQ$3+InputData!$AC10),1)</f>
        <v>1</v>
      </c>
      <c r="AJ11" s="284">
        <f>IF(AB11&lt;$AD$3,EXP(InputData!$AD10*AB11^$AQ$3+InputData!$AC10),1)</f>
        <v>1</v>
      </c>
      <c r="AK11" s="284">
        <f>IF(AC11&lt;$AD$3,EXP(InputData!$AD10*AC11^$AQ$3+InputData!$AC10),1)</f>
        <v>1</v>
      </c>
      <c r="AL11" s="285">
        <v>1</v>
      </c>
      <c r="AM11" s="284">
        <v>1</v>
      </c>
      <c r="AN11" s="284">
        <v>1</v>
      </c>
      <c r="AO11" s="284">
        <v>1</v>
      </c>
      <c r="AP11" s="284">
        <v>1</v>
      </c>
      <c r="AQ11" s="741">
        <f>IF(AA11&lt;$AD$3,EXP(InputData!$AH10*AA11^RRinputs!F$3+InputData!$AG10),1)</f>
        <v>1</v>
      </c>
      <c r="AR11" s="284">
        <f>IF(AB11&lt;$AD$3,EXP(InputData!$AH10*AB11^$AQ$3+InputData!$AG10),1)</f>
        <v>1</v>
      </c>
      <c r="AS11" s="284">
        <f>IF(AC11&lt;$AD$3,EXP(InputData!$AH10*AC11^$AQ$3+InputData!$AG10),1)</f>
        <v>1</v>
      </c>
      <c r="AT11" s="284">
        <v>1</v>
      </c>
      <c r="AU11" s="741">
        <f>IF(AA11&lt;$AD$3,EXP(InputData!$AJ10*AA11^$AQ$2+InputData!$AI10),1)</f>
        <v>1</v>
      </c>
      <c r="AV11" s="284">
        <f>IF(AB11&lt;$AD$3,EXP(InputData!$AJ10*AB11^$AQ$2+InputData!$AI10),1)</f>
        <v>1</v>
      </c>
      <c r="AW11" s="284">
        <f>IF(AC11&lt;$AD$3,EXP(InputData!$AJ10*AC11^$AQ$2+InputData!$AI10),1)</f>
        <v>1</v>
      </c>
      <c r="AX11" s="285">
        <v>1</v>
      </c>
      <c r="AY11" s="586">
        <f>-Diabetes!AK10*(InputData!$BB$5-1)/(Diabetes!Q10*(InputData!$BB$5-1)+1)</f>
        <v>0</v>
      </c>
      <c r="AZ11" s="587">
        <f>-Diabetes!AK10*(InputData!$BC$5-1)/(Diabetes!Q10*(InputData!$BC$5-1)+1)</f>
        <v>0</v>
      </c>
      <c r="BA11" s="588">
        <f t="shared" si="11"/>
        <v>0</v>
      </c>
      <c r="BB11" s="589">
        <f t="shared" si="1"/>
        <v>0</v>
      </c>
      <c r="BC11" s="589">
        <f t="shared" si="2"/>
        <v>0</v>
      </c>
      <c r="BD11" s="589">
        <f t="shared" si="3"/>
        <v>0</v>
      </c>
      <c r="BE11" s="590">
        <f t="shared" si="4"/>
        <v>0</v>
      </c>
      <c r="BF11" s="589">
        <f t="shared" si="5"/>
        <v>1</v>
      </c>
      <c r="BG11" s="589">
        <f t="shared" si="6"/>
        <v>1</v>
      </c>
      <c r="BH11" s="588">
        <f>(1-BA11*(1-InputData!$BD$233))</f>
        <v>1</v>
      </c>
      <c r="BI11" s="589">
        <f>(1-BB11*(1-InputData!$BD$234))</f>
        <v>1</v>
      </c>
      <c r="BJ11" s="589">
        <f t="shared" si="7"/>
        <v>1</v>
      </c>
      <c r="BK11" s="589">
        <f t="shared" si="8"/>
        <v>1</v>
      </c>
      <c r="BL11" s="590">
        <f t="shared" si="9"/>
        <v>1</v>
      </c>
    </row>
    <row r="12" spans="1:64">
      <c r="A12" s="8" t="s">
        <v>13</v>
      </c>
      <c r="B12">
        <f t="shared" si="10"/>
        <v>103</v>
      </c>
      <c r="C12" s="286">
        <f>InputData!AK11</f>
        <v>0</v>
      </c>
      <c r="D12" s="287">
        <f>InputData!AL11</f>
        <v>0</v>
      </c>
      <c r="E12" s="287">
        <f>InputData!AM11</f>
        <v>0</v>
      </c>
      <c r="F12" s="287">
        <f>InputData!AN11</f>
        <v>0</v>
      </c>
      <c r="G12" s="741">
        <f>IF($AA$3&lt;$AD$3,EXP(InputData!$AB11*$AA$3^$AQ$2+InputData!$AA11),1)</f>
        <v>1</v>
      </c>
      <c r="H12" s="284">
        <f>IF($AB$3&lt;$AD$3,EXP(InputData!$AB11*$AB$3^$AQ$2+InputData!$AA11),1)</f>
        <v>1</v>
      </c>
      <c r="I12" s="284">
        <f>IF($AC$3&lt;$AD$3,EXP(InputData!$AB11*$AC$3^$AQ$2+InputData!$AA11),1)</f>
        <v>1</v>
      </c>
      <c r="J12" s="284">
        <f>IF($AD$3&lt;$AD$3,EXP(InputData!$AB11*$AD$3^RRinputs!$F$3+InputData!$AA11),1)</f>
        <v>1</v>
      </c>
      <c r="K12" s="741">
        <f>IF($AA$3&lt;$AD$3,EXP(InputData!$AD11*$AA$3^$AQ$3+InputData!$AC11),1)</f>
        <v>1</v>
      </c>
      <c r="L12" s="284">
        <f>IF($AB$3&lt;$AD$3,EXP(InputData!$AD11*$AB$3^$AQ$3+InputData!$AC11),1)</f>
        <v>1</v>
      </c>
      <c r="M12" s="284">
        <f>IF($AC$3&lt;$AD$3,EXP(InputData!$AD11*$AC$3^$AQ$3+InputData!$AC11),1)</f>
        <v>1</v>
      </c>
      <c r="N12" s="285">
        <f>IF($AD$3&lt;$AD$3,EXP(InputData!$AD11*$AD$3^RRinputs!$F$3+InputData!$AC11),1)</f>
        <v>1</v>
      </c>
      <c r="O12" s="284">
        <v>1</v>
      </c>
      <c r="P12" s="284">
        <v>1</v>
      </c>
      <c r="Q12" s="284">
        <v>1</v>
      </c>
      <c r="R12" s="284">
        <v>1</v>
      </c>
      <c r="S12" s="741">
        <f>IF($AA$3&lt;$AD$3,EXP(InputData!$AH11*$AA$3^$AQ$3+InputData!$AG11),1)</f>
        <v>1</v>
      </c>
      <c r="T12" s="284">
        <f>IF($AB$3&lt;$AD$3,EXP(InputData!$AH11*$AB$3^$AQ$3+InputData!$AG11),1)</f>
        <v>1</v>
      </c>
      <c r="U12" s="284">
        <f>IF($AC$3&lt;$AD$3,EXP(InputData!$AH11*$AC$3^$AQ$3+InputData!$AG11),1)</f>
        <v>1</v>
      </c>
      <c r="V12" s="284">
        <f>IF($AD$3&lt;$AD$3,EXP(InputData!$AH11*$AD$3^RRinputs!$F$3+InputData!$AG11),1)</f>
        <v>1</v>
      </c>
      <c r="W12" s="741">
        <f>IF($AA$3&lt;$AD$3,EXP(InputData!$AJ11*$AA$3^$AQ$2+InputData!$AI11),1)</f>
        <v>1</v>
      </c>
      <c r="X12" s="284">
        <f>IF($AB$3&lt;$AD$3,EXP(InputData!$AJ11*$AB$3^$AQ$2+InputData!$AI11),1)</f>
        <v>1</v>
      </c>
      <c r="Y12" s="284">
        <f>IF($AC$3&lt;$AD$3,EXP(InputData!$AJ11*$AC$3^$AQ$2+InputData!$AI11),1)</f>
        <v>1</v>
      </c>
      <c r="Z12" s="284">
        <f>IF($AD$3&lt;$AD$3,EXP(InputData!$AJ11*$AD$3^RRinputs!F$3+InputData!$AI11),1)</f>
        <v>1</v>
      </c>
      <c r="AA12" s="949">
        <f>AA$3+'Run model'!$F$13</f>
        <v>204.75000001000006</v>
      </c>
      <c r="AB12" s="724">
        <f>AB$3+'Run model'!$F$13</f>
        <v>486.45570000000004</v>
      </c>
      <c r="AC12" s="724">
        <f>AC$3+'Run model'!$F$13</f>
        <v>1229.4259999999999</v>
      </c>
      <c r="AD12" s="724">
        <f>AD$3+'Run model'!$F$13</f>
        <v>3305.181</v>
      </c>
      <c r="AE12" s="263">
        <f>IF(AA12&lt;$AD$3,EXP(InputData!$AB11*AA12^$AQ$2+InputData!$AA11),1)</f>
        <v>1</v>
      </c>
      <c r="AF12" s="264">
        <f>IF(AB12&lt;$AD$3,EXP(InputData!$AB11*AB12^$AQ$2+InputData!$AA11),1)</f>
        <v>1</v>
      </c>
      <c r="AG12" s="264">
        <f>IF(AC12&lt;$AD$3,EXP(InputData!$AB11*AC12^$AQ$2+InputData!$AA11),1)</f>
        <v>1</v>
      </c>
      <c r="AH12" s="264">
        <v>1</v>
      </c>
      <c r="AI12" s="741">
        <f>IF(AA12&lt;$AD$3,EXP(InputData!$AD11*AA12^$AQ$3+InputData!$AC11),1)</f>
        <v>1</v>
      </c>
      <c r="AJ12" s="284">
        <f>IF(AB12&lt;$AD$3,EXP(InputData!$AD11*AB12^$AQ$3+InputData!$AC11),1)</f>
        <v>1</v>
      </c>
      <c r="AK12" s="284">
        <f>IF(AC12&lt;$AD$3,EXP(InputData!$AD11*AC12^$AQ$3+InputData!$AC11),1)</f>
        <v>1</v>
      </c>
      <c r="AL12" s="285">
        <v>1</v>
      </c>
      <c r="AM12" s="284">
        <v>1</v>
      </c>
      <c r="AN12" s="284">
        <v>1</v>
      </c>
      <c r="AO12" s="284">
        <v>1</v>
      </c>
      <c r="AP12" s="284">
        <v>1</v>
      </c>
      <c r="AQ12" s="741">
        <f>IF(AA12&lt;$AD$3,EXP(InputData!$AH11*AA12^RRinputs!F$3+InputData!$AG11),1)</f>
        <v>1</v>
      </c>
      <c r="AR12" s="284">
        <f>IF(AB12&lt;$AD$3,EXP(InputData!$AH11*AB12^$AQ$3+InputData!$AG11),1)</f>
        <v>1</v>
      </c>
      <c r="AS12" s="284">
        <f>IF(AC12&lt;$AD$3,EXP(InputData!$AH11*AC12^$AQ$3+InputData!$AG11),1)</f>
        <v>1</v>
      </c>
      <c r="AT12" s="284">
        <v>1</v>
      </c>
      <c r="AU12" s="741">
        <f>IF(AA12&lt;$AD$3,EXP(InputData!$AJ11*AA12^$AQ$2+InputData!$AI11),1)</f>
        <v>1</v>
      </c>
      <c r="AV12" s="284">
        <f>IF(AB12&lt;$AD$3,EXP(InputData!$AJ11*AB12^$AQ$2+InputData!$AI11),1)</f>
        <v>1</v>
      </c>
      <c r="AW12" s="284">
        <f>IF(AC12&lt;$AD$3,EXP(InputData!$AJ11*AC12^$AQ$2+InputData!$AI11),1)</f>
        <v>1</v>
      </c>
      <c r="AX12" s="285">
        <v>1</v>
      </c>
      <c r="AY12" s="586">
        <f>-Diabetes!AK11*(InputData!$BB$5-1)/(Diabetes!Q11*(InputData!$BB$5-1)+1)</f>
        <v>0</v>
      </c>
      <c r="AZ12" s="587">
        <f>-Diabetes!AK11*(InputData!$BC$5-1)/(Diabetes!Q11*(InputData!$BC$5-1)+1)</f>
        <v>0</v>
      </c>
      <c r="BA12" s="588">
        <f t="shared" si="11"/>
        <v>0</v>
      </c>
      <c r="BB12" s="589">
        <f t="shared" si="1"/>
        <v>0</v>
      </c>
      <c r="BC12" s="589">
        <f t="shared" si="2"/>
        <v>0</v>
      </c>
      <c r="BD12" s="589">
        <f t="shared" si="3"/>
        <v>0</v>
      </c>
      <c r="BE12" s="590">
        <f t="shared" si="4"/>
        <v>0</v>
      </c>
      <c r="BF12" s="589">
        <f t="shared" si="5"/>
        <v>1</v>
      </c>
      <c r="BG12" s="589">
        <f t="shared" si="6"/>
        <v>1</v>
      </c>
      <c r="BH12" s="588">
        <f>(1-BA12*(1-InputData!$BD$233))</f>
        <v>1</v>
      </c>
      <c r="BI12" s="589">
        <f>(1-BB12*(1-InputData!$BD$234))</f>
        <v>1</v>
      </c>
      <c r="BJ12" s="589">
        <f t="shared" si="7"/>
        <v>1</v>
      </c>
      <c r="BK12" s="589">
        <f t="shared" si="8"/>
        <v>1</v>
      </c>
      <c r="BL12" s="590">
        <f t="shared" si="9"/>
        <v>1</v>
      </c>
    </row>
    <row r="13" spans="1:64">
      <c r="A13" s="8" t="s">
        <v>13</v>
      </c>
      <c r="B13">
        <f t="shared" si="10"/>
        <v>104</v>
      </c>
      <c r="C13" s="286">
        <f>InputData!AK12</f>
        <v>0</v>
      </c>
      <c r="D13" s="287">
        <f>InputData!AL12</f>
        <v>0</v>
      </c>
      <c r="E13" s="287">
        <f>InputData!AM12</f>
        <v>0</v>
      </c>
      <c r="F13" s="287">
        <f>InputData!AN12</f>
        <v>0</v>
      </c>
      <c r="G13" s="741">
        <f>IF($AA$3&lt;$AD$3,EXP(InputData!$AB12*$AA$3^$AQ$2+InputData!$AA12),1)</f>
        <v>1</v>
      </c>
      <c r="H13" s="284">
        <f>IF($AB$3&lt;$AD$3,EXP(InputData!$AB12*$AB$3^$AQ$2+InputData!$AA12),1)</f>
        <v>1</v>
      </c>
      <c r="I13" s="284">
        <f>IF($AC$3&lt;$AD$3,EXP(InputData!$AB12*$AC$3^$AQ$2+InputData!$AA12),1)</f>
        <v>1</v>
      </c>
      <c r="J13" s="284">
        <f>IF($AD$3&lt;$AD$3,EXP(InputData!$AB12*$AD$3^RRinputs!$F$3+InputData!$AA12),1)</f>
        <v>1</v>
      </c>
      <c r="K13" s="741">
        <f>IF($AA$3&lt;$AD$3,EXP(InputData!$AD12*$AA$3^$AQ$3+InputData!$AC12),1)</f>
        <v>1</v>
      </c>
      <c r="L13" s="284">
        <f>IF($AB$3&lt;$AD$3,EXP(InputData!$AD12*$AB$3^$AQ$3+InputData!$AC12),1)</f>
        <v>1</v>
      </c>
      <c r="M13" s="284">
        <f>IF($AC$3&lt;$AD$3,EXP(InputData!$AD12*$AC$3^$AQ$3+InputData!$AC12),1)</f>
        <v>1</v>
      </c>
      <c r="N13" s="285">
        <f>IF($AD$3&lt;$AD$3,EXP(InputData!$AD12*$AD$3^RRinputs!$F$3+InputData!$AC12),1)</f>
        <v>1</v>
      </c>
      <c r="O13" s="284">
        <v>1</v>
      </c>
      <c r="P13" s="284">
        <v>1</v>
      </c>
      <c r="Q13" s="284">
        <v>1</v>
      </c>
      <c r="R13" s="284">
        <v>1</v>
      </c>
      <c r="S13" s="741">
        <f>IF($AA$3&lt;$AD$3,EXP(InputData!$AH12*$AA$3^$AQ$3+InputData!$AG12),1)</f>
        <v>1</v>
      </c>
      <c r="T13" s="284">
        <f>IF($AB$3&lt;$AD$3,EXP(InputData!$AH12*$AB$3^$AQ$3+InputData!$AG12),1)</f>
        <v>1</v>
      </c>
      <c r="U13" s="284">
        <f>IF($AC$3&lt;$AD$3,EXP(InputData!$AH12*$AC$3^$AQ$3+InputData!$AG12),1)</f>
        <v>1</v>
      </c>
      <c r="V13" s="284">
        <f>IF($AD$3&lt;$AD$3,EXP(InputData!$AH12*$AD$3^RRinputs!$F$3+InputData!$AG12),1)</f>
        <v>1</v>
      </c>
      <c r="W13" s="741">
        <f>IF($AA$3&lt;$AD$3,EXP(InputData!$AJ12*$AA$3^$AQ$2+InputData!$AI12),1)</f>
        <v>1</v>
      </c>
      <c r="X13" s="284">
        <f>IF($AB$3&lt;$AD$3,EXP(InputData!$AJ12*$AB$3^$AQ$2+InputData!$AI12),1)</f>
        <v>1</v>
      </c>
      <c r="Y13" s="284">
        <f>IF($AC$3&lt;$AD$3,EXP(InputData!$AJ12*$AC$3^$AQ$2+InputData!$AI12),1)</f>
        <v>1</v>
      </c>
      <c r="Z13" s="284">
        <f>IF($AD$3&lt;$AD$3,EXP(InputData!$AJ12*$AD$3^RRinputs!F$3+InputData!$AI12),1)</f>
        <v>1</v>
      </c>
      <c r="AA13" s="949">
        <f>AA$3+'Run model'!$F$13</f>
        <v>204.75000001000006</v>
      </c>
      <c r="AB13" s="724">
        <f>AB$3+'Run model'!$F$13</f>
        <v>486.45570000000004</v>
      </c>
      <c r="AC13" s="724">
        <f>AC$3+'Run model'!$F$13</f>
        <v>1229.4259999999999</v>
      </c>
      <c r="AD13" s="724">
        <f>AD$3+'Run model'!$F$13</f>
        <v>3305.181</v>
      </c>
      <c r="AE13" s="263">
        <f>IF(AA13&lt;$AD$3,EXP(InputData!$AB12*AA13^$AQ$2+InputData!$AA12),1)</f>
        <v>1</v>
      </c>
      <c r="AF13" s="264">
        <f>IF(AB13&lt;$AD$3,EXP(InputData!$AB12*AB13^$AQ$2+InputData!$AA12),1)</f>
        <v>1</v>
      </c>
      <c r="AG13" s="264">
        <f>IF(AC13&lt;$AD$3,EXP(InputData!$AB12*AC13^$AQ$2+InputData!$AA12),1)</f>
        <v>1</v>
      </c>
      <c r="AH13" s="264">
        <v>1</v>
      </c>
      <c r="AI13" s="741">
        <f>IF(AA13&lt;$AD$3,EXP(InputData!$AD12*AA13^$AQ$3+InputData!$AC12),1)</f>
        <v>1</v>
      </c>
      <c r="AJ13" s="284">
        <f>IF(AB13&lt;$AD$3,EXP(InputData!$AD12*AB13^$AQ$3+InputData!$AC12),1)</f>
        <v>1</v>
      </c>
      <c r="AK13" s="284">
        <f>IF(AC13&lt;$AD$3,EXP(InputData!$AD12*AC13^$AQ$3+InputData!$AC12),1)</f>
        <v>1</v>
      </c>
      <c r="AL13" s="285">
        <v>1</v>
      </c>
      <c r="AM13" s="284">
        <v>1</v>
      </c>
      <c r="AN13" s="284">
        <v>1</v>
      </c>
      <c r="AO13" s="284">
        <v>1</v>
      </c>
      <c r="AP13" s="284">
        <v>1</v>
      </c>
      <c r="AQ13" s="741">
        <f>IF(AA13&lt;$AD$3,EXP(InputData!$AH12*AA13^RRinputs!F$3+InputData!$AG12),1)</f>
        <v>1</v>
      </c>
      <c r="AR13" s="284">
        <f>IF(AB13&lt;$AD$3,EXP(InputData!$AH12*AB13^$AQ$3+InputData!$AG12),1)</f>
        <v>1</v>
      </c>
      <c r="AS13" s="284">
        <f>IF(AC13&lt;$AD$3,EXP(InputData!$AH12*AC13^$AQ$3+InputData!$AG12),1)</f>
        <v>1</v>
      </c>
      <c r="AT13" s="284">
        <v>1</v>
      </c>
      <c r="AU13" s="741">
        <f>IF(AA13&lt;$AD$3,EXP(InputData!$AJ12*AA13^$AQ$2+InputData!$AI12),1)</f>
        <v>1</v>
      </c>
      <c r="AV13" s="284">
        <f>IF(AB13&lt;$AD$3,EXP(InputData!$AJ12*AB13^$AQ$2+InputData!$AI12),1)</f>
        <v>1</v>
      </c>
      <c r="AW13" s="284">
        <f>IF(AC13&lt;$AD$3,EXP(InputData!$AJ12*AC13^$AQ$2+InputData!$AI12),1)</f>
        <v>1</v>
      </c>
      <c r="AX13" s="285">
        <v>1</v>
      </c>
      <c r="AY13" s="586">
        <f>-Diabetes!AK12*(InputData!$BB$5-1)/(Diabetes!Q12*(InputData!$BB$5-1)+1)</f>
        <v>0</v>
      </c>
      <c r="AZ13" s="587">
        <f>-Diabetes!AK12*(InputData!$BC$5-1)/(Diabetes!Q12*(InputData!$BC$5-1)+1)</f>
        <v>0</v>
      </c>
      <c r="BA13" s="588">
        <f t="shared" si="11"/>
        <v>0</v>
      </c>
      <c r="BB13" s="589">
        <f t="shared" si="1"/>
        <v>0</v>
      </c>
      <c r="BC13" s="589">
        <f t="shared" si="2"/>
        <v>0</v>
      </c>
      <c r="BD13" s="589">
        <f t="shared" si="3"/>
        <v>0</v>
      </c>
      <c r="BE13" s="590">
        <f t="shared" si="4"/>
        <v>0</v>
      </c>
      <c r="BF13" s="589">
        <f t="shared" si="5"/>
        <v>1</v>
      </c>
      <c r="BG13" s="589">
        <f t="shared" si="6"/>
        <v>1</v>
      </c>
      <c r="BH13" s="588">
        <f>(1-BA13*(1-InputData!$BD$233))</f>
        <v>1</v>
      </c>
      <c r="BI13" s="589">
        <f>(1-BB13*(1-InputData!$BD$234))</f>
        <v>1</v>
      </c>
      <c r="BJ13" s="589">
        <f t="shared" si="7"/>
        <v>1</v>
      </c>
      <c r="BK13" s="589">
        <f t="shared" si="8"/>
        <v>1</v>
      </c>
      <c r="BL13" s="590">
        <f t="shared" si="9"/>
        <v>1</v>
      </c>
    </row>
    <row r="14" spans="1:64">
      <c r="A14" s="8" t="s">
        <v>13</v>
      </c>
      <c r="B14">
        <f t="shared" si="10"/>
        <v>105</v>
      </c>
      <c r="C14" s="286">
        <f>InputData!AK13</f>
        <v>0</v>
      </c>
      <c r="D14" s="287">
        <f>InputData!AL13</f>
        <v>0</v>
      </c>
      <c r="E14" s="287">
        <f>InputData!AM13</f>
        <v>0</v>
      </c>
      <c r="F14" s="287">
        <f>InputData!AN13</f>
        <v>0</v>
      </c>
      <c r="G14" s="741">
        <f>IF($AA$3&lt;$AD$3,EXP(InputData!$AB13*$AA$3^$AQ$2+InputData!$AA13),1)</f>
        <v>1</v>
      </c>
      <c r="H14" s="284">
        <f>IF($AB$3&lt;$AD$3,EXP(InputData!$AB13*$AB$3^$AQ$2+InputData!$AA13),1)</f>
        <v>1</v>
      </c>
      <c r="I14" s="284">
        <f>IF($AC$3&lt;$AD$3,EXP(InputData!$AB13*$AC$3^$AQ$2+InputData!$AA13),1)</f>
        <v>1</v>
      </c>
      <c r="J14" s="284">
        <f>IF($AD$3&lt;$AD$3,EXP(InputData!$AB13*$AD$3^RRinputs!$F$3+InputData!$AA13),1)</f>
        <v>1</v>
      </c>
      <c r="K14" s="741">
        <f>IF($AA$3&lt;$AD$3,EXP(InputData!$AD13*$AA$3^$AQ$3+InputData!$AC13),1)</f>
        <v>1</v>
      </c>
      <c r="L14" s="284">
        <f>IF($AB$3&lt;$AD$3,EXP(InputData!$AD13*$AB$3^$AQ$3+InputData!$AC13),1)</f>
        <v>1</v>
      </c>
      <c r="M14" s="284">
        <f>IF($AC$3&lt;$AD$3,EXP(InputData!$AD13*$AC$3^$AQ$3+InputData!$AC13),1)</f>
        <v>1</v>
      </c>
      <c r="N14" s="285">
        <f>IF($AD$3&lt;$AD$3,EXP(InputData!$AD13*$AD$3^RRinputs!$F$3+InputData!$AC13),1)</f>
        <v>1</v>
      </c>
      <c r="O14" s="284">
        <v>1</v>
      </c>
      <c r="P14" s="284">
        <v>1</v>
      </c>
      <c r="Q14" s="284">
        <v>1</v>
      </c>
      <c r="R14" s="284">
        <v>1</v>
      </c>
      <c r="S14" s="741">
        <f>IF($AA$3&lt;$AD$3,EXP(InputData!$AH13*$AA$3^$AQ$3+InputData!$AG13),1)</f>
        <v>1</v>
      </c>
      <c r="T14" s="284">
        <f>IF($AB$3&lt;$AD$3,EXP(InputData!$AH13*$AB$3^$AQ$3+InputData!$AG13),1)</f>
        <v>1</v>
      </c>
      <c r="U14" s="284">
        <f>IF($AC$3&lt;$AD$3,EXP(InputData!$AH13*$AC$3^$AQ$3+InputData!$AG13),1)</f>
        <v>1</v>
      </c>
      <c r="V14" s="284">
        <f>IF($AD$3&lt;$AD$3,EXP(InputData!$AH13*$AD$3^RRinputs!$F$3+InputData!$AG13),1)</f>
        <v>1</v>
      </c>
      <c r="W14" s="741">
        <f>IF($AA$3&lt;$AD$3,EXP(InputData!$AJ13*$AA$3^$AQ$2+InputData!$AI13),1)</f>
        <v>1</v>
      </c>
      <c r="X14" s="284">
        <f>IF($AB$3&lt;$AD$3,EXP(InputData!$AJ13*$AB$3^$AQ$2+InputData!$AI13),1)</f>
        <v>1</v>
      </c>
      <c r="Y14" s="284">
        <f>IF($AC$3&lt;$AD$3,EXP(InputData!$AJ13*$AC$3^$AQ$2+InputData!$AI13),1)</f>
        <v>1</v>
      </c>
      <c r="Z14" s="284">
        <f>IF($AD$3&lt;$AD$3,EXP(InputData!$AJ13*$AD$3^RRinputs!F$3+InputData!$AI13),1)</f>
        <v>1</v>
      </c>
      <c r="AA14" s="949">
        <f>AA$3+'Run model'!$F$13</f>
        <v>204.75000001000006</v>
      </c>
      <c r="AB14" s="724">
        <f>AB$3+'Run model'!$F$13</f>
        <v>486.45570000000004</v>
      </c>
      <c r="AC14" s="724">
        <f>AC$3+'Run model'!$F$13</f>
        <v>1229.4259999999999</v>
      </c>
      <c r="AD14" s="724">
        <f>AD$3+'Run model'!$F$13</f>
        <v>3305.181</v>
      </c>
      <c r="AE14" s="263">
        <f>IF(AA14&lt;$AD$3,EXP(InputData!$AB13*AA14^$AQ$2+InputData!$AA13),1)</f>
        <v>1</v>
      </c>
      <c r="AF14" s="264">
        <f>IF(AB14&lt;$AD$3,EXP(InputData!$AB13*AB14^$AQ$2+InputData!$AA13),1)</f>
        <v>1</v>
      </c>
      <c r="AG14" s="264">
        <f>IF(AC14&lt;$AD$3,EXP(InputData!$AB13*AC14^$AQ$2+InputData!$AA13),1)</f>
        <v>1</v>
      </c>
      <c r="AH14" s="264">
        <v>1</v>
      </c>
      <c r="AI14" s="741">
        <f>IF(AA14&lt;$AD$3,EXP(InputData!$AD13*AA14^$AQ$3+InputData!$AC13),1)</f>
        <v>1</v>
      </c>
      <c r="AJ14" s="284">
        <f>IF(AB14&lt;$AD$3,EXP(InputData!$AD13*AB14^$AQ$3+InputData!$AC13),1)</f>
        <v>1</v>
      </c>
      <c r="AK14" s="284">
        <f>IF(AC14&lt;$AD$3,EXP(InputData!$AD13*AC14^$AQ$3+InputData!$AC13),1)</f>
        <v>1</v>
      </c>
      <c r="AL14" s="285">
        <v>1</v>
      </c>
      <c r="AM14" s="284">
        <v>1</v>
      </c>
      <c r="AN14" s="284">
        <v>1</v>
      </c>
      <c r="AO14" s="284">
        <v>1</v>
      </c>
      <c r="AP14" s="284">
        <v>1</v>
      </c>
      <c r="AQ14" s="741">
        <f>IF(AA14&lt;$AD$3,EXP(InputData!$AH13*AA14^RRinputs!F$3+InputData!$AG13),1)</f>
        <v>1</v>
      </c>
      <c r="AR14" s="284">
        <f>IF(AB14&lt;$AD$3,EXP(InputData!$AH13*AB14^$AQ$3+InputData!$AG13),1)</f>
        <v>1</v>
      </c>
      <c r="AS14" s="284">
        <f>IF(AC14&lt;$AD$3,EXP(InputData!$AH13*AC14^$AQ$3+InputData!$AG13),1)</f>
        <v>1</v>
      </c>
      <c r="AT14" s="284">
        <v>1</v>
      </c>
      <c r="AU14" s="741">
        <f>IF(AA14&lt;$AD$3,EXP(InputData!$AJ13*AA14^$AQ$2+InputData!$AI13),1)</f>
        <v>1</v>
      </c>
      <c r="AV14" s="284">
        <f>IF(AB14&lt;$AD$3,EXP(InputData!$AJ13*AB14^$AQ$2+InputData!$AI13),1)</f>
        <v>1</v>
      </c>
      <c r="AW14" s="284">
        <f>IF(AC14&lt;$AD$3,EXP(InputData!$AJ13*AC14^$AQ$2+InputData!$AI13),1)</f>
        <v>1</v>
      </c>
      <c r="AX14" s="285">
        <v>1</v>
      </c>
      <c r="AY14" s="586">
        <f>-Diabetes!AK13*(InputData!$BB$5-1)/(Diabetes!Q13*(InputData!$BB$5-1)+1)</f>
        <v>0</v>
      </c>
      <c r="AZ14" s="587">
        <f>-Diabetes!AK13*(InputData!$BC$5-1)/(Diabetes!Q13*(InputData!$BC$5-1)+1)</f>
        <v>0</v>
      </c>
      <c r="BA14" s="588">
        <f t="shared" si="11"/>
        <v>0</v>
      </c>
      <c r="BB14" s="589">
        <f t="shared" si="1"/>
        <v>0</v>
      </c>
      <c r="BC14" s="589">
        <f t="shared" si="2"/>
        <v>0</v>
      </c>
      <c r="BD14" s="589">
        <f t="shared" si="3"/>
        <v>0</v>
      </c>
      <c r="BE14" s="590">
        <f t="shared" si="4"/>
        <v>0</v>
      </c>
      <c r="BF14" s="589">
        <f t="shared" si="5"/>
        <v>1</v>
      </c>
      <c r="BG14" s="589">
        <f t="shared" si="6"/>
        <v>1</v>
      </c>
      <c r="BH14" s="588">
        <f>(1-BA14*(1-InputData!$BD$233))</f>
        <v>1</v>
      </c>
      <c r="BI14" s="589">
        <f>(1-BB14*(1-InputData!$BD$234))</f>
        <v>1</v>
      </c>
      <c r="BJ14" s="589">
        <f t="shared" si="7"/>
        <v>1</v>
      </c>
      <c r="BK14" s="589">
        <f t="shared" si="8"/>
        <v>1</v>
      </c>
      <c r="BL14" s="590">
        <f t="shared" si="9"/>
        <v>1</v>
      </c>
    </row>
    <row r="15" spans="1:64">
      <c r="A15" s="8" t="s">
        <v>13</v>
      </c>
      <c r="B15">
        <f t="shared" si="10"/>
        <v>106</v>
      </c>
      <c r="C15" s="286">
        <f>InputData!AK14</f>
        <v>0</v>
      </c>
      <c r="D15" s="287">
        <f>InputData!AL14</f>
        <v>0</v>
      </c>
      <c r="E15" s="287">
        <f>InputData!AM14</f>
        <v>0</v>
      </c>
      <c r="F15" s="287">
        <f>InputData!AN14</f>
        <v>0</v>
      </c>
      <c r="G15" s="741">
        <f>IF($AA$3&lt;$AD$3,EXP(InputData!$AB14*$AA$3^$AQ$2+InputData!$AA14),1)</f>
        <v>1</v>
      </c>
      <c r="H15" s="284">
        <f>IF($AB$3&lt;$AD$3,EXP(InputData!$AB14*$AB$3^$AQ$2+InputData!$AA14),1)</f>
        <v>1</v>
      </c>
      <c r="I15" s="284">
        <f>IF($AC$3&lt;$AD$3,EXP(InputData!$AB14*$AC$3^$AQ$2+InputData!$AA14),1)</f>
        <v>1</v>
      </c>
      <c r="J15" s="284">
        <f>IF($AD$3&lt;$AD$3,EXP(InputData!$AB14*$AD$3^RRinputs!$F$3+InputData!$AA14),1)</f>
        <v>1</v>
      </c>
      <c r="K15" s="741">
        <f>IF($AA$3&lt;$AD$3,EXP(InputData!$AD14*$AA$3^$AQ$3+InputData!$AC14),1)</f>
        <v>1</v>
      </c>
      <c r="L15" s="284">
        <f>IF($AB$3&lt;$AD$3,EXP(InputData!$AD14*$AB$3^$AQ$3+InputData!$AC14),1)</f>
        <v>1</v>
      </c>
      <c r="M15" s="284">
        <f>IF($AC$3&lt;$AD$3,EXP(InputData!$AD14*$AC$3^$AQ$3+InputData!$AC14),1)</f>
        <v>1</v>
      </c>
      <c r="N15" s="285">
        <f>IF($AD$3&lt;$AD$3,EXP(InputData!$AD14*$AD$3^RRinputs!$F$3+InputData!$AC14),1)</f>
        <v>1</v>
      </c>
      <c r="O15" s="284">
        <v>1</v>
      </c>
      <c r="P15" s="284">
        <v>1</v>
      </c>
      <c r="Q15" s="284">
        <v>1</v>
      </c>
      <c r="R15" s="284">
        <v>1</v>
      </c>
      <c r="S15" s="741">
        <f>IF($AA$3&lt;$AD$3,EXP(InputData!$AH14*$AA$3^$AQ$3+InputData!$AG14),1)</f>
        <v>1</v>
      </c>
      <c r="T15" s="284">
        <f>IF($AB$3&lt;$AD$3,EXP(InputData!$AH14*$AB$3^$AQ$3+InputData!$AG14),1)</f>
        <v>1</v>
      </c>
      <c r="U15" s="284">
        <f>IF($AC$3&lt;$AD$3,EXP(InputData!$AH14*$AC$3^$AQ$3+InputData!$AG14),1)</f>
        <v>1</v>
      </c>
      <c r="V15" s="284">
        <f>IF($AD$3&lt;$AD$3,EXP(InputData!$AH14*$AD$3^RRinputs!$F$3+InputData!$AG14),1)</f>
        <v>1</v>
      </c>
      <c r="W15" s="741">
        <f>IF($AA$3&lt;$AD$3,EXP(InputData!$AJ14*$AA$3^$AQ$2+InputData!$AI14),1)</f>
        <v>1</v>
      </c>
      <c r="X15" s="284">
        <f>IF($AB$3&lt;$AD$3,EXP(InputData!$AJ14*$AB$3^$AQ$2+InputData!$AI14),1)</f>
        <v>1</v>
      </c>
      <c r="Y15" s="284">
        <f>IF($AC$3&lt;$AD$3,EXP(InputData!$AJ14*$AC$3^$AQ$2+InputData!$AI14),1)</f>
        <v>1</v>
      </c>
      <c r="Z15" s="284">
        <f>IF($AD$3&lt;$AD$3,EXP(InputData!$AJ14*$AD$3^RRinputs!F$3+InputData!$AI14),1)</f>
        <v>1</v>
      </c>
      <c r="AA15" s="949">
        <f>AA$3+'Run model'!$F$13</f>
        <v>204.75000001000006</v>
      </c>
      <c r="AB15" s="724">
        <f>AB$3+'Run model'!$F$13</f>
        <v>486.45570000000004</v>
      </c>
      <c r="AC15" s="724">
        <f>AC$3+'Run model'!$F$13</f>
        <v>1229.4259999999999</v>
      </c>
      <c r="AD15" s="724">
        <f>AD$3+'Run model'!$F$13</f>
        <v>3305.181</v>
      </c>
      <c r="AE15" s="263">
        <f>IF(AA15&lt;$AD$3,EXP(InputData!$AB14*AA15^$AQ$2+InputData!$AA14),1)</f>
        <v>1</v>
      </c>
      <c r="AF15" s="264">
        <f>IF(AB15&lt;$AD$3,EXP(InputData!$AB14*AB15^$AQ$2+InputData!$AA14),1)</f>
        <v>1</v>
      </c>
      <c r="AG15" s="264">
        <f>IF(AC15&lt;$AD$3,EXP(InputData!$AB14*AC15^$AQ$2+InputData!$AA14),1)</f>
        <v>1</v>
      </c>
      <c r="AH15" s="264">
        <v>1</v>
      </c>
      <c r="AI15" s="741">
        <f>IF(AA15&lt;$AD$3,EXP(InputData!$AD14*AA15^$AQ$3+InputData!$AC14),1)</f>
        <v>1</v>
      </c>
      <c r="AJ15" s="284">
        <f>IF(AB15&lt;$AD$3,EXP(InputData!$AD14*AB15^$AQ$3+InputData!$AC14),1)</f>
        <v>1</v>
      </c>
      <c r="AK15" s="284">
        <f>IF(AC15&lt;$AD$3,EXP(InputData!$AD14*AC15^$AQ$3+InputData!$AC14),1)</f>
        <v>1</v>
      </c>
      <c r="AL15" s="285">
        <v>1</v>
      </c>
      <c r="AM15" s="284">
        <v>1</v>
      </c>
      <c r="AN15" s="284">
        <v>1</v>
      </c>
      <c r="AO15" s="284">
        <v>1</v>
      </c>
      <c r="AP15" s="284">
        <v>1</v>
      </c>
      <c r="AQ15" s="741">
        <f>IF(AA15&lt;$AD$3,EXP(InputData!$AH14*AA15^RRinputs!F$3+InputData!$AG14),1)</f>
        <v>1</v>
      </c>
      <c r="AR15" s="284">
        <f>IF(AB15&lt;$AD$3,EXP(InputData!$AH14*AB15^$AQ$3+InputData!$AG14),1)</f>
        <v>1</v>
      </c>
      <c r="AS15" s="284">
        <f>IF(AC15&lt;$AD$3,EXP(InputData!$AH14*AC15^$AQ$3+InputData!$AG14),1)</f>
        <v>1</v>
      </c>
      <c r="AT15" s="284">
        <v>1</v>
      </c>
      <c r="AU15" s="741">
        <f>IF(AA15&lt;$AD$3,EXP(InputData!$AJ14*AA15^$AQ$2+InputData!$AI14),1)</f>
        <v>1</v>
      </c>
      <c r="AV15" s="284">
        <f>IF(AB15&lt;$AD$3,EXP(InputData!$AJ14*AB15^$AQ$2+InputData!$AI14),1)</f>
        <v>1</v>
      </c>
      <c r="AW15" s="284">
        <f>IF(AC15&lt;$AD$3,EXP(InputData!$AJ14*AC15^$AQ$2+InputData!$AI14),1)</f>
        <v>1</v>
      </c>
      <c r="AX15" s="285">
        <v>1</v>
      </c>
      <c r="AY15" s="586">
        <f>-Diabetes!AK14*(InputData!$BB$5-1)/(Diabetes!Q14*(InputData!$BB$5-1)+1)</f>
        <v>0</v>
      </c>
      <c r="AZ15" s="587">
        <f>-Diabetes!AK14*(InputData!$BC$5-1)/(Diabetes!Q14*(InputData!$BC$5-1)+1)</f>
        <v>0</v>
      </c>
      <c r="BA15" s="588">
        <f t="shared" si="11"/>
        <v>0</v>
      </c>
      <c r="BB15" s="589">
        <f t="shared" si="1"/>
        <v>0</v>
      </c>
      <c r="BC15" s="589">
        <f t="shared" si="2"/>
        <v>0</v>
      </c>
      <c r="BD15" s="589">
        <f t="shared" si="3"/>
        <v>0</v>
      </c>
      <c r="BE15" s="590">
        <f t="shared" si="4"/>
        <v>0</v>
      </c>
      <c r="BF15" s="589">
        <f t="shared" si="5"/>
        <v>1</v>
      </c>
      <c r="BG15" s="589">
        <f t="shared" si="6"/>
        <v>1</v>
      </c>
      <c r="BH15" s="588">
        <f>(1-BA15*(1-InputData!$BD$233))</f>
        <v>1</v>
      </c>
      <c r="BI15" s="589">
        <f>(1-BB15*(1-InputData!$BD$234))</f>
        <v>1</v>
      </c>
      <c r="BJ15" s="589">
        <f t="shared" si="7"/>
        <v>1</v>
      </c>
      <c r="BK15" s="589">
        <f t="shared" si="8"/>
        <v>1</v>
      </c>
      <c r="BL15" s="590">
        <f t="shared" si="9"/>
        <v>1</v>
      </c>
    </row>
    <row r="16" spans="1:64">
      <c r="A16" s="8" t="s">
        <v>13</v>
      </c>
      <c r="B16">
        <f t="shared" si="10"/>
        <v>107</v>
      </c>
      <c r="C16" s="286">
        <f>InputData!AK15</f>
        <v>0</v>
      </c>
      <c r="D16" s="287">
        <f>InputData!AL15</f>
        <v>0</v>
      </c>
      <c r="E16" s="287">
        <f>InputData!AM15</f>
        <v>0</v>
      </c>
      <c r="F16" s="287">
        <f>InputData!AN15</f>
        <v>0</v>
      </c>
      <c r="G16" s="741">
        <f>IF($AA$3&lt;$AD$3,EXP(InputData!$AB15*$AA$3^$AQ$2+InputData!$AA15),1)</f>
        <v>1</v>
      </c>
      <c r="H16" s="284">
        <f>IF($AB$3&lt;$AD$3,EXP(InputData!$AB15*$AB$3^$AQ$2+InputData!$AA15),1)</f>
        <v>1</v>
      </c>
      <c r="I16" s="284">
        <f>IF($AC$3&lt;$AD$3,EXP(InputData!$AB15*$AC$3^$AQ$2+InputData!$AA15),1)</f>
        <v>1</v>
      </c>
      <c r="J16" s="284">
        <f>IF($AD$3&lt;$AD$3,EXP(InputData!$AB15*$AD$3^RRinputs!$F$3+InputData!$AA15),1)</f>
        <v>1</v>
      </c>
      <c r="K16" s="741">
        <f>IF($AA$3&lt;$AD$3,EXP(InputData!$AD15*$AA$3^$AQ$3+InputData!$AC15),1)</f>
        <v>1</v>
      </c>
      <c r="L16" s="284">
        <f>IF($AB$3&lt;$AD$3,EXP(InputData!$AD15*$AB$3^$AQ$3+InputData!$AC15),1)</f>
        <v>1</v>
      </c>
      <c r="M16" s="284">
        <f>IF($AC$3&lt;$AD$3,EXP(InputData!$AD15*$AC$3^$AQ$3+InputData!$AC15),1)</f>
        <v>1</v>
      </c>
      <c r="N16" s="285">
        <f>IF($AD$3&lt;$AD$3,EXP(InputData!$AD15*$AD$3^RRinputs!$F$3+InputData!$AC15),1)</f>
        <v>1</v>
      </c>
      <c r="O16" s="284">
        <v>1</v>
      </c>
      <c r="P16" s="284">
        <v>1</v>
      </c>
      <c r="Q16" s="284">
        <v>1</v>
      </c>
      <c r="R16" s="284">
        <v>1</v>
      </c>
      <c r="S16" s="741">
        <f>IF($AA$3&lt;$AD$3,EXP(InputData!$AH15*$AA$3^$AQ$3+InputData!$AG15),1)</f>
        <v>1</v>
      </c>
      <c r="T16" s="284">
        <f>IF($AB$3&lt;$AD$3,EXP(InputData!$AH15*$AB$3^$AQ$3+InputData!$AG15),1)</f>
        <v>1</v>
      </c>
      <c r="U16" s="284">
        <f>IF($AC$3&lt;$AD$3,EXP(InputData!$AH15*$AC$3^$AQ$3+InputData!$AG15),1)</f>
        <v>1</v>
      </c>
      <c r="V16" s="284">
        <f>IF($AD$3&lt;$AD$3,EXP(InputData!$AH15*$AD$3^RRinputs!$F$3+InputData!$AG15),1)</f>
        <v>1</v>
      </c>
      <c r="W16" s="741">
        <f>IF($AA$3&lt;$AD$3,EXP(InputData!$AJ15*$AA$3^$AQ$2+InputData!$AI15),1)</f>
        <v>1</v>
      </c>
      <c r="X16" s="284">
        <f>IF($AB$3&lt;$AD$3,EXP(InputData!$AJ15*$AB$3^$AQ$2+InputData!$AI15),1)</f>
        <v>1</v>
      </c>
      <c r="Y16" s="284">
        <f>IF($AC$3&lt;$AD$3,EXP(InputData!$AJ15*$AC$3^$AQ$2+InputData!$AI15),1)</f>
        <v>1</v>
      </c>
      <c r="Z16" s="284">
        <f>IF($AD$3&lt;$AD$3,EXP(InputData!$AJ15*$AD$3^RRinputs!F$3+InputData!$AI15),1)</f>
        <v>1</v>
      </c>
      <c r="AA16" s="949">
        <f>AA$3+'Run model'!$F$13</f>
        <v>204.75000001000006</v>
      </c>
      <c r="AB16" s="724">
        <f>AB$3+'Run model'!$F$13</f>
        <v>486.45570000000004</v>
      </c>
      <c r="AC16" s="724">
        <f>AC$3+'Run model'!$F$13</f>
        <v>1229.4259999999999</v>
      </c>
      <c r="AD16" s="724">
        <f>AD$3+'Run model'!$F$13</f>
        <v>3305.181</v>
      </c>
      <c r="AE16" s="263">
        <f>IF(AA16&lt;$AD$3,EXP(InputData!$AB15*AA16^$AQ$2+InputData!$AA15),1)</f>
        <v>1</v>
      </c>
      <c r="AF16" s="264">
        <f>IF(AB16&lt;$AD$3,EXP(InputData!$AB15*AB16^$AQ$2+InputData!$AA15),1)</f>
        <v>1</v>
      </c>
      <c r="AG16" s="264">
        <f>IF(AC16&lt;$AD$3,EXP(InputData!$AB15*AC16^$AQ$2+InputData!$AA15),1)</f>
        <v>1</v>
      </c>
      <c r="AH16" s="264">
        <v>1</v>
      </c>
      <c r="AI16" s="741">
        <f>IF(AA16&lt;$AD$3,EXP(InputData!$AD15*AA16^$AQ$3+InputData!$AC15),1)</f>
        <v>1</v>
      </c>
      <c r="AJ16" s="284">
        <f>IF(AB16&lt;$AD$3,EXP(InputData!$AD15*AB16^$AQ$3+InputData!$AC15),1)</f>
        <v>1</v>
      </c>
      <c r="AK16" s="284">
        <f>IF(AC16&lt;$AD$3,EXP(InputData!$AD15*AC16^$AQ$3+InputData!$AC15),1)</f>
        <v>1</v>
      </c>
      <c r="AL16" s="285">
        <v>1</v>
      </c>
      <c r="AM16" s="284">
        <v>1</v>
      </c>
      <c r="AN16" s="284">
        <v>1</v>
      </c>
      <c r="AO16" s="284">
        <v>1</v>
      </c>
      <c r="AP16" s="284">
        <v>1</v>
      </c>
      <c r="AQ16" s="741">
        <f>IF(AA16&lt;$AD$3,EXP(InputData!$AH15*AA16^RRinputs!F$3+InputData!$AG15),1)</f>
        <v>1</v>
      </c>
      <c r="AR16" s="284">
        <f>IF(AB16&lt;$AD$3,EXP(InputData!$AH15*AB16^$AQ$3+InputData!$AG15),1)</f>
        <v>1</v>
      </c>
      <c r="AS16" s="284">
        <f>IF(AC16&lt;$AD$3,EXP(InputData!$AH15*AC16^$AQ$3+InputData!$AG15),1)</f>
        <v>1</v>
      </c>
      <c r="AT16" s="284">
        <v>1</v>
      </c>
      <c r="AU16" s="741">
        <f>IF(AA16&lt;$AD$3,EXP(InputData!$AJ15*AA16^$AQ$2+InputData!$AI15),1)</f>
        <v>1</v>
      </c>
      <c r="AV16" s="284">
        <f>IF(AB16&lt;$AD$3,EXP(InputData!$AJ15*AB16^$AQ$2+InputData!$AI15),1)</f>
        <v>1</v>
      </c>
      <c r="AW16" s="284">
        <f>IF(AC16&lt;$AD$3,EXP(InputData!$AJ15*AC16^$AQ$2+InputData!$AI15),1)</f>
        <v>1</v>
      </c>
      <c r="AX16" s="285">
        <v>1</v>
      </c>
      <c r="AY16" s="586">
        <f>-Diabetes!AK15*(InputData!$BB$5-1)/(Diabetes!Q15*(InputData!$BB$5-1)+1)</f>
        <v>0</v>
      </c>
      <c r="AZ16" s="587">
        <f>-Diabetes!AK15*(InputData!$BC$5-1)/(Diabetes!Q15*(InputData!$BC$5-1)+1)</f>
        <v>0</v>
      </c>
      <c r="BA16" s="588">
        <f t="shared" si="11"/>
        <v>0</v>
      </c>
      <c r="BB16" s="589">
        <f t="shared" si="1"/>
        <v>0</v>
      </c>
      <c r="BC16" s="589">
        <f t="shared" si="2"/>
        <v>0</v>
      </c>
      <c r="BD16" s="589">
        <f t="shared" si="3"/>
        <v>0</v>
      </c>
      <c r="BE16" s="590">
        <f t="shared" si="4"/>
        <v>0</v>
      </c>
      <c r="BF16" s="589">
        <f t="shared" si="5"/>
        <v>1</v>
      </c>
      <c r="BG16" s="589">
        <f t="shared" si="6"/>
        <v>1</v>
      </c>
      <c r="BH16" s="588">
        <f>(1-BA16*(1-InputData!$BD$233))</f>
        <v>1</v>
      </c>
      <c r="BI16" s="589">
        <f>(1-BB16*(1-InputData!$BD$234))</f>
        <v>1</v>
      </c>
      <c r="BJ16" s="589">
        <f t="shared" si="7"/>
        <v>1</v>
      </c>
      <c r="BK16" s="589">
        <f t="shared" si="8"/>
        <v>1</v>
      </c>
      <c r="BL16" s="590">
        <f t="shared" si="9"/>
        <v>1</v>
      </c>
    </row>
    <row r="17" spans="1:64">
      <c r="A17" s="8" t="s">
        <v>13</v>
      </c>
      <c r="B17">
        <f t="shared" si="10"/>
        <v>108</v>
      </c>
      <c r="C17" s="286">
        <f>InputData!AK16</f>
        <v>0</v>
      </c>
      <c r="D17" s="287">
        <f>InputData!AL16</f>
        <v>0</v>
      </c>
      <c r="E17" s="287">
        <f>InputData!AM16</f>
        <v>0</v>
      </c>
      <c r="F17" s="287">
        <f>InputData!AN16</f>
        <v>0</v>
      </c>
      <c r="G17" s="741">
        <f>IF($AA$3&lt;$AD$3,EXP(InputData!$AB16*$AA$3^$AQ$2+InputData!$AA16),1)</f>
        <v>1</v>
      </c>
      <c r="H17" s="284">
        <f>IF($AB$3&lt;$AD$3,EXP(InputData!$AB16*$AB$3^$AQ$2+InputData!$AA16),1)</f>
        <v>1</v>
      </c>
      <c r="I17" s="284">
        <f>IF($AC$3&lt;$AD$3,EXP(InputData!$AB16*$AC$3^$AQ$2+InputData!$AA16),1)</f>
        <v>1</v>
      </c>
      <c r="J17" s="284">
        <f>IF($AD$3&lt;$AD$3,EXP(InputData!$AB16*$AD$3^RRinputs!$F$3+InputData!$AA16),1)</f>
        <v>1</v>
      </c>
      <c r="K17" s="741">
        <f>IF($AA$3&lt;$AD$3,EXP(InputData!$AD16*$AA$3^$AQ$3+InputData!$AC16),1)</f>
        <v>1</v>
      </c>
      <c r="L17" s="284">
        <f>IF($AB$3&lt;$AD$3,EXP(InputData!$AD16*$AB$3^$AQ$3+InputData!$AC16),1)</f>
        <v>1</v>
      </c>
      <c r="M17" s="284">
        <f>IF($AC$3&lt;$AD$3,EXP(InputData!$AD16*$AC$3^$AQ$3+InputData!$AC16),1)</f>
        <v>1</v>
      </c>
      <c r="N17" s="285">
        <f>IF($AD$3&lt;$AD$3,EXP(InputData!$AD16*$AD$3^RRinputs!$F$3+InputData!$AC16),1)</f>
        <v>1</v>
      </c>
      <c r="O17" s="284">
        <v>1</v>
      </c>
      <c r="P17" s="284">
        <v>1</v>
      </c>
      <c r="Q17" s="284">
        <v>1</v>
      </c>
      <c r="R17" s="284">
        <v>1</v>
      </c>
      <c r="S17" s="741">
        <f>IF($AA$3&lt;$AD$3,EXP(InputData!$AH16*$AA$3^$AQ$3+InputData!$AG16),1)</f>
        <v>1</v>
      </c>
      <c r="T17" s="284">
        <f>IF($AB$3&lt;$AD$3,EXP(InputData!$AH16*$AB$3^$AQ$3+InputData!$AG16),1)</f>
        <v>1</v>
      </c>
      <c r="U17" s="284">
        <f>IF($AC$3&lt;$AD$3,EXP(InputData!$AH16*$AC$3^$AQ$3+InputData!$AG16),1)</f>
        <v>1</v>
      </c>
      <c r="V17" s="284">
        <f>IF($AD$3&lt;$AD$3,EXP(InputData!$AH16*$AD$3^RRinputs!$F$3+InputData!$AG16),1)</f>
        <v>1</v>
      </c>
      <c r="W17" s="741">
        <f>IF($AA$3&lt;$AD$3,EXP(InputData!$AJ16*$AA$3^$AQ$2+InputData!$AI16),1)</f>
        <v>1</v>
      </c>
      <c r="X17" s="284">
        <f>IF($AB$3&lt;$AD$3,EXP(InputData!$AJ16*$AB$3^$AQ$2+InputData!$AI16),1)</f>
        <v>1</v>
      </c>
      <c r="Y17" s="284">
        <f>IF($AC$3&lt;$AD$3,EXP(InputData!$AJ16*$AC$3^$AQ$2+InputData!$AI16),1)</f>
        <v>1</v>
      </c>
      <c r="Z17" s="284">
        <f>IF($AD$3&lt;$AD$3,EXP(InputData!$AJ16*$AD$3^RRinputs!F$3+InputData!$AI16),1)</f>
        <v>1</v>
      </c>
      <c r="AA17" s="949">
        <f>AA$3+'Run model'!$F$13</f>
        <v>204.75000001000006</v>
      </c>
      <c r="AB17" s="724">
        <f>AB$3+'Run model'!$F$13</f>
        <v>486.45570000000004</v>
      </c>
      <c r="AC17" s="724">
        <f>AC$3+'Run model'!$F$13</f>
        <v>1229.4259999999999</v>
      </c>
      <c r="AD17" s="724">
        <f>AD$3+'Run model'!$F$13</f>
        <v>3305.181</v>
      </c>
      <c r="AE17" s="263">
        <f>IF(AA17&lt;$AD$3,EXP(InputData!$AB16*AA17^$AQ$2+InputData!$AA16),1)</f>
        <v>1</v>
      </c>
      <c r="AF17" s="264">
        <f>IF(AB17&lt;$AD$3,EXP(InputData!$AB16*AB17^$AQ$2+InputData!$AA16),1)</f>
        <v>1</v>
      </c>
      <c r="AG17" s="264">
        <f>IF(AC17&lt;$AD$3,EXP(InputData!$AB16*AC17^$AQ$2+InputData!$AA16),1)</f>
        <v>1</v>
      </c>
      <c r="AH17" s="264">
        <v>1</v>
      </c>
      <c r="AI17" s="741">
        <f>IF(AA17&lt;$AD$3,EXP(InputData!$AD16*AA17^$AQ$3+InputData!$AC16),1)</f>
        <v>1</v>
      </c>
      <c r="AJ17" s="284">
        <f>IF(AB17&lt;$AD$3,EXP(InputData!$AD16*AB17^$AQ$3+InputData!$AC16),1)</f>
        <v>1</v>
      </c>
      <c r="AK17" s="284">
        <f>IF(AC17&lt;$AD$3,EXP(InputData!$AD16*AC17^$AQ$3+InputData!$AC16),1)</f>
        <v>1</v>
      </c>
      <c r="AL17" s="285">
        <v>1</v>
      </c>
      <c r="AM17" s="284">
        <v>1</v>
      </c>
      <c r="AN17" s="284">
        <v>1</v>
      </c>
      <c r="AO17" s="284">
        <v>1</v>
      </c>
      <c r="AP17" s="284">
        <v>1</v>
      </c>
      <c r="AQ17" s="741">
        <f>IF(AA17&lt;$AD$3,EXP(InputData!$AH16*AA17^RRinputs!F$3+InputData!$AG16),1)</f>
        <v>1</v>
      </c>
      <c r="AR17" s="284">
        <f>IF(AB17&lt;$AD$3,EXP(InputData!$AH16*AB17^$AQ$3+InputData!$AG16),1)</f>
        <v>1</v>
      </c>
      <c r="AS17" s="284">
        <f>IF(AC17&lt;$AD$3,EXP(InputData!$AH16*AC17^$AQ$3+InputData!$AG16),1)</f>
        <v>1</v>
      </c>
      <c r="AT17" s="284">
        <v>1</v>
      </c>
      <c r="AU17" s="741">
        <f>IF(AA17&lt;$AD$3,EXP(InputData!$AJ16*AA17^$AQ$2+InputData!$AI16),1)</f>
        <v>1</v>
      </c>
      <c r="AV17" s="284">
        <f>IF(AB17&lt;$AD$3,EXP(InputData!$AJ16*AB17^$AQ$2+InputData!$AI16),1)</f>
        <v>1</v>
      </c>
      <c r="AW17" s="284">
        <f>IF(AC17&lt;$AD$3,EXP(InputData!$AJ16*AC17^$AQ$2+InputData!$AI16),1)</f>
        <v>1</v>
      </c>
      <c r="AX17" s="285">
        <v>1</v>
      </c>
      <c r="AY17" s="586">
        <f>-Diabetes!AK16*(InputData!$BB$5-1)/(Diabetes!Q16*(InputData!$BB$5-1)+1)</f>
        <v>0</v>
      </c>
      <c r="AZ17" s="587">
        <f>-Diabetes!AK16*(InputData!$BC$5-1)/(Diabetes!Q16*(InputData!$BC$5-1)+1)</f>
        <v>0</v>
      </c>
      <c r="BA17" s="588">
        <f t="shared" si="11"/>
        <v>0</v>
      </c>
      <c r="BB17" s="589">
        <f t="shared" si="1"/>
        <v>0</v>
      </c>
      <c r="BC17" s="589">
        <f t="shared" si="2"/>
        <v>0</v>
      </c>
      <c r="BD17" s="589">
        <f t="shared" si="3"/>
        <v>0</v>
      </c>
      <c r="BE17" s="590">
        <f t="shared" si="4"/>
        <v>0</v>
      </c>
      <c r="BF17" s="589">
        <f t="shared" si="5"/>
        <v>1</v>
      </c>
      <c r="BG17" s="589">
        <f t="shared" si="6"/>
        <v>1</v>
      </c>
      <c r="BH17" s="588">
        <f>(1-BA17*(1-InputData!$BD$233))</f>
        <v>1</v>
      </c>
      <c r="BI17" s="589">
        <f>(1-BB17*(1-InputData!$BD$234))</f>
        <v>1</v>
      </c>
      <c r="BJ17" s="589">
        <f t="shared" si="7"/>
        <v>1</v>
      </c>
      <c r="BK17" s="589">
        <f t="shared" si="8"/>
        <v>1</v>
      </c>
      <c r="BL17" s="590">
        <f t="shared" si="9"/>
        <v>1</v>
      </c>
    </row>
    <row r="18" spans="1:64">
      <c r="A18" s="8" t="s">
        <v>13</v>
      </c>
      <c r="B18">
        <f t="shared" si="10"/>
        <v>109</v>
      </c>
      <c r="C18" s="286">
        <f>InputData!AK17</f>
        <v>0</v>
      </c>
      <c r="D18" s="287">
        <f>InputData!AL17</f>
        <v>0</v>
      </c>
      <c r="E18" s="287">
        <f>InputData!AM17</f>
        <v>0</v>
      </c>
      <c r="F18" s="287">
        <f>InputData!AN17</f>
        <v>0</v>
      </c>
      <c r="G18" s="741">
        <f>IF($AA$3&lt;$AD$3,EXP(InputData!$AB17*$AA$3^$AQ$2+InputData!$AA17),1)</f>
        <v>1</v>
      </c>
      <c r="H18" s="284">
        <f>IF($AB$3&lt;$AD$3,EXP(InputData!$AB17*$AB$3^$AQ$2+InputData!$AA17),1)</f>
        <v>1</v>
      </c>
      <c r="I18" s="284">
        <f>IF($AC$3&lt;$AD$3,EXP(InputData!$AB17*$AC$3^$AQ$2+InputData!$AA17),1)</f>
        <v>1</v>
      </c>
      <c r="J18" s="284">
        <f>IF($AD$3&lt;$AD$3,EXP(InputData!$AB17*$AD$3^RRinputs!$F$3+InputData!$AA17),1)</f>
        <v>1</v>
      </c>
      <c r="K18" s="741">
        <f>IF($AA$3&lt;$AD$3,EXP(InputData!$AD17*$AA$3^$AQ$3+InputData!$AC17),1)</f>
        <v>1</v>
      </c>
      <c r="L18" s="284">
        <f>IF($AB$3&lt;$AD$3,EXP(InputData!$AD17*$AB$3^$AQ$3+InputData!$AC17),1)</f>
        <v>1</v>
      </c>
      <c r="M18" s="284">
        <f>IF($AC$3&lt;$AD$3,EXP(InputData!$AD17*$AC$3^$AQ$3+InputData!$AC17),1)</f>
        <v>1</v>
      </c>
      <c r="N18" s="285">
        <f>IF($AD$3&lt;$AD$3,EXP(InputData!$AD17*$AD$3^RRinputs!$F$3+InputData!$AC17),1)</f>
        <v>1</v>
      </c>
      <c r="O18" s="284">
        <v>1</v>
      </c>
      <c r="P18" s="284">
        <v>1</v>
      </c>
      <c r="Q18" s="284">
        <v>1</v>
      </c>
      <c r="R18" s="284">
        <v>1</v>
      </c>
      <c r="S18" s="741">
        <f>IF($AA$3&lt;$AD$3,EXP(InputData!$AH17*$AA$3^$AQ$3+InputData!$AG17),1)</f>
        <v>1</v>
      </c>
      <c r="T18" s="284">
        <f>IF($AB$3&lt;$AD$3,EXP(InputData!$AH17*$AB$3^$AQ$3+InputData!$AG17),1)</f>
        <v>1</v>
      </c>
      <c r="U18" s="284">
        <f>IF($AC$3&lt;$AD$3,EXP(InputData!$AH17*$AC$3^$AQ$3+InputData!$AG17),1)</f>
        <v>1</v>
      </c>
      <c r="V18" s="284">
        <f>IF($AD$3&lt;$AD$3,EXP(InputData!$AH17*$AD$3^RRinputs!$F$3+InputData!$AG17),1)</f>
        <v>1</v>
      </c>
      <c r="W18" s="741">
        <f>IF($AA$3&lt;$AD$3,EXP(InputData!$AJ17*$AA$3^$AQ$2+InputData!$AI17),1)</f>
        <v>1</v>
      </c>
      <c r="X18" s="284">
        <f>IF($AB$3&lt;$AD$3,EXP(InputData!$AJ17*$AB$3^$AQ$2+InputData!$AI17),1)</f>
        <v>1</v>
      </c>
      <c r="Y18" s="284">
        <f>IF($AC$3&lt;$AD$3,EXP(InputData!$AJ17*$AC$3^$AQ$2+InputData!$AI17),1)</f>
        <v>1</v>
      </c>
      <c r="Z18" s="284">
        <f>IF($AD$3&lt;$AD$3,EXP(InputData!$AJ17*$AD$3^RRinputs!F$3+InputData!$AI17),1)</f>
        <v>1</v>
      </c>
      <c r="AA18" s="949">
        <f>AA$3+'Run model'!$F$13</f>
        <v>204.75000001000006</v>
      </c>
      <c r="AB18" s="724">
        <f>AB$3+'Run model'!$F$13</f>
        <v>486.45570000000004</v>
      </c>
      <c r="AC18" s="724">
        <f>AC$3+'Run model'!$F$13</f>
        <v>1229.4259999999999</v>
      </c>
      <c r="AD18" s="724">
        <f>AD$3+'Run model'!$F$13</f>
        <v>3305.181</v>
      </c>
      <c r="AE18" s="263">
        <f>IF(AA18&lt;$AD$3,EXP(InputData!$AB17*AA18^$AQ$2+InputData!$AA17),1)</f>
        <v>1</v>
      </c>
      <c r="AF18" s="264">
        <f>IF(AB18&lt;$AD$3,EXP(InputData!$AB17*AB18^$AQ$2+InputData!$AA17),1)</f>
        <v>1</v>
      </c>
      <c r="AG18" s="264">
        <f>IF(AC18&lt;$AD$3,EXP(InputData!$AB17*AC18^$AQ$2+InputData!$AA17),1)</f>
        <v>1</v>
      </c>
      <c r="AH18" s="264">
        <v>1</v>
      </c>
      <c r="AI18" s="741">
        <f>IF(AA18&lt;$AD$3,EXP(InputData!$AD17*AA18^$AQ$3+InputData!$AC17),1)</f>
        <v>1</v>
      </c>
      <c r="AJ18" s="284">
        <f>IF(AB18&lt;$AD$3,EXP(InputData!$AD17*AB18^$AQ$3+InputData!$AC17),1)</f>
        <v>1</v>
      </c>
      <c r="AK18" s="284">
        <f>IF(AC18&lt;$AD$3,EXP(InputData!$AD17*AC18^$AQ$3+InputData!$AC17),1)</f>
        <v>1</v>
      </c>
      <c r="AL18" s="285">
        <v>1</v>
      </c>
      <c r="AM18" s="284">
        <v>1</v>
      </c>
      <c r="AN18" s="284">
        <v>1</v>
      </c>
      <c r="AO18" s="284">
        <v>1</v>
      </c>
      <c r="AP18" s="284">
        <v>1</v>
      </c>
      <c r="AQ18" s="741">
        <f>IF(AA18&lt;$AD$3,EXP(InputData!$AH17*AA18^RRinputs!F$3+InputData!$AG17),1)</f>
        <v>1</v>
      </c>
      <c r="AR18" s="284">
        <f>IF(AB18&lt;$AD$3,EXP(InputData!$AH17*AB18^$AQ$3+InputData!$AG17),1)</f>
        <v>1</v>
      </c>
      <c r="AS18" s="284">
        <f>IF(AC18&lt;$AD$3,EXP(InputData!$AH17*AC18^$AQ$3+InputData!$AG17),1)</f>
        <v>1</v>
      </c>
      <c r="AT18" s="284">
        <v>1</v>
      </c>
      <c r="AU18" s="741">
        <f>IF(AA18&lt;$AD$3,EXP(InputData!$AJ17*AA18^$AQ$2+InputData!$AI17),1)</f>
        <v>1</v>
      </c>
      <c r="AV18" s="284">
        <f>IF(AB18&lt;$AD$3,EXP(InputData!$AJ17*AB18^$AQ$2+InputData!$AI17),1)</f>
        <v>1</v>
      </c>
      <c r="AW18" s="284">
        <f>IF(AC18&lt;$AD$3,EXP(InputData!$AJ17*AC18^$AQ$2+InputData!$AI17),1)</f>
        <v>1</v>
      </c>
      <c r="AX18" s="285">
        <v>1</v>
      </c>
      <c r="AY18" s="586">
        <f>-Diabetes!AK17*(InputData!$BB$5-1)/(Diabetes!Q17*(InputData!$BB$5-1)+1)</f>
        <v>0</v>
      </c>
      <c r="AZ18" s="587">
        <f>-Diabetes!AK17*(InputData!$BC$5-1)/(Diabetes!Q17*(InputData!$BC$5-1)+1)</f>
        <v>0</v>
      </c>
      <c r="BA18" s="588">
        <f t="shared" si="11"/>
        <v>0</v>
      </c>
      <c r="BB18" s="589">
        <f t="shared" si="1"/>
        <v>0</v>
      </c>
      <c r="BC18" s="589">
        <f t="shared" si="2"/>
        <v>0</v>
      </c>
      <c r="BD18" s="589">
        <f t="shared" si="3"/>
        <v>0</v>
      </c>
      <c r="BE18" s="590">
        <f t="shared" si="4"/>
        <v>0</v>
      </c>
      <c r="BF18" s="589">
        <f t="shared" si="5"/>
        <v>1</v>
      </c>
      <c r="BG18" s="589">
        <f t="shared" si="6"/>
        <v>1</v>
      </c>
      <c r="BH18" s="588">
        <f>(1-BA18*(1-InputData!$BD$233))</f>
        <v>1</v>
      </c>
      <c r="BI18" s="589">
        <f>(1-BB18*(1-InputData!$BD$234))</f>
        <v>1</v>
      </c>
      <c r="BJ18" s="589">
        <f t="shared" si="7"/>
        <v>1</v>
      </c>
      <c r="BK18" s="589">
        <f t="shared" si="8"/>
        <v>1</v>
      </c>
      <c r="BL18" s="590">
        <f t="shared" si="9"/>
        <v>1</v>
      </c>
    </row>
    <row r="19" spans="1:64">
      <c r="A19" s="8" t="s">
        <v>13</v>
      </c>
      <c r="B19">
        <f t="shared" si="10"/>
        <v>110</v>
      </c>
      <c r="C19" s="286">
        <f>InputData!AK18</f>
        <v>0</v>
      </c>
      <c r="D19" s="287">
        <f>InputData!AL18</f>
        <v>0</v>
      </c>
      <c r="E19" s="287">
        <f>InputData!AM18</f>
        <v>0</v>
      </c>
      <c r="F19" s="287">
        <f>InputData!AN18</f>
        <v>0</v>
      </c>
      <c r="G19" s="741">
        <f>IF($AA$3&lt;$AD$3,EXP(InputData!$AB18*$AA$3^$AQ$2+InputData!$AA18),1)</f>
        <v>1</v>
      </c>
      <c r="H19" s="284">
        <f>IF($AB$3&lt;$AD$3,EXP(InputData!$AB18*$AB$3^$AQ$2+InputData!$AA18),1)</f>
        <v>1</v>
      </c>
      <c r="I19" s="284">
        <f>IF($AC$3&lt;$AD$3,EXP(InputData!$AB18*$AC$3^$AQ$2+InputData!$AA18),1)</f>
        <v>1</v>
      </c>
      <c r="J19" s="284">
        <f>IF($AD$3&lt;$AD$3,EXP(InputData!$AB18*$AD$3^RRinputs!$F$3+InputData!$AA18),1)</f>
        <v>1</v>
      </c>
      <c r="K19" s="741">
        <f>IF($AA$3&lt;$AD$3,EXP(InputData!$AD18*$AA$3^$AQ$3+InputData!$AC18),1)</f>
        <v>1</v>
      </c>
      <c r="L19" s="284">
        <f>IF($AB$3&lt;$AD$3,EXP(InputData!$AD18*$AB$3^$AQ$3+InputData!$AC18),1)</f>
        <v>1</v>
      </c>
      <c r="M19" s="284">
        <f>IF($AC$3&lt;$AD$3,EXP(InputData!$AD18*$AC$3^$AQ$3+InputData!$AC18),1)</f>
        <v>1</v>
      </c>
      <c r="N19" s="285">
        <f>IF($AD$3&lt;$AD$3,EXP(InputData!$AD18*$AD$3^RRinputs!$F$3+InputData!$AC18),1)</f>
        <v>1</v>
      </c>
      <c r="O19" s="284">
        <v>1</v>
      </c>
      <c r="P19" s="284">
        <v>1</v>
      </c>
      <c r="Q19" s="284">
        <v>1</v>
      </c>
      <c r="R19" s="284">
        <v>1</v>
      </c>
      <c r="S19" s="741">
        <f>IF($AA$3&lt;$AD$3,EXP(InputData!$AH18*$AA$3^$AQ$3+InputData!$AG18),1)</f>
        <v>1</v>
      </c>
      <c r="T19" s="284">
        <f>IF($AB$3&lt;$AD$3,EXP(InputData!$AH18*$AB$3^$AQ$3+InputData!$AG18),1)</f>
        <v>1</v>
      </c>
      <c r="U19" s="284">
        <f>IF($AC$3&lt;$AD$3,EXP(InputData!$AH18*$AC$3^$AQ$3+InputData!$AG18),1)</f>
        <v>1</v>
      </c>
      <c r="V19" s="284">
        <f>IF($AD$3&lt;$AD$3,EXP(InputData!$AH18*$AD$3^RRinputs!$F$3+InputData!$AG18),1)</f>
        <v>1</v>
      </c>
      <c r="W19" s="741">
        <f>IF($AA$3&lt;$AD$3,EXP(InputData!$AJ18*$AA$3^$AQ$2+InputData!$AI18),1)</f>
        <v>1</v>
      </c>
      <c r="X19" s="284">
        <f>IF($AB$3&lt;$AD$3,EXP(InputData!$AJ18*$AB$3^$AQ$2+InputData!$AI18),1)</f>
        <v>1</v>
      </c>
      <c r="Y19" s="284">
        <f>IF($AC$3&lt;$AD$3,EXP(InputData!$AJ18*$AC$3^$AQ$2+InputData!$AI18),1)</f>
        <v>1</v>
      </c>
      <c r="Z19" s="284">
        <f>IF($AD$3&lt;$AD$3,EXP(InputData!$AJ18*$AD$3^RRinputs!F$3+InputData!$AI18),1)</f>
        <v>1</v>
      </c>
      <c r="AA19" s="949">
        <f>AA$3+'Run model'!$F$13</f>
        <v>204.75000001000006</v>
      </c>
      <c r="AB19" s="724">
        <f>AB$3+'Run model'!$F$13</f>
        <v>486.45570000000004</v>
      </c>
      <c r="AC19" s="724">
        <f>AC$3+'Run model'!$F$13</f>
        <v>1229.4259999999999</v>
      </c>
      <c r="AD19" s="724">
        <f>AD$3+'Run model'!$F$13</f>
        <v>3305.181</v>
      </c>
      <c r="AE19" s="263">
        <f>IF(AA19&lt;$AD$3,EXP(InputData!$AB18*AA19^$AQ$2+InputData!$AA18),1)</f>
        <v>1</v>
      </c>
      <c r="AF19" s="264">
        <f>IF(AB19&lt;$AD$3,EXP(InputData!$AB18*AB19^$AQ$2+InputData!$AA18),1)</f>
        <v>1</v>
      </c>
      <c r="AG19" s="264">
        <f>IF(AC19&lt;$AD$3,EXP(InputData!$AB18*AC19^$AQ$2+InputData!$AA18),1)</f>
        <v>1</v>
      </c>
      <c r="AH19" s="264">
        <v>1</v>
      </c>
      <c r="AI19" s="741">
        <f>IF(AA19&lt;$AD$3,EXP(InputData!$AD18*AA19^$AQ$3+InputData!$AC18),1)</f>
        <v>1</v>
      </c>
      <c r="AJ19" s="284">
        <f>IF(AB19&lt;$AD$3,EXP(InputData!$AD18*AB19^$AQ$3+InputData!$AC18),1)</f>
        <v>1</v>
      </c>
      <c r="AK19" s="284">
        <f>IF(AC19&lt;$AD$3,EXP(InputData!$AD18*AC19^$AQ$3+InputData!$AC18),1)</f>
        <v>1</v>
      </c>
      <c r="AL19" s="285">
        <v>1</v>
      </c>
      <c r="AM19" s="284">
        <v>1</v>
      </c>
      <c r="AN19" s="284">
        <v>1</v>
      </c>
      <c r="AO19" s="284">
        <v>1</v>
      </c>
      <c r="AP19" s="284">
        <v>1</v>
      </c>
      <c r="AQ19" s="741">
        <f>IF(AA19&lt;$AD$3,EXP(InputData!$AH18*AA19^RRinputs!F$3+InputData!$AG18),1)</f>
        <v>1</v>
      </c>
      <c r="AR19" s="284">
        <f>IF(AB19&lt;$AD$3,EXP(InputData!$AH18*AB19^$AQ$3+InputData!$AG18),1)</f>
        <v>1</v>
      </c>
      <c r="AS19" s="284">
        <f>IF(AC19&lt;$AD$3,EXP(InputData!$AH18*AC19^$AQ$3+InputData!$AG18),1)</f>
        <v>1</v>
      </c>
      <c r="AT19" s="284">
        <v>1</v>
      </c>
      <c r="AU19" s="741">
        <f>IF(AA19&lt;$AD$3,EXP(InputData!$AJ18*AA19^$AQ$2+InputData!$AI18),1)</f>
        <v>1</v>
      </c>
      <c r="AV19" s="284">
        <f>IF(AB19&lt;$AD$3,EXP(InputData!$AJ18*AB19^$AQ$2+InputData!$AI18),1)</f>
        <v>1</v>
      </c>
      <c r="AW19" s="284">
        <f>IF(AC19&lt;$AD$3,EXP(InputData!$AJ18*AC19^$AQ$2+InputData!$AI18),1)</f>
        <v>1</v>
      </c>
      <c r="AX19" s="285">
        <v>1</v>
      </c>
      <c r="AY19" s="586">
        <f>-Diabetes!AK18*(InputData!$BB$5-1)/(Diabetes!Q18*(InputData!$BB$5-1)+1)</f>
        <v>0</v>
      </c>
      <c r="AZ19" s="587">
        <f>-Diabetes!AK18*(InputData!$BC$5-1)/(Diabetes!Q18*(InputData!$BC$5-1)+1)</f>
        <v>0</v>
      </c>
      <c r="BA19" s="588">
        <f t="shared" si="11"/>
        <v>0</v>
      </c>
      <c r="BB19" s="589">
        <f t="shared" si="1"/>
        <v>0</v>
      </c>
      <c r="BC19" s="589">
        <f t="shared" si="2"/>
        <v>0</v>
      </c>
      <c r="BD19" s="589">
        <f t="shared" si="3"/>
        <v>0</v>
      </c>
      <c r="BE19" s="590">
        <f t="shared" si="4"/>
        <v>0</v>
      </c>
      <c r="BF19" s="589">
        <f t="shared" si="5"/>
        <v>1</v>
      </c>
      <c r="BG19" s="589">
        <f t="shared" si="6"/>
        <v>1</v>
      </c>
      <c r="BH19" s="588">
        <f>(1-BA19*(1-InputData!$BD$233))</f>
        <v>1</v>
      </c>
      <c r="BI19" s="589">
        <f>(1-BB19*(1-InputData!$BD$234))</f>
        <v>1</v>
      </c>
      <c r="BJ19" s="589">
        <f t="shared" si="7"/>
        <v>1</v>
      </c>
      <c r="BK19" s="589">
        <f t="shared" si="8"/>
        <v>1</v>
      </c>
      <c r="BL19" s="590">
        <f t="shared" si="9"/>
        <v>1</v>
      </c>
    </row>
    <row r="20" spans="1:64">
      <c r="A20" s="8" t="s">
        <v>13</v>
      </c>
      <c r="B20">
        <f t="shared" si="10"/>
        <v>111</v>
      </c>
      <c r="C20" s="286">
        <f>InputData!AK19</f>
        <v>0</v>
      </c>
      <c r="D20" s="287">
        <f>InputData!AL19</f>
        <v>0</v>
      </c>
      <c r="E20" s="287">
        <f>InputData!AM19</f>
        <v>0</v>
      </c>
      <c r="F20" s="287">
        <f>InputData!AN19</f>
        <v>0</v>
      </c>
      <c r="G20" s="741">
        <f>IF($AA$3&lt;$AD$3,EXP(InputData!$AB19*$AA$3^$AQ$2+InputData!$AA19),1)</f>
        <v>1</v>
      </c>
      <c r="H20" s="284">
        <f>IF($AB$3&lt;$AD$3,EXP(InputData!$AB19*$AB$3^$AQ$2+InputData!$AA19),1)</f>
        <v>1</v>
      </c>
      <c r="I20" s="284">
        <f>IF($AC$3&lt;$AD$3,EXP(InputData!$AB19*$AC$3^$AQ$2+InputData!$AA19),1)</f>
        <v>1</v>
      </c>
      <c r="J20" s="284">
        <f>IF($AD$3&lt;$AD$3,EXP(InputData!$AB19*$AD$3^RRinputs!$F$3+InputData!$AA19),1)</f>
        <v>1</v>
      </c>
      <c r="K20" s="741">
        <f>IF($AA$3&lt;$AD$3,EXP(InputData!$AD19*$AA$3^$AQ$3+InputData!$AC19),1)</f>
        <v>1</v>
      </c>
      <c r="L20" s="284">
        <f>IF($AB$3&lt;$AD$3,EXP(InputData!$AD19*$AB$3^$AQ$3+InputData!$AC19),1)</f>
        <v>1</v>
      </c>
      <c r="M20" s="284">
        <f>IF($AC$3&lt;$AD$3,EXP(InputData!$AD19*$AC$3^$AQ$3+InputData!$AC19),1)</f>
        <v>1</v>
      </c>
      <c r="N20" s="285">
        <f>IF($AD$3&lt;$AD$3,EXP(InputData!$AD19*$AD$3^RRinputs!$F$3+InputData!$AC19),1)</f>
        <v>1</v>
      </c>
      <c r="O20" s="284">
        <v>1</v>
      </c>
      <c r="P20" s="284">
        <v>1</v>
      </c>
      <c r="Q20" s="284">
        <v>1</v>
      </c>
      <c r="R20" s="284">
        <v>1</v>
      </c>
      <c r="S20" s="741">
        <f>IF($AA$3&lt;$AD$3,EXP(InputData!$AH19*$AA$3^$AQ$3+InputData!$AG19),1)</f>
        <v>1</v>
      </c>
      <c r="T20" s="284">
        <f>IF($AB$3&lt;$AD$3,EXP(InputData!$AH19*$AB$3^$AQ$3+InputData!$AG19),1)</f>
        <v>1</v>
      </c>
      <c r="U20" s="284">
        <f>IF($AC$3&lt;$AD$3,EXP(InputData!$AH19*$AC$3^$AQ$3+InputData!$AG19),1)</f>
        <v>1</v>
      </c>
      <c r="V20" s="284">
        <f>IF($AD$3&lt;$AD$3,EXP(InputData!$AH19*$AD$3^RRinputs!$F$3+InputData!$AG19),1)</f>
        <v>1</v>
      </c>
      <c r="W20" s="741">
        <f>IF($AA$3&lt;$AD$3,EXP(InputData!$AJ19*$AA$3^$AQ$2+InputData!$AI19),1)</f>
        <v>1</v>
      </c>
      <c r="X20" s="284">
        <f>IF($AB$3&lt;$AD$3,EXP(InputData!$AJ19*$AB$3^$AQ$2+InputData!$AI19),1)</f>
        <v>1</v>
      </c>
      <c r="Y20" s="284">
        <f>IF($AC$3&lt;$AD$3,EXP(InputData!$AJ19*$AC$3^$AQ$2+InputData!$AI19),1)</f>
        <v>1</v>
      </c>
      <c r="Z20" s="284">
        <f>IF($AD$3&lt;$AD$3,EXP(InputData!$AJ19*$AD$3^RRinputs!F$3+InputData!$AI19),1)</f>
        <v>1</v>
      </c>
      <c r="AA20" s="949">
        <f>AA$3+'Run model'!$F$13</f>
        <v>204.75000001000006</v>
      </c>
      <c r="AB20" s="724">
        <f>AB$3+'Run model'!$F$13</f>
        <v>486.45570000000004</v>
      </c>
      <c r="AC20" s="724">
        <f>AC$3+'Run model'!$F$13</f>
        <v>1229.4259999999999</v>
      </c>
      <c r="AD20" s="724">
        <f>AD$3+'Run model'!$F$13</f>
        <v>3305.181</v>
      </c>
      <c r="AE20" s="263">
        <f>IF(AA20&lt;$AD$3,EXP(InputData!$AB19*AA20^$AQ$2+InputData!$AA19),1)</f>
        <v>1</v>
      </c>
      <c r="AF20" s="264">
        <f>IF(AB20&lt;$AD$3,EXP(InputData!$AB19*AB20^$AQ$2+InputData!$AA19),1)</f>
        <v>1</v>
      </c>
      <c r="AG20" s="264">
        <f>IF(AC20&lt;$AD$3,EXP(InputData!$AB19*AC20^$AQ$2+InputData!$AA19),1)</f>
        <v>1</v>
      </c>
      <c r="AH20" s="264">
        <v>1</v>
      </c>
      <c r="AI20" s="741">
        <f>IF(AA20&lt;$AD$3,EXP(InputData!$AD19*AA20^$AQ$3+InputData!$AC19),1)</f>
        <v>1</v>
      </c>
      <c r="AJ20" s="284">
        <f>IF(AB20&lt;$AD$3,EXP(InputData!$AD19*AB20^$AQ$3+InputData!$AC19),1)</f>
        <v>1</v>
      </c>
      <c r="AK20" s="284">
        <f>IF(AC20&lt;$AD$3,EXP(InputData!$AD19*AC20^$AQ$3+InputData!$AC19),1)</f>
        <v>1</v>
      </c>
      <c r="AL20" s="285">
        <v>1</v>
      </c>
      <c r="AM20" s="284">
        <v>1</v>
      </c>
      <c r="AN20" s="284">
        <v>1</v>
      </c>
      <c r="AO20" s="284">
        <v>1</v>
      </c>
      <c r="AP20" s="284">
        <v>1</v>
      </c>
      <c r="AQ20" s="741">
        <f>IF(AA20&lt;$AD$3,EXP(InputData!$AH19*AA20^RRinputs!F$3+InputData!$AG19),1)</f>
        <v>1</v>
      </c>
      <c r="AR20" s="284">
        <f>IF(AB20&lt;$AD$3,EXP(InputData!$AH19*AB20^$AQ$3+InputData!$AG19),1)</f>
        <v>1</v>
      </c>
      <c r="AS20" s="284">
        <f>IF(AC20&lt;$AD$3,EXP(InputData!$AH19*AC20^$AQ$3+InputData!$AG19),1)</f>
        <v>1</v>
      </c>
      <c r="AT20" s="284">
        <v>1</v>
      </c>
      <c r="AU20" s="741">
        <f>IF(AA20&lt;$AD$3,EXP(InputData!$AJ19*AA20^$AQ$2+InputData!$AI19),1)</f>
        <v>1</v>
      </c>
      <c r="AV20" s="284">
        <f>IF(AB20&lt;$AD$3,EXP(InputData!$AJ19*AB20^$AQ$2+InputData!$AI19),1)</f>
        <v>1</v>
      </c>
      <c r="AW20" s="284">
        <f>IF(AC20&lt;$AD$3,EXP(InputData!$AJ19*AC20^$AQ$2+InputData!$AI19),1)</f>
        <v>1</v>
      </c>
      <c r="AX20" s="285">
        <v>1</v>
      </c>
      <c r="AY20" s="586">
        <f>-Diabetes!AK19*(InputData!$BB$5-1)/(Diabetes!Q19*(InputData!$BB$5-1)+1)</f>
        <v>0</v>
      </c>
      <c r="AZ20" s="587">
        <f>-Diabetes!AK19*(InputData!$BC$5-1)/(Diabetes!Q19*(InputData!$BC$5-1)+1)</f>
        <v>0</v>
      </c>
      <c r="BA20" s="588">
        <f t="shared" si="11"/>
        <v>0</v>
      </c>
      <c r="BB20" s="589">
        <f t="shared" si="1"/>
        <v>0</v>
      </c>
      <c r="BC20" s="589">
        <f t="shared" si="2"/>
        <v>0</v>
      </c>
      <c r="BD20" s="589">
        <f t="shared" si="3"/>
        <v>0</v>
      </c>
      <c r="BE20" s="590">
        <f t="shared" si="4"/>
        <v>0</v>
      </c>
      <c r="BF20" s="589">
        <f t="shared" si="5"/>
        <v>1</v>
      </c>
      <c r="BG20" s="589">
        <f t="shared" si="6"/>
        <v>1</v>
      </c>
      <c r="BH20" s="588">
        <f>(1-BA20*(1-InputData!$BD$233))</f>
        <v>1</v>
      </c>
      <c r="BI20" s="589">
        <f>(1-BB20*(1-InputData!$BD$234))</f>
        <v>1</v>
      </c>
      <c r="BJ20" s="589">
        <f t="shared" si="7"/>
        <v>1</v>
      </c>
      <c r="BK20" s="589">
        <f t="shared" si="8"/>
        <v>1</v>
      </c>
      <c r="BL20" s="590">
        <f t="shared" si="9"/>
        <v>1</v>
      </c>
    </row>
    <row r="21" spans="1:64">
      <c r="A21" s="8" t="s">
        <v>13</v>
      </c>
      <c r="B21">
        <f t="shared" si="10"/>
        <v>112</v>
      </c>
      <c r="C21" s="286">
        <f>InputData!AK20</f>
        <v>0</v>
      </c>
      <c r="D21" s="287">
        <f>InputData!AL20</f>
        <v>0</v>
      </c>
      <c r="E21" s="287">
        <f>InputData!AM20</f>
        <v>0</v>
      </c>
      <c r="F21" s="287">
        <f>InputData!AN20</f>
        <v>0</v>
      </c>
      <c r="G21" s="741">
        <f>IF($AA$3&lt;$AD$3,EXP(InputData!$AB20*$AA$3^$AQ$2+InputData!$AA20),1)</f>
        <v>1</v>
      </c>
      <c r="H21" s="284">
        <f>IF($AB$3&lt;$AD$3,EXP(InputData!$AB20*$AB$3^$AQ$2+InputData!$AA20),1)</f>
        <v>1</v>
      </c>
      <c r="I21" s="284">
        <f>IF($AC$3&lt;$AD$3,EXP(InputData!$AB20*$AC$3^$AQ$2+InputData!$AA20),1)</f>
        <v>1</v>
      </c>
      <c r="J21" s="284">
        <f>IF($AD$3&lt;$AD$3,EXP(InputData!$AB20*$AD$3^RRinputs!$F$3+InputData!$AA20),1)</f>
        <v>1</v>
      </c>
      <c r="K21" s="741">
        <f>IF($AA$3&lt;$AD$3,EXP(InputData!$AD20*$AA$3^$AQ$3+InputData!$AC20),1)</f>
        <v>1</v>
      </c>
      <c r="L21" s="284">
        <f>IF($AB$3&lt;$AD$3,EXP(InputData!$AD20*$AB$3^$AQ$3+InputData!$AC20),1)</f>
        <v>1</v>
      </c>
      <c r="M21" s="284">
        <f>IF($AC$3&lt;$AD$3,EXP(InputData!$AD20*$AC$3^$AQ$3+InputData!$AC20),1)</f>
        <v>1</v>
      </c>
      <c r="N21" s="285">
        <f>IF($AD$3&lt;$AD$3,EXP(InputData!$AD20*$AD$3^RRinputs!$F$3+InputData!$AC20),1)</f>
        <v>1</v>
      </c>
      <c r="O21" s="284">
        <v>1</v>
      </c>
      <c r="P21" s="284">
        <v>1</v>
      </c>
      <c r="Q21" s="284">
        <v>1</v>
      </c>
      <c r="R21" s="284">
        <v>1</v>
      </c>
      <c r="S21" s="741">
        <f>IF($AA$3&lt;$AD$3,EXP(InputData!$AH20*$AA$3^$AQ$3+InputData!$AG20),1)</f>
        <v>1</v>
      </c>
      <c r="T21" s="284">
        <f>IF($AB$3&lt;$AD$3,EXP(InputData!$AH20*$AB$3^$AQ$3+InputData!$AG20),1)</f>
        <v>1</v>
      </c>
      <c r="U21" s="284">
        <f>IF($AC$3&lt;$AD$3,EXP(InputData!$AH20*$AC$3^$AQ$3+InputData!$AG20),1)</f>
        <v>1</v>
      </c>
      <c r="V21" s="284">
        <f>IF($AD$3&lt;$AD$3,EXP(InputData!$AH20*$AD$3^RRinputs!$F$3+InputData!$AG20),1)</f>
        <v>1</v>
      </c>
      <c r="W21" s="741">
        <f>IF($AA$3&lt;$AD$3,EXP(InputData!$AJ20*$AA$3^$AQ$2+InputData!$AI20),1)</f>
        <v>1</v>
      </c>
      <c r="X21" s="284">
        <f>IF($AB$3&lt;$AD$3,EXP(InputData!$AJ20*$AB$3^$AQ$2+InputData!$AI20),1)</f>
        <v>1</v>
      </c>
      <c r="Y21" s="284">
        <f>IF($AC$3&lt;$AD$3,EXP(InputData!$AJ20*$AC$3^$AQ$2+InputData!$AI20),1)</f>
        <v>1</v>
      </c>
      <c r="Z21" s="284">
        <f>IF($AD$3&lt;$AD$3,EXP(InputData!$AJ20*$AD$3^RRinputs!F$3+InputData!$AI20),1)</f>
        <v>1</v>
      </c>
      <c r="AA21" s="949">
        <f>AA$3+'Run model'!$F$13</f>
        <v>204.75000001000006</v>
      </c>
      <c r="AB21" s="724">
        <f>AB$3+'Run model'!$F$13</f>
        <v>486.45570000000004</v>
      </c>
      <c r="AC21" s="724">
        <f>AC$3+'Run model'!$F$13</f>
        <v>1229.4259999999999</v>
      </c>
      <c r="AD21" s="724">
        <f>AD$3+'Run model'!$F$13</f>
        <v>3305.181</v>
      </c>
      <c r="AE21" s="263">
        <f>IF(AA21&lt;$AD$3,EXP(InputData!$AB20*AA21^$AQ$2+InputData!$AA20),1)</f>
        <v>1</v>
      </c>
      <c r="AF21" s="264">
        <f>IF(AB21&lt;$AD$3,EXP(InputData!$AB20*AB21^$AQ$2+InputData!$AA20),1)</f>
        <v>1</v>
      </c>
      <c r="AG21" s="264">
        <f>IF(AC21&lt;$AD$3,EXP(InputData!$AB20*AC21^$AQ$2+InputData!$AA20),1)</f>
        <v>1</v>
      </c>
      <c r="AH21" s="264">
        <v>1</v>
      </c>
      <c r="AI21" s="741">
        <f>IF(AA21&lt;$AD$3,EXP(InputData!$AD20*AA21^$AQ$3+InputData!$AC20),1)</f>
        <v>1</v>
      </c>
      <c r="AJ21" s="284">
        <f>IF(AB21&lt;$AD$3,EXP(InputData!$AD20*AB21^$AQ$3+InputData!$AC20),1)</f>
        <v>1</v>
      </c>
      <c r="AK21" s="284">
        <f>IF(AC21&lt;$AD$3,EXP(InputData!$AD20*AC21^$AQ$3+InputData!$AC20),1)</f>
        <v>1</v>
      </c>
      <c r="AL21" s="285">
        <v>1</v>
      </c>
      <c r="AM21" s="284">
        <v>1</v>
      </c>
      <c r="AN21" s="284">
        <v>1</v>
      </c>
      <c r="AO21" s="284">
        <v>1</v>
      </c>
      <c r="AP21" s="284">
        <v>1</v>
      </c>
      <c r="AQ21" s="741">
        <f>IF(AA21&lt;$AD$3,EXP(InputData!$AH20*AA21^RRinputs!F$3+InputData!$AG20),1)</f>
        <v>1</v>
      </c>
      <c r="AR21" s="284">
        <f>IF(AB21&lt;$AD$3,EXP(InputData!$AH20*AB21^$AQ$3+InputData!$AG20),1)</f>
        <v>1</v>
      </c>
      <c r="AS21" s="284">
        <f>IF(AC21&lt;$AD$3,EXP(InputData!$AH20*AC21^$AQ$3+InputData!$AG20),1)</f>
        <v>1</v>
      </c>
      <c r="AT21" s="284">
        <v>1</v>
      </c>
      <c r="AU21" s="741">
        <f>IF(AA21&lt;$AD$3,EXP(InputData!$AJ20*AA21^$AQ$2+InputData!$AI20),1)</f>
        <v>1</v>
      </c>
      <c r="AV21" s="284">
        <f>IF(AB21&lt;$AD$3,EXP(InputData!$AJ20*AB21^$AQ$2+InputData!$AI20),1)</f>
        <v>1</v>
      </c>
      <c r="AW21" s="284">
        <f>IF(AC21&lt;$AD$3,EXP(InputData!$AJ20*AC21^$AQ$2+InputData!$AI20),1)</f>
        <v>1</v>
      </c>
      <c r="AX21" s="285">
        <v>1</v>
      </c>
      <c r="AY21" s="586">
        <f>-Diabetes!AK20*(InputData!$BB$5-1)/(Diabetes!Q20*(InputData!$BB$5-1)+1)</f>
        <v>0</v>
      </c>
      <c r="AZ21" s="587">
        <f>-Diabetes!AK20*(InputData!$BC$5-1)/(Diabetes!Q20*(InputData!$BC$5-1)+1)</f>
        <v>0</v>
      </c>
      <c r="BA21" s="588">
        <f t="shared" si="11"/>
        <v>0</v>
      </c>
      <c r="BB21" s="589">
        <f t="shared" si="1"/>
        <v>0</v>
      </c>
      <c r="BC21" s="589">
        <f t="shared" si="2"/>
        <v>0</v>
      </c>
      <c r="BD21" s="589">
        <f t="shared" si="3"/>
        <v>0</v>
      </c>
      <c r="BE21" s="590">
        <f t="shared" si="4"/>
        <v>0</v>
      </c>
      <c r="BF21" s="589">
        <f t="shared" si="5"/>
        <v>1</v>
      </c>
      <c r="BG21" s="589">
        <f t="shared" si="6"/>
        <v>1</v>
      </c>
      <c r="BH21" s="588">
        <f>(1-BA21*(1-InputData!$BD$233))</f>
        <v>1</v>
      </c>
      <c r="BI21" s="589">
        <f>(1-BB21*(1-InputData!$BD$234))</f>
        <v>1</v>
      </c>
      <c r="BJ21" s="589">
        <f t="shared" si="7"/>
        <v>1</v>
      </c>
      <c r="BK21" s="589">
        <f t="shared" si="8"/>
        <v>1</v>
      </c>
      <c r="BL21" s="590">
        <f t="shared" si="9"/>
        <v>1</v>
      </c>
    </row>
    <row r="22" spans="1:64">
      <c r="A22" s="8" t="s">
        <v>13</v>
      </c>
      <c r="B22">
        <f t="shared" si="10"/>
        <v>113</v>
      </c>
      <c r="C22" s="286">
        <f>InputData!AK21</f>
        <v>0</v>
      </c>
      <c r="D22" s="287">
        <f>InputData!AL21</f>
        <v>0</v>
      </c>
      <c r="E22" s="287">
        <f>InputData!AM21</f>
        <v>0</v>
      </c>
      <c r="F22" s="287">
        <f>InputData!AN21</f>
        <v>0</v>
      </c>
      <c r="G22" s="741">
        <f>IF($AA$3&lt;$AD$3,EXP(InputData!$AB21*$AA$3^$AQ$2+InputData!$AA21),1)</f>
        <v>1</v>
      </c>
      <c r="H22" s="284">
        <f>IF($AB$3&lt;$AD$3,EXP(InputData!$AB21*$AB$3^$AQ$2+InputData!$AA21),1)</f>
        <v>1</v>
      </c>
      <c r="I22" s="284">
        <f>IF($AC$3&lt;$AD$3,EXP(InputData!$AB21*$AC$3^$AQ$2+InputData!$AA21),1)</f>
        <v>1</v>
      </c>
      <c r="J22" s="284">
        <f>IF($AD$3&lt;$AD$3,EXP(InputData!$AB21*$AD$3^RRinputs!$F$3+InputData!$AA21),1)</f>
        <v>1</v>
      </c>
      <c r="K22" s="741">
        <f>IF($AA$3&lt;$AD$3,EXP(InputData!$AD21*$AA$3^$AQ$3+InputData!$AC21),1)</f>
        <v>1</v>
      </c>
      <c r="L22" s="284">
        <f>IF($AB$3&lt;$AD$3,EXP(InputData!$AD21*$AB$3^$AQ$3+InputData!$AC21),1)</f>
        <v>1</v>
      </c>
      <c r="M22" s="284">
        <f>IF($AC$3&lt;$AD$3,EXP(InputData!$AD21*$AC$3^$AQ$3+InputData!$AC21),1)</f>
        <v>1</v>
      </c>
      <c r="N22" s="285">
        <f>IF($AD$3&lt;$AD$3,EXP(InputData!$AD21*$AD$3^RRinputs!$F$3+InputData!$AC21),1)</f>
        <v>1</v>
      </c>
      <c r="O22" s="284">
        <v>1</v>
      </c>
      <c r="P22" s="284">
        <v>1</v>
      </c>
      <c r="Q22" s="284">
        <v>1</v>
      </c>
      <c r="R22" s="284">
        <v>1</v>
      </c>
      <c r="S22" s="741">
        <f>IF($AA$3&lt;$AD$3,EXP(InputData!$AH21*$AA$3^$AQ$3+InputData!$AG21),1)</f>
        <v>1</v>
      </c>
      <c r="T22" s="284">
        <f>IF($AB$3&lt;$AD$3,EXP(InputData!$AH21*$AB$3^$AQ$3+InputData!$AG21),1)</f>
        <v>1</v>
      </c>
      <c r="U22" s="284">
        <f>IF($AC$3&lt;$AD$3,EXP(InputData!$AH21*$AC$3^$AQ$3+InputData!$AG21),1)</f>
        <v>1</v>
      </c>
      <c r="V22" s="284">
        <f>IF($AD$3&lt;$AD$3,EXP(InputData!$AH21*$AD$3^RRinputs!$F$3+InputData!$AG21),1)</f>
        <v>1</v>
      </c>
      <c r="W22" s="741">
        <f>IF($AA$3&lt;$AD$3,EXP(InputData!$AJ21*$AA$3^$AQ$2+InputData!$AI21),1)</f>
        <v>1</v>
      </c>
      <c r="X22" s="284">
        <f>IF($AB$3&lt;$AD$3,EXP(InputData!$AJ21*$AB$3^$AQ$2+InputData!$AI21),1)</f>
        <v>1</v>
      </c>
      <c r="Y22" s="284">
        <f>IF($AC$3&lt;$AD$3,EXP(InputData!$AJ21*$AC$3^$AQ$2+InputData!$AI21),1)</f>
        <v>1</v>
      </c>
      <c r="Z22" s="284">
        <f>IF($AD$3&lt;$AD$3,EXP(InputData!$AJ21*$AD$3^RRinputs!F$3+InputData!$AI21),1)</f>
        <v>1</v>
      </c>
      <c r="AA22" s="949">
        <f>AA$3+'Run model'!$F$13</f>
        <v>204.75000001000006</v>
      </c>
      <c r="AB22" s="724">
        <f>AB$3+'Run model'!$F$13</f>
        <v>486.45570000000004</v>
      </c>
      <c r="AC22" s="724">
        <f>AC$3+'Run model'!$F$13</f>
        <v>1229.4259999999999</v>
      </c>
      <c r="AD22" s="724">
        <f>AD$3+'Run model'!$F$13</f>
        <v>3305.181</v>
      </c>
      <c r="AE22" s="263">
        <f>IF(AA22&lt;$AD$3,EXP(InputData!$AB21*AA22^$AQ$2+InputData!$AA21),1)</f>
        <v>1</v>
      </c>
      <c r="AF22" s="264">
        <f>IF(AB22&lt;$AD$3,EXP(InputData!$AB21*AB22^$AQ$2+InputData!$AA21),1)</f>
        <v>1</v>
      </c>
      <c r="AG22" s="264">
        <f>IF(AC22&lt;$AD$3,EXP(InputData!$AB21*AC22^$AQ$2+InputData!$AA21),1)</f>
        <v>1</v>
      </c>
      <c r="AH22" s="264">
        <v>1</v>
      </c>
      <c r="AI22" s="741">
        <f>IF(AA22&lt;$AD$3,EXP(InputData!$AD21*AA22^$AQ$3+InputData!$AC21),1)</f>
        <v>1</v>
      </c>
      <c r="AJ22" s="284">
        <f>IF(AB22&lt;$AD$3,EXP(InputData!$AD21*AB22^$AQ$3+InputData!$AC21),1)</f>
        <v>1</v>
      </c>
      <c r="AK22" s="284">
        <f>IF(AC22&lt;$AD$3,EXP(InputData!$AD21*AC22^$AQ$3+InputData!$AC21),1)</f>
        <v>1</v>
      </c>
      <c r="AL22" s="285">
        <v>1</v>
      </c>
      <c r="AM22" s="284">
        <v>1</v>
      </c>
      <c r="AN22" s="284">
        <v>1</v>
      </c>
      <c r="AO22" s="284">
        <v>1</v>
      </c>
      <c r="AP22" s="284">
        <v>1</v>
      </c>
      <c r="AQ22" s="741">
        <f>IF(AA22&lt;$AD$3,EXP(InputData!$AH21*AA22^RRinputs!F$3+InputData!$AG21),1)</f>
        <v>1</v>
      </c>
      <c r="AR22" s="284">
        <f>IF(AB22&lt;$AD$3,EXP(InputData!$AH21*AB22^$AQ$3+InputData!$AG21),1)</f>
        <v>1</v>
      </c>
      <c r="AS22" s="284">
        <f>IF(AC22&lt;$AD$3,EXP(InputData!$AH21*AC22^$AQ$3+InputData!$AG21),1)</f>
        <v>1</v>
      </c>
      <c r="AT22" s="284">
        <v>1</v>
      </c>
      <c r="AU22" s="741">
        <f>IF(AA22&lt;$AD$3,EXP(InputData!$AJ21*AA22^$AQ$2+InputData!$AI21),1)</f>
        <v>1</v>
      </c>
      <c r="AV22" s="284">
        <f>IF(AB22&lt;$AD$3,EXP(InputData!$AJ21*AB22^$AQ$2+InputData!$AI21),1)</f>
        <v>1</v>
      </c>
      <c r="AW22" s="284">
        <f>IF(AC22&lt;$AD$3,EXP(InputData!$AJ21*AC22^$AQ$2+InputData!$AI21),1)</f>
        <v>1</v>
      </c>
      <c r="AX22" s="285">
        <v>1</v>
      </c>
      <c r="AY22" s="586">
        <f>-Diabetes!AK21*(InputData!$BB$5-1)/(Diabetes!Q21*(InputData!$BB$5-1)+1)</f>
        <v>0</v>
      </c>
      <c r="AZ22" s="587">
        <f>-Diabetes!AK21*(InputData!$BC$5-1)/(Diabetes!Q21*(InputData!$BC$5-1)+1)</f>
        <v>0</v>
      </c>
      <c r="BA22" s="588">
        <f t="shared" si="11"/>
        <v>0</v>
      </c>
      <c r="BB22" s="589">
        <f t="shared" si="1"/>
        <v>0</v>
      </c>
      <c r="BC22" s="589">
        <f t="shared" si="2"/>
        <v>0</v>
      </c>
      <c r="BD22" s="589">
        <f t="shared" si="3"/>
        <v>0</v>
      </c>
      <c r="BE22" s="590">
        <f t="shared" si="4"/>
        <v>0</v>
      </c>
      <c r="BF22" s="589">
        <f t="shared" si="5"/>
        <v>1</v>
      </c>
      <c r="BG22" s="589">
        <f t="shared" si="6"/>
        <v>1</v>
      </c>
      <c r="BH22" s="588">
        <f>(1-BA22*(1-InputData!$BD$233))</f>
        <v>1</v>
      </c>
      <c r="BI22" s="589">
        <f>(1-BB22*(1-InputData!$BD$234))</f>
        <v>1</v>
      </c>
      <c r="BJ22" s="589">
        <f t="shared" si="7"/>
        <v>1</v>
      </c>
      <c r="BK22" s="589">
        <f t="shared" si="8"/>
        <v>1</v>
      </c>
      <c r="BL22" s="590">
        <f t="shared" si="9"/>
        <v>1</v>
      </c>
    </row>
    <row r="23" spans="1:64">
      <c r="A23" s="8" t="s">
        <v>13</v>
      </c>
      <c r="B23">
        <f t="shared" si="10"/>
        <v>114</v>
      </c>
      <c r="C23" s="286">
        <f>InputData!AK22</f>
        <v>0</v>
      </c>
      <c r="D23" s="287">
        <f>InputData!AL22</f>
        <v>0</v>
      </c>
      <c r="E23" s="287">
        <f>InputData!AM22</f>
        <v>0</v>
      </c>
      <c r="F23" s="287">
        <f>InputData!AN22</f>
        <v>0</v>
      </c>
      <c r="G23" s="741">
        <f>IF($AA$3&lt;$AD$3,EXP(InputData!$AB22*$AA$3^$AQ$2+InputData!$AA22),1)</f>
        <v>1</v>
      </c>
      <c r="H23" s="284">
        <f>IF($AB$3&lt;$AD$3,EXP(InputData!$AB22*$AB$3^$AQ$2+InputData!$AA22),1)</f>
        <v>1</v>
      </c>
      <c r="I23" s="284">
        <f>IF($AC$3&lt;$AD$3,EXP(InputData!$AB22*$AC$3^$AQ$2+InputData!$AA22),1)</f>
        <v>1</v>
      </c>
      <c r="J23" s="284">
        <f>IF($AD$3&lt;$AD$3,EXP(InputData!$AB22*$AD$3^RRinputs!$F$3+InputData!$AA22),1)</f>
        <v>1</v>
      </c>
      <c r="K23" s="741">
        <f>IF($AA$3&lt;$AD$3,EXP(InputData!$AD22*$AA$3^$AQ$3+InputData!$AC22),1)</f>
        <v>1</v>
      </c>
      <c r="L23" s="284">
        <f>IF($AB$3&lt;$AD$3,EXP(InputData!$AD22*$AB$3^$AQ$3+InputData!$AC22),1)</f>
        <v>1</v>
      </c>
      <c r="M23" s="284">
        <f>IF($AC$3&lt;$AD$3,EXP(InputData!$AD22*$AC$3^$AQ$3+InputData!$AC22),1)</f>
        <v>1</v>
      </c>
      <c r="N23" s="285">
        <f>IF($AD$3&lt;$AD$3,EXP(InputData!$AD22*$AD$3^RRinputs!$F$3+InputData!$AC22),1)</f>
        <v>1</v>
      </c>
      <c r="O23" s="284">
        <v>1</v>
      </c>
      <c r="P23" s="284">
        <v>1</v>
      </c>
      <c r="Q23" s="284">
        <v>1</v>
      </c>
      <c r="R23" s="284">
        <v>1</v>
      </c>
      <c r="S23" s="741">
        <f>IF($AA$3&lt;$AD$3,EXP(InputData!$AH22*$AA$3^$AQ$3+InputData!$AG22),1)</f>
        <v>1</v>
      </c>
      <c r="T23" s="284">
        <f>IF($AB$3&lt;$AD$3,EXP(InputData!$AH22*$AB$3^$AQ$3+InputData!$AG22),1)</f>
        <v>1</v>
      </c>
      <c r="U23" s="284">
        <f>IF($AC$3&lt;$AD$3,EXP(InputData!$AH22*$AC$3^$AQ$3+InputData!$AG22),1)</f>
        <v>1</v>
      </c>
      <c r="V23" s="284">
        <f>IF($AD$3&lt;$AD$3,EXP(InputData!$AH22*$AD$3^RRinputs!$F$3+InputData!$AG22),1)</f>
        <v>1</v>
      </c>
      <c r="W23" s="741">
        <f>IF($AA$3&lt;$AD$3,EXP(InputData!$AJ22*$AA$3^$AQ$2+InputData!$AI22),1)</f>
        <v>1</v>
      </c>
      <c r="X23" s="284">
        <f>IF($AB$3&lt;$AD$3,EXP(InputData!$AJ22*$AB$3^$AQ$2+InputData!$AI22),1)</f>
        <v>1</v>
      </c>
      <c r="Y23" s="284">
        <f>IF($AC$3&lt;$AD$3,EXP(InputData!$AJ22*$AC$3^$AQ$2+InputData!$AI22),1)</f>
        <v>1</v>
      </c>
      <c r="Z23" s="284">
        <f>IF($AD$3&lt;$AD$3,EXP(InputData!$AJ22*$AD$3^RRinputs!F$3+InputData!$AI22),1)</f>
        <v>1</v>
      </c>
      <c r="AA23" s="949">
        <f>AA$3+'Run model'!$F$13</f>
        <v>204.75000001000006</v>
      </c>
      <c r="AB23" s="724">
        <f>AB$3+'Run model'!$F$13</f>
        <v>486.45570000000004</v>
      </c>
      <c r="AC23" s="724">
        <f>AC$3+'Run model'!$F$13</f>
        <v>1229.4259999999999</v>
      </c>
      <c r="AD23" s="724">
        <f>AD$3+'Run model'!$F$13</f>
        <v>3305.181</v>
      </c>
      <c r="AE23" s="263">
        <f>IF(AA23&lt;$AD$3,EXP(InputData!$AB22*AA23^$AQ$2+InputData!$AA22),1)</f>
        <v>1</v>
      </c>
      <c r="AF23" s="264">
        <f>IF(AB23&lt;$AD$3,EXP(InputData!$AB22*AB23^$AQ$2+InputData!$AA22),1)</f>
        <v>1</v>
      </c>
      <c r="AG23" s="264">
        <f>IF(AC23&lt;$AD$3,EXP(InputData!$AB22*AC23^$AQ$2+InputData!$AA22),1)</f>
        <v>1</v>
      </c>
      <c r="AH23" s="264">
        <v>1</v>
      </c>
      <c r="AI23" s="741">
        <f>IF(AA23&lt;$AD$3,EXP(InputData!$AD22*AA23^$AQ$3+InputData!$AC22),1)</f>
        <v>1</v>
      </c>
      <c r="AJ23" s="284">
        <f>IF(AB23&lt;$AD$3,EXP(InputData!$AD22*AB23^$AQ$3+InputData!$AC22),1)</f>
        <v>1</v>
      </c>
      <c r="AK23" s="284">
        <f>IF(AC23&lt;$AD$3,EXP(InputData!$AD22*AC23^$AQ$3+InputData!$AC22),1)</f>
        <v>1</v>
      </c>
      <c r="AL23" s="285">
        <v>1</v>
      </c>
      <c r="AM23" s="284">
        <v>1</v>
      </c>
      <c r="AN23" s="284">
        <v>1</v>
      </c>
      <c r="AO23" s="284">
        <v>1</v>
      </c>
      <c r="AP23" s="284">
        <v>1</v>
      </c>
      <c r="AQ23" s="741">
        <f>IF(AA23&lt;$AD$3,EXP(InputData!$AH22*AA23^RRinputs!F$3+InputData!$AG22),1)</f>
        <v>1</v>
      </c>
      <c r="AR23" s="284">
        <f>IF(AB23&lt;$AD$3,EXP(InputData!$AH22*AB23^$AQ$3+InputData!$AG22),1)</f>
        <v>1</v>
      </c>
      <c r="AS23" s="284">
        <f>IF(AC23&lt;$AD$3,EXP(InputData!$AH22*AC23^$AQ$3+InputData!$AG22),1)</f>
        <v>1</v>
      </c>
      <c r="AT23" s="284">
        <v>1</v>
      </c>
      <c r="AU23" s="741">
        <f>IF(AA23&lt;$AD$3,EXP(InputData!$AJ22*AA23^$AQ$2+InputData!$AI22),1)</f>
        <v>1</v>
      </c>
      <c r="AV23" s="284">
        <f>IF(AB23&lt;$AD$3,EXP(InputData!$AJ22*AB23^$AQ$2+InputData!$AI22),1)</f>
        <v>1</v>
      </c>
      <c r="AW23" s="284">
        <f>IF(AC23&lt;$AD$3,EXP(InputData!$AJ22*AC23^$AQ$2+InputData!$AI22),1)</f>
        <v>1</v>
      </c>
      <c r="AX23" s="285">
        <v>1</v>
      </c>
      <c r="AY23" s="586">
        <f>-Diabetes!AK22*(InputData!$BB$5-1)/(Diabetes!Q22*(InputData!$BB$5-1)+1)</f>
        <v>0</v>
      </c>
      <c r="AZ23" s="587">
        <f>-Diabetes!AK22*(InputData!$BC$5-1)/(Diabetes!Q22*(InputData!$BC$5-1)+1)</f>
        <v>0</v>
      </c>
      <c r="BA23" s="588">
        <f t="shared" si="11"/>
        <v>0</v>
      </c>
      <c r="BB23" s="589">
        <f t="shared" si="1"/>
        <v>0</v>
      </c>
      <c r="BC23" s="589">
        <f t="shared" si="2"/>
        <v>0</v>
      </c>
      <c r="BD23" s="589">
        <f t="shared" si="3"/>
        <v>0</v>
      </c>
      <c r="BE23" s="590">
        <f t="shared" si="4"/>
        <v>0</v>
      </c>
      <c r="BF23" s="589">
        <f t="shared" si="5"/>
        <v>1</v>
      </c>
      <c r="BG23" s="589">
        <f t="shared" si="6"/>
        <v>1</v>
      </c>
      <c r="BH23" s="588">
        <f>(1-BA23*(1-InputData!$BD$233))</f>
        <v>1</v>
      </c>
      <c r="BI23" s="589">
        <f>(1-BB23*(1-InputData!$BD$234))</f>
        <v>1</v>
      </c>
      <c r="BJ23" s="589">
        <f t="shared" si="7"/>
        <v>1</v>
      </c>
      <c r="BK23" s="589">
        <f t="shared" si="8"/>
        <v>1</v>
      </c>
      <c r="BL23" s="590">
        <f t="shared" si="9"/>
        <v>1</v>
      </c>
    </row>
    <row r="24" spans="1:64">
      <c r="A24" s="8" t="s">
        <v>13</v>
      </c>
      <c r="B24">
        <f t="shared" si="10"/>
        <v>115</v>
      </c>
      <c r="C24" s="286">
        <f>InputData!AK23</f>
        <v>0</v>
      </c>
      <c r="D24" s="287">
        <f>InputData!AL23</f>
        <v>0</v>
      </c>
      <c r="E24" s="287">
        <f>InputData!AM23</f>
        <v>0</v>
      </c>
      <c r="F24" s="287">
        <f>InputData!AN23</f>
        <v>0</v>
      </c>
      <c r="G24" s="741">
        <f>IF($AA$3&lt;$AD$3,EXP(InputData!$AB23*$AA$3^$AQ$2+InputData!$AA23),1)</f>
        <v>1</v>
      </c>
      <c r="H24" s="284">
        <f>IF($AB$3&lt;$AD$3,EXP(InputData!$AB23*$AB$3^$AQ$2+InputData!$AA23),1)</f>
        <v>1</v>
      </c>
      <c r="I24" s="284">
        <f>IF($AC$3&lt;$AD$3,EXP(InputData!$AB23*$AC$3^$AQ$2+InputData!$AA23),1)</f>
        <v>1</v>
      </c>
      <c r="J24" s="284">
        <f>IF($AD$3&lt;$AD$3,EXP(InputData!$AB23*$AD$3^RRinputs!$F$3+InputData!$AA23),1)</f>
        <v>1</v>
      </c>
      <c r="K24" s="741">
        <f>IF($AA$3&lt;$AD$3,EXP(InputData!$AD23*$AA$3^$AQ$3+InputData!$AC23),1)</f>
        <v>1</v>
      </c>
      <c r="L24" s="284">
        <f>IF($AB$3&lt;$AD$3,EXP(InputData!$AD23*$AB$3^$AQ$3+InputData!$AC23),1)</f>
        <v>1</v>
      </c>
      <c r="M24" s="284">
        <f>IF($AC$3&lt;$AD$3,EXP(InputData!$AD23*$AC$3^$AQ$3+InputData!$AC23),1)</f>
        <v>1</v>
      </c>
      <c r="N24" s="285">
        <f>IF($AD$3&lt;$AD$3,EXP(InputData!$AD23*$AD$3^RRinputs!$F$3+InputData!$AC23),1)</f>
        <v>1</v>
      </c>
      <c r="O24" s="284">
        <v>1</v>
      </c>
      <c r="P24" s="284">
        <v>1</v>
      </c>
      <c r="Q24" s="284">
        <v>1</v>
      </c>
      <c r="R24" s="284">
        <v>1</v>
      </c>
      <c r="S24" s="741">
        <f>IF($AA$3&lt;$AD$3,EXP(InputData!$AH23*$AA$3^$AQ$3+InputData!$AG23),1)</f>
        <v>1</v>
      </c>
      <c r="T24" s="284">
        <f>IF($AB$3&lt;$AD$3,EXP(InputData!$AH23*$AB$3^$AQ$3+InputData!$AG23),1)</f>
        <v>1</v>
      </c>
      <c r="U24" s="284">
        <f>IF($AC$3&lt;$AD$3,EXP(InputData!$AH23*$AC$3^$AQ$3+InputData!$AG23),1)</f>
        <v>1</v>
      </c>
      <c r="V24" s="284">
        <f>IF($AD$3&lt;$AD$3,EXP(InputData!$AH23*$AD$3^RRinputs!$F$3+InputData!$AG23),1)</f>
        <v>1</v>
      </c>
      <c r="W24" s="741">
        <f>IF($AA$3&lt;$AD$3,EXP(InputData!$AJ23*$AA$3^$AQ$2+InputData!$AI23),1)</f>
        <v>1</v>
      </c>
      <c r="X24" s="284">
        <f>IF($AB$3&lt;$AD$3,EXP(InputData!$AJ23*$AB$3^$AQ$2+InputData!$AI23),1)</f>
        <v>1</v>
      </c>
      <c r="Y24" s="284">
        <f>IF($AC$3&lt;$AD$3,EXP(InputData!$AJ23*$AC$3^$AQ$2+InputData!$AI23),1)</f>
        <v>1</v>
      </c>
      <c r="Z24" s="284">
        <f>IF($AD$3&lt;$AD$3,EXP(InputData!$AJ23*$AD$3^RRinputs!F$3+InputData!$AI23),1)</f>
        <v>1</v>
      </c>
      <c r="AA24" s="949">
        <f>AA$3+'Run model'!$F$13</f>
        <v>204.75000001000006</v>
      </c>
      <c r="AB24" s="724">
        <f>AB$3+'Run model'!$F$13</f>
        <v>486.45570000000004</v>
      </c>
      <c r="AC24" s="724">
        <f>AC$3+'Run model'!$F$13</f>
        <v>1229.4259999999999</v>
      </c>
      <c r="AD24" s="724">
        <f>AD$3+'Run model'!$F$13</f>
        <v>3305.181</v>
      </c>
      <c r="AE24" s="263">
        <f>IF(AA24&lt;$AD$3,EXP(InputData!$AB23*AA24^$AQ$2+InputData!$AA23),1)</f>
        <v>1</v>
      </c>
      <c r="AF24" s="264">
        <f>IF(AB24&lt;$AD$3,EXP(InputData!$AB23*AB24^$AQ$2+InputData!$AA23),1)</f>
        <v>1</v>
      </c>
      <c r="AG24" s="264">
        <f>IF(AC24&lt;$AD$3,EXP(InputData!$AB23*AC24^$AQ$2+InputData!$AA23),1)</f>
        <v>1</v>
      </c>
      <c r="AH24" s="264">
        <v>1</v>
      </c>
      <c r="AI24" s="741">
        <f>IF(AA24&lt;$AD$3,EXP(InputData!$AD23*AA24^$AQ$3+InputData!$AC23),1)</f>
        <v>1</v>
      </c>
      <c r="AJ24" s="284">
        <f>IF(AB24&lt;$AD$3,EXP(InputData!$AD23*AB24^$AQ$3+InputData!$AC23),1)</f>
        <v>1</v>
      </c>
      <c r="AK24" s="284">
        <f>IF(AC24&lt;$AD$3,EXP(InputData!$AD23*AC24^$AQ$3+InputData!$AC23),1)</f>
        <v>1</v>
      </c>
      <c r="AL24" s="285">
        <v>1</v>
      </c>
      <c r="AM24" s="284">
        <v>1</v>
      </c>
      <c r="AN24" s="284">
        <v>1</v>
      </c>
      <c r="AO24" s="284">
        <v>1</v>
      </c>
      <c r="AP24" s="284">
        <v>1</v>
      </c>
      <c r="AQ24" s="741">
        <f>IF(AA24&lt;$AD$3,EXP(InputData!$AH23*AA24^RRinputs!F$3+InputData!$AG23),1)</f>
        <v>1</v>
      </c>
      <c r="AR24" s="284">
        <f>IF(AB24&lt;$AD$3,EXP(InputData!$AH23*AB24^$AQ$3+InputData!$AG23),1)</f>
        <v>1</v>
      </c>
      <c r="AS24" s="284">
        <f>IF(AC24&lt;$AD$3,EXP(InputData!$AH23*AC24^$AQ$3+InputData!$AG23),1)</f>
        <v>1</v>
      </c>
      <c r="AT24" s="284">
        <v>1</v>
      </c>
      <c r="AU24" s="741">
        <f>IF(AA24&lt;$AD$3,EXP(InputData!$AJ23*AA24^$AQ$2+InputData!$AI23),1)</f>
        <v>1</v>
      </c>
      <c r="AV24" s="284">
        <f>IF(AB24&lt;$AD$3,EXP(InputData!$AJ23*AB24^$AQ$2+InputData!$AI23),1)</f>
        <v>1</v>
      </c>
      <c r="AW24" s="284">
        <f>IF(AC24&lt;$AD$3,EXP(InputData!$AJ23*AC24^$AQ$2+InputData!$AI23),1)</f>
        <v>1</v>
      </c>
      <c r="AX24" s="285">
        <v>1</v>
      </c>
      <c r="AY24" s="586">
        <f>-Diabetes!AK23*(InputData!$BB$5-1)/(Diabetes!Q23*(InputData!$BB$5-1)+1)</f>
        <v>0</v>
      </c>
      <c r="AZ24" s="587">
        <f>-Diabetes!AK23*(InputData!$BC$5-1)/(Diabetes!Q23*(InputData!$BC$5-1)+1)</f>
        <v>0</v>
      </c>
      <c r="BA24" s="588">
        <f t="shared" si="11"/>
        <v>0</v>
      </c>
      <c r="BB24" s="589">
        <f t="shared" si="1"/>
        <v>0</v>
      </c>
      <c r="BC24" s="589">
        <f t="shared" si="2"/>
        <v>0</v>
      </c>
      <c r="BD24" s="589">
        <f t="shared" si="3"/>
        <v>0</v>
      </c>
      <c r="BE24" s="590">
        <f t="shared" si="4"/>
        <v>0</v>
      </c>
      <c r="BF24" s="589">
        <f t="shared" si="5"/>
        <v>1</v>
      </c>
      <c r="BG24" s="589">
        <f t="shared" si="6"/>
        <v>1</v>
      </c>
      <c r="BH24" s="588">
        <f>(1-BA24*(1-InputData!$BD$233))</f>
        <v>1</v>
      </c>
      <c r="BI24" s="589">
        <f>(1-BB24*(1-InputData!$BD$234))</f>
        <v>1</v>
      </c>
      <c r="BJ24" s="589">
        <f t="shared" si="7"/>
        <v>1</v>
      </c>
      <c r="BK24" s="589">
        <f t="shared" si="8"/>
        <v>1</v>
      </c>
      <c r="BL24" s="590">
        <f t="shared" si="9"/>
        <v>1</v>
      </c>
    </row>
    <row r="25" spans="1:64">
      <c r="A25" s="8" t="s">
        <v>13</v>
      </c>
      <c r="B25">
        <f t="shared" si="10"/>
        <v>116</v>
      </c>
      <c r="C25" s="286">
        <f>InputData!AK24</f>
        <v>0</v>
      </c>
      <c r="D25" s="287">
        <f>InputData!AL24</f>
        <v>0</v>
      </c>
      <c r="E25" s="287">
        <f>InputData!AM24</f>
        <v>0</v>
      </c>
      <c r="F25" s="287">
        <f>InputData!AN24</f>
        <v>0</v>
      </c>
      <c r="G25" s="741">
        <f>IF($AA$3&lt;$AD$3,EXP(InputData!$AB24*$AA$3^$AQ$2+InputData!$AA24),1)</f>
        <v>1</v>
      </c>
      <c r="H25" s="284">
        <f>IF($AB$3&lt;$AD$3,EXP(InputData!$AB24*$AB$3^$AQ$2+InputData!$AA24),1)</f>
        <v>1</v>
      </c>
      <c r="I25" s="284">
        <f>IF($AC$3&lt;$AD$3,EXP(InputData!$AB24*$AC$3^$AQ$2+InputData!$AA24),1)</f>
        <v>1</v>
      </c>
      <c r="J25" s="284">
        <f>IF($AD$3&lt;$AD$3,EXP(InputData!$AB24*$AD$3^RRinputs!$F$3+InputData!$AA24),1)</f>
        <v>1</v>
      </c>
      <c r="K25" s="741">
        <f>IF($AA$3&lt;$AD$3,EXP(InputData!$AD24*$AA$3^$AQ$3+InputData!$AC24),1)</f>
        <v>1</v>
      </c>
      <c r="L25" s="284">
        <f>IF($AB$3&lt;$AD$3,EXP(InputData!$AD24*$AB$3^$AQ$3+InputData!$AC24),1)</f>
        <v>1</v>
      </c>
      <c r="M25" s="284">
        <f>IF($AC$3&lt;$AD$3,EXP(InputData!$AD24*$AC$3^$AQ$3+InputData!$AC24),1)</f>
        <v>1</v>
      </c>
      <c r="N25" s="285">
        <f>IF($AD$3&lt;$AD$3,EXP(InputData!$AD24*$AD$3^RRinputs!$F$3+InputData!$AC24),1)</f>
        <v>1</v>
      </c>
      <c r="O25" s="284">
        <v>1</v>
      </c>
      <c r="P25" s="284">
        <v>1</v>
      </c>
      <c r="Q25" s="284">
        <v>1</v>
      </c>
      <c r="R25" s="284">
        <v>1</v>
      </c>
      <c r="S25" s="741">
        <f>IF($AA$3&lt;$AD$3,EXP(InputData!$AH24*$AA$3^$AQ$3+InputData!$AG24),1)</f>
        <v>1</v>
      </c>
      <c r="T25" s="284">
        <f>IF($AB$3&lt;$AD$3,EXP(InputData!$AH24*$AB$3^$AQ$3+InputData!$AG24),1)</f>
        <v>1</v>
      </c>
      <c r="U25" s="284">
        <f>IF($AC$3&lt;$AD$3,EXP(InputData!$AH24*$AC$3^$AQ$3+InputData!$AG24),1)</f>
        <v>1</v>
      </c>
      <c r="V25" s="284">
        <f>IF($AD$3&lt;$AD$3,EXP(InputData!$AH24*$AD$3^RRinputs!$F$3+InputData!$AG24),1)</f>
        <v>1</v>
      </c>
      <c r="W25" s="741">
        <f>IF($AA$3&lt;$AD$3,EXP(InputData!$AJ24*$AA$3^$AQ$2+InputData!$AI24),1)</f>
        <v>1</v>
      </c>
      <c r="X25" s="284">
        <f>IF($AB$3&lt;$AD$3,EXP(InputData!$AJ24*$AB$3^$AQ$2+InputData!$AI24),1)</f>
        <v>1</v>
      </c>
      <c r="Y25" s="284">
        <f>IF($AC$3&lt;$AD$3,EXP(InputData!$AJ24*$AC$3^$AQ$2+InputData!$AI24),1)</f>
        <v>1</v>
      </c>
      <c r="Z25" s="284">
        <f>IF($AD$3&lt;$AD$3,EXP(InputData!$AJ24*$AD$3^RRinputs!F$3+InputData!$AI24),1)</f>
        <v>1</v>
      </c>
      <c r="AA25" s="949">
        <f>AA$3+'Run model'!$F$13</f>
        <v>204.75000001000006</v>
      </c>
      <c r="AB25" s="724">
        <f>AB$3+'Run model'!$F$13</f>
        <v>486.45570000000004</v>
      </c>
      <c r="AC25" s="724">
        <f>AC$3+'Run model'!$F$13</f>
        <v>1229.4259999999999</v>
      </c>
      <c r="AD25" s="724">
        <f>AD$3+'Run model'!$F$13</f>
        <v>3305.181</v>
      </c>
      <c r="AE25" s="263">
        <f>IF(AA25&lt;$AD$3,EXP(InputData!$AB24*AA25^$AQ$2+InputData!$AA24),1)</f>
        <v>1</v>
      </c>
      <c r="AF25" s="264">
        <f>IF(AB25&lt;$AD$3,EXP(InputData!$AB24*AB25^$AQ$2+InputData!$AA24),1)</f>
        <v>1</v>
      </c>
      <c r="AG25" s="264">
        <f>IF(AC25&lt;$AD$3,EXP(InputData!$AB24*AC25^$AQ$2+InputData!$AA24),1)</f>
        <v>1</v>
      </c>
      <c r="AH25" s="264">
        <v>1</v>
      </c>
      <c r="AI25" s="741">
        <f>IF(AA25&lt;$AD$3,EXP(InputData!$AD24*AA25^$AQ$3+InputData!$AC24),1)</f>
        <v>1</v>
      </c>
      <c r="AJ25" s="284">
        <f>IF(AB25&lt;$AD$3,EXP(InputData!$AD24*AB25^$AQ$3+InputData!$AC24),1)</f>
        <v>1</v>
      </c>
      <c r="AK25" s="284">
        <f>IF(AC25&lt;$AD$3,EXP(InputData!$AD24*AC25^$AQ$3+InputData!$AC24),1)</f>
        <v>1</v>
      </c>
      <c r="AL25" s="285">
        <v>1</v>
      </c>
      <c r="AM25" s="284">
        <v>1</v>
      </c>
      <c r="AN25" s="284">
        <v>1</v>
      </c>
      <c r="AO25" s="284">
        <v>1</v>
      </c>
      <c r="AP25" s="284">
        <v>1</v>
      </c>
      <c r="AQ25" s="741">
        <f>IF(AA25&lt;$AD$3,EXP(InputData!$AH24*AA25^RRinputs!F$3+InputData!$AG24),1)</f>
        <v>1</v>
      </c>
      <c r="AR25" s="284">
        <f>IF(AB25&lt;$AD$3,EXP(InputData!$AH24*AB25^$AQ$3+InputData!$AG24),1)</f>
        <v>1</v>
      </c>
      <c r="AS25" s="284">
        <f>IF(AC25&lt;$AD$3,EXP(InputData!$AH24*AC25^$AQ$3+InputData!$AG24),1)</f>
        <v>1</v>
      </c>
      <c r="AT25" s="284">
        <v>1</v>
      </c>
      <c r="AU25" s="741">
        <f>IF(AA25&lt;$AD$3,EXP(InputData!$AJ24*AA25^$AQ$2+InputData!$AI24),1)</f>
        <v>1</v>
      </c>
      <c r="AV25" s="284">
        <f>IF(AB25&lt;$AD$3,EXP(InputData!$AJ24*AB25^$AQ$2+InputData!$AI24),1)</f>
        <v>1</v>
      </c>
      <c r="AW25" s="284">
        <f>IF(AC25&lt;$AD$3,EXP(InputData!$AJ24*AC25^$AQ$2+InputData!$AI24),1)</f>
        <v>1</v>
      </c>
      <c r="AX25" s="285">
        <v>1</v>
      </c>
      <c r="AY25" s="586">
        <f>-Diabetes!AK24*(InputData!$BB$5-1)/(Diabetes!Q24*(InputData!$BB$5-1)+1)</f>
        <v>0</v>
      </c>
      <c r="AZ25" s="587">
        <f>-Diabetes!AK24*(InputData!$BC$5-1)/(Diabetes!Q24*(InputData!$BC$5-1)+1)</f>
        <v>0</v>
      </c>
      <c r="BA25" s="588">
        <f t="shared" si="11"/>
        <v>0</v>
      </c>
      <c r="BB25" s="589">
        <f t="shared" si="1"/>
        <v>0</v>
      </c>
      <c r="BC25" s="589">
        <f t="shared" si="2"/>
        <v>0</v>
      </c>
      <c r="BD25" s="589">
        <f t="shared" si="3"/>
        <v>0</v>
      </c>
      <c r="BE25" s="590">
        <f t="shared" si="4"/>
        <v>0</v>
      </c>
      <c r="BF25" s="589">
        <f t="shared" si="5"/>
        <v>1</v>
      </c>
      <c r="BG25" s="589">
        <f t="shared" si="6"/>
        <v>1</v>
      </c>
      <c r="BH25" s="588">
        <f>(1-BA25*(1-InputData!$BD$233))</f>
        <v>1</v>
      </c>
      <c r="BI25" s="589">
        <f>(1-BB25*(1-InputData!$BD$234))</f>
        <v>1</v>
      </c>
      <c r="BJ25" s="589">
        <f t="shared" si="7"/>
        <v>1</v>
      </c>
      <c r="BK25" s="589">
        <f t="shared" si="8"/>
        <v>1</v>
      </c>
      <c r="BL25" s="590">
        <f t="shared" si="9"/>
        <v>1</v>
      </c>
    </row>
    <row r="26" spans="1:64">
      <c r="A26" s="8" t="s">
        <v>13</v>
      </c>
      <c r="B26">
        <f t="shared" si="10"/>
        <v>117</v>
      </c>
      <c r="C26" s="286">
        <f>InputData!AK25</f>
        <v>0</v>
      </c>
      <c r="D26" s="287">
        <f>InputData!AL25</f>
        <v>0</v>
      </c>
      <c r="E26" s="287">
        <f>InputData!AM25</f>
        <v>0</v>
      </c>
      <c r="F26" s="287">
        <f>InputData!AN25</f>
        <v>0</v>
      </c>
      <c r="G26" s="741">
        <f>IF($AA$3&lt;$AD$3,EXP(InputData!$AB25*$AA$3^$AQ$2+InputData!$AA25),1)</f>
        <v>1</v>
      </c>
      <c r="H26" s="284">
        <f>IF($AB$3&lt;$AD$3,EXP(InputData!$AB25*$AB$3^$AQ$2+InputData!$AA25),1)</f>
        <v>1</v>
      </c>
      <c r="I26" s="284">
        <f>IF($AC$3&lt;$AD$3,EXP(InputData!$AB25*$AC$3^$AQ$2+InputData!$AA25),1)</f>
        <v>1</v>
      </c>
      <c r="J26" s="284">
        <f>IF($AD$3&lt;$AD$3,EXP(InputData!$AB25*$AD$3^RRinputs!$F$3+InputData!$AA25),1)</f>
        <v>1</v>
      </c>
      <c r="K26" s="741">
        <f>IF($AA$3&lt;$AD$3,EXP(InputData!$AD25*$AA$3^$AQ$3+InputData!$AC25),1)</f>
        <v>1</v>
      </c>
      <c r="L26" s="284">
        <f>IF($AB$3&lt;$AD$3,EXP(InputData!$AD25*$AB$3^$AQ$3+InputData!$AC25),1)</f>
        <v>1</v>
      </c>
      <c r="M26" s="284">
        <f>IF($AC$3&lt;$AD$3,EXP(InputData!$AD25*$AC$3^$AQ$3+InputData!$AC25),1)</f>
        <v>1</v>
      </c>
      <c r="N26" s="285">
        <f>IF($AD$3&lt;$AD$3,EXP(InputData!$AD25*$AD$3^RRinputs!$F$3+InputData!$AC25),1)</f>
        <v>1</v>
      </c>
      <c r="O26" s="284">
        <v>1</v>
      </c>
      <c r="P26" s="284">
        <v>1</v>
      </c>
      <c r="Q26" s="284">
        <v>1</v>
      </c>
      <c r="R26" s="284">
        <v>1</v>
      </c>
      <c r="S26" s="741">
        <f>IF($AA$3&lt;$AD$3,EXP(InputData!$AH25*$AA$3^$AQ$3+InputData!$AG25),1)</f>
        <v>1</v>
      </c>
      <c r="T26" s="284">
        <f>IF($AB$3&lt;$AD$3,EXP(InputData!$AH25*$AB$3^$AQ$3+InputData!$AG25),1)</f>
        <v>1</v>
      </c>
      <c r="U26" s="284">
        <f>IF($AC$3&lt;$AD$3,EXP(InputData!$AH25*$AC$3^$AQ$3+InputData!$AG25),1)</f>
        <v>1</v>
      </c>
      <c r="V26" s="284">
        <f>IF($AD$3&lt;$AD$3,EXP(InputData!$AH25*$AD$3^RRinputs!$F$3+InputData!$AG25),1)</f>
        <v>1</v>
      </c>
      <c r="W26" s="741">
        <f>IF($AA$3&lt;$AD$3,EXP(InputData!$AJ25*$AA$3^$AQ$2+InputData!$AI25),1)</f>
        <v>1</v>
      </c>
      <c r="X26" s="284">
        <f>IF($AB$3&lt;$AD$3,EXP(InputData!$AJ25*$AB$3^$AQ$2+InputData!$AI25),1)</f>
        <v>1</v>
      </c>
      <c r="Y26" s="284">
        <f>IF($AC$3&lt;$AD$3,EXP(InputData!$AJ25*$AC$3^$AQ$2+InputData!$AI25),1)</f>
        <v>1</v>
      </c>
      <c r="Z26" s="284">
        <f>IF($AD$3&lt;$AD$3,EXP(InputData!$AJ25*$AD$3^RRinputs!F$3+InputData!$AI25),1)</f>
        <v>1</v>
      </c>
      <c r="AA26" s="949">
        <f>AA$3+'Run model'!$F$13</f>
        <v>204.75000001000006</v>
      </c>
      <c r="AB26" s="724">
        <f>AB$3+'Run model'!$F$13</f>
        <v>486.45570000000004</v>
      </c>
      <c r="AC26" s="724">
        <f>AC$3+'Run model'!$F$13</f>
        <v>1229.4259999999999</v>
      </c>
      <c r="AD26" s="724">
        <f>AD$3+'Run model'!$F$13</f>
        <v>3305.181</v>
      </c>
      <c r="AE26" s="263">
        <f>IF(AA26&lt;$AD$3,EXP(InputData!$AB25*AA26^$AQ$2+InputData!$AA25),1)</f>
        <v>1</v>
      </c>
      <c r="AF26" s="264">
        <f>IF(AB26&lt;$AD$3,EXP(InputData!$AB25*AB26^$AQ$2+InputData!$AA25),1)</f>
        <v>1</v>
      </c>
      <c r="AG26" s="264">
        <f>IF(AC26&lt;$AD$3,EXP(InputData!$AB25*AC26^$AQ$2+InputData!$AA25),1)</f>
        <v>1</v>
      </c>
      <c r="AH26" s="264">
        <v>1</v>
      </c>
      <c r="AI26" s="741">
        <f>IF(AA26&lt;$AD$3,EXP(InputData!$AD25*AA26^$AQ$3+InputData!$AC25),1)</f>
        <v>1</v>
      </c>
      <c r="AJ26" s="284">
        <f>IF(AB26&lt;$AD$3,EXP(InputData!$AD25*AB26^$AQ$3+InputData!$AC25),1)</f>
        <v>1</v>
      </c>
      <c r="AK26" s="284">
        <f>IF(AC26&lt;$AD$3,EXP(InputData!$AD25*AC26^$AQ$3+InputData!$AC25),1)</f>
        <v>1</v>
      </c>
      <c r="AL26" s="285">
        <v>1</v>
      </c>
      <c r="AM26" s="284">
        <v>1</v>
      </c>
      <c r="AN26" s="284">
        <v>1</v>
      </c>
      <c r="AO26" s="284">
        <v>1</v>
      </c>
      <c r="AP26" s="284">
        <v>1</v>
      </c>
      <c r="AQ26" s="741">
        <f>IF(AA26&lt;$AD$3,EXP(InputData!$AH25*AA26^RRinputs!F$3+InputData!$AG25),1)</f>
        <v>1</v>
      </c>
      <c r="AR26" s="284">
        <f>IF(AB26&lt;$AD$3,EXP(InputData!$AH25*AB26^$AQ$3+InputData!$AG25),1)</f>
        <v>1</v>
      </c>
      <c r="AS26" s="284">
        <f>IF(AC26&lt;$AD$3,EXP(InputData!$AH25*AC26^$AQ$3+InputData!$AG25),1)</f>
        <v>1</v>
      </c>
      <c r="AT26" s="284">
        <v>1</v>
      </c>
      <c r="AU26" s="741">
        <f>IF(AA26&lt;$AD$3,EXP(InputData!$AJ25*AA26^$AQ$2+InputData!$AI25),1)</f>
        <v>1</v>
      </c>
      <c r="AV26" s="284">
        <f>IF(AB26&lt;$AD$3,EXP(InputData!$AJ25*AB26^$AQ$2+InputData!$AI25),1)</f>
        <v>1</v>
      </c>
      <c r="AW26" s="284">
        <f>IF(AC26&lt;$AD$3,EXP(InputData!$AJ25*AC26^$AQ$2+InputData!$AI25),1)</f>
        <v>1</v>
      </c>
      <c r="AX26" s="285">
        <v>1</v>
      </c>
      <c r="AY26" s="586">
        <f>-Diabetes!AK25*(InputData!$BB$5-1)/(Diabetes!Q25*(InputData!$BB$5-1)+1)</f>
        <v>0</v>
      </c>
      <c r="AZ26" s="587">
        <f>-Diabetes!AK25*(InputData!$BC$5-1)/(Diabetes!Q25*(InputData!$BC$5-1)+1)</f>
        <v>0</v>
      </c>
      <c r="BA26" s="588">
        <f t="shared" si="11"/>
        <v>0</v>
      </c>
      <c r="BB26" s="589">
        <f t="shared" si="1"/>
        <v>0</v>
      </c>
      <c r="BC26" s="589">
        <f t="shared" si="2"/>
        <v>0</v>
      </c>
      <c r="BD26" s="589">
        <f t="shared" si="3"/>
        <v>0</v>
      </c>
      <c r="BE26" s="590">
        <f t="shared" si="4"/>
        <v>0</v>
      </c>
      <c r="BF26" s="589">
        <f t="shared" si="5"/>
        <v>1</v>
      </c>
      <c r="BG26" s="589">
        <f t="shared" si="6"/>
        <v>1</v>
      </c>
      <c r="BH26" s="588">
        <f>(1-BA26*(1-InputData!$BD$233))</f>
        <v>1</v>
      </c>
      <c r="BI26" s="589">
        <f>(1-BB26*(1-InputData!$BD$234))</f>
        <v>1</v>
      </c>
      <c r="BJ26" s="589">
        <f t="shared" si="7"/>
        <v>1</v>
      </c>
      <c r="BK26" s="589">
        <f t="shared" si="8"/>
        <v>1</v>
      </c>
      <c r="BL26" s="590">
        <f t="shared" si="9"/>
        <v>1</v>
      </c>
    </row>
    <row r="27" spans="1:64">
      <c r="A27" s="8" t="s">
        <v>13</v>
      </c>
      <c r="B27">
        <f t="shared" si="10"/>
        <v>118</v>
      </c>
      <c r="C27" s="286">
        <f>InputData!AK26</f>
        <v>0</v>
      </c>
      <c r="D27" s="287">
        <f>InputData!AL26</f>
        <v>0</v>
      </c>
      <c r="E27" s="287">
        <f>InputData!AM26</f>
        <v>0</v>
      </c>
      <c r="F27" s="287">
        <f>InputData!AN26</f>
        <v>0</v>
      </c>
      <c r="G27" s="741">
        <f>IF($AA$3&lt;$AD$3,EXP(InputData!$AB26*$AA$3^$AQ$2+InputData!$AA26),1)</f>
        <v>1</v>
      </c>
      <c r="H27" s="284">
        <f>IF($AB$3&lt;$AD$3,EXP(InputData!$AB26*$AB$3^$AQ$2+InputData!$AA26),1)</f>
        <v>1</v>
      </c>
      <c r="I27" s="284">
        <f>IF($AC$3&lt;$AD$3,EXP(InputData!$AB26*$AC$3^$AQ$2+InputData!$AA26),1)</f>
        <v>1</v>
      </c>
      <c r="J27" s="284">
        <f>IF($AD$3&lt;$AD$3,EXP(InputData!$AB26*$AD$3^RRinputs!$F$3+InputData!$AA26),1)</f>
        <v>1</v>
      </c>
      <c r="K27" s="741">
        <f>IF($AA$3&lt;$AD$3,EXP(InputData!$AD26*$AA$3^$AQ$3+InputData!$AC26),1)</f>
        <v>1</v>
      </c>
      <c r="L27" s="284">
        <f>IF($AB$3&lt;$AD$3,EXP(InputData!$AD26*$AB$3^$AQ$3+InputData!$AC26),1)</f>
        <v>1</v>
      </c>
      <c r="M27" s="284">
        <f>IF($AC$3&lt;$AD$3,EXP(InputData!$AD26*$AC$3^$AQ$3+InputData!$AC26),1)</f>
        <v>1</v>
      </c>
      <c r="N27" s="285">
        <f>IF($AD$3&lt;$AD$3,EXP(InputData!$AD26*$AD$3^RRinputs!$F$3+InputData!$AC26),1)</f>
        <v>1</v>
      </c>
      <c r="O27" s="284">
        <v>1</v>
      </c>
      <c r="P27" s="284">
        <v>1</v>
      </c>
      <c r="Q27" s="284">
        <v>1</v>
      </c>
      <c r="R27" s="284">
        <v>1</v>
      </c>
      <c r="S27" s="741">
        <f>IF($AA$3&lt;$AD$3,EXP(InputData!$AH26*$AA$3^$AQ$3+InputData!$AG26),1)</f>
        <v>1</v>
      </c>
      <c r="T27" s="284">
        <f>IF($AB$3&lt;$AD$3,EXP(InputData!$AH26*$AB$3^$AQ$3+InputData!$AG26),1)</f>
        <v>1</v>
      </c>
      <c r="U27" s="284">
        <f>IF($AC$3&lt;$AD$3,EXP(InputData!$AH26*$AC$3^$AQ$3+InputData!$AG26),1)</f>
        <v>1</v>
      </c>
      <c r="V27" s="284">
        <f>IF($AD$3&lt;$AD$3,EXP(InputData!$AH26*$AD$3^RRinputs!$F$3+InputData!$AG26),1)</f>
        <v>1</v>
      </c>
      <c r="W27" s="741">
        <f>IF($AA$3&lt;$AD$3,EXP(InputData!$AJ26*$AA$3^$AQ$2+InputData!$AI26),1)</f>
        <v>1</v>
      </c>
      <c r="X27" s="284">
        <f>IF($AB$3&lt;$AD$3,EXP(InputData!$AJ26*$AB$3^$AQ$2+InputData!$AI26),1)</f>
        <v>1</v>
      </c>
      <c r="Y27" s="284">
        <f>IF($AC$3&lt;$AD$3,EXP(InputData!$AJ26*$AC$3^$AQ$2+InputData!$AI26),1)</f>
        <v>1</v>
      </c>
      <c r="Z27" s="284">
        <f>IF($AD$3&lt;$AD$3,EXP(InputData!$AJ26*$AD$3^RRinputs!F$3+InputData!$AI26),1)</f>
        <v>1</v>
      </c>
      <c r="AA27" s="949">
        <f>AA$3+'Run model'!$F$13</f>
        <v>204.75000001000006</v>
      </c>
      <c r="AB27" s="724">
        <f>AB$3+'Run model'!$F$13</f>
        <v>486.45570000000004</v>
      </c>
      <c r="AC27" s="724">
        <f>AC$3+'Run model'!$F$13</f>
        <v>1229.4259999999999</v>
      </c>
      <c r="AD27" s="724">
        <f>AD$3+'Run model'!$F$13</f>
        <v>3305.181</v>
      </c>
      <c r="AE27" s="263">
        <f>IF(AA27&lt;$AD$3,EXP(InputData!$AB26*AA27^$AQ$2+InputData!$AA26),1)</f>
        <v>1</v>
      </c>
      <c r="AF27" s="264">
        <f>IF(AB27&lt;$AD$3,EXP(InputData!$AB26*AB27^$AQ$2+InputData!$AA26),1)</f>
        <v>1</v>
      </c>
      <c r="AG27" s="264">
        <f>IF(AC27&lt;$AD$3,EXP(InputData!$AB26*AC27^$AQ$2+InputData!$AA26),1)</f>
        <v>1</v>
      </c>
      <c r="AH27" s="264">
        <v>1</v>
      </c>
      <c r="AI27" s="741">
        <f>IF(AA27&lt;$AD$3,EXP(InputData!$AD26*AA27^$AQ$3+InputData!$AC26),1)</f>
        <v>1</v>
      </c>
      <c r="AJ27" s="284">
        <f>IF(AB27&lt;$AD$3,EXP(InputData!$AD26*AB27^$AQ$3+InputData!$AC26),1)</f>
        <v>1</v>
      </c>
      <c r="AK27" s="284">
        <f>IF(AC27&lt;$AD$3,EXP(InputData!$AD26*AC27^$AQ$3+InputData!$AC26),1)</f>
        <v>1</v>
      </c>
      <c r="AL27" s="285">
        <v>1</v>
      </c>
      <c r="AM27" s="284">
        <v>1</v>
      </c>
      <c r="AN27" s="284">
        <v>1</v>
      </c>
      <c r="AO27" s="284">
        <v>1</v>
      </c>
      <c r="AP27" s="284">
        <v>1</v>
      </c>
      <c r="AQ27" s="741">
        <f>IF(AA27&lt;$AD$3,EXP(InputData!$AH26*AA27^RRinputs!F$3+InputData!$AG26),1)</f>
        <v>1</v>
      </c>
      <c r="AR27" s="284">
        <f>IF(AB27&lt;$AD$3,EXP(InputData!$AH26*AB27^$AQ$3+InputData!$AG26),1)</f>
        <v>1</v>
      </c>
      <c r="AS27" s="284">
        <f>IF(AC27&lt;$AD$3,EXP(InputData!$AH26*AC27^$AQ$3+InputData!$AG26),1)</f>
        <v>1</v>
      </c>
      <c r="AT27" s="284">
        <v>1</v>
      </c>
      <c r="AU27" s="741">
        <f>IF(AA27&lt;$AD$3,EXP(InputData!$AJ26*AA27^$AQ$2+InputData!$AI26),1)</f>
        <v>1</v>
      </c>
      <c r="AV27" s="284">
        <f>IF(AB27&lt;$AD$3,EXP(InputData!$AJ26*AB27^$AQ$2+InputData!$AI26),1)</f>
        <v>1</v>
      </c>
      <c r="AW27" s="284">
        <f>IF(AC27&lt;$AD$3,EXP(InputData!$AJ26*AC27^$AQ$2+InputData!$AI26),1)</f>
        <v>1</v>
      </c>
      <c r="AX27" s="285">
        <v>1</v>
      </c>
      <c r="AY27" s="586">
        <f>-Diabetes!AK26*(InputData!$BB$5-1)/(Diabetes!Q26*(InputData!$BB$5-1)+1)</f>
        <v>0</v>
      </c>
      <c r="AZ27" s="587">
        <f>-Diabetes!AK26*(InputData!$BC$5-1)/(Diabetes!Q26*(InputData!$BC$5-1)+1)</f>
        <v>0</v>
      </c>
      <c r="BA27" s="588">
        <f t="shared" si="11"/>
        <v>0</v>
      </c>
      <c r="BB27" s="589">
        <f t="shared" si="1"/>
        <v>0</v>
      </c>
      <c r="BC27" s="589">
        <f t="shared" si="2"/>
        <v>0</v>
      </c>
      <c r="BD27" s="589">
        <f t="shared" si="3"/>
        <v>0</v>
      </c>
      <c r="BE27" s="590">
        <f t="shared" si="4"/>
        <v>0</v>
      </c>
      <c r="BF27" s="589">
        <f t="shared" si="5"/>
        <v>1</v>
      </c>
      <c r="BG27" s="589">
        <f t="shared" si="6"/>
        <v>1</v>
      </c>
      <c r="BH27" s="588">
        <f>(1-BA27*(1-InputData!$BD$233))</f>
        <v>1</v>
      </c>
      <c r="BI27" s="589">
        <f>(1-BB27*(1-InputData!$BD$234))</f>
        <v>1</v>
      </c>
      <c r="BJ27" s="589">
        <f t="shared" si="7"/>
        <v>1</v>
      </c>
      <c r="BK27" s="589">
        <f t="shared" si="8"/>
        <v>1</v>
      </c>
      <c r="BL27" s="590">
        <f t="shared" si="9"/>
        <v>1</v>
      </c>
    </row>
    <row r="28" spans="1:64">
      <c r="A28" s="8" t="s">
        <v>13</v>
      </c>
      <c r="B28">
        <f t="shared" si="10"/>
        <v>119</v>
      </c>
      <c r="C28" s="286">
        <f>InputData!AK27</f>
        <v>0</v>
      </c>
      <c r="D28" s="287">
        <f>InputData!AL27</f>
        <v>0</v>
      </c>
      <c r="E28" s="287">
        <f>InputData!AM27</f>
        <v>0</v>
      </c>
      <c r="F28" s="287">
        <f>InputData!AN27</f>
        <v>0</v>
      </c>
      <c r="G28" s="741">
        <f>IF($AA$3&lt;$AD$3,EXP(InputData!$AB27*$AA$3^$AQ$2+InputData!$AA27),1)</f>
        <v>1</v>
      </c>
      <c r="H28" s="284">
        <f>IF($AB$3&lt;$AD$3,EXP(InputData!$AB27*$AB$3^$AQ$2+InputData!$AA27),1)</f>
        <v>1</v>
      </c>
      <c r="I28" s="284">
        <f>IF($AC$3&lt;$AD$3,EXP(InputData!$AB27*$AC$3^$AQ$2+InputData!$AA27),1)</f>
        <v>1</v>
      </c>
      <c r="J28" s="284">
        <f>IF($AD$3&lt;$AD$3,EXP(InputData!$AB27*$AD$3^RRinputs!$F$3+InputData!$AA27),1)</f>
        <v>1</v>
      </c>
      <c r="K28" s="741">
        <f>IF($AA$3&lt;$AD$3,EXP(InputData!$AD27*$AA$3^$AQ$3+InputData!$AC27),1)</f>
        <v>1</v>
      </c>
      <c r="L28" s="284">
        <f>IF($AB$3&lt;$AD$3,EXP(InputData!$AD27*$AB$3^$AQ$3+InputData!$AC27),1)</f>
        <v>1</v>
      </c>
      <c r="M28" s="284">
        <f>IF($AC$3&lt;$AD$3,EXP(InputData!$AD27*$AC$3^$AQ$3+InputData!$AC27),1)</f>
        <v>1</v>
      </c>
      <c r="N28" s="285">
        <f>IF($AD$3&lt;$AD$3,EXP(InputData!$AD27*$AD$3^RRinputs!$F$3+InputData!$AC27),1)</f>
        <v>1</v>
      </c>
      <c r="O28" s="284">
        <v>1</v>
      </c>
      <c r="P28" s="284">
        <v>1</v>
      </c>
      <c r="Q28" s="284">
        <v>1</v>
      </c>
      <c r="R28" s="284">
        <v>1</v>
      </c>
      <c r="S28" s="741">
        <f>IF($AA$3&lt;$AD$3,EXP(InputData!$AH27*$AA$3^$AQ$3+InputData!$AG27),1)</f>
        <v>1</v>
      </c>
      <c r="T28" s="284">
        <f>IF($AB$3&lt;$AD$3,EXP(InputData!$AH27*$AB$3^$AQ$3+InputData!$AG27),1)</f>
        <v>1</v>
      </c>
      <c r="U28" s="284">
        <f>IF($AC$3&lt;$AD$3,EXP(InputData!$AH27*$AC$3^$AQ$3+InputData!$AG27),1)</f>
        <v>1</v>
      </c>
      <c r="V28" s="284">
        <f>IF($AD$3&lt;$AD$3,EXP(InputData!$AH27*$AD$3^RRinputs!$F$3+InputData!$AG27),1)</f>
        <v>1</v>
      </c>
      <c r="W28" s="741">
        <f>IF($AA$3&lt;$AD$3,EXP(InputData!$AJ27*$AA$3^$AQ$2+InputData!$AI27),1)</f>
        <v>1</v>
      </c>
      <c r="X28" s="284">
        <f>IF($AB$3&lt;$AD$3,EXP(InputData!$AJ27*$AB$3^$AQ$2+InputData!$AI27),1)</f>
        <v>1</v>
      </c>
      <c r="Y28" s="284">
        <f>IF($AC$3&lt;$AD$3,EXP(InputData!$AJ27*$AC$3^$AQ$2+InputData!$AI27),1)</f>
        <v>1</v>
      </c>
      <c r="Z28" s="284">
        <f>IF($AD$3&lt;$AD$3,EXP(InputData!$AJ27*$AD$3^RRinputs!F$3+InputData!$AI27),1)</f>
        <v>1</v>
      </c>
      <c r="AA28" s="949">
        <f>AA$3+'Run model'!$F$13</f>
        <v>204.75000001000006</v>
      </c>
      <c r="AB28" s="724">
        <f>AB$3+'Run model'!$F$13</f>
        <v>486.45570000000004</v>
      </c>
      <c r="AC28" s="724">
        <f>AC$3+'Run model'!$F$13</f>
        <v>1229.4259999999999</v>
      </c>
      <c r="AD28" s="724">
        <f>AD$3+'Run model'!$F$13</f>
        <v>3305.181</v>
      </c>
      <c r="AE28" s="263">
        <f>IF(AA28&lt;$AD$3,EXP(InputData!$AB27*AA28^$AQ$2+InputData!$AA27),1)</f>
        <v>1</v>
      </c>
      <c r="AF28" s="264">
        <f>IF(AB28&lt;$AD$3,EXP(InputData!$AB27*AB28^$AQ$2+InputData!$AA27),1)</f>
        <v>1</v>
      </c>
      <c r="AG28" s="264">
        <f>IF(AC28&lt;$AD$3,EXP(InputData!$AB27*AC28^$AQ$2+InputData!$AA27),1)</f>
        <v>1</v>
      </c>
      <c r="AH28" s="264">
        <v>1</v>
      </c>
      <c r="AI28" s="741">
        <f>IF(AA28&lt;$AD$3,EXP(InputData!$AD27*AA28^$AQ$3+InputData!$AC27),1)</f>
        <v>1</v>
      </c>
      <c r="AJ28" s="284">
        <f>IF(AB28&lt;$AD$3,EXP(InputData!$AD27*AB28^$AQ$3+InputData!$AC27),1)</f>
        <v>1</v>
      </c>
      <c r="AK28" s="284">
        <f>IF(AC28&lt;$AD$3,EXP(InputData!$AD27*AC28^$AQ$3+InputData!$AC27),1)</f>
        <v>1</v>
      </c>
      <c r="AL28" s="285">
        <v>1</v>
      </c>
      <c r="AM28" s="284">
        <v>1</v>
      </c>
      <c r="AN28" s="284">
        <v>1</v>
      </c>
      <c r="AO28" s="284">
        <v>1</v>
      </c>
      <c r="AP28" s="284">
        <v>1</v>
      </c>
      <c r="AQ28" s="741">
        <f>IF(AA28&lt;$AD$3,EXP(InputData!$AH27*AA28^RRinputs!F$3+InputData!$AG27),1)</f>
        <v>1</v>
      </c>
      <c r="AR28" s="284">
        <f>IF(AB28&lt;$AD$3,EXP(InputData!$AH27*AB28^$AQ$3+InputData!$AG27),1)</f>
        <v>1</v>
      </c>
      <c r="AS28" s="284">
        <f>IF(AC28&lt;$AD$3,EXP(InputData!$AH27*AC28^$AQ$3+InputData!$AG27),1)</f>
        <v>1</v>
      </c>
      <c r="AT28" s="284">
        <v>1</v>
      </c>
      <c r="AU28" s="741">
        <f>IF(AA28&lt;$AD$3,EXP(InputData!$AJ27*AA28^$AQ$2+InputData!$AI27),1)</f>
        <v>1</v>
      </c>
      <c r="AV28" s="284">
        <f>IF(AB28&lt;$AD$3,EXP(InputData!$AJ27*AB28^$AQ$2+InputData!$AI27),1)</f>
        <v>1</v>
      </c>
      <c r="AW28" s="284">
        <f>IF(AC28&lt;$AD$3,EXP(InputData!$AJ27*AC28^$AQ$2+InputData!$AI27),1)</f>
        <v>1</v>
      </c>
      <c r="AX28" s="285">
        <v>1</v>
      </c>
      <c r="AY28" s="586">
        <f>-Diabetes!AK27*(InputData!$BB$5-1)/(Diabetes!Q27*(InputData!$BB$5-1)+1)</f>
        <v>0</v>
      </c>
      <c r="AZ28" s="587">
        <f>-Diabetes!AK27*(InputData!$BC$5-1)/(Diabetes!Q27*(InputData!$BC$5-1)+1)</f>
        <v>0</v>
      </c>
      <c r="BA28" s="588">
        <f t="shared" si="11"/>
        <v>0</v>
      </c>
      <c r="BB28" s="589">
        <f t="shared" si="1"/>
        <v>0</v>
      </c>
      <c r="BC28" s="589">
        <f t="shared" si="2"/>
        <v>0</v>
      </c>
      <c r="BD28" s="589">
        <f t="shared" si="3"/>
        <v>0</v>
      </c>
      <c r="BE28" s="590">
        <f t="shared" si="4"/>
        <v>0</v>
      </c>
      <c r="BF28" s="589">
        <f t="shared" si="5"/>
        <v>1</v>
      </c>
      <c r="BG28" s="589">
        <f t="shared" si="6"/>
        <v>1</v>
      </c>
      <c r="BH28" s="588">
        <f>(1-BA28*(1-InputData!$BD$233))</f>
        <v>1</v>
      </c>
      <c r="BI28" s="589">
        <f>(1-BB28*(1-InputData!$BD$234))</f>
        <v>1</v>
      </c>
      <c r="BJ28" s="589">
        <f t="shared" si="7"/>
        <v>1</v>
      </c>
      <c r="BK28" s="589">
        <f t="shared" si="8"/>
        <v>1</v>
      </c>
      <c r="BL28" s="590">
        <f t="shared" si="9"/>
        <v>1</v>
      </c>
    </row>
    <row r="29" spans="1:64">
      <c r="A29" s="8" t="s">
        <v>13</v>
      </c>
      <c r="B29">
        <f t="shared" si="10"/>
        <v>120</v>
      </c>
      <c r="C29" s="286">
        <f>InputData!AK28</f>
        <v>0</v>
      </c>
      <c r="D29" s="287">
        <f>InputData!AL28</f>
        <v>0</v>
      </c>
      <c r="E29" s="287">
        <f>InputData!AM28</f>
        <v>0</v>
      </c>
      <c r="F29" s="287">
        <f>InputData!AN28</f>
        <v>0</v>
      </c>
      <c r="G29" s="741">
        <f>IF($AA$3&lt;$AD$3,EXP(InputData!$AB28*$AA$3^$AQ$2+InputData!$AA28),1)</f>
        <v>1</v>
      </c>
      <c r="H29" s="284">
        <f>IF($AB$3&lt;$AD$3,EXP(InputData!$AB28*$AB$3^$AQ$2+InputData!$AA28),1)</f>
        <v>1</v>
      </c>
      <c r="I29" s="284">
        <f>IF($AC$3&lt;$AD$3,EXP(InputData!$AB28*$AC$3^$AQ$2+InputData!$AA28),1)</f>
        <v>1</v>
      </c>
      <c r="J29" s="284">
        <f>IF($AD$3&lt;$AD$3,EXP(InputData!$AB28*$AD$3^RRinputs!$F$3+InputData!$AA28),1)</f>
        <v>1</v>
      </c>
      <c r="K29" s="741">
        <f>IF($AA$3&lt;$AD$3,EXP(InputData!$AD28*$AA$3^$AQ$3+InputData!$AC28),1)</f>
        <v>1</v>
      </c>
      <c r="L29" s="284">
        <f>IF($AB$3&lt;$AD$3,EXP(InputData!$AD28*$AB$3^$AQ$3+InputData!$AC28),1)</f>
        <v>1</v>
      </c>
      <c r="M29" s="284">
        <f>IF($AC$3&lt;$AD$3,EXP(InputData!$AD28*$AC$3^$AQ$3+InputData!$AC28),1)</f>
        <v>1</v>
      </c>
      <c r="N29" s="285">
        <f>IF($AD$3&lt;$AD$3,EXP(InputData!$AD28*$AD$3^RRinputs!$F$3+InputData!$AC28),1)</f>
        <v>1</v>
      </c>
      <c r="O29" s="284">
        <v>1</v>
      </c>
      <c r="P29" s="284">
        <v>1</v>
      </c>
      <c r="Q29" s="284">
        <v>1</v>
      </c>
      <c r="R29" s="284">
        <v>1</v>
      </c>
      <c r="S29" s="741">
        <f>IF($AA$3&lt;$AD$3,EXP(InputData!$AH28*$AA$3^$AQ$3+InputData!$AG28),1)</f>
        <v>1</v>
      </c>
      <c r="T29" s="284">
        <f>IF($AB$3&lt;$AD$3,EXP(InputData!$AH28*$AB$3^$AQ$3+InputData!$AG28),1)</f>
        <v>1</v>
      </c>
      <c r="U29" s="284">
        <f>IF($AC$3&lt;$AD$3,EXP(InputData!$AH28*$AC$3^$AQ$3+InputData!$AG28),1)</f>
        <v>1</v>
      </c>
      <c r="V29" s="284">
        <f>IF($AD$3&lt;$AD$3,EXP(InputData!$AH28*$AD$3^RRinputs!$F$3+InputData!$AG28),1)</f>
        <v>1</v>
      </c>
      <c r="W29" s="741">
        <f>IF($AA$3&lt;$AD$3,EXP(InputData!$AJ28*$AA$3^$AQ$2+InputData!$AI28),1)</f>
        <v>1</v>
      </c>
      <c r="X29" s="284">
        <f>IF($AB$3&lt;$AD$3,EXP(InputData!$AJ28*$AB$3^$AQ$2+InputData!$AI28),1)</f>
        <v>1</v>
      </c>
      <c r="Y29" s="284">
        <f>IF($AC$3&lt;$AD$3,EXP(InputData!$AJ28*$AC$3^$AQ$2+InputData!$AI28),1)</f>
        <v>1</v>
      </c>
      <c r="Z29" s="284">
        <f>IF($AD$3&lt;$AD$3,EXP(InputData!$AJ28*$AD$3^RRinputs!F$3+InputData!$AI28),1)</f>
        <v>1</v>
      </c>
      <c r="AA29" s="949">
        <f>AA$3+'Run model'!$F$13</f>
        <v>204.75000001000006</v>
      </c>
      <c r="AB29" s="724">
        <f>AB$3+'Run model'!$F$13</f>
        <v>486.45570000000004</v>
      </c>
      <c r="AC29" s="724">
        <f>AC$3+'Run model'!$F$13</f>
        <v>1229.4259999999999</v>
      </c>
      <c r="AD29" s="724">
        <f>AD$3+'Run model'!$F$13</f>
        <v>3305.181</v>
      </c>
      <c r="AE29" s="263">
        <f>IF(AA29&lt;$AD$3,EXP(InputData!$AB28*AA29^$AQ$2+InputData!$AA28),1)</f>
        <v>1</v>
      </c>
      <c r="AF29" s="264">
        <f>IF(AB29&lt;$AD$3,EXP(InputData!$AB28*AB29^$AQ$2+InputData!$AA28),1)</f>
        <v>1</v>
      </c>
      <c r="AG29" s="264">
        <f>IF(AC29&lt;$AD$3,EXP(InputData!$AB28*AC29^$AQ$2+InputData!$AA28),1)</f>
        <v>1</v>
      </c>
      <c r="AH29" s="264">
        <v>1</v>
      </c>
      <c r="AI29" s="741">
        <f>IF(AA29&lt;$AD$3,EXP(InputData!$AD28*AA29^$AQ$3+InputData!$AC28),1)</f>
        <v>1</v>
      </c>
      <c r="AJ29" s="284">
        <f>IF(AB29&lt;$AD$3,EXP(InputData!$AD28*AB29^$AQ$3+InputData!$AC28),1)</f>
        <v>1</v>
      </c>
      <c r="AK29" s="284">
        <f>IF(AC29&lt;$AD$3,EXP(InputData!$AD28*AC29^$AQ$3+InputData!$AC28),1)</f>
        <v>1</v>
      </c>
      <c r="AL29" s="285">
        <v>1</v>
      </c>
      <c r="AM29" s="284">
        <v>1</v>
      </c>
      <c r="AN29" s="284">
        <v>1</v>
      </c>
      <c r="AO29" s="284">
        <v>1</v>
      </c>
      <c r="AP29" s="284">
        <v>1</v>
      </c>
      <c r="AQ29" s="741">
        <f>IF(AA29&lt;$AD$3,EXP(InputData!$AH28*AA29^RRinputs!F$3+InputData!$AG28),1)</f>
        <v>1</v>
      </c>
      <c r="AR29" s="284">
        <f>IF(AB29&lt;$AD$3,EXP(InputData!$AH28*AB29^$AQ$3+InputData!$AG28),1)</f>
        <v>1</v>
      </c>
      <c r="AS29" s="284">
        <f>IF(AC29&lt;$AD$3,EXP(InputData!$AH28*AC29^$AQ$3+InputData!$AG28),1)</f>
        <v>1</v>
      </c>
      <c r="AT29" s="284">
        <v>1</v>
      </c>
      <c r="AU29" s="741">
        <f>IF(AA29&lt;$AD$3,EXP(InputData!$AJ28*AA29^$AQ$2+InputData!$AI28),1)</f>
        <v>1</v>
      </c>
      <c r="AV29" s="284">
        <f>IF(AB29&lt;$AD$3,EXP(InputData!$AJ28*AB29^$AQ$2+InputData!$AI28),1)</f>
        <v>1</v>
      </c>
      <c r="AW29" s="284">
        <f>IF(AC29&lt;$AD$3,EXP(InputData!$AJ28*AC29^$AQ$2+InputData!$AI28),1)</f>
        <v>1</v>
      </c>
      <c r="AX29" s="285">
        <v>1</v>
      </c>
      <c r="AY29" s="586">
        <f>-Diabetes!AK28*(InputData!$BB$5-1)/(Diabetes!Q28*(InputData!$BB$5-1)+1)</f>
        <v>0</v>
      </c>
      <c r="AZ29" s="587">
        <f>-Diabetes!AK28*(InputData!$BC$5-1)/(Diabetes!Q28*(InputData!$BC$5-1)+1)</f>
        <v>0</v>
      </c>
      <c r="BA29" s="588">
        <f t="shared" si="11"/>
        <v>0</v>
      </c>
      <c r="BB29" s="589">
        <f t="shared" si="1"/>
        <v>0</v>
      </c>
      <c r="BC29" s="589">
        <f t="shared" si="2"/>
        <v>0</v>
      </c>
      <c r="BD29" s="589">
        <f t="shared" si="3"/>
        <v>0</v>
      </c>
      <c r="BE29" s="590">
        <f t="shared" si="4"/>
        <v>0</v>
      </c>
      <c r="BF29" s="589">
        <f t="shared" si="5"/>
        <v>1</v>
      </c>
      <c r="BG29" s="589">
        <f t="shared" si="6"/>
        <v>1</v>
      </c>
      <c r="BH29" s="588">
        <f>(1-BA29*(1-InputData!$BD$233))</f>
        <v>1</v>
      </c>
      <c r="BI29" s="589">
        <f>(1-BB29*(1-InputData!$BD$234))</f>
        <v>1</v>
      </c>
      <c r="BJ29" s="589">
        <f t="shared" si="7"/>
        <v>1</v>
      </c>
      <c r="BK29" s="589">
        <f t="shared" si="8"/>
        <v>1</v>
      </c>
      <c r="BL29" s="590">
        <f t="shared" si="9"/>
        <v>1</v>
      </c>
    </row>
    <row r="30" spans="1:64">
      <c r="A30" s="8" t="s">
        <v>13</v>
      </c>
      <c r="B30">
        <f t="shared" si="10"/>
        <v>121</v>
      </c>
      <c r="C30" s="286">
        <f>InputData!AK29</f>
        <v>0</v>
      </c>
      <c r="D30" s="287">
        <f>InputData!AL29</f>
        <v>0</v>
      </c>
      <c r="E30" s="287">
        <f>InputData!AM29</f>
        <v>0</v>
      </c>
      <c r="F30" s="287">
        <f>InputData!AN29</f>
        <v>0</v>
      </c>
      <c r="G30" s="741">
        <f>IF($AA$3&lt;$AD$3,EXP(InputData!$AB29*$AA$3^$AQ$2+InputData!$AA29),1)</f>
        <v>1</v>
      </c>
      <c r="H30" s="284">
        <f>IF($AB$3&lt;$AD$3,EXP(InputData!$AB29*$AB$3^$AQ$2+InputData!$AA29),1)</f>
        <v>1</v>
      </c>
      <c r="I30" s="284">
        <f>IF($AC$3&lt;$AD$3,EXP(InputData!$AB29*$AC$3^$AQ$2+InputData!$AA29),1)</f>
        <v>1</v>
      </c>
      <c r="J30" s="284">
        <f>IF($AD$3&lt;$AD$3,EXP(InputData!$AB29*$AD$3^RRinputs!$F$3+InputData!$AA29),1)</f>
        <v>1</v>
      </c>
      <c r="K30" s="741">
        <f>IF($AA$3&lt;$AD$3,EXP(InputData!$AD29*$AA$3^$AQ$3+InputData!$AC29),1)</f>
        <v>1</v>
      </c>
      <c r="L30" s="284">
        <f>IF($AB$3&lt;$AD$3,EXP(InputData!$AD29*$AB$3^$AQ$3+InputData!$AC29),1)</f>
        <v>1</v>
      </c>
      <c r="M30" s="284">
        <f>IF($AC$3&lt;$AD$3,EXP(InputData!$AD29*$AC$3^$AQ$3+InputData!$AC29),1)</f>
        <v>1</v>
      </c>
      <c r="N30" s="285">
        <f>IF($AD$3&lt;$AD$3,EXP(InputData!$AD29*$AD$3^RRinputs!$F$3+InputData!$AC29),1)</f>
        <v>1</v>
      </c>
      <c r="O30" s="284">
        <v>1</v>
      </c>
      <c r="P30" s="284">
        <v>1</v>
      </c>
      <c r="Q30" s="284">
        <v>1</v>
      </c>
      <c r="R30" s="284">
        <v>1</v>
      </c>
      <c r="S30" s="741">
        <f>IF($AA$3&lt;$AD$3,EXP(InputData!$AH29*$AA$3^$AQ$3+InputData!$AG29),1)</f>
        <v>1</v>
      </c>
      <c r="T30" s="284">
        <f>IF($AB$3&lt;$AD$3,EXP(InputData!$AH29*$AB$3^$AQ$3+InputData!$AG29),1)</f>
        <v>1</v>
      </c>
      <c r="U30" s="284">
        <f>IF($AC$3&lt;$AD$3,EXP(InputData!$AH29*$AC$3^$AQ$3+InputData!$AG29),1)</f>
        <v>1</v>
      </c>
      <c r="V30" s="284">
        <f>IF($AD$3&lt;$AD$3,EXP(InputData!$AH29*$AD$3^RRinputs!$F$3+InputData!$AG29),1)</f>
        <v>1</v>
      </c>
      <c r="W30" s="741">
        <f>IF($AA$3&lt;$AD$3,EXP(InputData!$AJ29*$AA$3^$AQ$2+InputData!$AI29),1)</f>
        <v>1</v>
      </c>
      <c r="X30" s="284">
        <f>IF($AB$3&lt;$AD$3,EXP(InputData!$AJ29*$AB$3^$AQ$2+InputData!$AI29),1)</f>
        <v>1</v>
      </c>
      <c r="Y30" s="284">
        <f>IF($AC$3&lt;$AD$3,EXP(InputData!$AJ29*$AC$3^$AQ$2+InputData!$AI29),1)</f>
        <v>1</v>
      </c>
      <c r="Z30" s="284">
        <f>IF($AD$3&lt;$AD$3,EXP(InputData!$AJ29*$AD$3^RRinputs!F$3+InputData!$AI29),1)</f>
        <v>1</v>
      </c>
      <c r="AA30" s="949">
        <f>AA$3+'Run model'!$F$13</f>
        <v>204.75000001000006</v>
      </c>
      <c r="AB30" s="724">
        <f>AB$3+'Run model'!$F$13</f>
        <v>486.45570000000004</v>
      </c>
      <c r="AC30" s="724">
        <f>AC$3+'Run model'!$F$13</f>
        <v>1229.4259999999999</v>
      </c>
      <c r="AD30" s="724">
        <f>AD$3+'Run model'!$F$13</f>
        <v>3305.181</v>
      </c>
      <c r="AE30" s="263">
        <f>IF(AA30&lt;$AD$3,EXP(InputData!$AB29*AA30^$AQ$2+InputData!$AA29),1)</f>
        <v>1</v>
      </c>
      <c r="AF30" s="264">
        <f>IF(AB30&lt;$AD$3,EXP(InputData!$AB29*AB30^$AQ$2+InputData!$AA29),1)</f>
        <v>1</v>
      </c>
      <c r="AG30" s="264">
        <f>IF(AC30&lt;$AD$3,EXP(InputData!$AB29*AC30^$AQ$2+InputData!$AA29),1)</f>
        <v>1</v>
      </c>
      <c r="AH30" s="264">
        <v>1</v>
      </c>
      <c r="AI30" s="741">
        <f>IF(AA30&lt;$AD$3,EXP(InputData!$AD29*AA30^$AQ$3+InputData!$AC29),1)</f>
        <v>1</v>
      </c>
      <c r="AJ30" s="284">
        <f>IF(AB30&lt;$AD$3,EXP(InputData!$AD29*AB30^$AQ$3+InputData!$AC29),1)</f>
        <v>1</v>
      </c>
      <c r="AK30" s="284">
        <f>IF(AC30&lt;$AD$3,EXP(InputData!$AD29*AC30^$AQ$3+InputData!$AC29),1)</f>
        <v>1</v>
      </c>
      <c r="AL30" s="285">
        <v>1</v>
      </c>
      <c r="AM30" s="284">
        <v>1</v>
      </c>
      <c r="AN30" s="284">
        <v>1</v>
      </c>
      <c r="AO30" s="284">
        <v>1</v>
      </c>
      <c r="AP30" s="284">
        <v>1</v>
      </c>
      <c r="AQ30" s="741">
        <f>IF(AA30&lt;$AD$3,EXP(InputData!$AH29*AA30^RRinputs!F$3+InputData!$AG29),1)</f>
        <v>1</v>
      </c>
      <c r="AR30" s="284">
        <f>IF(AB30&lt;$AD$3,EXP(InputData!$AH29*AB30^$AQ$3+InputData!$AG29),1)</f>
        <v>1</v>
      </c>
      <c r="AS30" s="284">
        <f>IF(AC30&lt;$AD$3,EXP(InputData!$AH29*AC30^$AQ$3+InputData!$AG29),1)</f>
        <v>1</v>
      </c>
      <c r="AT30" s="284">
        <v>1</v>
      </c>
      <c r="AU30" s="741">
        <f>IF(AA30&lt;$AD$3,EXP(InputData!$AJ29*AA30^$AQ$2+InputData!$AI29),1)</f>
        <v>1</v>
      </c>
      <c r="AV30" s="284">
        <f>IF(AB30&lt;$AD$3,EXP(InputData!$AJ29*AB30^$AQ$2+InputData!$AI29),1)</f>
        <v>1</v>
      </c>
      <c r="AW30" s="284">
        <f>IF(AC30&lt;$AD$3,EXP(InputData!$AJ29*AC30^$AQ$2+InputData!$AI29),1)</f>
        <v>1</v>
      </c>
      <c r="AX30" s="285">
        <v>1</v>
      </c>
      <c r="AY30" s="586">
        <f>-Diabetes!AK29*(InputData!$BB$5-1)/(Diabetes!Q29*(InputData!$BB$5-1)+1)</f>
        <v>0</v>
      </c>
      <c r="AZ30" s="587">
        <f>-Diabetes!AK29*(InputData!$BC$5-1)/(Diabetes!Q29*(InputData!$BC$5-1)+1)</f>
        <v>0</v>
      </c>
      <c r="BA30" s="588">
        <f t="shared" si="11"/>
        <v>0</v>
      </c>
      <c r="BB30" s="589">
        <f t="shared" si="1"/>
        <v>0</v>
      </c>
      <c r="BC30" s="589">
        <f t="shared" si="2"/>
        <v>0</v>
      </c>
      <c r="BD30" s="589">
        <f t="shared" si="3"/>
        <v>0</v>
      </c>
      <c r="BE30" s="590">
        <f t="shared" si="4"/>
        <v>0</v>
      </c>
      <c r="BF30" s="589">
        <f t="shared" si="5"/>
        <v>1</v>
      </c>
      <c r="BG30" s="589">
        <f t="shared" si="6"/>
        <v>1</v>
      </c>
      <c r="BH30" s="588">
        <f>(1-BA30*(1-InputData!$BD$233))</f>
        <v>1</v>
      </c>
      <c r="BI30" s="589">
        <f>(1-BB30*(1-InputData!$BD$234))</f>
        <v>1</v>
      </c>
      <c r="BJ30" s="589">
        <f t="shared" si="7"/>
        <v>1</v>
      </c>
      <c r="BK30" s="589">
        <f t="shared" si="8"/>
        <v>1</v>
      </c>
      <c r="BL30" s="590">
        <f t="shared" si="9"/>
        <v>1</v>
      </c>
    </row>
    <row r="31" spans="1:64">
      <c r="A31" s="8" t="s">
        <v>13</v>
      </c>
      <c r="B31">
        <f t="shared" si="10"/>
        <v>122</v>
      </c>
      <c r="C31" s="286">
        <f>InputData!AK30</f>
        <v>0</v>
      </c>
      <c r="D31" s="287">
        <f>InputData!AL30</f>
        <v>0</v>
      </c>
      <c r="E31" s="287">
        <f>InputData!AM30</f>
        <v>0</v>
      </c>
      <c r="F31" s="287">
        <f>InputData!AN30</f>
        <v>0</v>
      </c>
      <c r="G31" s="741">
        <f>IF($AA$3&lt;$AD$3,EXP(InputData!$AB30*$AA$3^$AQ$2+InputData!$AA30),1)</f>
        <v>1</v>
      </c>
      <c r="H31" s="284">
        <f>IF($AB$3&lt;$AD$3,EXP(InputData!$AB30*$AB$3^$AQ$2+InputData!$AA30),1)</f>
        <v>1</v>
      </c>
      <c r="I31" s="284">
        <f>IF($AC$3&lt;$AD$3,EXP(InputData!$AB30*$AC$3^$AQ$2+InputData!$AA30),1)</f>
        <v>1</v>
      </c>
      <c r="J31" s="284">
        <f>IF($AD$3&lt;$AD$3,EXP(InputData!$AB30*$AD$3^RRinputs!$F$3+InputData!$AA30),1)</f>
        <v>1</v>
      </c>
      <c r="K31" s="741">
        <f>IF($AA$3&lt;$AD$3,EXP(InputData!$AD30*$AA$3^$AQ$3+InputData!$AC30),1)</f>
        <v>1</v>
      </c>
      <c r="L31" s="284">
        <f>IF($AB$3&lt;$AD$3,EXP(InputData!$AD30*$AB$3^$AQ$3+InputData!$AC30),1)</f>
        <v>1</v>
      </c>
      <c r="M31" s="284">
        <f>IF($AC$3&lt;$AD$3,EXP(InputData!$AD30*$AC$3^$AQ$3+InputData!$AC30),1)</f>
        <v>1</v>
      </c>
      <c r="N31" s="285">
        <f>IF($AD$3&lt;$AD$3,EXP(InputData!$AD30*$AD$3^RRinputs!$F$3+InputData!$AC30),1)</f>
        <v>1</v>
      </c>
      <c r="O31" s="284">
        <v>1</v>
      </c>
      <c r="P31" s="284">
        <v>1</v>
      </c>
      <c r="Q31" s="284">
        <v>1</v>
      </c>
      <c r="R31" s="284">
        <v>1</v>
      </c>
      <c r="S31" s="741">
        <f>IF($AA$3&lt;$AD$3,EXP(InputData!$AH30*$AA$3^$AQ$3+InputData!$AG30),1)</f>
        <v>1</v>
      </c>
      <c r="T31" s="284">
        <f>IF($AB$3&lt;$AD$3,EXP(InputData!$AH30*$AB$3^$AQ$3+InputData!$AG30),1)</f>
        <v>1</v>
      </c>
      <c r="U31" s="284">
        <f>IF($AC$3&lt;$AD$3,EXP(InputData!$AH30*$AC$3^$AQ$3+InputData!$AG30),1)</f>
        <v>1</v>
      </c>
      <c r="V31" s="284">
        <f>IF($AD$3&lt;$AD$3,EXP(InputData!$AH30*$AD$3^RRinputs!$F$3+InputData!$AG30),1)</f>
        <v>1</v>
      </c>
      <c r="W31" s="741">
        <f>IF($AA$3&lt;$AD$3,EXP(InputData!$AJ30*$AA$3^$AQ$2+InputData!$AI30),1)</f>
        <v>1</v>
      </c>
      <c r="X31" s="284">
        <f>IF($AB$3&lt;$AD$3,EXP(InputData!$AJ30*$AB$3^$AQ$2+InputData!$AI30),1)</f>
        <v>1</v>
      </c>
      <c r="Y31" s="284">
        <f>IF($AC$3&lt;$AD$3,EXP(InputData!$AJ30*$AC$3^$AQ$2+InputData!$AI30),1)</f>
        <v>1</v>
      </c>
      <c r="Z31" s="284">
        <f>IF($AD$3&lt;$AD$3,EXP(InputData!$AJ30*$AD$3^RRinputs!F$3+InputData!$AI30),1)</f>
        <v>1</v>
      </c>
      <c r="AA31" s="949">
        <f>AA$3+'Run model'!$F$13</f>
        <v>204.75000001000006</v>
      </c>
      <c r="AB31" s="724">
        <f>AB$3+'Run model'!$F$13</f>
        <v>486.45570000000004</v>
      </c>
      <c r="AC31" s="724">
        <f>AC$3+'Run model'!$F$13</f>
        <v>1229.4259999999999</v>
      </c>
      <c r="AD31" s="724">
        <f>AD$3+'Run model'!$F$13</f>
        <v>3305.181</v>
      </c>
      <c r="AE31" s="263">
        <f>IF(AA31&lt;$AD$3,EXP(InputData!$AB30*AA31^$AQ$2+InputData!$AA30),1)</f>
        <v>1</v>
      </c>
      <c r="AF31" s="264">
        <f>IF(AB31&lt;$AD$3,EXP(InputData!$AB30*AB31^$AQ$2+InputData!$AA30),1)</f>
        <v>1</v>
      </c>
      <c r="AG31" s="264">
        <f>IF(AC31&lt;$AD$3,EXP(InputData!$AB30*AC31^$AQ$2+InputData!$AA30),1)</f>
        <v>1</v>
      </c>
      <c r="AH31" s="264">
        <v>1</v>
      </c>
      <c r="AI31" s="741">
        <f>IF(AA31&lt;$AD$3,EXP(InputData!$AD30*AA31^$AQ$3+InputData!$AC30),1)</f>
        <v>1</v>
      </c>
      <c r="AJ31" s="284">
        <f>IF(AB31&lt;$AD$3,EXP(InputData!$AD30*AB31^$AQ$3+InputData!$AC30),1)</f>
        <v>1</v>
      </c>
      <c r="AK31" s="284">
        <f>IF(AC31&lt;$AD$3,EXP(InputData!$AD30*AC31^$AQ$3+InputData!$AC30),1)</f>
        <v>1</v>
      </c>
      <c r="AL31" s="285">
        <v>1</v>
      </c>
      <c r="AM31" s="284">
        <v>1</v>
      </c>
      <c r="AN31" s="284">
        <v>1</v>
      </c>
      <c r="AO31" s="284">
        <v>1</v>
      </c>
      <c r="AP31" s="284">
        <v>1</v>
      </c>
      <c r="AQ31" s="741">
        <f>IF(AA31&lt;$AD$3,EXP(InputData!$AH30*AA31^RRinputs!F$3+InputData!$AG30),1)</f>
        <v>1</v>
      </c>
      <c r="AR31" s="284">
        <f>IF(AB31&lt;$AD$3,EXP(InputData!$AH30*AB31^$AQ$3+InputData!$AG30),1)</f>
        <v>1</v>
      </c>
      <c r="AS31" s="284">
        <f>IF(AC31&lt;$AD$3,EXP(InputData!$AH30*AC31^$AQ$3+InputData!$AG30),1)</f>
        <v>1</v>
      </c>
      <c r="AT31" s="284">
        <v>1</v>
      </c>
      <c r="AU31" s="741">
        <f>IF(AA31&lt;$AD$3,EXP(InputData!$AJ30*AA31^$AQ$2+InputData!$AI30),1)</f>
        <v>1</v>
      </c>
      <c r="AV31" s="284">
        <f>IF(AB31&lt;$AD$3,EXP(InputData!$AJ30*AB31^$AQ$2+InputData!$AI30),1)</f>
        <v>1</v>
      </c>
      <c r="AW31" s="284">
        <f>IF(AC31&lt;$AD$3,EXP(InputData!$AJ30*AC31^$AQ$2+InputData!$AI30),1)</f>
        <v>1</v>
      </c>
      <c r="AX31" s="285">
        <v>1</v>
      </c>
      <c r="AY31" s="586">
        <f>-Diabetes!AK30*(InputData!$BB$5-1)/(Diabetes!Q30*(InputData!$BB$5-1)+1)</f>
        <v>0</v>
      </c>
      <c r="AZ31" s="587">
        <f>-Diabetes!AK30*(InputData!$BC$5-1)/(Diabetes!Q30*(InputData!$BC$5-1)+1)</f>
        <v>0</v>
      </c>
      <c r="BA31" s="588">
        <f t="shared" si="11"/>
        <v>0</v>
      </c>
      <c r="BB31" s="589">
        <f t="shared" si="1"/>
        <v>0</v>
      </c>
      <c r="BC31" s="589">
        <f t="shared" si="2"/>
        <v>0</v>
      </c>
      <c r="BD31" s="589">
        <f t="shared" si="3"/>
        <v>0</v>
      </c>
      <c r="BE31" s="590">
        <f t="shared" si="4"/>
        <v>0</v>
      </c>
      <c r="BF31" s="589">
        <f t="shared" si="5"/>
        <v>1</v>
      </c>
      <c r="BG31" s="589">
        <f t="shared" si="6"/>
        <v>1</v>
      </c>
      <c r="BH31" s="588">
        <f>(1-BA31*(1-InputData!$BD$233))</f>
        <v>1</v>
      </c>
      <c r="BI31" s="589">
        <f>(1-BB31*(1-InputData!$BD$234))</f>
        <v>1</v>
      </c>
      <c r="BJ31" s="589">
        <f t="shared" si="7"/>
        <v>1</v>
      </c>
      <c r="BK31" s="589">
        <f t="shared" si="8"/>
        <v>1</v>
      </c>
      <c r="BL31" s="590">
        <f t="shared" si="9"/>
        <v>1</v>
      </c>
    </row>
    <row r="32" spans="1:64">
      <c r="A32" s="8" t="s">
        <v>13</v>
      </c>
      <c r="B32">
        <f t="shared" si="10"/>
        <v>123</v>
      </c>
      <c r="C32" s="286">
        <f>InputData!AK31</f>
        <v>0</v>
      </c>
      <c r="D32" s="287">
        <f>InputData!AL31</f>
        <v>0</v>
      </c>
      <c r="E32" s="287">
        <f>InputData!AM31</f>
        <v>0</v>
      </c>
      <c r="F32" s="287">
        <f>InputData!AN31</f>
        <v>0</v>
      </c>
      <c r="G32" s="741">
        <f>IF($AA$3&lt;$AD$3,EXP(InputData!$AB31*$AA$3^$AQ$2+InputData!$AA31),1)</f>
        <v>1</v>
      </c>
      <c r="H32" s="284">
        <f>IF($AB$3&lt;$AD$3,EXP(InputData!$AB31*$AB$3^$AQ$2+InputData!$AA31),1)</f>
        <v>1</v>
      </c>
      <c r="I32" s="284">
        <f>IF($AC$3&lt;$AD$3,EXP(InputData!$AB31*$AC$3^$AQ$2+InputData!$AA31),1)</f>
        <v>1</v>
      </c>
      <c r="J32" s="284">
        <f>IF($AD$3&lt;$AD$3,EXP(InputData!$AB31*$AD$3^RRinputs!$F$3+InputData!$AA31),1)</f>
        <v>1</v>
      </c>
      <c r="K32" s="741">
        <f>IF($AA$3&lt;$AD$3,EXP(InputData!$AD31*$AA$3^$AQ$3+InputData!$AC31),1)</f>
        <v>1</v>
      </c>
      <c r="L32" s="284">
        <f>IF($AB$3&lt;$AD$3,EXP(InputData!$AD31*$AB$3^$AQ$3+InputData!$AC31),1)</f>
        <v>1</v>
      </c>
      <c r="M32" s="284">
        <f>IF($AC$3&lt;$AD$3,EXP(InputData!$AD31*$AC$3^$AQ$3+InputData!$AC31),1)</f>
        <v>1</v>
      </c>
      <c r="N32" s="285">
        <f>IF($AD$3&lt;$AD$3,EXP(InputData!$AD31*$AD$3^RRinputs!$F$3+InputData!$AC31),1)</f>
        <v>1</v>
      </c>
      <c r="O32" s="284">
        <v>1</v>
      </c>
      <c r="P32" s="284">
        <v>1</v>
      </c>
      <c r="Q32" s="284">
        <v>1</v>
      </c>
      <c r="R32" s="284">
        <v>1</v>
      </c>
      <c r="S32" s="741">
        <f>IF($AA$3&lt;$AD$3,EXP(InputData!$AH31*$AA$3^$AQ$3+InputData!$AG31),1)</f>
        <v>1</v>
      </c>
      <c r="T32" s="284">
        <f>IF($AB$3&lt;$AD$3,EXP(InputData!$AH31*$AB$3^$AQ$3+InputData!$AG31),1)</f>
        <v>1</v>
      </c>
      <c r="U32" s="284">
        <f>IF($AC$3&lt;$AD$3,EXP(InputData!$AH31*$AC$3^$AQ$3+InputData!$AG31),1)</f>
        <v>1</v>
      </c>
      <c r="V32" s="284">
        <f>IF($AD$3&lt;$AD$3,EXP(InputData!$AH31*$AD$3^RRinputs!$F$3+InputData!$AG31),1)</f>
        <v>1</v>
      </c>
      <c r="W32" s="741">
        <f>IF($AA$3&lt;$AD$3,EXP(InputData!$AJ31*$AA$3^$AQ$2+InputData!$AI31),1)</f>
        <v>1</v>
      </c>
      <c r="X32" s="284">
        <f>IF($AB$3&lt;$AD$3,EXP(InputData!$AJ31*$AB$3^$AQ$2+InputData!$AI31),1)</f>
        <v>1</v>
      </c>
      <c r="Y32" s="284">
        <f>IF($AC$3&lt;$AD$3,EXP(InputData!$AJ31*$AC$3^$AQ$2+InputData!$AI31),1)</f>
        <v>1</v>
      </c>
      <c r="Z32" s="284">
        <f>IF($AD$3&lt;$AD$3,EXP(InputData!$AJ31*$AD$3^RRinputs!F$3+InputData!$AI31),1)</f>
        <v>1</v>
      </c>
      <c r="AA32" s="949">
        <f>AA$3+'Run model'!$F$13</f>
        <v>204.75000001000006</v>
      </c>
      <c r="AB32" s="724">
        <f>AB$3+'Run model'!$F$13</f>
        <v>486.45570000000004</v>
      </c>
      <c r="AC32" s="724">
        <f>AC$3+'Run model'!$F$13</f>
        <v>1229.4259999999999</v>
      </c>
      <c r="AD32" s="724">
        <f>AD$3+'Run model'!$F$13</f>
        <v>3305.181</v>
      </c>
      <c r="AE32" s="263">
        <f>IF(AA32&lt;$AD$3,EXP(InputData!$AB31*AA32^$AQ$2+InputData!$AA31),1)</f>
        <v>1</v>
      </c>
      <c r="AF32" s="264">
        <f>IF(AB32&lt;$AD$3,EXP(InputData!$AB31*AB32^$AQ$2+InputData!$AA31),1)</f>
        <v>1</v>
      </c>
      <c r="AG32" s="264">
        <f>IF(AC32&lt;$AD$3,EXP(InputData!$AB31*AC32^$AQ$2+InputData!$AA31),1)</f>
        <v>1</v>
      </c>
      <c r="AH32" s="264">
        <v>1</v>
      </c>
      <c r="AI32" s="741">
        <f>IF(AA32&lt;$AD$3,EXP(InputData!$AD31*AA32^$AQ$3+InputData!$AC31),1)</f>
        <v>1</v>
      </c>
      <c r="AJ32" s="284">
        <f>IF(AB32&lt;$AD$3,EXP(InputData!$AD31*AB32^$AQ$3+InputData!$AC31),1)</f>
        <v>1</v>
      </c>
      <c r="AK32" s="284">
        <f>IF(AC32&lt;$AD$3,EXP(InputData!$AD31*AC32^$AQ$3+InputData!$AC31),1)</f>
        <v>1</v>
      </c>
      <c r="AL32" s="285">
        <v>1</v>
      </c>
      <c r="AM32" s="284">
        <v>1</v>
      </c>
      <c r="AN32" s="284">
        <v>1</v>
      </c>
      <c r="AO32" s="284">
        <v>1</v>
      </c>
      <c r="AP32" s="284">
        <v>1</v>
      </c>
      <c r="AQ32" s="741">
        <f>IF(AA32&lt;$AD$3,EXP(InputData!$AH31*AA32^RRinputs!F$3+InputData!$AG31),1)</f>
        <v>1</v>
      </c>
      <c r="AR32" s="284">
        <f>IF(AB32&lt;$AD$3,EXP(InputData!$AH31*AB32^$AQ$3+InputData!$AG31),1)</f>
        <v>1</v>
      </c>
      <c r="AS32" s="284">
        <f>IF(AC32&lt;$AD$3,EXP(InputData!$AH31*AC32^$AQ$3+InputData!$AG31),1)</f>
        <v>1</v>
      </c>
      <c r="AT32" s="284">
        <v>1</v>
      </c>
      <c r="AU32" s="741">
        <f>IF(AA32&lt;$AD$3,EXP(InputData!$AJ31*AA32^$AQ$2+InputData!$AI31),1)</f>
        <v>1</v>
      </c>
      <c r="AV32" s="284">
        <f>IF(AB32&lt;$AD$3,EXP(InputData!$AJ31*AB32^$AQ$2+InputData!$AI31),1)</f>
        <v>1</v>
      </c>
      <c r="AW32" s="284">
        <f>IF(AC32&lt;$AD$3,EXP(InputData!$AJ31*AC32^$AQ$2+InputData!$AI31),1)</f>
        <v>1</v>
      </c>
      <c r="AX32" s="285">
        <v>1</v>
      </c>
      <c r="AY32" s="586">
        <f>-Diabetes!AK31*(InputData!$BB$5-1)/(Diabetes!Q31*(InputData!$BB$5-1)+1)</f>
        <v>0</v>
      </c>
      <c r="AZ32" s="587">
        <f>-Diabetes!AK31*(InputData!$BC$5-1)/(Diabetes!Q31*(InputData!$BC$5-1)+1)</f>
        <v>0</v>
      </c>
      <c r="BA32" s="588">
        <f t="shared" si="11"/>
        <v>0</v>
      </c>
      <c r="BB32" s="589">
        <f t="shared" si="1"/>
        <v>0</v>
      </c>
      <c r="BC32" s="589">
        <f t="shared" si="2"/>
        <v>0</v>
      </c>
      <c r="BD32" s="589">
        <f t="shared" si="3"/>
        <v>0</v>
      </c>
      <c r="BE32" s="590">
        <f t="shared" si="4"/>
        <v>0</v>
      </c>
      <c r="BF32" s="589">
        <f t="shared" si="5"/>
        <v>1</v>
      </c>
      <c r="BG32" s="589">
        <f t="shared" si="6"/>
        <v>1</v>
      </c>
      <c r="BH32" s="588">
        <f>(1-BA32*(1-InputData!$BD$233))</f>
        <v>1</v>
      </c>
      <c r="BI32" s="589">
        <f>(1-BB32*(1-InputData!$BD$234))</f>
        <v>1</v>
      </c>
      <c r="BJ32" s="589">
        <f t="shared" si="7"/>
        <v>1</v>
      </c>
      <c r="BK32" s="589">
        <f t="shared" si="8"/>
        <v>1</v>
      </c>
      <c r="BL32" s="590">
        <f t="shared" si="9"/>
        <v>1</v>
      </c>
    </row>
    <row r="33" spans="1:64">
      <c r="A33" s="8" t="s">
        <v>13</v>
      </c>
      <c r="B33">
        <f t="shared" si="10"/>
        <v>124</v>
      </c>
      <c r="C33" s="286">
        <f>InputData!AK32</f>
        <v>0</v>
      </c>
      <c r="D33" s="287">
        <f>InputData!AL32</f>
        <v>0</v>
      </c>
      <c r="E33" s="287">
        <f>InputData!AM32</f>
        <v>0</v>
      </c>
      <c r="F33" s="287">
        <f>InputData!AN32</f>
        <v>0</v>
      </c>
      <c r="G33" s="741">
        <f>IF($AA$3&lt;$AD$3,EXP(InputData!$AB32*$AA$3^$AQ$2+InputData!$AA32),1)</f>
        <v>1</v>
      </c>
      <c r="H33" s="284">
        <f>IF($AB$3&lt;$AD$3,EXP(InputData!$AB32*$AB$3^$AQ$2+InputData!$AA32),1)</f>
        <v>1</v>
      </c>
      <c r="I33" s="284">
        <f>IF($AC$3&lt;$AD$3,EXP(InputData!$AB32*$AC$3^$AQ$2+InputData!$AA32),1)</f>
        <v>1</v>
      </c>
      <c r="J33" s="284">
        <f>IF($AD$3&lt;$AD$3,EXP(InputData!$AB32*$AD$3^RRinputs!$F$3+InputData!$AA32),1)</f>
        <v>1</v>
      </c>
      <c r="K33" s="741">
        <f>IF($AA$3&lt;$AD$3,EXP(InputData!$AD32*$AA$3^$AQ$3+InputData!$AC32),1)</f>
        <v>1</v>
      </c>
      <c r="L33" s="284">
        <f>IF($AB$3&lt;$AD$3,EXP(InputData!$AD32*$AB$3^$AQ$3+InputData!$AC32),1)</f>
        <v>1</v>
      </c>
      <c r="M33" s="284">
        <f>IF($AC$3&lt;$AD$3,EXP(InputData!$AD32*$AC$3^$AQ$3+InputData!$AC32),1)</f>
        <v>1</v>
      </c>
      <c r="N33" s="285">
        <f>IF($AD$3&lt;$AD$3,EXP(InputData!$AD32*$AD$3^RRinputs!$F$3+InputData!$AC32),1)</f>
        <v>1</v>
      </c>
      <c r="O33" s="284">
        <v>1</v>
      </c>
      <c r="P33" s="284">
        <v>1</v>
      </c>
      <c r="Q33" s="284">
        <v>1</v>
      </c>
      <c r="R33" s="284">
        <v>1</v>
      </c>
      <c r="S33" s="741">
        <f>IF($AA$3&lt;$AD$3,EXP(InputData!$AH32*$AA$3^$AQ$3+InputData!$AG32),1)</f>
        <v>1</v>
      </c>
      <c r="T33" s="284">
        <f>IF($AB$3&lt;$AD$3,EXP(InputData!$AH32*$AB$3^$AQ$3+InputData!$AG32),1)</f>
        <v>1</v>
      </c>
      <c r="U33" s="284">
        <f>IF($AC$3&lt;$AD$3,EXP(InputData!$AH32*$AC$3^$AQ$3+InputData!$AG32),1)</f>
        <v>1</v>
      </c>
      <c r="V33" s="284">
        <f>IF($AD$3&lt;$AD$3,EXP(InputData!$AH32*$AD$3^RRinputs!$F$3+InputData!$AG32),1)</f>
        <v>1</v>
      </c>
      <c r="W33" s="741">
        <f>IF($AA$3&lt;$AD$3,EXP(InputData!$AJ32*$AA$3^$AQ$2+InputData!$AI32),1)</f>
        <v>1</v>
      </c>
      <c r="X33" s="284">
        <f>IF($AB$3&lt;$AD$3,EXP(InputData!$AJ32*$AB$3^$AQ$2+InputData!$AI32),1)</f>
        <v>1</v>
      </c>
      <c r="Y33" s="284">
        <f>IF($AC$3&lt;$AD$3,EXP(InputData!$AJ32*$AC$3^$AQ$2+InputData!$AI32),1)</f>
        <v>1</v>
      </c>
      <c r="Z33" s="284">
        <f>IF($AD$3&lt;$AD$3,EXP(InputData!$AJ32*$AD$3^RRinputs!F$3+InputData!$AI32),1)</f>
        <v>1</v>
      </c>
      <c r="AA33" s="949">
        <f>AA$3+'Run model'!$F$13</f>
        <v>204.75000001000006</v>
      </c>
      <c r="AB33" s="724">
        <f>AB$3+'Run model'!$F$13</f>
        <v>486.45570000000004</v>
      </c>
      <c r="AC33" s="724">
        <f>AC$3+'Run model'!$F$13</f>
        <v>1229.4259999999999</v>
      </c>
      <c r="AD33" s="724">
        <f>AD$3+'Run model'!$F$13</f>
        <v>3305.181</v>
      </c>
      <c r="AE33" s="263">
        <f>IF(AA33&lt;$AD$3,EXP(InputData!$AB32*AA33^$AQ$2+InputData!$AA32),1)</f>
        <v>1</v>
      </c>
      <c r="AF33" s="264">
        <f>IF(AB33&lt;$AD$3,EXP(InputData!$AB32*AB33^$AQ$2+InputData!$AA32),1)</f>
        <v>1</v>
      </c>
      <c r="AG33" s="264">
        <f>IF(AC33&lt;$AD$3,EXP(InputData!$AB32*AC33^$AQ$2+InputData!$AA32),1)</f>
        <v>1</v>
      </c>
      <c r="AH33" s="264">
        <v>1</v>
      </c>
      <c r="AI33" s="741">
        <f>IF(AA33&lt;$AD$3,EXP(InputData!$AD32*AA33^$AQ$3+InputData!$AC32),1)</f>
        <v>1</v>
      </c>
      <c r="AJ33" s="284">
        <f>IF(AB33&lt;$AD$3,EXP(InputData!$AD32*AB33^$AQ$3+InputData!$AC32),1)</f>
        <v>1</v>
      </c>
      <c r="AK33" s="284">
        <f>IF(AC33&lt;$AD$3,EXP(InputData!$AD32*AC33^$AQ$3+InputData!$AC32),1)</f>
        <v>1</v>
      </c>
      <c r="AL33" s="285">
        <v>1</v>
      </c>
      <c r="AM33" s="284">
        <v>1</v>
      </c>
      <c r="AN33" s="284">
        <v>1</v>
      </c>
      <c r="AO33" s="284">
        <v>1</v>
      </c>
      <c r="AP33" s="284">
        <v>1</v>
      </c>
      <c r="AQ33" s="741">
        <f>IF(AA33&lt;$AD$3,EXP(InputData!$AH32*AA33^RRinputs!F$3+InputData!$AG32),1)</f>
        <v>1</v>
      </c>
      <c r="AR33" s="284">
        <f>IF(AB33&lt;$AD$3,EXP(InputData!$AH32*AB33^$AQ$3+InputData!$AG32),1)</f>
        <v>1</v>
      </c>
      <c r="AS33" s="284">
        <f>IF(AC33&lt;$AD$3,EXP(InputData!$AH32*AC33^$AQ$3+InputData!$AG32),1)</f>
        <v>1</v>
      </c>
      <c r="AT33" s="284">
        <v>1</v>
      </c>
      <c r="AU33" s="741">
        <f>IF(AA33&lt;$AD$3,EXP(InputData!$AJ32*AA33^$AQ$2+InputData!$AI32),1)</f>
        <v>1</v>
      </c>
      <c r="AV33" s="284">
        <f>IF(AB33&lt;$AD$3,EXP(InputData!$AJ32*AB33^$AQ$2+InputData!$AI32),1)</f>
        <v>1</v>
      </c>
      <c r="AW33" s="284">
        <f>IF(AC33&lt;$AD$3,EXP(InputData!$AJ32*AC33^$AQ$2+InputData!$AI32),1)</f>
        <v>1</v>
      </c>
      <c r="AX33" s="285">
        <v>1</v>
      </c>
      <c r="AY33" s="586">
        <f>-Diabetes!AK32*(InputData!$BB$5-1)/(Diabetes!Q32*(InputData!$BB$5-1)+1)</f>
        <v>0</v>
      </c>
      <c r="AZ33" s="587">
        <f>-Diabetes!AK32*(InputData!$BC$5-1)/(Diabetes!Q32*(InputData!$BC$5-1)+1)</f>
        <v>0</v>
      </c>
      <c r="BA33" s="588">
        <f t="shared" si="11"/>
        <v>0</v>
      </c>
      <c r="BB33" s="589">
        <f t="shared" si="1"/>
        <v>0</v>
      </c>
      <c r="BC33" s="589">
        <f t="shared" si="2"/>
        <v>0</v>
      </c>
      <c r="BD33" s="589">
        <f t="shared" si="3"/>
        <v>0</v>
      </c>
      <c r="BE33" s="590">
        <f t="shared" si="4"/>
        <v>0</v>
      </c>
      <c r="BF33" s="589">
        <f t="shared" si="5"/>
        <v>1</v>
      </c>
      <c r="BG33" s="589">
        <f t="shared" si="6"/>
        <v>1</v>
      </c>
      <c r="BH33" s="588">
        <f>(1-BA33*(1-InputData!$BD$233))</f>
        <v>1</v>
      </c>
      <c r="BI33" s="589">
        <f>(1-BB33*(1-InputData!$BD$234))</f>
        <v>1</v>
      </c>
      <c r="BJ33" s="589">
        <f t="shared" si="7"/>
        <v>1</v>
      </c>
      <c r="BK33" s="589">
        <f t="shared" si="8"/>
        <v>1</v>
      </c>
      <c r="BL33" s="590">
        <f t="shared" si="9"/>
        <v>1</v>
      </c>
    </row>
    <row r="34" spans="1:64">
      <c r="A34" s="8" t="s">
        <v>13</v>
      </c>
      <c r="B34">
        <f t="shared" si="10"/>
        <v>125</v>
      </c>
      <c r="C34" s="286">
        <f>InputData!AK33</f>
        <v>0</v>
      </c>
      <c r="D34" s="287">
        <f>InputData!AL33</f>
        <v>0</v>
      </c>
      <c r="E34" s="287">
        <f>InputData!AM33</f>
        <v>0</v>
      </c>
      <c r="F34" s="287">
        <f>InputData!AN33</f>
        <v>0</v>
      </c>
      <c r="G34" s="741">
        <f>IF($AA$3&lt;$AD$3,EXP(InputData!$AB33*$AA$3^$AQ$2+InputData!$AA33),1)</f>
        <v>1</v>
      </c>
      <c r="H34" s="284">
        <f>IF($AB$3&lt;$AD$3,EXP(InputData!$AB33*$AB$3^$AQ$2+InputData!$AA33),1)</f>
        <v>1</v>
      </c>
      <c r="I34" s="284">
        <f>IF($AC$3&lt;$AD$3,EXP(InputData!$AB33*$AC$3^$AQ$2+InputData!$AA33),1)</f>
        <v>1</v>
      </c>
      <c r="J34" s="284">
        <f>IF($AD$3&lt;$AD$3,EXP(InputData!$AB33*$AD$3^RRinputs!$F$3+InputData!$AA33),1)</f>
        <v>1</v>
      </c>
      <c r="K34" s="741">
        <f>IF($AA$3&lt;$AD$3,EXP(InputData!$AD33*$AA$3^$AQ$3+InputData!$AC33),1)</f>
        <v>1</v>
      </c>
      <c r="L34" s="284">
        <f>IF($AB$3&lt;$AD$3,EXP(InputData!$AD33*$AB$3^$AQ$3+InputData!$AC33),1)</f>
        <v>1</v>
      </c>
      <c r="M34" s="284">
        <f>IF($AC$3&lt;$AD$3,EXP(InputData!$AD33*$AC$3^$AQ$3+InputData!$AC33),1)</f>
        <v>1</v>
      </c>
      <c r="N34" s="285">
        <f>IF($AD$3&lt;$AD$3,EXP(InputData!$AD33*$AD$3^RRinputs!$F$3+InputData!$AC33),1)</f>
        <v>1</v>
      </c>
      <c r="O34" s="284">
        <v>1</v>
      </c>
      <c r="P34" s="284">
        <v>1</v>
      </c>
      <c r="Q34" s="284">
        <v>1</v>
      </c>
      <c r="R34" s="284">
        <v>1</v>
      </c>
      <c r="S34" s="741">
        <f>IF($AA$3&lt;$AD$3,EXP(InputData!$AH33*$AA$3^$AQ$3+InputData!$AG33),1)</f>
        <v>1</v>
      </c>
      <c r="T34" s="284">
        <f>IF($AB$3&lt;$AD$3,EXP(InputData!$AH33*$AB$3^$AQ$3+InputData!$AG33),1)</f>
        <v>1</v>
      </c>
      <c r="U34" s="284">
        <f>IF($AC$3&lt;$AD$3,EXP(InputData!$AH33*$AC$3^$AQ$3+InputData!$AG33),1)</f>
        <v>1</v>
      </c>
      <c r="V34" s="284">
        <f>IF($AD$3&lt;$AD$3,EXP(InputData!$AH33*$AD$3^RRinputs!$F$3+InputData!$AG33),1)</f>
        <v>1</v>
      </c>
      <c r="W34" s="741">
        <f>IF($AA$3&lt;$AD$3,EXP(InputData!$AJ33*$AA$3^$AQ$2+InputData!$AI33),1)</f>
        <v>1</v>
      </c>
      <c r="X34" s="284">
        <f>IF($AB$3&lt;$AD$3,EXP(InputData!$AJ33*$AB$3^$AQ$2+InputData!$AI33),1)</f>
        <v>1</v>
      </c>
      <c r="Y34" s="284">
        <f>IF($AC$3&lt;$AD$3,EXP(InputData!$AJ33*$AC$3^$AQ$2+InputData!$AI33),1)</f>
        <v>1</v>
      </c>
      <c r="Z34" s="284">
        <f>IF($AD$3&lt;$AD$3,EXP(InputData!$AJ33*$AD$3^RRinputs!F$3+InputData!$AI33),1)</f>
        <v>1</v>
      </c>
      <c r="AA34" s="949">
        <f>AA$3+'Run model'!$F$13</f>
        <v>204.75000001000006</v>
      </c>
      <c r="AB34" s="724">
        <f>AB$3+'Run model'!$F$13</f>
        <v>486.45570000000004</v>
      </c>
      <c r="AC34" s="724">
        <f>AC$3+'Run model'!$F$13</f>
        <v>1229.4259999999999</v>
      </c>
      <c r="AD34" s="724">
        <f>AD$3+'Run model'!$F$13</f>
        <v>3305.181</v>
      </c>
      <c r="AE34" s="263">
        <f>IF(AA34&lt;$AD$3,EXP(InputData!$AB33*AA34^$AQ$2+InputData!$AA33),1)</f>
        <v>1</v>
      </c>
      <c r="AF34" s="264">
        <f>IF(AB34&lt;$AD$3,EXP(InputData!$AB33*AB34^$AQ$2+InputData!$AA33),1)</f>
        <v>1</v>
      </c>
      <c r="AG34" s="264">
        <f>IF(AC34&lt;$AD$3,EXP(InputData!$AB33*AC34^$AQ$2+InputData!$AA33),1)</f>
        <v>1</v>
      </c>
      <c r="AH34" s="264">
        <v>1</v>
      </c>
      <c r="AI34" s="741">
        <f>IF(AA34&lt;$AD$3,EXP(InputData!$AD33*AA34^$AQ$3+InputData!$AC33),1)</f>
        <v>1</v>
      </c>
      <c r="AJ34" s="284">
        <f>IF(AB34&lt;$AD$3,EXP(InputData!$AD33*AB34^$AQ$3+InputData!$AC33),1)</f>
        <v>1</v>
      </c>
      <c r="AK34" s="284">
        <f>IF(AC34&lt;$AD$3,EXP(InputData!$AD33*AC34^$AQ$3+InputData!$AC33),1)</f>
        <v>1</v>
      </c>
      <c r="AL34" s="285">
        <v>1</v>
      </c>
      <c r="AM34" s="284">
        <v>1</v>
      </c>
      <c r="AN34" s="284">
        <v>1</v>
      </c>
      <c r="AO34" s="284">
        <v>1</v>
      </c>
      <c r="AP34" s="284">
        <v>1</v>
      </c>
      <c r="AQ34" s="741">
        <f>IF(AA34&lt;$AD$3,EXP(InputData!$AH33*AA34^RRinputs!F$3+InputData!$AG33),1)</f>
        <v>1</v>
      </c>
      <c r="AR34" s="284">
        <f>IF(AB34&lt;$AD$3,EXP(InputData!$AH33*AB34^$AQ$3+InputData!$AG33),1)</f>
        <v>1</v>
      </c>
      <c r="AS34" s="284">
        <f>IF(AC34&lt;$AD$3,EXP(InputData!$AH33*AC34^$AQ$3+InputData!$AG33),1)</f>
        <v>1</v>
      </c>
      <c r="AT34" s="284">
        <v>1</v>
      </c>
      <c r="AU34" s="741">
        <f>IF(AA34&lt;$AD$3,EXP(InputData!$AJ33*AA34^$AQ$2+InputData!$AI33),1)</f>
        <v>1</v>
      </c>
      <c r="AV34" s="284">
        <f>IF(AB34&lt;$AD$3,EXP(InputData!$AJ33*AB34^$AQ$2+InputData!$AI33),1)</f>
        <v>1</v>
      </c>
      <c r="AW34" s="284">
        <f>IF(AC34&lt;$AD$3,EXP(InputData!$AJ33*AC34^$AQ$2+InputData!$AI33),1)</f>
        <v>1</v>
      </c>
      <c r="AX34" s="285">
        <v>1</v>
      </c>
      <c r="AY34" s="586">
        <f>-Diabetes!AK33*(InputData!$BB$5-1)/(Diabetes!Q33*(InputData!$BB$5-1)+1)</f>
        <v>0</v>
      </c>
      <c r="AZ34" s="587">
        <f>-Diabetes!AK33*(InputData!$BC$5-1)/(Diabetes!Q33*(InputData!$BC$5-1)+1)</f>
        <v>0</v>
      </c>
      <c r="BA34" s="588">
        <f t="shared" si="11"/>
        <v>0</v>
      </c>
      <c r="BB34" s="589">
        <f t="shared" si="1"/>
        <v>0</v>
      </c>
      <c r="BC34" s="589">
        <f t="shared" si="2"/>
        <v>0</v>
      </c>
      <c r="BD34" s="589">
        <f t="shared" si="3"/>
        <v>0</v>
      </c>
      <c r="BE34" s="590">
        <f t="shared" si="4"/>
        <v>0</v>
      </c>
      <c r="BF34" s="589">
        <f t="shared" si="5"/>
        <v>1</v>
      </c>
      <c r="BG34" s="589">
        <f t="shared" si="6"/>
        <v>1</v>
      </c>
      <c r="BH34" s="588">
        <f>(1-BA34*(1-InputData!$BD$233))</f>
        <v>1</v>
      </c>
      <c r="BI34" s="589">
        <f>(1-BB34*(1-InputData!$BD$234))</f>
        <v>1</v>
      </c>
      <c r="BJ34" s="589">
        <f t="shared" si="7"/>
        <v>1</v>
      </c>
      <c r="BK34" s="589">
        <f t="shared" si="8"/>
        <v>1</v>
      </c>
      <c r="BL34" s="590">
        <f t="shared" si="9"/>
        <v>1</v>
      </c>
    </row>
    <row r="35" spans="1:64">
      <c r="A35" s="8" t="s">
        <v>13</v>
      </c>
      <c r="B35">
        <f t="shared" si="10"/>
        <v>126</v>
      </c>
      <c r="C35" s="286">
        <f>InputData!AK34</f>
        <v>0</v>
      </c>
      <c r="D35" s="287">
        <f>InputData!AL34</f>
        <v>0</v>
      </c>
      <c r="E35" s="287">
        <f>InputData!AM34</f>
        <v>0</v>
      </c>
      <c r="F35" s="287">
        <f>InputData!AN34</f>
        <v>0</v>
      </c>
      <c r="G35" s="741">
        <f>IF($AA$3&lt;$AD$3,EXP(InputData!$AB34*$AA$3^$AQ$2+InputData!$AA34),1)</f>
        <v>1</v>
      </c>
      <c r="H35" s="284">
        <f>IF($AB$3&lt;$AD$3,EXP(InputData!$AB34*$AB$3^$AQ$2+InputData!$AA34),1)</f>
        <v>1</v>
      </c>
      <c r="I35" s="284">
        <f>IF($AC$3&lt;$AD$3,EXP(InputData!$AB34*$AC$3^$AQ$2+InputData!$AA34),1)</f>
        <v>1</v>
      </c>
      <c r="J35" s="284">
        <f>IF($AD$3&lt;$AD$3,EXP(InputData!$AB34*$AD$3^RRinputs!$F$3+InputData!$AA34),1)</f>
        <v>1</v>
      </c>
      <c r="K35" s="741">
        <f>IF($AA$3&lt;$AD$3,EXP(InputData!$AD34*$AA$3^$AQ$3+InputData!$AC34),1)</f>
        <v>1</v>
      </c>
      <c r="L35" s="284">
        <f>IF($AB$3&lt;$AD$3,EXP(InputData!$AD34*$AB$3^$AQ$3+InputData!$AC34),1)</f>
        <v>1</v>
      </c>
      <c r="M35" s="284">
        <f>IF($AC$3&lt;$AD$3,EXP(InputData!$AD34*$AC$3^$AQ$3+InputData!$AC34),1)</f>
        <v>1</v>
      </c>
      <c r="N35" s="285">
        <f>IF($AD$3&lt;$AD$3,EXP(InputData!$AD34*$AD$3^RRinputs!$F$3+InputData!$AC34),1)</f>
        <v>1</v>
      </c>
      <c r="O35" s="284">
        <v>1</v>
      </c>
      <c r="P35" s="284">
        <v>1</v>
      </c>
      <c r="Q35" s="284">
        <v>1</v>
      </c>
      <c r="R35" s="284">
        <v>1</v>
      </c>
      <c r="S35" s="741">
        <f>IF($AA$3&lt;$AD$3,EXP(InputData!$AH34*$AA$3^$AQ$3+InputData!$AG34),1)</f>
        <v>1</v>
      </c>
      <c r="T35" s="284">
        <f>IF($AB$3&lt;$AD$3,EXP(InputData!$AH34*$AB$3^$AQ$3+InputData!$AG34),1)</f>
        <v>1</v>
      </c>
      <c r="U35" s="284">
        <f>IF($AC$3&lt;$AD$3,EXP(InputData!$AH34*$AC$3^$AQ$3+InputData!$AG34),1)</f>
        <v>1</v>
      </c>
      <c r="V35" s="284">
        <f>IF($AD$3&lt;$AD$3,EXP(InputData!$AH34*$AD$3^RRinputs!$F$3+InputData!$AG34),1)</f>
        <v>1</v>
      </c>
      <c r="W35" s="741">
        <f>IF($AA$3&lt;$AD$3,EXP(InputData!$AJ34*$AA$3^$AQ$2+InputData!$AI34),1)</f>
        <v>1</v>
      </c>
      <c r="X35" s="284">
        <f>IF($AB$3&lt;$AD$3,EXP(InputData!$AJ34*$AB$3^$AQ$2+InputData!$AI34),1)</f>
        <v>1</v>
      </c>
      <c r="Y35" s="284">
        <f>IF($AC$3&lt;$AD$3,EXP(InputData!$AJ34*$AC$3^$AQ$2+InputData!$AI34),1)</f>
        <v>1</v>
      </c>
      <c r="Z35" s="284">
        <f>IF($AD$3&lt;$AD$3,EXP(InputData!$AJ34*$AD$3^RRinputs!F$3+InputData!$AI34),1)</f>
        <v>1</v>
      </c>
      <c r="AA35" s="949">
        <f>AA$3+'Run model'!$F$13</f>
        <v>204.75000001000006</v>
      </c>
      <c r="AB35" s="724">
        <f>AB$3+'Run model'!$F$13</f>
        <v>486.45570000000004</v>
      </c>
      <c r="AC35" s="724">
        <f>AC$3+'Run model'!$F$13</f>
        <v>1229.4259999999999</v>
      </c>
      <c r="AD35" s="724">
        <f>AD$3+'Run model'!$F$13</f>
        <v>3305.181</v>
      </c>
      <c r="AE35" s="263">
        <f>IF(AA35&lt;$AD$3,EXP(InputData!$AB34*AA35^$AQ$2+InputData!$AA34),1)</f>
        <v>1</v>
      </c>
      <c r="AF35" s="264">
        <f>IF(AB35&lt;$AD$3,EXP(InputData!$AB34*AB35^$AQ$2+InputData!$AA34),1)</f>
        <v>1</v>
      </c>
      <c r="AG35" s="264">
        <f>IF(AC35&lt;$AD$3,EXP(InputData!$AB34*AC35^$AQ$2+InputData!$AA34),1)</f>
        <v>1</v>
      </c>
      <c r="AH35" s="264">
        <v>1</v>
      </c>
      <c r="AI35" s="741">
        <f>IF(AA35&lt;$AD$3,EXP(InputData!$AD34*AA35^$AQ$3+InputData!$AC34),1)</f>
        <v>1</v>
      </c>
      <c r="AJ35" s="284">
        <f>IF(AB35&lt;$AD$3,EXP(InputData!$AD34*AB35^$AQ$3+InputData!$AC34),1)</f>
        <v>1</v>
      </c>
      <c r="AK35" s="284">
        <f>IF(AC35&lt;$AD$3,EXP(InputData!$AD34*AC35^$AQ$3+InputData!$AC34),1)</f>
        <v>1</v>
      </c>
      <c r="AL35" s="285">
        <v>1</v>
      </c>
      <c r="AM35" s="284">
        <v>1</v>
      </c>
      <c r="AN35" s="284">
        <v>1</v>
      </c>
      <c r="AO35" s="284">
        <v>1</v>
      </c>
      <c r="AP35" s="284">
        <v>1</v>
      </c>
      <c r="AQ35" s="741">
        <f>IF(AA35&lt;$AD$3,EXP(InputData!$AH34*AA35^RRinputs!F$3+InputData!$AG34),1)</f>
        <v>1</v>
      </c>
      <c r="AR35" s="284">
        <f>IF(AB35&lt;$AD$3,EXP(InputData!$AH34*AB35^$AQ$3+InputData!$AG34),1)</f>
        <v>1</v>
      </c>
      <c r="AS35" s="284">
        <f>IF(AC35&lt;$AD$3,EXP(InputData!$AH34*AC35^$AQ$3+InputData!$AG34),1)</f>
        <v>1</v>
      </c>
      <c r="AT35" s="284">
        <v>1</v>
      </c>
      <c r="AU35" s="741">
        <f>IF(AA35&lt;$AD$3,EXP(InputData!$AJ34*AA35^$AQ$2+InputData!$AI34),1)</f>
        <v>1</v>
      </c>
      <c r="AV35" s="284">
        <f>IF(AB35&lt;$AD$3,EXP(InputData!$AJ34*AB35^$AQ$2+InputData!$AI34),1)</f>
        <v>1</v>
      </c>
      <c r="AW35" s="284">
        <f>IF(AC35&lt;$AD$3,EXP(InputData!$AJ34*AC35^$AQ$2+InputData!$AI34),1)</f>
        <v>1</v>
      </c>
      <c r="AX35" s="285">
        <v>1</v>
      </c>
      <c r="AY35" s="586">
        <f>-Diabetes!AK34*(InputData!$BB$5-1)/(Diabetes!Q34*(InputData!$BB$5-1)+1)</f>
        <v>0</v>
      </c>
      <c r="AZ35" s="587">
        <f>-Diabetes!AK34*(InputData!$BC$5-1)/(Diabetes!Q34*(InputData!$BC$5-1)+1)</f>
        <v>0</v>
      </c>
      <c r="BA35" s="588">
        <f t="shared" si="11"/>
        <v>0</v>
      </c>
      <c r="BB35" s="589">
        <f t="shared" si="1"/>
        <v>0</v>
      </c>
      <c r="BC35" s="589">
        <f t="shared" si="2"/>
        <v>0</v>
      </c>
      <c r="BD35" s="589">
        <f t="shared" si="3"/>
        <v>0</v>
      </c>
      <c r="BE35" s="590">
        <f t="shared" si="4"/>
        <v>0</v>
      </c>
      <c r="BF35" s="589">
        <f t="shared" si="5"/>
        <v>1</v>
      </c>
      <c r="BG35" s="589">
        <f t="shared" si="6"/>
        <v>1</v>
      </c>
      <c r="BH35" s="588">
        <f>(1-BA35*(1-InputData!$BD$233))</f>
        <v>1</v>
      </c>
      <c r="BI35" s="589">
        <f>(1-BB35*(1-InputData!$BD$234))</f>
        <v>1</v>
      </c>
      <c r="BJ35" s="589">
        <f t="shared" si="7"/>
        <v>1</v>
      </c>
      <c r="BK35" s="589">
        <f t="shared" si="8"/>
        <v>1</v>
      </c>
      <c r="BL35" s="590">
        <f t="shared" si="9"/>
        <v>1</v>
      </c>
    </row>
    <row r="36" spans="1:64">
      <c r="A36" s="8" t="s">
        <v>13</v>
      </c>
      <c r="B36">
        <f t="shared" si="10"/>
        <v>127</v>
      </c>
      <c r="C36" s="286">
        <f>InputData!AK35</f>
        <v>0</v>
      </c>
      <c r="D36" s="287">
        <f>InputData!AL35</f>
        <v>0</v>
      </c>
      <c r="E36" s="287">
        <f>InputData!AM35</f>
        <v>0</v>
      </c>
      <c r="F36" s="287">
        <f>InputData!AN35</f>
        <v>0</v>
      </c>
      <c r="G36" s="741">
        <f>IF($AA$3&lt;$AD$3,EXP(InputData!$AB35*$AA$3^$AQ$2+InputData!$AA35),1)</f>
        <v>1</v>
      </c>
      <c r="H36" s="284">
        <f>IF($AB$3&lt;$AD$3,EXP(InputData!$AB35*$AB$3^$AQ$2+InputData!$AA35),1)</f>
        <v>1</v>
      </c>
      <c r="I36" s="284">
        <f>IF($AC$3&lt;$AD$3,EXP(InputData!$AB35*$AC$3^$AQ$2+InputData!$AA35),1)</f>
        <v>1</v>
      </c>
      <c r="J36" s="284">
        <f>IF($AD$3&lt;$AD$3,EXP(InputData!$AB35*$AD$3^RRinputs!$F$3+InputData!$AA35),1)</f>
        <v>1</v>
      </c>
      <c r="K36" s="741">
        <f>IF($AA$3&lt;$AD$3,EXP(InputData!$AD35*$AA$3^$AQ$3+InputData!$AC35),1)</f>
        <v>1</v>
      </c>
      <c r="L36" s="284">
        <f>IF($AB$3&lt;$AD$3,EXP(InputData!$AD35*$AB$3^$AQ$3+InputData!$AC35),1)</f>
        <v>1</v>
      </c>
      <c r="M36" s="284">
        <f>IF($AC$3&lt;$AD$3,EXP(InputData!$AD35*$AC$3^$AQ$3+InputData!$AC35),1)</f>
        <v>1</v>
      </c>
      <c r="N36" s="285">
        <f>IF($AD$3&lt;$AD$3,EXP(InputData!$AD35*$AD$3^RRinputs!$F$3+InputData!$AC35),1)</f>
        <v>1</v>
      </c>
      <c r="O36" s="284">
        <v>1</v>
      </c>
      <c r="P36" s="284">
        <v>1</v>
      </c>
      <c r="Q36" s="284">
        <v>1</v>
      </c>
      <c r="R36" s="284">
        <v>1</v>
      </c>
      <c r="S36" s="741">
        <f>IF($AA$3&lt;$AD$3,EXP(InputData!$AH35*$AA$3^$AQ$3+InputData!$AG35),1)</f>
        <v>1</v>
      </c>
      <c r="T36" s="284">
        <f>IF($AB$3&lt;$AD$3,EXP(InputData!$AH35*$AB$3^$AQ$3+InputData!$AG35),1)</f>
        <v>1</v>
      </c>
      <c r="U36" s="284">
        <f>IF($AC$3&lt;$AD$3,EXP(InputData!$AH35*$AC$3^$AQ$3+InputData!$AG35),1)</f>
        <v>1</v>
      </c>
      <c r="V36" s="284">
        <f>IF($AD$3&lt;$AD$3,EXP(InputData!$AH35*$AD$3^RRinputs!$F$3+InputData!$AG35),1)</f>
        <v>1</v>
      </c>
      <c r="W36" s="741">
        <f>IF($AA$3&lt;$AD$3,EXP(InputData!$AJ35*$AA$3^$AQ$2+InputData!$AI35),1)</f>
        <v>1</v>
      </c>
      <c r="X36" s="284">
        <f>IF($AB$3&lt;$AD$3,EXP(InputData!$AJ35*$AB$3^$AQ$2+InputData!$AI35),1)</f>
        <v>1</v>
      </c>
      <c r="Y36" s="284">
        <f>IF($AC$3&lt;$AD$3,EXP(InputData!$AJ35*$AC$3^$AQ$2+InputData!$AI35),1)</f>
        <v>1</v>
      </c>
      <c r="Z36" s="284">
        <f>IF($AD$3&lt;$AD$3,EXP(InputData!$AJ35*$AD$3^RRinputs!F$3+InputData!$AI35),1)</f>
        <v>1</v>
      </c>
      <c r="AA36" s="949">
        <f>AA$3+'Run model'!$F$13</f>
        <v>204.75000001000006</v>
      </c>
      <c r="AB36" s="724">
        <f>AB$3+'Run model'!$F$13</f>
        <v>486.45570000000004</v>
      </c>
      <c r="AC36" s="724">
        <f>AC$3+'Run model'!$F$13</f>
        <v>1229.4259999999999</v>
      </c>
      <c r="AD36" s="724">
        <f>AD$3+'Run model'!$F$13</f>
        <v>3305.181</v>
      </c>
      <c r="AE36" s="263">
        <f>IF(AA36&lt;$AD$3,EXP(InputData!$AB35*AA36^$AQ$2+InputData!$AA35),1)</f>
        <v>1</v>
      </c>
      <c r="AF36" s="264">
        <f>IF(AB36&lt;$AD$3,EXP(InputData!$AB35*AB36^$AQ$2+InputData!$AA35),1)</f>
        <v>1</v>
      </c>
      <c r="AG36" s="264">
        <f>IF(AC36&lt;$AD$3,EXP(InputData!$AB35*AC36^$AQ$2+InputData!$AA35),1)</f>
        <v>1</v>
      </c>
      <c r="AH36" s="264">
        <v>1</v>
      </c>
      <c r="AI36" s="741">
        <f>IF(AA36&lt;$AD$3,EXP(InputData!$AD35*AA36^$AQ$3+InputData!$AC35),1)</f>
        <v>1</v>
      </c>
      <c r="AJ36" s="284">
        <f>IF(AB36&lt;$AD$3,EXP(InputData!$AD35*AB36^$AQ$3+InputData!$AC35),1)</f>
        <v>1</v>
      </c>
      <c r="AK36" s="284">
        <f>IF(AC36&lt;$AD$3,EXP(InputData!$AD35*AC36^$AQ$3+InputData!$AC35),1)</f>
        <v>1</v>
      </c>
      <c r="AL36" s="285">
        <v>1</v>
      </c>
      <c r="AM36" s="284">
        <v>1</v>
      </c>
      <c r="AN36" s="284">
        <v>1</v>
      </c>
      <c r="AO36" s="284">
        <v>1</v>
      </c>
      <c r="AP36" s="284">
        <v>1</v>
      </c>
      <c r="AQ36" s="741">
        <f>IF(AA36&lt;$AD$3,EXP(InputData!$AH35*AA36^RRinputs!F$3+InputData!$AG35),1)</f>
        <v>1</v>
      </c>
      <c r="AR36" s="284">
        <f>IF(AB36&lt;$AD$3,EXP(InputData!$AH35*AB36^$AQ$3+InputData!$AG35),1)</f>
        <v>1</v>
      </c>
      <c r="AS36" s="284">
        <f>IF(AC36&lt;$AD$3,EXP(InputData!$AH35*AC36^$AQ$3+InputData!$AG35),1)</f>
        <v>1</v>
      </c>
      <c r="AT36" s="284">
        <v>1</v>
      </c>
      <c r="AU36" s="741">
        <f>IF(AA36&lt;$AD$3,EXP(InputData!$AJ35*AA36^$AQ$2+InputData!$AI35),1)</f>
        <v>1</v>
      </c>
      <c r="AV36" s="284">
        <f>IF(AB36&lt;$AD$3,EXP(InputData!$AJ35*AB36^$AQ$2+InputData!$AI35),1)</f>
        <v>1</v>
      </c>
      <c r="AW36" s="284">
        <f>IF(AC36&lt;$AD$3,EXP(InputData!$AJ35*AC36^$AQ$2+InputData!$AI35),1)</f>
        <v>1</v>
      </c>
      <c r="AX36" s="285">
        <v>1</v>
      </c>
      <c r="AY36" s="586">
        <f>-Diabetes!AK35*(InputData!$BB$5-1)/(Diabetes!Q35*(InputData!$BB$5-1)+1)</f>
        <v>0</v>
      </c>
      <c r="AZ36" s="587">
        <f>-Diabetes!AK35*(InputData!$BC$5-1)/(Diabetes!Q35*(InputData!$BC$5-1)+1)</f>
        <v>0</v>
      </c>
      <c r="BA36" s="588">
        <f t="shared" si="11"/>
        <v>0</v>
      </c>
      <c r="BB36" s="589">
        <f t="shared" si="1"/>
        <v>0</v>
      </c>
      <c r="BC36" s="589">
        <f t="shared" si="2"/>
        <v>0</v>
      </c>
      <c r="BD36" s="589">
        <f t="shared" si="3"/>
        <v>0</v>
      </c>
      <c r="BE36" s="590">
        <f t="shared" si="4"/>
        <v>0</v>
      </c>
      <c r="BF36" s="589">
        <f t="shared" si="5"/>
        <v>1</v>
      </c>
      <c r="BG36" s="589">
        <f t="shared" si="6"/>
        <v>1</v>
      </c>
      <c r="BH36" s="588">
        <f>(1-BA36*(1-InputData!$BD$233))</f>
        <v>1</v>
      </c>
      <c r="BI36" s="589">
        <f>(1-BB36*(1-InputData!$BD$234))</f>
        <v>1</v>
      </c>
      <c r="BJ36" s="589">
        <f t="shared" si="7"/>
        <v>1</v>
      </c>
      <c r="BK36" s="589">
        <f t="shared" si="8"/>
        <v>1</v>
      </c>
      <c r="BL36" s="590">
        <f t="shared" si="9"/>
        <v>1</v>
      </c>
    </row>
    <row r="37" spans="1:64">
      <c r="A37" s="8" t="s">
        <v>13</v>
      </c>
      <c r="B37">
        <f t="shared" si="10"/>
        <v>128</v>
      </c>
      <c r="C37" s="286">
        <f>InputData!AK36</f>
        <v>0</v>
      </c>
      <c r="D37" s="287">
        <f>InputData!AL36</f>
        <v>0</v>
      </c>
      <c r="E37" s="287">
        <f>InputData!AM36</f>
        <v>0</v>
      </c>
      <c r="F37" s="287">
        <f>InputData!AN36</f>
        <v>0</v>
      </c>
      <c r="G37" s="741">
        <f>IF($AA$3&lt;$AD$3,EXP(InputData!$AB36*$AA$3^$AQ$2+InputData!$AA36),1)</f>
        <v>1</v>
      </c>
      <c r="H37" s="284">
        <f>IF($AB$3&lt;$AD$3,EXP(InputData!$AB36*$AB$3^$AQ$2+InputData!$AA36),1)</f>
        <v>1</v>
      </c>
      <c r="I37" s="284">
        <f>IF($AC$3&lt;$AD$3,EXP(InputData!$AB36*$AC$3^$AQ$2+InputData!$AA36),1)</f>
        <v>1</v>
      </c>
      <c r="J37" s="284">
        <f>IF($AD$3&lt;$AD$3,EXP(InputData!$AB36*$AD$3^RRinputs!$F$3+InputData!$AA36),1)</f>
        <v>1</v>
      </c>
      <c r="K37" s="741">
        <f>IF($AA$3&lt;$AD$3,EXP(InputData!$AD36*$AA$3^$AQ$3+InputData!$AC36),1)</f>
        <v>1</v>
      </c>
      <c r="L37" s="284">
        <f>IF($AB$3&lt;$AD$3,EXP(InputData!$AD36*$AB$3^$AQ$3+InputData!$AC36),1)</f>
        <v>1</v>
      </c>
      <c r="M37" s="284">
        <f>IF($AC$3&lt;$AD$3,EXP(InputData!$AD36*$AC$3^$AQ$3+InputData!$AC36),1)</f>
        <v>1</v>
      </c>
      <c r="N37" s="285">
        <f>IF($AD$3&lt;$AD$3,EXP(InputData!$AD36*$AD$3^RRinputs!$F$3+InputData!$AC36),1)</f>
        <v>1</v>
      </c>
      <c r="O37" s="284">
        <v>1</v>
      </c>
      <c r="P37" s="284">
        <v>1</v>
      </c>
      <c r="Q37" s="284">
        <v>1</v>
      </c>
      <c r="R37" s="284">
        <v>1</v>
      </c>
      <c r="S37" s="741">
        <f>IF($AA$3&lt;$AD$3,EXP(InputData!$AH36*$AA$3^$AQ$3+InputData!$AG36),1)</f>
        <v>1</v>
      </c>
      <c r="T37" s="284">
        <f>IF($AB$3&lt;$AD$3,EXP(InputData!$AH36*$AB$3^$AQ$3+InputData!$AG36),1)</f>
        <v>1</v>
      </c>
      <c r="U37" s="284">
        <f>IF($AC$3&lt;$AD$3,EXP(InputData!$AH36*$AC$3^$AQ$3+InputData!$AG36),1)</f>
        <v>1</v>
      </c>
      <c r="V37" s="284">
        <f>IF($AD$3&lt;$AD$3,EXP(InputData!$AH36*$AD$3^RRinputs!$F$3+InputData!$AG36),1)</f>
        <v>1</v>
      </c>
      <c r="W37" s="741">
        <f>IF($AA$3&lt;$AD$3,EXP(InputData!$AJ36*$AA$3^$AQ$2+InputData!$AI36),1)</f>
        <v>1</v>
      </c>
      <c r="X37" s="284">
        <f>IF($AB$3&lt;$AD$3,EXP(InputData!$AJ36*$AB$3^$AQ$2+InputData!$AI36),1)</f>
        <v>1</v>
      </c>
      <c r="Y37" s="284">
        <f>IF($AC$3&lt;$AD$3,EXP(InputData!$AJ36*$AC$3^$AQ$2+InputData!$AI36),1)</f>
        <v>1</v>
      </c>
      <c r="Z37" s="284">
        <f>IF($AD$3&lt;$AD$3,EXP(InputData!$AJ36*$AD$3^RRinputs!F$3+InputData!$AI36),1)</f>
        <v>1</v>
      </c>
      <c r="AA37" s="949">
        <f>AA$3+'Run model'!$F$13</f>
        <v>204.75000001000006</v>
      </c>
      <c r="AB37" s="724">
        <f>AB$3+'Run model'!$F$13</f>
        <v>486.45570000000004</v>
      </c>
      <c r="AC37" s="724">
        <f>AC$3+'Run model'!$F$13</f>
        <v>1229.4259999999999</v>
      </c>
      <c r="AD37" s="724">
        <f>AD$3+'Run model'!$F$13</f>
        <v>3305.181</v>
      </c>
      <c r="AE37" s="263">
        <f>IF(AA37&lt;$AD$3,EXP(InputData!$AB36*AA37^$AQ$2+InputData!$AA36),1)</f>
        <v>1</v>
      </c>
      <c r="AF37" s="264">
        <f>IF(AB37&lt;$AD$3,EXP(InputData!$AB36*AB37^$AQ$2+InputData!$AA36),1)</f>
        <v>1</v>
      </c>
      <c r="AG37" s="264">
        <f>IF(AC37&lt;$AD$3,EXP(InputData!$AB36*AC37^$AQ$2+InputData!$AA36),1)</f>
        <v>1</v>
      </c>
      <c r="AH37" s="264">
        <v>1</v>
      </c>
      <c r="AI37" s="741">
        <f>IF(AA37&lt;$AD$3,EXP(InputData!$AD36*AA37^$AQ$3+InputData!$AC36),1)</f>
        <v>1</v>
      </c>
      <c r="AJ37" s="284">
        <f>IF(AB37&lt;$AD$3,EXP(InputData!$AD36*AB37^$AQ$3+InputData!$AC36),1)</f>
        <v>1</v>
      </c>
      <c r="AK37" s="284">
        <f>IF(AC37&lt;$AD$3,EXP(InputData!$AD36*AC37^$AQ$3+InputData!$AC36),1)</f>
        <v>1</v>
      </c>
      <c r="AL37" s="285">
        <v>1</v>
      </c>
      <c r="AM37" s="284">
        <v>1</v>
      </c>
      <c r="AN37" s="284">
        <v>1</v>
      </c>
      <c r="AO37" s="284">
        <v>1</v>
      </c>
      <c r="AP37" s="284">
        <v>1</v>
      </c>
      <c r="AQ37" s="741">
        <f>IF(AA37&lt;$AD$3,EXP(InputData!$AH36*AA37^RRinputs!F$3+InputData!$AG36),1)</f>
        <v>1</v>
      </c>
      <c r="AR37" s="284">
        <f>IF(AB37&lt;$AD$3,EXP(InputData!$AH36*AB37^$AQ$3+InputData!$AG36),1)</f>
        <v>1</v>
      </c>
      <c r="AS37" s="284">
        <f>IF(AC37&lt;$AD$3,EXP(InputData!$AH36*AC37^$AQ$3+InputData!$AG36),1)</f>
        <v>1</v>
      </c>
      <c r="AT37" s="284">
        <v>1</v>
      </c>
      <c r="AU37" s="741">
        <f>IF(AA37&lt;$AD$3,EXP(InputData!$AJ36*AA37^$AQ$2+InputData!$AI36),1)</f>
        <v>1</v>
      </c>
      <c r="AV37" s="284">
        <f>IF(AB37&lt;$AD$3,EXP(InputData!$AJ36*AB37^$AQ$2+InputData!$AI36),1)</f>
        <v>1</v>
      </c>
      <c r="AW37" s="284">
        <f>IF(AC37&lt;$AD$3,EXP(InputData!$AJ36*AC37^$AQ$2+InputData!$AI36),1)</f>
        <v>1</v>
      </c>
      <c r="AX37" s="285">
        <v>1</v>
      </c>
      <c r="AY37" s="586">
        <f>-Diabetes!AK36*(InputData!$BB$5-1)/(Diabetes!Q36*(InputData!$BB$5-1)+1)</f>
        <v>0</v>
      </c>
      <c r="AZ37" s="587">
        <f>-Diabetes!AK36*(InputData!$BC$5-1)/(Diabetes!Q36*(InputData!$BC$5-1)+1)</f>
        <v>0</v>
      </c>
      <c r="BA37" s="588">
        <f t="shared" si="11"/>
        <v>0</v>
      </c>
      <c r="BB37" s="589">
        <f t="shared" si="1"/>
        <v>0</v>
      </c>
      <c r="BC37" s="589">
        <f t="shared" si="2"/>
        <v>0</v>
      </c>
      <c r="BD37" s="589">
        <f t="shared" si="3"/>
        <v>0</v>
      </c>
      <c r="BE37" s="590">
        <f t="shared" si="4"/>
        <v>0</v>
      </c>
      <c r="BF37" s="589">
        <f t="shared" si="5"/>
        <v>1</v>
      </c>
      <c r="BG37" s="589">
        <f t="shared" si="6"/>
        <v>1</v>
      </c>
      <c r="BH37" s="588">
        <f>(1-BA37*(1-InputData!$BD$233))</f>
        <v>1</v>
      </c>
      <c r="BI37" s="589">
        <f>(1-BB37*(1-InputData!$BD$234))</f>
        <v>1</v>
      </c>
      <c r="BJ37" s="589">
        <f t="shared" si="7"/>
        <v>1</v>
      </c>
      <c r="BK37" s="589">
        <f t="shared" si="8"/>
        <v>1</v>
      </c>
      <c r="BL37" s="590">
        <f t="shared" si="9"/>
        <v>1</v>
      </c>
    </row>
    <row r="38" spans="1:64">
      <c r="A38" s="8" t="s">
        <v>13</v>
      </c>
      <c r="B38">
        <f t="shared" si="10"/>
        <v>129</v>
      </c>
      <c r="C38" s="286">
        <f>InputData!AK37</f>
        <v>0</v>
      </c>
      <c r="D38" s="287">
        <f>InputData!AL37</f>
        <v>0</v>
      </c>
      <c r="E38" s="287">
        <f>InputData!AM37</f>
        <v>0</v>
      </c>
      <c r="F38" s="287">
        <f>InputData!AN37</f>
        <v>0</v>
      </c>
      <c r="G38" s="741">
        <f>IF($AA$3&lt;$AD$3,EXP(InputData!$AB37*$AA$3^$AQ$2+InputData!$AA37),1)</f>
        <v>1</v>
      </c>
      <c r="H38" s="284">
        <f>IF($AB$3&lt;$AD$3,EXP(InputData!$AB37*$AB$3^$AQ$2+InputData!$AA37),1)</f>
        <v>1</v>
      </c>
      <c r="I38" s="284">
        <f>IF($AC$3&lt;$AD$3,EXP(InputData!$AB37*$AC$3^$AQ$2+InputData!$AA37),1)</f>
        <v>1</v>
      </c>
      <c r="J38" s="284">
        <f>IF($AD$3&lt;$AD$3,EXP(InputData!$AB37*$AD$3^RRinputs!$F$3+InputData!$AA37),1)</f>
        <v>1</v>
      </c>
      <c r="K38" s="741">
        <f>IF($AA$3&lt;$AD$3,EXP(InputData!$AD37*$AA$3^$AQ$3+InputData!$AC37),1)</f>
        <v>1</v>
      </c>
      <c r="L38" s="284">
        <f>IF($AB$3&lt;$AD$3,EXP(InputData!$AD37*$AB$3^$AQ$3+InputData!$AC37),1)</f>
        <v>1</v>
      </c>
      <c r="M38" s="284">
        <f>IF($AC$3&lt;$AD$3,EXP(InputData!$AD37*$AC$3^$AQ$3+InputData!$AC37),1)</f>
        <v>1</v>
      </c>
      <c r="N38" s="285">
        <f>IF($AD$3&lt;$AD$3,EXP(InputData!$AD37*$AD$3^RRinputs!$F$3+InputData!$AC37),1)</f>
        <v>1</v>
      </c>
      <c r="O38" s="284">
        <v>1</v>
      </c>
      <c r="P38" s="284">
        <v>1</v>
      </c>
      <c r="Q38" s="284">
        <v>1</v>
      </c>
      <c r="R38" s="284">
        <v>1</v>
      </c>
      <c r="S38" s="741">
        <f>IF($AA$3&lt;$AD$3,EXP(InputData!$AH37*$AA$3^$AQ$3+InputData!$AG37),1)</f>
        <v>1</v>
      </c>
      <c r="T38" s="284">
        <f>IF($AB$3&lt;$AD$3,EXP(InputData!$AH37*$AB$3^$AQ$3+InputData!$AG37),1)</f>
        <v>1</v>
      </c>
      <c r="U38" s="284">
        <f>IF($AC$3&lt;$AD$3,EXP(InputData!$AH37*$AC$3^$AQ$3+InputData!$AG37),1)</f>
        <v>1</v>
      </c>
      <c r="V38" s="284">
        <f>IF($AD$3&lt;$AD$3,EXP(InputData!$AH37*$AD$3^RRinputs!$F$3+InputData!$AG37),1)</f>
        <v>1</v>
      </c>
      <c r="W38" s="741">
        <f>IF($AA$3&lt;$AD$3,EXP(InputData!$AJ37*$AA$3^$AQ$2+InputData!$AI37),1)</f>
        <v>1</v>
      </c>
      <c r="X38" s="284">
        <f>IF($AB$3&lt;$AD$3,EXP(InputData!$AJ37*$AB$3^$AQ$2+InputData!$AI37),1)</f>
        <v>1</v>
      </c>
      <c r="Y38" s="284">
        <f>IF($AC$3&lt;$AD$3,EXP(InputData!$AJ37*$AC$3^$AQ$2+InputData!$AI37),1)</f>
        <v>1</v>
      </c>
      <c r="Z38" s="284">
        <f>IF($AD$3&lt;$AD$3,EXP(InputData!$AJ37*$AD$3^RRinputs!F$3+InputData!$AI37),1)</f>
        <v>1</v>
      </c>
      <c r="AA38" s="949">
        <f>AA$3+'Run model'!$F$13</f>
        <v>204.75000001000006</v>
      </c>
      <c r="AB38" s="724">
        <f>AB$3+'Run model'!$F$13</f>
        <v>486.45570000000004</v>
      </c>
      <c r="AC38" s="724">
        <f>AC$3+'Run model'!$F$13</f>
        <v>1229.4259999999999</v>
      </c>
      <c r="AD38" s="724">
        <f>AD$3+'Run model'!$F$13</f>
        <v>3305.181</v>
      </c>
      <c r="AE38" s="263">
        <f>IF(AA38&lt;$AD$3,EXP(InputData!$AB37*AA38^$AQ$2+InputData!$AA37),1)</f>
        <v>1</v>
      </c>
      <c r="AF38" s="264">
        <f>IF(AB38&lt;$AD$3,EXP(InputData!$AB37*AB38^$AQ$2+InputData!$AA37),1)</f>
        <v>1</v>
      </c>
      <c r="AG38" s="264">
        <f>IF(AC38&lt;$AD$3,EXP(InputData!$AB37*AC38^$AQ$2+InputData!$AA37),1)</f>
        <v>1</v>
      </c>
      <c r="AH38" s="264">
        <v>1</v>
      </c>
      <c r="AI38" s="741">
        <f>IF(AA38&lt;$AD$3,EXP(InputData!$AD37*AA38^$AQ$3+InputData!$AC37),1)</f>
        <v>1</v>
      </c>
      <c r="AJ38" s="284">
        <f>IF(AB38&lt;$AD$3,EXP(InputData!$AD37*AB38^$AQ$3+InputData!$AC37),1)</f>
        <v>1</v>
      </c>
      <c r="AK38" s="284">
        <f>IF(AC38&lt;$AD$3,EXP(InputData!$AD37*AC38^$AQ$3+InputData!$AC37),1)</f>
        <v>1</v>
      </c>
      <c r="AL38" s="285">
        <v>1</v>
      </c>
      <c r="AM38" s="284">
        <v>1</v>
      </c>
      <c r="AN38" s="284">
        <v>1</v>
      </c>
      <c r="AO38" s="284">
        <v>1</v>
      </c>
      <c r="AP38" s="284">
        <v>1</v>
      </c>
      <c r="AQ38" s="741">
        <f>IF(AA38&lt;$AD$3,EXP(InputData!$AH37*AA38^RRinputs!F$3+InputData!$AG37),1)</f>
        <v>1</v>
      </c>
      <c r="AR38" s="284">
        <f>IF(AB38&lt;$AD$3,EXP(InputData!$AH37*AB38^$AQ$3+InputData!$AG37),1)</f>
        <v>1</v>
      </c>
      <c r="AS38" s="284">
        <f>IF(AC38&lt;$AD$3,EXP(InputData!$AH37*AC38^$AQ$3+InputData!$AG37),1)</f>
        <v>1</v>
      </c>
      <c r="AT38" s="284">
        <v>1</v>
      </c>
      <c r="AU38" s="741">
        <f>IF(AA38&lt;$AD$3,EXP(InputData!$AJ37*AA38^$AQ$2+InputData!$AI37),1)</f>
        <v>1</v>
      </c>
      <c r="AV38" s="284">
        <f>IF(AB38&lt;$AD$3,EXP(InputData!$AJ37*AB38^$AQ$2+InputData!$AI37),1)</f>
        <v>1</v>
      </c>
      <c r="AW38" s="284">
        <f>IF(AC38&lt;$AD$3,EXP(InputData!$AJ37*AC38^$AQ$2+InputData!$AI37),1)</f>
        <v>1</v>
      </c>
      <c r="AX38" s="285">
        <v>1</v>
      </c>
      <c r="AY38" s="586">
        <f>-Diabetes!AK37*(InputData!$BB$5-1)/(Diabetes!Q37*(InputData!$BB$5-1)+1)</f>
        <v>0</v>
      </c>
      <c r="AZ38" s="587">
        <f>-Diabetes!AK37*(InputData!$BC$5-1)/(Diabetes!Q37*(InputData!$BC$5-1)+1)</f>
        <v>0</v>
      </c>
      <c r="BA38" s="588">
        <f t="shared" si="11"/>
        <v>0</v>
      </c>
      <c r="BB38" s="589">
        <f t="shared" si="1"/>
        <v>0</v>
      </c>
      <c r="BC38" s="589">
        <f t="shared" si="2"/>
        <v>0</v>
      </c>
      <c r="BD38" s="589">
        <f t="shared" si="3"/>
        <v>0</v>
      </c>
      <c r="BE38" s="590">
        <f t="shared" si="4"/>
        <v>0</v>
      </c>
      <c r="BF38" s="589">
        <f t="shared" si="5"/>
        <v>1</v>
      </c>
      <c r="BG38" s="589">
        <f t="shared" si="6"/>
        <v>1</v>
      </c>
      <c r="BH38" s="588">
        <f>(1-BA38*(1-InputData!$BD$233))</f>
        <v>1</v>
      </c>
      <c r="BI38" s="589">
        <f>(1-BB38*(1-InputData!$BD$234))</f>
        <v>1</v>
      </c>
      <c r="BJ38" s="589">
        <f t="shared" si="7"/>
        <v>1</v>
      </c>
      <c r="BK38" s="589">
        <f t="shared" si="8"/>
        <v>1</v>
      </c>
      <c r="BL38" s="590">
        <f t="shared" si="9"/>
        <v>1</v>
      </c>
    </row>
    <row r="39" spans="1:64">
      <c r="A39" s="8" t="s">
        <v>13</v>
      </c>
      <c r="B39">
        <f t="shared" si="10"/>
        <v>130</v>
      </c>
      <c r="C39" s="286">
        <f>InputData!AK38</f>
        <v>0</v>
      </c>
      <c r="D39" s="287">
        <f>InputData!AL38</f>
        <v>0</v>
      </c>
      <c r="E39" s="287">
        <f>InputData!AM38</f>
        <v>0</v>
      </c>
      <c r="F39" s="287">
        <f>InputData!AN38</f>
        <v>0</v>
      </c>
      <c r="G39" s="741">
        <f>IF($AA$3&lt;$AD$3,EXP(InputData!$AB38*$AA$3^$AQ$2+InputData!$AA38),1)</f>
        <v>1</v>
      </c>
      <c r="H39" s="284">
        <f>IF($AB$3&lt;$AD$3,EXP(InputData!$AB38*$AB$3^$AQ$2+InputData!$AA38),1)</f>
        <v>1</v>
      </c>
      <c r="I39" s="284">
        <f>IF($AC$3&lt;$AD$3,EXP(InputData!$AB38*$AC$3^$AQ$2+InputData!$AA38),1)</f>
        <v>1</v>
      </c>
      <c r="J39" s="284">
        <f>IF($AD$3&lt;$AD$3,EXP(InputData!$AB38*$AD$3^RRinputs!$F$3+InputData!$AA38),1)</f>
        <v>1</v>
      </c>
      <c r="K39" s="741">
        <f>IF($AA$3&lt;$AD$3,EXP(InputData!$AD38*$AA$3^$AQ$3+InputData!$AC38),1)</f>
        <v>1</v>
      </c>
      <c r="L39" s="284">
        <f>IF($AB$3&lt;$AD$3,EXP(InputData!$AD38*$AB$3^$AQ$3+InputData!$AC38),1)</f>
        <v>1</v>
      </c>
      <c r="M39" s="284">
        <f>IF($AC$3&lt;$AD$3,EXP(InputData!$AD38*$AC$3^$AQ$3+InputData!$AC38),1)</f>
        <v>1</v>
      </c>
      <c r="N39" s="285">
        <f>IF($AD$3&lt;$AD$3,EXP(InputData!$AD38*$AD$3^RRinputs!$F$3+InputData!$AC38),1)</f>
        <v>1</v>
      </c>
      <c r="O39" s="284">
        <v>1</v>
      </c>
      <c r="P39" s="284">
        <v>1</v>
      </c>
      <c r="Q39" s="284">
        <v>1</v>
      </c>
      <c r="R39" s="284">
        <v>1</v>
      </c>
      <c r="S39" s="741">
        <f>IF($AA$3&lt;$AD$3,EXP(InputData!$AH38*$AA$3^$AQ$3+InputData!$AG38),1)</f>
        <v>1</v>
      </c>
      <c r="T39" s="284">
        <f>IF($AB$3&lt;$AD$3,EXP(InputData!$AH38*$AB$3^$AQ$3+InputData!$AG38),1)</f>
        <v>1</v>
      </c>
      <c r="U39" s="284">
        <f>IF($AC$3&lt;$AD$3,EXP(InputData!$AH38*$AC$3^$AQ$3+InputData!$AG38),1)</f>
        <v>1</v>
      </c>
      <c r="V39" s="284">
        <f>IF($AD$3&lt;$AD$3,EXP(InputData!$AH38*$AD$3^RRinputs!$F$3+InputData!$AG38),1)</f>
        <v>1</v>
      </c>
      <c r="W39" s="741">
        <f>IF($AA$3&lt;$AD$3,EXP(InputData!$AJ38*$AA$3^$AQ$2+InputData!$AI38),1)</f>
        <v>1</v>
      </c>
      <c r="X39" s="284">
        <f>IF($AB$3&lt;$AD$3,EXP(InputData!$AJ38*$AB$3^$AQ$2+InputData!$AI38),1)</f>
        <v>1</v>
      </c>
      <c r="Y39" s="284">
        <f>IF($AC$3&lt;$AD$3,EXP(InputData!$AJ38*$AC$3^$AQ$2+InputData!$AI38),1)</f>
        <v>1</v>
      </c>
      <c r="Z39" s="284">
        <f>IF($AD$3&lt;$AD$3,EXP(InputData!$AJ38*$AD$3^RRinputs!F$3+InputData!$AI38),1)</f>
        <v>1</v>
      </c>
      <c r="AA39" s="949">
        <f>AA$3+'Run model'!$F$13</f>
        <v>204.75000001000006</v>
      </c>
      <c r="AB39" s="724">
        <f>AB$3+'Run model'!$F$13</f>
        <v>486.45570000000004</v>
      </c>
      <c r="AC39" s="724">
        <f>AC$3+'Run model'!$F$13</f>
        <v>1229.4259999999999</v>
      </c>
      <c r="AD39" s="724">
        <f>AD$3+'Run model'!$F$13</f>
        <v>3305.181</v>
      </c>
      <c r="AE39" s="263">
        <f>IF(AA39&lt;$AD$3,EXP(InputData!$AB38*AA39^$AQ$2+InputData!$AA38),1)</f>
        <v>1</v>
      </c>
      <c r="AF39" s="264">
        <f>IF(AB39&lt;$AD$3,EXP(InputData!$AB38*AB39^$AQ$2+InputData!$AA38),1)</f>
        <v>1</v>
      </c>
      <c r="AG39" s="264">
        <f>IF(AC39&lt;$AD$3,EXP(InputData!$AB38*AC39^$AQ$2+InputData!$AA38),1)</f>
        <v>1</v>
      </c>
      <c r="AH39" s="264">
        <v>1</v>
      </c>
      <c r="AI39" s="741">
        <f>IF(AA39&lt;$AD$3,EXP(InputData!$AD38*AA39^$AQ$3+InputData!$AC38),1)</f>
        <v>1</v>
      </c>
      <c r="AJ39" s="284">
        <f>IF(AB39&lt;$AD$3,EXP(InputData!$AD38*AB39^$AQ$3+InputData!$AC38),1)</f>
        <v>1</v>
      </c>
      <c r="AK39" s="284">
        <f>IF(AC39&lt;$AD$3,EXP(InputData!$AD38*AC39^$AQ$3+InputData!$AC38),1)</f>
        <v>1</v>
      </c>
      <c r="AL39" s="285">
        <v>1</v>
      </c>
      <c r="AM39" s="284">
        <v>1</v>
      </c>
      <c r="AN39" s="284">
        <v>1</v>
      </c>
      <c r="AO39" s="284">
        <v>1</v>
      </c>
      <c r="AP39" s="284">
        <v>1</v>
      </c>
      <c r="AQ39" s="741">
        <f>IF(AA39&lt;$AD$3,EXP(InputData!$AH38*AA39^RRinputs!F$3+InputData!$AG38),1)</f>
        <v>1</v>
      </c>
      <c r="AR39" s="284">
        <f>IF(AB39&lt;$AD$3,EXP(InputData!$AH38*AB39^$AQ$3+InputData!$AG38),1)</f>
        <v>1</v>
      </c>
      <c r="AS39" s="284">
        <f>IF(AC39&lt;$AD$3,EXP(InputData!$AH38*AC39^$AQ$3+InputData!$AG38),1)</f>
        <v>1</v>
      </c>
      <c r="AT39" s="284">
        <v>1</v>
      </c>
      <c r="AU39" s="741">
        <f>IF(AA39&lt;$AD$3,EXP(InputData!$AJ38*AA39^$AQ$2+InputData!$AI38),1)</f>
        <v>1</v>
      </c>
      <c r="AV39" s="284">
        <f>IF(AB39&lt;$AD$3,EXP(InputData!$AJ38*AB39^$AQ$2+InputData!$AI38),1)</f>
        <v>1</v>
      </c>
      <c r="AW39" s="284">
        <f>IF(AC39&lt;$AD$3,EXP(InputData!$AJ38*AC39^$AQ$2+InputData!$AI38),1)</f>
        <v>1</v>
      </c>
      <c r="AX39" s="285">
        <v>1</v>
      </c>
      <c r="AY39" s="586">
        <f>-Diabetes!AK38*(InputData!$BB$5-1)/(Diabetes!Q38*(InputData!$BB$5-1)+1)</f>
        <v>0</v>
      </c>
      <c r="AZ39" s="587">
        <f>-Diabetes!AK38*(InputData!$BC$5-1)/(Diabetes!Q38*(InputData!$BC$5-1)+1)</f>
        <v>0</v>
      </c>
      <c r="BA39" s="588">
        <f t="shared" si="11"/>
        <v>0</v>
      </c>
      <c r="BB39" s="589">
        <f t="shared" si="1"/>
        <v>0</v>
      </c>
      <c r="BC39" s="589">
        <f t="shared" si="2"/>
        <v>0</v>
      </c>
      <c r="BD39" s="589">
        <f t="shared" si="3"/>
        <v>0</v>
      </c>
      <c r="BE39" s="590">
        <f t="shared" si="4"/>
        <v>0</v>
      </c>
      <c r="BF39" s="589">
        <f t="shared" si="5"/>
        <v>1</v>
      </c>
      <c r="BG39" s="589">
        <f t="shared" si="6"/>
        <v>1</v>
      </c>
      <c r="BH39" s="588">
        <f>(1-BA39*(1-InputData!$BD$233))</f>
        <v>1</v>
      </c>
      <c r="BI39" s="589">
        <f>(1-BB39*(1-InputData!$BD$234))</f>
        <v>1</v>
      </c>
      <c r="BJ39" s="589">
        <f t="shared" si="7"/>
        <v>1</v>
      </c>
      <c r="BK39" s="589">
        <f t="shared" si="8"/>
        <v>1</v>
      </c>
      <c r="BL39" s="590">
        <f t="shared" si="9"/>
        <v>1</v>
      </c>
    </row>
    <row r="40" spans="1:64">
      <c r="A40" s="8" t="s">
        <v>13</v>
      </c>
      <c r="B40">
        <f t="shared" si="10"/>
        <v>131</v>
      </c>
      <c r="C40" s="286">
        <f>InputData!AK39</f>
        <v>0</v>
      </c>
      <c r="D40" s="287">
        <f>InputData!AL39</f>
        <v>0</v>
      </c>
      <c r="E40" s="287">
        <f>InputData!AM39</f>
        <v>0</v>
      </c>
      <c r="F40" s="287">
        <f>InputData!AN39</f>
        <v>0</v>
      </c>
      <c r="G40" s="741">
        <f>IF($AA$3&lt;$AD$3,EXP(InputData!$AB39*$AA$3^$AQ$2+InputData!$AA39),1)</f>
        <v>1</v>
      </c>
      <c r="H40" s="284">
        <f>IF($AB$3&lt;$AD$3,EXP(InputData!$AB39*$AB$3^$AQ$2+InputData!$AA39),1)</f>
        <v>1</v>
      </c>
      <c r="I40" s="284">
        <f>IF($AC$3&lt;$AD$3,EXP(InputData!$AB39*$AC$3^$AQ$2+InputData!$AA39),1)</f>
        <v>1</v>
      </c>
      <c r="J40" s="284">
        <f>IF($AD$3&lt;$AD$3,EXP(InputData!$AB39*$AD$3^RRinputs!$F$3+InputData!$AA39),1)</f>
        <v>1</v>
      </c>
      <c r="K40" s="741">
        <f>IF($AA$3&lt;$AD$3,EXP(InputData!$AD39*$AA$3^$AQ$3+InputData!$AC39),1)</f>
        <v>1</v>
      </c>
      <c r="L40" s="284">
        <f>IF($AB$3&lt;$AD$3,EXP(InputData!$AD39*$AB$3^$AQ$3+InputData!$AC39),1)</f>
        <v>1</v>
      </c>
      <c r="M40" s="284">
        <f>IF($AC$3&lt;$AD$3,EXP(InputData!$AD39*$AC$3^$AQ$3+InputData!$AC39),1)</f>
        <v>1</v>
      </c>
      <c r="N40" s="285">
        <f>IF($AD$3&lt;$AD$3,EXP(InputData!$AD39*$AD$3^RRinputs!$F$3+InputData!$AC39),1)</f>
        <v>1</v>
      </c>
      <c r="O40" s="284">
        <v>1</v>
      </c>
      <c r="P40" s="284">
        <v>1</v>
      </c>
      <c r="Q40" s="284">
        <v>1</v>
      </c>
      <c r="R40" s="284">
        <v>1</v>
      </c>
      <c r="S40" s="741">
        <f>IF($AA$3&lt;$AD$3,EXP(InputData!$AH39*$AA$3^$AQ$3+InputData!$AG39),1)</f>
        <v>1</v>
      </c>
      <c r="T40" s="284">
        <f>IF($AB$3&lt;$AD$3,EXP(InputData!$AH39*$AB$3^$AQ$3+InputData!$AG39),1)</f>
        <v>1</v>
      </c>
      <c r="U40" s="284">
        <f>IF($AC$3&lt;$AD$3,EXP(InputData!$AH39*$AC$3^$AQ$3+InputData!$AG39),1)</f>
        <v>1</v>
      </c>
      <c r="V40" s="284">
        <f>IF($AD$3&lt;$AD$3,EXP(InputData!$AH39*$AD$3^RRinputs!$F$3+InputData!$AG39),1)</f>
        <v>1</v>
      </c>
      <c r="W40" s="741">
        <f>IF($AA$3&lt;$AD$3,EXP(InputData!$AJ39*$AA$3^$AQ$2+InputData!$AI39),1)</f>
        <v>1</v>
      </c>
      <c r="X40" s="284">
        <f>IF($AB$3&lt;$AD$3,EXP(InputData!$AJ39*$AB$3^$AQ$2+InputData!$AI39),1)</f>
        <v>1</v>
      </c>
      <c r="Y40" s="284">
        <f>IF($AC$3&lt;$AD$3,EXP(InputData!$AJ39*$AC$3^$AQ$2+InputData!$AI39),1)</f>
        <v>1</v>
      </c>
      <c r="Z40" s="284">
        <f>IF($AD$3&lt;$AD$3,EXP(InputData!$AJ39*$AD$3^RRinputs!F$3+InputData!$AI39),1)</f>
        <v>1</v>
      </c>
      <c r="AA40" s="949">
        <f>AA$3+'Run model'!$F$13</f>
        <v>204.75000001000006</v>
      </c>
      <c r="AB40" s="724">
        <f>AB$3+'Run model'!$F$13</f>
        <v>486.45570000000004</v>
      </c>
      <c r="AC40" s="724">
        <f>AC$3+'Run model'!$F$13</f>
        <v>1229.4259999999999</v>
      </c>
      <c r="AD40" s="724">
        <f>AD$3+'Run model'!$F$13</f>
        <v>3305.181</v>
      </c>
      <c r="AE40" s="263">
        <f>IF(AA40&lt;$AD$3,EXP(InputData!$AB39*AA40^$AQ$2+InputData!$AA39),1)</f>
        <v>1</v>
      </c>
      <c r="AF40" s="264">
        <f>IF(AB40&lt;$AD$3,EXP(InputData!$AB39*AB40^$AQ$2+InputData!$AA39),1)</f>
        <v>1</v>
      </c>
      <c r="AG40" s="264">
        <f>IF(AC40&lt;$AD$3,EXP(InputData!$AB39*AC40^$AQ$2+InputData!$AA39),1)</f>
        <v>1</v>
      </c>
      <c r="AH40" s="264">
        <v>1</v>
      </c>
      <c r="AI40" s="741">
        <f>IF(AA40&lt;$AD$3,EXP(InputData!$AD39*AA40^$AQ$3+InputData!$AC39),1)</f>
        <v>1</v>
      </c>
      <c r="AJ40" s="284">
        <f>IF(AB40&lt;$AD$3,EXP(InputData!$AD39*AB40^$AQ$3+InputData!$AC39),1)</f>
        <v>1</v>
      </c>
      <c r="AK40" s="284">
        <f>IF(AC40&lt;$AD$3,EXP(InputData!$AD39*AC40^$AQ$3+InputData!$AC39),1)</f>
        <v>1</v>
      </c>
      <c r="AL40" s="285">
        <v>1</v>
      </c>
      <c r="AM40" s="284">
        <v>1</v>
      </c>
      <c r="AN40" s="284">
        <v>1</v>
      </c>
      <c r="AO40" s="284">
        <v>1</v>
      </c>
      <c r="AP40" s="284">
        <v>1</v>
      </c>
      <c r="AQ40" s="741">
        <f>IF(AA40&lt;$AD$3,EXP(InputData!$AH39*AA40^RRinputs!F$3+InputData!$AG39),1)</f>
        <v>1</v>
      </c>
      <c r="AR40" s="284">
        <f>IF(AB40&lt;$AD$3,EXP(InputData!$AH39*AB40^$AQ$3+InputData!$AG39),1)</f>
        <v>1</v>
      </c>
      <c r="AS40" s="284">
        <f>IF(AC40&lt;$AD$3,EXP(InputData!$AH39*AC40^$AQ$3+InputData!$AG39),1)</f>
        <v>1</v>
      </c>
      <c r="AT40" s="284">
        <v>1</v>
      </c>
      <c r="AU40" s="741">
        <f>IF(AA40&lt;$AD$3,EXP(InputData!$AJ39*AA40^$AQ$2+InputData!$AI39),1)</f>
        <v>1</v>
      </c>
      <c r="AV40" s="284">
        <f>IF(AB40&lt;$AD$3,EXP(InputData!$AJ39*AB40^$AQ$2+InputData!$AI39),1)</f>
        <v>1</v>
      </c>
      <c r="AW40" s="284">
        <f>IF(AC40&lt;$AD$3,EXP(InputData!$AJ39*AC40^$AQ$2+InputData!$AI39),1)</f>
        <v>1</v>
      </c>
      <c r="AX40" s="285">
        <v>1</v>
      </c>
      <c r="AY40" s="586">
        <f>-Diabetes!AK39*(InputData!$BB$5-1)/(Diabetes!Q39*(InputData!$BB$5-1)+1)</f>
        <v>0</v>
      </c>
      <c r="AZ40" s="587">
        <f>-Diabetes!AK39*(InputData!$BC$5-1)/(Diabetes!Q39*(InputData!$BC$5-1)+1)</f>
        <v>0</v>
      </c>
      <c r="BA40" s="588">
        <f t="shared" si="11"/>
        <v>0</v>
      </c>
      <c r="BB40" s="589">
        <f t="shared" si="1"/>
        <v>0</v>
      </c>
      <c r="BC40" s="589">
        <f t="shared" si="2"/>
        <v>0</v>
      </c>
      <c r="BD40" s="589">
        <f t="shared" si="3"/>
        <v>0</v>
      </c>
      <c r="BE40" s="590">
        <f t="shared" si="4"/>
        <v>0</v>
      </c>
      <c r="BF40" s="589">
        <f t="shared" si="5"/>
        <v>1</v>
      </c>
      <c r="BG40" s="589">
        <f t="shared" si="6"/>
        <v>1</v>
      </c>
      <c r="BH40" s="588">
        <f>(1-BA40*(1-InputData!$BD$233))</f>
        <v>1</v>
      </c>
      <c r="BI40" s="589">
        <f>(1-BB40*(1-InputData!$BD$234))</f>
        <v>1</v>
      </c>
      <c r="BJ40" s="589">
        <f t="shared" si="7"/>
        <v>1</v>
      </c>
      <c r="BK40" s="589">
        <f t="shared" si="8"/>
        <v>1</v>
      </c>
      <c r="BL40" s="590">
        <f t="shared" si="9"/>
        <v>1</v>
      </c>
    </row>
    <row r="41" spans="1:64">
      <c r="A41" s="8" t="s">
        <v>13</v>
      </c>
      <c r="B41">
        <f t="shared" si="10"/>
        <v>132</v>
      </c>
      <c r="C41" s="286">
        <f>InputData!AK40</f>
        <v>0</v>
      </c>
      <c r="D41" s="287">
        <f>InputData!AL40</f>
        <v>0</v>
      </c>
      <c r="E41" s="287">
        <f>InputData!AM40</f>
        <v>0</v>
      </c>
      <c r="F41" s="287">
        <f>InputData!AN40</f>
        <v>0</v>
      </c>
      <c r="G41" s="741">
        <f>IF($AA$3&lt;$AD$3,EXP(InputData!$AB40*$AA$3^$AQ$2+InputData!$AA40),1)</f>
        <v>1</v>
      </c>
      <c r="H41" s="284">
        <f>IF($AB$3&lt;$AD$3,EXP(InputData!$AB40*$AB$3^$AQ$2+InputData!$AA40),1)</f>
        <v>1</v>
      </c>
      <c r="I41" s="284">
        <f>IF($AC$3&lt;$AD$3,EXP(InputData!$AB40*$AC$3^$AQ$2+InputData!$AA40),1)</f>
        <v>1</v>
      </c>
      <c r="J41" s="284">
        <f>IF($AD$3&lt;$AD$3,EXP(InputData!$AB40*$AD$3^RRinputs!$F$3+InputData!$AA40),1)</f>
        <v>1</v>
      </c>
      <c r="K41" s="741">
        <f>IF($AA$3&lt;$AD$3,EXP(InputData!$AD40*$AA$3^$AQ$3+InputData!$AC40),1)</f>
        <v>1</v>
      </c>
      <c r="L41" s="284">
        <f>IF($AB$3&lt;$AD$3,EXP(InputData!$AD40*$AB$3^$AQ$3+InputData!$AC40),1)</f>
        <v>1</v>
      </c>
      <c r="M41" s="284">
        <f>IF($AC$3&lt;$AD$3,EXP(InputData!$AD40*$AC$3^$AQ$3+InputData!$AC40),1)</f>
        <v>1</v>
      </c>
      <c r="N41" s="285">
        <f>IF($AD$3&lt;$AD$3,EXP(InputData!$AD40*$AD$3^RRinputs!$F$3+InputData!$AC40),1)</f>
        <v>1</v>
      </c>
      <c r="O41" s="284">
        <v>1</v>
      </c>
      <c r="P41" s="284">
        <v>1</v>
      </c>
      <c r="Q41" s="284">
        <v>1</v>
      </c>
      <c r="R41" s="284">
        <v>1</v>
      </c>
      <c r="S41" s="741">
        <f>IF($AA$3&lt;$AD$3,EXP(InputData!$AH40*$AA$3^$AQ$3+InputData!$AG40),1)</f>
        <v>1</v>
      </c>
      <c r="T41" s="284">
        <f>IF($AB$3&lt;$AD$3,EXP(InputData!$AH40*$AB$3^$AQ$3+InputData!$AG40),1)</f>
        <v>1</v>
      </c>
      <c r="U41" s="284">
        <f>IF($AC$3&lt;$AD$3,EXP(InputData!$AH40*$AC$3^$AQ$3+InputData!$AG40),1)</f>
        <v>1</v>
      </c>
      <c r="V41" s="284">
        <f>IF($AD$3&lt;$AD$3,EXP(InputData!$AH40*$AD$3^RRinputs!$F$3+InputData!$AG40),1)</f>
        <v>1</v>
      </c>
      <c r="W41" s="741">
        <f>IF($AA$3&lt;$AD$3,EXP(InputData!$AJ40*$AA$3^$AQ$2+InputData!$AI40),1)</f>
        <v>1</v>
      </c>
      <c r="X41" s="284">
        <f>IF($AB$3&lt;$AD$3,EXP(InputData!$AJ40*$AB$3^$AQ$2+InputData!$AI40),1)</f>
        <v>1</v>
      </c>
      <c r="Y41" s="284">
        <f>IF($AC$3&lt;$AD$3,EXP(InputData!$AJ40*$AC$3^$AQ$2+InputData!$AI40),1)</f>
        <v>1</v>
      </c>
      <c r="Z41" s="284">
        <f>IF($AD$3&lt;$AD$3,EXP(InputData!$AJ40*$AD$3^RRinputs!F$3+InputData!$AI40),1)</f>
        <v>1</v>
      </c>
      <c r="AA41" s="949">
        <f>AA$3+'Run model'!$F$13</f>
        <v>204.75000001000006</v>
      </c>
      <c r="AB41" s="724">
        <f>AB$3+'Run model'!$F$13</f>
        <v>486.45570000000004</v>
      </c>
      <c r="AC41" s="724">
        <f>AC$3+'Run model'!$F$13</f>
        <v>1229.4259999999999</v>
      </c>
      <c r="AD41" s="724">
        <f>AD$3+'Run model'!$F$13</f>
        <v>3305.181</v>
      </c>
      <c r="AE41" s="263">
        <f>IF(AA41&lt;$AD$3,EXP(InputData!$AB40*AA41^$AQ$2+InputData!$AA40),1)</f>
        <v>1</v>
      </c>
      <c r="AF41" s="264">
        <f>IF(AB41&lt;$AD$3,EXP(InputData!$AB40*AB41^$AQ$2+InputData!$AA40),1)</f>
        <v>1</v>
      </c>
      <c r="AG41" s="264">
        <f>IF(AC41&lt;$AD$3,EXP(InputData!$AB40*AC41^$AQ$2+InputData!$AA40),1)</f>
        <v>1</v>
      </c>
      <c r="AH41" s="264">
        <v>1</v>
      </c>
      <c r="AI41" s="741">
        <f>IF(AA41&lt;$AD$3,EXP(InputData!$AD40*AA41^$AQ$3+InputData!$AC40),1)</f>
        <v>1</v>
      </c>
      <c r="AJ41" s="284">
        <f>IF(AB41&lt;$AD$3,EXP(InputData!$AD40*AB41^$AQ$3+InputData!$AC40),1)</f>
        <v>1</v>
      </c>
      <c r="AK41" s="284">
        <f>IF(AC41&lt;$AD$3,EXP(InputData!$AD40*AC41^$AQ$3+InputData!$AC40),1)</f>
        <v>1</v>
      </c>
      <c r="AL41" s="285">
        <v>1</v>
      </c>
      <c r="AM41" s="284">
        <v>1</v>
      </c>
      <c r="AN41" s="284">
        <v>1</v>
      </c>
      <c r="AO41" s="284">
        <v>1</v>
      </c>
      <c r="AP41" s="284">
        <v>1</v>
      </c>
      <c r="AQ41" s="741">
        <f>IF(AA41&lt;$AD$3,EXP(InputData!$AH40*AA41^RRinputs!F$3+InputData!$AG40),1)</f>
        <v>1</v>
      </c>
      <c r="AR41" s="284">
        <f>IF(AB41&lt;$AD$3,EXP(InputData!$AH40*AB41^$AQ$3+InputData!$AG40),1)</f>
        <v>1</v>
      </c>
      <c r="AS41" s="284">
        <f>IF(AC41&lt;$AD$3,EXP(InputData!$AH40*AC41^$AQ$3+InputData!$AG40),1)</f>
        <v>1</v>
      </c>
      <c r="AT41" s="284">
        <v>1</v>
      </c>
      <c r="AU41" s="741">
        <f>IF(AA41&lt;$AD$3,EXP(InputData!$AJ40*AA41^$AQ$2+InputData!$AI40),1)</f>
        <v>1</v>
      </c>
      <c r="AV41" s="284">
        <f>IF(AB41&lt;$AD$3,EXP(InputData!$AJ40*AB41^$AQ$2+InputData!$AI40),1)</f>
        <v>1</v>
      </c>
      <c r="AW41" s="284">
        <f>IF(AC41&lt;$AD$3,EXP(InputData!$AJ40*AC41^$AQ$2+InputData!$AI40),1)</f>
        <v>1</v>
      </c>
      <c r="AX41" s="285">
        <v>1</v>
      </c>
      <c r="AY41" s="586">
        <f>-Diabetes!AK40*(InputData!$BB$5-1)/(Diabetes!Q40*(InputData!$BB$5-1)+1)</f>
        <v>0</v>
      </c>
      <c r="AZ41" s="587">
        <f>-Diabetes!AK40*(InputData!$BC$5-1)/(Diabetes!Q40*(InputData!$BC$5-1)+1)</f>
        <v>0</v>
      </c>
      <c r="BA41" s="588">
        <f t="shared" si="11"/>
        <v>0</v>
      </c>
      <c r="BB41" s="589">
        <f t="shared" si="1"/>
        <v>0</v>
      </c>
      <c r="BC41" s="589">
        <f t="shared" si="2"/>
        <v>0</v>
      </c>
      <c r="BD41" s="589">
        <f t="shared" si="3"/>
        <v>0</v>
      </c>
      <c r="BE41" s="590">
        <f t="shared" si="4"/>
        <v>0</v>
      </c>
      <c r="BF41" s="589">
        <f t="shared" si="5"/>
        <v>1</v>
      </c>
      <c r="BG41" s="589">
        <f t="shared" si="6"/>
        <v>1</v>
      </c>
      <c r="BH41" s="588">
        <f>(1-BA41*(1-InputData!$BD$233))</f>
        <v>1</v>
      </c>
      <c r="BI41" s="589">
        <f>(1-BB41*(1-InputData!$BD$234))</f>
        <v>1</v>
      </c>
      <c r="BJ41" s="589">
        <f t="shared" si="7"/>
        <v>1</v>
      </c>
      <c r="BK41" s="589">
        <f t="shared" si="8"/>
        <v>1</v>
      </c>
      <c r="BL41" s="590">
        <f t="shared" si="9"/>
        <v>1</v>
      </c>
    </row>
    <row r="42" spans="1:64">
      <c r="A42" s="8" t="s">
        <v>13</v>
      </c>
      <c r="B42">
        <f t="shared" si="10"/>
        <v>133</v>
      </c>
      <c r="C42" s="286">
        <f>InputData!AK41</f>
        <v>0</v>
      </c>
      <c r="D42" s="287">
        <f>InputData!AL41</f>
        <v>0</v>
      </c>
      <c r="E42" s="287">
        <f>InputData!AM41</f>
        <v>0</v>
      </c>
      <c r="F42" s="287">
        <f>InputData!AN41</f>
        <v>0</v>
      </c>
      <c r="G42" s="741">
        <f>IF($AA$3&lt;$AD$3,EXP(InputData!$AB41*$AA$3^$AQ$2+InputData!$AA41),1)</f>
        <v>1</v>
      </c>
      <c r="H42" s="284">
        <f>IF($AB$3&lt;$AD$3,EXP(InputData!$AB41*$AB$3^$AQ$2+InputData!$AA41),1)</f>
        <v>1</v>
      </c>
      <c r="I42" s="284">
        <f>IF($AC$3&lt;$AD$3,EXP(InputData!$AB41*$AC$3^$AQ$2+InputData!$AA41),1)</f>
        <v>1</v>
      </c>
      <c r="J42" s="284">
        <f>IF($AD$3&lt;$AD$3,EXP(InputData!$AB41*$AD$3^RRinputs!$F$3+InputData!$AA41),1)</f>
        <v>1</v>
      </c>
      <c r="K42" s="741">
        <f>IF($AA$3&lt;$AD$3,EXP(InputData!$AD41*$AA$3^$AQ$3+InputData!$AC41),1)</f>
        <v>1</v>
      </c>
      <c r="L42" s="284">
        <f>IF($AB$3&lt;$AD$3,EXP(InputData!$AD41*$AB$3^$AQ$3+InputData!$AC41),1)</f>
        <v>1</v>
      </c>
      <c r="M42" s="284">
        <f>IF($AC$3&lt;$AD$3,EXP(InputData!$AD41*$AC$3^$AQ$3+InputData!$AC41),1)</f>
        <v>1</v>
      </c>
      <c r="N42" s="285">
        <f>IF($AD$3&lt;$AD$3,EXP(InputData!$AD41*$AD$3^RRinputs!$F$3+InputData!$AC41),1)</f>
        <v>1</v>
      </c>
      <c r="O42" s="284">
        <v>1</v>
      </c>
      <c r="P42" s="284">
        <v>1</v>
      </c>
      <c r="Q42" s="284">
        <v>1</v>
      </c>
      <c r="R42" s="284">
        <v>1</v>
      </c>
      <c r="S42" s="741">
        <f>IF($AA$3&lt;$AD$3,EXP(InputData!$AH41*$AA$3^$AQ$3+InputData!$AG41),1)</f>
        <v>1</v>
      </c>
      <c r="T42" s="284">
        <f>IF($AB$3&lt;$AD$3,EXP(InputData!$AH41*$AB$3^$AQ$3+InputData!$AG41),1)</f>
        <v>1</v>
      </c>
      <c r="U42" s="284">
        <f>IF($AC$3&lt;$AD$3,EXP(InputData!$AH41*$AC$3^$AQ$3+InputData!$AG41),1)</f>
        <v>1</v>
      </c>
      <c r="V42" s="284">
        <f>IF($AD$3&lt;$AD$3,EXP(InputData!$AH41*$AD$3^RRinputs!$F$3+InputData!$AG41),1)</f>
        <v>1</v>
      </c>
      <c r="W42" s="741">
        <f>IF($AA$3&lt;$AD$3,EXP(InputData!$AJ41*$AA$3^$AQ$2+InputData!$AI41),1)</f>
        <v>1</v>
      </c>
      <c r="X42" s="284">
        <f>IF($AB$3&lt;$AD$3,EXP(InputData!$AJ41*$AB$3^$AQ$2+InputData!$AI41),1)</f>
        <v>1</v>
      </c>
      <c r="Y42" s="284">
        <f>IF($AC$3&lt;$AD$3,EXP(InputData!$AJ41*$AC$3^$AQ$2+InputData!$AI41),1)</f>
        <v>1</v>
      </c>
      <c r="Z42" s="284">
        <f>IF($AD$3&lt;$AD$3,EXP(InputData!$AJ41*$AD$3^RRinputs!F$3+InputData!$AI41),1)</f>
        <v>1</v>
      </c>
      <c r="AA42" s="949">
        <f>AA$3+'Run model'!$F$13</f>
        <v>204.75000001000006</v>
      </c>
      <c r="AB42" s="724">
        <f>AB$3+'Run model'!$F$13</f>
        <v>486.45570000000004</v>
      </c>
      <c r="AC42" s="724">
        <f>AC$3+'Run model'!$F$13</f>
        <v>1229.4259999999999</v>
      </c>
      <c r="AD42" s="724">
        <f>AD$3+'Run model'!$F$13</f>
        <v>3305.181</v>
      </c>
      <c r="AE42" s="263">
        <f>IF(AA42&lt;$AD$3,EXP(InputData!$AB41*AA42^$AQ$2+InputData!$AA41),1)</f>
        <v>1</v>
      </c>
      <c r="AF42" s="264">
        <f>IF(AB42&lt;$AD$3,EXP(InputData!$AB41*AB42^$AQ$2+InputData!$AA41),1)</f>
        <v>1</v>
      </c>
      <c r="AG42" s="264">
        <f>IF(AC42&lt;$AD$3,EXP(InputData!$AB41*AC42^$AQ$2+InputData!$AA41),1)</f>
        <v>1</v>
      </c>
      <c r="AH42" s="264">
        <v>1</v>
      </c>
      <c r="AI42" s="741">
        <f>IF(AA42&lt;$AD$3,EXP(InputData!$AD41*AA42^$AQ$3+InputData!$AC41),1)</f>
        <v>1</v>
      </c>
      <c r="AJ42" s="284">
        <f>IF(AB42&lt;$AD$3,EXP(InputData!$AD41*AB42^$AQ$3+InputData!$AC41),1)</f>
        <v>1</v>
      </c>
      <c r="AK42" s="284">
        <f>IF(AC42&lt;$AD$3,EXP(InputData!$AD41*AC42^$AQ$3+InputData!$AC41),1)</f>
        <v>1</v>
      </c>
      <c r="AL42" s="285">
        <v>1</v>
      </c>
      <c r="AM42" s="284">
        <v>1</v>
      </c>
      <c r="AN42" s="284">
        <v>1</v>
      </c>
      <c r="AO42" s="284">
        <v>1</v>
      </c>
      <c r="AP42" s="284">
        <v>1</v>
      </c>
      <c r="AQ42" s="741">
        <f>IF(AA42&lt;$AD$3,EXP(InputData!$AH41*AA42^RRinputs!F$3+InputData!$AG41),1)</f>
        <v>1</v>
      </c>
      <c r="AR42" s="284">
        <f>IF(AB42&lt;$AD$3,EXP(InputData!$AH41*AB42^$AQ$3+InputData!$AG41),1)</f>
        <v>1</v>
      </c>
      <c r="AS42" s="284">
        <f>IF(AC42&lt;$AD$3,EXP(InputData!$AH41*AC42^$AQ$3+InputData!$AG41),1)</f>
        <v>1</v>
      </c>
      <c r="AT42" s="284">
        <v>1</v>
      </c>
      <c r="AU42" s="741">
        <f>IF(AA42&lt;$AD$3,EXP(InputData!$AJ41*AA42^$AQ$2+InputData!$AI41),1)</f>
        <v>1</v>
      </c>
      <c r="AV42" s="284">
        <f>IF(AB42&lt;$AD$3,EXP(InputData!$AJ41*AB42^$AQ$2+InputData!$AI41),1)</f>
        <v>1</v>
      </c>
      <c r="AW42" s="284">
        <f>IF(AC42&lt;$AD$3,EXP(InputData!$AJ41*AC42^$AQ$2+InputData!$AI41),1)</f>
        <v>1</v>
      </c>
      <c r="AX42" s="285">
        <v>1</v>
      </c>
      <c r="AY42" s="586">
        <f>-Diabetes!AK41*(InputData!$BB$5-1)/(Diabetes!Q41*(InputData!$BB$5-1)+1)</f>
        <v>0</v>
      </c>
      <c r="AZ42" s="587">
        <f>-Diabetes!AK41*(InputData!$BC$5-1)/(Diabetes!Q41*(InputData!$BC$5-1)+1)</f>
        <v>0</v>
      </c>
      <c r="BA42" s="588">
        <f t="shared" si="11"/>
        <v>0</v>
      </c>
      <c r="BB42" s="589">
        <f t="shared" si="1"/>
        <v>0</v>
      </c>
      <c r="BC42" s="589">
        <f t="shared" si="2"/>
        <v>0</v>
      </c>
      <c r="BD42" s="589">
        <f t="shared" si="3"/>
        <v>0</v>
      </c>
      <c r="BE42" s="590">
        <f t="shared" si="4"/>
        <v>0</v>
      </c>
      <c r="BF42" s="589">
        <f t="shared" si="5"/>
        <v>1</v>
      </c>
      <c r="BG42" s="589">
        <f t="shared" si="6"/>
        <v>1</v>
      </c>
      <c r="BH42" s="588">
        <f>(1-BA42*(1-InputData!$BD$233))</f>
        <v>1</v>
      </c>
      <c r="BI42" s="589">
        <f>(1-BB42*(1-InputData!$BD$234))</f>
        <v>1</v>
      </c>
      <c r="BJ42" s="589">
        <f t="shared" si="7"/>
        <v>1</v>
      </c>
      <c r="BK42" s="589">
        <f t="shared" si="8"/>
        <v>1</v>
      </c>
      <c r="BL42" s="590">
        <f t="shared" si="9"/>
        <v>1</v>
      </c>
    </row>
    <row r="43" spans="1:64">
      <c r="A43" s="8" t="s">
        <v>13</v>
      </c>
      <c r="B43">
        <f t="shared" si="10"/>
        <v>134</v>
      </c>
      <c r="C43" s="286">
        <f>InputData!AK42</f>
        <v>0</v>
      </c>
      <c r="D43" s="287">
        <f>InputData!AL42</f>
        <v>0</v>
      </c>
      <c r="E43" s="287">
        <f>InputData!AM42</f>
        <v>0</v>
      </c>
      <c r="F43" s="287">
        <f>InputData!AN42</f>
        <v>0</v>
      </c>
      <c r="G43" s="741">
        <f>IF($AA$3&lt;$AD$3,EXP(InputData!$AB42*$AA$3^$AQ$2+InputData!$AA42),1)</f>
        <v>1</v>
      </c>
      <c r="H43" s="284">
        <f>IF($AB$3&lt;$AD$3,EXP(InputData!$AB42*$AB$3^$AQ$2+InputData!$AA42),1)</f>
        <v>1</v>
      </c>
      <c r="I43" s="284">
        <f>IF($AC$3&lt;$AD$3,EXP(InputData!$AB42*$AC$3^$AQ$2+InputData!$AA42),1)</f>
        <v>1</v>
      </c>
      <c r="J43" s="284">
        <f>IF($AD$3&lt;$AD$3,EXP(InputData!$AB42*$AD$3^RRinputs!$F$3+InputData!$AA42),1)</f>
        <v>1</v>
      </c>
      <c r="K43" s="741">
        <f>IF($AA$3&lt;$AD$3,EXP(InputData!$AD42*$AA$3^$AQ$3+InputData!$AC42),1)</f>
        <v>1</v>
      </c>
      <c r="L43" s="284">
        <f>IF($AB$3&lt;$AD$3,EXP(InputData!$AD42*$AB$3^$AQ$3+InputData!$AC42),1)</f>
        <v>1</v>
      </c>
      <c r="M43" s="284">
        <f>IF($AC$3&lt;$AD$3,EXP(InputData!$AD42*$AC$3^$AQ$3+InputData!$AC42),1)</f>
        <v>1</v>
      </c>
      <c r="N43" s="285">
        <f>IF($AD$3&lt;$AD$3,EXP(InputData!$AD42*$AD$3^RRinputs!$F$3+InputData!$AC42),1)</f>
        <v>1</v>
      </c>
      <c r="O43" s="284">
        <v>1</v>
      </c>
      <c r="P43" s="284">
        <v>1</v>
      </c>
      <c r="Q43" s="284">
        <v>1</v>
      </c>
      <c r="R43" s="284">
        <v>1</v>
      </c>
      <c r="S43" s="741">
        <f>IF($AA$3&lt;$AD$3,EXP(InputData!$AH42*$AA$3^$AQ$3+InputData!$AG42),1)</f>
        <v>1</v>
      </c>
      <c r="T43" s="284">
        <f>IF($AB$3&lt;$AD$3,EXP(InputData!$AH42*$AB$3^$AQ$3+InputData!$AG42),1)</f>
        <v>1</v>
      </c>
      <c r="U43" s="284">
        <f>IF($AC$3&lt;$AD$3,EXP(InputData!$AH42*$AC$3^$AQ$3+InputData!$AG42),1)</f>
        <v>1</v>
      </c>
      <c r="V43" s="284">
        <f>IF($AD$3&lt;$AD$3,EXP(InputData!$AH42*$AD$3^RRinputs!$F$3+InputData!$AG42),1)</f>
        <v>1</v>
      </c>
      <c r="W43" s="741">
        <f>IF($AA$3&lt;$AD$3,EXP(InputData!$AJ42*$AA$3^$AQ$2+InputData!$AI42),1)</f>
        <v>1</v>
      </c>
      <c r="X43" s="284">
        <f>IF($AB$3&lt;$AD$3,EXP(InputData!$AJ42*$AB$3^$AQ$2+InputData!$AI42),1)</f>
        <v>1</v>
      </c>
      <c r="Y43" s="284">
        <f>IF($AC$3&lt;$AD$3,EXP(InputData!$AJ42*$AC$3^$AQ$2+InputData!$AI42),1)</f>
        <v>1</v>
      </c>
      <c r="Z43" s="284">
        <f>IF($AD$3&lt;$AD$3,EXP(InputData!$AJ42*$AD$3^RRinputs!F$3+InputData!$AI42),1)</f>
        <v>1</v>
      </c>
      <c r="AA43" s="949">
        <f>AA$3+'Run model'!$F$13</f>
        <v>204.75000001000006</v>
      </c>
      <c r="AB43" s="724">
        <f>AB$3+'Run model'!$F$13</f>
        <v>486.45570000000004</v>
      </c>
      <c r="AC43" s="724">
        <f>AC$3+'Run model'!$F$13</f>
        <v>1229.4259999999999</v>
      </c>
      <c r="AD43" s="724">
        <f>AD$3+'Run model'!$F$13</f>
        <v>3305.181</v>
      </c>
      <c r="AE43" s="263">
        <f>IF(AA43&lt;$AD$3,EXP(InputData!$AB42*AA43^$AQ$2+InputData!$AA42),1)</f>
        <v>1</v>
      </c>
      <c r="AF43" s="264">
        <f>IF(AB43&lt;$AD$3,EXP(InputData!$AB42*AB43^$AQ$2+InputData!$AA42),1)</f>
        <v>1</v>
      </c>
      <c r="AG43" s="264">
        <f>IF(AC43&lt;$AD$3,EXP(InputData!$AB42*AC43^$AQ$2+InputData!$AA42),1)</f>
        <v>1</v>
      </c>
      <c r="AH43" s="264">
        <v>1</v>
      </c>
      <c r="AI43" s="741">
        <f>IF(AA43&lt;$AD$3,EXP(InputData!$AD42*AA43^$AQ$3+InputData!$AC42),1)</f>
        <v>1</v>
      </c>
      <c r="AJ43" s="284">
        <f>IF(AB43&lt;$AD$3,EXP(InputData!$AD42*AB43^$AQ$3+InputData!$AC42),1)</f>
        <v>1</v>
      </c>
      <c r="AK43" s="284">
        <f>IF(AC43&lt;$AD$3,EXP(InputData!$AD42*AC43^$AQ$3+InputData!$AC42),1)</f>
        <v>1</v>
      </c>
      <c r="AL43" s="285">
        <v>1</v>
      </c>
      <c r="AM43" s="284">
        <v>1</v>
      </c>
      <c r="AN43" s="284">
        <v>1</v>
      </c>
      <c r="AO43" s="284">
        <v>1</v>
      </c>
      <c r="AP43" s="284">
        <v>1</v>
      </c>
      <c r="AQ43" s="741">
        <f>IF(AA43&lt;$AD$3,EXP(InputData!$AH42*AA43^RRinputs!F$3+InputData!$AG42),1)</f>
        <v>1</v>
      </c>
      <c r="AR43" s="284">
        <f>IF(AB43&lt;$AD$3,EXP(InputData!$AH42*AB43^$AQ$3+InputData!$AG42),1)</f>
        <v>1</v>
      </c>
      <c r="AS43" s="284">
        <f>IF(AC43&lt;$AD$3,EXP(InputData!$AH42*AC43^$AQ$3+InputData!$AG42),1)</f>
        <v>1</v>
      </c>
      <c r="AT43" s="284">
        <v>1</v>
      </c>
      <c r="AU43" s="741">
        <f>IF(AA43&lt;$AD$3,EXP(InputData!$AJ42*AA43^$AQ$2+InputData!$AI42),1)</f>
        <v>1</v>
      </c>
      <c r="AV43" s="284">
        <f>IF(AB43&lt;$AD$3,EXP(InputData!$AJ42*AB43^$AQ$2+InputData!$AI42),1)</f>
        <v>1</v>
      </c>
      <c r="AW43" s="284">
        <f>IF(AC43&lt;$AD$3,EXP(InputData!$AJ42*AC43^$AQ$2+InputData!$AI42),1)</f>
        <v>1</v>
      </c>
      <c r="AX43" s="285">
        <v>1</v>
      </c>
      <c r="AY43" s="586">
        <f>-Diabetes!AK42*(InputData!$BB$5-1)/(Diabetes!Q42*(InputData!$BB$5-1)+1)</f>
        <v>0</v>
      </c>
      <c r="AZ43" s="587">
        <f>-Diabetes!AK42*(InputData!$BC$5-1)/(Diabetes!Q42*(InputData!$BC$5-1)+1)</f>
        <v>0</v>
      </c>
      <c r="BA43" s="588">
        <f t="shared" si="11"/>
        <v>0</v>
      </c>
      <c r="BB43" s="589">
        <f t="shared" si="1"/>
        <v>0</v>
      </c>
      <c r="BC43" s="589">
        <f t="shared" si="2"/>
        <v>0</v>
      </c>
      <c r="BD43" s="589">
        <f t="shared" si="3"/>
        <v>0</v>
      </c>
      <c r="BE43" s="590">
        <f t="shared" si="4"/>
        <v>0</v>
      </c>
      <c r="BF43" s="589">
        <f t="shared" si="5"/>
        <v>1</v>
      </c>
      <c r="BG43" s="589">
        <f t="shared" si="6"/>
        <v>1</v>
      </c>
      <c r="BH43" s="588">
        <f>(1-BA43*(1-InputData!$BD$233))</f>
        <v>1</v>
      </c>
      <c r="BI43" s="589">
        <f>(1-BB43*(1-InputData!$BD$234))</f>
        <v>1</v>
      </c>
      <c r="BJ43" s="589">
        <f t="shared" si="7"/>
        <v>1</v>
      </c>
      <c r="BK43" s="589">
        <f t="shared" si="8"/>
        <v>1</v>
      </c>
      <c r="BL43" s="590">
        <f t="shared" si="9"/>
        <v>1</v>
      </c>
    </row>
    <row r="44" spans="1:64">
      <c r="A44" s="8" t="s">
        <v>13</v>
      </c>
      <c r="B44">
        <f t="shared" si="10"/>
        <v>135</v>
      </c>
      <c r="C44" s="286">
        <f>InputData!AK43</f>
        <v>0</v>
      </c>
      <c r="D44" s="287">
        <f>InputData!AL43</f>
        <v>0</v>
      </c>
      <c r="E44" s="287">
        <f>InputData!AM43</f>
        <v>0</v>
      </c>
      <c r="F44" s="287">
        <f>InputData!AN43</f>
        <v>0</v>
      </c>
      <c r="G44" s="741">
        <f>IF($AA$3&lt;$AD$3,EXP(InputData!$AB43*$AA$3^$AQ$2+InputData!$AA43),1)</f>
        <v>1</v>
      </c>
      <c r="H44" s="284">
        <f>IF($AB$3&lt;$AD$3,EXP(InputData!$AB43*$AB$3^$AQ$2+InputData!$AA43),1)</f>
        <v>1</v>
      </c>
      <c r="I44" s="284">
        <f>IF($AC$3&lt;$AD$3,EXP(InputData!$AB43*$AC$3^$AQ$2+InputData!$AA43),1)</f>
        <v>1</v>
      </c>
      <c r="J44" s="284">
        <f>IF($AD$3&lt;$AD$3,EXP(InputData!$AB43*$AD$3^RRinputs!$F$3+InputData!$AA43),1)</f>
        <v>1</v>
      </c>
      <c r="K44" s="741">
        <f>IF($AA$3&lt;$AD$3,EXP(InputData!$AD43*$AA$3^$AQ$3+InputData!$AC43),1)</f>
        <v>1</v>
      </c>
      <c r="L44" s="284">
        <f>IF($AB$3&lt;$AD$3,EXP(InputData!$AD43*$AB$3^$AQ$3+InputData!$AC43),1)</f>
        <v>1</v>
      </c>
      <c r="M44" s="284">
        <f>IF($AC$3&lt;$AD$3,EXP(InputData!$AD43*$AC$3^$AQ$3+InputData!$AC43),1)</f>
        <v>1</v>
      </c>
      <c r="N44" s="285">
        <f>IF($AD$3&lt;$AD$3,EXP(InputData!$AD43*$AD$3^RRinputs!$F$3+InputData!$AC43),1)</f>
        <v>1</v>
      </c>
      <c r="O44" s="284">
        <v>1</v>
      </c>
      <c r="P44" s="284">
        <v>1</v>
      </c>
      <c r="Q44" s="284">
        <v>1</v>
      </c>
      <c r="R44" s="284">
        <v>1</v>
      </c>
      <c r="S44" s="741">
        <f>IF($AA$3&lt;$AD$3,EXP(InputData!$AH43*$AA$3^$AQ$3+InputData!$AG43),1)</f>
        <v>1</v>
      </c>
      <c r="T44" s="284">
        <f>IF($AB$3&lt;$AD$3,EXP(InputData!$AH43*$AB$3^$AQ$3+InputData!$AG43),1)</f>
        <v>1</v>
      </c>
      <c r="U44" s="284">
        <f>IF($AC$3&lt;$AD$3,EXP(InputData!$AH43*$AC$3^$AQ$3+InputData!$AG43),1)</f>
        <v>1</v>
      </c>
      <c r="V44" s="284">
        <f>IF($AD$3&lt;$AD$3,EXP(InputData!$AH43*$AD$3^RRinputs!$F$3+InputData!$AG43),1)</f>
        <v>1</v>
      </c>
      <c r="W44" s="741">
        <f>IF($AA$3&lt;$AD$3,EXP(InputData!$AJ43*$AA$3^$AQ$2+InputData!$AI43),1)</f>
        <v>1</v>
      </c>
      <c r="X44" s="284">
        <f>IF($AB$3&lt;$AD$3,EXP(InputData!$AJ43*$AB$3^$AQ$2+InputData!$AI43),1)</f>
        <v>1</v>
      </c>
      <c r="Y44" s="284">
        <f>IF($AC$3&lt;$AD$3,EXP(InputData!$AJ43*$AC$3^$AQ$2+InputData!$AI43),1)</f>
        <v>1</v>
      </c>
      <c r="Z44" s="284">
        <f>IF($AD$3&lt;$AD$3,EXP(InputData!$AJ43*$AD$3^RRinputs!F$3+InputData!$AI43),1)</f>
        <v>1</v>
      </c>
      <c r="AA44" s="949">
        <f>AA$3+'Run model'!$F$13</f>
        <v>204.75000001000006</v>
      </c>
      <c r="AB44" s="724">
        <f>AB$3+'Run model'!$F$13</f>
        <v>486.45570000000004</v>
      </c>
      <c r="AC44" s="724">
        <f>AC$3+'Run model'!$F$13</f>
        <v>1229.4259999999999</v>
      </c>
      <c r="AD44" s="724">
        <f>AD$3+'Run model'!$F$13</f>
        <v>3305.181</v>
      </c>
      <c r="AE44" s="263">
        <f>IF(AA44&lt;$AD$3,EXP(InputData!$AB43*AA44^$AQ$2+InputData!$AA43),1)</f>
        <v>1</v>
      </c>
      <c r="AF44" s="264">
        <f>IF(AB44&lt;$AD$3,EXP(InputData!$AB43*AB44^$AQ$2+InputData!$AA43),1)</f>
        <v>1</v>
      </c>
      <c r="AG44" s="264">
        <f>IF(AC44&lt;$AD$3,EXP(InputData!$AB43*AC44^$AQ$2+InputData!$AA43),1)</f>
        <v>1</v>
      </c>
      <c r="AH44" s="264">
        <v>1</v>
      </c>
      <c r="AI44" s="741">
        <f>IF(AA44&lt;$AD$3,EXP(InputData!$AD43*AA44^$AQ$3+InputData!$AC43),1)</f>
        <v>1</v>
      </c>
      <c r="AJ44" s="284">
        <f>IF(AB44&lt;$AD$3,EXP(InputData!$AD43*AB44^$AQ$3+InputData!$AC43),1)</f>
        <v>1</v>
      </c>
      <c r="AK44" s="284">
        <f>IF(AC44&lt;$AD$3,EXP(InputData!$AD43*AC44^$AQ$3+InputData!$AC43),1)</f>
        <v>1</v>
      </c>
      <c r="AL44" s="285">
        <v>1</v>
      </c>
      <c r="AM44" s="284">
        <v>1</v>
      </c>
      <c r="AN44" s="284">
        <v>1</v>
      </c>
      <c r="AO44" s="284">
        <v>1</v>
      </c>
      <c r="AP44" s="284">
        <v>1</v>
      </c>
      <c r="AQ44" s="741">
        <f>IF(AA44&lt;$AD$3,EXP(InputData!$AH43*AA44^RRinputs!F$3+InputData!$AG43),1)</f>
        <v>1</v>
      </c>
      <c r="AR44" s="284">
        <f>IF(AB44&lt;$AD$3,EXP(InputData!$AH43*AB44^$AQ$3+InputData!$AG43),1)</f>
        <v>1</v>
      </c>
      <c r="AS44" s="284">
        <f>IF(AC44&lt;$AD$3,EXP(InputData!$AH43*AC44^$AQ$3+InputData!$AG43),1)</f>
        <v>1</v>
      </c>
      <c r="AT44" s="284">
        <v>1</v>
      </c>
      <c r="AU44" s="741">
        <f>IF(AA44&lt;$AD$3,EXP(InputData!$AJ43*AA44^$AQ$2+InputData!$AI43),1)</f>
        <v>1</v>
      </c>
      <c r="AV44" s="284">
        <f>IF(AB44&lt;$AD$3,EXP(InputData!$AJ43*AB44^$AQ$2+InputData!$AI43),1)</f>
        <v>1</v>
      </c>
      <c r="AW44" s="284">
        <f>IF(AC44&lt;$AD$3,EXP(InputData!$AJ43*AC44^$AQ$2+InputData!$AI43),1)</f>
        <v>1</v>
      </c>
      <c r="AX44" s="285">
        <v>1</v>
      </c>
      <c r="AY44" s="586">
        <f>-Diabetes!AK43*(InputData!$BB$5-1)/(Diabetes!Q43*(InputData!$BB$5-1)+1)</f>
        <v>0</v>
      </c>
      <c r="AZ44" s="587">
        <f>-Diabetes!AK43*(InputData!$BC$5-1)/(Diabetes!Q43*(InputData!$BC$5-1)+1)</f>
        <v>0</v>
      </c>
      <c r="BA44" s="588">
        <f t="shared" si="11"/>
        <v>0</v>
      </c>
      <c r="BB44" s="589">
        <f t="shared" si="1"/>
        <v>0</v>
      </c>
      <c r="BC44" s="589">
        <f t="shared" si="2"/>
        <v>0</v>
      </c>
      <c r="BD44" s="589">
        <f t="shared" si="3"/>
        <v>0</v>
      </c>
      <c r="BE44" s="590">
        <f t="shared" si="4"/>
        <v>0</v>
      </c>
      <c r="BF44" s="589">
        <f t="shared" si="5"/>
        <v>1</v>
      </c>
      <c r="BG44" s="589">
        <f t="shared" si="6"/>
        <v>1</v>
      </c>
      <c r="BH44" s="588">
        <f>(1-BA44*(1-InputData!$BD$233))</f>
        <v>1</v>
      </c>
      <c r="BI44" s="589">
        <f>(1-BB44*(1-InputData!$BD$234))</f>
        <v>1</v>
      </c>
      <c r="BJ44" s="589">
        <f t="shared" si="7"/>
        <v>1</v>
      </c>
      <c r="BK44" s="589">
        <f t="shared" si="8"/>
        <v>1</v>
      </c>
      <c r="BL44" s="590">
        <f t="shared" si="9"/>
        <v>1</v>
      </c>
    </row>
    <row r="45" spans="1:64">
      <c r="A45" s="8" t="s">
        <v>13</v>
      </c>
      <c r="B45">
        <f t="shared" si="10"/>
        <v>136</v>
      </c>
      <c r="C45" s="286">
        <f>InputData!AK44</f>
        <v>0</v>
      </c>
      <c r="D45" s="287">
        <f>InputData!AL44</f>
        <v>0</v>
      </c>
      <c r="E45" s="287">
        <f>InputData!AM44</f>
        <v>0</v>
      </c>
      <c r="F45" s="287">
        <f>InputData!AN44</f>
        <v>0</v>
      </c>
      <c r="G45" s="741">
        <f>IF($AA$3&lt;$AD$3,EXP(InputData!$AB44*$AA$3^$AQ$2+InputData!$AA44),1)</f>
        <v>1</v>
      </c>
      <c r="H45" s="284">
        <f>IF($AB$3&lt;$AD$3,EXP(InputData!$AB44*$AB$3^$AQ$2+InputData!$AA44),1)</f>
        <v>1</v>
      </c>
      <c r="I45" s="284">
        <f>IF($AC$3&lt;$AD$3,EXP(InputData!$AB44*$AC$3^$AQ$2+InputData!$AA44),1)</f>
        <v>1</v>
      </c>
      <c r="J45" s="284">
        <f>IF($AD$3&lt;$AD$3,EXP(InputData!$AB44*$AD$3^RRinputs!$F$3+InputData!$AA44),1)</f>
        <v>1</v>
      </c>
      <c r="K45" s="741">
        <f>IF($AA$3&lt;$AD$3,EXP(InputData!$AD44*$AA$3^$AQ$3+InputData!$AC44),1)</f>
        <v>1</v>
      </c>
      <c r="L45" s="284">
        <f>IF($AB$3&lt;$AD$3,EXP(InputData!$AD44*$AB$3^$AQ$3+InputData!$AC44),1)</f>
        <v>1</v>
      </c>
      <c r="M45" s="284">
        <f>IF($AC$3&lt;$AD$3,EXP(InputData!$AD44*$AC$3^$AQ$3+InputData!$AC44),1)</f>
        <v>1</v>
      </c>
      <c r="N45" s="285">
        <f>IF($AD$3&lt;$AD$3,EXP(InputData!$AD44*$AD$3^RRinputs!$F$3+InputData!$AC44),1)</f>
        <v>1</v>
      </c>
      <c r="O45" s="284">
        <v>1</v>
      </c>
      <c r="P45" s="284">
        <v>1</v>
      </c>
      <c r="Q45" s="284">
        <v>1</v>
      </c>
      <c r="R45" s="284">
        <v>1</v>
      </c>
      <c r="S45" s="741">
        <f>IF($AA$3&lt;$AD$3,EXP(InputData!$AH44*$AA$3^$AQ$3+InputData!$AG44),1)</f>
        <v>1</v>
      </c>
      <c r="T45" s="284">
        <f>IF($AB$3&lt;$AD$3,EXP(InputData!$AH44*$AB$3^$AQ$3+InputData!$AG44),1)</f>
        <v>1</v>
      </c>
      <c r="U45" s="284">
        <f>IF($AC$3&lt;$AD$3,EXP(InputData!$AH44*$AC$3^$AQ$3+InputData!$AG44),1)</f>
        <v>1</v>
      </c>
      <c r="V45" s="284">
        <f>IF($AD$3&lt;$AD$3,EXP(InputData!$AH44*$AD$3^RRinputs!$F$3+InputData!$AG44),1)</f>
        <v>1</v>
      </c>
      <c r="W45" s="741">
        <f>IF($AA$3&lt;$AD$3,EXP(InputData!$AJ44*$AA$3^$AQ$2+InputData!$AI44),1)</f>
        <v>1</v>
      </c>
      <c r="X45" s="284">
        <f>IF($AB$3&lt;$AD$3,EXP(InputData!$AJ44*$AB$3^$AQ$2+InputData!$AI44),1)</f>
        <v>1</v>
      </c>
      <c r="Y45" s="284">
        <f>IF($AC$3&lt;$AD$3,EXP(InputData!$AJ44*$AC$3^$AQ$2+InputData!$AI44),1)</f>
        <v>1</v>
      </c>
      <c r="Z45" s="284">
        <f>IF($AD$3&lt;$AD$3,EXP(InputData!$AJ44*$AD$3^RRinputs!F$3+InputData!$AI44),1)</f>
        <v>1</v>
      </c>
      <c r="AA45" s="949">
        <f>AA$3+'Run model'!$F$13</f>
        <v>204.75000001000006</v>
      </c>
      <c r="AB45" s="724">
        <f>AB$3+'Run model'!$F$13</f>
        <v>486.45570000000004</v>
      </c>
      <c r="AC45" s="724">
        <f>AC$3+'Run model'!$F$13</f>
        <v>1229.4259999999999</v>
      </c>
      <c r="AD45" s="724">
        <f>AD$3+'Run model'!$F$13</f>
        <v>3305.181</v>
      </c>
      <c r="AE45" s="263">
        <f>IF(AA45&lt;$AD$3,EXP(InputData!$AB44*AA45^$AQ$2+InputData!$AA44),1)</f>
        <v>1</v>
      </c>
      <c r="AF45" s="264">
        <f>IF(AB45&lt;$AD$3,EXP(InputData!$AB44*AB45^$AQ$2+InputData!$AA44),1)</f>
        <v>1</v>
      </c>
      <c r="AG45" s="264">
        <f>IF(AC45&lt;$AD$3,EXP(InputData!$AB44*AC45^$AQ$2+InputData!$AA44),1)</f>
        <v>1</v>
      </c>
      <c r="AH45" s="264">
        <v>1</v>
      </c>
      <c r="AI45" s="741">
        <f>IF(AA45&lt;$AD$3,EXP(InputData!$AD44*AA45^$AQ$3+InputData!$AC44),1)</f>
        <v>1</v>
      </c>
      <c r="AJ45" s="284">
        <f>IF(AB45&lt;$AD$3,EXP(InputData!$AD44*AB45^$AQ$3+InputData!$AC44),1)</f>
        <v>1</v>
      </c>
      <c r="AK45" s="284">
        <f>IF(AC45&lt;$AD$3,EXP(InputData!$AD44*AC45^$AQ$3+InputData!$AC44),1)</f>
        <v>1</v>
      </c>
      <c r="AL45" s="285">
        <v>1</v>
      </c>
      <c r="AM45" s="284">
        <v>1</v>
      </c>
      <c r="AN45" s="284">
        <v>1</v>
      </c>
      <c r="AO45" s="284">
        <v>1</v>
      </c>
      <c r="AP45" s="284">
        <v>1</v>
      </c>
      <c r="AQ45" s="741">
        <f>IF(AA45&lt;$AD$3,EXP(InputData!$AH44*AA45^RRinputs!F$3+InputData!$AG44),1)</f>
        <v>1</v>
      </c>
      <c r="AR45" s="284">
        <f>IF(AB45&lt;$AD$3,EXP(InputData!$AH44*AB45^$AQ$3+InputData!$AG44),1)</f>
        <v>1</v>
      </c>
      <c r="AS45" s="284">
        <f>IF(AC45&lt;$AD$3,EXP(InputData!$AH44*AC45^$AQ$3+InputData!$AG44),1)</f>
        <v>1</v>
      </c>
      <c r="AT45" s="284">
        <v>1</v>
      </c>
      <c r="AU45" s="741">
        <f>IF(AA45&lt;$AD$3,EXP(InputData!$AJ44*AA45^$AQ$2+InputData!$AI44),1)</f>
        <v>1</v>
      </c>
      <c r="AV45" s="284">
        <f>IF(AB45&lt;$AD$3,EXP(InputData!$AJ44*AB45^$AQ$2+InputData!$AI44),1)</f>
        <v>1</v>
      </c>
      <c r="AW45" s="284">
        <f>IF(AC45&lt;$AD$3,EXP(InputData!$AJ44*AC45^$AQ$2+InputData!$AI44),1)</f>
        <v>1</v>
      </c>
      <c r="AX45" s="285">
        <v>1</v>
      </c>
      <c r="AY45" s="586">
        <f>-Diabetes!AK44*(InputData!$BB$5-1)/(Diabetes!Q44*(InputData!$BB$5-1)+1)</f>
        <v>0</v>
      </c>
      <c r="AZ45" s="587">
        <f>-Diabetes!AK44*(InputData!$BC$5-1)/(Diabetes!Q44*(InputData!$BC$5-1)+1)</f>
        <v>0</v>
      </c>
      <c r="BA45" s="588">
        <f t="shared" si="11"/>
        <v>0</v>
      </c>
      <c r="BB45" s="589">
        <f t="shared" si="1"/>
        <v>0</v>
      </c>
      <c r="BC45" s="589">
        <f t="shared" si="2"/>
        <v>0</v>
      </c>
      <c r="BD45" s="589">
        <f t="shared" si="3"/>
        <v>0</v>
      </c>
      <c r="BE45" s="590">
        <f t="shared" si="4"/>
        <v>0</v>
      </c>
      <c r="BF45" s="589">
        <f t="shared" si="5"/>
        <v>1</v>
      </c>
      <c r="BG45" s="589">
        <f t="shared" si="6"/>
        <v>1</v>
      </c>
      <c r="BH45" s="588">
        <f>(1-BA45*(1-InputData!$BD$233))</f>
        <v>1</v>
      </c>
      <c r="BI45" s="589">
        <f>(1-BB45*(1-InputData!$BD$234))</f>
        <v>1</v>
      </c>
      <c r="BJ45" s="589">
        <f t="shared" si="7"/>
        <v>1</v>
      </c>
      <c r="BK45" s="589">
        <f t="shared" si="8"/>
        <v>1</v>
      </c>
      <c r="BL45" s="590">
        <f t="shared" si="9"/>
        <v>1</v>
      </c>
    </row>
    <row r="46" spans="1:64">
      <c r="A46" s="8" t="s">
        <v>13</v>
      </c>
      <c r="B46">
        <f t="shared" si="10"/>
        <v>137</v>
      </c>
      <c r="C46" s="286">
        <f>InputData!AK45</f>
        <v>0</v>
      </c>
      <c r="D46" s="287">
        <f>InputData!AL45</f>
        <v>0</v>
      </c>
      <c r="E46" s="287">
        <f>InputData!AM45</f>
        <v>0</v>
      </c>
      <c r="F46" s="287">
        <f>InputData!AN45</f>
        <v>0</v>
      </c>
      <c r="G46" s="741">
        <f>IF($AA$3&lt;$AD$3,EXP(InputData!$AB45*$AA$3^$AQ$2+InputData!$AA45),1)</f>
        <v>1</v>
      </c>
      <c r="H46" s="284">
        <f>IF($AB$3&lt;$AD$3,EXP(InputData!$AB45*$AB$3^$AQ$2+InputData!$AA45),1)</f>
        <v>1</v>
      </c>
      <c r="I46" s="284">
        <f>IF($AC$3&lt;$AD$3,EXP(InputData!$AB45*$AC$3^$AQ$2+InputData!$AA45),1)</f>
        <v>1</v>
      </c>
      <c r="J46" s="284">
        <f>IF($AD$3&lt;$AD$3,EXP(InputData!$AB45*$AD$3^RRinputs!$F$3+InputData!$AA45),1)</f>
        <v>1</v>
      </c>
      <c r="K46" s="741">
        <f>IF($AA$3&lt;$AD$3,EXP(InputData!$AD45*$AA$3^$AQ$3+InputData!$AC45),1)</f>
        <v>1</v>
      </c>
      <c r="L46" s="284">
        <f>IF($AB$3&lt;$AD$3,EXP(InputData!$AD45*$AB$3^$AQ$3+InputData!$AC45),1)</f>
        <v>1</v>
      </c>
      <c r="M46" s="284">
        <f>IF($AC$3&lt;$AD$3,EXP(InputData!$AD45*$AC$3^$AQ$3+InputData!$AC45),1)</f>
        <v>1</v>
      </c>
      <c r="N46" s="285">
        <f>IF($AD$3&lt;$AD$3,EXP(InputData!$AD45*$AD$3^RRinputs!$F$3+InputData!$AC45),1)</f>
        <v>1</v>
      </c>
      <c r="O46" s="284">
        <v>1</v>
      </c>
      <c r="P46" s="284">
        <v>1</v>
      </c>
      <c r="Q46" s="284">
        <v>1</v>
      </c>
      <c r="R46" s="284">
        <v>1</v>
      </c>
      <c r="S46" s="741">
        <f>IF($AA$3&lt;$AD$3,EXP(InputData!$AH45*$AA$3^$AQ$3+InputData!$AG45),1)</f>
        <v>1</v>
      </c>
      <c r="T46" s="284">
        <f>IF($AB$3&lt;$AD$3,EXP(InputData!$AH45*$AB$3^$AQ$3+InputData!$AG45),1)</f>
        <v>1</v>
      </c>
      <c r="U46" s="284">
        <f>IF($AC$3&lt;$AD$3,EXP(InputData!$AH45*$AC$3^$AQ$3+InputData!$AG45),1)</f>
        <v>1</v>
      </c>
      <c r="V46" s="284">
        <f>IF($AD$3&lt;$AD$3,EXP(InputData!$AH45*$AD$3^RRinputs!$F$3+InputData!$AG45),1)</f>
        <v>1</v>
      </c>
      <c r="W46" s="741">
        <f>IF($AA$3&lt;$AD$3,EXP(InputData!$AJ45*$AA$3^$AQ$2+InputData!$AI45),1)</f>
        <v>1</v>
      </c>
      <c r="X46" s="284">
        <f>IF($AB$3&lt;$AD$3,EXP(InputData!$AJ45*$AB$3^$AQ$2+InputData!$AI45),1)</f>
        <v>1</v>
      </c>
      <c r="Y46" s="284">
        <f>IF($AC$3&lt;$AD$3,EXP(InputData!$AJ45*$AC$3^$AQ$2+InputData!$AI45),1)</f>
        <v>1</v>
      </c>
      <c r="Z46" s="284">
        <f>IF($AD$3&lt;$AD$3,EXP(InputData!$AJ45*$AD$3^RRinputs!F$3+InputData!$AI45),1)</f>
        <v>1</v>
      </c>
      <c r="AA46" s="949">
        <f>AA$3+'Run model'!$F$13</f>
        <v>204.75000001000006</v>
      </c>
      <c r="AB46" s="724">
        <f>AB$3+'Run model'!$F$13</f>
        <v>486.45570000000004</v>
      </c>
      <c r="AC46" s="724">
        <f>AC$3+'Run model'!$F$13</f>
        <v>1229.4259999999999</v>
      </c>
      <c r="AD46" s="724">
        <f>AD$3+'Run model'!$F$13</f>
        <v>3305.181</v>
      </c>
      <c r="AE46" s="263">
        <f>IF(AA46&lt;$AD$3,EXP(InputData!$AB45*AA46^$AQ$2+InputData!$AA45),1)</f>
        <v>1</v>
      </c>
      <c r="AF46" s="264">
        <f>IF(AB46&lt;$AD$3,EXP(InputData!$AB45*AB46^$AQ$2+InputData!$AA45),1)</f>
        <v>1</v>
      </c>
      <c r="AG46" s="264">
        <f>IF(AC46&lt;$AD$3,EXP(InputData!$AB45*AC46^$AQ$2+InputData!$AA45),1)</f>
        <v>1</v>
      </c>
      <c r="AH46" s="264">
        <v>1</v>
      </c>
      <c r="AI46" s="741">
        <f>IF(AA46&lt;$AD$3,EXP(InputData!$AD45*AA46^$AQ$3+InputData!$AC45),1)</f>
        <v>1</v>
      </c>
      <c r="AJ46" s="284">
        <f>IF(AB46&lt;$AD$3,EXP(InputData!$AD45*AB46^$AQ$3+InputData!$AC45),1)</f>
        <v>1</v>
      </c>
      <c r="AK46" s="284">
        <f>IF(AC46&lt;$AD$3,EXP(InputData!$AD45*AC46^$AQ$3+InputData!$AC45),1)</f>
        <v>1</v>
      </c>
      <c r="AL46" s="285">
        <v>1</v>
      </c>
      <c r="AM46" s="284">
        <v>1</v>
      </c>
      <c r="AN46" s="284">
        <v>1</v>
      </c>
      <c r="AO46" s="284">
        <v>1</v>
      </c>
      <c r="AP46" s="284">
        <v>1</v>
      </c>
      <c r="AQ46" s="741">
        <f>IF(AA46&lt;$AD$3,EXP(InputData!$AH45*AA46^RRinputs!F$3+InputData!$AG45),1)</f>
        <v>1</v>
      </c>
      <c r="AR46" s="284">
        <f>IF(AB46&lt;$AD$3,EXP(InputData!$AH45*AB46^$AQ$3+InputData!$AG45),1)</f>
        <v>1</v>
      </c>
      <c r="AS46" s="284">
        <f>IF(AC46&lt;$AD$3,EXP(InputData!$AH45*AC46^$AQ$3+InputData!$AG45),1)</f>
        <v>1</v>
      </c>
      <c r="AT46" s="284">
        <v>1</v>
      </c>
      <c r="AU46" s="741">
        <f>IF(AA46&lt;$AD$3,EXP(InputData!$AJ45*AA46^$AQ$2+InputData!$AI45),1)</f>
        <v>1</v>
      </c>
      <c r="AV46" s="284">
        <f>IF(AB46&lt;$AD$3,EXP(InputData!$AJ45*AB46^$AQ$2+InputData!$AI45),1)</f>
        <v>1</v>
      </c>
      <c r="AW46" s="284">
        <f>IF(AC46&lt;$AD$3,EXP(InputData!$AJ45*AC46^$AQ$2+InputData!$AI45),1)</f>
        <v>1</v>
      </c>
      <c r="AX46" s="285">
        <v>1</v>
      </c>
      <c r="AY46" s="586">
        <f>-Diabetes!AK45*(InputData!$BB$5-1)/(Diabetes!Q45*(InputData!$BB$5-1)+1)</f>
        <v>0</v>
      </c>
      <c r="AZ46" s="587">
        <f>-Diabetes!AK45*(InputData!$BC$5-1)/(Diabetes!Q45*(InputData!$BC$5-1)+1)</f>
        <v>0</v>
      </c>
      <c r="BA46" s="588">
        <f t="shared" si="11"/>
        <v>0</v>
      </c>
      <c r="BB46" s="589">
        <f t="shared" si="1"/>
        <v>0</v>
      </c>
      <c r="BC46" s="589">
        <f t="shared" si="2"/>
        <v>0</v>
      </c>
      <c r="BD46" s="589">
        <f t="shared" si="3"/>
        <v>0</v>
      </c>
      <c r="BE46" s="590">
        <f t="shared" si="4"/>
        <v>0</v>
      </c>
      <c r="BF46" s="589">
        <f t="shared" si="5"/>
        <v>1</v>
      </c>
      <c r="BG46" s="589">
        <f t="shared" si="6"/>
        <v>1</v>
      </c>
      <c r="BH46" s="588">
        <f>(1-BA46*(1-InputData!$BD$233))</f>
        <v>1</v>
      </c>
      <c r="BI46" s="589">
        <f>(1-BB46*(1-InputData!$BD$234))</f>
        <v>1</v>
      </c>
      <c r="BJ46" s="589">
        <f t="shared" si="7"/>
        <v>1</v>
      </c>
      <c r="BK46" s="589">
        <f t="shared" si="8"/>
        <v>1</v>
      </c>
      <c r="BL46" s="590">
        <f t="shared" si="9"/>
        <v>1</v>
      </c>
    </row>
    <row r="47" spans="1:64">
      <c r="A47" s="8" t="s">
        <v>13</v>
      </c>
      <c r="B47">
        <f t="shared" si="10"/>
        <v>138</v>
      </c>
      <c r="C47" s="286">
        <f>InputData!AK46</f>
        <v>0</v>
      </c>
      <c r="D47" s="287">
        <f>InputData!AL46</f>
        <v>0</v>
      </c>
      <c r="E47" s="287">
        <f>InputData!AM46</f>
        <v>0</v>
      </c>
      <c r="F47" s="287">
        <f>InputData!AN46</f>
        <v>0</v>
      </c>
      <c r="G47" s="741">
        <f>IF($AA$3&lt;$AD$3,EXP(InputData!$AB46*$AA$3^$AQ$2+InputData!$AA46),1)</f>
        <v>1</v>
      </c>
      <c r="H47" s="284">
        <f>IF($AB$3&lt;$AD$3,EXP(InputData!$AB46*$AB$3^$AQ$2+InputData!$AA46),1)</f>
        <v>1</v>
      </c>
      <c r="I47" s="284">
        <f>IF($AC$3&lt;$AD$3,EXP(InputData!$AB46*$AC$3^$AQ$2+InputData!$AA46),1)</f>
        <v>1</v>
      </c>
      <c r="J47" s="284">
        <f>IF($AD$3&lt;$AD$3,EXP(InputData!$AB46*$AD$3^RRinputs!$F$3+InputData!$AA46),1)</f>
        <v>1</v>
      </c>
      <c r="K47" s="741">
        <f>IF($AA$3&lt;$AD$3,EXP(InputData!$AD46*$AA$3^$AQ$3+InputData!$AC46),1)</f>
        <v>1</v>
      </c>
      <c r="L47" s="284">
        <f>IF($AB$3&lt;$AD$3,EXP(InputData!$AD46*$AB$3^$AQ$3+InputData!$AC46),1)</f>
        <v>1</v>
      </c>
      <c r="M47" s="284">
        <f>IF($AC$3&lt;$AD$3,EXP(InputData!$AD46*$AC$3^$AQ$3+InputData!$AC46),1)</f>
        <v>1</v>
      </c>
      <c r="N47" s="285">
        <f>IF($AD$3&lt;$AD$3,EXP(InputData!$AD46*$AD$3^RRinputs!$F$3+InputData!$AC46),1)</f>
        <v>1</v>
      </c>
      <c r="O47" s="284">
        <v>1</v>
      </c>
      <c r="P47" s="284">
        <v>1</v>
      </c>
      <c r="Q47" s="284">
        <v>1</v>
      </c>
      <c r="R47" s="284">
        <v>1</v>
      </c>
      <c r="S47" s="741">
        <f>IF($AA$3&lt;$AD$3,EXP(InputData!$AH46*$AA$3^$AQ$3+InputData!$AG46),1)</f>
        <v>1</v>
      </c>
      <c r="T47" s="284">
        <f>IF($AB$3&lt;$AD$3,EXP(InputData!$AH46*$AB$3^$AQ$3+InputData!$AG46),1)</f>
        <v>1</v>
      </c>
      <c r="U47" s="284">
        <f>IF($AC$3&lt;$AD$3,EXP(InputData!$AH46*$AC$3^$AQ$3+InputData!$AG46),1)</f>
        <v>1</v>
      </c>
      <c r="V47" s="284">
        <f>IF($AD$3&lt;$AD$3,EXP(InputData!$AH46*$AD$3^RRinputs!$F$3+InputData!$AG46),1)</f>
        <v>1</v>
      </c>
      <c r="W47" s="741">
        <f>IF($AA$3&lt;$AD$3,EXP(InputData!$AJ46*$AA$3^$AQ$2+InputData!$AI46),1)</f>
        <v>1</v>
      </c>
      <c r="X47" s="284">
        <f>IF($AB$3&lt;$AD$3,EXP(InputData!$AJ46*$AB$3^$AQ$2+InputData!$AI46),1)</f>
        <v>1</v>
      </c>
      <c r="Y47" s="284">
        <f>IF($AC$3&lt;$AD$3,EXP(InputData!$AJ46*$AC$3^$AQ$2+InputData!$AI46),1)</f>
        <v>1</v>
      </c>
      <c r="Z47" s="284">
        <f>IF($AD$3&lt;$AD$3,EXP(InputData!$AJ46*$AD$3^RRinputs!F$3+InputData!$AI46),1)</f>
        <v>1</v>
      </c>
      <c r="AA47" s="949">
        <f>AA$3+'Run model'!$F$13</f>
        <v>204.75000001000006</v>
      </c>
      <c r="AB47" s="724">
        <f>AB$3+'Run model'!$F$13</f>
        <v>486.45570000000004</v>
      </c>
      <c r="AC47" s="724">
        <f>AC$3+'Run model'!$F$13</f>
        <v>1229.4259999999999</v>
      </c>
      <c r="AD47" s="724">
        <f>AD$3+'Run model'!$F$13</f>
        <v>3305.181</v>
      </c>
      <c r="AE47" s="263">
        <f>IF(AA47&lt;$AD$3,EXP(InputData!$AB46*AA47^$AQ$2+InputData!$AA46),1)</f>
        <v>1</v>
      </c>
      <c r="AF47" s="264">
        <f>IF(AB47&lt;$AD$3,EXP(InputData!$AB46*AB47^$AQ$2+InputData!$AA46),1)</f>
        <v>1</v>
      </c>
      <c r="AG47" s="264">
        <f>IF(AC47&lt;$AD$3,EXP(InputData!$AB46*AC47^$AQ$2+InputData!$AA46),1)</f>
        <v>1</v>
      </c>
      <c r="AH47" s="264">
        <v>1</v>
      </c>
      <c r="AI47" s="741">
        <f>IF(AA47&lt;$AD$3,EXP(InputData!$AD46*AA47^$AQ$3+InputData!$AC46),1)</f>
        <v>1</v>
      </c>
      <c r="AJ47" s="284">
        <f>IF(AB47&lt;$AD$3,EXP(InputData!$AD46*AB47^$AQ$3+InputData!$AC46),1)</f>
        <v>1</v>
      </c>
      <c r="AK47" s="284">
        <f>IF(AC47&lt;$AD$3,EXP(InputData!$AD46*AC47^$AQ$3+InputData!$AC46),1)</f>
        <v>1</v>
      </c>
      <c r="AL47" s="285">
        <v>1</v>
      </c>
      <c r="AM47" s="284">
        <v>1</v>
      </c>
      <c r="AN47" s="284">
        <v>1</v>
      </c>
      <c r="AO47" s="284">
        <v>1</v>
      </c>
      <c r="AP47" s="284">
        <v>1</v>
      </c>
      <c r="AQ47" s="741">
        <f>IF(AA47&lt;$AD$3,EXP(InputData!$AH46*AA47^RRinputs!F$3+InputData!$AG46),1)</f>
        <v>1</v>
      </c>
      <c r="AR47" s="284">
        <f>IF(AB47&lt;$AD$3,EXP(InputData!$AH46*AB47^$AQ$3+InputData!$AG46),1)</f>
        <v>1</v>
      </c>
      <c r="AS47" s="284">
        <f>IF(AC47&lt;$AD$3,EXP(InputData!$AH46*AC47^$AQ$3+InputData!$AG46),1)</f>
        <v>1</v>
      </c>
      <c r="AT47" s="284">
        <v>1</v>
      </c>
      <c r="AU47" s="741">
        <f>IF(AA47&lt;$AD$3,EXP(InputData!$AJ46*AA47^$AQ$2+InputData!$AI46),1)</f>
        <v>1</v>
      </c>
      <c r="AV47" s="284">
        <f>IF(AB47&lt;$AD$3,EXP(InputData!$AJ46*AB47^$AQ$2+InputData!$AI46),1)</f>
        <v>1</v>
      </c>
      <c r="AW47" s="284">
        <f>IF(AC47&lt;$AD$3,EXP(InputData!$AJ46*AC47^$AQ$2+InputData!$AI46),1)</f>
        <v>1</v>
      </c>
      <c r="AX47" s="285">
        <v>1</v>
      </c>
      <c r="AY47" s="586">
        <f>-Diabetes!AK46*(InputData!$BB$5-1)/(Diabetes!Q46*(InputData!$BB$5-1)+1)</f>
        <v>0</v>
      </c>
      <c r="AZ47" s="587">
        <f>-Diabetes!AK46*(InputData!$BC$5-1)/(Diabetes!Q46*(InputData!$BC$5-1)+1)</f>
        <v>0</v>
      </c>
      <c r="BA47" s="588">
        <f t="shared" si="11"/>
        <v>0</v>
      </c>
      <c r="BB47" s="589">
        <f t="shared" si="1"/>
        <v>0</v>
      </c>
      <c r="BC47" s="589">
        <f t="shared" si="2"/>
        <v>0</v>
      </c>
      <c r="BD47" s="589">
        <f t="shared" si="3"/>
        <v>0</v>
      </c>
      <c r="BE47" s="590">
        <f t="shared" si="4"/>
        <v>0</v>
      </c>
      <c r="BF47" s="589">
        <f t="shared" si="5"/>
        <v>1</v>
      </c>
      <c r="BG47" s="589">
        <f t="shared" si="6"/>
        <v>1</v>
      </c>
      <c r="BH47" s="588">
        <f>(1-BA47*(1-InputData!$BD$233))</f>
        <v>1</v>
      </c>
      <c r="BI47" s="589">
        <f>(1-BB47*(1-InputData!$BD$234))</f>
        <v>1</v>
      </c>
      <c r="BJ47" s="589">
        <f t="shared" si="7"/>
        <v>1</v>
      </c>
      <c r="BK47" s="589">
        <f t="shared" si="8"/>
        <v>1</v>
      </c>
      <c r="BL47" s="590">
        <f t="shared" si="9"/>
        <v>1</v>
      </c>
    </row>
    <row r="48" spans="1:64">
      <c r="A48" s="8" t="s">
        <v>13</v>
      </c>
      <c r="B48">
        <f t="shared" si="10"/>
        <v>139</v>
      </c>
      <c r="C48" s="286">
        <f>InputData!AK47</f>
        <v>0</v>
      </c>
      <c r="D48" s="287">
        <f>InputData!AL47</f>
        <v>0</v>
      </c>
      <c r="E48" s="287">
        <f>InputData!AM47</f>
        <v>0</v>
      </c>
      <c r="F48" s="287">
        <f>InputData!AN47</f>
        <v>0</v>
      </c>
      <c r="G48" s="741">
        <f>IF($AA$3&lt;$AD$3,EXP(InputData!$AB47*$AA$3^$AQ$2+InputData!$AA47),1)</f>
        <v>1</v>
      </c>
      <c r="H48" s="284">
        <f>IF($AB$3&lt;$AD$3,EXP(InputData!$AB47*$AB$3^$AQ$2+InputData!$AA47),1)</f>
        <v>1</v>
      </c>
      <c r="I48" s="284">
        <f>IF($AC$3&lt;$AD$3,EXP(InputData!$AB47*$AC$3^$AQ$2+InputData!$AA47),1)</f>
        <v>1</v>
      </c>
      <c r="J48" s="284">
        <f>IF($AD$3&lt;$AD$3,EXP(InputData!$AB47*$AD$3^RRinputs!$F$3+InputData!$AA47),1)</f>
        <v>1</v>
      </c>
      <c r="K48" s="741">
        <f>IF($AA$3&lt;$AD$3,EXP(InputData!$AD47*$AA$3^$AQ$3+InputData!$AC47),1)</f>
        <v>1</v>
      </c>
      <c r="L48" s="284">
        <f>IF($AB$3&lt;$AD$3,EXP(InputData!$AD47*$AB$3^$AQ$3+InputData!$AC47),1)</f>
        <v>1</v>
      </c>
      <c r="M48" s="284">
        <f>IF($AC$3&lt;$AD$3,EXP(InputData!$AD47*$AC$3^$AQ$3+InputData!$AC47),1)</f>
        <v>1</v>
      </c>
      <c r="N48" s="285">
        <f>IF($AD$3&lt;$AD$3,EXP(InputData!$AD47*$AD$3^RRinputs!$F$3+InputData!$AC47),1)</f>
        <v>1</v>
      </c>
      <c r="O48" s="284">
        <v>1</v>
      </c>
      <c r="P48" s="284">
        <v>1</v>
      </c>
      <c r="Q48" s="284">
        <v>1</v>
      </c>
      <c r="R48" s="284">
        <v>1</v>
      </c>
      <c r="S48" s="741">
        <f>IF($AA$3&lt;$AD$3,EXP(InputData!$AH47*$AA$3^$AQ$3+InputData!$AG47),1)</f>
        <v>1</v>
      </c>
      <c r="T48" s="284">
        <f>IF($AB$3&lt;$AD$3,EXP(InputData!$AH47*$AB$3^$AQ$3+InputData!$AG47),1)</f>
        <v>1</v>
      </c>
      <c r="U48" s="284">
        <f>IF($AC$3&lt;$AD$3,EXP(InputData!$AH47*$AC$3^$AQ$3+InputData!$AG47),1)</f>
        <v>1</v>
      </c>
      <c r="V48" s="284">
        <f>IF($AD$3&lt;$AD$3,EXP(InputData!$AH47*$AD$3^RRinputs!$F$3+InputData!$AG47),1)</f>
        <v>1</v>
      </c>
      <c r="W48" s="741">
        <f>IF($AA$3&lt;$AD$3,EXP(InputData!$AJ47*$AA$3^$AQ$2+InputData!$AI47),1)</f>
        <v>1</v>
      </c>
      <c r="X48" s="284">
        <f>IF($AB$3&lt;$AD$3,EXP(InputData!$AJ47*$AB$3^$AQ$2+InputData!$AI47),1)</f>
        <v>1</v>
      </c>
      <c r="Y48" s="284">
        <f>IF($AC$3&lt;$AD$3,EXP(InputData!$AJ47*$AC$3^$AQ$2+InputData!$AI47),1)</f>
        <v>1</v>
      </c>
      <c r="Z48" s="284">
        <f>IF($AD$3&lt;$AD$3,EXP(InputData!$AJ47*$AD$3^RRinputs!F$3+InputData!$AI47),1)</f>
        <v>1</v>
      </c>
      <c r="AA48" s="949">
        <f>AA$3+'Run model'!$F$13</f>
        <v>204.75000001000006</v>
      </c>
      <c r="AB48" s="724">
        <f>AB$3+'Run model'!$F$13</f>
        <v>486.45570000000004</v>
      </c>
      <c r="AC48" s="724">
        <f>AC$3+'Run model'!$F$13</f>
        <v>1229.4259999999999</v>
      </c>
      <c r="AD48" s="724">
        <f>AD$3+'Run model'!$F$13</f>
        <v>3305.181</v>
      </c>
      <c r="AE48" s="263">
        <f>IF(AA48&lt;$AD$3,EXP(InputData!$AB47*AA48^$AQ$2+InputData!$AA47),1)</f>
        <v>1</v>
      </c>
      <c r="AF48" s="264">
        <f>IF(AB48&lt;$AD$3,EXP(InputData!$AB47*AB48^$AQ$2+InputData!$AA47),1)</f>
        <v>1</v>
      </c>
      <c r="AG48" s="264">
        <f>IF(AC48&lt;$AD$3,EXP(InputData!$AB47*AC48^$AQ$2+InputData!$AA47),1)</f>
        <v>1</v>
      </c>
      <c r="AH48" s="264">
        <v>1</v>
      </c>
      <c r="AI48" s="741">
        <f>IF(AA48&lt;$AD$3,EXP(InputData!$AD47*AA48^$AQ$3+InputData!$AC47),1)</f>
        <v>1</v>
      </c>
      <c r="AJ48" s="284">
        <f>IF(AB48&lt;$AD$3,EXP(InputData!$AD47*AB48^$AQ$3+InputData!$AC47),1)</f>
        <v>1</v>
      </c>
      <c r="AK48" s="284">
        <f>IF(AC48&lt;$AD$3,EXP(InputData!$AD47*AC48^$AQ$3+InputData!$AC47),1)</f>
        <v>1</v>
      </c>
      <c r="AL48" s="285">
        <v>1</v>
      </c>
      <c r="AM48" s="284">
        <v>1</v>
      </c>
      <c r="AN48" s="284">
        <v>1</v>
      </c>
      <c r="AO48" s="284">
        <v>1</v>
      </c>
      <c r="AP48" s="284">
        <v>1</v>
      </c>
      <c r="AQ48" s="741">
        <f>IF(AA48&lt;$AD$3,EXP(InputData!$AH47*AA48^RRinputs!F$3+InputData!$AG47),1)</f>
        <v>1</v>
      </c>
      <c r="AR48" s="284">
        <f>IF(AB48&lt;$AD$3,EXP(InputData!$AH47*AB48^$AQ$3+InputData!$AG47),1)</f>
        <v>1</v>
      </c>
      <c r="AS48" s="284">
        <f>IF(AC48&lt;$AD$3,EXP(InputData!$AH47*AC48^$AQ$3+InputData!$AG47),1)</f>
        <v>1</v>
      </c>
      <c r="AT48" s="284">
        <v>1</v>
      </c>
      <c r="AU48" s="741">
        <f>IF(AA48&lt;$AD$3,EXP(InputData!$AJ47*AA48^$AQ$2+InputData!$AI47),1)</f>
        <v>1</v>
      </c>
      <c r="AV48" s="284">
        <f>IF(AB48&lt;$AD$3,EXP(InputData!$AJ47*AB48^$AQ$2+InputData!$AI47),1)</f>
        <v>1</v>
      </c>
      <c r="AW48" s="284">
        <f>IF(AC48&lt;$AD$3,EXP(InputData!$AJ47*AC48^$AQ$2+InputData!$AI47),1)</f>
        <v>1</v>
      </c>
      <c r="AX48" s="285">
        <v>1</v>
      </c>
      <c r="AY48" s="586">
        <f>-Diabetes!AK47*(InputData!$BB$5-1)/(Diabetes!Q47*(InputData!$BB$5-1)+1)</f>
        <v>0</v>
      </c>
      <c r="AZ48" s="587">
        <f>-Diabetes!AK47*(InputData!$BC$5-1)/(Diabetes!Q47*(InputData!$BC$5-1)+1)</f>
        <v>0</v>
      </c>
      <c r="BA48" s="588">
        <f t="shared" si="11"/>
        <v>0</v>
      </c>
      <c r="BB48" s="589">
        <f t="shared" si="1"/>
        <v>0</v>
      </c>
      <c r="BC48" s="589">
        <f t="shared" si="2"/>
        <v>0</v>
      </c>
      <c r="BD48" s="589">
        <f t="shared" si="3"/>
        <v>0</v>
      </c>
      <c r="BE48" s="590">
        <f t="shared" si="4"/>
        <v>0</v>
      </c>
      <c r="BF48" s="589">
        <f t="shared" si="5"/>
        <v>1</v>
      </c>
      <c r="BG48" s="589">
        <f t="shared" si="6"/>
        <v>1</v>
      </c>
      <c r="BH48" s="588">
        <f>(1-BA48*(1-InputData!$BD$233))</f>
        <v>1</v>
      </c>
      <c r="BI48" s="589">
        <f>(1-BB48*(1-InputData!$BD$234))</f>
        <v>1</v>
      </c>
      <c r="BJ48" s="589">
        <f t="shared" si="7"/>
        <v>1</v>
      </c>
      <c r="BK48" s="589">
        <f t="shared" si="8"/>
        <v>1</v>
      </c>
      <c r="BL48" s="590">
        <f t="shared" si="9"/>
        <v>1</v>
      </c>
    </row>
    <row r="49" spans="1:64">
      <c r="A49" s="8" t="s">
        <v>13</v>
      </c>
      <c r="B49">
        <f t="shared" si="10"/>
        <v>140</v>
      </c>
      <c r="C49" s="286">
        <f>InputData!AK48</f>
        <v>0</v>
      </c>
      <c r="D49" s="287">
        <f>InputData!AL48</f>
        <v>0</v>
      </c>
      <c r="E49" s="287">
        <f>InputData!AM48</f>
        <v>0</v>
      </c>
      <c r="F49" s="287">
        <f>InputData!AN48</f>
        <v>0</v>
      </c>
      <c r="G49" s="741">
        <f>IF($AA$3&lt;$AD$3,EXP(InputData!$AB48*$AA$3^$AQ$2+InputData!$AA48),1)</f>
        <v>1</v>
      </c>
      <c r="H49" s="284">
        <f>IF($AB$3&lt;$AD$3,EXP(InputData!$AB48*$AB$3^$AQ$2+InputData!$AA48),1)</f>
        <v>1</v>
      </c>
      <c r="I49" s="284">
        <f>IF($AC$3&lt;$AD$3,EXP(InputData!$AB48*$AC$3^$AQ$2+InputData!$AA48),1)</f>
        <v>1</v>
      </c>
      <c r="J49" s="284">
        <f>IF($AD$3&lt;$AD$3,EXP(InputData!$AB48*$AD$3^RRinputs!$F$3+InputData!$AA48),1)</f>
        <v>1</v>
      </c>
      <c r="K49" s="741">
        <f>IF($AA$3&lt;$AD$3,EXP(InputData!$AD48*$AA$3^$AQ$3+InputData!$AC48),1)</f>
        <v>1</v>
      </c>
      <c r="L49" s="284">
        <f>IF($AB$3&lt;$AD$3,EXP(InputData!$AD48*$AB$3^$AQ$3+InputData!$AC48),1)</f>
        <v>1</v>
      </c>
      <c r="M49" s="284">
        <f>IF($AC$3&lt;$AD$3,EXP(InputData!$AD48*$AC$3^$AQ$3+InputData!$AC48),1)</f>
        <v>1</v>
      </c>
      <c r="N49" s="285">
        <f>IF($AD$3&lt;$AD$3,EXP(InputData!$AD48*$AD$3^RRinputs!$F$3+InputData!$AC48),1)</f>
        <v>1</v>
      </c>
      <c r="O49" s="284">
        <v>1</v>
      </c>
      <c r="P49" s="284">
        <v>1</v>
      </c>
      <c r="Q49" s="284">
        <v>1</v>
      </c>
      <c r="R49" s="284">
        <v>1</v>
      </c>
      <c r="S49" s="741">
        <f>IF($AA$3&lt;$AD$3,EXP(InputData!$AH48*$AA$3^$AQ$3+InputData!$AG48),1)</f>
        <v>1</v>
      </c>
      <c r="T49" s="284">
        <f>IF($AB$3&lt;$AD$3,EXP(InputData!$AH48*$AB$3^$AQ$3+InputData!$AG48),1)</f>
        <v>1</v>
      </c>
      <c r="U49" s="284">
        <f>IF($AC$3&lt;$AD$3,EXP(InputData!$AH48*$AC$3^$AQ$3+InputData!$AG48),1)</f>
        <v>1</v>
      </c>
      <c r="V49" s="284">
        <f>IF($AD$3&lt;$AD$3,EXP(InputData!$AH48*$AD$3^RRinputs!$F$3+InputData!$AG48),1)</f>
        <v>1</v>
      </c>
      <c r="W49" s="741">
        <f>IF($AA$3&lt;$AD$3,EXP(InputData!$AJ48*$AA$3^$AQ$2+InputData!$AI48),1)</f>
        <v>1</v>
      </c>
      <c r="X49" s="284">
        <f>IF($AB$3&lt;$AD$3,EXP(InputData!$AJ48*$AB$3^$AQ$2+InputData!$AI48),1)</f>
        <v>1</v>
      </c>
      <c r="Y49" s="284">
        <f>IF($AC$3&lt;$AD$3,EXP(InputData!$AJ48*$AC$3^$AQ$2+InputData!$AI48),1)</f>
        <v>1</v>
      </c>
      <c r="Z49" s="284">
        <f>IF($AD$3&lt;$AD$3,EXP(InputData!$AJ48*$AD$3^RRinputs!F$3+InputData!$AI48),1)</f>
        <v>1</v>
      </c>
      <c r="AA49" s="949">
        <f>AA$3+'Run model'!$F$13</f>
        <v>204.75000001000006</v>
      </c>
      <c r="AB49" s="724">
        <f>AB$3+'Run model'!$F$13</f>
        <v>486.45570000000004</v>
      </c>
      <c r="AC49" s="724">
        <f>AC$3+'Run model'!$F$13</f>
        <v>1229.4259999999999</v>
      </c>
      <c r="AD49" s="724">
        <f>AD$3+'Run model'!$F$13</f>
        <v>3305.181</v>
      </c>
      <c r="AE49" s="263">
        <f>IF(AA49&lt;$AD$3,EXP(InputData!$AB48*AA49^$AQ$2+InputData!$AA48),1)</f>
        <v>1</v>
      </c>
      <c r="AF49" s="264">
        <f>IF(AB49&lt;$AD$3,EXP(InputData!$AB48*AB49^$AQ$2+InputData!$AA48),1)</f>
        <v>1</v>
      </c>
      <c r="AG49" s="264">
        <f>IF(AC49&lt;$AD$3,EXP(InputData!$AB48*AC49^$AQ$2+InputData!$AA48),1)</f>
        <v>1</v>
      </c>
      <c r="AH49" s="264">
        <v>1</v>
      </c>
      <c r="AI49" s="741">
        <f>IF(AA49&lt;$AD$3,EXP(InputData!$AD48*AA49^$AQ$3+InputData!$AC48),1)</f>
        <v>1</v>
      </c>
      <c r="AJ49" s="284">
        <f>IF(AB49&lt;$AD$3,EXP(InputData!$AD48*AB49^$AQ$3+InputData!$AC48),1)</f>
        <v>1</v>
      </c>
      <c r="AK49" s="284">
        <f>IF(AC49&lt;$AD$3,EXP(InputData!$AD48*AC49^$AQ$3+InputData!$AC48),1)</f>
        <v>1</v>
      </c>
      <c r="AL49" s="285">
        <v>1</v>
      </c>
      <c r="AM49" s="284">
        <v>1</v>
      </c>
      <c r="AN49" s="284">
        <v>1</v>
      </c>
      <c r="AO49" s="284">
        <v>1</v>
      </c>
      <c r="AP49" s="284">
        <v>1</v>
      </c>
      <c r="AQ49" s="741">
        <f>IF(AA49&lt;$AD$3,EXP(InputData!$AH48*AA49^RRinputs!F$3+InputData!$AG48),1)</f>
        <v>1</v>
      </c>
      <c r="AR49" s="284">
        <f>IF(AB49&lt;$AD$3,EXP(InputData!$AH48*AB49^$AQ$3+InputData!$AG48),1)</f>
        <v>1</v>
      </c>
      <c r="AS49" s="284">
        <f>IF(AC49&lt;$AD$3,EXP(InputData!$AH48*AC49^$AQ$3+InputData!$AG48),1)</f>
        <v>1</v>
      </c>
      <c r="AT49" s="284">
        <v>1</v>
      </c>
      <c r="AU49" s="741">
        <f>IF(AA49&lt;$AD$3,EXP(InputData!$AJ48*AA49^$AQ$2+InputData!$AI48),1)</f>
        <v>1</v>
      </c>
      <c r="AV49" s="284">
        <f>IF(AB49&lt;$AD$3,EXP(InputData!$AJ48*AB49^$AQ$2+InputData!$AI48),1)</f>
        <v>1</v>
      </c>
      <c r="AW49" s="284">
        <f>IF(AC49&lt;$AD$3,EXP(InputData!$AJ48*AC49^$AQ$2+InputData!$AI48),1)</f>
        <v>1</v>
      </c>
      <c r="AX49" s="285">
        <v>1</v>
      </c>
      <c r="AY49" s="586">
        <f>-Diabetes!AK48*(InputData!$BB$5-1)/(Diabetes!Q48*(InputData!$BB$5-1)+1)</f>
        <v>0</v>
      </c>
      <c r="AZ49" s="587">
        <f>-Diabetes!AK48*(InputData!$BC$5-1)/(Diabetes!Q48*(InputData!$BC$5-1)+1)</f>
        <v>0</v>
      </c>
      <c r="BA49" s="588">
        <f t="shared" si="11"/>
        <v>0</v>
      </c>
      <c r="BB49" s="589">
        <f t="shared" si="1"/>
        <v>0</v>
      </c>
      <c r="BC49" s="589">
        <f t="shared" si="2"/>
        <v>0</v>
      </c>
      <c r="BD49" s="589">
        <f t="shared" si="3"/>
        <v>0</v>
      </c>
      <c r="BE49" s="590">
        <f t="shared" si="4"/>
        <v>0</v>
      </c>
      <c r="BF49" s="589">
        <f t="shared" si="5"/>
        <v>1</v>
      </c>
      <c r="BG49" s="589">
        <f t="shared" si="6"/>
        <v>1</v>
      </c>
      <c r="BH49" s="588">
        <f>(1-BA49*(1-InputData!$BD$233))</f>
        <v>1</v>
      </c>
      <c r="BI49" s="589">
        <f>(1-BB49*(1-InputData!$BD$234))</f>
        <v>1</v>
      </c>
      <c r="BJ49" s="589">
        <f t="shared" si="7"/>
        <v>1</v>
      </c>
      <c r="BK49" s="589">
        <f t="shared" si="8"/>
        <v>1</v>
      </c>
      <c r="BL49" s="590">
        <f t="shared" si="9"/>
        <v>1</v>
      </c>
    </row>
    <row r="50" spans="1:64">
      <c r="A50" s="8" t="s">
        <v>13</v>
      </c>
      <c r="B50">
        <f t="shared" si="10"/>
        <v>141</v>
      </c>
      <c r="C50" s="286">
        <f>InputData!AK49</f>
        <v>0</v>
      </c>
      <c r="D50" s="287">
        <f>InputData!AL49</f>
        <v>0</v>
      </c>
      <c r="E50" s="287">
        <f>InputData!AM49</f>
        <v>0</v>
      </c>
      <c r="F50" s="287">
        <f>InputData!AN49</f>
        <v>0</v>
      </c>
      <c r="G50" s="741">
        <f>IF($AA$3&lt;$AD$3,EXP(InputData!$AB49*$AA$3^$AQ$2+InputData!$AA49),1)</f>
        <v>1</v>
      </c>
      <c r="H50" s="284">
        <f>IF($AB$3&lt;$AD$3,EXP(InputData!$AB49*$AB$3^$AQ$2+InputData!$AA49),1)</f>
        <v>1</v>
      </c>
      <c r="I50" s="284">
        <f>IF($AC$3&lt;$AD$3,EXP(InputData!$AB49*$AC$3^$AQ$2+InputData!$AA49),1)</f>
        <v>1</v>
      </c>
      <c r="J50" s="284">
        <f>IF($AD$3&lt;$AD$3,EXP(InputData!$AB49*$AD$3^RRinputs!$F$3+InputData!$AA49),1)</f>
        <v>1</v>
      </c>
      <c r="K50" s="741">
        <f>IF($AA$3&lt;$AD$3,EXP(InputData!$AD49*$AA$3^$AQ$3+InputData!$AC49),1)</f>
        <v>1</v>
      </c>
      <c r="L50" s="284">
        <f>IF($AB$3&lt;$AD$3,EXP(InputData!$AD49*$AB$3^$AQ$3+InputData!$AC49),1)</f>
        <v>1</v>
      </c>
      <c r="M50" s="284">
        <f>IF($AC$3&lt;$AD$3,EXP(InputData!$AD49*$AC$3^$AQ$3+InputData!$AC49),1)</f>
        <v>1</v>
      </c>
      <c r="N50" s="285">
        <f>IF($AD$3&lt;$AD$3,EXP(InputData!$AD49*$AD$3^RRinputs!$F$3+InputData!$AC49),1)</f>
        <v>1</v>
      </c>
      <c r="O50" s="284">
        <v>1</v>
      </c>
      <c r="P50" s="284">
        <v>1</v>
      </c>
      <c r="Q50" s="284">
        <v>1</v>
      </c>
      <c r="R50" s="284">
        <v>1</v>
      </c>
      <c r="S50" s="741">
        <f>IF($AA$3&lt;$AD$3,EXP(InputData!$AH49*$AA$3^$AQ$3+InputData!$AG49),1)</f>
        <v>1</v>
      </c>
      <c r="T50" s="284">
        <f>IF($AB$3&lt;$AD$3,EXP(InputData!$AH49*$AB$3^$AQ$3+InputData!$AG49),1)</f>
        <v>1</v>
      </c>
      <c r="U50" s="284">
        <f>IF($AC$3&lt;$AD$3,EXP(InputData!$AH49*$AC$3^$AQ$3+InputData!$AG49),1)</f>
        <v>1</v>
      </c>
      <c r="V50" s="284">
        <f>IF($AD$3&lt;$AD$3,EXP(InputData!$AH49*$AD$3^RRinputs!$F$3+InputData!$AG49),1)</f>
        <v>1</v>
      </c>
      <c r="W50" s="741">
        <f>IF($AA$3&lt;$AD$3,EXP(InputData!$AJ49*$AA$3^$AQ$2+InputData!$AI49),1)</f>
        <v>1</v>
      </c>
      <c r="X50" s="284">
        <f>IF($AB$3&lt;$AD$3,EXP(InputData!$AJ49*$AB$3^$AQ$2+InputData!$AI49),1)</f>
        <v>1</v>
      </c>
      <c r="Y50" s="284">
        <f>IF($AC$3&lt;$AD$3,EXP(InputData!$AJ49*$AC$3^$AQ$2+InputData!$AI49),1)</f>
        <v>1</v>
      </c>
      <c r="Z50" s="284">
        <f>IF($AD$3&lt;$AD$3,EXP(InputData!$AJ49*$AD$3^RRinputs!F$3+InputData!$AI49),1)</f>
        <v>1</v>
      </c>
      <c r="AA50" s="949">
        <f>AA$3+'Run model'!$F$13</f>
        <v>204.75000001000006</v>
      </c>
      <c r="AB50" s="724">
        <f>AB$3+'Run model'!$F$13</f>
        <v>486.45570000000004</v>
      </c>
      <c r="AC50" s="724">
        <f>AC$3+'Run model'!$F$13</f>
        <v>1229.4259999999999</v>
      </c>
      <c r="AD50" s="724">
        <f>AD$3+'Run model'!$F$13</f>
        <v>3305.181</v>
      </c>
      <c r="AE50" s="263">
        <f>IF(AA50&lt;$AD$3,EXP(InputData!$AB49*AA50^$AQ$2+InputData!$AA49),1)</f>
        <v>1</v>
      </c>
      <c r="AF50" s="264">
        <f>IF(AB50&lt;$AD$3,EXP(InputData!$AB49*AB50^$AQ$2+InputData!$AA49),1)</f>
        <v>1</v>
      </c>
      <c r="AG50" s="264">
        <f>IF(AC50&lt;$AD$3,EXP(InputData!$AB49*AC50^$AQ$2+InputData!$AA49),1)</f>
        <v>1</v>
      </c>
      <c r="AH50" s="264">
        <v>1</v>
      </c>
      <c r="AI50" s="741">
        <f>IF(AA50&lt;$AD$3,EXP(InputData!$AD49*AA50^$AQ$3+InputData!$AC49),1)</f>
        <v>1</v>
      </c>
      <c r="AJ50" s="284">
        <f>IF(AB50&lt;$AD$3,EXP(InputData!$AD49*AB50^$AQ$3+InputData!$AC49),1)</f>
        <v>1</v>
      </c>
      <c r="AK50" s="284">
        <f>IF(AC50&lt;$AD$3,EXP(InputData!$AD49*AC50^$AQ$3+InputData!$AC49),1)</f>
        <v>1</v>
      </c>
      <c r="AL50" s="285">
        <v>1</v>
      </c>
      <c r="AM50" s="284">
        <v>1</v>
      </c>
      <c r="AN50" s="284">
        <v>1</v>
      </c>
      <c r="AO50" s="284">
        <v>1</v>
      </c>
      <c r="AP50" s="284">
        <v>1</v>
      </c>
      <c r="AQ50" s="741">
        <f>IF(AA50&lt;$AD$3,EXP(InputData!$AH49*AA50^RRinputs!F$3+InputData!$AG49),1)</f>
        <v>1</v>
      </c>
      <c r="AR50" s="284">
        <f>IF(AB50&lt;$AD$3,EXP(InputData!$AH49*AB50^$AQ$3+InputData!$AG49),1)</f>
        <v>1</v>
      </c>
      <c r="AS50" s="284">
        <f>IF(AC50&lt;$AD$3,EXP(InputData!$AH49*AC50^$AQ$3+InputData!$AG49),1)</f>
        <v>1</v>
      </c>
      <c r="AT50" s="284">
        <v>1</v>
      </c>
      <c r="AU50" s="741">
        <f>IF(AA50&lt;$AD$3,EXP(InputData!$AJ49*AA50^$AQ$2+InputData!$AI49),1)</f>
        <v>1</v>
      </c>
      <c r="AV50" s="284">
        <f>IF(AB50&lt;$AD$3,EXP(InputData!$AJ49*AB50^$AQ$2+InputData!$AI49),1)</f>
        <v>1</v>
      </c>
      <c r="AW50" s="284">
        <f>IF(AC50&lt;$AD$3,EXP(InputData!$AJ49*AC50^$AQ$2+InputData!$AI49),1)</f>
        <v>1</v>
      </c>
      <c r="AX50" s="285">
        <v>1</v>
      </c>
      <c r="AY50" s="586">
        <f>-Diabetes!AK49*(InputData!$BB$5-1)/(Diabetes!Q49*(InputData!$BB$5-1)+1)</f>
        <v>0</v>
      </c>
      <c r="AZ50" s="587">
        <f>-Diabetes!AK49*(InputData!$BC$5-1)/(Diabetes!Q49*(InputData!$BC$5-1)+1)</f>
        <v>0</v>
      </c>
      <c r="BA50" s="588">
        <f t="shared" si="11"/>
        <v>0</v>
      </c>
      <c r="BB50" s="589">
        <f t="shared" si="1"/>
        <v>0</v>
      </c>
      <c r="BC50" s="589">
        <f t="shared" si="2"/>
        <v>0</v>
      </c>
      <c r="BD50" s="589">
        <f t="shared" si="3"/>
        <v>0</v>
      </c>
      <c r="BE50" s="590">
        <f t="shared" si="4"/>
        <v>0</v>
      </c>
      <c r="BF50" s="589">
        <f t="shared" si="5"/>
        <v>1</v>
      </c>
      <c r="BG50" s="589">
        <f t="shared" si="6"/>
        <v>1</v>
      </c>
      <c r="BH50" s="588">
        <f>(1-BA50*(1-InputData!$BD$233))</f>
        <v>1</v>
      </c>
      <c r="BI50" s="589">
        <f>(1-BB50*(1-InputData!$BD$234))</f>
        <v>1</v>
      </c>
      <c r="BJ50" s="589">
        <f t="shared" si="7"/>
        <v>1</v>
      </c>
      <c r="BK50" s="589">
        <f t="shared" si="8"/>
        <v>1</v>
      </c>
      <c r="BL50" s="590">
        <f t="shared" si="9"/>
        <v>1</v>
      </c>
    </row>
    <row r="51" spans="1:64">
      <c r="A51" s="8" t="s">
        <v>13</v>
      </c>
      <c r="B51">
        <f t="shared" si="10"/>
        <v>142</v>
      </c>
      <c r="C51" s="286">
        <f>InputData!AK50</f>
        <v>0</v>
      </c>
      <c r="D51" s="287">
        <f>InputData!AL50</f>
        <v>0</v>
      </c>
      <c r="E51" s="287">
        <f>InputData!AM50</f>
        <v>0</v>
      </c>
      <c r="F51" s="287">
        <f>InputData!AN50</f>
        <v>0</v>
      </c>
      <c r="G51" s="741">
        <f>IF($AA$3&lt;$AD$3,EXP(InputData!$AB50*$AA$3^$AQ$2+InputData!$AA50),1)</f>
        <v>1</v>
      </c>
      <c r="H51" s="284">
        <f>IF($AB$3&lt;$AD$3,EXP(InputData!$AB50*$AB$3^$AQ$2+InputData!$AA50),1)</f>
        <v>1</v>
      </c>
      <c r="I51" s="284">
        <f>IF($AC$3&lt;$AD$3,EXP(InputData!$AB50*$AC$3^$AQ$2+InputData!$AA50),1)</f>
        <v>1</v>
      </c>
      <c r="J51" s="284">
        <f>IF($AD$3&lt;$AD$3,EXP(InputData!$AB50*$AD$3^RRinputs!$F$3+InputData!$AA50),1)</f>
        <v>1</v>
      </c>
      <c r="K51" s="741">
        <f>IF($AA$3&lt;$AD$3,EXP(InputData!$AD50*$AA$3^$AQ$3+InputData!$AC50),1)</f>
        <v>1</v>
      </c>
      <c r="L51" s="284">
        <f>IF($AB$3&lt;$AD$3,EXP(InputData!$AD50*$AB$3^$AQ$3+InputData!$AC50),1)</f>
        <v>1</v>
      </c>
      <c r="M51" s="284">
        <f>IF($AC$3&lt;$AD$3,EXP(InputData!$AD50*$AC$3^$AQ$3+InputData!$AC50),1)</f>
        <v>1</v>
      </c>
      <c r="N51" s="285">
        <f>IF($AD$3&lt;$AD$3,EXP(InputData!$AD50*$AD$3^RRinputs!$F$3+InputData!$AC50),1)</f>
        <v>1</v>
      </c>
      <c r="O51" s="284">
        <v>1</v>
      </c>
      <c r="P51" s="284">
        <v>1</v>
      </c>
      <c r="Q51" s="284">
        <v>1</v>
      </c>
      <c r="R51" s="284">
        <v>1</v>
      </c>
      <c r="S51" s="741">
        <f>IF($AA$3&lt;$AD$3,EXP(InputData!$AH50*$AA$3^$AQ$3+InputData!$AG50),1)</f>
        <v>1</v>
      </c>
      <c r="T51" s="284">
        <f>IF($AB$3&lt;$AD$3,EXP(InputData!$AH50*$AB$3^$AQ$3+InputData!$AG50),1)</f>
        <v>1</v>
      </c>
      <c r="U51" s="284">
        <f>IF($AC$3&lt;$AD$3,EXP(InputData!$AH50*$AC$3^$AQ$3+InputData!$AG50),1)</f>
        <v>1</v>
      </c>
      <c r="V51" s="284">
        <f>IF($AD$3&lt;$AD$3,EXP(InputData!$AH50*$AD$3^RRinputs!$F$3+InputData!$AG50),1)</f>
        <v>1</v>
      </c>
      <c r="W51" s="741">
        <f>IF($AA$3&lt;$AD$3,EXP(InputData!$AJ50*$AA$3^$AQ$2+InputData!$AI50),1)</f>
        <v>1</v>
      </c>
      <c r="X51" s="284">
        <f>IF($AB$3&lt;$AD$3,EXP(InputData!$AJ50*$AB$3^$AQ$2+InputData!$AI50),1)</f>
        <v>1</v>
      </c>
      <c r="Y51" s="284">
        <f>IF($AC$3&lt;$AD$3,EXP(InputData!$AJ50*$AC$3^$AQ$2+InputData!$AI50),1)</f>
        <v>1</v>
      </c>
      <c r="Z51" s="284">
        <f>IF($AD$3&lt;$AD$3,EXP(InputData!$AJ50*$AD$3^RRinputs!F$3+InputData!$AI50),1)</f>
        <v>1</v>
      </c>
      <c r="AA51" s="949">
        <f>AA$3+'Run model'!$F$13</f>
        <v>204.75000001000006</v>
      </c>
      <c r="AB51" s="724">
        <f>AB$3+'Run model'!$F$13</f>
        <v>486.45570000000004</v>
      </c>
      <c r="AC51" s="724">
        <f>AC$3+'Run model'!$F$13</f>
        <v>1229.4259999999999</v>
      </c>
      <c r="AD51" s="724">
        <f>AD$3+'Run model'!$F$13</f>
        <v>3305.181</v>
      </c>
      <c r="AE51" s="263">
        <f>IF(AA51&lt;$AD$3,EXP(InputData!$AB50*AA51^$AQ$2+InputData!$AA50),1)</f>
        <v>1</v>
      </c>
      <c r="AF51" s="264">
        <f>IF(AB51&lt;$AD$3,EXP(InputData!$AB50*AB51^$AQ$2+InputData!$AA50),1)</f>
        <v>1</v>
      </c>
      <c r="AG51" s="264">
        <f>IF(AC51&lt;$AD$3,EXP(InputData!$AB50*AC51^$AQ$2+InputData!$AA50),1)</f>
        <v>1</v>
      </c>
      <c r="AH51" s="264">
        <v>1</v>
      </c>
      <c r="AI51" s="741">
        <f>IF(AA51&lt;$AD$3,EXP(InputData!$AD50*AA51^$AQ$3+InputData!$AC50),1)</f>
        <v>1</v>
      </c>
      <c r="AJ51" s="284">
        <f>IF(AB51&lt;$AD$3,EXP(InputData!$AD50*AB51^$AQ$3+InputData!$AC50),1)</f>
        <v>1</v>
      </c>
      <c r="AK51" s="284">
        <f>IF(AC51&lt;$AD$3,EXP(InputData!$AD50*AC51^$AQ$3+InputData!$AC50),1)</f>
        <v>1</v>
      </c>
      <c r="AL51" s="285">
        <v>1</v>
      </c>
      <c r="AM51" s="284">
        <v>1</v>
      </c>
      <c r="AN51" s="284">
        <v>1</v>
      </c>
      <c r="AO51" s="284">
        <v>1</v>
      </c>
      <c r="AP51" s="284">
        <v>1</v>
      </c>
      <c r="AQ51" s="741">
        <f>IF(AA51&lt;$AD$3,EXP(InputData!$AH50*AA51^RRinputs!F$3+InputData!$AG50),1)</f>
        <v>1</v>
      </c>
      <c r="AR51" s="284">
        <f>IF(AB51&lt;$AD$3,EXP(InputData!$AH50*AB51^$AQ$3+InputData!$AG50),1)</f>
        <v>1</v>
      </c>
      <c r="AS51" s="284">
        <f>IF(AC51&lt;$AD$3,EXP(InputData!$AH50*AC51^$AQ$3+InputData!$AG50),1)</f>
        <v>1</v>
      </c>
      <c r="AT51" s="284">
        <v>1</v>
      </c>
      <c r="AU51" s="741">
        <f>IF(AA51&lt;$AD$3,EXP(InputData!$AJ50*AA51^$AQ$2+InputData!$AI50),1)</f>
        <v>1</v>
      </c>
      <c r="AV51" s="284">
        <f>IF(AB51&lt;$AD$3,EXP(InputData!$AJ50*AB51^$AQ$2+InputData!$AI50),1)</f>
        <v>1</v>
      </c>
      <c r="AW51" s="284">
        <f>IF(AC51&lt;$AD$3,EXP(InputData!$AJ50*AC51^$AQ$2+InputData!$AI50),1)</f>
        <v>1</v>
      </c>
      <c r="AX51" s="285">
        <v>1</v>
      </c>
      <c r="AY51" s="586">
        <f>-Diabetes!AK50*(InputData!$BB$5-1)/(Diabetes!Q50*(InputData!$BB$5-1)+1)</f>
        <v>0</v>
      </c>
      <c r="AZ51" s="587">
        <f>-Diabetes!AK50*(InputData!$BC$5-1)/(Diabetes!Q50*(InputData!$BC$5-1)+1)</f>
        <v>0</v>
      </c>
      <c r="BA51" s="588">
        <f t="shared" si="11"/>
        <v>0</v>
      </c>
      <c r="BB51" s="589">
        <f t="shared" si="1"/>
        <v>0</v>
      </c>
      <c r="BC51" s="589">
        <f t="shared" si="2"/>
        <v>0</v>
      </c>
      <c r="BD51" s="589">
        <f t="shared" si="3"/>
        <v>0</v>
      </c>
      <c r="BE51" s="590">
        <f t="shared" si="4"/>
        <v>0</v>
      </c>
      <c r="BF51" s="589">
        <f t="shared" si="5"/>
        <v>1</v>
      </c>
      <c r="BG51" s="589">
        <f t="shared" si="6"/>
        <v>1</v>
      </c>
      <c r="BH51" s="588">
        <f>(1-BA51*(1-InputData!$BD$233))</f>
        <v>1</v>
      </c>
      <c r="BI51" s="589">
        <f>(1-BB51*(1-InputData!$BD$234))</f>
        <v>1</v>
      </c>
      <c r="BJ51" s="589">
        <f t="shared" si="7"/>
        <v>1</v>
      </c>
      <c r="BK51" s="589">
        <f t="shared" si="8"/>
        <v>1</v>
      </c>
      <c r="BL51" s="590">
        <f t="shared" si="9"/>
        <v>1</v>
      </c>
    </row>
    <row r="52" spans="1:64">
      <c r="A52" s="8" t="s">
        <v>13</v>
      </c>
      <c r="B52">
        <f t="shared" si="10"/>
        <v>143</v>
      </c>
      <c r="C52" s="286">
        <f>InputData!AK51</f>
        <v>0</v>
      </c>
      <c r="D52" s="287">
        <f>InputData!AL51</f>
        <v>0</v>
      </c>
      <c r="E52" s="287">
        <f>InputData!AM51</f>
        <v>0</v>
      </c>
      <c r="F52" s="287">
        <f>InputData!AN51</f>
        <v>0</v>
      </c>
      <c r="G52" s="741">
        <f>IF($AA$3&lt;$AD$3,EXP(InputData!$AB51*$AA$3^$AQ$2+InputData!$AA51),1)</f>
        <v>1</v>
      </c>
      <c r="H52" s="284">
        <f>IF($AB$3&lt;$AD$3,EXP(InputData!$AB51*$AB$3^$AQ$2+InputData!$AA51),1)</f>
        <v>1</v>
      </c>
      <c r="I52" s="284">
        <f>IF($AC$3&lt;$AD$3,EXP(InputData!$AB51*$AC$3^$AQ$2+InputData!$AA51),1)</f>
        <v>1</v>
      </c>
      <c r="J52" s="284">
        <f>IF($AD$3&lt;$AD$3,EXP(InputData!$AB51*$AD$3^RRinputs!$F$3+InputData!$AA51),1)</f>
        <v>1</v>
      </c>
      <c r="K52" s="741">
        <f>IF($AA$3&lt;$AD$3,EXP(InputData!$AD51*$AA$3^$AQ$3+InputData!$AC51),1)</f>
        <v>1</v>
      </c>
      <c r="L52" s="284">
        <f>IF($AB$3&lt;$AD$3,EXP(InputData!$AD51*$AB$3^$AQ$3+InputData!$AC51),1)</f>
        <v>1</v>
      </c>
      <c r="M52" s="284">
        <f>IF($AC$3&lt;$AD$3,EXP(InputData!$AD51*$AC$3^$AQ$3+InputData!$AC51),1)</f>
        <v>1</v>
      </c>
      <c r="N52" s="285">
        <f>IF($AD$3&lt;$AD$3,EXP(InputData!$AD51*$AD$3^RRinputs!$F$3+InputData!$AC51),1)</f>
        <v>1</v>
      </c>
      <c r="O52" s="284">
        <v>1</v>
      </c>
      <c r="P52" s="284">
        <v>1</v>
      </c>
      <c r="Q52" s="284">
        <v>1</v>
      </c>
      <c r="R52" s="284">
        <v>1</v>
      </c>
      <c r="S52" s="741">
        <f>IF($AA$3&lt;$AD$3,EXP(InputData!$AH51*$AA$3^$AQ$3+InputData!$AG51),1)</f>
        <v>1</v>
      </c>
      <c r="T52" s="284">
        <f>IF($AB$3&lt;$AD$3,EXP(InputData!$AH51*$AB$3^$AQ$3+InputData!$AG51),1)</f>
        <v>1</v>
      </c>
      <c r="U52" s="284">
        <f>IF($AC$3&lt;$AD$3,EXP(InputData!$AH51*$AC$3^$AQ$3+InputData!$AG51),1)</f>
        <v>1</v>
      </c>
      <c r="V52" s="284">
        <f>IF($AD$3&lt;$AD$3,EXP(InputData!$AH51*$AD$3^RRinputs!$F$3+InputData!$AG51),1)</f>
        <v>1</v>
      </c>
      <c r="W52" s="741">
        <f>IF($AA$3&lt;$AD$3,EXP(InputData!$AJ51*$AA$3^$AQ$2+InputData!$AI51),1)</f>
        <v>1</v>
      </c>
      <c r="X52" s="284">
        <f>IF($AB$3&lt;$AD$3,EXP(InputData!$AJ51*$AB$3^$AQ$2+InputData!$AI51),1)</f>
        <v>1</v>
      </c>
      <c r="Y52" s="284">
        <f>IF($AC$3&lt;$AD$3,EXP(InputData!$AJ51*$AC$3^$AQ$2+InputData!$AI51),1)</f>
        <v>1</v>
      </c>
      <c r="Z52" s="284">
        <f>IF($AD$3&lt;$AD$3,EXP(InputData!$AJ51*$AD$3^RRinputs!F$3+InputData!$AI51),1)</f>
        <v>1</v>
      </c>
      <c r="AA52" s="949">
        <f>AA$3+'Run model'!$F$13</f>
        <v>204.75000001000006</v>
      </c>
      <c r="AB52" s="724">
        <f>AB$3+'Run model'!$F$13</f>
        <v>486.45570000000004</v>
      </c>
      <c r="AC52" s="724">
        <f>AC$3+'Run model'!$F$13</f>
        <v>1229.4259999999999</v>
      </c>
      <c r="AD52" s="724">
        <f>AD$3+'Run model'!$F$13</f>
        <v>3305.181</v>
      </c>
      <c r="AE52" s="263">
        <f>IF(AA52&lt;$AD$3,EXP(InputData!$AB51*AA52^$AQ$2+InputData!$AA51),1)</f>
        <v>1</v>
      </c>
      <c r="AF52" s="264">
        <f>IF(AB52&lt;$AD$3,EXP(InputData!$AB51*AB52^$AQ$2+InputData!$AA51),1)</f>
        <v>1</v>
      </c>
      <c r="AG52" s="264">
        <f>IF(AC52&lt;$AD$3,EXP(InputData!$AB51*AC52^$AQ$2+InputData!$AA51),1)</f>
        <v>1</v>
      </c>
      <c r="AH52" s="264">
        <v>1</v>
      </c>
      <c r="AI52" s="741">
        <f>IF(AA52&lt;$AD$3,EXP(InputData!$AD51*AA52^$AQ$3+InputData!$AC51),1)</f>
        <v>1</v>
      </c>
      <c r="AJ52" s="284">
        <f>IF(AB52&lt;$AD$3,EXP(InputData!$AD51*AB52^$AQ$3+InputData!$AC51),1)</f>
        <v>1</v>
      </c>
      <c r="AK52" s="284">
        <f>IF(AC52&lt;$AD$3,EXP(InputData!$AD51*AC52^$AQ$3+InputData!$AC51),1)</f>
        <v>1</v>
      </c>
      <c r="AL52" s="285">
        <v>1</v>
      </c>
      <c r="AM52" s="284">
        <v>1</v>
      </c>
      <c r="AN52" s="284">
        <v>1</v>
      </c>
      <c r="AO52" s="284">
        <v>1</v>
      </c>
      <c r="AP52" s="284">
        <v>1</v>
      </c>
      <c r="AQ52" s="741">
        <f>IF(AA52&lt;$AD$3,EXP(InputData!$AH51*AA52^RRinputs!F$3+InputData!$AG51),1)</f>
        <v>1</v>
      </c>
      <c r="AR52" s="284">
        <f>IF(AB52&lt;$AD$3,EXP(InputData!$AH51*AB52^$AQ$3+InputData!$AG51),1)</f>
        <v>1</v>
      </c>
      <c r="AS52" s="284">
        <f>IF(AC52&lt;$AD$3,EXP(InputData!$AH51*AC52^$AQ$3+InputData!$AG51),1)</f>
        <v>1</v>
      </c>
      <c r="AT52" s="284">
        <v>1</v>
      </c>
      <c r="AU52" s="741">
        <f>IF(AA52&lt;$AD$3,EXP(InputData!$AJ51*AA52^$AQ$2+InputData!$AI51),1)</f>
        <v>1</v>
      </c>
      <c r="AV52" s="284">
        <f>IF(AB52&lt;$AD$3,EXP(InputData!$AJ51*AB52^$AQ$2+InputData!$AI51),1)</f>
        <v>1</v>
      </c>
      <c r="AW52" s="284">
        <f>IF(AC52&lt;$AD$3,EXP(InputData!$AJ51*AC52^$AQ$2+InputData!$AI51),1)</f>
        <v>1</v>
      </c>
      <c r="AX52" s="285">
        <v>1</v>
      </c>
      <c r="AY52" s="586">
        <f>-Diabetes!AK51*(InputData!$BB$5-1)/(Diabetes!Q51*(InputData!$BB$5-1)+1)</f>
        <v>0</v>
      </c>
      <c r="AZ52" s="587">
        <f>-Diabetes!AK51*(InputData!$BC$5-1)/(Diabetes!Q51*(InputData!$BC$5-1)+1)</f>
        <v>0</v>
      </c>
      <c r="BA52" s="588">
        <f t="shared" si="11"/>
        <v>0</v>
      </c>
      <c r="BB52" s="589">
        <f t="shared" si="1"/>
        <v>0</v>
      </c>
      <c r="BC52" s="589">
        <f t="shared" si="2"/>
        <v>0</v>
      </c>
      <c r="BD52" s="589">
        <f t="shared" si="3"/>
        <v>0</v>
      </c>
      <c r="BE52" s="590">
        <f t="shared" si="4"/>
        <v>0</v>
      </c>
      <c r="BF52" s="589">
        <f t="shared" si="5"/>
        <v>1</v>
      </c>
      <c r="BG52" s="589">
        <f t="shared" si="6"/>
        <v>1</v>
      </c>
      <c r="BH52" s="588">
        <f>(1-BA52*(1-InputData!$BD$233))</f>
        <v>1</v>
      </c>
      <c r="BI52" s="589">
        <f>(1-BB52*(1-InputData!$BD$234))</f>
        <v>1</v>
      </c>
      <c r="BJ52" s="589">
        <f t="shared" si="7"/>
        <v>1</v>
      </c>
      <c r="BK52" s="589">
        <f t="shared" si="8"/>
        <v>1</v>
      </c>
      <c r="BL52" s="590">
        <f t="shared" si="9"/>
        <v>1</v>
      </c>
    </row>
    <row r="53" spans="1:64">
      <c r="A53" s="8" t="s">
        <v>13</v>
      </c>
      <c r="B53">
        <f t="shared" si="10"/>
        <v>144</v>
      </c>
      <c r="C53" s="286">
        <f>InputData!AK52</f>
        <v>0</v>
      </c>
      <c r="D53" s="287">
        <f>InputData!AL52</f>
        <v>0</v>
      </c>
      <c r="E53" s="287">
        <f>InputData!AM52</f>
        <v>0</v>
      </c>
      <c r="F53" s="287">
        <f>InputData!AN52</f>
        <v>0</v>
      </c>
      <c r="G53" s="741">
        <f>IF($AA$3&lt;$AD$3,EXP(InputData!$AB52*$AA$3^$AQ$2+InputData!$AA52),1)</f>
        <v>1</v>
      </c>
      <c r="H53" s="284">
        <f>IF($AB$3&lt;$AD$3,EXP(InputData!$AB52*$AB$3^$AQ$2+InputData!$AA52),1)</f>
        <v>1</v>
      </c>
      <c r="I53" s="284">
        <f>IF($AC$3&lt;$AD$3,EXP(InputData!$AB52*$AC$3^$AQ$2+InputData!$AA52),1)</f>
        <v>1</v>
      </c>
      <c r="J53" s="284">
        <f>IF($AD$3&lt;$AD$3,EXP(InputData!$AB52*$AD$3^RRinputs!$F$3+InputData!$AA52),1)</f>
        <v>1</v>
      </c>
      <c r="K53" s="741">
        <f>IF($AA$3&lt;$AD$3,EXP(InputData!$AD52*$AA$3^$AQ$3+InputData!$AC52),1)</f>
        <v>1</v>
      </c>
      <c r="L53" s="284">
        <f>IF($AB$3&lt;$AD$3,EXP(InputData!$AD52*$AB$3^$AQ$3+InputData!$AC52),1)</f>
        <v>1</v>
      </c>
      <c r="M53" s="284">
        <f>IF($AC$3&lt;$AD$3,EXP(InputData!$AD52*$AC$3^$AQ$3+InputData!$AC52),1)</f>
        <v>1</v>
      </c>
      <c r="N53" s="285">
        <f>IF($AD$3&lt;$AD$3,EXP(InputData!$AD52*$AD$3^RRinputs!$F$3+InputData!$AC52),1)</f>
        <v>1</v>
      </c>
      <c r="O53" s="284">
        <v>1</v>
      </c>
      <c r="P53" s="284">
        <v>1</v>
      </c>
      <c r="Q53" s="284">
        <v>1</v>
      </c>
      <c r="R53" s="284">
        <v>1</v>
      </c>
      <c r="S53" s="741">
        <f>IF($AA$3&lt;$AD$3,EXP(InputData!$AH52*$AA$3^$AQ$3+InputData!$AG52),1)</f>
        <v>1</v>
      </c>
      <c r="T53" s="284">
        <f>IF($AB$3&lt;$AD$3,EXP(InputData!$AH52*$AB$3^$AQ$3+InputData!$AG52),1)</f>
        <v>1</v>
      </c>
      <c r="U53" s="284">
        <f>IF($AC$3&lt;$AD$3,EXP(InputData!$AH52*$AC$3^$AQ$3+InputData!$AG52),1)</f>
        <v>1</v>
      </c>
      <c r="V53" s="284">
        <f>IF($AD$3&lt;$AD$3,EXP(InputData!$AH52*$AD$3^RRinputs!$F$3+InputData!$AG52),1)</f>
        <v>1</v>
      </c>
      <c r="W53" s="741">
        <f>IF($AA$3&lt;$AD$3,EXP(InputData!$AJ52*$AA$3^$AQ$2+InputData!$AI52),1)</f>
        <v>1</v>
      </c>
      <c r="X53" s="284">
        <f>IF($AB$3&lt;$AD$3,EXP(InputData!$AJ52*$AB$3^$AQ$2+InputData!$AI52),1)</f>
        <v>1</v>
      </c>
      <c r="Y53" s="284">
        <f>IF($AC$3&lt;$AD$3,EXP(InputData!$AJ52*$AC$3^$AQ$2+InputData!$AI52),1)</f>
        <v>1</v>
      </c>
      <c r="Z53" s="284">
        <f>IF($AD$3&lt;$AD$3,EXP(InputData!$AJ52*$AD$3^RRinputs!F$3+InputData!$AI52),1)</f>
        <v>1</v>
      </c>
      <c r="AA53" s="949">
        <f>AA$3+'Run model'!$F$13</f>
        <v>204.75000001000006</v>
      </c>
      <c r="AB53" s="724">
        <f>AB$3+'Run model'!$F$13</f>
        <v>486.45570000000004</v>
      </c>
      <c r="AC53" s="724">
        <f>AC$3+'Run model'!$F$13</f>
        <v>1229.4259999999999</v>
      </c>
      <c r="AD53" s="724">
        <f>AD$3+'Run model'!$F$13</f>
        <v>3305.181</v>
      </c>
      <c r="AE53" s="263">
        <f>IF(AA53&lt;$AD$3,EXP(InputData!$AB52*AA53^$AQ$2+InputData!$AA52),1)</f>
        <v>1</v>
      </c>
      <c r="AF53" s="264">
        <f>IF(AB53&lt;$AD$3,EXP(InputData!$AB52*AB53^$AQ$2+InputData!$AA52),1)</f>
        <v>1</v>
      </c>
      <c r="AG53" s="264">
        <f>IF(AC53&lt;$AD$3,EXP(InputData!$AB52*AC53^$AQ$2+InputData!$AA52),1)</f>
        <v>1</v>
      </c>
      <c r="AH53" s="264">
        <v>1</v>
      </c>
      <c r="AI53" s="741">
        <f>IF(AA53&lt;$AD$3,EXP(InputData!$AD52*AA53^$AQ$3+InputData!$AC52),1)</f>
        <v>1</v>
      </c>
      <c r="AJ53" s="284">
        <f>IF(AB53&lt;$AD$3,EXP(InputData!$AD52*AB53^$AQ$3+InputData!$AC52),1)</f>
        <v>1</v>
      </c>
      <c r="AK53" s="284">
        <f>IF(AC53&lt;$AD$3,EXP(InputData!$AD52*AC53^$AQ$3+InputData!$AC52),1)</f>
        <v>1</v>
      </c>
      <c r="AL53" s="285">
        <v>1</v>
      </c>
      <c r="AM53" s="284">
        <v>1</v>
      </c>
      <c r="AN53" s="284">
        <v>1</v>
      </c>
      <c r="AO53" s="284">
        <v>1</v>
      </c>
      <c r="AP53" s="284">
        <v>1</v>
      </c>
      <c r="AQ53" s="741">
        <f>IF(AA53&lt;$AD$3,EXP(InputData!$AH52*AA53^RRinputs!F$3+InputData!$AG52),1)</f>
        <v>1</v>
      </c>
      <c r="AR53" s="284">
        <f>IF(AB53&lt;$AD$3,EXP(InputData!$AH52*AB53^$AQ$3+InputData!$AG52),1)</f>
        <v>1</v>
      </c>
      <c r="AS53" s="284">
        <f>IF(AC53&lt;$AD$3,EXP(InputData!$AH52*AC53^$AQ$3+InputData!$AG52),1)</f>
        <v>1</v>
      </c>
      <c r="AT53" s="284">
        <v>1</v>
      </c>
      <c r="AU53" s="741">
        <f>IF(AA53&lt;$AD$3,EXP(InputData!$AJ52*AA53^$AQ$2+InputData!$AI52),1)</f>
        <v>1</v>
      </c>
      <c r="AV53" s="284">
        <f>IF(AB53&lt;$AD$3,EXP(InputData!$AJ52*AB53^$AQ$2+InputData!$AI52),1)</f>
        <v>1</v>
      </c>
      <c r="AW53" s="284">
        <f>IF(AC53&lt;$AD$3,EXP(InputData!$AJ52*AC53^$AQ$2+InputData!$AI52),1)</f>
        <v>1</v>
      </c>
      <c r="AX53" s="285">
        <v>1</v>
      </c>
      <c r="AY53" s="586">
        <f>-Diabetes!AK52*(InputData!$BB$5-1)/(Diabetes!Q52*(InputData!$BB$5-1)+1)</f>
        <v>0</v>
      </c>
      <c r="AZ53" s="587">
        <f>-Diabetes!AK52*(InputData!$BC$5-1)/(Diabetes!Q52*(InputData!$BC$5-1)+1)</f>
        <v>0</v>
      </c>
      <c r="BA53" s="588">
        <f t="shared" si="11"/>
        <v>0</v>
      </c>
      <c r="BB53" s="589">
        <f t="shared" si="1"/>
        <v>0</v>
      </c>
      <c r="BC53" s="589">
        <f t="shared" si="2"/>
        <v>0</v>
      </c>
      <c r="BD53" s="589">
        <f t="shared" si="3"/>
        <v>0</v>
      </c>
      <c r="BE53" s="590">
        <f t="shared" si="4"/>
        <v>0</v>
      </c>
      <c r="BF53" s="589">
        <f t="shared" si="5"/>
        <v>1</v>
      </c>
      <c r="BG53" s="589">
        <f t="shared" si="6"/>
        <v>1</v>
      </c>
      <c r="BH53" s="588">
        <f>(1-BA53*(1-InputData!$BD$233))</f>
        <v>1</v>
      </c>
      <c r="BI53" s="589">
        <f>(1-BB53*(1-InputData!$BD$234))</f>
        <v>1</v>
      </c>
      <c r="BJ53" s="589">
        <f t="shared" si="7"/>
        <v>1</v>
      </c>
      <c r="BK53" s="589">
        <f t="shared" si="8"/>
        <v>1</v>
      </c>
      <c r="BL53" s="590">
        <f t="shared" si="9"/>
        <v>1</v>
      </c>
    </row>
    <row r="54" spans="1:64">
      <c r="A54" s="8" t="s">
        <v>13</v>
      </c>
      <c r="B54">
        <f t="shared" si="10"/>
        <v>145</v>
      </c>
      <c r="C54" s="286">
        <f>InputData!AK53</f>
        <v>0</v>
      </c>
      <c r="D54" s="287">
        <f>InputData!AL53</f>
        <v>0</v>
      </c>
      <c r="E54" s="287">
        <f>InputData!AM53</f>
        <v>0</v>
      </c>
      <c r="F54" s="287">
        <f>InputData!AN53</f>
        <v>0</v>
      </c>
      <c r="G54" s="741">
        <f>IF($AA$3&lt;$AD$3,EXP(InputData!$AB53*$AA$3^$AQ$2+InputData!$AA53),1)</f>
        <v>1</v>
      </c>
      <c r="H54" s="284">
        <f>IF($AB$3&lt;$AD$3,EXP(InputData!$AB53*$AB$3^$AQ$2+InputData!$AA53),1)</f>
        <v>1</v>
      </c>
      <c r="I54" s="284">
        <f>IF($AC$3&lt;$AD$3,EXP(InputData!$AB53*$AC$3^$AQ$2+InputData!$AA53),1)</f>
        <v>1</v>
      </c>
      <c r="J54" s="284">
        <f>IF($AD$3&lt;$AD$3,EXP(InputData!$AB53*$AD$3^RRinputs!$F$3+InputData!$AA53),1)</f>
        <v>1</v>
      </c>
      <c r="K54" s="741">
        <f>IF($AA$3&lt;$AD$3,EXP(InputData!$AD53*$AA$3^$AQ$3+InputData!$AC53),1)</f>
        <v>1</v>
      </c>
      <c r="L54" s="284">
        <f>IF($AB$3&lt;$AD$3,EXP(InputData!$AD53*$AB$3^$AQ$3+InputData!$AC53),1)</f>
        <v>1</v>
      </c>
      <c r="M54" s="284">
        <f>IF($AC$3&lt;$AD$3,EXP(InputData!$AD53*$AC$3^$AQ$3+InputData!$AC53),1)</f>
        <v>1</v>
      </c>
      <c r="N54" s="285">
        <f>IF($AD$3&lt;$AD$3,EXP(InputData!$AD53*$AD$3^RRinputs!$F$3+InputData!$AC53),1)</f>
        <v>1</v>
      </c>
      <c r="O54" s="284">
        <v>1</v>
      </c>
      <c r="P54" s="284">
        <v>1</v>
      </c>
      <c r="Q54" s="284">
        <v>1</v>
      </c>
      <c r="R54" s="284">
        <v>1</v>
      </c>
      <c r="S54" s="741">
        <f>IF($AA$3&lt;$AD$3,EXP(InputData!$AH53*$AA$3^$AQ$3+InputData!$AG53),1)</f>
        <v>1</v>
      </c>
      <c r="T54" s="284">
        <f>IF($AB$3&lt;$AD$3,EXP(InputData!$AH53*$AB$3^$AQ$3+InputData!$AG53),1)</f>
        <v>1</v>
      </c>
      <c r="U54" s="284">
        <f>IF($AC$3&lt;$AD$3,EXP(InputData!$AH53*$AC$3^$AQ$3+InputData!$AG53),1)</f>
        <v>1</v>
      </c>
      <c r="V54" s="284">
        <f>IF($AD$3&lt;$AD$3,EXP(InputData!$AH53*$AD$3^RRinputs!$F$3+InputData!$AG53),1)</f>
        <v>1</v>
      </c>
      <c r="W54" s="741">
        <f>IF($AA$3&lt;$AD$3,EXP(InputData!$AJ53*$AA$3^$AQ$2+InputData!$AI53),1)</f>
        <v>1</v>
      </c>
      <c r="X54" s="284">
        <f>IF($AB$3&lt;$AD$3,EXP(InputData!$AJ53*$AB$3^$AQ$2+InputData!$AI53),1)</f>
        <v>1</v>
      </c>
      <c r="Y54" s="284">
        <f>IF($AC$3&lt;$AD$3,EXP(InputData!$AJ53*$AC$3^$AQ$2+InputData!$AI53),1)</f>
        <v>1</v>
      </c>
      <c r="Z54" s="284">
        <f>IF($AD$3&lt;$AD$3,EXP(InputData!$AJ53*$AD$3^RRinputs!F$3+InputData!$AI53),1)</f>
        <v>1</v>
      </c>
      <c r="AA54" s="949">
        <f>AA$3+'Run model'!$F$13</f>
        <v>204.75000001000006</v>
      </c>
      <c r="AB54" s="724">
        <f>AB$3+'Run model'!$F$13</f>
        <v>486.45570000000004</v>
      </c>
      <c r="AC54" s="724">
        <f>AC$3+'Run model'!$F$13</f>
        <v>1229.4259999999999</v>
      </c>
      <c r="AD54" s="724">
        <f>AD$3+'Run model'!$F$13</f>
        <v>3305.181</v>
      </c>
      <c r="AE54" s="263">
        <f>IF(AA54&lt;$AD$3,EXP(InputData!$AB53*AA54^$AQ$2+InputData!$AA53),1)</f>
        <v>1</v>
      </c>
      <c r="AF54" s="264">
        <f>IF(AB54&lt;$AD$3,EXP(InputData!$AB53*AB54^$AQ$2+InputData!$AA53),1)</f>
        <v>1</v>
      </c>
      <c r="AG54" s="264">
        <f>IF(AC54&lt;$AD$3,EXP(InputData!$AB53*AC54^$AQ$2+InputData!$AA53),1)</f>
        <v>1</v>
      </c>
      <c r="AH54" s="264">
        <v>1</v>
      </c>
      <c r="AI54" s="741">
        <f>IF(AA54&lt;$AD$3,EXP(InputData!$AD53*AA54^$AQ$3+InputData!$AC53),1)</f>
        <v>1</v>
      </c>
      <c r="AJ54" s="284">
        <f>IF(AB54&lt;$AD$3,EXP(InputData!$AD53*AB54^$AQ$3+InputData!$AC53),1)</f>
        <v>1</v>
      </c>
      <c r="AK54" s="284">
        <f>IF(AC54&lt;$AD$3,EXP(InputData!$AD53*AC54^$AQ$3+InputData!$AC53),1)</f>
        <v>1</v>
      </c>
      <c r="AL54" s="285">
        <v>1</v>
      </c>
      <c r="AM54" s="284">
        <v>1</v>
      </c>
      <c r="AN54" s="284">
        <v>1</v>
      </c>
      <c r="AO54" s="284">
        <v>1</v>
      </c>
      <c r="AP54" s="284">
        <v>1</v>
      </c>
      <c r="AQ54" s="741">
        <f>IF(AA54&lt;$AD$3,EXP(InputData!$AH53*AA54^RRinputs!F$3+InputData!$AG53),1)</f>
        <v>1</v>
      </c>
      <c r="AR54" s="284">
        <f>IF(AB54&lt;$AD$3,EXP(InputData!$AH53*AB54^$AQ$3+InputData!$AG53),1)</f>
        <v>1</v>
      </c>
      <c r="AS54" s="284">
        <f>IF(AC54&lt;$AD$3,EXP(InputData!$AH53*AC54^$AQ$3+InputData!$AG53),1)</f>
        <v>1</v>
      </c>
      <c r="AT54" s="284">
        <v>1</v>
      </c>
      <c r="AU54" s="741">
        <f>IF(AA54&lt;$AD$3,EXP(InputData!$AJ53*AA54^$AQ$2+InputData!$AI53),1)</f>
        <v>1</v>
      </c>
      <c r="AV54" s="284">
        <f>IF(AB54&lt;$AD$3,EXP(InputData!$AJ53*AB54^$AQ$2+InputData!$AI53),1)</f>
        <v>1</v>
      </c>
      <c r="AW54" s="284">
        <f>IF(AC54&lt;$AD$3,EXP(InputData!$AJ53*AC54^$AQ$2+InputData!$AI53),1)</f>
        <v>1</v>
      </c>
      <c r="AX54" s="285">
        <v>1</v>
      </c>
      <c r="AY54" s="586">
        <f>-Diabetes!AK53*(InputData!$BB$5-1)/(Diabetes!Q53*(InputData!$BB$5-1)+1)</f>
        <v>0</v>
      </c>
      <c r="AZ54" s="587">
        <f>-Diabetes!AK53*(InputData!$BC$5-1)/(Diabetes!Q53*(InputData!$BC$5-1)+1)</f>
        <v>0</v>
      </c>
      <c r="BA54" s="588">
        <f t="shared" si="11"/>
        <v>0</v>
      </c>
      <c r="BB54" s="589">
        <f t="shared" si="1"/>
        <v>0</v>
      </c>
      <c r="BC54" s="589">
        <f t="shared" si="2"/>
        <v>0</v>
      </c>
      <c r="BD54" s="589">
        <f t="shared" si="3"/>
        <v>0</v>
      </c>
      <c r="BE54" s="590">
        <f t="shared" si="4"/>
        <v>0</v>
      </c>
      <c r="BF54" s="589">
        <f t="shared" si="5"/>
        <v>1</v>
      </c>
      <c r="BG54" s="589">
        <f t="shared" si="6"/>
        <v>1</v>
      </c>
      <c r="BH54" s="588">
        <f>(1-BA54*(1-InputData!$BD$233))</f>
        <v>1</v>
      </c>
      <c r="BI54" s="589">
        <f>(1-BB54*(1-InputData!$BD$234))</f>
        <v>1</v>
      </c>
      <c r="BJ54" s="589">
        <f t="shared" si="7"/>
        <v>1</v>
      </c>
      <c r="BK54" s="589">
        <f t="shared" si="8"/>
        <v>1</v>
      </c>
      <c r="BL54" s="590">
        <f t="shared" si="9"/>
        <v>1</v>
      </c>
    </row>
    <row r="55" spans="1:64">
      <c r="A55" s="8" t="s">
        <v>13</v>
      </c>
      <c r="B55">
        <f t="shared" si="10"/>
        <v>146</v>
      </c>
      <c r="C55" s="286">
        <f>InputData!AK54</f>
        <v>0</v>
      </c>
      <c r="D55" s="287">
        <f>InputData!AL54</f>
        <v>0</v>
      </c>
      <c r="E55" s="287">
        <f>InputData!AM54</f>
        <v>0</v>
      </c>
      <c r="F55" s="287">
        <f>InputData!AN54</f>
        <v>0</v>
      </c>
      <c r="G55" s="741">
        <f>IF($AA$3&lt;$AD$3,EXP(InputData!$AB54*$AA$3^$AQ$2+InputData!$AA54),1)</f>
        <v>1</v>
      </c>
      <c r="H55" s="284">
        <f>IF($AB$3&lt;$AD$3,EXP(InputData!$AB54*$AB$3^$AQ$2+InputData!$AA54),1)</f>
        <v>1</v>
      </c>
      <c r="I55" s="284">
        <f>IF($AC$3&lt;$AD$3,EXP(InputData!$AB54*$AC$3^$AQ$2+InputData!$AA54),1)</f>
        <v>1</v>
      </c>
      <c r="J55" s="284">
        <f>IF($AD$3&lt;$AD$3,EXP(InputData!$AB54*$AD$3^RRinputs!$F$3+InputData!$AA54),1)</f>
        <v>1</v>
      </c>
      <c r="K55" s="741">
        <f>IF($AA$3&lt;$AD$3,EXP(InputData!$AD54*$AA$3^$AQ$3+InputData!$AC54),1)</f>
        <v>1</v>
      </c>
      <c r="L55" s="284">
        <f>IF($AB$3&lt;$AD$3,EXP(InputData!$AD54*$AB$3^$AQ$3+InputData!$AC54),1)</f>
        <v>1</v>
      </c>
      <c r="M55" s="284">
        <f>IF($AC$3&lt;$AD$3,EXP(InputData!$AD54*$AC$3^$AQ$3+InputData!$AC54),1)</f>
        <v>1</v>
      </c>
      <c r="N55" s="285">
        <f>IF($AD$3&lt;$AD$3,EXP(InputData!$AD54*$AD$3^RRinputs!$F$3+InputData!$AC54),1)</f>
        <v>1</v>
      </c>
      <c r="O55" s="284">
        <v>1</v>
      </c>
      <c r="P55" s="284">
        <v>1</v>
      </c>
      <c r="Q55" s="284">
        <v>1</v>
      </c>
      <c r="R55" s="284">
        <v>1</v>
      </c>
      <c r="S55" s="741">
        <f>IF($AA$3&lt;$AD$3,EXP(InputData!$AH54*$AA$3^$AQ$3+InputData!$AG54),1)</f>
        <v>1</v>
      </c>
      <c r="T55" s="284">
        <f>IF($AB$3&lt;$AD$3,EXP(InputData!$AH54*$AB$3^$AQ$3+InputData!$AG54),1)</f>
        <v>1</v>
      </c>
      <c r="U55" s="284">
        <f>IF($AC$3&lt;$AD$3,EXP(InputData!$AH54*$AC$3^$AQ$3+InputData!$AG54),1)</f>
        <v>1</v>
      </c>
      <c r="V55" s="284">
        <f>IF($AD$3&lt;$AD$3,EXP(InputData!$AH54*$AD$3^RRinputs!$F$3+InputData!$AG54),1)</f>
        <v>1</v>
      </c>
      <c r="W55" s="741">
        <f>IF($AA$3&lt;$AD$3,EXP(InputData!$AJ54*$AA$3^$AQ$2+InputData!$AI54),1)</f>
        <v>1</v>
      </c>
      <c r="X55" s="284">
        <f>IF($AB$3&lt;$AD$3,EXP(InputData!$AJ54*$AB$3^$AQ$2+InputData!$AI54),1)</f>
        <v>1</v>
      </c>
      <c r="Y55" s="284">
        <f>IF($AC$3&lt;$AD$3,EXP(InputData!$AJ54*$AC$3^$AQ$2+InputData!$AI54),1)</f>
        <v>1</v>
      </c>
      <c r="Z55" s="284">
        <f>IF($AD$3&lt;$AD$3,EXP(InputData!$AJ54*$AD$3^RRinputs!F$3+InputData!$AI54),1)</f>
        <v>1</v>
      </c>
      <c r="AA55" s="949">
        <f>AA$3+'Run model'!$F$13</f>
        <v>204.75000001000006</v>
      </c>
      <c r="AB55" s="724">
        <f>AB$3+'Run model'!$F$13</f>
        <v>486.45570000000004</v>
      </c>
      <c r="AC55" s="724">
        <f>AC$3+'Run model'!$F$13</f>
        <v>1229.4259999999999</v>
      </c>
      <c r="AD55" s="724">
        <f>AD$3+'Run model'!$F$13</f>
        <v>3305.181</v>
      </c>
      <c r="AE55" s="263">
        <f>IF(AA55&lt;$AD$3,EXP(InputData!$AB54*AA55^$AQ$2+InputData!$AA54),1)</f>
        <v>1</v>
      </c>
      <c r="AF55" s="264">
        <f>IF(AB55&lt;$AD$3,EXP(InputData!$AB54*AB55^$AQ$2+InputData!$AA54),1)</f>
        <v>1</v>
      </c>
      <c r="AG55" s="264">
        <f>IF(AC55&lt;$AD$3,EXP(InputData!$AB54*AC55^$AQ$2+InputData!$AA54),1)</f>
        <v>1</v>
      </c>
      <c r="AH55" s="264">
        <v>1</v>
      </c>
      <c r="AI55" s="741">
        <f>IF(AA55&lt;$AD$3,EXP(InputData!$AD54*AA55^$AQ$3+InputData!$AC54),1)</f>
        <v>1</v>
      </c>
      <c r="AJ55" s="284">
        <f>IF(AB55&lt;$AD$3,EXP(InputData!$AD54*AB55^$AQ$3+InputData!$AC54),1)</f>
        <v>1</v>
      </c>
      <c r="AK55" s="284">
        <f>IF(AC55&lt;$AD$3,EXP(InputData!$AD54*AC55^$AQ$3+InputData!$AC54),1)</f>
        <v>1</v>
      </c>
      <c r="AL55" s="285">
        <v>1</v>
      </c>
      <c r="AM55" s="284">
        <v>1</v>
      </c>
      <c r="AN55" s="284">
        <v>1</v>
      </c>
      <c r="AO55" s="284">
        <v>1</v>
      </c>
      <c r="AP55" s="284">
        <v>1</v>
      </c>
      <c r="AQ55" s="741">
        <f>IF(AA55&lt;$AD$3,EXP(InputData!$AH54*AA55^RRinputs!F$3+InputData!$AG54),1)</f>
        <v>1</v>
      </c>
      <c r="AR55" s="284">
        <f>IF(AB55&lt;$AD$3,EXP(InputData!$AH54*AB55^$AQ$3+InputData!$AG54),1)</f>
        <v>1</v>
      </c>
      <c r="AS55" s="284">
        <f>IF(AC55&lt;$AD$3,EXP(InputData!$AH54*AC55^$AQ$3+InputData!$AG54),1)</f>
        <v>1</v>
      </c>
      <c r="AT55" s="284">
        <v>1</v>
      </c>
      <c r="AU55" s="741">
        <f>IF(AA55&lt;$AD$3,EXP(InputData!$AJ54*AA55^$AQ$2+InputData!$AI54),1)</f>
        <v>1</v>
      </c>
      <c r="AV55" s="284">
        <f>IF(AB55&lt;$AD$3,EXP(InputData!$AJ54*AB55^$AQ$2+InputData!$AI54),1)</f>
        <v>1</v>
      </c>
      <c r="AW55" s="284">
        <f>IF(AC55&lt;$AD$3,EXP(InputData!$AJ54*AC55^$AQ$2+InputData!$AI54),1)</f>
        <v>1</v>
      </c>
      <c r="AX55" s="285">
        <v>1</v>
      </c>
      <c r="AY55" s="586">
        <f>-Diabetes!AK54*(InputData!$BB$5-1)/(Diabetes!Q54*(InputData!$BB$5-1)+1)</f>
        <v>0</v>
      </c>
      <c r="AZ55" s="587">
        <f>-Diabetes!AK54*(InputData!$BC$5-1)/(Diabetes!Q54*(InputData!$BC$5-1)+1)</f>
        <v>0</v>
      </c>
      <c r="BA55" s="588">
        <f t="shared" si="11"/>
        <v>0</v>
      </c>
      <c r="BB55" s="589">
        <f t="shared" si="1"/>
        <v>0</v>
      </c>
      <c r="BC55" s="589">
        <f t="shared" si="2"/>
        <v>0</v>
      </c>
      <c r="BD55" s="589">
        <f t="shared" si="3"/>
        <v>0</v>
      </c>
      <c r="BE55" s="590">
        <f t="shared" si="4"/>
        <v>0</v>
      </c>
      <c r="BF55" s="589">
        <f t="shared" si="5"/>
        <v>1</v>
      </c>
      <c r="BG55" s="589">
        <f t="shared" si="6"/>
        <v>1</v>
      </c>
      <c r="BH55" s="588">
        <f>(1-BA55*(1-InputData!$BD$233))</f>
        <v>1</v>
      </c>
      <c r="BI55" s="589">
        <f>(1-BB55*(1-InputData!$BD$234))</f>
        <v>1</v>
      </c>
      <c r="BJ55" s="589">
        <f t="shared" si="7"/>
        <v>1</v>
      </c>
      <c r="BK55" s="589">
        <f t="shared" si="8"/>
        <v>1</v>
      </c>
      <c r="BL55" s="590">
        <f t="shared" si="9"/>
        <v>1</v>
      </c>
    </row>
    <row r="56" spans="1:64">
      <c r="A56" s="8" t="s">
        <v>13</v>
      </c>
      <c r="B56">
        <f t="shared" si="10"/>
        <v>147</v>
      </c>
      <c r="C56" s="286">
        <f>InputData!AK55</f>
        <v>0</v>
      </c>
      <c r="D56" s="287">
        <f>InputData!AL55</f>
        <v>0</v>
      </c>
      <c r="E56" s="287">
        <f>InputData!AM55</f>
        <v>0</v>
      </c>
      <c r="F56" s="287">
        <f>InputData!AN55</f>
        <v>0</v>
      </c>
      <c r="G56" s="741">
        <f>IF($AA$3&lt;$AD$3,EXP(InputData!$AB55*$AA$3^$AQ$2+InputData!$AA55),1)</f>
        <v>1</v>
      </c>
      <c r="H56" s="284">
        <f>IF($AB$3&lt;$AD$3,EXP(InputData!$AB55*$AB$3^$AQ$2+InputData!$AA55),1)</f>
        <v>1</v>
      </c>
      <c r="I56" s="284">
        <f>IF($AC$3&lt;$AD$3,EXP(InputData!$AB55*$AC$3^$AQ$2+InputData!$AA55),1)</f>
        <v>1</v>
      </c>
      <c r="J56" s="284">
        <f>IF($AD$3&lt;$AD$3,EXP(InputData!$AB55*$AD$3^RRinputs!$F$3+InputData!$AA55),1)</f>
        <v>1</v>
      </c>
      <c r="K56" s="741">
        <f>IF($AA$3&lt;$AD$3,EXP(InputData!$AD55*$AA$3^$AQ$3+InputData!$AC55),1)</f>
        <v>1</v>
      </c>
      <c r="L56" s="284">
        <f>IF($AB$3&lt;$AD$3,EXP(InputData!$AD55*$AB$3^$AQ$3+InputData!$AC55),1)</f>
        <v>1</v>
      </c>
      <c r="M56" s="284">
        <f>IF($AC$3&lt;$AD$3,EXP(InputData!$AD55*$AC$3^$AQ$3+InputData!$AC55),1)</f>
        <v>1</v>
      </c>
      <c r="N56" s="285">
        <f>IF($AD$3&lt;$AD$3,EXP(InputData!$AD55*$AD$3^RRinputs!$F$3+InputData!$AC55),1)</f>
        <v>1</v>
      </c>
      <c r="O56" s="284">
        <v>1</v>
      </c>
      <c r="P56" s="284">
        <v>1</v>
      </c>
      <c r="Q56" s="284">
        <v>1</v>
      </c>
      <c r="R56" s="284">
        <v>1</v>
      </c>
      <c r="S56" s="741">
        <f>IF($AA$3&lt;$AD$3,EXP(InputData!$AH55*$AA$3^$AQ$3+InputData!$AG55),1)</f>
        <v>1</v>
      </c>
      <c r="T56" s="284">
        <f>IF($AB$3&lt;$AD$3,EXP(InputData!$AH55*$AB$3^$AQ$3+InputData!$AG55),1)</f>
        <v>1</v>
      </c>
      <c r="U56" s="284">
        <f>IF($AC$3&lt;$AD$3,EXP(InputData!$AH55*$AC$3^$AQ$3+InputData!$AG55),1)</f>
        <v>1</v>
      </c>
      <c r="V56" s="284">
        <f>IF($AD$3&lt;$AD$3,EXP(InputData!$AH55*$AD$3^RRinputs!$F$3+InputData!$AG55),1)</f>
        <v>1</v>
      </c>
      <c r="W56" s="741">
        <f>IF($AA$3&lt;$AD$3,EXP(InputData!$AJ55*$AA$3^$AQ$2+InputData!$AI55),1)</f>
        <v>1</v>
      </c>
      <c r="X56" s="284">
        <f>IF($AB$3&lt;$AD$3,EXP(InputData!$AJ55*$AB$3^$AQ$2+InputData!$AI55),1)</f>
        <v>1</v>
      </c>
      <c r="Y56" s="284">
        <f>IF($AC$3&lt;$AD$3,EXP(InputData!$AJ55*$AC$3^$AQ$2+InputData!$AI55),1)</f>
        <v>1</v>
      </c>
      <c r="Z56" s="284">
        <f>IF($AD$3&lt;$AD$3,EXP(InputData!$AJ55*$AD$3^RRinputs!F$3+InputData!$AI55),1)</f>
        <v>1</v>
      </c>
      <c r="AA56" s="949">
        <f>AA$3+'Run model'!$F$13</f>
        <v>204.75000001000006</v>
      </c>
      <c r="AB56" s="724">
        <f>AB$3+'Run model'!$F$13</f>
        <v>486.45570000000004</v>
      </c>
      <c r="AC56" s="724">
        <f>AC$3+'Run model'!$F$13</f>
        <v>1229.4259999999999</v>
      </c>
      <c r="AD56" s="724">
        <f>AD$3+'Run model'!$F$13</f>
        <v>3305.181</v>
      </c>
      <c r="AE56" s="263">
        <f>IF(AA56&lt;$AD$3,EXP(InputData!$AB55*AA56^$AQ$2+InputData!$AA55),1)</f>
        <v>1</v>
      </c>
      <c r="AF56" s="264">
        <f>IF(AB56&lt;$AD$3,EXP(InputData!$AB55*AB56^$AQ$2+InputData!$AA55),1)</f>
        <v>1</v>
      </c>
      <c r="AG56" s="264">
        <f>IF(AC56&lt;$AD$3,EXP(InputData!$AB55*AC56^$AQ$2+InputData!$AA55),1)</f>
        <v>1</v>
      </c>
      <c r="AH56" s="264">
        <v>1</v>
      </c>
      <c r="AI56" s="741">
        <f>IF(AA56&lt;$AD$3,EXP(InputData!$AD55*AA56^$AQ$3+InputData!$AC55),1)</f>
        <v>1</v>
      </c>
      <c r="AJ56" s="284">
        <f>IF(AB56&lt;$AD$3,EXP(InputData!$AD55*AB56^$AQ$3+InputData!$AC55),1)</f>
        <v>1</v>
      </c>
      <c r="AK56" s="284">
        <f>IF(AC56&lt;$AD$3,EXP(InputData!$AD55*AC56^$AQ$3+InputData!$AC55),1)</f>
        <v>1</v>
      </c>
      <c r="AL56" s="285">
        <v>1</v>
      </c>
      <c r="AM56" s="284">
        <v>1</v>
      </c>
      <c r="AN56" s="284">
        <v>1</v>
      </c>
      <c r="AO56" s="284">
        <v>1</v>
      </c>
      <c r="AP56" s="284">
        <v>1</v>
      </c>
      <c r="AQ56" s="741">
        <f>IF(AA56&lt;$AD$3,EXP(InputData!$AH55*AA56^RRinputs!F$3+InputData!$AG55),1)</f>
        <v>1</v>
      </c>
      <c r="AR56" s="284">
        <f>IF(AB56&lt;$AD$3,EXP(InputData!$AH55*AB56^$AQ$3+InputData!$AG55),1)</f>
        <v>1</v>
      </c>
      <c r="AS56" s="284">
        <f>IF(AC56&lt;$AD$3,EXP(InputData!$AH55*AC56^$AQ$3+InputData!$AG55),1)</f>
        <v>1</v>
      </c>
      <c r="AT56" s="284">
        <v>1</v>
      </c>
      <c r="AU56" s="741">
        <f>IF(AA56&lt;$AD$3,EXP(InputData!$AJ55*AA56^$AQ$2+InputData!$AI55),1)</f>
        <v>1</v>
      </c>
      <c r="AV56" s="284">
        <f>IF(AB56&lt;$AD$3,EXP(InputData!$AJ55*AB56^$AQ$2+InputData!$AI55),1)</f>
        <v>1</v>
      </c>
      <c r="AW56" s="284">
        <f>IF(AC56&lt;$AD$3,EXP(InputData!$AJ55*AC56^$AQ$2+InputData!$AI55),1)</f>
        <v>1</v>
      </c>
      <c r="AX56" s="285">
        <v>1</v>
      </c>
      <c r="AY56" s="586">
        <f>-Diabetes!AK55*(InputData!$BB$5-1)/(Diabetes!Q55*(InputData!$BB$5-1)+1)</f>
        <v>0</v>
      </c>
      <c r="AZ56" s="587">
        <f>-Diabetes!AK55*(InputData!$BC$5-1)/(Diabetes!Q55*(InputData!$BC$5-1)+1)</f>
        <v>0</v>
      </c>
      <c r="BA56" s="588">
        <f t="shared" si="11"/>
        <v>0</v>
      </c>
      <c r="BB56" s="589">
        <f t="shared" si="1"/>
        <v>0</v>
      </c>
      <c r="BC56" s="589">
        <f t="shared" si="2"/>
        <v>0</v>
      </c>
      <c r="BD56" s="589">
        <f t="shared" si="3"/>
        <v>0</v>
      </c>
      <c r="BE56" s="590">
        <f t="shared" si="4"/>
        <v>0</v>
      </c>
      <c r="BF56" s="589">
        <f t="shared" si="5"/>
        <v>1</v>
      </c>
      <c r="BG56" s="589">
        <f t="shared" si="6"/>
        <v>1</v>
      </c>
      <c r="BH56" s="588">
        <f>(1-BA56*(1-InputData!$BD$233))</f>
        <v>1</v>
      </c>
      <c r="BI56" s="589">
        <f>(1-BB56*(1-InputData!$BD$234))</f>
        <v>1</v>
      </c>
      <c r="BJ56" s="589">
        <f t="shared" si="7"/>
        <v>1</v>
      </c>
      <c r="BK56" s="589">
        <f t="shared" si="8"/>
        <v>1</v>
      </c>
      <c r="BL56" s="590">
        <f t="shared" si="9"/>
        <v>1</v>
      </c>
    </row>
    <row r="57" spans="1:64">
      <c r="A57" s="8" t="s">
        <v>13</v>
      </c>
      <c r="B57">
        <f t="shared" si="10"/>
        <v>148</v>
      </c>
      <c r="C57" s="286">
        <f>InputData!AK56</f>
        <v>0</v>
      </c>
      <c r="D57" s="287">
        <f>InputData!AL56</f>
        <v>0</v>
      </c>
      <c r="E57" s="287">
        <f>InputData!AM56</f>
        <v>0</v>
      </c>
      <c r="F57" s="287">
        <f>InputData!AN56</f>
        <v>0</v>
      </c>
      <c r="G57" s="741">
        <f>IF($AA$3&lt;$AD$3,EXP(InputData!$AB56*$AA$3^$AQ$2+InputData!$AA56),1)</f>
        <v>1</v>
      </c>
      <c r="H57" s="284">
        <f>IF($AB$3&lt;$AD$3,EXP(InputData!$AB56*$AB$3^$AQ$2+InputData!$AA56),1)</f>
        <v>1</v>
      </c>
      <c r="I57" s="284">
        <f>IF($AC$3&lt;$AD$3,EXP(InputData!$AB56*$AC$3^$AQ$2+InputData!$AA56),1)</f>
        <v>1</v>
      </c>
      <c r="J57" s="284">
        <f>IF($AD$3&lt;$AD$3,EXP(InputData!$AB56*$AD$3^RRinputs!$F$3+InputData!$AA56),1)</f>
        <v>1</v>
      </c>
      <c r="K57" s="741">
        <f>IF($AA$3&lt;$AD$3,EXP(InputData!$AD56*$AA$3^$AQ$3+InputData!$AC56),1)</f>
        <v>1</v>
      </c>
      <c r="L57" s="284">
        <f>IF($AB$3&lt;$AD$3,EXP(InputData!$AD56*$AB$3^$AQ$3+InputData!$AC56),1)</f>
        <v>1</v>
      </c>
      <c r="M57" s="284">
        <f>IF($AC$3&lt;$AD$3,EXP(InputData!$AD56*$AC$3^$AQ$3+InputData!$AC56),1)</f>
        <v>1</v>
      </c>
      <c r="N57" s="285">
        <f>IF($AD$3&lt;$AD$3,EXP(InputData!$AD56*$AD$3^RRinputs!$F$3+InputData!$AC56),1)</f>
        <v>1</v>
      </c>
      <c r="O57" s="284">
        <v>1</v>
      </c>
      <c r="P57" s="284">
        <v>1</v>
      </c>
      <c r="Q57" s="284">
        <v>1</v>
      </c>
      <c r="R57" s="284">
        <v>1</v>
      </c>
      <c r="S57" s="741">
        <f>IF($AA$3&lt;$AD$3,EXP(InputData!$AH56*$AA$3^$AQ$3+InputData!$AG56),1)</f>
        <v>1</v>
      </c>
      <c r="T57" s="284">
        <f>IF($AB$3&lt;$AD$3,EXP(InputData!$AH56*$AB$3^$AQ$3+InputData!$AG56),1)</f>
        <v>1</v>
      </c>
      <c r="U57" s="284">
        <f>IF($AC$3&lt;$AD$3,EXP(InputData!$AH56*$AC$3^$AQ$3+InputData!$AG56),1)</f>
        <v>1</v>
      </c>
      <c r="V57" s="284">
        <f>IF($AD$3&lt;$AD$3,EXP(InputData!$AH56*$AD$3^RRinputs!$F$3+InputData!$AG56),1)</f>
        <v>1</v>
      </c>
      <c r="W57" s="741">
        <f>IF($AA$3&lt;$AD$3,EXP(InputData!$AJ56*$AA$3^$AQ$2+InputData!$AI56),1)</f>
        <v>1</v>
      </c>
      <c r="X57" s="284">
        <f>IF($AB$3&lt;$AD$3,EXP(InputData!$AJ56*$AB$3^$AQ$2+InputData!$AI56),1)</f>
        <v>1</v>
      </c>
      <c r="Y57" s="284">
        <f>IF($AC$3&lt;$AD$3,EXP(InputData!$AJ56*$AC$3^$AQ$2+InputData!$AI56),1)</f>
        <v>1</v>
      </c>
      <c r="Z57" s="284">
        <f>IF($AD$3&lt;$AD$3,EXP(InputData!$AJ56*$AD$3^RRinputs!F$3+InputData!$AI56),1)</f>
        <v>1</v>
      </c>
      <c r="AA57" s="949">
        <f>AA$3+'Run model'!$F$13</f>
        <v>204.75000001000006</v>
      </c>
      <c r="AB57" s="724">
        <f>AB$3+'Run model'!$F$13</f>
        <v>486.45570000000004</v>
      </c>
      <c r="AC57" s="724">
        <f>AC$3+'Run model'!$F$13</f>
        <v>1229.4259999999999</v>
      </c>
      <c r="AD57" s="724">
        <f>AD$3+'Run model'!$F$13</f>
        <v>3305.181</v>
      </c>
      <c r="AE57" s="263">
        <f>IF(AA57&lt;$AD$3,EXP(InputData!$AB56*AA57^$AQ$2+InputData!$AA56),1)</f>
        <v>1</v>
      </c>
      <c r="AF57" s="264">
        <f>IF(AB57&lt;$AD$3,EXP(InputData!$AB56*AB57^$AQ$2+InputData!$AA56),1)</f>
        <v>1</v>
      </c>
      <c r="AG57" s="264">
        <f>IF(AC57&lt;$AD$3,EXP(InputData!$AB56*AC57^$AQ$2+InputData!$AA56),1)</f>
        <v>1</v>
      </c>
      <c r="AH57" s="264">
        <v>1</v>
      </c>
      <c r="AI57" s="741">
        <f>IF(AA57&lt;$AD$3,EXP(InputData!$AD56*AA57^$AQ$3+InputData!$AC56),1)</f>
        <v>1</v>
      </c>
      <c r="AJ57" s="284">
        <f>IF(AB57&lt;$AD$3,EXP(InputData!$AD56*AB57^$AQ$3+InputData!$AC56),1)</f>
        <v>1</v>
      </c>
      <c r="AK57" s="284">
        <f>IF(AC57&lt;$AD$3,EXP(InputData!$AD56*AC57^$AQ$3+InputData!$AC56),1)</f>
        <v>1</v>
      </c>
      <c r="AL57" s="285">
        <v>1</v>
      </c>
      <c r="AM57" s="284">
        <v>1</v>
      </c>
      <c r="AN57" s="284">
        <v>1</v>
      </c>
      <c r="AO57" s="284">
        <v>1</v>
      </c>
      <c r="AP57" s="284">
        <v>1</v>
      </c>
      <c r="AQ57" s="741">
        <f>IF(AA57&lt;$AD$3,EXP(InputData!$AH56*AA57^RRinputs!F$3+InputData!$AG56),1)</f>
        <v>1</v>
      </c>
      <c r="AR57" s="284">
        <f>IF(AB57&lt;$AD$3,EXP(InputData!$AH56*AB57^$AQ$3+InputData!$AG56),1)</f>
        <v>1</v>
      </c>
      <c r="AS57" s="284">
        <f>IF(AC57&lt;$AD$3,EXP(InputData!$AH56*AC57^$AQ$3+InputData!$AG56),1)</f>
        <v>1</v>
      </c>
      <c r="AT57" s="284">
        <v>1</v>
      </c>
      <c r="AU57" s="741">
        <f>IF(AA57&lt;$AD$3,EXP(InputData!$AJ56*AA57^$AQ$2+InputData!$AI56),1)</f>
        <v>1</v>
      </c>
      <c r="AV57" s="284">
        <f>IF(AB57&lt;$AD$3,EXP(InputData!$AJ56*AB57^$AQ$2+InputData!$AI56),1)</f>
        <v>1</v>
      </c>
      <c r="AW57" s="284">
        <f>IF(AC57&lt;$AD$3,EXP(InputData!$AJ56*AC57^$AQ$2+InputData!$AI56),1)</f>
        <v>1</v>
      </c>
      <c r="AX57" s="285">
        <v>1</v>
      </c>
      <c r="AY57" s="586">
        <f>-Diabetes!AK56*(InputData!$BB$5-1)/(Diabetes!Q56*(InputData!$BB$5-1)+1)</f>
        <v>0</v>
      </c>
      <c r="AZ57" s="587">
        <f>-Diabetes!AK56*(InputData!$BC$5-1)/(Diabetes!Q56*(InputData!$BC$5-1)+1)</f>
        <v>0</v>
      </c>
      <c r="BA57" s="588">
        <f t="shared" si="11"/>
        <v>0</v>
      </c>
      <c r="BB57" s="589">
        <f t="shared" si="1"/>
        <v>0</v>
      </c>
      <c r="BC57" s="589">
        <f t="shared" si="2"/>
        <v>0</v>
      </c>
      <c r="BD57" s="589">
        <f t="shared" si="3"/>
        <v>0</v>
      </c>
      <c r="BE57" s="590">
        <f t="shared" si="4"/>
        <v>0</v>
      </c>
      <c r="BF57" s="589">
        <f t="shared" si="5"/>
        <v>1</v>
      </c>
      <c r="BG57" s="589">
        <f t="shared" si="6"/>
        <v>1</v>
      </c>
      <c r="BH57" s="588">
        <f>(1-BA57*(1-InputData!$BD$233))</f>
        <v>1</v>
      </c>
      <c r="BI57" s="589">
        <f>(1-BB57*(1-InputData!$BD$234))</f>
        <v>1</v>
      </c>
      <c r="BJ57" s="589">
        <f t="shared" si="7"/>
        <v>1</v>
      </c>
      <c r="BK57" s="589">
        <f t="shared" si="8"/>
        <v>1</v>
      </c>
      <c r="BL57" s="590">
        <f t="shared" si="9"/>
        <v>1</v>
      </c>
    </row>
    <row r="58" spans="1:64">
      <c r="A58" s="8" t="s">
        <v>13</v>
      </c>
      <c r="B58">
        <f t="shared" si="10"/>
        <v>149</v>
      </c>
      <c r="C58" s="286">
        <f>InputData!AK57</f>
        <v>0</v>
      </c>
      <c r="D58" s="287">
        <f>InputData!AL57</f>
        <v>0</v>
      </c>
      <c r="E58" s="287">
        <f>InputData!AM57</f>
        <v>0</v>
      </c>
      <c r="F58" s="287">
        <f>InputData!AN57</f>
        <v>0</v>
      </c>
      <c r="G58" s="741">
        <f>IF($AA$3&lt;$AD$3,EXP(InputData!$AB57*$AA$3^$AQ$2+InputData!$AA57),1)</f>
        <v>1</v>
      </c>
      <c r="H58" s="284">
        <f>IF($AB$3&lt;$AD$3,EXP(InputData!$AB57*$AB$3^$AQ$2+InputData!$AA57),1)</f>
        <v>1</v>
      </c>
      <c r="I58" s="284">
        <f>IF($AC$3&lt;$AD$3,EXP(InputData!$AB57*$AC$3^$AQ$2+InputData!$AA57),1)</f>
        <v>1</v>
      </c>
      <c r="J58" s="284">
        <f>IF($AD$3&lt;$AD$3,EXP(InputData!$AB57*$AD$3^RRinputs!$F$3+InputData!$AA57),1)</f>
        <v>1</v>
      </c>
      <c r="K58" s="741">
        <f>IF($AA$3&lt;$AD$3,EXP(InputData!$AD57*$AA$3^$AQ$3+InputData!$AC57),1)</f>
        <v>1</v>
      </c>
      <c r="L58" s="284">
        <f>IF($AB$3&lt;$AD$3,EXP(InputData!$AD57*$AB$3^$AQ$3+InputData!$AC57),1)</f>
        <v>1</v>
      </c>
      <c r="M58" s="284">
        <f>IF($AC$3&lt;$AD$3,EXP(InputData!$AD57*$AC$3^$AQ$3+InputData!$AC57),1)</f>
        <v>1</v>
      </c>
      <c r="N58" s="285">
        <f>IF($AD$3&lt;$AD$3,EXP(InputData!$AD57*$AD$3^RRinputs!$F$3+InputData!$AC57),1)</f>
        <v>1</v>
      </c>
      <c r="O58" s="284">
        <v>1</v>
      </c>
      <c r="P58" s="284">
        <v>1</v>
      </c>
      <c r="Q58" s="284">
        <v>1</v>
      </c>
      <c r="R58" s="284">
        <v>1</v>
      </c>
      <c r="S58" s="741">
        <f>IF($AA$3&lt;$AD$3,EXP(InputData!$AH57*$AA$3^$AQ$3+InputData!$AG57),1)</f>
        <v>1</v>
      </c>
      <c r="T58" s="284">
        <f>IF($AB$3&lt;$AD$3,EXP(InputData!$AH57*$AB$3^$AQ$3+InputData!$AG57),1)</f>
        <v>1</v>
      </c>
      <c r="U58" s="284">
        <f>IF($AC$3&lt;$AD$3,EXP(InputData!$AH57*$AC$3^$AQ$3+InputData!$AG57),1)</f>
        <v>1</v>
      </c>
      <c r="V58" s="284">
        <f>IF($AD$3&lt;$AD$3,EXP(InputData!$AH57*$AD$3^RRinputs!$F$3+InputData!$AG57),1)</f>
        <v>1</v>
      </c>
      <c r="W58" s="741">
        <f>IF($AA$3&lt;$AD$3,EXP(InputData!$AJ57*$AA$3^$AQ$2+InputData!$AI57),1)</f>
        <v>1</v>
      </c>
      <c r="X58" s="284">
        <f>IF($AB$3&lt;$AD$3,EXP(InputData!$AJ57*$AB$3^$AQ$2+InputData!$AI57),1)</f>
        <v>1</v>
      </c>
      <c r="Y58" s="284">
        <f>IF($AC$3&lt;$AD$3,EXP(InputData!$AJ57*$AC$3^$AQ$2+InputData!$AI57),1)</f>
        <v>1</v>
      </c>
      <c r="Z58" s="284">
        <f>IF($AD$3&lt;$AD$3,EXP(InputData!$AJ57*$AD$3^RRinputs!F$3+InputData!$AI57),1)</f>
        <v>1</v>
      </c>
      <c r="AA58" s="949">
        <f>AA$3+'Run model'!$F$13</f>
        <v>204.75000001000006</v>
      </c>
      <c r="AB58" s="724">
        <f>AB$3+'Run model'!$F$13</f>
        <v>486.45570000000004</v>
      </c>
      <c r="AC58" s="724">
        <f>AC$3+'Run model'!$F$13</f>
        <v>1229.4259999999999</v>
      </c>
      <c r="AD58" s="724">
        <f>AD$3+'Run model'!$F$13</f>
        <v>3305.181</v>
      </c>
      <c r="AE58" s="263">
        <f>IF(AA58&lt;$AD$3,EXP(InputData!$AB57*AA58^$AQ$2+InputData!$AA57),1)</f>
        <v>1</v>
      </c>
      <c r="AF58" s="264">
        <f>IF(AB58&lt;$AD$3,EXP(InputData!$AB57*AB58^$AQ$2+InputData!$AA57),1)</f>
        <v>1</v>
      </c>
      <c r="AG58" s="264">
        <f>IF(AC58&lt;$AD$3,EXP(InputData!$AB57*AC58^$AQ$2+InputData!$AA57),1)</f>
        <v>1</v>
      </c>
      <c r="AH58" s="264">
        <v>1</v>
      </c>
      <c r="AI58" s="741">
        <f>IF(AA58&lt;$AD$3,EXP(InputData!$AD57*AA58^$AQ$3+InputData!$AC57),1)</f>
        <v>1</v>
      </c>
      <c r="AJ58" s="284">
        <f>IF(AB58&lt;$AD$3,EXP(InputData!$AD57*AB58^$AQ$3+InputData!$AC57),1)</f>
        <v>1</v>
      </c>
      <c r="AK58" s="284">
        <f>IF(AC58&lt;$AD$3,EXP(InputData!$AD57*AC58^$AQ$3+InputData!$AC57),1)</f>
        <v>1</v>
      </c>
      <c r="AL58" s="285">
        <v>1</v>
      </c>
      <c r="AM58" s="284">
        <v>1</v>
      </c>
      <c r="AN58" s="284">
        <v>1</v>
      </c>
      <c r="AO58" s="284">
        <v>1</v>
      </c>
      <c r="AP58" s="284">
        <v>1</v>
      </c>
      <c r="AQ58" s="741">
        <f>IF(AA58&lt;$AD$3,EXP(InputData!$AH57*AA58^RRinputs!F$3+InputData!$AG57),1)</f>
        <v>1</v>
      </c>
      <c r="AR58" s="284">
        <f>IF(AB58&lt;$AD$3,EXP(InputData!$AH57*AB58^$AQ$3+InputData!$AG57),1)</f>
        <v>1</v>
      </c>
      <c r="AS58" s="284">
        <f>IF(AC58&lt;$AD$3,EXP(InputData!$AH57*AC58^$AQ$3+InputData!$AG57),1)</f>
        <v>1</v>
      </c>
      <c r="AT58" s="284">
        <v>1</v>
      </c>
      <c r="AU58" s="741">
        <f>IF(AA58&lt;$AD$3,EXP(InputData!$AJ57*AA58^$AQ$2+InputData!$AI57),1)</f>
        <v>1</v>
      </c>
      <c r="AV58" s="284">
        <f>IF(AB58&lt;$AD$3,EXP(InputData!$AJ57*AB58^$AQ$2+InputData!$AI57),1)</f>
        <v>1</v>
      </c>
      <c r="AW58" s="284">
        <f>IF(AC58&lt;$AD$3,EXP(InputData!$AJ57*AC58^$AQ$2+InputData!$AI57),1)</f>
        <v>1</v>
      </c>
      <c r="AX58" s="285">
        <v>1</v>
      </c>
      <c r="AY58" s="586">
        <f>-Diabetes!AK57*(InputData!$BB$5-1)/(Diabetes!Q57*(InputData!$BB$5-1)+1)</f>
        <v>0</v>
      </c>
      <c r="AZ58" s="587">
        <f>-Diabetes!AK57*(InputData!$BC$5-1)/(Diabetes!Q57*(InputData!$BC$5-1)+1)</f>
        <v>0</v>
      </c>
      <c r="BA58" s="588">
        <f t="shared" si="11"/>
        <v>0</v>
      </c>
      <c r="BB58" s="589">
        <f t="shared" si="1"/>
        <v>0</v>
      </c>
      <c r="BC58" s="589">
        <f t="shared" si="2"/>
        <v>0</v>
      </c>
      <c r="BD58" s="589">
        <f t="shared" si="3"/>
        <v>0</v>
      </c>
      <c r="BE58" s="590">
        <f t="shared" si="4"/>
        <v>0</v>
      </c>
      <c r="BF58" s="589">
        <f t="shared" si="5"/>
        <v>1</v>
      </c>
      <c r="BG58" s="589">
        <f t="shared" si="6"/>
        <v>1</v>
      </c>
      <c r="BH58" s="588">
        <f>(1-BA58*(1-InputData!$BD$233))</f>
        <v>1</v>
      </c>
      <c r="BI58" s="589">
        <f>(1-BB58*(1-InputData!$BD$234))</f>
        <v>1</v>
      </c>
      <c r="BJ58" s="589">
        <f t="shared" si="7"/>
        <v>1</v>
      </c>
      <c r="BK58" s="589">
        <f t="shared" si="8"/>
        <v>1</v>
      </c>
      <c r="BL58" s="590">
        <f t="shared" si="9"/>
        <v>1</v>
      </c>
    </row>
    <row r="59" spans="1:64">
      <c r="A59" s="8" t="s">
        <v>13</v>
      </c>
      <c r="B59">
        <f t="shared" si="10"/>
        <v>150</v>
      </c>
      <c r="C59" s="286">
        <f>InputData!AK58</f>
        <v>0</v>
      </c>
      <c r="D59" s="287">
        <f>InputData!AL58</f>
        <v>0</v>
      </c>
      <c r="E59" s="287">
        <f>InputData!AM58</f>
        <v>0</v>
      </c>
      <c r="F59" s="287">
        <f>InputData!AN58</f>
        <v>0</v>
      </c>
      <c r="G59" s="741">
        <f>IF($AA$3&lt;$AD$3,EXP(InputData!$AB58*$AA$3^$AQ$2+InputData!$AA58),1)</f>
        <v>1</v>
      </c>
      <c r="H59" s="284">
        <f>IF($AB$3&lt;$AD$3,EXP(InputData!$AB58*$AB$3^$AQ$2+InputData!$AA58),1)</f>
        <v>1</v>
      </c>
      <c r="I59" s="284">
        <f>IF($AC$3&lt;$AD$3,EXP(InputData!$AB58*$AC$3^$AQ$2+InputData!$AA58),1)</f>
        <v>1</v>
      </c>
      <c r="J59" s="284">
        <f>IF($AD$3&lt;$AD$3,EXP(InputData!$AB58*$AD$3^RRinputs!$F$3+InputData!$AA58),1)</f>
        <v>1</v>
      </c>
      <c r="K59" s="741">
        <f>IF($AA$3&lt;$AD$3,EXP(InputData!$AD58*$AA$3^$AQ$3+InputData!$AC58),1)</f>
        <v>1</v>
      </c>
      <c r="L59" s="284">
        <f>IF($AB$3&lt;$AD$3,EXP(InputData!$AD58*$AB$3^$AQ$3+InputData!$AC58),1)</f>
        <v>1</v>
      </c>
      <c r="M59" s="284">
        <f>IF($AC$3&lt;$AD$3,EXP(InputData!$AD58*$AC$3^$AQ$3+InputData!$AC58),1)</f>
        <v>1</v>
      </c>
      <c r="N59" s="285">
        <f>IF($AD$3&lt;$AD$3,EXP(InputData!$AD58*$AD$3^RRinputs!$F$3+InputData!$AC58),1)</f>
        <v>1</v>
      </c>
      <c r="O59" s="284">
        <v>1</v>
      </c>
      <c r="P59" s="284">
        <v>1</v>
      </c>
      <c r="Q59" s="284">
        <v>1</v>
      </c>
      <c r="R59" s="284">
        <v>1</v>
      </c>
      <c r="S59" s="741">
        <f>IF($AA$3&lt;$AD$3,EXP(InputData!$AH58*$AA$3^$AQ$3+InputData!$AG58),1)</f>
        <v>1</v>
      </c>
      <c r="T59" s="284">
        <f>IF($AB$3&lt;$AD$3,EXP(InputData!$AH58*$AB$3^$AQ$3+InputData!$AG58),1)</f>
        <v>1</v>
      </c>
      <c r="U59" s="284">
        <f>IF($AC$3&lt;$AD$3,EXP(InputData!$AH58*$AC$3^$AQ$3+InputData!$AG58),1)</f>
        <v>1</v>
      </c>
      <c r="V59" s="284">
        <f>IF($AD$3&lt;$AD$3,EXP(InputData!$AH58*$AD$3^RRinputs!$F$3+InputData!$AG58),1)</f>
        <v>1</v>
      </c>
      <c r="W59" s="741">
        <f>IF($AA$3&lt;$AD$3,EXP(InputData!$AJ58*$AA$3^$AQ$2+InputData!$AI58),1)</f>
        <v>1</v>
      </c>
      <c r="X59" s="284">
        <f>IF($AB$3&lt;$AD$3,EXP(InputData!$AJ58*$AB$3^$AQ$2+InputData!$AI58),1)</f>
        <v>1</v>
      </c>
      <c r="Y59" s="284">
        <f>IF($AC$3&lt;$AD$3,EXP(InputData!$AJ58*$AC$3^$AQ$2+InputData!$AI58),1)</f>
        <v>1</v>
      </c>
      <c r="Z59" s="284">
        <f>IF($AD$3&lt;$AD$3,EXP(InputData!$AJ58*$AD$3^RRinputs!F$3+InputData!$AI58),1)</f>
        <v>1</v>
      </c>
      <c r="AA59" s="949">
        <f>AA$3+'Run model'!$F$13</f>
        <v>204.75000001000006</v>
      </c>
      <c r="AB59" s="724">
        <f>AB$3+'Run model'!$F$13</f>
        <v>486.45570000000004</v>
      </c>
      <c r="AC59" s="724">
        <f>AC$3+'Run model'!$F$13</f>
        <v>1229.4259999999999</v>
      </c>
      <c r="AD59" s="724">
        <f>AD$3+'Run model'!$F$13</f>
        <v>3305.181</v>
      </c>
      <c r="AE59" s="263">
        <f>IF(AA59&lt;$AD$3,EXP(InputData!$AB58*AA59^$AQ$2+InputData!$AA58),1)</f>
        <v>1</v>
      </c>
      <c r="AF59" s="264">
        <f>IF(AB59&lt;$AD$3,EXP(InputData!$AB58*AB59^$AQ$2+InputData!$AA58),1)</f>
        <v>1</v>
      </c>
      <c r="AG59" s="264">
        <f>IF(AC59&lt;$AD$3,EXP(InputData!$AB58*AC59^$AQ$2+InputData!$AA58),1)</f>
        <v>1</v>
      </c>
      <c r="AH59" s="264">
        <v>1</v>
      </c>
      <c r="AI59" s="741">
        <f>IF(AA59&lt;$AD$3,EXP(InputData!$AD58*AA59^$AQ$3+InputData!$AC58),1)</f>
        <v>1</v>
      </c>
      <c r="AJ59" s="284">
        <f>IF(AB59&lt;$AD$3,EXP(InputData!$AD58*AB59^$AQ$3+InputData!$AC58),1)</f>
        <v>1</v>
      </c>
      <c r="AK59" s="284">
        <f>IF(AC59&lt;$AD$3,EXP(InputData!$AD58*AC59^$AQ$3+InputData!$AC58),1)</f>
        <v>1</v>
      </c>
      <c r="AL59" s="285">
        <v>1</v>
      </c>
      <c r="AM59" s="284">
        <v>1</v>
      </c>
      <c r="AN59" s="284">
        <v>1</v>
      </c>
      <c r="AO59" s="284">
        <v>1</v>
      </c>
      <c r="AP59" s="284">
        <v>1</v>
      </c>
      <c r="AQ59" s="741">
        <f>IF(AA59&lt;$AD$3,EXP(InputData!$AH58*AA59^RRinputs!F$3+InputData!$AG58),1)</f>
        <v>1</v>
      </c>
      <c r="AR59" s="284">
        <f>IF(AB59&lt;$AD$3,EXP(InputData!$AH58*AB59^$AQ$3+InputData!$AG58),1)</f>
        <v>1</v>
      </c>
      <c r="AS59" s="284">
        <f>IF(AC59&lt;$AD$3,EXP(InputData!$AH58*AC59^$AQ$3+InputData!$AG58),1)</f>
        <v>1</v>
      </c>
      <c r="AT59" s="284">
        <v>1</v>
      </c>
      <c r="AU59" s="741">
        <f>IF(AA59&lt;$AD$3,EXP(InputData!$AJ58*AA59^$AQ$2+InputData!$AI58),1)</f>
        <v>1</v>
      </c>
      <c r="AV59" s="284">
        <f>IF(AB59&lt;$AD$3,EXP(InputData!$AJ58*AB59^$AQ$2+InputData!$AI58),1)</f>
        <v>1</v>
      </c>
      <c r="AW59" s="284">
        <f>IF(AC59&lt;$AD$3,EXP(InputData!$AJ58*AC59^$AQ$2+InputData!$AI58),1)</f>
        <v>1</v>
      </c>
      <c r="AX59" s="285">
        <v>1</v>
      </c>
      <c r="AY59" s="586">
        <f>-Diabetes!AK58*(InputData!$BB$5-1)/(Diabetes!Q58*(InputData!$BB$5-1)+1)</f>
        <v>0</v>
      </c>
      <c r="AZ59" s="587">
        <f>-Diabetes!AK58*(InputData!$BC$5-1)/(Diabetes!Q58*(InputData!$BC$5-1)+1)</f>
        <v>0</v>
      </c>
      <c r="BA59" s="588">
        <f t="shared" si="11"/>
        <v>0</v>
      </c>
      <c r="BB59" s="589">
        <f t="shared" si="1"/>
        <v>0</v>
      </c>
      <c r="BC59" s="589">
        <f t="shared" si="2"/>
        <v>0</v>
      </c>
      <c r="BD59" s="589">
        <f t="shared" si="3"/>
        <v>0</v>
      </c>
      <c r="BE59" s="590">
        <f t="shared" si="4"/>
        <v>0</v>
      </c>
      <c r="BF59" s="589">
        <f t="shared" si="5"/>
        <v>1</v>
      </c>
      <c r="BG59" s="589">
        <f t="shared" si="6"/>
        <v>1</v>
      </c>
      <c r="BH59" s="588">
        <f>(1-BA59*(1-InputData!$BD$233))</f>
        <v>1</v>
      </c>
      <c r="BI59" s="589">
        <f>(1-BB59*(1-InputData!$BD$234))</f>
        <v>1</v>
      </c>
      <c r="BJ59" s="589">
        <f t="shared" si="7"/>
        <v>1</v>
      </c>
      <c r="BK59" s="589">
        <f t="shared" si="8"/>
        <v>1</v>
      </c>
      <c r="BL59" s="590">
        <f t="shared" si="9"/>
        <v>1</v>
      </c>
    </row>
    <row r="60" spans="1:64">
      <c r="A60" s="8" t="s">
        <v>13</v>
      </c>
      <c r="B60">
        <f t="shared" si="10"/>
        <v>151</v>
      </c>
      <c r="C60" s="286">
        <f>InputData!AK59</f>
        <v>0</v>
      </c>
      <c r="D60" s="287">
        <f>InputData!AL59</f>
        <v>0</v>
      </c>
      <c r="E60" s="287">
        <f>InputData!AM59</f>
        <v>0</v>
      </c>
      <c r="F60" s="287">
        <f>InputData!AN59</f>
        <v>0</v>
      </c>
      <c r="G60" s="741">
        <f>IF($AA$3&lt;$AD$3,EXP(InputData!$AB59*$AA$3^$AQ$2+InputData!$AA59),1)</f>
        <v>1</v>
      </c>
      <c r="H60" s="284">
        <f>IF($AB$3&lt;$AD$3,EXP(InputData!$AB59*$AB$3^$AQ$2+InputData!$AA59),1)</f>
        <v>1</v>
      </c>
      <c r="I60" s="284">
        <f>IF($AC$3&lt;$AD$3,EXP(InputData!$AB59*$AC$3^$AQ$2+InputData!$AA59),1)</f>
        <v>1</v>
      </c>
      <c r="J60" s="284">
        <f>IF($AD$3&lt;$AD$3,EXP(InputData!$AB59*$AD$3^RRinputs!$F$3+InputData!$AA59),1)</f>
        <v>1</v>
      </c>
      <c r="K60" s="741">
        <f>IF($AA$3&lt;$AD$3,EXP(InputData!$AD59*$AA$3^$AQ$3+InputData!$AC59),1)</f>
        <v>1</v>
      </c>
      <c r="L60" s="284">
        <f>IF($AB$3&lt;$AD$3,EXP(InputData!$AD59*$AB$3^$AQ$3+InputData!$AC59),1)</f>
        <v>1</v>
      </c>
      <c r="M60" s="284">
        <f>IF($AC$3&lt;$AD$3,EXP(InputData!$AD59*$AC$3^$AQ$3+InputData!$AC59),1)</f>
        <v>1</v>
      </c>
      <c r="N60" s="285">
        <f>IF($AD$3&lt;$AD$3,EXP(InputData!$AD59*$AD$3^RRinputs!$F$3+InputData!$AC59),1)</f>
        <v>1</v>
      </c>
      <c r="O60" s="284">
        <v>1</v>
      </c>
      <c r="P60" s="284">
        <v>1</v>
      </c>
      <c r="Q60" s="284">
        <v>1</v>
      </c>
      <c r="R60" s="284">
        <v>1</v>
      </c>
      <c r="S60" s="741">
        <f>IF($AA$3&lt;$AD$3,EXP(InputData!$AH59*$AA$3^$AQ$3+InputData!$AG59),1)</f>
        <v>1</v>
      </c>
      <c r="T60" s="284">
        <f>IF($AB$3&lt;$AD$3,EXP(InputData!$AH59*$AB$3^$AQ$3+InputData!$AG59),1)</f>
        <v>1</v>
      </c>
      <c r="U60" s="284">
        <f>IF($AC$3&lt;$AD$3,EXP(InputData!$AH59*$AC$3^$AQ$3+InputData!$AG59),1)</f>
        <v>1</v>
      </c>
      <c r="V60" s="284">
        <f>IF($AD$3&lt;$AD$3,EXP(InputData!$AH59*$AD$3^RRinputs!$F$3+InputData!$AG59),1)</f>
        <v>1</v>
      </c>
      <c r="W60" s="741">
        <f>IF($AA$3&lt;$AD$3,EXP(InputData!$AJ59*$AA$3^$AQ$2+InputData!$AI59),1)</f>
        <v>1</v>
      </c>
      <c r="X60" s="284">
        <f>IF($AB$3&lt;$AD$3,EXP(InputData!$AJ59*$AB$3^$AQ$2+InputData!$AI59),1)</f>
        <v>1</v>
      </c>
      <c r="Y60" s="284">
        <f>IF($AC$3&lt;$AD$3,EXP(InputData!$AJ59*$AC$3^$AQ$2+InputData!$AI59),1)</f>
        <v>1</v>
      </c>
      <c r="Z60" s="284">
        <f>IF($AD$3&lt;$AD$3,EXP(InputData!$AJ59*$AD$3^RRinputs!F$3+InputData!$AI59),1)</f>
        <v>1</v>
      </c>
      <c r="AA60" s="949">
        <f>AA$3+'Run model'!$F$13</f>
        <v>204.75000001000006</v>
      </c>
      <c r="AB60" s="724">
        <f>AB$3+'Run model'!$F$13</f>
        <v>486.45570000000004</v>
      </c>
      <c r="AC60" s="724">
        <f>AC$3+'Run model'!$F$13</f>
        <v>1229.4259999999999</v>
      </c>
      <c r="AD60" s="724">
        <f>AD$3+'Run model'!$F$13</f>
        <v>3305.181</v>
      </c>
      <c r="AE60" s="263">
        <f>IF(AA60&lt;$AD$3,EXP(InputData!$AB59*AA60^$AQ$2+InputData!$AA59),1)</f>
        <v>1</v>
      </c>
      <c r="AF60" s="264">
        <f>IF(AB60&lt;$AD$3,EXP(InputData!$AB59*AB60^$AQ$2+InputData!$AA59),1)</f>
        <v>1</v>
      </c>
      <c r="AG60" s="264">
        <f>IF(AC60&lt;$AD$3,EXP(InputData!$AB59*AC60^$AQ$2+InputData!$AA59),1)</f>
        <v>1</v>
      </c>
      <c r="AH60" s="264">
        <v>1</v>
      </c>
      <c r="AI60" s="741">
        <f>IF(AA60&lt;$AD$3,EXP(InputData!$AD59*AA60^$AQ$3+InputData!$AC59),1)</f>
        <v>1</v>
      </c>
      <c r="AJ60" s="284">
        <f>IF(AB60&lt;$AD$3,EXP(InputData!$AD59*AB60^$AQ$3+InputData!$AC59),1)</f>
        <v>1</v>
      </c>
      <c r="AK60" s="284">
        <f>IF(AC60&lt;$AD$3,EXP(InputData!$AD59*AC60^$AQ$3+InputData!$AC59),1)</f>
        <v>1</v>
      </c>
      <c r="AL60" s="285">
        <v>1</v>
      </c>
      <c r="AM60" s="284">
        <v>1</v>
      </c>
      <c r="AN60" s="284">
        <v>1</v>
      </c>
      <c r="AO60" s="284">
        <v>1</v>
      </c>
      <c r="AP60" s="284">
        <v>1</v>
      </c>
      <c r="AQ60" s="741">
        <f>IF(AA60&lt;$AD$3,EXP(InputData!$AH59*AA60^RRinputs!F$3+InputData!$AG59),1)</f>
        <v>1</v>
      </c>
      <c r="AR60" s="284">
        <f>IF(AB60&lt;$AD$3,EXP(InputData!$AH59*AB60^$AQ$3+InputData!$AG59),1)</f>
        <v>1</v>
      </c>
      <c r="AS60" s="284">
        <f>IF(AC60&lt;$AD$3,EXP(InputData!$AH59*AC60^$AQ$3+InputData!$AG59),1)</f>
        <v>1</v>
      </c>
      <c r="AT60" s="284">
        <v>1</v>
      </c>
      <c r="AU60" s="741">
        <f>IF(AA60&lt;$AD$3,EXP(InputData!$AJ59*AA60^$AQ$2+InputData!$AI59),1)</f>
        <v>1</v>
      </c>
      <c r="AV60" s="284">
        <f>IF(AB60&lt;$AD$3,EXP(InputData!$AJ59*AB60^$AQ$2+InputData!$AI59),1)</f>
        <v>1</v>
      </c>
      <c r="AW60" s="284">
        <f>IF(AC60&lt;$AD$3,EXP(InputData!$AJ59*AC60^$AQ$2+InputData!$AI59),1)</f>
        <v>1</v>
      </c>
      <c r="AX60" s="285">
        <v>1</v>
      </c>
      <c r="AY60" s="586">
        <f>-Diabetes!AK59*(InputData!$BB$5-1)/(Diabetes!Q59*(InputData!$BB$5-1)+1)</f>
        <v>0</v>
      </c>
      <c r="AZ60" s="587">
        <f>-Diabetes!AK59*(InputData!$BC$5-1)/(Diabetes!Q59*(InputData!$BC$5-1)+1)</f>
        <v>0</v>
      </c>
      <c r="BA60" s="588">
        <f t="shared" si="11"/>
        <v>0</v>
      </c>
      <c r="BB60" s="589">
        <f t="shared" si="1"/>
        <v>0</v>
      </c>
      <c r="BC60" s="589">
        <f t="shared" si="2"/>
        <v>0</v>
      </c>
      <c r="BD60" s="589">
        <f t="shared" si="3"/>
        <v>0</v>
      </c>
      <c r="BE60" s="590">
        <f t="shared" si="4"/>
        <v>0</v>
      </c>
      <c r="BF60" s="589">
        <f t="shared" si="5"/>
        <v>1</v>
      </c>
      <c r="BG60" s="589">
        <f t="shared" si="6"/>
        <v>1</v>
      </c>
      <c r="BH60" s="588">
        <f>(1-BA60*(1-InputData!$BD$233))</f>
        <v>1</v>
      </c>
      <c r="BI60" s="589">
        <f>(1-BB60*(1-InputData!$BD$234))</f>
        <v>1</v>
      </c>
      <c r="BJ60" s="589">
        <f t="shared" si="7"/>
        <v>1</v>
      </c>
      <c r="BK60" s="589">
        <f t="shared" si="8"/>
        <v>1</v>
      </c>
      <c r="BL60" s="590">
        <f t="shared" si="9"/>
        <v>1</v>
      </c>
    </row>
    <row r="61" spans="1:64">
      <c r="A61" s="8" t="s">
        <v>13</v>
      </c>
      <c r="B61">
        <f t="shared" si="10"/>
        <v>152</v>
      </c>
      <c r="C61" s="286">
        <f>InputData!AK60</f>
        <v>0</v>
      </c>
      <c r="D61" s="287">
        <f>InputData!AL60</f>
        <v>0</v>
      </c>
      <c r="E61" s="287">
        <f>InputData!AM60</f>
        <v>0</v>
      </c>
      <c r="F61" s="287">
        <f>InputData!AN60</f>
        <v>0</v>
      </c>
      <c r="G61" s="741">
        <f>IF($AA$3&lt;$AD$3,EXP(InputData!$AB60*$AA$3^$AQ$2+InputData!$AA60),1)</f>
        <v>1</v>
      </c>
      <c r="H61" s="284">
        <f>IF($AB$3&lt;$AD$3,EXP(InputData!$AB60*$AB$3^$AQ$2+InputData!$AA60),1)</f>
        <v>1</v>
      </c>
      <c r="I61" s="284">
        <f>IF($AC$3&lt;$AD$3,EXP(InputData!$AB60*$AC$3^$AQ$2+InputData!$AA60),1)</f>
        <v>1</v>
      </c>
      <c r="J61" s="284">
        <f>IF($AD$3&lt;$AD$3,EXP(InputData!$AB60*$AD$3^RRinputs!$F$3+InputData!$AA60),1)</f>
        <v>1</v>
      </c>
      <c r="K61" s="741">
        <f>IF($AA$3&lt;$AD$3,EXP(InputData!$AD60*$AA$3^$AQ$3+InputData!$AC60),1)</f>
        <v>1</v>
      </c>
      <c r="L61" s="284">
        <f>IF($AB$3&lt;$AD$3,EXP(InputData!$AD60*$AB$3^$AQ$3+InputData!$AC60),1)</f>
        <v>1</v>
      </c>
      <c r="M61" s="284">
        <f>IF($AC$3&lt;$AD$3,EXP(InputData!$AD60*$AC$3^$AQ$3+InputData!$AC60),1)</f>
        <v>1</v>
      </c>
      <c r="N61" s="285">
        <f>IF($AD$3&lt;$AD$3,EXP(InputData!$AD60*$AD$3^RRinputs!$F$3+InputData!$AC60),1)</f>
        <v>1</v>
      </c>
      <c r="O61" s="284">
        <v>1</v>
      </c>
      <c r="P61" s="284">
        <v>1</v>
      </c>
      <c r="Q61" s="284">
        <v>1</v>
      </c>
      <c r="R61" s="284">
        <v>1</v>
      </c>
      <c r="S61" s="741">
        <f>IF($AA$3&lt;$AD$3,EXP(InputData!$AH60*$AA$3^$AQ$3+InputData!$AG60),1)</f>
        <v>1</v>
      </c>
      <c r="T61" s="284">
        <f>IF($AB$3&lt;$AD$3,EXP(InputData!$AH60*$AB$3^$AQ$3+InputData!$AG60),1)</f>
        <v>1</v>
      </c>
      <c r="U61" s="284">
        <f>IF($AC$3&lt;$AD$3,EXP(InputData!$AH60*$AC$3^$AQ$3+InputData!$AG60),1)</f>
        <v>1</v>
      </c>
      <c r="V61" s="284">
        <f>IF($AD$3&lt;$AD$3,EXP(InputData!$AH60*$AD$3^RRinputs!$F$3+InputData!$AG60),1)</f>
        <v>1</v>
      </c>
      <c r="W61" s="741">
        <f>IF($AA$3&lt;$AD$3,EXP(InputData!$AJ60*$AA$3^$AQ$2+InputData!$AI60),1)</f>
        <v>1</v>
      </c>
      <c r="X61" s="284">
        <f>IF($AB$3&lt;$AD$3,EXP(InputData!$AJ60*$AB$3^$AQ$2+InputData!$AI60),1)</f>
        <v>1</v>
      </c>
      <c r="Y61" s="284">
        <f>IF($AC$3&lt;$AD$3,EXP(InputData!$AJ60*$AC$3^$AQ$2+InputData!$AI60),1)</f>
        <v>1</v>
      </c>
      <c r="Z61" s="284">
        <f>IF($AD$3&lt;$AD$3,EXP(InputData!$AJ60*$AD$3^RRinputs!F$3+InputData!$AI60),1)</f>
        <v>1</v>
      </c>
      <c r="AA61" s="949">
        <f>AA$3+'Run model'!$F$13</f>
        <v>204.75000001000006</v>
      </c>
      <c r="AB61" s="724">
        <f>AB$3+'Run model'!$F$13</f>
        <v>486.45570000000004</v>
      </c>
      <c r="AC61" s="724">
        <f>AC$3+'Run model'!$F$13</f>
        <v>1229.4259999999999</v>
      </c>
      <c r="AD61" s="724">
        <f>AD$3+'Run model'!$F$13</f>
        <v>3305.181</v>
      </c>
      <c r="AE61" s="263">
        <f>IF(AA61&lt;$AD$3,EXP(InputData!$AB60*AA61^$AQ$2+InputData!$AA60),1)</f>
        <v>1</v>
      </c>
      <c r="AF61" s="264">
        <f>IF(AB61&lt;$AD$3,EXP(InputData!$AB60*AB61^$AQ$2+InputData!$AA60),1)</f>
        <v>1</v>
      </c>
      <c r="AG61" s="264">
        <f>IF(AC61&lt;$AD$3,EXP(InputData!$AB60*AC61^$AQ$2+InputData!$AA60),1)</f>
        <v>1</v>
      </c>
      <c r="AH61" s="264">
        <v>1</v>
      </c>
      <c r="AI61" s="741">
        <f>IF(AA61&lt;$AD$3,EXP(InputData!$AD60*AA61^$AQ$3+InputData!$AC60),1)</f>
        <v>1</v>
      </c>
      <c r="AJ61" s="284">
        <f>IF(AB61&lt;$AD$3,EXP(InputData!$AD60*AB61^$AQ$3+InputData!$AC60),1)</f>
        <v>1</v>
      </c>
      <c r="AK61" s="284">
        <f>IF(AC61&lt;$AD$3,EXP(InputData!$AD60*AC61^$AQ$3+InputData!$AC60),1)</f>
        <v>1</v>
      </c>
      <c r="AL61" s="285">
        <v>1</v>
      </c>
      <c r="AM61" s="284">
        <v>1</v>
      </c>
      <c r="AN61" s="284">
        <v>1</v>
      </c>
      <c r="AO61" s="284">
        <v>1</v>
      </c>
      <c r="AP61" s="284">
        <v>1</v>
      </c>
      <c r="AQ61" s="741">
        <f>IF(AA61&lt;$AD$3,EXP(InputData!$AH60*AA61^RRinputs!F$3+InputData!$AG60),1)</f>
        <v>1</v>
      </c>
      <c r="AR61" s="284">
        <f>IF(AB61&lt;$AD$3,EXP(InputData!$AH60*AB61^$AQ$3+InputData!$AG60),1)</f>
        <v>1</v>
      </c>
      <c r="AS61" s="284">
        <f>IF(AC61&lt;$AD$3,EXP(InputData!$AH60*AC61^$AQ$3+InputData!$AG60),1)</f>
        <v>1</v>
      </c>
      <c r="AT61" s="284">
        <v>1</v>
      </c>
      <c r="AU61" s="741">
        <f>IF(AA61&lt;$AD$3,EXP(InputData!$AJ60*AA61^$AQ$2+InputData!$AI60),1)</f>
        <v>1</v>
      </c>
      <c r="AV61" s="284">
        <f>IF(AB61&lt;$AD$3,EXP(InputData!$AJ60*AB61^$AQ$2+InputData!$AI60),1)</f>
        <v>1</v>
      </c>
      <c r="AW61" s="284">
        <f>IF(AC61&lt;$AD$3,EXP(InputData!$AJ60*AC61^$AQ$2+InputData!$AI60),1)</f>
        <v>1</v>
      </c>
      <c r="AX61" s="285">
        <v>1</v>
      </c>
      <c r="AY61" s="586">
        <f>-Diabetes!AK60*(InputData!$BB$5-1)/(Diabetes!Q60*(InputData!$BB$5-1)+1)</f>
        <v>0</v>
      </c>
      <c r="AZ61" s="587">
        <f>-Diabetes!AK60*(InputData!$BC$5-1)/(Diabetes!Q60*(InputData!$BC$5-1)+1)</f>
        <v>0</v>
      </c>
      <c r="BA61" s="588">
        <f t="shared" si="11"/>
        <v>0</v>
      </c>
      <c r="BB61" s="589">
        <f t="shared" si="1"/>
        <v>0</v>
      </c>
      <c r="BC61" s="589">
        <f t="shared" si="2"/>
        <v>0</v>
      </c>
      <c r="BD61" s="589">
        <f t="shared" si="3"/>
        <v>0</v>
      </c>
      <c r="BE61" s="590">
        <f t="shared" si="4"/>
        <v>0</v>
      </c>
      <c r="BF61" s="589">
        <f t="shared" si="5"/>
        <v>1</v>
      </c>
      <c r="BG61" s="589">
        <f t="shared" si="6"/>
        <v>1</v>
      </c>
      <c r="BH61" s="588">
        <f>(1-BA61*(1-InputData!$BD$233))</f>
        <v>1</v>
      </c>
      <c r="BI61" s="589">
        <f>(1-BB61*(1-InputData!$BD$234))</f>
        <v>1</v>
      </c>
      <c r="BJ61" s="589">
        <f t="shared" si="7"/>
        <v>1</v>
      </c>
      <c r="BK61" s="589">
        <f t="shared" si="8"/>
        <v>1</v>
      </c>
      <c r="BL61" s="590">
        <f t="shared" si="9"/>
        <v>1</v>
      </c>
    </row>
    <row r="62" spans="1:64">
      <c r="A62" s="8" t="s">
        <v>13</v>
      </c>
      <c r="B62">
        <f t="shared" si="10"/>
        <v>153</v>
      </c>
      <c r="C62" s="286">
        <f>InputData!AK61</f>
        <v>0</v>
      </c>
      <c r="D62" s="287">
        <f>InputData!AL61</f>
        <v>0</v>
      </c>
      <c r="E62" s="287">
        <f>InputData!AM61</f>
        <v>0</v>
      </c>
      <c r="F62" s="287">
        <f>InputData!AN61</f>
        <v>0</v>
      </c>
      <c r="G62" s="741">
        <f>IF($AA$3&lt;$AD$3,EXP(InputData!$AB61*$AA$3^$AQ$2+InputData!$AA61),1)</f>
        <v>1</v>
      </c>
      <c r="H62" s="284">
        <f>IF($AB$3&lt;$AD$3,EXP(InputData!$AB61*$AB$3^$AQ$2+InputData!$AA61),1)</f>
        <v>1</v>
      </c>
      <c r="I62" s="284">
        <f>IF($AC$3&lt;$AD$3,EXP(InputData!$AB61*$AC$3^$AQ$2+InputData!$AA61),1)</f>
        <v>1</v>
      </c>
      <c r="J62" s="284">
        <f>IF($AD$3&lt;$AD$3,EXP(InputData!$AB61*$AD$3^RRinputs!$F$3+InputData!$AA61),1)</f>
        <v>1</v>
      </c>
      <c r="K62" s="741">
        <f>IF($AA$3&lt;$AD$3,EXP(InputData!$AD61*$AA$3^$AQ$3+InputData!$AC61),1)</f>
        <v>1</v>
      </c>
      <c r="L62" s="284">
        <f>IF($AB$3&lt;$AD$3,EXP(InputData!$AD61*$AB$3^$AQ$3+InputData!$AC61),1)</f>
        <v>1</v>
      </c>
      <c r="M62" s="284">
        <f>IF($AC$3&lt;$AD$3,EXP(InputData!$AD61*$AC$3^$AQ$3+InputData!$AC61),1)</f>
        <v>1</v>
      </c>
      <c r="N62" s="285">
        <f>IF($AD$3&lt;$AD$3,EXP(InputData!$AD61*$AD$3^RRinputs!$F$3+InputData!$AC61),1)</f>
        <v>1</v>
      </c>
      <c r="O62" s="284">
        <v>1</v>
      </c>
      <c r="P62" s="284">
        <v>1</v>
      </c>
      <c r="Q62" s="284">
        <v>1</v>
      </c>
      <c r="R62" s="284">
        <v>1</v>
      </c>
      <c r="S62" s="741">
        <f>IF($AA$3&lt;$AD$3,EXP(InputData!$AH61*$AA$3^$AQ$3+InputData!$AG61),1)</f>
        <v>1</v>
      </c>
      <c r="T62" s="284">
        <f>IF($AB$3&lt;$AD$3,EXP(InputData!$AH61*$AB$3^$AQ$3+InputData!$AG61),1)</f>
        <v>1</v>
      </c>
      <c r="U62" s="284">
        <f>IF($AC$3&lt;$AD$3,EXP(InputData!$AH61*$AC$3^$AQ$3+InputData!$AG61),1)</f>
        <v>1</v>
      </c>
      <c r="V62" s="284">
        <f>IF($AD$3&lt;$AD$3,EXP(InputData!$AH61*$AD$3^RRinputs!$F$3+InputData!$AG61),1)</f>
        <v>1</v>
      </c>
      <c r="W62" s="741">
        <f>IF($AA$3&lt;$AD$3,EXP(InputData!$AJ61*$AA$3^$AQ$2+InputData!$AI61),1)</f>
        <v>1</v>
      </c>
      <c r="X62" s="284">
        <f>IF($AB$3&lt;$AD$3,EXP(InputData!$AJ61*$AB$3^$AQ$2+InputData!$AI61),1)</f>
        <v>1</v>
      </c>
      <c r="Y62" s="284">
        <f>IF($AC$3&lt;$AD$3,EXP(InputData!$AJ61*$AC$3^$AQ$2+InputData!$AI61),1)</f>
        <v>1</v>
      </c>
      <c r="Z62" s="284">
        <f>IF($AD$3&lt;$AD$3,EXP(InputData!$AJ61*$AD$3^RRinputs!F$3+InputData!$AI61),1)</f>
        <v>1</v>
      </c>
      <c r="AA62" s="949">
        <f>AA$3+'Run model'!$F$13</f>
        <v>204.75000001000006</v>
      </c>
      <c r="AB62" s="724">
        <f>AB$3+'Run model'!$F$13</f>
        <v>486.45570000000004</v>
      </c>
      <c r="AC62" s="724">
        <f>AC$3+'Run model'!$F$13</f>
        <v>1229.4259999999999</v>
      </c>
      <c r="AD62" s="724">
        <f>AD$3+'Run model'!$F$13</f>
        <v>3305.181</v>
      </c>
      <c r="AE62" s="263">
        <f>IF(AA62&lt;$AD$3,EXP(InputData!$AB61*AA62^$AQ$2+InputData!$AA61),1)</f>
        <v>1</v>
      </c>
      <c r="AF62" s="264">
        <f>IF(AB62&lt;$AD$3,EXP(InputData!$AB61*AB62^$AQ$2+InputData!$AA61),1)</f>
        <v>1</v>
      </c>
      <c r="AG62" s="264">
        <f>IF(AC62&lt;$AD$3,EXP(InputData!$AB61*AC62^$AQ$2+InputData!$AA61),1)</f>
        <v>1</v>
      </c>
      <c r="AH62" s="264">
        <v>1</v>
      </c>
      <c r="AI62" s="741">
        <f>IF(AA62&lt;$AD$3,EXP(InputData!$AD61*AA62^$AQ$3+InputData!$AC61),1)</f>
        <v>1</v>
      </c>
      <c r="AJ62" s="284">
        <f>IF(AB62&lt;$AD$3,EXP(InputData!$AD61*AB62^$AQ$3+InputData!$AC61),1)</f>
        <v>1</v>
      </c>
      <c r="AK62" s="284">
        <f>IF(AC62&lt;$AD$3,EXP(InputData!$AD61*AC62^$AQ$3+InputData!$AC61),1)</f>
        <v>1</v>
      </c>
      <c r="AL62" s="285">
        <v>1</v>
      </c>
      <c r="AM62" s="284">
        <v>1</v>
      </c>
      <c r="AN62" s="284">
        <v>1</v>
      </c>
      <c r="AO62" s="284">
        <v>1</v>
      </c>
      <c r="AP62" s="284">
        <v>1</v>
      </c>
      <c r="AQ62" s="741">
        <f>IF(AA62&lt;$AD$3,EXP(InputData!$AH61*AA62^RRinputs!F$3+InputData!$AG61),1)</f>
        <v>1</v>
      </c>
      <c r="AR62" s="284">
        <f>IF(AB62&lt;$AD$3,EXP(InputData!$AH61*AB62^$AQ$3+InputData!$AG61),1)</f>
        <v>1</v>
      </c>
      <c r="AS62" s="284">
        <f>IF(AC62&lt;$AD$3,EXP(InputData!$AH61*AC62^$AQ$3+InputData!$AG61),1)</f>
        <v>1</v>
      </c>
      <c r="AT62" s="284">
        <v>1</v>
      </c>
      <c r="AU62" s="741">
        <f>IF(AA62&lt;$AD$3,EXP(InputData!$AJ61*AA62^$AQ$2+InputData!$AI61),1)</f>
        <v>1</v>
      </c>
      <c r="AV62" s="284">
        <f>IF(AB62&lt;$AD$3,EXP(InputData!$AJ61*AB62^$AQ$2+InputData!$AI61),1)</f>
        <v>1</v>
      </c>
      <c r="AW62" s="284">
        <f>IF(AC62&lt;$AD$3,EXP(InputData!$AJ61*AC62^$AQ$2+InputData!$AI61),1)</f>
        <v>1</v>
      </c>
      <c r="AX62" s="285">
        <v>1</v>
      </c>
      <c r="AY62" s="586">
        <f>-Diabetes!AK61*(InputData!$BB$5-1)/(Diabetes!Q61*(InputData!$BB$5-1)+1)</f>
        <v>0</v>
      </c>
      <c r="AZ62" s="587">
        <f>-Diabetes!AK61*(InputData!$BC$5-1)/(Diabetes!Q61*(InputData!$BC$5-1)+1)</f>
        <v>0</v>
      </c>
      <c r="BA62" s="588">
        <f t="shared" si="11"/>
        <v>0</v>
      </c>
      <c r="BB62" s="589">
        <f t="shared" si="1"/>
        <v>0</v>
      </c>
      <c r="BC62" s="589">
        <f t="shared" si="2"/>
        <v>0</v>
      </c>
      <c r="BD62" s="589">
        <f t="shared" si="3"/>
        <v>0</v>
      </c>
      <c r="BE62" s="590">
        <f t="shared" si="4"/>
        <v>0</v>
      </c>
      <c r="BF62" s="589">
        <f t="shared" si="5"/>
        <v>1</v>
      </c>
      <c r="BG62" s="589">
        <f t="shared" si="6"/>
        <v>1</v>
      </c>
      <c r="BH62" s="588">
        <f>(1-BA62*(1-InputData!$BD$233))</f>
        <v>1</v>
      </c>
      <c r="BI62" s="589">
        <f>(1-BB62*(1-InputData!$BD$234))</f>
        <v>1</v>
      </c>
      <c r="BJ62" s="589">
        <f t="shared" si="7"/>
        <v>1</v>
      </c>
      <c r="BK62" s="589">
        <f t="shared" si="8"/>
        <v>1</v>
      </c>
      <c r="BL62" s="590">
        <f t="shared" si="9"/>
        <v>1</v>
      </c>
    </row>
    <row r="63" spans="1:64">
      <c r="A63" s="8" t="s">
        <v>13</v>
      </c>
      <c r="B63">
        <f t="shared" si="10"/>
        <v>154</v>
      </c>
      <c r="C63" s="286">
        <f>InputData!AK62</f>
        <v>0</v>
      </c>
      <c r="D63" s="287">
        <f>InputData!AL62</f>
        <v>0</v>
      </c>
      <c r="E63" s="287">
        <f>InputData!AM62</f>
        <v>0</v>
      </c>
      <c r="F63" s="287">
        <f>InputData!AN62</f>
        <v>0</v>
      </c>
      <c r="G63" s="741">
        <f>IF($AA$3&lt;$AD$3,EXP(InputData!$AB62*$AA$3^$AQ$2+InputData!$AA62),1)</f>
        <v>1</v>
      </c>
      <c r="H63" s="284">
        <f>IF($AB$3&lt;$AD$3,EXP(InputData!$AB62*$AB$3^$AQ$2+InputData!$AA62),1)</f>
        <v>1</v>
      </c>
      <c r="I63" s="284">
        <f>IF($AC$3&lt;$AD$3,EXP(InputData!$AB62*$AC$3^$AQ$2+InputData!$AA62),1)</f>
        <v>1</v>
      </c>
      <c r="J63" s="284">
        <f>IF($AD$3&lt;$AD$3,EXP(InputData!$AB62*$AD$3^RRinputs!$F$3+InputData!$AA62),1)</f>
        <v>1</v>
      </c>
      <c r="K63" s="741">
        <f>IF($AA$3&lt;$AD$3,EXP(InputData!$AD62*$AA$3^$AQ$3+InputData!$AC62),1)</f>
        <v>1</v>
      </c>
      <c r="L63" s="284">
        <f>IF($AB$3&lt;$AD$3,EXP(InputData!$AD62*$AB$3^$AQ$3+InputData!$AC62),1)</f>
        <v>1</v>
      </c>
      <c r="M63" s="284">
        <f>IF($AC$3&lt;$AD$3,EXP(InputData!$AD62*$AC$3^$AQ$3+InputData!$AC62),1)</f>
        <v>1</v>
      </c>
      <c r="N63" s="285">
        <f>IF($AD$3&lt;$AD$3,EXP(InputData!$AD62*$AD$3^RRinputs!$F$3+InputData!$AC62),1)</f>
        <v>1</v>
      </c>
      <c r="O63" s="284">
        <v>1</v>
      </c>
      <c r="P63" s="284">
        <v>1</v>
      </c>
      <c r="Q63" s="284">
        <v>1</v>
      </c>
      <c r="R63" s="284">
        <v>1</v>
      </c>
      <c r="S63" s="741">
        <f>IF($AA$3&lt;$AD$3,EXP(InputData!$AH62*$AA$3^$AQ$3+InputData!$AG62),1)</f>
        <v>1</v>
      </c>
      <c r="T63" s="284">
        <f>IF($AB$3&lt;$AD$3,EXP(InputData!$AH62*$AB$3^$AQ$3+InputData!$AG62),1)</f>
        <v>1</v>
      </c>
      <c r="U63" s="284">
        <f>IF($AC$3&lt;$AD$3,EXP(InputData!$AH62*$AC$3^$AQ$3+InputData!$AG62),1)</f>
        <v>1</v>
      </c>
      <c r="V63" s="284">
        <f>IF($AD$3&lt;$AD$3,EXP(InputData!$AH62*$AD$3^RRinputs!$F$3+InputData!$AG62),1)</f>
        <v>1</v>
      </c>
      <c r="W63" s="741">
        <f>IF($AA$3&lt;$AD$3,EXP(InputData!$AJ62*$AA$3^$AQ$2+InputData!$AI62),1)</f>
        <v>1</v>
      </c>
      <c r="X63" s="284">
        <f>IF($AB$3&lt;$AD$3,EXP(InputData!$AJ62*$AB$3^$AQ$2+InputData!$AI62),1)</f>
        <v>1</v>
      </c>
      <c r="Y63" s="284">
        <f>IF($AC$3&lt;$AD$3,EXP(InputData!$AJ62*$AC$3^$AQ$2+InputData!$AI62),1)</f>
        <v>1</v>
      </c>
      <c r="Z63" s="284">
        <f>IF($AD$3&lt;$AD$3,EXP(InputData!$AJ62*$AD$3^RRinputs!F$3+InputData!$AI62),1)</f>
        <v>1</v>
      </c>
      <c r="AA63" s="949">
        <f>AA$3+'Run model'!$F$13</f>
        <v>204.75000001000006</v>
      </c>
      <c r="AB63" s="724">
        <f>AB$3+'Run model'!$F$13</f>
        <v>486.45570000000004</v>
      </c>
      <c r="AC63" s="724">
        <f>AC$3+'Run model'!$F$13</f>
        <v>1229.4259999999999</v>
      </c>
      <c r="AD63" s="724">
        <f>AD$3+'Run model'!$F$13</f>
        <v>3305.181</v>
      </c>
      <c r="AE63" s="263">
        <f>IF(AA63&lt;$AD$3,EXP(InputData!$AB62*AA63^$AQ$2+InputData!$AA62),1)</f>
        <v>1</v>
      </c>
      <c r="AF63" s="264">
        <f>IF(AB63&lt;$AD$3,EXP(InputData!$AB62*AB63^$AQ$2+InputData!$AA62),1)</f>
        <v>1</v>
      </c>
      <c r="AG63" s="264">
        <f>IF(AC63&lt;$AD$3,EXP(InputData!$AB62*AC63^$AQ$2+InputData!$AA62),1)</f>
        <v>1</v>
      </c>
      <c r="AH63" s="264">
        <v>1</v>
      </c>
      <c r="AI63" s="741">
        <f>IF(AA63&lt;$AD$3,EXP(InputData!$AD62*AA63^$AQ$3+InputData!$AC62),1)</f>
        <v>1</v>
      </c>
      <c r="AJ63" s="284">
        <f>IF(AB63&lt;$AD$3,EXP(InputData!$AD62*AB63^$AQ$3+InputData!$AC62),1)</f>
        <v>1</v>
      </c>
      <c r="AK63" s="284">
        <f>IF(AC63&lt;$AD$3,EXP(InputData!$AD62*AC63^$AQ$3+InputData!$AC62),1)</f>
        <v>1</v>
      </c>
      <c r="AL63" s="285">
        <v>1</v>
      </c>
      <c r="AM63" s="284">
        <v>1</v>
      </c>
      <c r="AN63" s="284">
        <v>1</v>
      </c>
      <c r="AO63" s="284">
        <v>1</v>
      </c>
      <c r="AP63" s="284">
        <v>1</v>
      </c>
      <c r="AQ63" s="741">
        <f>IF(AA63&lt;$AD$3,EXP(InputData!$AH62*AA63^RRinputs!F$3+InputData!$AG62),1)</f>
        <v>1</v>
      </c>
      <c r="AR63" s="284">
        <f>IF(AB63&lt;$AD$3,EXP(InputData!$AH62*AB63^$AQ$3+InputData!$AG62),1)</f>
        <v>1</v>
      </c>
      <c r="AS63" s="284">
        <f>IF(AC63&lt;$AD$3,EXP(InputData!$AH62*AC63^$AQ$3+InputData!$AG62),1)</f>
        <v>1</v>
      </c>
      <c r="AT63" s="284">
        <v>1</v>
      </c>
      <c r="AU63" s="741">
        <f>IF(AA63&lt;$AD$3,EXP(InputData!$AJ62*AA63^$AQ$2+InputData!$AI62),1)</f>
        <v>1</v>
      </c>
      <c r="AV63" s="284">
        <f>IF(AB63&lt;$AD$3,EXP(InputData!$AJ62*AB63^$AQ$2+InputData!$AI62),1)</f>
        <v>1</v>
      </c>
      <c r="AW63" s="284">
        <f>IF(AC63&lt;$AD$3,EXP(InputData!$AJ62*AC63^$AQ$2+InputData!$AI62),1)</f>
        <v>1</v>
      </c>
      <c r="AX63" s="285">
        <v>1</v>
      </c>
      <c r="AY63" s="586">
        <f>-Diabetes!AK62*(InputData!$BB$5-1)/(Diabetes!Q62*(InputData!$BB$5-1)+1)</f>
        <v>0</v>
      </c>
      <c r="AZ63" s="587">
        <f>-Diabetes!AK62*(InputData!$BC$5-1)/(Diabetes!Q62*(InputData!$BC$5-1)+1)</f>
        <v>0</v>
      </c>
      <c r="BA63" s="588">
        <f t="shared" si="11"/>
        <v>0</v>
      </c>
      <c r="BB63" s="589">
        <f t="shared" si="1"/>
        <v>0</v>
      </c>
      <c r="BC63" s="589">
        <f t="shared" si="2"/>
        <v>0</v>
      </c>
      <c r="BD63" s="589">
        <f t="shared" si="3"/>
        <v>0</v>
      </c>
      <c r="BE63" s="590">
        <f t="shared" si="4"/>
        <v>0</v>
      </c>
      <c r="BF63" s="589">
        <f t="shared" si="5"/>
        <v>1</v>
      </c>
      <c r="BG63" s="589">
        <f t="shared" si="6"/>
        <v>1</v>
      </c>
      <c r="BH63" s="588">
        <f>(1-BA63*(1-InputData!$BD$233))</f>
        <v>1</v>
      </c>
      <c r="BI63" s="589">
        <f>(1-BB63*(1-InputData!$BD$234))</f>
        <v>1</v>
      </c>
      <c r="BJ63" s="589">
        <f t="shared" si="7"/>
        <v>1</v>
      </c>
      <c r="BK63" s="589">
        <f t="shared" si="8"/>
        <v>1</v>
      </c>
      <c r="BL63" s="590">
        <f t="shared" si="9"/>
        <v>1</v>
      </c>
    </row>
    <row r="64" spans="1:64">
      <c r="A64" s="8" t="s">
        <v>13</v>
      </c>
      <c r="B64">
        <f t="shared" si="10"/>
        <v>155</v>
      </c>
      <c r="C64" s="286">
        <f>InputData!AK63</f>
        <v>0</v>
      </c>
      <c r="D64" s="287">
        <f>InputData!AL63</f>
        <v>0</v>
      </c>
      <c r="E64" s="287">
        <f>InputData!AM63</f>
        <v>0</v>
      </c>
      <c r="F64" s="287">
        <f>InputData!AN63</f>
        <v>0</v>
      </c>
      <c r="G64" s="741">
        <f>IF($AA$3&lt;$AD$3,EXP(InputData!$AB63*$AA$3^$AQ$2+InputData!$AA63),1)</f>
        <v>1</v>
      </c>
      <c r="H64" s="284">
        <f>IF($AB$3&lt;$AD$3,EXP(InputData!$AB63*$AB$3^$AQ$2+InputData!$AA63),1)</f>
        <v>1</v>
      </c>
      <c r="I64" s="284">
        <f>IF($AC$3&lt;$AD$3,EXP(InputData!$AB63*$AC$3^$AQ$2+InputData!$AA63),1)</f>
        <v>1</v>
      </c>
      <c r="J64" s="284">
        <f>IF($AD$3&lt;$AD$3,EXP(InputData!$AB63*$AD$3^RRinputs!$F$3+InputData!$AA63),1)</f>
        <v>1</v>
      </c>
      <c r="K64" s="741">
        <f>IF($AA$3&lt;$AD$3,EXP(InputData!$AD63*$AA$3^$AQ$3+InputData!$AC63),1)</f>
        <v>1</v>
      </c>
      <c r="L64" s="284">
        <f>IF($AB$3&lt;$AD$3,EXP(InputData!$AD63*$AB$3^$AQ$3+InputData!$AC63),1)</f>
        <v>1</v>
      </c>
      <c r="M64" s="284">
        <f>IF($AC$3&lt;$AD$3,EXP(InputData!$AD63*$AC$3^$AQ$3+InputData!$AC63),1)</f>
        <v>1</v>
      </c>
      <c r="N64" s="285">
        <f>IF($AD$3&lt;$AD$3,EXP(InputData!$AD63*$AD$3^RRinputs!$F$3+InputData!$AC63),1)</f>
        <v>1</v>
      </c>
      <c r="O64" s="284">
        <v>1</v>
      </c>
      <c r="P64" s="284">
        <v>1</v>
      </c>
      <c r="Q64" s="284">
        <v>1</v>
      </c>
      <c r="R64" s="284">
        <v>1</v>
      </c>
      <c r="S64" s="741">
        <f>IF($AA$3&lt;$AD$3,EXP(InputData!$AH63*$AA$3^$AQ$3+InputData!$AG63),1)</f>
        <v>1</v>
      </c>
      <c r="T64" s="284">
        <f>IF($AB$3&lt;$AD$3,EXP(InputData!$AH63*$AB$3^$AQ$3+InputData!$AG63),1)</f>
        <v>1</v>
      </c>
      <c r="U64" s="284">
        <f>IF($AC$3&lt;$AD$3,EXP(InputData!$AH63*$AC$3^$AQ$3+InputData!$AG63),1)</f>
        <v>1</v>
      </c>
      <c r="V64" s="284">
        <f>IF($AD$3&lt;$AD$3,EXP(InputData!$AH63*$AD$3^RRinputs!$F$3+InputData!$AG63),1)</f>
        <v>1</v>
      </c>
      <c r="W64" s="741">
        <f>IF($AA$3&lt;$AD$3,EXP(InputData!$AJ63*$AA$3^$AQ$2+InputData!$AI63),1)</f>
        <v>1</v>
      </c>
      <c r="X64" s="284">
        <f>IF($AB$3&lt;$AD$3,EXP(InputData!$AJ63*$AB$3^$AQ$2+InputData!$AI63),1)</f>
        <v>1</v>
      </c>
      <c r="Y64" s="284">
        <f>IF($AC$3&lt;$AD$3,EXP(InputData!$AJ63*$AC$3^$AQ$2+InputData!$AI63),1)</f>
        <v>1</v>
      </c>
      <c r="Z64" s="284">
        <f>IF($AD$3&lt;$AD$3,EXP(InputData!$AJ63*$AD$3^RRinputs!F$3+InputData!$AI63),1)</f>
        <v>1</v>
      </c>
      <c r="AA64" s="949">
        <f>AA$3+'Run model'!$F$13</f>
        <v>204.75000001000006</v>
      </c>
      <c r="AB64" s="724">
        <f>AB$3+'Run model'!$F$13</f>
        <v>486.45570000000004</v>
      </c>
      <c r="AC64" s="724">
        <f>AC$3+'Run model'!$F$13</f>
        <v>1229.4259999999999</v>
      </c>
      <c r="AD64" s="724">
        <f>AD$3+'Run model'!$F$13</f>
        <v>3305.181</v>
      </c>
      <c r="AE64" s="263">
        <f>IF(AA64&lt;$AD$3,EXP(InputData!$AB63*AA64^$AQ$2+InputData!$AA63),1)</f>
        <v>1</v>
      </c>
      <c r="AF64" s="264">
        <f>IF(AB64&lt;$AD$3,EXP(InputData!$AB63*AB64^$AQ$2+InputData!$AA63),1)</f>
        <v>1</v>
      </c>
      <c r="AG64" s="264">
        <f>IF(AC64&lt;$AD$3,EXP(InputData!$AB63*AC64^$AQ$2+InputData!$AA63),1)</f>
        <v>1</v>
      </c>
      <c r="AH64" s="264">
        <v>1</v>
      </c>
      <c r="AI64" s="741">
        <f>IF(AA64&lt;$AD$3,EXP(InputData!$AD63*AA64^$AQ$3+InputData!$AC63),1)</f>
        <v>1</v>
      </c>
      <c r="AJ64" s="284">
        <f>IF(AB64&lt;$AD$3,EXP(InputData!$AD63*AB64^$AQ$3+InputData!$AC63),1)</f>
        <v>1</v>
      </c>
      <c r="AK64" s="284">
        <f>IF(AC64&lt;$AD$3,EXP(InputData!$AD63*AC64^$AQ$3+InputData!$AC63),1)</f>
        <v>1</v>
      </c>
      <c r="AL64" s="285">
        <v>1</v>
      </c>
      <c r="AM64" s="284">
        <v>1</v>
      </c>
      <c r="AN64" s="284">
        <v>1</v>
      </c>
      <c r="AO64" s="284">
        <v>1</v>
      </c>
      <c r="AP64" s="284">
        <v>1</v>
      </c>
      <c r="AQ64" s="741">
        <f>IF(AA64&lt;$AD$3,EXP(InputData!$AH63*AA64^RRinputs!F$3+InputData!$AG63),1)</f>
        <v>1</v>
      </c>
      <c r="AR64" s="284">
        <f>IF(AB64&lt;$AD$3,EXP(InputData!$AH63*AB64^$AQ$3+InputData!$AG63),1)</f>
        <v>1</v>
      </c>
      <c r="AS64" s="284">
        <f>IF(AC64&lt;$AD$3,EXP(InputData!$AH63*AC64^$AQ$3+InputData!$AG63),1)</f>
        <v>1</v>
      </c>
      <c r="AT64" s="284">
        <v>1</v>
      </c>
      <c r="AU64" s="741">
        <f>IF(AA64&lt;$AD$3,EXP(InputData!$AJ63*AA64^$AQ$2+InputData!$AI63),1)</f>
        <v>1</v>
      </c>
      <c r="AV64" s="284">
        <f>IF(AB64&lt;$AD$3,EXP(InputData!$AJ63*AB64^$AQ$2+InputData!$AI63),1)</f>
        <v>1</v>
      </c>
      <c r="AW64" s="284">
        <f>IF(AC64&lt;$AD$3,EXP(InputData!$AJ63*AC64^$AQ$2+InputData!$AI63),1)</f>
        <v>1</v>
      </c>
      <c r="AX64" s="285">
        <v>1</v>
      </c>
      <c r="AY64" s="586">
        <f>-Diabetes!AK63*(InputData!$BB$5-1)/(Diabetes!Q63*(InputData!$BB$5-1)+1)</f>
        <v>0</v>
      </c>
      <c r="AZ64" s="587">
        <f>-Diabetes!AK63*(InputData!$BC$5-1)/(Diabetes!Q63*(InputData!$BC$5-1)+1)</f>
        <v>0</v>
      </c>
      <c r="BA64" s="588">
        <f t="shared" si="11"/>
        <v>0</v>
      </c>
      <c r="BB64" s="589">
        <f t="shared" si="1"/>
        <v>0</v>
      </c>
      <c r="BC64" s="589">
        <f t="shared" si="2"/>
        <v>0</v>
      </c>
      <c r="BD64" s="589">
        <f t="shared" si="3"/>
        <v>0</v>
      </c>
      <c r="BE64" s="590">
        <f t="shared" si="4"/>
        <v>0</v>
      </c>
      <c r="BF64" s="589">
        <f t="shared" si="5"/>
        <v>1</v>
      </c>
      <c r="BG64" s="589">
        <f t="shared" si="6"/>
        <v>1</v>
      </c>
      <c r="BH64" s="588">
        <f>(1-BA64*(1-InputData!$BD$233))</f>
        <v>1</v>
      </c>
      <c r="BI64" s="589">
        <f>(1-BB64*(1-InputData!$BD$234))</f>
        <v>1</v>
      </c>
      <c r="BJ64" s="589">
        <f t="shared" si="7"/>
        <v>1</v>
      </c>
      <c r="BK64" s="589">
        <f t="shared" si="8"/>
        <v>1</v>
      </c>
      <c r="BL64" s="590">
        <f t="shared" si="9"/>
        <v>1</v>
      </c>
    </row>
    <row r="65" spans="1:64">
      <c r="A65" s="8" t="s">
        <v>13</v>
      </c>
      <c r="B65">
        <f t="shared" si="10"/>
        <v>156</v>
      </c>
      <c r="C65" s="286">
        <f>InputData!AK64</f>
        <v>0</v>
      </c>
      <c r="D65" s="287">
        <f>InputData!AL64</f>
        <v>0</v>
      </c>
      <c r="E65" s="287">
        <f>InputData!AM64</f>
        <v>0</v>
      </c>
      <c r="F65" s="287">
        <f>InputData!AN64</f>
        <v>0</v>
      </c>
      <c r="G65" s="741">
        <f>IF($AA$3&lt;$AD$3,EXP(InputData!$AB64*$AA$3^$AQ$2+InputData!$AA64),1)</f>
        <v>1</v>
      </c>
      <c r="H65" s="284">
        <f>IF($AB$3&lt;$AD$3,EXP(InputData!$AB64*$AB$3^$AQ$2+InputData!$AA64),1)</f>
        <v>1</v>
      </c>
      <c r="I65" s="284">
        <f>IF($AC$3&lt;$AD$3,EXP(InputData!$AB64*$AC$3^$AQ$2+InputData!$AA64),1)</f>
        <v>1</v>
      </c>
      <c r="J65" s="284">
        <f>IF($AD$3&lt;$AD$3,EXP(InputData!$AB64*$AD$3^RRinputs!$F$3+InputData!$AA64),1)</f>
        <v>1</v>
      </c>
      <c r="K65" s="741">
        <f>IF($AA$3&lt;$AD$3,EXP(InputData!$AD64*$AA$3^$AQ$3+InputData!$AC64),1)</f>
        <v>1</v>
      </c>
      <c r="L65" s="284">
        <f>IF($AB$3&lt;$AD$3,EXP(InputData!$AD64*$AB$3^$AQ$3+InputData!$AC64),1)</f>
        <v>1</v>
      </c>
      <c r="M65" s="284">
        <f>IF($AC$3&lt;$AD$3,EXP(InputData!$AD64*$AC$3^$AQ$3+InputData!$AC64),1)</f>
        <v>1</v>
      </c>
      <c r="N65" s="285">
        <f>IF($AD$3&lt;$AD$3,EXP(InputData!$AD64*$AD$3^RRinputs!$F$3+InputData!$AC64),1)</f>
        <v>1</v>
      </c>
      <c r="O65" s="284">
        <v>1</v>
      </c>
      <c r="P65" s="284">
        <v>1</v>
      </c>
      <c r="Q65" s="284">
        <v>1</v>
      </c>
      <c r="R65" s="284">
        <v>1</v>
      </c>
      <c r="S65" s="741">
        <f>IF($AA$3&lt;$AD$3,EXP(InputData!$AH64*$AA$3^$AQ$3+InputData!$AG64),1)</f>
        <v>1</v>
      </c>
      <c r="T65" s="284">
        <f>IF($AB$3&lt;$AD$3,EXP(InputData!$AH64*$AB$3^$AQ$3+InputData!$AG64),1)</f>
        <v>1</v>
      </c>
      <c r="U65" s="284">
        <f>IF($AC$3&lt;$AD$3,EXP(InputData!$AH64*$AC$3^$AQ$3+InputData!$AG64),1)</f>
        <v>1</v>
      </c>
      <c r="V65" s="284">
        <f>IF($AD$3&lt;$AD$3,EXP(InputData!$AH64*$AD$3^RRinputs!$F$3+InputData!$AG64),1)</f>
        <v>1</v>
      </c>
      <c r="W65" s="741">
        <f>IF($AA$3&lt;$AD$3,EXP(InputData!$AJ64*$AA$3^$AQ$2+InputData!$AI64),1)</f>
        <v>1</v>
      </c>
      <c r="X65" s="284">
        <f>IF($AB$3&lt;$AD$3,EXP(InputData!$AJ64*$AB$3^$AQ$2+InputData!$AI64),1)</f>
        <v>1</v>
      </c>
      <c r="Y65" s="284">
        <f>IF($AC$3&lt;$AD$3,EXP(InputData!$AJ64*$AC$3^$AQ$2+InputData!$AI64),1)</f>
        <v>1</v>
      </c>
      <c r="Z65" s="284">
        <f>IF($AD$3&lt;$AD$3,EXP(InputData!$AJ64*$AD$3^RRinputs!F$3+InputData!$AI64),1)</f>
        <v>1</v>
      </c>
      <c r="AA65" s="949">
        <f>AA$3+'Run model'!$F$13</f>
        <v>204.75000001000006</v>
      </c>
      <c r="AB65" s="724">
        <f>AB$3+'Run model'!$F$13</f>
        <v>486.45570000000004</v>
      </c>
      <c r="AC65" s="724">
        <f>AC$3+'Run model'!$F$13</f>
        <v>1229.4259999999999</v>
      </c>
      <c r="AD65" s="724">
        <f>AD$3+'Run model'!$F$13</f>
        <v>3305.181</v>
      </c>
      <c r="AE65" s="263">
        <f>IF(AA65&lt;$AD$3,EXP(InputData!$AB64*AA65^$AQ$2+InputData!$AA64),1)</f>
        <v>1</v>
      </c>
      <c r="AF65" s="264">
        <f>IF(AB65&lt;$AD$3,EXP(InputData!$AB64*AB65^$AQ$2+InputData!$AA64),1)</f>
        <v>1</v>
      </c>
      <c r="AG65" s="264">
        <f>IF(AC65&lt;$AD$3,EXP(InputData!$AB64*AC65^$AQ$2+InputData!$AA64),1)</f>
        <v>1</v>
      </c>
      <c r="AH65" s="264">
        <v>1</v>
      </c>
      <c r="AI65" s="741">
        <f>IF(AA65&lt;$AD$3,EXP(InputData!$AD64*AA65^$AQ$3+InputData!$AC64),1)</f>
        <v>1</v>
      </c>
      <c r="AJ65" s="284">
        <f>IF(AB65&lt;$AD$3,EXP(InputData!$AD64*AB65^$AQ$3+InputData!$AC64),1)</f>
        <v>1</v>
      </c>
      <c r="AK65" s="284">
        <f>IF(AC65&lt;$AD$3,EXP(InputData!$AD64*AC65^$AQ$3+InputData!$AC64),1)</f>
        <v>1</v>
      </c>
      <c r="AL65" s="285">
        <v>1</v>
      </c>
      <c r="AM65" s="284">
        <v>1</v>
      </c>
      <c r="AN65" s="284">
        <v>1</v>
      </c>
      <c r="AO65" s="284">
        <v>1</v>
      </c>
      <c r="AP65" s="284">
        <v>1</v>
      </c>
      <c r="AQ65" s="741">
        <f>IF(AA65&lt;$AD$3,EXP(InputData!$AH64*AA65^RRinputs!F$3+InputData!$AG64),1)</f>
        <v>1</v>
      </c>
      <c r="AR65" s="284">
        <f>IF(AB65&lt;$AD$3,EXP(InputData!$AH64*AB65^$AQ$3+InputData!$AG64),1)</f>
        <v>1</v>
      </c>
      <c r="AS65" s="284">
        <f>IF(AC65&lt;$AD$3,EXP(InputData!$AH64*AC65^$AQ$3+InputData!$AG64),1)</f>
        <v>1</v>
      </c>
      <c r="AT65" s="284">
        <v>1</v>
      </c>
      <c r="AU65" s="741">
        <f>IF(AA65&lt;$AD$3,EXP(InputData!$AJ64*AA65^$AQ$2+InputData!$AI64),1)</f>
        <v>1</v>
      </c>
      <c r="AV65" s="284">
        <f>IF(AB65&lt;$AD$3,EXP(InputData!$AJ64*AB65^$AQ$2+InputData!$AI64),1)</f>
        <v>1</v>
      </c>
      <c r="AW65" s="284">
        <f>IF(AC65&lt;$AD$3,EXP(InputData!$AJ64*AC65^$AQ$2+InputData!$AI64),1)</f>
        <v>1</v>
      </c>
      <c r="AX65" s="285">
        <v>1</v>
      </c>
      <c r="AY65" s="586">
        <f>-Diabetes!AK64*(InputData!$BB$5-1)/(Diabetes!Q64*(InputData!$BB$5-1)+1)</f>
        <v>0</v>
      </c>
      <c r="AZ65" s="587">
        <f>-Diabetes!AK64*(InputData!$BC$5-1)/(Diabetes!Q64*(InputData!$BC$5-1)+1)</f>
        <v>0</v>
      </c>
      <c r="BA65" s="588">
        <f t="shared" si="11"/>
        <v>0</v>
      </c>
      <c r="BB65" s="589">
        <f t="shared" si="1"/>
        <v>0</v>
      </c>
      <c r="BC65" s="589">
        <f t="shared" si="2"/>
        <v>0</v>
      </c>
      <c r="BD65" s="589">
        <f t="shared" si="3"/>
        <v>0</v>
      </c>
      <c r="BE65" s="590">
        <f t="shared" si="4"/>
        <v>0</v>
      </c>
      <c r="BF65" s="589">
        <f t="shared" si="5"/>
        <v>1</v>
      </c>
      <c r="BG65" s="589">
        <f t="shared" si="6"/>
        <v>1</v>
      </c>
      <c r="BH65" s="588">
        <f>(1-BA65*(1-InputData!$BD$233))</f>
        <v>1</v>
      </c>
      <c r="BI65" s="589">
        <f>(1-BB65*(1-InputData!$BD$234))</f>
        <v>1</v>
      </c>
      <c r="BJ65" s="589">
        <f t="shared" si="7"/>
        <v>1</v>
      </c>
      <c r="BK65" s="589">
        <f t="shared" si="8"/>
        <v>1</v>
      </c>
      <c r="BL65" s="590">
        <f t="shared" si="9"/>
        <v>1</v>
      </c>
    </row>
    <row r="66" spans="1:64">
      <c r="A66" s="8" t="s">
        <v>13</v>
      </c>
      <c r="B66">
        <f t="shared" si="10"/>
        <v>157</v>
      </c>
      <c r="C66" s="286">
        <f>InputData!AK65</f>
        <v>0</v>
      </c>
      <c r="D66" s="287">
        <f>InputData!AL65</f>
        <v>0</v>
      </c>
      <c r="E66" s="287">
        <f>InputData!AM65</f>
        <v>0</v>
      </c>
      <c r="F66" s="287">
        <f>InputData!AN65</f>
        <v>0</v>
      </c>
      <c r="G66" s="741">
        <f>IF($AA$3&lt;$AD$3,EXP(InputData!$AB65*$AA$3^$AQ$2+InputData!$AA65),1)</f>
        <v>1</v>
      </c>
      <c r="H66" s="284">
        <f>IF($AB$3&lt;$AD$3,EXP(InputData!$AB65*$AB$3^$AQ$2+InputData!$AA65),1)</f>
        <v>1</v>
      </c>
      <c r="I66" s="284">
        <f>IF($AC$3&lt;$AD$3,EXP(InputData!$AB65*$AC$3^$AQ$2+InputData!$AA65),1)</f>
        <v>1</v>
      </c>
      <c r="J66" s="284">
        <f>IF($AD$3&lt;$AD$3,EXP(InputData!$AB65*$AD$3^RRinputs!$F$3+InputData!$AA65),1)</f>
        <v>1</v>
      </c>
      <c r="K66" s="741">
        <f>IF($AA$3&lt;$AD$3,EXP(InputData!$AD65*$AA$3^$AQ$3+InputData!$AC65),1)</f>
        <v>1</v>
      </c>
      <c r="L66" s="284">
        <f>IF($AB$3&lt;$AD$3,EXP(InputData!$AD65*$AB$3^$AQ$3+InputData!$AC65),1)</f>
        <v>1</v>
      </c>
      <c r="M66" s="284">
        <f>IF($AC$3&lt;$AD$3,EXP(InputData!$AD65*$AC$3^$AQ$3+InputData!$AC65),1)</f>
        <v>1</v>
      </c>
      <c r="N66" s="285">
        <f>IF($AD$3&lt;$AD$3,EXP(InputData!$AD65*$AD$3^RRinputs!$F$3+InputData!$AC65),1)</f>
        <v>1</v>
      </c>
      <c r="O66" s="284">
        <v>1</v>
      </c>
      <c r="P66" s="284">
        <v>1</v>
      </c>
      <c r="Q66" s="284">
        <v>1</v>
      </c>
      <c r="R66" s="284">
        <v>1</v>
      </c>
      <c r="S66" s="741">
        <f>IF($AA$3&lt;$AD$3,EXP(InputData!$AH65*$AA$3^$AQ$3+InputData!$AG65),1)</f>
        <v>1</v>
      </c>
      <c r="T66" s="284">
        <f>IF($AB$3&lt;$AD$3,EXP(InputData!$AH65*$AB$3^$AQ$3+InputData!$AG65),1)</f>
        <v>1</v>
      </c>
      <c r="U66" s="284">
        <f>IF($AC$3&lt;$AD$3,EXP(InputData!$AH65*$AC$3^$AQ$3+InputData!$AG65),1)</f>
        <v>1</v>
      </c>
      <c r="V66" s="284">
        <f>IF($AD$3&lt;$AD$3,EXP(InputData!$AH65*$AD$3^RRinputs!$F$3+InputData!$AG65),1)</f>
        <v>1</v>
      </c>
      <c r="W66" s="741">
        <f>IF($AA$3&lt;$AD$3,EXP(InputData!$AJ65*$AA$3^$AQ$2+InputData!$AI65),1)</f>
        <v>1</v>
      </c>
      <c r="X66" s="284">
        <f>IF($AB$3&lt;$AD$3,EXP(InputData!$AJ65*$AB$3^$AQ$2+InputData!$AI65),1)</f>
        <v>1</v>
      </c>
      <c r="Y66" s="284">
        <f>IF($AC$3&lt;$AD$3,EXP(InputData!$AJ65*$AC$3^$AQ$2+InputData!$AI65),1)</f>
        <v>1</v>
      </c>
      <c r="Z66" s="284">
        <f>IF($AD$3&lt;$AD$3,EXP(InputData!$AJ65*$AD$3^RRinputs!F$3+InputData!$AI65),1)</f>
        <v>1</v>
      </c>
      <c r="AA66" s="949">
        <f>AA$3+'Run model'!$F$13</f>
        <v>204.75000001000006</v>
      </c>
      <c r="AB66" s="724">
        <f>AB$3+'Run model'!$F$13</f>
        <v>486.45570000000004</v>
      </c>
      <c r="AC66" s="724">
        <f>AC$3+'Run model'!$F$13</f>
        <v>1229.4259999999999</v>
      </c>
      <c r="AD66" s="724">
        <f>AD$3+'Run model'!$F$13</f>
        <v>3305.181</v>
      </c>
      <c r="AE66" s="263">
        <f>IF(AA66&lt;$AD$3,EXP(InputData!$AB65*AA66^$AQ$2+InputData!$AA65),1)</f>
        <v>1</v>
      </c>
      <c r="AF66" s="264">
        <f>IF(AB66&lt;$AD$3,EXP(InputData!$AB65*AB66^$AQ$2+InputData!$AA65),1)</f>
        <v>1</v>
      </c>
      <c r="AG66" s="264">
        <f>IF(AC66&lt;$AD$3,EXP(InputData!$AB65*AC66^$AQ$2+InputData!$AA65),1)</f>
        <v>1</v>
      </c>
      <c r="AH66" s="264">
        <v>1</v>
      </c>
      <c r="AI66" s="741">
        <f>IF(AA66&lt;$AD$3,EXP(InputData!$AD65*AA66^$AQ$3+InputData!$AC65),1)</f>
        <v>1</v>
      </c>
      <c r="AJ66" s="284">
        <f>IF(AB66&lt;$AD$3,EXP(InputData!$AD65*AB66^$AQ$3+InputData!$AC65),1)</f>
        <v>1</v>
      </c>
      <c r="AK66" s="284">
        <f>IF(AC66&lt;$AD$3,EXP(InputData!$AD65*AC66^$AQ$3+InputData!$AC65),1)</f>
        <v>1</v>
      </c>
      <c r="AL66" s="285">
        <v>1</v>
      </c>
      <c r="AM66" s="284">
        <v>1</v>
      </c>
      <c r="AN66" s="284">
        <v>1</v>
      </c>
      <c r="AO66" s="284">
        <v>1</v>
      </c>
      <c r="AP66" s="284">
        <v>1</v>
      </c>
      <c r="AQ66" s="741">
        <f>IF(AA66&lt;$AD$3,EXP(InputData!$AH65*AA66^RRinputs!F$3+InputData!$AG65),1)</f>
        <v>1</v>
      </c>
      <c r="AR66" s="284">
        <f>IF(AB66&lt;$AD$3,EXP(InputData!$AH65*AB66^$AQ$3+InputData!$AG65),1)</f>
        <v>1</v>
      </c>
      <c r="AS66" s="284">
        <f>IF(AC66&lt;$AD$3,EXP(InputData!$AH65*AC66^$AQ$3+InputData!$AG65),1)</f>
        <v>1</v>
      </c>
      <c r="AT66" s="284">
        <v>1</v>
      </c>
      <c r="AU66" s="741">
        <f>IF(AA66&lt;$AD$3,EXP(InputData!$AJ65*AA66^$AQ$2+InputData!$AI65),1)</f>
        <v>1</v>
      </c>
      <c r="AV66" s="284">
        <f>IF(AB66&lt;$AD$3,EXP(InputData!$AJ65*AB66^$AQ$2+InputData!$AI65),1)</f>
        <v>1</v>
      </c>
      <c r="AW66" s="284">
        <f>IF(AC66&lt;$AD$3,EXP(InputData!$AJ65*AC66^$AQ$2+InputData!$AI65),1)</f>
        <v>1</v>
      </c>
      <c r="AX66" s="285">
        <v>1</v>
      </c>
      <c r="AY66" s="586">
        <f>-Diabetes!AK65*(InputData!$BB$5-1)/(Diabetes!Q65*(InputData!$BB$5-1)+1)</f>
        <v>0</v>
      </c>
      <c r="AZ66" s="587">
        <f>-Diabetes!AK65*(InputData!$BC$5-1)/(Diabetes!Q65*(InputData!$BC$5-1)+1)</f>
        <v>0</v>
      </c>
      <c r="BA66" s="588">
        <f t="shared" si="11"/>
        <v>0</v>
      </c>
      <c r="BB66" s="589">
        <f t="shared" si="1"/>
        <v>0</v>
      </c>
      <c r="BC66" s="589">
        <f t="shared" si="2"/>
        <v>0</v>
      </c>
      <c r="BD66" s="589">
        <f t="shared" si="3"/>
        <v>0</v>
      </c>
      <c r="BE66" s="590">
        <f t="shared" si="4"/>
        <v>0</v>
      </c>
      <c r="BF66" s="589">
        <f t="shared" si="5"/>
        <v>1</v>
      </c>
      <c r="BG66" s="589">
        <f t="shared" si="6"/>
        <v>1</v>
      </c>
      <c r="BH66" s="588">
        <f>(1-BA66*(1-InputData!$BD$233))</f>
        <v>1</v>
      </c>
      <c r="BI66" s="589">
        <f>(1-BB66*(1-InputData!$BD$234))</f>
        <v>1</v>
      </c>
      <c r="BJ66" s="589">
        <f t="shared" si="7"/>
        <v>1</v>
      </c>
      <c r="BK66" s="589">
        <f t="shared" si="8"/>
        <v>1</v>
      </c>
      <c r="BL66" s="590">
        <f t="shared" si="9"/>
        <v>1</v>
      </c>
    </row>
    <row r="67" spans="1:64">
      <c r="A67" s="8" t="s">
        <v>13</v>
      </c>
      <c r="B67">
        <f t="shared" si="10"/>
        <v>158</v>
      </c>
      <c r="C67" s="286">
        <f>InputData!AK66</f>
        <v>0</v>
      </c>
      <c r="D67" s="287">
        <f>InputData!AL66</f>
        <v>0</v>
      </c>
      <c r="E67" s="287">
        <f>InputData!AM66</f>
        <v>0</v>
      </c>
      <c r="F67" s="287">
        <f>InputData!AN66</f>
        <v>0</v>
      </c>
      <c r="G67" s="741">
        <f>IF($AA$3&lt;$AD$3,EXP(InputData!$AB66*$AA$3^$AQ$2+InputData!$AA66),1)</f>
        <v>1</v>
      </c>
      <c r="H67" s="284">
        <f>IF($AB$3&lt;$AD$3,EXP(InputData!$AB66*$AB$3^$AQ$2+InputData!$AA66),1)</f>
        <v>1</v>
      </c>
      <c r="I67" s="284">
        <f>IF($AC$3&lt;$AD$3,EXP(InputData!$AB66*$AC$3^$AQ$2+InputData!$AA66),1)</f>
        <v>1</v>
      </c>
      <c r="J67" s="284">
        <f>IF($AD$3&lt;$AD$3,EXP(InputData!$AB66*$AD$3^RRinputs!$F$3+InputData!$AA66),1)</f>
        <v>1</v>
      </c>
      <c r="K67" s="741">
        <f>IF($AA$3&lt;$AD$3,EXP(InputData!$AD66*$AA$3^$AQ$3+InputData!$AC66),1)</f>
        <v>1</v>
      </c>
      <c r="L67" s="284">
        <f>IF($AB$3&lt;$AD$3,EXP(InputData!$AD66*$AB$3^$AQ$3+InputData!$AC66),1)</f>
        <v>1</v>
      </c>
      <c r="M67" s="284">
        <f>IF($AC$3&lt;$AD$3,EXP(InputData!$AD66*$AC$3^$AQ$3+InputData!$AC66),1)</f>
        <v>1</v>
      </c>
      <c r="N67" s="285">
        <f>IF($AD$3&lt;$AD$3,EXP(InputData!$AD66*$AD$3^RRinputs!$F$3+InputData!$AC66),1)</f>
        <v>1</v>
      </c>
      <c r="O67" s="284">
        <v>1</v>
      </c>
      <c r="P67" s="284">
        <v>1</v>
      </c>
      <c r="Q67" s="284">
        <v>1</v>
      </c>
      <c r="R67" s="284">
        <v>1</v>
      </c>
      <c r="S67" s="741">
        <f>IF($AA$3&lt;$AD$3,EXP(InputData!$AH66*$AA$3^$AQ$3+InputData!$AG66),1)</f>
        <v>1</v>
      </c>
      <c r="T67" s="284">
        <f>IF($AB$3&lt;$AD$3,EXP(InputData!$AH66*$AB$3^$AQ$3+InputData!$AG66),1)</f>
        <v>1</v>
      </c>
      <c r="U67" s="284">
        <f>IF($AC$3&lt;$AD$3,EXP(InputData!$AH66*$AC$3^$AQ$3+InputData!$AG66),1)</f>
        <v>1</v>
      </c>
      <c r="V67" s="284">
        <f>IF($AD$3&lt;$AD$3,EXP(InputData!$AH66*$AD$3^RRinputs!$F$3+InputData!$AG66),1)</f>
        <v>1</v>
      </c>
      <c r="W67" s="741">
        <f>IF($AA$3&lt;$AD$3,EXP(InputData!$AJ66*$AA$3^$AQ$2+InputData!$AI66),1)</f>
        <v>1</v>
      </c>
      <c r="X67" s="284">
        <f>IF($AB$3&lt;$AD$3,EXP(InputData!$AJ66*$AB$3^$AQ$2+InputData!$AI66),1)</f>
        <v>1</v>
      </c>
      <c r="Y67" s="284">
        <f>IF($AC$3&lt;$AD$3,EXP(InputData!$AJ66*$AC$3^$AQ$2+InputData!$AI66),1)</f>
        <v>1</v>
      </c>
      <c r="Z67" s="284">
        <f>IF($AD$3&lt;$AD$3,EXP(InputData!$AJ66*$AD$3^RRinputs!F$3+InputData!$AI66),1)</f>
        <v>1</v>
      </c>
      <c r="AA67" s="949">
        <f>AA$3+'Run model'!$F$13</f>
        <v>204.75000001000006</v>
      </c>
      <c r="AB67" s="724">
        <f>AB$3+'Run model'!$F$13</f>
        <v>486.45570000000004</v>
      </c>
      <c r="AC67" s="724">
        <f>AC$3+'Run model'!$F$13</f>
        <v>1229.4259999999999</v>
      </c>
      <c r="AD67" s="724">
        <f>AD$3+'Run model'!$F$13</f>
        <v>3305.181</v>
      </c>
      <c r="AE67" s="263">
        <f>IF(AA67&lt;$AD$3,EXP(InputData!$AB66*AA67^$AQ$2+InputData!$AA66),1)</f>
        <v>1</v>
      </c>
      <c r="AF67" s="264">
        <f>IF(AB67&lt;$AD$3,EXP(InputData!$AB66*AB67^$AQ$2+InputData!$AA66),1)</f>
        <v>1</v>
      </c>
      <c r="AG67" s="264">
        <f>IF(AC67&lt;$AD$3,EXP(InputData!$AB66*AC67^$AQ$2+InputData!$AA66),1)</f>
        <v>1</v>
      </c>
      <c r="AH67" s="264">
        <v>1</v>
      </c>
      <c r="AI67" s="741">
        <f>IF(AA67&lt;$AD$3,EXP(InputData!$AD66*AA67^$AQ$3+InputData!$AC66),1)</f>
        <v>1</v>
      </c>
      <c r="AJ67" s="284">
        <f>IF(AB67&lt;$AD$3,EXP(InputData!$AD66*AB67^$AQ$3+InputData!$AC66),1)</f>
        <v>1</v>
      </c>
      <c r="AK67" s="284">
        <f>IF(AC67&lt;$AD$3,EXP(InputData!$AD66*AC67^$AQ$3+InputData!$AC66),1)</f>
        <v>1</v>
      </c>
      <c r="AL67" s="285">
        <v>1</v>
      </c>
      <c r="AM67" s="284">
        <v>1</v>
      </c>
      <c r="AN67" s="284">
        <v>1</v>
      </c>
      <c r="AO67" s="284">
        <v>1</v>
      </c>
      <c r="AP67" s="284">
        <v>1</v>
      </c>
      <c r="AQ67" s="741">
        <f>IF(AA67&lt;$AD$3,EXP(InputData!$AH66*AA67^RRinputs!F$3+InputData!$AG66),1)</f>
        <v>1</v>
      </c>
      <c r="AR67" s="284">
        <f>IF(AB67&lt;$AD$3,EXP(InputData!$AH66*AB67^$AQ$3+InputData!$AG66),1)</f>
        <v>1</v>
      </c>
      <c r="AS67" s="284">
        <f>IF(AC67&lt;$AD$3,EXP(InputData!$AH66*AC67^$AQ$3+InputData!$AG66),1)</f>
        <v>1</v>
      </c>
      <c r="AT67" s="284">
        <v>1</v>
      </c>
      <c r="AU67" s="741">
        <f>IF(AA67&lt;$AD$3,EXP(InputData!$AJ66*AA67^$AQ$2+InputData!$AI66),1)</f>
        <v>1</v>
      </c>
      <c r="AV67" s="284">
        <f>IF(AB67&lt;$AD$3,EXP(InputData!$AJ66*AB67^$AQ$2+InputData!$AI66),1)</f>
        <v>1</v>
      </c>
      <c r="AW67" s="284">
        <f>IF(AC67&lt;$AD$3,EXP(InputData!$AJ66*AC67^$AQ$2+InputData!$AI66),1)</f>
        <v>1</v>
      </c>
      <c r="AX67" s="285">
        <v>1</v>
      </c>
      <c r="AY67" s="586">
        <f>-Diabetes!AK66*(InputData!$BB$5-1)/(Diabetes!Q66*(InputData!$BB$5-1)+1)</f>
        <v>0</v>
      </c>
      <c r="AZ67" s="587">
        <f>-Diabetes!AK66*(InputData!$BC$5-1)/(Diabetes!Q66*(InputData!$BC$5-1)+1)</f>
        <v>0</v>
      </c>
      <c r="BA67" s="588">
        <f t="shared" si="11"/>
        <v>0</v>
      </c>
      <c r="BB67" s="589">
        <f t="shared" si="1"/>
        <v>0</v>
      </c>
      <c r="BC67" s="589">
        <f t="shared" si="2"/>
        <v>0</v>
      </c>
      <c r="BD67" s="589">
        <f t="shared" si="3"/>
        <v>0</v>
      </c>
      <c r="BE67" s="590">
        <f t="shared" si="4"/>
        <v>0</v>
      </c>
      <c r="BF67" s="589">
        <f t="shared" si="5"/>
        <v>1</v>
      </c>
      <c r="BG67" s="589">
        <f t="shared" si="6"/>
        <v>1</v>
      </c>
      <c r="BH67" s="588">
        <f>(1-BA67*(1-InputData!$BD$233))</f>
        <v>1</v>
      </c>
      <c r="BI67" s="589">
        <f>(1-BB67*(1-InputData!$BD$234))</f>
        <v>1</v>
      </c>
      <c r="BJ67" s="589">
        <f t="shared" si="7"/>
        <v>1</v>
      </c>
      <c r="BK67" s="589">
        <f t="shared" si="8"/>
        <v>1</v>
      </c>
      <c r="BL67" s="590">
        <f t="shared" si="9"/>
        <v>1</v>
      </c>
    </row>
    <row r="68" spans="1:64">
      <c r="A68" s="8" t="s">
        <v>13</v>
      </c>
      <c r="B68">
        <f t="shared" si="10"/>
        <v>159</v>
      </c>
      <c r="C68" s="286">
        <f>InputData!AK67</f>
        <v>0</v>
      </c>
      <c r="D68" s="287">
        <f>InputData!AL67</f>
        <v>0</v>
      </c>
      <c r="E68" s="287">
        <f>InputData!AM67</f>
        <v>0</v>
      </c>
      <c r="F68" s="287">
        <f>InputData!AN67</f>
        <v>0</v>
      </c>
      <c r="G68" s="741">
        <f>IF($AA$3&lt;$AD$3,EXP(InputData!$AB67*$AA$3^$AQ$2+InputData!$AA67),1)</f>
        <v>1</v>
      </c>
      <c r="H68" s="284">
        <f>IF($AB$3&lt;$AD$3,EXP(InputData!$AB67*$AB$3^$AQ$2+InputData!$AA67),1)</f>
        <v>1</v>
      </c>
      <c r="I68" s="284">
        <f>IF($AC$3&lt;$AD$3,EXP(InputData!$AB67*$AC$3^$AQ$2+InputData!$AA67),1)</f>
        <v>1</v>
      </c>
      <c r="J68" s="284">
        <f>IF($AD$3&lt;$AD$3,EXP(InputData!$AB67*$AD$3^RRinputs!$F$3+InputData!$AA67),1)</f>
        <v>1</v>
      </c>
      <c r="K68" s="741">
        <f>IF($AA$3&lt;$AD$3,EXP(InputData!$AD67*$AA$3^$AQ$3+InputData!$AC67),1)</f>
        <v>1</v>
      </c>
      <c r="L68" s="284">
        <f>IF($AB$3&lt;$AD$3,EXP(InputData!$AD67*$AB$3^$AQ$3+InputData!$AC67),1)</f>
        <v>1</v>
      </c>
      <c r="M68" s="284">
        <f>IF($AC$3&lt;$AD$3,EXP(InputData!$AD67*$AC$3^$AQ$3+InputData!$AC67),1)</f>
        <v>1</v>
      </c>
      <c r="N68" s="285">
        <f>IF($AD$3&lt;$AD$3,EXP(InputData!$AD67*$AD$3^RRinputs!$F$3+InputData!$AC67),1)</f>
        <v>1</v>
      </c>
      <c r="O68" s="284">
        <v>1</v>
      </c>
      <c r="P68" s="284">
        <v>1</v>
      </c>
      <c r="Q68" s="284">
        <v>1</v>
      </c>
      <c r="R68" s="284">
        <v>1</v>
      </c>
      <c r="S68" s="741">
        <f>IF($AA$3&lt;$AD$3,EXP(InputData!$AH67*$AA$3^$AQ$3+InputData!$AG67),1)</f>
        <v>1</v>
      </c>
      <c r="T68" s="284">
        <f>IF($AB$3&lt;$AD$3,EXP(InputData!$AH67*$AB$3^$AQ$3+InputData!$AG67),1)</f>
        <v>1</v>
      </c>
      <c r="U68" s="284">
        <f>IF($AC$3&lt;$AD$3,EXP(InputData!$AH67*$AC$3^$AQ$3+InputData!$AG67),1)</f>
        <v>1</v>
      </c>
      <c r="V68" s="284">
        <f>IF($AD$3&lt;$AD$3,EXP(InputData!$AH67*$AD$3^RRinputs!$F$3+InputData!$AG67),1)</f>
        <v>1</v>
      </c>
      <c r="W68" s="741">
        <f>IF($AA$3&lt;$AD$3,EXP(InputData!$AJ67*$AA$3^$AQ$2+InputData!$AI67),1)</f>
        <v>1</v>
      </c>
      <c r="X68" s="284">
        <f>IF($AB$3&lt;$AD$3,EXP(InputData!$AJ67*$AB$3^$AQ$2+InputData!$AI67),1)</f>
        <v>1</v>
      </c>
      <c r="Y68" s="284">
        <f>IF($AC$3&lt;$AD$3,EXP(InputData!$AJ67*$AC$3^$AQ$2+InputData!$AI67),1)</f>
        <v>1</v>
      </c>
      <c r="Z68" s="284">
        <f>IF($AD$3&lt;$AD$3,EXP(InputData!$AJ67*$AD$3^RRinputs!F$3+InputData!$AI67),1)</f>
        <v>1</v>
      </c>
      <c r="AA68" s="949">
        <f>AA$3+'Run model'!$F$13</f>
        <v>204.75000001000006</v>
      </c>
      <c r="AB68" s="724">
        <f>AB$3+'Run model'!$F$13</f>
        <v>486.45570000000004</v>
      </c>
      <c r="AC68" s="724">
        <f>AC$3+'Run model'!$F$13</f>
        <v>1229.4259999999999</v>
      </c>
      <c r="AD68" s="724">
        <f>AD$3+'Run model'!$F$13</f>
        <v>3305.181</v>
      </c>
      <c r="AE68" s="263">
        <f>IF(AA68&lt;$AD$3,EXP(InputData!$AB67*AA68^$AQ$2+InputData!$AA67),1)</f>
        <v>1</v>
      </c>
      <c r="AF68" s="264">
        <f>IF(AB68&lt;$AD$3,EXP(InputData!$AB67*AB68^$AQ$2+InputData!$AA67),1)</f>
        <v>1</v>
      </c>
      <c r="AG68" s="264">
        <f>IF(AC68&lt;$AD$3,EXP(InputData!$AB67*AC68^$AQ$2+InputData!$AA67),1)</f>
        <v>1</v>
      </c>
      <c r="AH68" s="264">
        <v>1</v>
      </c>
      <c r="AI68" s="741">
        <f>IF(AA68&lt;$AD$3,EXP(InputData!$AD67*AA68^$AQ$3+InputData!$AC67),1)</f>
        <v>1</v>
      </c>
      <c r="AJ68" s="284">
        <f>IF(AB68&lt;$AD$3,EXP(InputData!$AD67*AB68^$AQ$3+InputData!$AC67),1)</f>
        <v>1</v>
      </c>
      <c r="AK68" s="284">
        <f>IF(AC68&lt;$AD$3,EXP(InputData!$AD67*AC68^$AQ$3+InputData!$AC67),1)</f>
        <v>1</v>
      </c>
      <c r="AL68" s="285">
        <v>1</v>
      </c>
      <c r="AM68" s="284">
        <v>1</v>
      </c>
      <c r="AN68" s="284">
        <v>1</v>
      </c>
      <c r="AO68" s="284">
        <v>1</v>
      </c>
      <c r="AP68" s="284">
        <v>1</v>
      </c>
      <c r="AQ68" s="741">
        <f>IF(AA68&lt;$AD$3,EXP(InputData!$AH67*AA68^RRinputs!F$3+InputData!$AG67),1)</f>
        <v>1</v>
      </c>
      <c r="AR68" s="284">
        <f>IF(AB68&lt;$AD$3,EXP(InputData!$AH67*AB68^$AQ$3+InputData!$AG67),1)</f>
        <v>1</v>
      </c>
      <c r="AS68" s="284">
        <f>IF(AC68&lt;$AD$3,EXP(InputData!$AH67*AC68^$AQ$3+InputData!$AG67),1)</f>
        <v>1</v>
      </c>
      <c r="AT68" s="284">
        <v>1</v>
      </c>
      <c r="AU68" s="741">
        <f>IF(AA68&lt;$AD$3,EXP(InputData!$AJ67*AA68^$AQ$2+InputData!$AI67),1)</f>
        <v>1</v>
      </c>
      <c r="AV68" s="284">
        <f>IF(AB68&lt;$AD$3,EXP(InputData!$AJ67*AB68^$AQ$2+InputData!$AI67),1)</f>
        <v>1</v>
      </c>
      <c r="AW68" s="284">
        <f>IF(AC68&lt;$AD$3,EXP(InputData!$AJ67*AC68^$AQ$2+InputData!$AI67),1)</f>
        <v>1</v>
      </c>
      <c r="AX68" s="285">
        <v>1</v>
      </c>
      <c r="AY68" s="586">
        <f>-Diabetes!AK67*(InputData!$BB$5-1)/(Diabetes!Q67*(InputData!$BB$5-1)+1)</f>
        <v>0</v>
      </c>
      <c r="AZ68" s="587">
        <f>-Diabetes!AK67*(InputData!$BC$5-1)/(Diabetes!Q67*(InputData!$BC$5-1)+1)</f>
        <v>0</v>
      </c>
      <c r="BA68" s="588">
        <f t="shared" si="11"/>
        <v>0</v>
      </c>
      <c r="BB68" s="589">
        <f t="shared" si="1"/>
        <v>0</v>
      </c>
      <c r="BC68" s="589">
        <f t="shared" si="2"/>
        <v>0</v>
      </c>
      <c r="BD68" s="589">
        <f t="shared" si="3"/>
        <v>0</v>
      </c>
      <c r="BE68" s="590">
        <f t="shared" si="4"/>
        <v>0</v>
      </c>
      <c r="BF68" s="589">
        <f t="shared" si="5"/>
        <v>1</v>
      </c>
      <c r="BG68" s="589">
        <f t="shared" si="6"/>
        <v>1</v>
      </c>
      <c r="BH68" s="588">
        <f>(1-BA68*(1-InputData!$BD$233))</f>
        <v>1</v>
      </c>
      <c r="BI68" s="589">
        <f>(1-BB68*(1-InputData!$BD$234))</f>
        <v>1</v>
      </c>
      <c r="BJ68" s="589">
        <f t="shared" si="7"/>
        <v>1</v>
      </c>
      <c r="BK68" s="589">
        <f t="shared" si="8"/>
        <v>1</v>
      </c>
      <c r="BL68" s="590">
        <f t="shared" si="9"/>
        <v>1</v>
      </c>
    </row>
    <row r="69" spans="1:64">
      <c r="A69" s="8" t="s">
        <v>13</v>
      </c>
      <c r="B69">
        <f t="shared" si="10"/>
        <v>160</v>
      </c>
      <c r="C69" s="286">
        <f>InputData!AK68</f>
        <v>0</v>
      </c>
      <c r="D69" s="287">
        <f>InputData!AL68</f>
        <v>0</v>
      </c>
      <c r="E69" s="287">
        <f>InputData!AM68</f>
        <v>0</v>
      </c>
      <c r="F69" s="287">
        <f>InputData!AN68</f>
        <v>0</v>
      </c>
      <c r="G69" s="741">
        <f>IF($AA$3&lt;$AD$3,EXP(InputData!$AB68*$AA$3^$AQ$2+InputData!$AA68),1)</f>
        <v>1</v>
      </c>
      <c r="H69" s="284">
        <f>IF($AB$3&lt;$AD$3,EXP(InputData!$AB68*$AB$3^$AQ$2+InputData!$AA68),1)</f>
        <v>1</v>
      </c>
      <c r="I69" s="284">
        <f>IF($AC$3&lt;$AD$3,EXP(InputData!$AB68*$AC$3^$AQ$2+InputData!$AA68),1)</f>
        <v>1</v>
      </c>
      <c r="J69" s="284">
        <f>IF($AD$3&lt;$AD$3,EXP(InputData!$AB68*$AD$3^RRinputs!$F$3+InputData!$AA68),1)</f>
        <v>1</v>
      </c>
      <c r="K69" s="741">
        <f>IF($AA$3&lt;$AD$3,EXP(InputData!$AD68*$AA$3^$AQ$3+InputData!$AC68),1)</f>
        <v>1</v>
      </c>
      <c r="L69" s="284">
        <f>IF($AB$3&lt;$AD$3,EXP(InputData!$AD68*$AB$3^$AQ$3+InputData!$AC68),1)</f>
        <v>1</v>
      </c>
      <c r="M69" s="284">
        <f>IF($AC$3&lt;$AD$3,EXP(InputData!$AD68*$AC$3^$AQ$3+InputData!$AC68),1)</f>
        <v>1</v>
      </c>
      <c r="N69" s="285">
        <f>IF($AD$3&lt;$AD$3,EXP(InputData!$AD68*$AD$3^RRinputs!$F$3+InputData!$AC68),1)</f>
        <v>1</v>
      </c>
      <c r="O69" s="284">
        <v>1</v>
      </c>
      <c r="P69" s="284">
        <v>1</v>
      </c>
      <c r="Q69" s="284">
        <v>1</v>
      </c>
      <c r="R69" s="284">
        <v>1</v>
      </c>
      <c r="S69" s="741">
        <f>IF($AA$3&lt;$AD$3,EXP(InputData!$AH68*$AA$3^$AQ$3+InputData!$AG68),1)</f>
        <v>1</v>
      </c>
      <c r="T69" s="284">
        <f>IF($AB$3&lt;$AD$3,EXP(InputData!$AH68*$AB$3^$AQ$3+InputData!$AG68),1)</f>
        <v>1</v>
      </c>
      <c r="U69" s="284">
        <f>IF($AC$3&lt;$AD$3,EXP(InputData!$AH68*$AC$3^$AQ$3+InputData!$AG68),1)</f>
        <v>1</v>
      </c>
      <c r="V69" s="284">
        <f>IF($AD$3&lt;$AD$3,EXP(InputData!$AH68*$AD$3^RRinputs!$F$3+InputData!$AG68),1)</f>
        <v>1</v>
      </c>
      <c r="W69" s="741">
        <f>IF($AA$3&lt;$AD$3,EXP(InputData!$AJ68*$AA$3^$AQ$2+InputData!$AI68),1)</f>
        <v>1</v>
      </c>
      <c r="X69" s="284">
        <f>IF($AB$3&lt;$AD$3,EXP(InputData!$AJ68*$AB$3^$AQ$2+InputData!$AI68),1)</f>
        <v>1</v>
      </c>
      <c r="Y69" s="284">
        <f>IF($AC$3&lt;$AD$3,EXP(InputData!$AJ68*$AC$3^$AQ$2+InputData!$AI68),1)</f>
        <v>1</v>
      </c>
      <c r="Z69" s="284">
        <f>IF($AD$3&lt;$AD$3,EXP(InputData!$AJ68*$AD$3^RRinputs!F$3+InputData!$AI68),1)</f>
        <v>1</v>
      </c>
      <c r="AA69" s="949">
        <f>AA$3+'Run model'!$F$13</f>
        <v>204.75000001000006</v>
      </c>
      <c r="AB69" s="724">
        <f>AB$3+'Run model'!$F$13</f>
        <v>486.45570000000004</v>
      </c>
      <c r="AC69" s="724">
        <f>AC$3+'Run model'!$F$13</f>
        <v>1229.4259999999999</v>
      </c>
      <c r="AD69" s="724">
        <f>AD$3+'Run model'!$F$13</f>
        <v>3305.181</v>
      </c>
      <c r="AE69" s="263">
        <f>IF(AA69&lt;$AD$3,EXP(InputData!$AB68*AA69^$AQ$2+InputData!$AA68),1)</f>
        <v>1</v>
      </c>
      <c r="AF69" s="264">
        <f>IF(AB69&lt;$AD$3,EXP(InputData!$AB68*AB69^$AQ$2+InputData!$AA68),1)</f>
        <v>1</v>
      </c>
      <c r="AG69" s="264">
        <f>IF(AC69&lt;$AD$3,EXP(InputData!$AB68*AC69^$AQ$2+InputData!$AA68),1)</f>
        <v>1</v>
      </c>
      <c r="AH69" s="264">
        <v>1</v>
      </c>
      <c r="AI69" s="741">
        <f>IF(AA69&lt;$AD$3,EXP(InputData!$AD68*AA69^$AQ$3+InputData!$AC68),1)</f>
        <v>1</v>
      </c>
      <c r="AJ69" s="284">
        <f>IF(AB69&lt;$AD$3,EXP(InputData!$AD68*AB69^$AQ$3+InputData!$AC68),1)</f>
        <v>1</v>
      </c>
      <c r="AK69" s="284">
        <f>IF(AC69&lt;$AD$3,EXP(InputData!$AD68*AC69^$AQ$3+InputData!$AC68),1)</f>
        <v>1</v>
      </c>
      <c r="AL69" s="285">
        <v>1</v>
      </c>
      <c r="AM69" s="284">
        <v>1</v>
      </c>
      <c r="AN69" s="284">
        <v>1</v>
      </c>
      <c r="AO69" s="284">
        <v>1</v>
      </c>
      <c r="AP69" s="284">
        <v>1</v>
      </c>
      <c r="AQ69" s="741">
        <f>IF(AA69&lt;$AD$3,EXP(InputData!$AH68*AA69^RRinputs!F$3+InputData!$AG68),1)</f>
        <v>1</v>
      </c>
      <c r="AR69" s="284">
        <f>IF(AB69&lt;$AD$3,EXP(InputData!$AH68*AB69^$AQ$3+InputData!$AG68),1)</f>
        <v>1</v>
      </c>
      <c r="AS69" s="284">
        <f>IF(AC69&lt;$AD$3,EXP(InputData!$AH68*AC69^$AQ$3+InputData!$AG68),1)</f>
        <v>1</v>
      </c>
      <c r="AT69" s="284">
        <v>1</v>
      </c>
      <c r="AU69" s="741">
        <f>IF(AA69&lt;$AD$3,EXP(InputData!$AJ68*AA69^$AQ$2+InputData!$AI68),1)</f>
        <v>1</v>
      </c>
      <c r="AV69" s="284">
        <f>IF(AB69&lt;$AD$3,EXP(InputData!$AJ68*AB69^$AQ$2+InputData!$AI68),1)</f>
        <v>1</v>
      </c>
      <c r="AW69" s="284">
        <f>IF(AC69&lt;$AD$3,EXP(InputData!$AJ68*AC69^$AQ$2+InputData!$AI68),1)</f>
        <v>1</v>
      </c>
      <c r="AX69" s="285">
        <v>1</v>
      </c>
      <c r="AY69" s="586">
        <f>-Diabetes!AK68*(InputData!$BB$5-1)/(Diabetes!Q68*(InputData!$BB$5-1)+1)</f>
        <v>0</v>
      </c>
      <c r="AZ69" s="587">
        <f>-Diabetes!AK68*(InputData!$BC$5-1)/(Diabetes!Q68*(InputData!$BC$5-1)+1)</f>
        <v>0</v>
      </c>
      <c r="BA69" s="588">
        <f t="shared" si="11"/>
        <v>0</v>
      </c>
      <c r="BB69" s="589">
        <f t="shared" si="1"/>
        <v>0</v>
      </c>
      <c r="BC69" s="589">
        <f t="shared" si="2"/>
        <v>0</v>
      </c>
      <c r="BD69" s="589">
        <f t="shared" si="3"/>
        <v>0</v>
      </c>
      <c r="BE69" s="590">
        <f t="shared" si="4"/>
        <v>0</v>
      </c>
      <c r="BF69" s="589">
        <f t="shared" si="5"/>
        <v>1</v>
      </c>
      <c r="BG69" s="589">
        <f t="shared" si="6"/>
        <v>1</v>
      </c>
      <c r="BH69" s="588">
        <f>(1-BA69*(1-InputData!$BD$233))</f>
        <v>1</v>
      </c>
      <c r="BI69" s="589">
        <f>(1-BB69*(1-InputData!$BD$234))</f>
        <v>1</v>
      </c>
      <c r="BJ69" s="589">
        <f t="shared" si="7"/>
        <v>1</v>
      </c>
      <c r="BK69" s="589">
        <f t="shared" si="8"/>
        <v>1</v>
      </c>
      <c r="BL69" s="590">
        <f t="shared" si="9"/>
        <v>1</v>
      </c>
    </row>
    <row r="70" spans="1:64">
      <c r="A70" s="8" t="s">
        <v>13</v>
      </c>
      <c r="B70">
        <f t="shared" si="10"/>
        <v>161</v>
      </c>
      <c r="C70" s="286">
        <f>InputData!AK69</f>
        <v>0</v>
      </c>
      <c r="D70" s="287">
        <f>InputData!AL69</f>
        <v>0</v>
      </c>
      <c r="E70" s="287">
        <f>InputData!AM69</f>
        <v>0</v>
      </c>
      <c r="F70" s="287">
        <f>InputData!AN69</f>
        <v>0</v>
      </c>
      <c r="G70" s="741">
        <f>IF($AA$3&lt;$AD$3,EXP(InputData!$AB69*$AA$3^$AQ$2+InputData!$AA69),1)</f>
        <v>1</v>
      </c>
      <c r="H70" s="284">
        <f>IF($AB$3&lt;$AD$3,EXP(InputData!$AB69*$AB$3^$AQ$2+InputData!$AA69),1)</f>
        <v>1</v>
      </c>
      <c r="I70" s="284">
        <f>IF($AC$3&lt;$AD$3,EXP(InputData!$AB69*$AC$3^$AQ$2+InputData!$AA69),1)</f>
        <v>1</v>
      </c>
      <c r="J70" s="284">
        <f>IF($AD$3&lt;$AD$3,EXP(InputData!$AB69*$AD$3^RRinputs!$F$3+InputData!$AA69),1)</f>
        <v>1</v>
      </c>
      <c r="K70" s="741">
        <f>IF($AA$3&lt;$AD$3,EXP(InputData!$AD69*$AA$3^$AQ$3+InputData!$AC69),1)</f>
        <v>1</v>
      </c>
      <c r="L70" s="284">
        <f>IF($AB$3&lt;$AD$3,EXP(InputData!$AD69*$AB$3^$AQ$3+InputData!$AC69),1)</f>
        <v>1</v>
      </c>
      <c r="M70" s="284">
        <f>IF($AC$3&lt;$AD$3,EXP(InputData!$AD69*$AC$3^$AQ$3+InputData!$AC69),1)</f>
        <v>1</v>
      </c>
      <c r="N70" s="285">
        <f>IF($AD$3&lt;$AD$3,EXP(InputData!$AD69*$AD$3^RRinputs!$F$3+InputData!$AC69),1)</f>
        <v>1</v>
      </c>
      <c r="O70" s="284">
        <v>1</v>
      </c>
      <c r="P70" s="284">
        <v>1</v>
      </c>
      <c r="Q70" s="284">
        <v>1</v>
      </c>
      <c r="R70" s="284">
        <v>1</v>
      </c>
      <c r="S70" s="741">
        <f>IF($AA$3&lt;$AD$3,EXP(InputData!$AH69*$AA$3^$AQ$3+InputData!$AG69),1)</f>
        <v>1</v>
      </c>
      <c r="T70" s="284">
        <f>IF($AB$3&lt;$AD$3,EXP(InputData!$AH69*$AB$3^$AQ$3+InputData!$AG69),1)</f>
        <v>1</v>
      </c>
      <c r="U70" s="284">
        <f>IF($AC$3&lt;$AD$3,EXP(InputData!$AH69*$AC$3^$AQ$3+InputData!$AG69),1)</f>
        <v>1</v>
      </c>
      <c r="V70" s="284">
        <f>IF($AD$3&lt;$AD$3,EXP(InputData!$AH69*$AD$3^RRinputs!$F$3+InputData!$AG69),1)</f>
        <v>1</v>
      </c>
      <c r="W70" s="741">
        <f>IF($AA$3&lt;$AD$3,EXP(InputData!$AJ69*$AA$3^$AQ$2+InputData!$AI69),1)</f>
        <v>1</v>
      </c>
      <c r="X70" s="284">
        <f>IF($AB$3&lt;$AD$3,EXP(InputData!$AJ69*$AB$3^$AQ$2+InputData!$AI69),1)</f>
        <v>1</v>
      </c>
      <c r="Y70" s="284">
        <f>IF($AC$3&lt;$AD$3,EXP(InputData!$AJ69*$AC$3^$AQ$2+InputData!$AI69),1)</f>
        <v>1</v>
      </c>
      <c r="Z70" s="284">
        <f>IF($AD$3&lt;$AD$3,EXP(InputData!$AJ69*$AD$3^RRinputs!F$3+InputData!$AI69),1)</f>
        <v>1</v>
      </c>
      <c r="AA70" s="949">
        <f>AA$3+'Run model'!$F$13</f>
        <v>204.75000001000006</v>
      </c>
      <c r="AB70" s="724">
        <f>AB$3+'Run model'!$F$13</f>
        <v>486.45570000000004</v>
      </c>
      <c r="AC70" s="724">
        <f>AC$3+'Run model'!$F$13</f>
        <v>1229.4259999999999</v>
      </c>
      <c r="AD70" s="724">
        <f>AD$3+'Run model'!$F$13</f>
        <v>3305.181</v>
      </c>
      <c r="AE70" s="263">
        <f>IF(AA70&lt;$AD$3,EXP(InputData!$AB69*AA70^$AQ$2+InputData!$AA69),1)</f>
        <v>1</v>
      </c>
      <c r="AF70" s="264">
        <f>IF(AB70&lt;$AD$3,EXP(InputData!$AB69*AB70^$AQ$2+InputData!$AA69),1)</f>
        <v>1</v>
      </c>
      <c r="AG70" s="264">
        <f>IF(AC70&lt;$AD$3,EXP(InputData!$AB69*AC70^$AQ$2+InputData!$AA69),1)</f>
        <v>1</v>
      </c>
      <c r="AH70" s="264">
        <v>1</v>
      </c>
      <c r="AI70" s="741">
        <f>IF(AA70&lt;$AD$3,EXP(InputData!$AD69*AA70^$AQ$3+InputData!$AC69),1)</f>
        <v>1</v>
      </c>
      <c r="AJ70" s="284">
        <f>IF(AB70&lt;$AD$3,EXP(InputData!$AD69*AB70^$AQ$3+InputData!$AC69),1)</f>
        <v>1</v>
      </c>
      <c r="AK70" s="284">
        <f>IF(AC70&lt;$AD$3,EXP(InputData!$AD69*AC70^$AQ$3+InputData!$AC69),1)</f>
        <v>1</v>
      </c>
      <c r="AL70" s="285">
        <v>1</v>
      </c>
      <c r="AM70" s="284">
        <v>1</v>
      </c>
      <c r="AN70" s="284">
        <v>1</v>
      </c>
      <c r="AO70" s="284">
        <v>1</v>
      </c>
      <c r="AP70" s="284">
        <v>1</v>
      </c>
      <c r="AQ70" s="741">
        <f>IF(AA70&lt;$AD$3,EXP(InputData!$AH69*AA70^RRinputs!F$3+InputData!$AG69),1)</f>
        <v>1</v>
      </c>
      <c r="AR70" s="284">
        <f>IF(AB70&lt;$AD$3,EXP(InputData!$AH69*AB70^$AQ$3+InputData!$AG69),1)</f>
        <v>1</v>
      </c>
      <c r="AS70" s="284">
        <f>IF(AC70&lt;$AD$3,EXP(InputData!$AH69*AC70^$AQ$3+InputData!$AG69),1)</f>
        <v>1</v>
      </c>
      <c r="AT70" s="284">
        <v>1</v>
      </c>
      <c r="AU70" s="741">
        <f>IF(AA70&lt;$AD$3,EXP(InputData!$AJ69*AA70^$AQ$2+InputData!$AI69),1)</f>
        <v>1</v>
      </c>
      <c r="AV70" s="284">
        <f>IF(AB70&lt;$AD$3,EXP(InputData!$AJ69*AB70^$AQ$2+InputData!$AI69),1)</f>
        <v>1</v>
      </c>
      <c r="AW70" s="284">
        <f>IF(AC70&lt;$AD$3,EXP(InputData!$AJ69*AC70^$AQ$2+InputData!$AI69),1)</f>
        <v>1</v>
      </c>
      <c r="AX70" s="285">
        <v>1</v>
      </c>
      <c r="AY70" s="586">
        <f>-Diabetes!AK69*(InputData!$BB$5-1)/(Diabetes!Q69*(InputData!$BB$5-1)+1)</f>
        <v>0</v>
      </c>
      <c r="AZ70" s="587">
        <f>-Diabetes!AK69*(InputData!$BC$5-1)/(Diabetes!Q69*(InputData!$BC$5-1)+1)</f>
        <v>0</v>
      </c>
      <c r="BA70" s="588">
        <f t="shared" si="11"/>
        <v>0</v>
      </c>
      <c r="BB70" s="589">
        <f t="shared" si="1"/>
        <v>0</v>
      </c>
      <c r="BC70" s="589">
        <f t="shared" si="2"/>
        <v>0</v>
      </c>
      <c r="BD70" s="589">
        <f t="shared" si="3"/>
        <v>0</v>
      </c>
      <c r="BE70" s="590">
        <f t="shared" si="4"/>
        <v>0</v>
      </c>
      <c r="BF70" s="589">
        <f t="shared" si="5"/>
        <v>1</v>
      </c>
      <c r="BG70" s="589">
        <f t="shared" si="6"/>
        <v>1</v>
      </c>
      <c r="BH70" s="588">
        <f>(1-BA70*(1-InputData!$BD$233))</f>
        <v>1</v>
      </c>
      <c r="BI70" s="589">
        <f>(1-BB70*(1-InputData!$BD$234))</f>
        <v>1</v>
      </c>
      <c r="BJ70" s="589">
        <f t="shared" si="7"/>
        <v>1</v>
      </c>
      <c r="BK70" s="589">
        <f t="shared" si="8"/>
        <v>1</v>
      </c>
      <c r="BL70" s="590">
        <f t="shared" si="9"/>
        <v>1</v>
      </c>
    </row>
    <row r="71" spans="1:64">
      <c r="A71" s="8" t="s">
        <v>13</v>
      </c>
      <c r="B71">
        <f t="shared" si="10"/>
        <v>162</v>
      </c>
      <c r="C71" s="286">
        <f>InputData!AK70</f>
        <v>0</v>
      </c>
      <c r="D71" s="287">
        <f>InputData!AL70</f>
        <v>0</v>
      </c>
      <c r="E71" s="287">
        <f>InputData!AM70</f>
        <v>0</v>
      </c>
      <c r="F71" s="287">
        <f>InputData!AN70</f>
        <v>0</v>
      </c>
      <c r="G71" s="741">
        <f>IF($AA$3&lt;$AD$3,EXP(InputData!$AB70*$AA$3^$AQ$2+InputData!$AA70),1)</f>
        <v>1</v>
      </c>
      <c r="H71" s="284">
        <f>IF($AB$3&lt;$AD$3,EXP(InputData!$AB70*$AB$3^$AQ$2+InputData!$AA70),1)</f>
        <v>1</v>
      </c>
      <c r="I71" s="284">
        <f>IF($AC$3&lt;$AD$3,EXP(InputData!$AB70*$AC$3^$AQ$2+InputData!$AA70),1)</f>
        <v>1</v>
      </c>
      <c r="J71" s="284">
        <f>IF($AD$3&lt;$AD$3,EXP(InputData!$AB70*$AD$3^RRinputs!$F$3+InputData!$AA70),1)</f>
        <v>1</v>
      </c>
      <c r="K71" s="741">
        <f>IF($AA$3&lt;$AD$3,EXP(InputData!$AD70*$AA$3^$AQ$3+InputData!$AC70),1)</f>
        <v>1</v>
      </c>
      <c r="L71" s="284">
        <f>IF($AB$3&lt;$AD$3,EXP(InputData!$AD70*$AB$3^$AQ$3+InputData!$AC70),1)</f>
        <v>1</v>
      </c>
      <c r="M71" s="284">
        <f>IF($AC$3&lt;$AD$3,EXP(InputData!$AD70*$AC$3^$AQ$3+InputData!$AC70),1)</f>
        <v>1</v>
      </c>
      <c r="N71" s="285">
        <f>IF($AD$3&lt;$AD$3,EXP(InputData!$AD70*$AD$3^RRinputs!$F$3+InputData!$AC70),1)</f>
        <v>1</v>
      </c>
      <c r="O71" s="284">
        <v>1</v>
      </c>
      <c r="P71" s="284">
        <v>1</v>
      </c>
      <c r="Q71" s="284">
        <v>1</v>
      </c>
      <c r="R71" s="284">
        <v>1</v>
      </c>
      <c r="S71" s="741">
        <f>IF($AA$3&lt;$AD$3,EXP(InputData!$AH70*$AA$3^$AQ$3+InputData!$AG70),1)</f>
        <v>1</v>
      </c>
      <c r="T71" s="284">
        <f>IF($AB$3&lt;$AD$3,EXP(InputData!$AH70*$AB$3^$AQ$3+InputData!$AG70),1)</f>
        <v>1</v>
      </c>
      <c r="U71" s="284">
        <f>IF($AC$3&lt;$AD$3,EXP(InputData!$AH70*$AC$3^$AQ$3+InputData!$AG70),1)</f>
        <v>1</v>
      </c>
      <c r="V71" s="284">
        <f>IF($AD$3&lt;$AD$3,EXP(InputData!$AH70*$AD$3^RRinputs!$F$3+InputData!$AG70),1)</f>
        <v>1</v>
      </c>
      <c r="W71" s="741">
        <f>IF($AA$3&lt;$AD$3,EXP(InputData!$AJ70*$AA$3^$AQ$2+InputData!$AI70),1)</f>
        <v>1</v>
      </c>
      <c r="X71" s="284">
        <f>IF($AB$3&lt;$AD$3,EXP(InputData!$AJ70*$AB$3^$AQ$2+InputData!$AI70),1)</f>
        <v>1</v>
      </c>
      <c r="Y71" s="284">
        <f>IF($AC$3&lt;$AD$3,EXP(InputData!$AJ70*$AC$3^$AQ$2+InputData!$AI70),1)</f>
        <v>1</v>
      </c>
      <c r="Z71" s="284">
        <f>IF($AD$3&lt;$AD$3,EXP(InputData!$AJ70*$AD$3^RRinputs!F$3+InputData!$AI70),1)</f>
        <v>1</v>
      </c>
      <c r="AA71" s="949">
        <f>AA$3+'Run model'!$F$13</f>
        <v>204.75000001000006</v>
      </c>
      <c r="AB71" s="724">
        <f>AB$3+'Run model'!$F$13</f>
        <v>486.45570000000004</v>
      </c>
      <c r="AC71" s="724">
        <f>AC$3+'Run model'!$F$13</f>
        <v>1229.4259999999999</v>
      </c>
      <c r="AD71" s="724">
        <f>AD$3+'Run model'!$F$13</f>
        <v>3305.181</v>
      </c>
      <c r="AE71" s="263">
        <f>IF(AA71&lt;$AD$3,EXP(InputData!$AB70*AA71^$AQ$2+InputData!$AA70),1)</f>
        <v>1</v>
      </c>
      <c r="AF71" s="264">
        <f>IF(AB71&lt;$AD$3,EXP(InputData!$AB70*AB71^$AQ$2+InputData!$AA70),1)</f>
        <v>1</v>
      </c>
      <c r="AG71" s="264">
        <f>IF(AC71&lt;$AD$3,EXP(InputData!$AB70*AC71^$AQ$2+InputData!$AA70),1)</f>
        <v>1</v>
      </c>
      <c r="AH71" s="264">
        <v>1</v>
      </c>
      <c r="AI71" s="741">
        <f>IF(AA71&lt;$AD$3,EXP(InputData!$AD70*AA71^$AQ$3+InputData!$AC70),1)</f>
        <v>1</v>
      </c>
      <c r="AJ71" s="284">
        <f>IF(AB71&lt;$AD$3,EXP(InputData!$AD70*AB71^$AQ$3+InputData!$AC70),1)</f>
        <v>1</v>
      </c>
      <c r="AK71" s="284">
        <f>IF(AC71&lt;$AD$3,EXP(InputData!$AD70*AC71^$AQ$3+InputData!$AC70),1)</f>
        <v>1</v>
      </c>
      <c r="AL71" s="285">
        <v>1</v>
      </c>
      <c r="AM71" s="284">
        <v>1</v>
      </c>
      <c r="AN71" s="284">
        <v>1</v>
      </c>
      <c r="AO71" s="284">
        <v>1</v>
      </c>
      <c r="AP71" s="284">
        <v>1</v>
      </c>
      <c r="AQ71" s="741">
        <f>IF(AA71&lt;$AD$3,EXP(InputData!$AH70*AA71^RRinputs!F$3+InputData!$AG70),1)</f>
        <v>1</v>
      </c>
      <c r="AR71" s="284">
        <f>IF(AB71&lt;$AD$3,EXP(InputData!$AH70*AB71^$AQ$3+InputData!$AG70),1)</f>
        <v>1</v>
      </c>
      <c r="AS71" s="284">
        <f>IF(AC71&lt;$AD$3,EXP(InputData!$AH70*AC71^$AQ$3+InputData!$AG70),1)</f>
        <v>1</v>
      </c>
      <c r="AT71" s="284">
        <v>1</v>
      </c>
      <c r="AU71" s="741">
        <f>IF(AA71&lt;$AD$3,EXP(InputData!$AJ70*AA71^$AQ$2+InputData!$AI70),1)</f>
        <v>1</v>
      </c>
      <c r="AV71" s="284">
        <f>IF(AB71&lt;$AD$3,EXP(InputData!$AJ70*AB71^$AQ$2+InputData!$AI70),1)</f>
        <v>1</v>
      </c>
      <c r="AW71" s="284">
        <f>IF(AC71&lt;$AD$3,EXP(InputData!$AJ70*AC71^$AQ$2+InputData!$AI70),1)</f>
        <v>1</v>
      </c>
      <c r="AX71" s="285">
        <v>1</v>
      </c>
      <c r="AY71" s="586">
        <f>-Diabetes!AK70*(InputData!$BB$5-1)/(Diabetes!Q70*(InputData!$BB$5-1)+1)</f>
        <v>0</v>
      </c>
      <c r="AZ71" s="587">
        <f>-Diabetes!AK70*(InputData!$BC$5-1)/(Diabetes!Q70*(InputData!$BC$5-1)+1)</f>
        <v>0</v>
      </c>
      <c r="BA71" s="588">
        <f t="shared" ref="BA71:BA134" si="12">IFERROR(1-SUMPRODUCT($C71:$F71,AE71:AH71)/SUMPRODUCT($C71:$F71,G71:J71),0)</f>
        <v>0</v>
      </c>
      <c r="BB71" s="589">
        <f t="shared" ref="BB71:BB134" si="13">IFERROR(1-SUMPRODUCT($C71:$F71,AI71:AL71)/SUMPRODUCT($C71:$F71,K71:N71),0)</f>
        <v>0</v>
      </c>
      <c r="BC71" s="589">
        <f t="shared" ref="BC71:BC106" si="14">IFERROR(1-SUMPRODUCT($C71:$F71,AM71:AP71)/SUMPRODUCT($C71:$F71,O71:R71),0)</f>
        <v>0</v>
      </c>
      <c r="BD71" s="589">
        <f t="shared" ref="BD71:BD134" si="15">IFERROR(1-SUMPRODUCT($C71:$F71,AQ71:AT71)/SUMPRODUCT($C71:$F71,S71:V71),0)</f>
        <v>0</v>
      </c>
      <c r="BE71" s="590">
        <f t="shared" ref="BE71:BE134" si="16">IFERROR(1-SUMPRODUCT($C71:$F71,AU71:AX71)/SUMPRODUCT($C71:$F71,W71:Z71),0)</f>
        <v>0</v>
      </c>
      <c r="BF71" s="589">
        <f t="shared" ref="BF71:BF134" si="17">(1-AY71)</f>
        <v>1</v>
      </c>
      <c r="BG71" s="589">
        <f t="shared" ref="BG71:BG134" si="18">(1-AZ71)</f>
        <v>1</v>
      </c>
      <c r="BH71" s="588">
        <f>(1-BA71*(1-InputData!$BD$233))</f>
        <v>1</v>
      </c>
      <c r="BI71" s="589">
        <f>(1-BB71*(1-InputData!$BD$234))</f>
        <v>1</v>
      </c>
      <c r="BJ71" s="589">
        <f t="shared" ref="BJ71:BJ134" si="19">(1-BC71)</f>
        <v>1</v>
      </c>
      <c r="BK71" s="589">
        <f t="shared" ref="BK71:BK134" si="20">(1-BD71)</f>
        <v>1</v>
      </c>
      <c r="BL71" s="590">
        <f t="shared" ref="BL71:BL134" si="21">(1-BE71)</f>
        <v>1</v>
      </c>
    </row>
    <row r="72" spans="1:64">
      <c r="A72" s="8" t="s">
        <v>13</v>
      </c>
      <c r="B72">
        <f t="shared" ref="B72:B135" si="22">B71+1</f>
        <v>163</v>
      </c>
      <c r="C72" s="286">
        <f>InputData!AK71</f>
        <v>0</v>
      </c>
      <c r="D72" s="287">
        <f>InputData!AL71</f>
        <v>0</v>
      </c>
      <c r="E72" s="287">
        <f>InputData!AM71</f>
        <v>0</v>
      </c>
      <c r="F72" s="287">
        <f>InputData!AN71</f>
        <v>0</v>
      </c>
      <c r="G72" s="741">
        <f>IF($AA$3&lt;$AD$3,EXP(InputData!$AB71*$AA$3^$AQ$2+InputData!$AA71),1)</f>
        <v>1</v>
      </c>
      <c r="H72" s="284">
        <f>IF($AB$3&lt;$AD$3,EXP(InputData!$AB71*$AB$3^$AQ$2+InputData!$AA71),1)</f>
        <v>1</v>
      </c>
      <c r="I72" s="284">
        <f>IF($AC$3&lt;$AD$3,EXP(InputData!$AB71*$AC$3^$AQ$2+InputData!$AA71),1)</f>
        <v>1</v>
      </c>
      <c r="J72" s="284">
        <f>IF($AD$3&lt;$AD$3,EXP(InputData!$AB71*$AD$3^RRinputs!$F$3+InputData!$AA71),1)</f>
        <v>1</v>
      </c>
      <c r="K72" s="741">
        <f>IF($AA$3&lt;$AD$3,EXP(InputData!$AD71*$AA$3^$AQ$3+InputData!$AC71),1)</f>
        <v>1</v>
      </c>
      <c r="L72" s="284">
        <f>IF($AB$3&lt;$AD$3,EXP(InputData!$AD71*$AB$3^$AQ$3+InputData!$AC71),1)</f>
        <v>1</v>
      </c>
      <c r="M72" s="284">
        <f>IF($AC$3&lt;$AD$3,EXP(InputData!$AD71*$AC$3^$AQ$3+InputData!$AC71),1)</f>
        <v>1</v>
      </c>
      <c r="N72" s="285">
        <f>IF($AD$3&lt;$AD$3,EXP(InputData!$AD71*$AD$3^RRinputs!$F$3+InputData!$AC71),1)</f>
        <v>1</v>
      </c>
      <c r="O72" s="284">
        <v>1</v>
      </c>
      <c r="P72" s="284">
        <v>1</v>
      </c>
      <c r="Q72" s="284">
        <v>1</v>
      </c>
      <c r="R72" s="284">
        <v>1</v>
      </c>
      <c r="S72" s="741">
        <f>IF($AA$3&lt;$AD$3,EXP(InputData!$AH71*$AA$3^$AQ$3+InputData!$AG71),1)</f>
        <v>1</v>
      </c>
      <c r="T72" s="284">
        <f>IF($AB$3&lt;$AD$3,EXP(InputData!$AH71*$AB$3^$AQ$3+InputData!$AG71),1)</f>
        <v>1</v>
      </c>
      <c r="U72" s="284">
        <f>IF($AC$3&lt;$AD$3,EXP(InputData!$AH71*$AC$3^$AQ$3+InputData!$AG71),1)</f>
        <v>1</v>
      </c>
      <c r="V72" s="284">
        <f>IF($AD$3&lt;$AD$3,EXP(InputData!$AH71*$AD$3^RRinputs!$F$3+InputData!$AG71),1)</f>
        <v>1</v>
      </c>
      <c r="W72" s="741">
        <f>IF($AA$3&lt;$AD$3,EXP(InputData!$AJ71*$AA$3^$AQ$2+InputData!$AI71),1)</f>
        <v>1</v>
      </c>
      <c r="X72" s="284">
        <f>IF($AB$3&lt;$AD$3,EXP(InputData!$AJ71*$AB$3^$AQ$2+InputData!$AI71),1)</f>
        <v>1</v>
      </c>
      <c r="Y72" s="284">
        <f>IF($AC$3&lt;$AD$3,EXP(InputData!$AJ71*$AC$3^$AQ$2+InputData!$AI71),1)</f>
        <v>1</v>
      </c>
      <c r="Z72" s="284">
        <f>IF($AD$3&lt;$AD$3,EXP(InputData!$AJ71*$AD$3^RRinputs!F$3+InputData!$AI71),1)</f>
        <v>1</v>
      </c>
      <c r="AA72" s="949">
        <f>AA$3+'Run model'!$F$13</f>
        <v>204.75000001000006</v>
      </c>
      <c r="AB72" s="724">
        <f>AB$3+'Run model'!$F$13</f>
        <v>486.45570000000004</v>
      </c>
      <c r="AC72" s="724">
        <f>AC$3+'Run model'!$F$13</f>
        <v>1229.4259999999999</v>
      </c>
      <c r="AD72" s="724">
        <f>AD$3+'Run model'!$F$13</f>
        <v>3305.181</v>
      </c>
      <c r="AE72" s="263">
        <f>IF(AA72&lt;$AD$3,EXP(InputData!$AB71*AA72^$AQ$2+InputData!$AA71),1)</f>
        <v>1</v>
      </c>
      <c r="AF72" s="264">
        <f>IF(AB72&lt;$AD$3,EXP(InputData!$AB71*AB72^$AQ$2+InputData!$AA71),1)</f>
        <v>1</v>
      </c>
      <c r="AG72" s="264">
        <f>IF(AC72&lt;$AD$3,EXP(InputData!$AB71*AC72^$AQ$2+InputData!$AA71),1)</f>
        <v>1</v>
      </c>
      <c r="AH72" s="264">
        <v>1</v>
      </c>
      <c r="AI72" s="741">
        <f>IF(AA72&lt;$AD$3,EXP(InputData!$AD71*AA72^$AQ$3+InputData!$AC71),1)</f>
        <v>1</v>
      </c>
      <c r="AJ72" s="284">
        <f>IF(AB72&lt;$AD$3,EXP(InputData!$AD71*AB72^$AQ$3+InputData!$AC71),1)</f>
        <v>1</v>
      </c>
      <c r="AK72" s="284">
        <f>IF(AC72&lt;$AD$3,EXP(InputData!$AD71*AC72^$AQ$3+InputData!$AC71),1)</f>
        <v>1</v>
      </c>
      <c r="AL72" s="285">
        <v>1</v>
      </c>
      <c r="AM72" s="284">
        <v>1</v>
      </c>
      <c r="AN72" s="284">
        <v>1</v>
      </c>
      <c r="AO72" s="284">
        <v>1</v>
      </c>
      <c r="AP72" s="284">
        <v>1</v>
      </c>
      <c r="AQ72" s="741">
        <f>IF(AA72&lt;$AD$3,EXP(InputData!$AH71*AA72^RRinputs!F$3+InputData!$AG71),1)</f>
        <v>1</v>
      </c>
      <c r="AR72" s="284">
        <f>IF(AB72&lt;$AD$3,EXP(InputData!$AH71*AB72^$AQ$3+InputData!$AG71),1)</f>
        <v>1</v>
      </c>
      <c r="AS72" s="284">
        <f>IF(AC72&lt;$AD$3,EXP(InputData!$AH71*AC72^$AQ$3+InputData!$AG71),1)</f>
        <v>1</v>
      </c>
      <c r="AT72" s="284">
        <v>1</v>
      </c>
      <c r="AU72" s="741">
        <f>IF(AA72&lt;$AD$3,EXP(InputData!$AJ71*AA72^$AQ$2+InputData!$AI71),1)</f>
        <v>1</v>
      </c>
      <c r="AV72" s="284">
        <f>IF(AB72&lt;$AD$3,EXP(InputData!$AJ71*AB72^$AQ$2+InputData!$AI71),1)</f>
        <v>1</v>
      </c>
      <c r="AW72" s="284">
        <f>IF(AC72&lt;$AD$3,EXP(InputData!$AJ71*AC72^$AQ$2+InputData!$AI71),1)</f>
        <v>1</v>
      </c>
      <c r="AX72" s="285">
        <v>1</v>
      </c>
      <c r="AY72" s="586">
        <f>-Diabetes!AK71*(InputData!$BB$5-1)/(Diabetes!Q71*(InputData!$BB$5-1)+1)</f>
        <v>0</v>
      </c>
      <c r="AZ72" s="587">
        <f>-Diabetes!AK71*(InputData!$BC$5-1)/(Diabetes!Q71*(InputData!$BC$5-1)+1)</f>
        <v>0</v>
      </c>
      <c r="BA72" s="588">
        <f t="shared" si="12"/>
        <v>0</v>
      </c>
      <c r="BB72" s="589">
        <f t="shared" si="13"/>
        <v>0</v>
      </c>
      <c r="BC72" s="589">
        <f t="shared" si="14"/>
        <v>0</v>
      </c>
      <c r="BD72" s="589">
        <f t="shared" si="15"/>
        <v>0</v>
      </c>
      <c r="BE72" s="590">
        <f t="shared" si="16"/>
        <v>0</v>
      </c>
      <c r="BF72" s="589">
        <f t="shared" si="17"/>
        <v>1</v>
      </c>
      <c r="BG72" s="589">
        <f t="shared" si="18"/>
        <v>1</v>
      </c>
      <c r="BH72" s="588">
        <f>(1-BA72*(1-InputData!$BD$233))</f>
        <v>1</v>
      </c>
      <c r="BI72" s="589">
        <f>(1-BB72*(1-InputData!$BD$234))</f>
        <v>1</v>
      </c>
      <c r="BJ72" s="589">
        <f t="shared" si="19"/>
        <v>1</v>
      </c>
      <c r="BK72" s="589">
        <f t="shared" si="20"/>
        <v>1</v>
      </c>
      <c r="BL72" s="590">
        <f t="shared" si="21"/>
        <v>1</v>
      </c>
    </row>
    <row r="73" spans="1:64">
      <c r="A73" s="8" t="s">
        <v>13</v>
      </c>
      <c r="B73">
        <f t="shared" si="22"/>
        <v>164</v>
      </c>
      <c r="C73" s="286">
        <f>InputData!AK72</f>
        <v>0</v>
      </c>
      <c r="D73" s="287">
        <f>InputData!AL72</f>
        <v>0</v>
      </c>
      <c r="E73" s="287">
        <f>InputData!AM72</f>
        <v>0</v>
      </c>
      <c r="F73" s="287">
        <f>InputData!AN72</f>
        <v>0</v>
      </c>
      <c r="G73" s="741">
        <f>IF($AA$3&lt;$AD$3,EXP(InputData!$AB72*$AA$3^$AQ$2+InputData!$AA72),1)</f>
        <v>1</v>
      </c>
      <c r="H73" s="284">
        <f>IF($AB$3&lt;$AD$3,EXP(InputData!$AB72*$AB$3^$AQ$2+InputData!$AA72),1)</f>
        <v>1</v>
      </c>
      <c r="I73" s="284">
        <f>IF($AC$3&lt;$AD$3,EXP(InputData!$AB72*$AC$3^$AQ$2+InputData!$AA72),1)</f>
        <v>1</v>
      </c>
      <c r="J73" s="284">
        <f>IF($AD$3&lt;$AD$3,EXP(InputData!$AB72*$AD$3^RRinputs!$F$3+InputData!$AA72),1)</f>
        <v>1</v>
      </c>
      <c r="K73" s="741">
        <f>IF($AA$3&lt;$AD$3,EXP(InputData!$AD72*$AA$3^$AQ$3+InputData!$AC72),1)</f>
        <v>1</v>
      </c>
      <c r="L73" s="284">
        <f>IF($AB$3&lt;$AD$3,EXP(InputData!$AD72*$AB$3^$AQ$3+InputData!$AC72),1)</f>
        <v>1</v>
      </c>
      <c r="M73" s="284">
        <f>IF($AC$3&lt;$AD$3,EXP(InputData!$AD72*$AC$3^$AQ$3+InputData!$AC72),1)</f>
        <v>1</v>
      </c>
      <c r="N73" s="285">
        <f>IF($AD$3&lt;$AD$3,EXP(InputData!$AD72*$AD$3^RRinputs!$F$3+InputData!$AC72),1)</f>
        <v>1</v>
      </c>
      <c r="O73" s="284">
        <v>1</v>
      </c>
      <c r="P73" s="284">
        <v>1</v>
      </c>
      <c r="Q73" s="284">
        <v>1</v>
      </c>
      <c r="R73" s="284">
        <v>1</v>
      </c>
      <c r="S73" s="741">
        <f>IF($AA$3&lt;$AD$3,EXP(InputData!$AH72*$AA$3^$AQ$3+InputData!$AG72),1)</f>
        <v>1</v>
      </c>
      <c r="T73" s="284">
        <f>IF($AB$3&lt;$AD$3,EXP(InputData!$AH72*$AB$3^$AQ$3+InputData!$AG72),1)</f>
        <v>1</v>
      </c>
      <c r="U73" s="284">
        <f>IF($AC$3&lt;$AD$3,EXP(InputData!$AH72*$AC$3^$AQ$3+InputData!$AG72),1)</f>
        <v>1</v>
      </c>
      <c r="V73" s="284">
        <f>IF($AD$3&lt;$AD$3,EXP(InputData!$AH72*$AD$3^RRinputs!$F$3+InputData!$AG72),1)</f>
        <v>1</v>
      </c>
      <c r="W73" s="741">
        <f>IF($AA$3&lt;$AD$3,EXP(InputData!$AJ72*$AA$3^$AQ$2+InputData!$AI72),1)</f>
        <v>1</v>
      </c>
      <c r="X73" s="284">
        <f>IF($AB$3&lt;$AD$3,EXP(InputData!$AJ72*$AB$3^$AQ$2+InputData!$AI72),1)</f>
        <v>1</v>
      </c>
      <c r="Y73" s="284">
        <f>IF($AC$3&lt;$AD$3,EXP(InputData!$AJ72*$AC$3^$AQ$2+InputData!$AI72),1)</f>
        <v>1</v>
      </c>
      <c r="Z73" s="284">
        <f>IF($AD$3&lt;$AD$3,EXP(InputData!$AJ72*$AD$3^RRinputs!F$3+InputData!$AI72),1)</f>
        <v>1</v>
      </c>
      <c r="AA73" s="949">
        <f>AA$3+'Run model'!$F$13</f>
        <v>204.75000001000006</v>
      </c>
      <c r="AB73" s="724">
        <f>AB$3+'Run model'!$F$13</f>
        <v>486.45570000000004</v>
      </c>
      <c r="AC73" s="724">
        <f>AC$3+'Run model'!$F$13</f>
        <v>1229.4259999999999</v>
      </c>
      <c r="AD73" s="724">
        <f>AD$3+'Run model'!$F$13</f>
        <v>3305.181</v>
      </c>
      <c r="AE73" s="263">
        <f>IF(AA73&lt;$AD$3,EXP(InputData!$AB72*AA73^$AQ$2+InputData!$AA72),1)</f>
        <v>1</v>
      </c>
      <c r="AF73" s="264">
        <f>IF(AB73&lt;$AD$3,EXP(InputData!$AB72*AB73^$AQ$2+InputData!$AA72),1)</f>
        <v>1</v>
      </c>
      <c r="AG73" s="264">
        <f>IF(AC73&lt;$AD$3,EXP(InputData!$AB72*AC73^$AQ$2+InputData!$AA72),1)</f>
        <v>1</v>
      </c>
      <c r="AH73" s="264">
        <v>1</v>
      </c>
      <c r="AI73" s="741">
        <f>IF(AA73&lt;$AD$3,EXP(InputData!$AD72*AA73^$AQ$3+InputData!$AC72),1)</f>
        <v>1</v>
      </c>
      <c r="AJ73" s="284">
        <f>IF(AB73&lt;$AD$3,EXP(InputData!$AD72*AB73^$AQ$3+InputData!$AC72),1)</f>
        <v>1</v>
      </c>
      <c r="AK73" s="284">
        <f>IF(AC73&lt;$AD$3,EXP(InputData!$AD72*AC73^$AQ$3+InputData!$AC72),1)</f>
        <v>1</v>
      </c>
      <c r="AL73" s="285">
        <v>1</v>
      </c>
      <c r="AM73" s="284">
        <v>1</v>
      </c>
      <c r="AN73" s="284">
        <v>1</v>
      </c>
      <c r="AO73" s="284">
        <v>1</v>
      </c>
      <c r="AP73" s="284">
        <v>1</v>
      </c>
      <c r="AQ73" s="741">
        <f>IF(AA73&lt;$AD$3,EXP(InputData!$AH72*AA73^RRinputs!F$3+InputData!$AG72),1)</f>
        <v>1</v>
      </c>
      <c r="AR73" s="284">
        <f>IF(AB73&lt;$AD$3,EXP(InputData!$AH72*AB73^$AQ$3+InputData!$AG72),1)</f>
        <v>1</v>
      </c>
      <c r="AS73" s="284">
        <f>IF(AC73&lt;$AD$3,EXP(InputData!$AH72*AC73^$AQ$3+InputData!$AG72),1)</f>
        <v>1</v>
      </c>
      <c r="AT73" s="284">
        <v>1</v>
      </c>
      <c r="AU73" s="741">
        <f>IF(AA73&lt;$AD$3,EXP(InputData!$AJ72*AA73^$AQ$2+InputData!$AI72),1)</f>
        <v>1</v>
      </c>
      <c r="AV73" s="284">
        <f>IF(AB73&lt;$AD$3,EXP(InputData!$AJ72*AB73^$AQ$2+InputData!$AI72),1)</f>
        <v>1</v>
      </c>
      <c r="AW73" s="284">
        <f>IF(AC73&lt;$AD$3,EXP(InputData!$AJ72*AC73^$AQ$2+InputData!$AI72),1)</f>
        <v>1</v>
      </c>
      <c r="AX73" s="285">
        <v>1</v>
      </c>
      <c r="AY73" s="586">
        <f>-Diabetes!AK72*(InputData!$BB$5-1)/(Diabetes!Q72*(InputData!$BB$5-1)+1)</f>
        <v>0</v>
      </c>
      <c r="AZ73" s="587">
        <f>-Diabetes!AK72*(InputData!$BC$5-1)/(Diabetes!Q72*(InputData!$BC$5-1)+1)</f>
        <v>0</v>
      </c>
      <c r="BA73" s="588">
        <f t="shared" si="12"/>
        <v>0</v>
      </c>
      <c r="BB73" s="589">
        <f t="shared" si="13"/>
        <v>0</v>
      </c>
      <c r="BC73" s="589">
        <f t="shared" si="14"/>
        <v>0</v>
      </c>
      <c r="BD73" s="589">
        <f t="shared" si="15"/>
        <v>0</v>
      </c>
      <c r="BE73" s="590">
        <f t="shared" si="16"/>
        <v>0</v>
      </c>
      <c r="BF73" s="589">
        <f t="shared" si="17"/>
        <v>1</v>
      </c>
      <c r="BG73" s="589">
        <f t="shared" si="18"/>
        <v>1</v>
      </c>
      <c r="BH73" s="588">
        <f>(1-BA73*(1-InputData!$BD$233))</f>
        <v>1</v>
      </c>
      <c r="BI73" s="589">
        <f>(1-BB73*(1-InputData!$BD$234))</f>
        <v>1</v>
      </c>
      <c r="BJ73" s="589">
        <f t="shared" si="19"/>
        <v>1</v>
      </c>
      <c r="BK73" s="589">
        <f t="shared" si="20"/>
        <v>1</v>
      </c>
      <c r="BL73" s="590">
        <f t="shared" si="21"/>
        <v>1</v>
      </c>
    </row>
    <row r="74" spans="1:64">
      <c r="A74" s="8" t="s">
        <v>13</v>
      </c>
      <c r="B74">
        <f t="shared" si="22"/>
        <v>165</v>
      </c>
      <c r="C74" s="286">
        <f>InputData!AK73</f>
        <v>0</v>
      </c>
      <c r="D74" s="287">
        <f>InputData!AL73</f>
        <v>0</v>
      </c>
      <c r="E74" s="287">
        <f>InputData!AM73</f>
        <v>0</v>
      </c>
      <c r="F74" s="287">
        <f>InputData!AN73</f>
        <v>0</v>
      </c>
      <c r="G74" s="741">
        <f>IF($AA$3&lt;$AD$3,EXP(InputData!$AB73*$AA$3^$AQ$2+InputData!$AA73),1)</f>
        <v>1</v>
      </c>
      <c r="H74" s="284">
        <f>IF($AB$3&lt;$AD$3,EXP(InputData!$AB73*$AB$3^$AQ$2+InputData!$AA73),1)</f>
        <v>1</v>
      </c>
      <c r="I74" s="284">
        <f>IF($AC$3&lt;$AD$3,EXP(InputData!$AB73*$AC$3^$AQ$2+InputData!$AA73),1)</f>
        <v>1</v>
      </c>
      <c r="J74" s="284">
        <f>IF($AD$3&lt;$AD$3,EXP(InputData!$AB73*$AD$3^RRinputs!$F$3+InputData!$AA73),1)</f>
        <v>1</v>
      </c>
      <c r="K74" s="741">
        <f>IF($AA$3&lt;$AD$3,EXP(InputData!$AD73*$AA$3^$AQ$3+InputData!$AC73),1)</f>
        <v>1</v>
      </c>
      <c r="L74" s="284">
        <f>IF($AB$3&lt;$AD$3,EXP(InputData!$AD73*$AB$3^$AQ$3+InputData!$AC73),1)</f>
        <v>1</v>
      </c>
      <c r="M74" s="284">
        <f>IF($AC$3&lt;$AD$3,EXP(InputData!$AD73*$AC$3^$AQ$3+InputData!$AC73),1)</f>
        <v>1</v>
      </c>
      <c r="N74" s="285">
        <f>IF($AD$3&lt;$AD$3,EXP(InputData!$AD73*$AD$3^RRinputs!$F$3+InputData!$AC73),1)</f>
        <v>1</v>
      </c>
      <c r="O74" s="284">
        <v>1</v>
      </c>
      <c r="P74" s="284">
        <v>1</v>
      </c>
      <c r="Q74" s="284">
        <v>1</v>
      </c>
      <c r="R74" s="284">
        <v>1</v>
      </c>
      <c r="S74" s="741">
        <f>IF($AA$3&lt;$AD$3,EXP(InputData!$AH73*$AA$3^$AQ$3+InputData!$AG73),1)</f>
        <v>1</v>
      </c>
      <c r="T74" s="284">
        <f>IF($AB$3&lt;$AD$3,EXP(InputData!$AH73*$AB$3^$AQ$3+InputData!$AG73),1)</f>
        <v>1</v>
      </c>
      <c r="U74" s="284">
        <f>IF($AC$3&lt;$AD$3,EXP(InputData!$AH73*$AC$3^$AQ$3+InputData!$AG73),1)</f>
        <v>1</v>
      </c>
      <c r="V74" s="284">
        <f>IF($AD$3&lt;$AD$3,EXP(InputData!$AH73*$AD$3^RRinputs!$F$3+InputData!$AG73),1)</f>
        <v>1</v>
      </c>
      <c r="W74" s="741">
        <f>IF($AA$3&lt;$AD$3,EXP(InputData!$AJ73*$AA$3^$AQ$2+InputData!$AI73),1)</f>
        <v>1</v>
      </c>
      <c r="X74" s="284">
        <f>IF($AB$3&lt;$AD$3,EXP(InputData!$AJ73*$AB$3^$AQ$2+InputData!$AI73),1)</f>
        <v>1</v>
      </c>
      <c r="Y74" s="284">
        <f>IF($AC$3&lt;$AD$3,EXP(InputData!$AJ73*$AC$3^$AQ$2+InputData!$AI73),1)</f>
        <v>1</v>
      </c>
      <c r="Z74" s="284">
        <f>IF($AD$3&lt;$AD$3,EXP(InputData!$AJ73*$AD$3^RRinputs!F$3+InputData!$AI73),1)</f>
        <v>1</v>
      </c>
      <c r="AA74" s="949">
        <f>AA$3+'Run model'!$F$13</f>
        <v>204.75000001000006</v>
      </c>
      <c r="AB74" s="724">
        <f>AB$3+'Run model'!$F$13</f>
        <v>486.45570000000004</v>
      </c>
      <c r="AC74" s="724">
        <f>AC$3+'Run model'!$F$13</f>
        <v>1229.4259999999999</v>
      </c>
      <c r="AD74" s="724">
        <f>AD$3+'Run model'!$F$13</f>
        <v>3305.181</v>
      </c>
      <c r="AE74" s="263">
        <f>IF(AA74&lt;$AD$3,EXP(InputData!$AB73*AA74^$AQ$2+InputData!$AA73),1)</f>
        <v>1</v>
      </c>
      <c r="AF74" s="264">
        <f>IF(AB74&lt;$AD$3,EXP(InputData!$AB73*AB74^$AQ$2+InputData!$AA73),1)</f>
        <v>1</v>
      </c>
      <c r="AG74" s="264">
        <f>IF(AC74&lt;$AD$3,EXP(InputData!$AB73*AC74^$AQ$2+InputData!$AA73),1)</f>
        <v>1</v>
      </c>
      <c r="AH74" s="264">
        <v>1</v>
      </c>
      <c r="AI74" s="741">
        <f>IF(AA74&lt;$AD$3,EXP(InputData!$AD73*AA74^$AQ$3+InputData!$AC73),1)</f>
        <v>1</v>
      </c>
      <c r="AJ74" s="284">
        <f>IF(AB74&lt;$AD$3,EXP(InputData!$AD73*AB74^$AQ$3+InputData!$AC73),1)</f>
        <v>1</v>
      </c>
      <c r="AK74" s="284">
        <f>IF(AC74&lt;$AD$3,EXP(InputData!$AD73*AC74^$AQ$3+InputData!$AC73),1)</f>
        <v>1</v>
      </c>
      <c r="AL74" s="285">
        <v>1</v>
      </c>
      <c r="AM74" s="284">
        <v>1</v>
      </c>
      <c r="AN74" s="284">
        <v>1</v>
      </c>
      <c r="AO74" s="284">
        <v>1</v>
      </c>
      <c r="AP74" s="284">
        <v>1</v>
      </c>
      <c r="AQ74" s="741">
        <f>IF(AA74&lt;$AD$3,EXP(InputData!$AH73*AA74^RRinputs!F$3+InputData!$AG73),1)</f>
        <v>1</v>
      </c>
      <c r="AR74" s="284">
        <f>IF(AB74&lt;$AD$3,EXP(InputData!$AH73*AB74^$AQ$3+InputData!$AG73),1)</f>
        <v>1</v>
      </c>
      <c r="AS74" s="284">
        <f>IF(AC74&lt;$AD$3,EXP(InputData!$AH73*AC74^$AQ$3+InputData!$AG73),1)</f>
        <v>1</v>
      </c>
      <c r="AT74" s="284">
        <v>1</v>
      </c>
      <c r="AU74" s="741">
        <f>IF(AA74&lt;$AD$3,EXP(InputData!$AJ73*AA74^$AQ$2+InputData!$AI73),1)</f>
        <v>1</v>
      </c>
      <c r="AV74" s="284">
        <f>IF(AB74&lt;$AD$3,EXP(InputData!$AJ73*AB74^$AQ$2+InputData!$AI73),1)</f>
        <v>1</v>
      </c>
      <c r="AW74" s="284">
        <f>IF(AC74&lt;$AD$3,EXP(InputData!$AJ73*AC74^$AQ$2+InputData!$AI73),1)</f>
        <v>1</v>
      </c>
      <c r="AX74" s="285">
        <v>1</v>
      </c>
      <c r="AY74" s="586">
        <f>-Diabetes!AK73*(InputData!$BB$5-1)/(Diabetes!Q73*(InputData!$BB$5-1)+1)</f>
        <v>0</v>
      </c>
      <c r="AZ74" s="587">
        <f>-Diabetes!AK73*(InputData!$BC$5-1)/(Diabetes!Q73*(InputData!$BC$5-1)+1)</f>
        <v>0</v>
      </c>
      <c r="BA74" s="588">
        <f t="shared" si="12"/>
        <v>0</v>
      </c>
      <c r="BB74" s="589">
        <f t="shared" si="13"/>
        <v>0</v>
      </c>
      <c r="BC74" s="589">
        <f t="shared" si="14"/>
        <v>0</v>
      </c>
      <c r="BD74" s="589">
        <f t="shared" si="15"/>
        <v>0</v>
      </c>
      <c r="BE74" s="590">
        <f t="shared" si="16"/>
        <v>0</v>
      </c>
      <c r="BF74" s="589">
        <f t="shared" si="17"/>
        <v>1</v>
      </c>
      <c r="BG74" s="589">
        <f t="shared" si="18"/>
        <v>1</v>
      </c>
      <c r="BH74" s="588">
        <f>(1-BA74*(1-InputData!$BD$233))</f>
        <v>1</v>
      </c>
      <c r="BI74" s="589">
        <f>(1-BB74*(1-InputData!$BD$234))</f>
        <v>1</v>
      </c>
      <c r="BJ74" s="589">
        <f t="shared" si="19"/>
        <v>1</v>
      </c>
      <c r="BK74" s="589">
        <f t="shared" si="20"/>
        <v>1</v>
      </c>
      <c r="BL74" s="590">
        <f t="shared" si="21"/>
        <v>1</v>
      </c>
    </row>
    <row r="75" spans="1:64">
      <c r="A75" s="8" t="s">
        <v>13</v>
      </c>
      <c r="B75">
        <f t="shared" si="22"/>
        <v>166</v>
      </c>
      <c r="C75" s="286">
        <f>InputData!AK74</f>
        <v>0</v>
      </c>
      <c r="D75" s="287">
        <f>InputData!AL74</f>
        <v>0</v>
      </c>
      <c r="E75" s="287">
        <f>InputData!AM74</f>
        <v>0</v>
      </c>
      <c r="F75" s="287">
        <f>InputData!AN74</f>
        <v>0</v>
      </c>
      <c r="G75" s="741">
        <f>IF($AA$3&lt;$AD$3,EXP(InputData!$AB74*$AA$3^$AQ$2+InputData!$AA74),1)</f>
        <v>1</v>
      </c>
      <c r="H75" s="284">
        <f>IF($AB$3&lt;$AD$3,EXP(InputData!$AB74*$AB$3^$AQ$2+InputData!$AA74),1)</f>
        <v>1</v>
      </c>
      <c r="I75" s="284">
        <f>IF($AC$3&lt;$AD$3,EXP(InputData!$AB74*$AC$3^$AQ$2+InputData!$AA74),1)</f>
        <v>1</v>
      </c>
      <c r="J75" s="284">
        <f>IF($AD$3&lt;$AD$3,EXP(InputData!$AB74*$AD$3^RRinputs!$F$3+InputData!$AA74),1)</f>
        <v>1</v>
      </c>
      <c r="K75" s="741">
        <f>IF($AA$3&lt;$AD$3,EXP(InputData!$AD74*$AA$3^$AQ$3+InputData!$AC74),1)</f>
        <v>1</v>
      </c>
      <c r="L75" s="284">
        <f>IF($AB$3&lt;$AD$3,EXP(InputData!$AD74*$AB$3^$AQ$3+InputData!$AC74),1)</f>
        <v>1</v>
      </c>
      <c r="M75" s="284">
        <f>IF($AC$3&lt;$AD$3,EXP(InputData!$AD74*$AC$3^$AQ$3+InputData!$AC74),1)</f>
        <v>1</v>
      </c>
      <c r="N75" s="285">
        <f>IF($AD$3&lt;$AD$3,EXP(InputData!$AD74*$AD$3^RRinputs!$F$3+InputData!$AC74),1)</f>
        <v>1</v>
      </c>
      <c r="O75" s="284">
        <v>1</v>
      </c>
      <c r="P75" s="284">
        <v>1</v>
      </c>
      <c r="Q75" s="284">
        <v>1</v>
      </c>
      <c r="R75" s="284">
        <v>1</v>
      </c>
      <c r="S75" s="741">
        <f>IF($AA$3&lt;$AD$3,EXP(InputData!$AH74*$AA$3^$AQ$3+InputData!$AG74),1)</f>
        <v>1</v>
      </c>
      <c r="T75" s="284">
        <f>IF($AB$3&lt;$AD$3,EXP(InputData!$AH74*$AB$3^$AQ$3+InputData!$AG74),1)</f>
        <v>1</v>
      </c>
      <c r="U75" s="284">
        <f>IF($AC$3&lt;$AD$3,EXP(InputData!$AH74*$AC$3^$AQ$3+InputData!$AG74),1)</f>
        <v>1</v>
      </c>
      <c r="V75" s="284">
        <f>IF($AD$3&lt;$AD$3,EXP(InputData!$AH74*$AD$3^RRinputs!$F$3+InputData!$AG74),1)</f>
        <v>1</v>
      </c>
      <c r="W75" s="741">
        <f>IF($AA$3&lt;$AD$3,EXP(InputData!$AJ74*$AA$3^$AQ$2+InputData!$AI74),1)</f>
        <v>1</v>
      </c>
      <c r="X75" s="284">
        <f>IF($AB$3&lt;$AD$3,EXP(InputData!$AJ74*$AB$3^$AQ$2+InputData!$AI74),1)</f>
        <v>1</v>
      </c>
      <c r="Y75" s="284">
        <f>IF($AC$3&lt;$AD$3,EXP(InputData!$AJ74*$AC$3^$AQ$2+InputData!$AI74),1)</f>
        <v>1</v>
      </c>
      <c r="Z75" s="284">
        <f>IF($AD$3&lt;$AD$3,EXP(InputData!$AJ74*$AD$3^RRinputs!F$3+InputData!$AI74),1)</f>
        <v>1</v>
      </c>
      <c r="AA75" s="949">
        <f>AA$3+'Run model'!$F$13</f>
        <v>204.75000001000006</v>
      </c>
      <c r="AB75" s="724">
        <f>AB$3+'Run model'!$F$13</f>
        <v>486.45570000000004</v>
      </c>
      <c r="AC75" s="724">
        <f>AC$3+'Run model'!$F$13</f>
        <v>1229.4259999999999</v>
      </c>
      <c r="AD75" s="724">
        <f>AD$3+'Run model'!$F$13</f>
        <v>3305.181</v>
      </c>
      <c r="AE75" s="263">
        <f>IF(AA75&lt;$AD$3,EXP(InputData!$AB74*AA75^$AQ$2+InputData!$AA74),1)</f>
        <v>1</v>
      </c>
      <c r="AF75" s="264">
        <f>IF(AB75&lt;$AD$3,EXP(InputData!$AB74*AB75^$AQ$2+InputData!$AA74),1)</f>
        <v>1</v>
      </c>
      <c r="AG75" s="264">
        <f>IF(AC75&lt;$AD$3,EXP(InputData!$AB74*AC75^$AQ$2+InputData!$AA74),1)</f>
        <v>1</v>
      </c>
      <c r="AH75" s="264">
        <v>1</v>
      </c>
      <c r="AI75" s="741">
        <f>IF(AA75&lt;$AD$3,EXP(InputData!$AD74*AA75^$AQ$3+InputData!$AC74),1)</f>
        <v>1</v>
      </c>
      <c r="AJ75" s="284">
        <f>IF(AB75&lt;$AD$3,EXP(InputData!$AD74*AB75^$AQ$3+InputData!$AC74),1)</f>
        <v>1</v>
      </c>
      <c r="AK75" s="284">
        <f>IF(AC75&lt;$AD$3,EXP(InputData!$AD74*AC75^$AQ$3+InputData!$AC74),1)</f>
        <v>1</v>
      </c>
      <c r="AL75" s="285">
        <v>1</v>
      </c>
      <c r="AM75" s="284">
        <v>1</v>
      </c>
      <c r="AN75" s="284">
        <v>1</v>
      </c>
      <c r="AO75" s="284">
        <v>1</v>
      </c>
      <c r="AP75" s="284">
        <v>1</v>
      </c>
      <c r="AQ75" s="741">
        <f>IF(AA75&lt;$AD$3,EXP(InputData!$AH74*AA75^RRinputs!F$3+InputData!$AG74),1)</f>
        <v>1</v>
      </c>
      <c r="AR75" s="284">
        <f>IF(AB75&lt;$AD$3,EXP(InputData!$AH74*AB75^$AQ$3+InputData!$AG74),1)</f>
        <v>1</v>
      </c>
      <c r="AS75" s="284">
        <f>IF(AC75&lt;$AD$3,EXP(InputData!$AH74*AC75^$AQ$3+InputData!$AG74),1)</f>
        <v>1</v>
      </c>
      <c r="AT75" s="284">
        <v>1</v>
      </c>
      <c r="AU75" s="741">
        <f>IF(AA75&lt;$AD$3,EXP(InputData!$AJ74*AA75^$AQ$2+InputData!$AI74),1)</f>
        <v>1</v>
      </c>
      <c r="AV75" s="284">
        <f>IF(AB75&lt;$AD$3,EXP(InputData!$AJ74*AB75^$AQ$2+InputData!$AI74),1)</f>
        <v>1</v>
      </c>
      <c r="AW75" s="284">
        <f>IF(AC75&lt;$AD$3,EXP(InputData!$AJ74*AC75^$AQ$2+InputData!$AI74),1)</f>
        <v>1</v>
      </c>
      <c r="AX75" s="285">
        <v>1</v>
      </c>
      <c r="AY75" s="586">
        <f>-Diabetes!AK74*(InputData!$BB$5-1)/(Diabetes!Q74*(InputData!$BB$5-1)+1)</f>
        <v>0</v>
      </c>
      <c r="AZ75" s="587">
        <f>-Diabetes!AK74*(InputData!$BC$5-1)/(Diabetes!Q74*(InputData!$BC$5-1)+1)</f>
        <v>0</v>
      </c>
      <c r="BA75" s="588">
        <f t="shared" si="12"/>
        <v>0</v>
      </c>
      <c r="BB75" s="589">
        <f t="shared" si="13"/>
        <v>0</v>
      </c>
      <c r="BC75" s="589">
        <f t="shared" si="14"/>
        <v>0</v>
      </c>
      <c r="BD75" s="589">
        <f t="shared" si="15"/>
        <v>0</v>
      </c>
      <c r="BE75" s="590">
        <f t="shared" si="16"/>
        <v>0</v>
      </c>
      <c r="BF75" s="589">
        <f t="shared" si="17"/>
        <v>1</v>
      </c>
      <c r="BG75" s="589">
        <f t="shared" si="18"/>
        <v>1</v>
      </c>
      <c r="BH75" s="588">
        <f>(1-BA75*(1-InputData!$BD$233))</f>
        <v>1</v>
      </c>
      <c r="BI75" s="589">
        <f>(1-BB75*(1-InputData!$BD$234))</f>
        <v>1</v>
      </c>
      <c r="BJ75" s="589">
        <f t="shared" si="19"/>
        <v>1</v>
      </c>
      <c r="BK75" s="589">
        <f t="shared" si="20"/>
        <v>1</v>
      </c>
      <c r="BL75" s="590">
        <f t="shared" si="21"/>
        <v>1</v>
      </c>
    </row>
    <row r="76" spans="1:64">
      <c r="A76" s="8" t="s">
        <v>13</v>
      </c>
      <c r="B76">
        <f t="shared" si="22"/>
        <v>167</v>
      </c>
      <c r="C76" s="286">
        <f>InputData!AK75</f>
        <v>0</v>
      </c>
      <c r="D76" s="287">
        <f>InputData!AL75</f>
        <v>0</v>
      </c>
      <c r="E76" s="287">
        <f>InputData!AM75</f>
        <v>0</v>
      </c>
      <c r="F76" s="287">
        <f>InputData!AN75</f>
        <v>0</v>
      </c>
      <c r="G76" s="741">
        <f>IF($AA$3&lt;$AD$3,EXP(InputData!$AB75*$AA$3^$AQ$2+InputData!$AA75),1)</f>
        <v>1</v>
      </c>
      <c r="H76" s="284">
        <f>IF($AB$3&lt;$AD$3,EXP(InputData!$AB75*$AB$3^$AQ$2+InputData!$AA75),1)</f>
        <v>1</v>
      </c>
      <c r="I76" s="284">
        <f>IF($AC$3&lt;$AD$3,EXP(InputData!$AB75*$AC$3^$AQ$2+InputData!$AA75),1)</f>
        <v>1</v>
      </c>
      <c r="J76" s="284">
        <f>IF($AD$3&lt;$AD$3,EXP(InputData!$AB75*$AD$3^RRinputs!$F$3+InputData!$AA75),1)</f>
        <v>1</v>
      </c>
      <c r="K76" s="741">
        <f>IF($AA$3&lt;$AD$3,EXP(InputData!$AD75*$AA$3^$AQ$3+InputData!$AC75),1)</f>
        <v>1</v>
      </c>
      <c r="L76" s="284">
        <f>IF($AB$3&lt;$AD$3,EXP(InputData!$AD75*$AB$3^$AQ$3+InputData!$AC75),1)</f>
        <v>1</v>
      </c>
      <c r="M76" s="284">
        <f>IF($AC$3&lt;$AD$3,EXP(InputData!$AD75*$AC$3^$AQ$3+InputData!$AC75),1)</f>
        <v>1</v>
      </c>
      <c r="N76" s="285">
        <f>IF($AD$3&lt;$AD$3,EXP(InputData!$AD75*$AD$3^RRinputs!$F$3+InputData!$AC75),1)</f>
        <v>1</v>
      </c>
      <c r="O76" s="284">
        <v>1</v>
      </c>
      <c r="P76" s="284">
        <v>1</v>
      </c>
      <c r="Q76" s="284">
        <v>1</v>
      </c>
      <c r="R76" s="284">
        <v>1</v>
      </c>
      <c r="S76" s="741">
        <f>IF($AA$3&lt;$AD$3,EXP(InputData!$AH75*$AA$3^$AQ$3+InputData!$AG75),1)</f>
        <v>1</v>
      </c>
      <c r="T76" s="284">
        <f>IF($AB$3&lt;$AD$3,EXP(InputData!$AH75*$AB$3^$AQ$3+InputData!$AG75),1)</f>
        <v>1</v>
      </c>
      <c r="U76" s="284">
        <f>IF($AC$3&lt;$AD$3,EXP(InputData!$AH75*$AC$3^$AQ$3+InputData!$AG75),1)</f>
        <v>1</v>
      </c>
      <c r="V76" s="284">
        <f>IF($AD$3&lt;$AD$3,EXP(InputData!$AH75*$AD$3^RRinputs!$F$3+InputData!$AG75),1)</f>
        <v>1</v>
      </c>
      <c r="W76" s="741">
        <f>IF($AA$3&lt;$AD$3,EXP(InputData!$AJ75*$AA$3^$AQ$2+InputData!$AI75),1)</f>
        <v>1</v>
      </c>
      <c r="X76" s="284">
        <f>IF($AB$3&lt;$AD$3,EXP(InputData!$AJ75*$AB$3^$AQ$2+InputData!$AI75),1)</f>
        <v>1</v>
      </c>
      <c r="Y76" s="284">
        <f>IF($AC$3&lt;$AD$3,EXP(InputData!$AJ75*$AC$3^$AQ$2+InputData!$AI75),1)</f>
        <v>1</v>
      </c>
      <c r="Z76" s="284">
        <f>IF($AD$3&lt;$AD$3,EXP(InputData!$AJ75*$AD$3^RRinputs!F$3+InputData!$AI75),1)</f>
        <v>1</v>
      </c>
      <c r="AA76" s="949">
        <f>AA$3+'Run model'!$F$13</f>
        <v>204.75000001000006</v>
      </c>
      <c r="AB76" s="724">
        <f>AB$3+'Run model'!$F$13</f>
        <v>486.45570000000004</v>
      </c>
      <c r="AC76" s="724">
        <f>AC$3+'Run model'!$F$13</f>
        <v>1229.4259999999999</v>
      </c>
      <c r="AD76" s="724">
        <f>AD$3+'Run model'!$F$13</f>
        <v>3305.181</v>
      </c>
      <c r="AE76" s="263">
        <f>IF(AA76&lt;$AD$3,EXP(InputData!$AB75*AA76^$AQ$2+InputData!$AA75),1)</f>
        <v>1</v>
      </c>
      <c r="AF76" s="264">
        <f>IF(AB76&lt;$AD$3,EXP(InputData!$AB75*AB76^$AQ$2+InputData!$AA75),1)</f>
        <v>1</v>
      </c>
      <c r="AG76" s="264">
        <f>IF(AC76&lt;$AD$3,EXP(InputData!$AB75*AC76^$AQ$2+InputData!$AA75),1)</f>
        <v>1</v>
      </c>
      <c r="AH76" s="264">
        <v>1</v>
      </c>
      <c r="AI76" s="741">
        <f>IF(AA76&lt;$AD$3,EXP(InputData!$AD75*AA76^$AQ$3+InputData!$AC75),1)</f>
        <v>1</v>
      </c>
      <c r="AJ76" s="284">
        <f>IF(AB76&lt;$AD$3,EXP(InputData!$AD75*AB76^$AQ$3+InputData!$AC75),1)</f>
        <v>1</v>
      </c>
      <c r="AK76" s="284">
        <f>IF(AC76&lt;$AD$3,EXP(InputData!$AD75*AC76^$AQ$3+InputData!$AC75),1)</f>
        <v>1</v>
      </c>
      <c r="AL76" s="285">
        <v>1</v>
      </c>
      <c r="AM76" s="284">
        <v>1</v>
      </c>
      <c r="AN76" s="284">
        <v>1</v>
      </c>
      <c r="AO76" s="284">
        <v>1</v>
      </c>
      <c r="AP76" s="284">
        <v>1</v>
      </c>
      <c r="AQ76" s="741">
        <f>IF(AA76&lt;$AD$3,EXP(InputData!$AH75*AA76^RRinputs!F$3+InputData!$AG75),1)</f>
        <v>1</v>
      </c>
      <c r="AR76" s="284">
        <f>IF(AB76&lt;$AD$3,EXP(InputData!$AH75*AB76^$AQ$3+InputData!$AG75),1)</f>
        <v>1</v>
      </c>
      <c r="AS76" s="284">
        <f>IF(AC76&lt;$AD$3,EXP(InputData!$AH75*AC76^$AQ$3+InputData!$AG75),1)</f>
        <v>1</v>
      </c>
      <c r="AT76" s="284">
        <v>1</v>
      </c>
      <c r="AU76" s="741">
        <f>IF(AA76&lt;$AD$3,EXP(InputData!$AJ75*AA76^$AQ$2+InputData!$AI75),1)</f>
        <v>1</v>
      </c>
      <c r="AV76" s="284">
        <f>IF(AB76&lt;$AD$3,EXP(InputData!$AJ75*AB76^$AQ$2+InputData!$AI75),1)</f>
        <v>1</v>
      </c>
      <c r="AW76" s="284">
        <f>IF(AC76&lt;$AD$3,EXP(InputData!$AJ75*AC76^$AQ$2+InputData!$AI75),1)</f>
        <v>1</v>
      </c>
      <c r="AX76" s="285">
        <v>1</v>
      </c>
      <c r="AY76" s="586">
        <f>-Diabetes!AK75*(InputData!$BB$5-1)/(Diabetes!Q75*(InputData!$BB$5-1)+1)</f>
        <v>0</v>
      </c>
      <c r="AZ76" s="587">
        <f>-Diabetes!AK75*(InputData!$BC$5-1)/(Diabetes!Q75*(InputData!$BC$5-1)+1)</f>
        <v>0</v>
      </c>
      <c r="BA76" s="588">
        <f t="shared" si="12"/>
        <v>0</v>
      </c>
      <c r="BB76" s="589">
        <f t="shared" si="13"/>
        <v>0</v>
      </c>
      <c r="BC76" s="589">
        <f t="shared" si="14"/>
        <v>0</v>
      </c>
      <c r="BD76" s="589">
        <f t="shared" si="15"/>
        <v>0</v>
      </c>
      <c r="BE76" s="590">
        <f t="shared" si="16"/>
        <v>0</v>
      </c>
      <c r="BF76" s="589">
        <f t="shared" si="17"/>
        <v>1</v>
      </c>
      <c r="BG76" s="589">
        <f t="shared" si="18"/>
        <v>1</v>
      </c>
      <c r="BH76" s="588">
        <f>(1-BA76*(1-InputData!$BD$233))</f>
        <v>1</v>
      </c>
      <c r="BI76" s="589">
        <f>(1-BB76*(1-InputData!$BD$234))</f>
        <v>1</v>
      </c>
      <c r="BJ76" s="589">
        <f t="shared" si="19"/>
        <v>1</v>
      </c>
      <c r="BK76" s="589">
        <f t="shared" si="20"/>
        <v>1</v>
      </c>
      <c r="BL76" s="590">
        <f t="shared" si="21"/>
        <v>1</v>
      </c>
    </row>
    <row r="77" spans="1:64">
      <c r="A77" s="8" t="s">
        <v>13</v>
      </c>
      <c r="B77">
        <f t="shared" si="22"/>
        <v>168</v>
      </c>
      <c r="C77" s="286">
        <f>InputData!AK76</f>
        <v>0</v>
      </c>
      <c r="D77" s="287">
        <f>InputData!AL76</f>
        <v>0</v>
      </c>
      <c r="E77" s="287">
        <f>InputData!AM76</f>
        <v>0</v>
      </c>
      <c r="F77" s="287">
        <f>InputData!AN76</f>
        <v>0</v>
      </c>
      <c r="G77" s="741">
        <f>IF($AA$3&lt;$AD$3,EXP(InputData!$AB76*$AA$3^$AQ$2+InputData!$AA76),1)</f>
        <v>1</v>
      </c>
      <c r="H77" s="284">
        <f>IF($AB$3&lt;$AD$3,EXP(InputData!$AB76*$AB$3^$AQ$2+InputData!$AA76),1)</f>
        <v>1</v>
      </c>
      <c r="I77" s="284">
        <f>IF($AC$3&lt;$AD$3,EXP(InputData!$AB76*$AC$3^$AQ$2+InputData!$AA76),1)</f>
        <v>1</v>
      </c>
      <c r="J77" s="284">
        <f>IF($AD$3&lt;$AD$3,EXP(InputData!$AB76*$AD$3^RRinputs!$F$3+InputData!$AA76),1)</f>
        <v>1</v>
      </c>
      <c r="K77" s="741">
        <f>IF($AA$3&lt;$AD$3,EXP(InputData!$AD76*$AA$3^$AQ$3+InputData!$AC76),1)</f>
        <v>1</v>
      </c>
      <c r="L77" s="284">
        <f>IF($AB$3&lt;$AD$3,EXP(InputData!$AD76*$AB$3^$AQ$3+InputData!$AC76),1)</f>
        <v>1</v>
      </c>
      <c r="M77" s="284">
        <f>IF($AC$3&lt;$AD$3,EXP(InputData!$AD76*$AC$3^$AQ$3+InputData!$AC76),1)</f>
        <v>1</v>
      </c>
      <c r="N77" s="285">
        <f>IF($AD$3&lt;$AD$3,EXP(InputData!$AD76*$AD$3^RRinputs!$F$3+InputData!$AC76),1)</f>
        <v>1</v>
      </c>
      <c r="O77" s="284">
        <v>1</v>
      </c>
      <c r="P77" s="284">
        <v>1</v>
      </c>
      <c r="Q77" s="284">
        <v>1</v>
      </c>
      <c r="R77" s="284">
        <v>1</v>
      </c>
      <c r="S77" s="741">
        <f>IF($AA$3&lt;$AD$3,EXP(InputData!$AH76*$AA$3^$AQ$3+InputData!$AG76),1)</f>
        <v>1</v>
      </c>
      <c r="T77" s="284">
        <f>IF($AB$3&lt;$AD$3,EXP(InputData!$AH76*$AB$3^$AQ$3+InputData!$AG76),1)</f>
        <v>1</v>
      </c>
      <c r="U77" s="284">
        <f>IF($AC$3&lt;$AD$3,EXP(InputData!$AH76*$AC$3^$AQ$3+InputData!$AG76),1)</f>
        <v>1</v>
      </c>
      <c r="V77" s="284">
        <f>IF($AD$3&lt;$AD$3,EXP(InputData!$AH76*$AD$3^RRinputs!$F$3+InputData!$AG76),1)</f>
        <v>1</v>
      </c>
      <c r="W77" s="741">
        <f>IF($AA$3&lt;$AD$3,EXP(InputData!$AJ76*$AA$3^$AQ$2+InputData!$AI76),1)</f>
        <v>1</v>
      </c>
      <c r="X77" s="284">
        <f>IF($AB$3&lt;$AD$3,EXP(InputData!$AJ76*$AB$3^$AQ$2+InputData!$AI76),1)</f>
        <v>1</v>
      </c>
      <c r="Y77" s="284">
        <f>IF($AC$3&lt;$AD$3,EXP(InputData!$AJ76*$AC$3^$AQ$2+InputData!$AI76),1)</f>
        <v>1</v>
      </c>
      <c r="Z77" s="284">
        <f>IF($AD$3&lt;$AD$3,EXP(InputData!$AJ76*$AD$3^RRinputs!F$3+InputData!$AI76),1)</f>
        <v>1</v>
      </c>
      <c r="AA77" s="949">
        <f>AA$3+'Run model'!$F$13</f>
        <v>204.75000001000006</v>
      </c>
      <c r="AB77" s="724">
        <f>AB$3+'Run model'!$F$13</f>
        <v>486.45570000000004</v>
      </c>
      <c r="AC77" s="724">
        <f>AC$3+'Run model'!$F$13</f>
        <v>1229.4259999999999</v>
      </c>
      <c r="AD77" s="724">
        <f>AD$3+'Run model'!$F$13</f>
        <v>3305.181</v>
      </c>
      <c r="AE77" s="263">
        <f>IF(AA77&lt;$AD$3,EXP(InputData!$AB76*AA77^$AQ$2+InputData!$AA76),1)</f>
        <v>1</v>
      </c>
      <c r="AF77" s="264">
        <f>IF(AB77&lt;$AD$3,EXP(InputData!$AB76*AB77^$AQ$2+InputData!$AA76),1)</f>
        <v>1</v>
      </c>
      <c r="AG77" s="264">
        <f>IF(AC77&lt;$AD$3,EXP(InputData!$AB76*AC77^$AQ$2+InputData!$AA76),1)</f>
        <v>1</v>
      </c>
      <c r="AH77" s="264">
        <v>1</v>
      </c>
      <c r="AI77" s="741">
        <f>IF(AA77&lt;$AD$3,EXP(InputData!$AD76*AA77^$AQ$3+InputData!$AC76),1)</f>
        <v>1</v>
      </c>
      <c r="AJ77" s="284">
        <f>IF(AB77&lt;$AD$3,EXP(InputData!$AD76*AB77^$AQ$3+InputData!$AC76),1)</f>
        <v>1</v>
      </c>
      <c r="AK77" s="284">
        <f>IF(AC77&lt;$AD$3,EXP(InputData!$AD76*AC77^$AQ$3+InputData!$AC76),1)</f>
        <v>1</v>
      </c>
      <c r="AL77" s="285">
        <v>1</v>
      </c>
      <c r="AM77" s="284">
        <v>1</v>
      </c>
      <c r="AN77" s="284">
        <v>1</v>
      </c>
      <c r="AO77" s="284">
        <v>1</v>
      </c>
      <c r="AP77" s="284">
        <v>1</v>
      </c>
      <c r="AQ77" s="741">
        <f>IF(AA77&lt;$AD$3,EXP(InputData!$AH76*AA77^RRinputs!F$3+InputData!$AG76),1)</f>
        <v>1</v>
      </c>
      <c r="AR77" s="284">
        <f>IF(AB77&lt;$AD$3,EXP(InputData!$AH76*AB77^$AQ$3+InputData!$AG76),1)</f>
        <v>1</v>
      </c>
      <c r="AS77" s="284">
        <f>IF(AC77&lt;$AD$3,EXP(InputData!$AH76*AC77^$AQ$3+InputData!$AG76),1)</f>
        <v>1</v>
      </c>
      <c r="AT77" s="284">
        <v>1</v>
      </c>
      <c r="AU77" s="741">
        <f>IF(AA77&lt;$AD$3,EXP(InputData!$AJ76*AA77^$AQ$2+InputData!$AI76),1)</f>
        <v>1</v>
      </c>
      <c r="AV77" s="284">
        <f>IF(AB77&lt;$AD$3,EXP(InputData!$AJ76*AB77^$AQ$2+InputData!$AI76),1)</f>
        <v>1</v>
      </c>
      <c r="AW77" s="284">
        <f>IF(AC77&lt;$AD$3,EXP(InputData!$AJ76*AC77^$AQ$2+InputData!$AI76),1)</f>
        <v>1</v>
      </c>
      <c r="AX77" s="285">
        <v>1</v>
      </c>
      <c r="AY77" s="586">
        <f>-Diabetes!AK76*(InputData!$BB$5-1)/(Diabetes!Q76*(InputData!$BB$5-1)+1)</f>
        <v>0</v>
      </c>
      <c r="AZ77" s="587">
        <f>-Diabetes!AK76*(InputData!$BC$5-1)/(Diabetes!Q76*(InputData!$BC$5-1)+1)</f>
        <v>0</v>
      </c>
      <c r="BA77" s="588">
        <f t="shared" si="12"/>
        <v>0</v>
      </c>
      <c r="BB77" s="589">
        <f t="shared" si="13"/>
        <v>0</v>
      </c>
      <c r="BC77" s="589">
        <f t="shared" si="14"/>
        <v>0</v>
      </c>
      <c r="BD77" s="589">
        <f t="shared" si="15"/>
        <v>0</v>
      </c>
      <c r="BE77" s="590">
        <f t="shared" si="16"/>
        <v>0</v>
      </c>
      <c r="BF77" s="589">
        <f t="shared" si="17"/>
        <v>1</v>
      </c>
      <c r="BG77" s="589">
        <f t="shared" si="18"/>
        <v>1</v>
      </c>
      <c r="BH77" s="588">
        <f>(1-BA77*(1-InputData!$BD$233))</f>
        <v>1</v>
      </c>
      <c r="BI77" s="589">
        <f>(1-BB77*(1-InputData!$BD$234))</f>
        <v>1</v>
      </c>
      <c r="BJ77" s="589">
        <f t="shared" si="19"/>
        <v>1</v>
      </c>
      <c r="BK77" s="589">
        <f t="shared" si="20"/>
        <v>1</v>
      </c>
      <c r="BL77" s="590">
        <f t="shared" si="21"/>
        <v>1</v>
      </c>
    </row>
    <row r="78" spans="1:64">
      <c r="A78" s="8" t="s">
        <v>13</v>
      </c>
      <c r="B78">
        <f t="shared" si="22"/>
        <v>169</v>
      </c>
      <c r="C78" s="286">
        <f>InputData!AK77</f>
        <v>0</v>
      </c>
      <c r="D78" s="287">
        <f>InputData!AL77</f>
        <v>0</v>
      </c>
      <c r="E78" s="287">
        <f>InputData!AM77</f>
        <v>0</v>
      </c>
      <c r="F78" s="287">
        <f>InputData!AN77</f>
        <v>0</v>
      </c>
      <c r="G78" s="741">
        <f>IF($AA$3&lt;$AD$3,EXP(InputData!$AB77*$AA$3^$AQ$2+InputData!$AA77),1)</f>
        <v>1</v>
      </c>
      <c r="H78" s="284">
        <f>IF($AB$3&lt;$AD$3,EXP(InputData!$AB77*$AB$3^$AQ$2+InputData!$AA77),1)</f>
        <v>1</v>
      </c>
      <c r="I78" s="284">
        <f>IF($AC$3&lt;$AD$3,EXP(InputData!$AB77*$AC$3^$AQ$2+InputData!$AA77),1)</f>
        <v>1</v>
      </c>
      <c r="J78" s="284">
        <f>IF($AD$3&lt;$AD$3,EXP(InputData!$AB77*$AD$3^RRinputs!$F$3+InputData!$AA77),1)</f>
        <v>1</v>
      </c>
      <c r="K78" s="741">
        <f>IF($AA$3&lt;$AD$3,EXP(InputData!$AD77*$AA$3^$AQ$3+InputData!$AC77),1)</f>
        <v>1</v>
      </c>
      <c r="L78" s="284">
        <f>IF($AB$3&lt;$AD$3,EXP(InputData!$AD77*$AB$3^$AQ$3+InputData!$AC77),1)</f>
        <v>1</v>
      </c>
      <c r="M78" s="284">
        <f>IF($AC$3&lt;$AD$3,EXP(InputData!$AD77*$AC$3^$AQ$3+InputData!$AC77),1)</f>
        <v>1</v>
      </c>
      <c r="N78" s="285">
        <f>IF($AD$3&lt;$AD$3,EXP(InputData!$AD77*$AD$3^RRinputs!$F$3+InputData!$AC77),1)</f>
        <v>1</v>
      </c>
      <c r="O78" s="284">
        <v>1</v>
      </c>
      <c r="P78" s="284">
        <v>1</v>
      </c>
      <c r="Q78" s="284">
        <v>1</v>
      </c>
      <c r="R78" s="284">
        <v>1</v>
      </c>
      <c r="S78" s="741">
        <f>IF($AA$3&lt;$AD$3,EXP(InputData!$AH77*$AA$3^$AQ$3+InputData!$AG77),1)</f>
        <v>1</v>
      </c>
      <c r="T78" s="284">
        <f>IF($AB$3&lt;$AD$3,EXP(InputData!$AH77*$AB$3^$AQ$3+InputData!$AG77),1)</f>
        <v>1</v>
      </c>
      <c r="U78" s="284">
        <f>IF($AC$3&lt;$AD$3,EXP(InputData!$AH77*$AC$3^$AQ$3+InputData!$AG77),1)</f>
        <v>1</v>
      </c>
      <c r="V78" s="284">
        <f>IF($AD$3&lt;$AD$3,EXP(InputData!$AH77*$AD$3^RRinputs!$F$3+InputData!$AG77),1)</f>
        <v>1</v>
      </c>
      <c r="W78" s="741">
        <f>IF($AA$3&lt;$AD$3,EXP(InputData!$AJ77*$AA$3^$AQ$2+InputData!$AI77),1)</f>
        <v>1</v>
      </c>
      <c r="X78" s="284">
        <f>IF($AB$3&lt;$AD$3,EXP(InputData!$AJ77*$AB$3^$AQ$2+InputData!$AI77),1)</f>
        <v>1</v>
      </c>
      <c r="Y78" s="284">
        <f>IF($AC$3&lt;$AD$3,EXP(InputData!$AJ77*$AC$3^$AQ$2+InputData!$AI77),1)</f>
        <v>1</v>
      </c>
      <c r="Z78" s="284">
        <f>IF($AD$3&lt;$AD$3,EXP(InputData!$AJ77*$AD$3^RRinputs!F$3+InputData!$AI77),1)</f>
        <v>1</v>
      </c>
      <c r="AA78" s="949">
        <f>AA$3+'Run model'!$F$13</f>
        <v>204.75000001000006</v>
      </c>
      <c r="AB78" s="724">
        <f>AB$3+'Run model'!$F$13</f>
        <v>486.45570000000004</v>
      </c>
      <c r="AC78" s="724">
        <f>AC$3+'Run model'!$F$13</f>
        <v>1229.4259999999999</v>
      </c>
      <c r="AD78" s="724">
        <f>AD$3+'Run model'!$F$13</f>
        <v>3305.181</v>
      </c>
      <c r="AE78" s="263">
        <f>IF(AA78&lt;$AD$3,EXP(InputData!$AB77*AA78^$AQ$2+InputData!$AA77),1)</f>
        <v>1</v>
      </c>
      <c r="AF78" s="264">
        <f>IF(AB78&lt;$AD$3,EXP(InputData!$AB77*AB78^$AQ$2+InputData!$AA77),1)</f>
        <v>1</v>
      </c>
      <c r="AG78" s="264">
        <f>IF(AC78&lt;$AD$3,EXP(InputData!$AB77*AC78^$AQ$2+InputData!$AA77),1)</f>
        <v>1</v>
      </c>
      <c r="AH78" s="264">
        <v>1</v>
      </c>
      <c r="AI78" s="741">
        <f>IF(AA78&lt;$AD$3,EXP(InputData!$AD77*AA78^$AQ$3+InputData!$AC77),1)</f>
        <v>1</v>
      </c>
      <c r="AJ78" s="284">
        <f>IF(AB78&lt;$AD$3,EXP(InputData!$AD77*AB78^$AQ$3+InputData!$AC77),1)</f>
        <v>1</v>
      </c>
      <c r="AK78" s="284">
        <f>IF(AC78&lt;$AD$3,EXP(InputData!$AD77*AC78^$AQ$3+InputData!$AC77),1)</f>
        <v>1</v>
      </c>
      <c r="AL78" s="285">
        <v>1</v>
      </c>
      <c r="AM78" s="284">
        <v>1</v>
      </c>
      <c r="AN78" s="284">
        <v>1</v>
      </c>
      <c r="AO78" s="284">
        <v>1</v>
      </c>
      <c r="AP78" s="284">
        <v>1</v>
      </c>
      <c r="AQ78" s="741">
        <f>IF(AA78&lt;$AD$3,EXP(InputData!$AH77*AA78^RRinputs!F$3+InputData!$AG77),1)</f>
        <v>1</v>
      </c>
      <c r="AR78" s="284">
        <f>IF(AB78&lt;$AD$3,EXP(InputData!$AH77*AB78^$AQ$3+InputData!$AG77),1)</f>
        <v>1</v>
      </c>
      <c r="AS78" s="284">
        <f>IF(AC78&lt;$AD$3,EXP(InputData!$AH77*AC78^$AQ$3+InputData!$AG77),1)</f>
        <v>1</v>
      </c>
      <c r="AT78" s="284">
        <v>1</v>
      </c>
      <c r="AU78" s="741">
        <f>IF(AA78&lt;$AD$3,EXP(InputData!$AJ77*AA78^$AQ$2+InputData!$AI77),1)</f>
        <v>1</v>
      </c>
      <c r="AV78" s="284">
        <f>IF(AB78&lt;$AD$3,EXP(InputData!$AJ77*AB78^$AQ$2+InputData!$AI77),1)</f>
        <v>1</v>
      </c>
      <c r="AW78" s="284">
        <f>IF(AC78&lt;$AD$3,EXP(InputData!$AJ77*AC78^$AQ$2+InputData!$AI77),1)</f>
        <v>1</v>
      </c>
      <c r="AX78" s="285">
        <v>1</v>
      </c>
      <c r="AY78" s="586">
        <f>-Diabetes!AK77*(InputData!$BB$5-1)/(Diabetes!Q77*(InputData!$BB$5-1)+1)</f>
        <v>0</v>
      </c>
      <c r="AZ78" s="587">
        <f>-Diabetes!AK77*(InputData!$BC$5-1)/(Diabetes!Q77*(InputData!$BC$5-1)+1)</f>
        <v>0</v>
      </c>
      <c r="BA78" s="588">
        <f t="shared" si="12"/>
        <v>0</v>
      </c>
      <c r="BB78" s="589">
        <f t="shared" si="13"/>
        <v>0</v>
      </c>
      <c r="BC78" s="589">
        <f t="shared" si="14"/>
        <v>0</v>
      </c>
      <c r="BD78" s="589">
        <f t="shared" si="15"/>
        <v>0</v>
      </c>
      <c r="BE78" s="590">
        <f t="shared" si="16"/>
        <v>0</v>
      </c>
      <c r="BF78" s="589">
        <f t="shared" si="17"/>
        <v>1</v>
      </c>
      <c r="BG78" s="589">
        <f t="shared" si="18"/>
        <v>1</v>
      </c>
      <c r="BH78" s="588">
        <f>(1-BA78*(1-InputData!$BD$233))</f>
        <v>1</v>
      </c>
      <c r="BI78" s="589">
        <f>(1-BB78*(1-InputData!$BD$234))</f>
        <v>1</v>
      </c>
      <c r="BJ78" s="589">
        <f t="shared" si="19"/>
        <v>1</v>
      </c>
      <c r="BK78" s="589">
        <f t="shared" si="20"/>
        <v>1</v>
      </c>
      <c r="BL78" s="590">
        <f t="shared" si="21"/>
        <v>1</v>
      </c>
    </row>
    <row r="79" spans="1:64">
      <c r="A79" s="8" t="s">
        <v>13</v>
      </c>
      <c r="B79">
        <f t="shared" si="22"/>
        <v>170</v>
      </c>
      <c r="C79" s="286">
        <f>InputData!AK78</f>
        <v>0</v>
      </c>
      <c r="D79" s="287">
        <f>InputData!AL78</f>
        <v>0</v>
      </c>
      <c r="E79" s="287">
        <f>InputData!AM78</f>
        <v>0</v>
      </c>
      <c r="F79" s="287">
        <f>InputData!AN78</f>
        <v>0</v>
      </c>
      <c r="G79" s="741">
        <f>IF($AA$3&lt;$AD$3,EXP(InputData!$AB78*$AA$3^$AQ$2+InputData!$AA78),1)</f>
        <v>1</v>
      </c>
      <c r="H79" s="284">
        <f>IF($AB$3&lt;$AD$3,EXP(InputData!$AB78*$AB$3^$AQ$2+InputData!$AA78),1)</f>
        <v>1</v>
      </c>
      <c r="I79" s="284">
        <f>IF($AC$3&lt;$AD$3,EXP(InputData!$AB78*$AC$3^$AQ$2+InputData!$AA78),1)</f>
        <v>1</v>
      </c>
      <c r="J79" s="284">
        <f>IF($AD$3&lt;$AD$3,EXP(InputData!$AB78*$AD$3^RRinputs!$F$3+InputData!$AA78),1)</f>
        <v>1</v>
      </c>
      <c r="K79" s="741">
        <f>IF($AA$3&lt;$AD$3,EXP(InputData!$AD78*$AA$3^$AQ$3+InputData!$AC78),1)</f>
        <v>1</v>
      </c>
      <c r="L79" s="284">
        <f>IF($AB$3&lt;$AD$3,EXP(InputData!$AD78*$AB$3^$AQ$3+InputData!$AC78),1)</f>
        <v>1</v>
      </c>
      <c r="M79" s="284">
        <f>IF($AC$3&lt;$AD$3,EXP(InputData!$AD78*$AC$3^$AQ$3+InputData!$AC78),1)</f>
        <v>1</v>
      </c>
      <c r="N79" s="285">
        <f>IF($AD$3&lt;$AD$3,EXP(InputData!$AD78*$AD$3^RRinputs!$F$3+InputData!$AC78),1)</f>
        <v>1</v>
      </c>
      <c r="O79" s="284">
        <v>1</v>
      </c>
      <c r="P79" s="284">
        <v>1</v>
      </c>
      <c r="Q79" s="284">
        <v>1</v>
      </c>
      <c r="R79" s="284">
        <v>1</v>
      </c>
      <c r="S79" s="741">
        <f>IF($AA$3&lt;$AD$3,EXP(InputData!$AH78*$AA$3^$AQ$3+InputData!$AG78),1)</f>
        <v>1</v>
      </c>
      <c r="T79" s="284">
        <f>IF($AB$3&lt;$AD$3,EXP(InputData!$AH78*$AB$3^$AQ$3+InputData!$AG78),1)</f>
        <v>1</v>
      </c>
      <c r="U79" s="284">
        <f>IF($AC$3&lt;$AD$3,EXP(InputData!$AH78*$AC$3^$AQ$3+InputData!$AG78),1)</f>
        <v>1</v>
      </c>
      <c r="V79" s="284">
        <f>IF($AD$3&lt;$AD$3,EXP(InputData!$AH78*$AD$3^RRinputs!$F$3+InputData!$AG78),1)</f>
        <v>1</v>
      </c>
      <c r="W79" s="741">
        <f>IF($AA$3&lt;$AD$3,EXP(InputData!$AJ78*$AA$3^$AQ$2+InputData!$AI78),1)</f>
        <v>1</v>
      </c>
      <c r="X79" s="284">
        <f>IF($AB$3&lt;$AD$3,EXP(InputData!$AJ78*$AB$3^$AQ$2+InputData!$AI78),1)</f>
        <v>1</v>
      </c>
      <c r="Y79" s="284">
        <f>IF($AC$3&lt;$AD$3,EXP(InputData!$AJ78*$AC$3^$AQ$2+InputData!$AI78),1)</f>
        <v>1</v>
      </c>
      <c r="Z79" s="284">
        <f>IF($AD$3&lt;$AD$3,EXP(InputData!$AJ78*$AD$3^RRinputs!F$3+InputData!$AI78),1)</f>
        <v>1</v>
      </c>
      <c r="AA79" s="949">
        <f>AA$3+'Run model'!$F$13</f>
        <v>204.75000001000006</v>
      </c>
      <c r="AB79" s="724">
        <f>AB$3+'Run model'!$F$13</f>
        <v>486.45570000000004</v>
      </c>
      <c r="AC79" s="724">
        <f>AC$3+'Run model'!$F$13</f>
        <v>1229.4259999999999</v>
      </c>
      <c r="AD79" s="724">
        <f>AD$3+'Run model'!$F$13</f>
        <v>3305.181</v>
      </c>
      <c r="AE79" s="263">
        <f>IF(AA79&lt;$AD$3,EXP(InputData!$AB78*AA79^$AQ$2+InputData!$AA78),1)</f>
        <v>1</v>
      </c>
      <c r="AF79" s="264">
        <f>IF(AB79&lt;$AD$3,EXP(InputData!$AB78*AB79^$AQ$2+InputData!$AA78),1)</f>
        <v>1</v>
      </c>
      <c r="AG79" s="264">
        <f>IF(AC79&lt;$AD$3,EXP(InputData!$AB78*AC79^$AQ$2+InputData!$AA78),1)</f>
        <v>1</v>
      </c>
      <c r="AH79" s="264">
        <v>1</v>
      </c>
      <c r="AI79" s="741">
        <f>IF(AA79&lt;$AD$3,EXP(InputData!$AD78*AA79^$AQ$3+InputData!$AC78),1)</f>
        <v>1</v>
      </c>
      <c r="AJ79" s="284">
        <f>IF(AB79&lt;$AD$3,EXP(InputData!$AD78*AB79^$AQ$3+InputData!$AC78),1)</f>
        <v>1</v>
      </c>
      <c r="AK79" s="284">
        <f>IF(AC79&lt;$AD$3,EXP(InputData!$AD78*AC79^$AQ$3+InputData!$AC78),1)</f>
        <v>1</v>
      </c>
      <c r="AL79" s="285">
        <v>1</v>
      </c>
      <c r="AM79" s="284">
        <v>1</v>
      </c>
      <c r="AN79" s="284">
        <v>1</v>
      </c>
      <c r="AO79" s="284">
        <v>1</v>
      </c>
      <c r="AP79" s="284">
        <v>1</v>
      </c>
      <c r="AQ79" s="741">
        <f>IF(AA79&lt;$AD$3,EXP(InputData!$AH78*AA79^RRinputs!F$3+InputData!$AG78),1)</f>
        <v>1</v>
      </c>
      <c r="AR79" s="284">
        <f>IF(AB79&lt;$AD$3,EXP(InputData!$AH78*AB79^$AQ$3+InputData!$AG78),1)</f>
        <v>1</v>
      </c>
      <c r="AS79" s="284">
        <f>IF(AC79&lt;$AD$3,EXP(InputData!$AH78*AC79^$AQ$3+InputData!$AG78),1)</f>
        <v>1</v>
      </c>
      <c r="AT79" s="284">
        <v>1</v>
      </c>
      <c r="AU79" s="741">
        <f>IF(AA79&lt;$AD$3,EXP(InputData!$AJ78*AA79^$AQ$2+InputData!$AI78),1)</f>
        <v>1</v>
      </c>
      <c r="AV79" s="284">
        <f>IF(AB79&lt;$AD$3,EXP(InputData!$AJ78*AB79^$AQ$2+InputData!$AI78),1)</f>
        <v>1</v>
      </c>
      <c r="AW79" s="284">
        <f>IF(AC79&lt;$AD$3,EXP(InputData!$AJ78*AC79^$AQ$2+InputData!$AI78),1)</f>
        <v>1</v>
      </c>
      <c r="AX79" s="285">
        <v>1</v>
      </c>
      <c r="AY79" s="586">
        <f>-Diabetes!AK78*(InputData!$BB$5-1)/(Diabetes!Q78*(InputData!$BB$5-1)+1)</f>
        <v>0</v>
      </c>
      <c r="AZ79" s="587">
        <f>-Diabetes!AK78*(InputData!$BC$5-1)/(Diabetes!Q78*(InputData!$BC$5-1)+1)</f>
        <v>0</v>
      </c>
      <c r="BA79" s="588">
        <f t="shared" si="12"/>
        <v>0</v>
      </c>
      <c r="BB79" s="589">
        <f t="shared" si="13"/>
        <v>0</v>
      </c>
      <c r="BC79" s="589">
        <f t="shared" si="14"/>
        <v>0</v>
      </c>
      <c r="BD79" s="589">
        <f t="shared" si="15"/>
        <v>0</v>
      </c>
      <c r="BE79" s="590">
        <f t="shared" si="16"/>
        <v>0</v>
      </c>
      <c r="BF79" s="589">
        <f t="shared" si="17"/>
        <v>1</v>
      </c>
      <c r="BG79" s="589">
        <f t="shared" si="18"/>
        <v>1</v>
      </c>
      <c r="BH79" s="588">
        <f>(1-BA79*(1-InputData!$BD$233))</f>
        <v>1</v>
      </c>
      <c r="BI79" s="589">
        <f>(1-BB79*(1-InputData!$BD$234))</f>
        <v>1</v>
      </c>
      <c r="BJ79" s="589">
        <f t="shared" si="19"/>
        <v>1</v>
      </c>
      <c r="BK79" s="589">
        <f t="shared" si="20"/>
        <v>1</v>
      </c>
      <c r="BL79" s="590">
        <f t="shared" si="21"/>
        <v>1</v>
      </c>
    </row>
    <row r="80" spans="1:64">
      <c r="A80" s="8" t="s">
        <v>13</v>
      </c>
      <c r="B80">
        <f t="shared" si="22"/>
        <v>171</v>
      </c>
      <c r="C80" s="286">
        <f>InputData!AK79</f>
        <v>0</v>
      </c>
      <c r="D80" s="287">
        <f>InputData!AL79</f>
        <v>0</v>
      </c>
      <c r="E80" s="287">
        <f>InputData!AM79</f>
        <v>0</v>
      </c>
      <c r="F80" s="287">
        <f>InputData!AN79</f>
        <v>0</v>
      </c>
      <c r="G80" s="741">
        <f>IF($AA$3&lt;$AD$3,EXP(InputData!$AB79*$AA$3^$AQ$2+InputData!$AA79),1)</f>
        <v>1</v>
      </c>
      <c r="H80" s="284">
        <f>IF($AB$3&lt;$AD$3,EXP(InputData!$AB79*$AB$3^$AQ$2+InputData!$AA79),1)</f>
        <v>1</v>
      </c>
      <c r="I80" s="284">
        <f>IF($AC$3&lt;$AD$3,EXP(InputData!$AB79*$AC$3^$AQ$2+InputData!$AA79),1)</f>
        <v>1</v>
      </c>
      <c r="J80" s="284">
        <f>IF($AD$3&lt;$AD$3,EXP(InputData!$AB79*$AD$3^RRinputs!$F$3+InputData!$AA79),1)</f>
        <v>1</v>
      </c>
      <c r="K80" s="741">
        <f>IF($AA$3&lt;$AD$3,EXP(InputData!$AD79*$AA$3^$AQ$3+InputData!$AC79),1)</f>
        <v>1</v>
      </c>
      <c r="L80" s="284">
        <f>IF($AB$3&lt;$AD$3,EXP(InputData!$AD79*$AB$3^$AQ$3+InputData!$AC79),1)</f>
        <v>1</v>
      </c>
      <c r="M80" s="284">
        <f>IF($AC$3&lt;$AD$3,EXP(InputData!$AD79*$AC$3^$AQ$3+InputData!$AC79),1)</f>
        <v>1</v>
      </c>
      <c r="N80" s="285">
        <f>IF($AD$3&lt;$AD$3,EXP(InputData!$AD79*$AD$3^RRinputs!$F$3+InputData!$AC79),1)</f>
        <v>1</v>
      </c>
      <c r="O80" s="284">
        <v>1</v>
      </c>
      <c r="P80" s="284">
        <v>1</v>
      </c>
      <c r="Q80" s="284">
        <v>1</v>
      </c>
      <c r="R80" s="284">
        <v>1</v>
      </c>
      <c r="S80" s="741">
        <f>IF($AA$3&lt;$AD$3,EXP(InputData!$AH79*$AA$3^$AQ$3+InputData!$AG79),1)</f>
        <v>1</v>
      </c>
      <c r="T80" s="284">
        <f>IF($AB$3&lt;$AD$3,EXP(InputData!$AH79*$AB$3^$AQ$3+InputData!$AG79),1)</f>
        <v>1</v>
      </c>
      <c r="U80" s="284">
        <f>IF($AC$3&lt;$AD$3,EXP(InputData!$AH79*$AC$3^$AQ$3+InputData!$AG79),1)</f>
        <v>1</v>
      </c>
      <c r="V80" s="284">
        <f>IF($AD$3&lt;$AD$3,EXP(InputData!$AH79*$AD$3^RRinputs!$F$3+InputData!$AG79),1)</f>
        <v>1</v>
      </c>
      <c r="W80" s="741">
        <f>IF($AA$3&lt;$AD$3,EXP(InputData!$AJ79*$AA$3^$AQ$2+InputData!$AI79),1)</f>
        <v>1</v>
      </c>
      <c r="X80" s="284">
        <f>IF($AB$3&lt;$AD$3,EXP(InputData!$AJ79*$AB$3^$AQ$2+InputData!$AI79),1)</f>
        <v>1</v>
      </c>
      <c r="Y80" s="284">
        <f>IF($AC$3&lt;$AD$3,EXP(InputData!$AJ79*$AC$3^$AQ$2+InputData!$AI79),1)</f>
        <v>1</v>
      </c>
      <c r="Z80" s="284">
        <f>IF($AD$3&lt;$AD$3,EXP(InputData!$AJ79*$AD$3^RRinputs!F$3+InputData!$AI79),1)</f>
        <v>1</v>
      </c>
      <c r="AA80" s="949">
        <f>AA$3+'Run model'!$F$13</f>
        <v>204.75000001000006</v>
      </c>
      <c r="AB80" s="724">
        <f>AB$3+'Run model'!$F$13</f>
        <v>486.45570000000004</v>
      </c>
      <c r="AC80" s="724">
        <f>AC$3+'Run model'!$F$13</f>
        <v>1229.4259999999999</v>
      </c>
      <c r="AD80" s="724">
        <f>AD$3+'Run model'!$F$13</f>
        <v>3305.181</v>
      </c>
      <c r="AE80" s="263">
        <f>IF(AA80&lt;$AD$3,EXP(InputData!$AB79*AA80^$AQ$2+InputData!$AA79),1)</f>
        <v>1</v>
      </c>
      <c r="AF80" s="264">
        <f>IF(AB80&lt;$AD$3,EXP(InputData!$AB79*AB80^$AQ$2+InputData!$AA79),1)</f>
        <v>1</v>
      </c>
      <c r="AG80" s="264">
        <f>IF(AC80&lt;$AD$3,EXP(InputData!$AB79*AC80^$AQ$2+InputData!$AA79),1)</f>
        <v>1</v>
      </c>
      <c r="AH80" s="264">
        <v>1</v>
      </c>
      <c r="AI80" s="741">
        <f>IF(AA80&lt;$AD$3,EXP(InputData!$AD79*AA80^$AQ$3+InputData!$AC79),1)</f>
        <v>1</v>
      </c>
      <c r="AJ80" s="284">
        <f>IF(AB80&lt;$AD$3,EXP(InputData!$AD79*AB80^$AQ$3+InputData!$AC79),1)</f>
        <v>1</v>
      </c>
      <c r="AK80" s="284">
        <f>IF(AC80&lt;$AD$3,EXP(InputData!$AD79*AC80^$AQ$3+InputData!$AC79),1)</f>
        <v>1</v>
      </c>
      <c r="AL80" s="285">
        <v>1</v>
      </c>
      <c r="AM80" s="284">
        <v>1</v>
      </c>
      <c r="AN80" s="284">
        <v>1</v>
      </c>
      <c r="AO80" s="284">
        <v>1</v>
      </c>
      <c r="AP80" s="284">
        <v>1</v>
      </c>
      <c r="AQ80" s="741">
        <f>IF(AA80&lt;$AD$3,EXP(InputData!$AH79*AA80^RRinputs!F$3+InputData!$AG79),1)</f>
        <v>1</v>
      </c>
      <c r="AR80" s="284">
        <f>IF(AB80&lt;$AD$3,EXP(InputData!$AH79*AB80^$AQ$3+InputData!$AG79),1)</f>
        <v>1</v>
      </c>
      <c r="AS80" s="284">
        <f>IF(AC80&lt;$AD$3,EXP(InputData!$AH79*AC80^$AQ$3+InputData!$AG79),1)</f>
        <v>1</v>
      </c>
      <c r="AT80" s="284">
        <v>1</v>
      </c>
      <c r="AU80" s="741">
        <f>IF(AA80&lt;$AD$3,EXP(InputData!$AJ79*AA80^$AQ$2+InputData!$AI79),1)</f>
        <v>1</v>
      </c>
      <c r="AV80" s="284">
        <f>IF(AB80&lt;$AD$3,EXP(InputData!$AJ79*AB80^$AQ$2+InputData!$AI79),1)</f>
        <v>1</v>
      </c>
      <c r="AW80" s="284">
        <f>IF(AC80&lt;$AD$3,EXP(InputData!$AJ79*AC80^$AQ$2+InputData!$AI79),1)</f>
        <v>1</v>
      </c>
      <c r="AX80" s="285">
        <v>1</v>
      </c>
      <c r="AY80" s="586">
        <f>-Diabetes!AK79*(InputData!$BB$5-1)/(Diabetes!Q79*(InputData!$BB$5-1)+1)</f>
        <v>0</v>
      </c>
      <c r="AZ80" s="587">
        <f>-Diabetes!AK79*(InputData!$BC$5-1)/(Diabetes!Q79*(InputData!$BC$5-1)+1)</f>
        <v>0</v>
      </c>
      <c r="BA80" s="588">
        <f t="shared" si="12"/>
        <v>0</v>
      </c>
      <c r="BB80" s="589">
        <f t="shared" si="13"/>
        <v>0</v>
      </c>
      <c r="BC80" s="589">
        <f t="shared" si="14"/>
        <v>0</v>
      </c>
      <c r="BD80" s="589">
        <f t="shared" si="15"/>
        <v>0</v>
      </c>
      <c r="BE80" s="590">
        <f t="shared" si="16"/>
        <v>0</v>
      </c>
      <c r="BF80" s="589">
        <f t="shared" si="17"/>
        <v>1</v>
      </c>
      <c r="BG80" s="589">
        <f t="shared" si="18"/>
        <v>1</v>
      </c>
      <c r="BH80" s="588">
        <f>(1-BA80*(1-InputData!$BD$233))</f>
        <v>1</v>
      </c>
      <c r="BI80" s="589">
        <f>(1-BB80*(1-InputData!$BD$234))</f>
        <v>1</v>
      </c>
      <c r="BJ80" s="589">
        <f t="shared" si="19"/>
        <v>1</v>
      </c>
      <c r="BK80" s="589">
        <f t="shared" si="20"/>
        <v>1</v>
      </c>
      <c r="BL80" s="590">
        <f t="shared" si="21"/>
        <v>1</v>
      </c>
    </row>
    <row r="81" spans="1:64">
      <c r="A81" s="8" t="s">
        <v>13</v>
      </c>
      <c r="B81">
        <f t="shared" si="22"/>
        <v>172</v>
      </c>
      <c r="C81" s="286">
        <f>InputData!AK80</f>
        <v>0</v>
      </c>
      <c r="D81" s="287">
        <f>InputData!AL80</f>
        <v>0</v>
      </c>
      <c r="E81" s="287">
        <f>InputData!AM80</f>
        <v>0</v>
      </c>
      <c r="F81" s="287">
        <f>InputData!AN80</f>
        <v>0</v>
      </c>
      <c r="G81" s="741">
        <f>IF($AA$3&lt;$AD$3,EXP(InputData!$AB80*$AA$3^$AQ$2+InputData!$AA80),1)</f>
        <v>1</v>
      </c>
      <c r="H81" s="284">
        <f>IF($AB$3&lt;$AD$3,EXP(InputData!$AB80*$AB$3^$AQ$2+InputData!$AA80),1)</f>
        <v>1</v>
      </c>
      <c r="I81" s="284">
        <f>IF($AC$3&lt;$AD$3,EXP(InputData!$AB80*$AC$3^$AQ$2+InputData!$AA80),1)</f>
        <v>1</v>
      </c>
      <c r="J81" s="284">
        <f>IF($AD$3&lt;$AD$3,EXP(InputData!$AB80*$AD$3^RRinputs!$F$3+InputData!$AA80),1)</f>
        <v>1</v>
      </c>
      <c r="K81" s="741">
        <f>IF($AA$3&lt;$AD$3,EXP(InputData!$AD80*$AA$3^$AQ$3+InputData!$AC80),1)</f>
        <v>1</v>
      </c>
      <c r="L81" s="284">
        <f>IF($AB$3&lt;$AD$3,EXP(InputData!$AD80*$AB$3^$AQ$3+InputData!$AC80),1)</f>
        <v>1</v>
      </c>
      <c r="M81" s="284">
        <f>IF($AC$3&lt;$AD$3,EXP(InputData!$AD80*$AC$3^$AQ$3+InputData!$AC80),1)</f>
        <v>1</v>
      </c>
      <c r="N81" s="285">
        <f>IF($AD$3&lt;$AD$3,EXP(InputData!$AD80*$AD$3^RRinputs!$F$3+InputData!$AC80),1)</f>
        <v>1</v>
      </c>
      <c r="O81" s="284">
        <v>1</v>
      </c>
      <c r="P81" s="284">
        <v>1</v>
      </c>
      <c r="Q81" s="284">
        <v>1</v>
      </c>
      <c r="R81" s="284">
        <v>1</v>
      </c>
      <c r="S81" s="741">
        <f>IF($AA$3&lt;$AD$3,EXP(InputData!$AH80*$AA$3^$AQ$3+InputData!$AG80),1)</f>
        <v>1</v>
      </c>
      <c r="T81" s="284">
        <f>IF($AB$3&lt;$AD$3,EXP(InputData!$AH80*$AB$3^$AQ$3+InputData!$AG80),1)</f>
        <v>1</v>
      </c>
      <c r="U81" s="284">
        <f>IF($AC$3&lt;$AD$3,EXP(InputData!$AH80*$AC$3^$AQ$3+InputData!$AG80),1)</f>
        <v>1</v>
      </c>
      <c r="V81" s="284">
        <f>IF($AD$3&lt;$AD$3,EXP(InputData!$AH80*$AD$3^RRinputs!$F$3+InputData!$AG80),1)</f>
        <v>1</v>
      </c>
      <c r="W81" s="741">
        <f>IF($AA$3&lt;$AD$3,EXP(InputData!$AJ80*$AA$3^$AQ$2+InputData!$AI80),1)</f>
        <v>1</v>
      </c>
      <c r="X81" s="284">
        <f>IF($AB$3&lt;$AD$3,EXP(InputData!$AJ80*$AB$3^$AQ$2+InputData!$AI80),1)</f>
        <v>1</v>
      </c>
      <c r="Y81" s="284">
        <f>IF($AC$3&lt;$AD$3,EXP(InputData!$AJ80*$AC$3^$AQ$2+InputData!$AI80),1)</f>
        <v>1</v>
      </c>
      <c r="Z81" s="284">
        <f>IF($AD$3&lt;$AD$3,EXP(InputData!$AJ80*$AD$3^RRinputs!F$3+InputData!$AI80),1)</f>
        <v>1</v>
      </c>
      <c r="AA81" s="949">
        <f>AA$3+'Run model'!$F$13</f>
        <v>204.75000001000006</v>
      </c>
      <c r="AB81" s="724">
        <f>AB$3+'Run model'!$F$13</f>
        <v>486.45570000000004</v>
      </c>
      <c r="AC81" s="724">
        <f>AC$3+'Run model'!$F$13</f>
        <v>1229.4259999999999</v>
      </c>
      <c r="AD81" s="724">
        <f>AD$3+'Run model'!$F$13</f>
        <v>3305.181</v>
      </c>
      <c r="AE81" s="263">
        <f>IF(AA81&lt;$AD$3,EXP(InputData!$AB80*AA81^$AQ$2+InputData!$AA80),1)</f>
        <v>1</v>
      </c>
      <c r="AF81" s="264">
        <f>IF(AB81&lt;$AD$3,EXP(InputData!$AB80*AB81^$AQ$2+InputData!$AA80),1)</f>
        <v>1</v>
      </c>
      <c r="AG81" s="264">
        <f>IF(AC81&lt;$AD$3,EXP(InputData!$AB80*AC81^$AQ$2+InputData!$AA80),1)</f>
        <v>1</v>
      </c>
      <c r="AH81" s="264">
        <v>1</v>
      </c>
      <c r="AI81" s="741">
        <f>IF(AA81&lt;$AD$3,EXP(InputData!$AD80*AA81^$AQ$3+InputData!$AC80),1)</f>
        <v>1</v>
      </c>
      <c r="AJ81" s="284">
        <f>IF(AB81&lt;$AD$3,EXP(InputData!$AD80*AB81^$AQ$3+InputData!$AC80),1)</f>
        <v>1</v>
      </c>
      <c r="AK81" s="284">
        <f>IF(AC81&lt;$AD$3,EXP(InputData!$AD80*AC81^$AQ$3+InputData!$AC80),1)</f>
        <v>1</v>
      </c>
      <c r="AL81" s="285">
        <v>1</v>
      </c>
      <c r="AM81" s="284">
        <v>1</v>
      </c>
      <c r="AN81" s="284">
        <v>1</v>
      </c>
      <c r="AO81" s="284">
        <v>1</v>
      </c>
      <c r="AP81" s="284">
        <v>1</v>
      </c>
      <c r="AQ81" s="741">
        <f>IF(AA81&lt;$AD$3,EXP(InputData!$AH80*AA81^RRinputs!F$3+InputData!$AG80),1)</f>
        <v>1</v>
      </c>
      <c r="AR81" s="284">
        <f>IF(AB81&lt;$AD$3,EXP(InputData!$AH80*AB81^$AQ$3+InputData!$AG80),1)</f>
        <v>1</v>
      </c>
      <c r="AS81" s="284">
        <f>IF(AC81&lt;$AD$3,EXP(InputData!$AH80*AC81^$AQ$3+InputData!$AG80),1)</f>
        <v>1</v>
      </c>
      <c r="AT81" s="284">
        <v>1</v>
      </c>
      <c r="AU81" s="741">
        <f>IF(AA81&lt;$AD$3,EXP(InputData!$AJ80*AA81^$AQ$2+InputData!$AI80),1)</f>
        <v>1</v>
      </c>
      <c r="AV81" s="284">
        <f>IF(AB81&lt;$AD$3,EXP(InputData!$AJ80*AB81^$AQ$2+InputData!$AI80),1)</f>
        <v>1</v>
      </c>
      <c r="AW81" s="284">
        <f>IF(AC81&lt;$AD$3,EXP(InputData!$AJ80*AC81^$AQ$2+InputData!$AI80),1)</f>
        <v>1</v>
      </c>
      <c r="AX81" s="285">
        <v>1</v>
      </c>
      <c r="AY81" s="586">
        <f>-Diabetes!AK80*(InputData!$BB$5-1)/(Diabetes!Q80*(InputData!$BB$5-1)+1)</f>
        <v>0</v>
      </c>
      <c r="AZ81" s="587">
        <f>-Diabetes!AK80*(InputData!$BC$5-1)/(Diabetes!Q80*(InputData!$BC$5-1)+1)</f>
        <v>0</v>
      </c>
      <c r="BA81" s="588">
        <f t="shared" si="12"/>
        <v>0</v>
      </c>
      <c r="BB81" s="589">
        <f t="shared" si="13"/>
        <v>0</v>
      </c>
      <c r="BC81" s="589">
        <f t="shared" si="14"/>
        <v>0</v>
      </c>
      <c r="BD81" s="589">
        <f t="shared" si="15"/>
        <v>0</v>
      </c>
      <c r="BE81" s="590">
        <f t="shared" si="16"/>
        <v>0</v>
      </c>
      <c r="BF81" s="589">
        <f t="shared" si="17"/>
        <v>1</v>
      </c>
      <c r="BG81" s="589">
        <f t="shared" si="18"/>
        <v>1</v>
      </c>
      <c r="BH81" s="588">
        <f>(1-BA81*(1-InputData!$BD$233))</f>
        <v>1</v>
      </c>
      <c r="BI81" s="589">
        <f>(1-BB81*(1-InputData!$BD$234))</f>
        <v>1</v>
      </c>
      <c r="BJ81" s="589">
        <f t="shared" si="19"/>
        <v>1</v>
      </c>
      <c r="BK81" s="589">
        <f t="shared" si="20"/>
        <v>1</v>
      </c>
      <c r="BL81" s="590">
        <f t="shared" si="21"/>
        <v>1</v>
      </c>
    </row>
    <row r="82" spans="1:64">
      <c r="A82" s="8" t="s">
        <v>13</v>
      </c>
      <c r="B82">
        <f t="shared" si="22"/>
        <v>173</v>
      </c>
      <c r="C82" s="286">
        <f>InputData!AK81</f>
        <v>0</v>
      </c>
      <c r="D82" s="287">
        <f>InputData!AL81</f>
        <v>0</v>
      </c>
      <c r="E82" s="287">
        <f>InputData!AM81</f>
        <v>0</v>
      </c>
      <c r="F82" s="287">
        <f>InputData!AN81</f>
        <v>0</v>
      </c>
      <c r="G82" s="741">
        <f>IF($AA$3&lt;$AD$3,EXP(InputData!$AB81*$AA$3^$AQ$2+InputData!$AA81),1)</f>
        <v>1</v>
      </c>
      <c r="H82" s="284">
        <f>IF($AB$3&lt;$AD$3,EXP(InputData!$AB81*$AB$3^$AQ$2+InputData!$AA81),1)</f>
        <v>1</v>
      </c>
      <c r="I82" s="284">
        <f>IF($AC$3&lt;$AD$3,EXP(InputData!$AB81*$AC$3^$AQ$2+InputData!$AA81),1)</f>
        <v>1</v>
      </c>
      <c r="J82" s="284">
        <f>IF($AD$3&lt;$AD$3,EXP(InputData!$AB81*$AD$3^RRinputs!$F$3+InputData!$AA81),1)</f>
        <v>1</v>
      </c>
      <c r="K82" s="741">
        <f>IF($AA$3&lt;$AD$3,EXP(InputData!$AD81*$AA$3^$AQ$3+InputData!$AC81),1)</f>
        <v>1</v>
      </c>
      <c r="L82" s="284">
        <f>IF($AB$3&lt;$AD$3,EXP(InputData!$AD81*$AB$3^$AQ$3+InputData!$AC81),1)</f>
        <v>1</v>
      </c>
      <c r="M82" s="284">
        <f>IF($AC$3&lt;$AD$3,EXP(InputData!$AD81*$AC$3^$AQ$3+InputData!$AC81),1)</f>
        <v>1</v>
      </c>
      <c r="N82" s="285">
        <f>IF($AD$3&lt;$AD$3,EXP(InputData!$AD81*$AD$3^RRinputs!$F$3+InputData!$AC81),1)</f>
        <v>1</v>
      </c>
      <c r="O82" s="284">
        <v>1</v>
      </c>
      <c r="P82" s="284">
        <v>1</v>
      </c>
      <c r="Q82" s="284">
        <v>1</v>
      </c>
      <c r="R82" s="284">
        <v>1</v>
      </c>
      <c r="S82" s="741">
        <f>IF($AA$3&lt;$AD$3,EXP(InputData!$AH81*$AA$3^$AQ$3+InputData!$AG81),1)</f>
        <v>1</v>
      </c>
      <c r="T82" s="284">
        <f>IF($AB$3&lt;$AD$3,EXP(InputData!$AH81*$AB$3^$AQ$3+InputData!$AG81),1)</f>
        <v>1</v>
      </c>
      <c r="U82" s="284">
        <f>IF($AC$3&lt;$AD$3,EXP(InputData!$AH81*$AC$3^$AQ$3+InputData!$AG81),1)</f>
        <v>1</v>
      </c>
      <c r="V82" s="284">
        <f>IF($AD$3&lt;$AD$3,EXP(InputData!$AH81*$AD$3^RRinputs!$F$3+InputData!$AG81),1)</f>
        <v>1</v>
      </c>
      <c r="W82" s="741">
        <f>IF($AA$3&lt;$AD$3,EXP(InputData!$AJ81*$AA$3^$AQ$2+InputData!$AI81),1)</f>
        <v>1</v>
      </c>
      <c r="X82" s="284">
        <f>IF($AB$3&lt;$AD$3,EXP(InputData!$AJ81*$AB$3^$AQ$2+InputData!$AI81),1)</f>
        <v>1</v>
      </c>
      <c r="Y82" s="284">
        <f>IF($AC$3&lt;$AD$3,EXP(InputData!$AJ81*$AC$3^$AQ$2+InputData!$AI81),1)</f>
        <v>1</v>
      </c>
      <c r="Z82" s="284">
        <f>IF($AD$3&lt;$AD$3,EXP(InputData!$AJ81*$AD$3^RRinputs!F$3+InputData!$AI81),1)</f>
        <v>1</v>
      </c>
      <c r="AA82" s="949">
        <f>AA$3+'Run model'!$F$13</f>
        <v>204.75000001000006</v>
      </c>
      <c r="AB82" s="724">
        <f>AB$3+'Run model'!$F$13</f>
        <v>486.45570000000004</v>
      </c>
      <c r="AC82" s="724">
        <f>AC$3+'Run model'!$F$13</f>
        <v>1229.4259999999999</v>
      </c>
      <c r="AD82" s="724">
        <f>AD$3+'Run model'!$F$13</f>
        <v>3305.181</v>
      </c>
      <c r="AE82" s="263">
        <f>IF(AA82&lt;$AD$3,EXP(InputData!$AB81*AA82^$AQ$2+InputData!$AA81),1)</f>
        <v>1</v>
      </c>
      <c r="AF82" s="264">
        <f>IF(AB82&lt;$AD$3,EXP(InputData!$AB81*AB82^$AQ$2+InputData!$AA81),1)</f>
        <v>1</v>
      </c>
      <c r="AG82" s="264">
        <f>IF(AC82&lt;$AD$3,EXP(InputData!$AB81*AC82^$AQ$2+InputData!$AA81),1)</f>
        <v>1</v>
      </c>
      <c r="AH82" s="264">
        <v>1</v>
      </c>
      <c r="AI82" s="741">
        <f>IF(AA82&lt;$AD$3,EXP(InputData!$AD81*AA82^$AQ$3+InputData!$AC81),1)</f>
        <v>1</v>
      </c>
      <c r="AJ82" s="284">
        <f>IF(AB82&lt;$AD$3,EXP(InputData!$AD81*AB82^$AQ$3+InputData!$AC81),1)</f>
        <v>1</v>
      </c>
      <c r="AK82" s="284">
        <f>IF(AC82&lt;$AD$3,EXP(InputData!$AD81*AC82^$AQ$3+InputData!$AC81),1)</f>
        <v>1</v>
      </c>
      <c r="AL82" s="285">
        <v>1</v>
      </c>
      <c r="AM82" s="284">
        <v>1</v>
      </c>
      <c r="AN82" s="284">
        <v>1</v>
      </c>
      <c r="AO82" s="284">
        <v>1</v>
      </c>
      <c r="AP82" s="284">
        <v>1</v>
      </c>
      <c r="AQ82" s="741">
        <f>IF(AA82&lt;$AD$3,EXP(InputData!$AH81*AA82^RRinputs!F$3+InputData!$AG81),1)</f>
        <v>1</v>
      </c>
      <c r="AR82" s="284">
        <f>IF(AB82&lt;$AD$3,EXP(InputData!$AH81*AB82^$AQ$3+InputData!$AG81),1)</f>
        <v>1</v>
      </c>
      <c r="AS82" s="284">
        <f>IF(AC82&lt;$AD$3,EXP(InputData!$AH81*AC82^$AQ$3+InputData!$AG81),1)</f>
        <v>1</v>
      </c>
      <c r="AT82" s="284">
        <v>1</v>
      </c>
      <c r="AU82" s="741">
        <f>IF(AA82&lt;$AD$3,EXP(InputData!$AJ81*AA82^$AQ$2+InputData!$AI81),1)</f>
        <v>1</v>
      </c>
      <c r="AV82" s="284">
        <f>IF(AB82&lt;$AD$3,EXP(InputData!$AJ81*AB82^$AQ$2+InputData!$AI81),1)</f>
        <v>1</v>
      </c>
      <c r="AW82" s="284">
        <f>IF(AC82&lt;$AD$3,EXP(InputData!$AJ81*AC82^$AQ$2+InputData!$AI81),1)</f>
        <v>1</v>
      </c>
      <c r="AX82" s="285">
        <v>1</v>
      </c>
      <c r="AY82" s="586">
        <f>-Diabetes!AK81*(InputData!$BB$5-1)/(Diabetes!Q81*(InputData!$BB$5-1)+1)</f>
        <v>0</v>
      </c>
      <c r="AZ82" s="587">
        <f>-Diabetes!AK81*(InputData!$BC$5-1)/(Diabetes!Q81*(InputData!$BC$5-1)+1)</f>
        <v>0</v>
      </c>
      <c r="BA82" s="588">
        <f t="shared" si="12"/>
        <v>0</v>
      </c>
      <c r="BB82" s="589">
        <f t="shared" si="13"/>
        <v>0</v>
      </c>
      <c r="BC82" s="589">
        <f t="shared" si="14"/>
        <v>0</v>
      </c>
      <c r="BD82" s="589">
        <f t="shared" si="15"/>
        <v>0</v>
      </c>
      <c r="BE82" s="590">
        <f t="shared" si="16"/>
        <v>0</v>
      </c>
      <c r="BF82" s="589">
        <f t="shared" si="17"/>
        <v>1</v>
      </c>
      <c r="BG82" s="589">
        <f t="shared" si="18"/>
        <v>1</v>
      </c>
      <c r="BH82" s="588">
        <f>(1-BA82*(1-InputData!$BD$233))</f>
        <v>1</v>
      </c>
      <c r="BI82" s="589">
        <f>(1-BB82*(1-InputData!$BD$234))</f>
        <v>1</v>
      </c>
      <c r="BJ82" s="589">
        <f t="shared" si="19"/>
        <v>1</v>
      </c>
      <c r="BK82" s="589">
        <f t="shared" si="20"/>
        <v>1</v>
      </c>
      <c r="BL82" s="590">
        <f t="shared" si="21"/>
        <v>1</v>
      </c>
    </row>
    <row r="83" spans="1:64">
      <c r="A83" s="8" t="s">
        <v>13</v>
      </c>
      <c r="B83">
        <f t="shared" si="22"/>
        <v>174</v>
      </c>
      <c r="C83" s="286">
        <f>InputData!AK82</f>
        <v>0</v>
      </c>
      <c r="D83" s="287">
        <f>InputData!AL82</f>
        <v>0</v>
      </c>
      <c r="E83" s="287">
        <f>InputData!AM82</f>
        <v>0</v>
      </c>
      <c r="F83" s="287">
        <f>InputData!AN82</f>
        <v>0</v>
      </c>
      <c r="G83" s="741">
        <f>IF($AA$3&lt;$AD$3,EXP(InputData!$AB82*$AA$3^$AQ$2+InputData!$AA82),1)</f>
        <v>1</v>
      </c>
      <c r="H83" s="284">
        <f>IF($AB$3&lt;$AD$3,EXP(InputData!$AB82*$AB$3^$AQ$2+InputData!$AA82),1)</f>
        <v>1</v>
      </c>
      <c r="I83" s="284">
        <f>IF($AC$3&lt;$AD$3,EXP(InputData!$AB82*$AC$3^$AQ$2+InputData!$AA82),1)</f>
        <v>1</v>
      </c>
      <c r="J83" s="284">
        <f>IF($AD$3&lt;$AD$3,EXP(InputData!$AB82*$AD$3^RRinputs!$F$3+InputData!$AA82),1)</f>
        <v>1</v>
      </c>
      <c r="K83" s="741">
        <f>IF($AA$3&lt;$AD$3,EXP(InputData!$AD82*$AA$3^$AQ$3+InputData!$AC82),1)</f>
        <v>1</v>
      </c>
      <c r="L83" s="284">
        <f>IF($AB$3&lt;$AD$3,EXP(InputData!$AD82*$AB$3^$AQ$3+InputData!$AC82),1)</f>
        <v>1</v>
      </c>
      <c r="M83" s="284">
        <f>IF($AC$3&lt;$AD$3,EXP(InputData!$AD82*$AC$3^$AQ$3+InputData!$AC82),1)</f>
        <v>1</v>
      </c>
      <c r="N83" s="285">
        <f>IF($AD$3&lt;$AD$3,EXP(InputData!$AD82*$AD$3^RRinputs!$F$3+InputData!$AC82),1)</f>
        <v>1</v>
      </c>
      <c r="O83" s="284">
        <v>1</v>
      </c>
      <c r="P83" s="284">
        <v>1</v>
      </c>
      <c r="Q83" s="284">
        <v>1</v>
      </c>
      <c r="R83" s="284">
        <v>1</v>
      </c>
      <c r="S83" s="741">
        <f>IF($AA$3&lt;$AD$3,EXP(InputData!$AH82*$AA$3^$AQ$3+InputData!$AG82),1)</f>
        <v>1</v>
      </c>
      <c r="T83" s="284">
        <f>IF($AB$3&lt;$AD$3,EXP(InputData!$AH82*$AB$3^$AQ$3+InputData!$AG82),1)</f>
        <v>1</v>
      </c>
      <c r="U83" s="284">
        <f>IF($AC$3&lt;$AD$3,EXP(InputData!$AH82*$AC$3^$AQ$3+InputData!$AG82),1)</f>
        <v>1</v>
      </c>
      <c r="V83" s="284">
        <f>IF($AD$3&lt;$AD$3,EXP(InputData!$AH82*$AD$3^RRinputs!$F$3+InputData!$AG82),1)</f>
        <v>1</v>
      </c>
      <c r="W83" s="741">
        <f>IF($AA$3&lt;$AD$3,EXP(InputData!$AJ82*$AA$3^$AQ$2+InputData!$AI82),1)</f>
        <v>1</v>
      </c>
      <c r="X83" s="284">
        <f>IF($AB$3&lt;$AD$3,EXP(InputData!$AJ82*$AB$3^$AQ$2+InputData!$AI82),1)</f>
        <v>1</v>
      </c>
      <c r="Y83" s="284">
        <f>IF($AC$3&lt;$AD$3,EXP(InputData!$AJ82*$AC$3^$AQ$2+InputData!$AI82),1)</f>
        <v>1</v>
      </c>
      <c r="Z83" s="284">
        <f>IF($AD$3&lt;$AD$3,EXP(InputData!$AJ82*$AD$3^RRinputs!F$3+InputData!$AI82),1)</f>
        <v>1</v>
      </c>
      <c r="AA83" s="949">
        <f>AA$3+'Run model'!$F$13</f>
        <v>204.75000001000006</v>
      </c>
      <c r="AB83" s="724">
        <f>AB$3+'Run model'!$F$13</f>
        <v>486.45570000000004</v>
      </c>
      <c r="AC83" s="724">
        <f>AC$3+'Run model'!$F$13</f>
        <v>1229.4259999999999</v>
      </c>
      <c r="AD83" s="724">
        <f>AD$3+'Run model'!$F$13</f>
        <v>3305.181</v>
      </c>
      <c r="AE83" s="263">
        <f>IF(AA83&lt;$AD$3,EXP(InputData!$AB82*AA83^$AQ$2+InputData!$AA82),1)</f>
        <v>1</v>
      </c>
      <c r="AF83" s="264">
        <f>IF(AB83&lt;$AD$3,EXP(InputData!$AB82*AB83^$AQ$2+InputData!$AA82),1)</f>
        <v>1</v>
      </c>
      <c r="AG83" s="264">
        <f>IF(AC83&lt;$AD$3,EXP(InputData!$AB82*AC83^$AQ$2+InputData!$AA82),1)</f>
        <v>1</v>
      </c>
      <c r="AH83" s="264">
        <v>1</v>
      </c>
      <c r="AI83" s="741">
        <f>IF(AA83&lt;$AD$3,EXP(InputData!$AD82*AA83^$AQ$3+InputData!$AC82),1)</f>
        <v>1</v>
      </c>
      <c r="AJ83" s="284">
        <f>IF(AB83&lt;$AD$3,EXP(InputData!$AD82*AB83^$AQ$3+InputData!$AC82),1)</f>
        <v>1</v>
      </c>
      <c r="AK83" s="284">
        <f>IF(AC83&lt;$AD$3,EXP(InputData!$AD82*AC83^$AQ$3+InputData!$AC82),1)</f>
        <v>1</v>
      </c>
      <c r="AL83" s="285">
        <v>1</v>
      </c>
      <c r="AM83" s="284">
        <v>1</v>
      </c>
      <c r="AN83" s="284">
        <v>1</v>
      </c>
      <c r="AO83" s="284">
        <v>1</v>
      </c>
      <c r="AP83" s="284">
        <v>1</v>
      </c>
      <c r="AQ83" s="741">
        <f>IF(AA83&lt;$AD$3,EXP(InputData!$AH82*AA83^RRinputs!F$3+InputData!$AG82),1)</f>
        <v>1</v>
      </c>
      <c r="AR83" s="284">
        <f>IF(AB83&lt;$AD$3,EXP(InputData!$AH82*AB83^$AQ$3+InputData!$AG82),1)</f>
        <v>1</v>
      </c>
      <c r="AS83" s="284">
        <f>IF(AC83&lt;$AD$3,EXP(InputData!$AH82*AC83^$AQ$3+InputData!$AG82),1)</f>
        <v>1</v>
      </c>
      <c r="AT83" s="284">
        <v>1</v>
      </c>
      <c r="AU83" s="741">
        <f>IF(AA83&lt;$AD$3,EXP(InputData!$AJ82*AA83^$AQ$2+InputData!$AI82),1)</f>
        <v>1</v>
      </c>
      <c r="AV83" s="284">
        <f>IF(AB83&lt;$AD$3,EXP(InputData!$AJ82*AB83^$AQ$2+InputData!$AI82),1)</f>
        <v>1</v>
      </c>
      <c r="AW83" s="284">
        <f>IF(AC83&lt;$AD$3,EXP(InputData!$AJ82*AC83^$AQ$2+InputData!$AI82),1)</f>
        <v>1</v>
      </c>
      <c r="AX83" s="285">
        <v>1</v>
      </c>
      <c r="AY83" s="586">
        <f>-Diabetes!AK82*(InputData!$BB$5-1)/(Diabetes!Q82*(InputData!$BB$5-1)+1)</f>
        <v>0</v>
      </c>
      <c r="AZ83" s="587">
        <f>-Diabetes!AK82*(InputData!$BC$5-1)/(Diabetes!Q82*(InputData!$BC$5-1)+1)</f>
        <v>0</v>
      </c>
      <c r="BA83" s="588">
        <f t="shared" si="12"/>
        <v>0</v>
      </c>
      <c r="BB83" s="589">
        <f t="shared" si="13"/>
        <v>0</v>
      </c>
      <c r="BC83" s="589">
        <f t="shared" si="14"/>
        <v>0</v>
      </c>
      <c r="BD83" s="589">
        <f t="shared" si="15"/>
        <v>0</v>
      </c>
      <c r="BE83" s="590">
        <f t="shared" si="16"/>
        <v>0</v>
      </c>
      <c r="BF83" s="589">
        <f t="shared" si="17"/>
        <v>1</v>
      </c>
      <c r="BG83" s="589">
        <f t="shared" si="18"/>
        <v>1</v>
      </c>
      <c r="BH83" s="588">
        <f>(1-BA83*(1-InputData!$BD$233))</f>
        <v>1</v>
      </c>
      <c r="BI83" s="589">
        <f>(1-BB83*(1-InputData!$BD$234))</f>
        <v>1</v>
      </c>
      <c r="BJ83" s="589">
        <f t="shared" si="19"/>
        <v>1</v>
      </c>
      <c r="BK83" s="589">
        <f t="shared" si="20"/>
        <v>1</v>
      </c>
      <c r="BL83" s="590">
        <f t="shared" si="21"/>
        <v>1</v>
      </c>
    </row>
    <row r="84" spans="1:64">
      <c r="A84" s="8" t="s">
        <v>13</v>
      </c>
      <c r="B84">
        <f t="shared" si="22"/>
        <v>175</v>
      </c>
      <c r="C84" s="286">
        <f>InputData!AK83</f>
        <v>0</v>
      </c>
      <c r="D84" s="287">
        <f>InputData!AL83</f>
        <v>0</v>
      </c>
      <c r="E84" s="287">
        <f>InputData!AM83</f>
        <v>0</v>
      </c>
      <c r="F84" s="287">
        <f>InputData!AN83</f>
        <v>0</v>
      </c>
      <c r="G84" s="741">
        <f>IF($AA$3&lt;$AD$3,EXP(InputData!$AB83*$AA$3^$AQ$2+InputData!$AA83),1)</f>
        <v>1</v>
      </c>
      <c r="H84" s="284">
        <f>IF($AB$3&lt;$AD$3,EXP(InputData!$AB83*$AB$3^$AQ$2+InputData!$AA83),1)</f>
        <v>1</v>
      </c>
      <c r="I84" s="284">
        <f>IF($AC$3&lt;$AD$3,EXP(InputData!$AB83*$AC$3^$AQ$2+InputData!$AA83),1)</f>
        <v>1</v>
      </c>
      <c r="J84" s="284">
        <f>IF($AD$3&lt;$AD$3,EXP(InputData!$AB83*$AD$3^RRinputs!$F$3+InputData!$AA83),1)</f>
        <v>1</v>
      </c>
      <c r="K84" s="741">
        <f>IF($AA$3&lt;$AD$3,EXP(InputData!$AD83*$AA$3^$AQ$3+InputData!$AC83),1)</f>
        <v>1</v>
      </c>
      <c r="L84" s="284">
        <f>IF($AB$3&lt;$AD$3,EXP(InputData!$AD83*$AB$3^$AQ$3+InputData!$AC83),1)</f>
        <v>1</v>
      </c>
      <c r="M84" s="284">
        <f>IF($AC$3&lt;$AD$3,EXP(InputData!$AD83*$AC$3^$AQ$3+InputData!$AC83),1)</f>
        <v>1</v>
      </c>
      <c r="N84" s="285">
        <f>IF($AD$3&lt;$AD$3,EXP(InputData!$AD83*$AD$3^RRinputs!$F$3+InputData!$AC83),1)</f>
        <v>1</v>
      </c>
      <c r="O84" s="284">
        <v>1</v>
      </c>
      <c r="P84" s="284">
        <v>1</v>
      </c>
      <c r="Q84" s="284">
        <v>1</v>
      </c>
      <c r="R84" s="284">
        <v>1</v>
      </c>
      <c r="S84" s="741">
        <f>IF($AA$3&lt;$AD$3,EXP(InputData!$AH83*$AA$3^$AQ$3+InputData!$AG83),1)</f>
        <v>1</v>
      </c>
      <c r="T84" s="284">
        <f>IF($AB$3&lt;$AD$3,EXP(InputData!$AH83*$AB$3^$AQ$3+InputData!$AG83),1)</f>
        <v>1</v>
      </c>
      <c r="U84" s="284">
        <f>IF($AC$3&lt;$AD$3,EXP(InputData!$AH83*$AC$3^$AQ$3+InputData!$AG83),1)</f>
        <v>1</v>
      </c>
      <c r="V84" s="284">
        <f>IF($AD$3&lt;$AD$3,EXP(InputData!$AH83*$AD$3^RRinputs!$F$3+InputData!$AG83),1)</f>
        <v>1</v>
      </c>
      <c r="W84" s="741">
        <f>IF($AA$3&lt;$AD$3,EXP(InputData!$AJ83*$AA$3^$AQ$2+InputData!$AI83),1)</f>
        <v>1</v>
      </c>
      <c r="X84" s="284">
        <f>IF($AB$3&lt;$AD$3,EXP(InputData!$AJ83*$AB$3^$AQ$2+InputData!$AI83),1)</f>
        <v>1</v>
      </c>
      <c r="Y84" s="284">
        <f>IF($AC$3&lt;$AD$3,EXP(InputData!$AJ83*$AC$3^$AQ$2+InputData!$AI83),1)</f>
        <v>1</v>
      </c>
      <c r="Z84" s="284">
        <f>IF($AD$3&lt;$AD$3,EXP(InputData!$AJ83*$AD$3^RRinputs!F$3+InputData!$AI83),1)</f>
        <v>1</v>
      </c>
      <c r="AA84" s="949">
        <f>AA$3+'Run model'!$F$13</f>
        <v>204.75000001000006</v>
      </c>
      <c r="AB84" s="724">
        <f>AB$3+'Run model'!$F$13</f>
        <v>486.45570000000004</v>
      </c>
      <c r="AC84" s="724">
        <f>AC$3+'Run model'!$F$13</f>
        <v>1229.4259999999999</v>
      </c>
      <c r="AD84" s="724">
        <f>AD$3+'Run model'!$F$13</f>
        <v>3305.181</v>
      </c>
      <c r="AE84" s="263">
        <f>IF(AA84&lt;$AD$3,EXP(InputData!$AB83*AA84^$AQ$2+InputData!$AA83),1)</f>
        <v>1</v>
      </c>
      <c r="AF84" s="264">
        <f>IF(AB84&lt;$AD$3,EXP(InputData!$AB83*AB84^$AQ$2+InputData!$AA83),1)</f>
        <v>1</v>
      </c>
      <c r="AG84" s="264">
        <f>IF(AC84&lt;$AD$3,EXP(InputData!$AB83*AC84^$AQ$2+InputData!$AA83),1)</f>
        <v>1</v>
      </c>
      <c r="AH84" s="264">
        <v>1</v>
      </c>
      <c r="AI84" s="741">
        <f>IF(AA84&lt;$AD$3,EXP(InputData!$AD83*AA84^$AQ$3+InputData!$AC83),1)</f>
        <v>1</v>
      </c>
      <c r="AJ84" s="284">
        <f>IF(AB84&lt;$AD$3,EXP(InputData!$AD83*AB84^$AQ$3+InputData!$AC83),1)</f>
        <v>1</v>
      </c>
      <c r="AK84" s="284">
        <f>IF(AC84&lt;$AD$3,EXP(InputData!$AD83*AC84^$AQ$3+InputData!$AC83),1)</f>
        <v>1</v>
      </c>
      <c r="AL84" s="285">
        <v>1</v>
      </c>
      <c r="AM84" s="284">
        <v>1</v>
      </c>
      <c r="AN84" s="284">
        <v>1</v>
      </c>
      <c r="AO84" s="284">
        <v>1</v>
      </c>
      <c r="AP84" s="284">
        <v>1</v>
      </c>
      <c r="AQ84" s="741">
        <f>IF(AA84&lt;$AD$3,EXP(InputData!$AH83*AA84^RRinputs!F$3+InputData!$AG83),1)</f>
        <v>1</v>
      </c>
      <c r="AR84" s="284">
        <f>IF(AB84&lt;$AD$3,EXP(InputData!$AH83*AB84^$AQ$3+InputData!$AG83),1)</f>
        <v>1</v>
      </c>
      <c r="AS84" s="284">
        <f>IF(AC84&lt;$AD$3,EXP(InputData!$AH83*AC84^$AQ$3+InputData!$AG83),1)</f>
        <v>1</v>
      </c>
      <c r="AT84" s="284">
        <v>1</v>
      </c>
      <c r="AU84" s="741">
        <f>IF(AA84&lt;$AD$3,EXP(InputData!$AJ83*AA84^$AQ$2+InputData!$AI83),1)</f>
        <v>1</v>
      </c>
      <c r="AV84" s="284">
        <f>IF(AB84&lt;$AD$3,EXP(InputData!$AJ83*AB84^$AQ$2+InputData!$AI83),1)</f>
        <v>1</v>
      </c>
      <c r="AW84" s="284">
        <f>IF(AC84&lt;$AD$3,EXP(InputData!$AJ83*AC84^$AQ$2+InputData!$AI83),1)</f>
        <v>1</v>
      </c>
      <c r="AX84" s="285">
        <v>1</v>
      </c>
      <c r="AY84" s="586">
        <f>-Diabetes!AK83*(InputData!$BB$5-1)/(Diabetes!Q83*(InputData!$BB$5-1)+1)</f>
        <v>0</v>
      </c>
      <c r="AZ84" s="587">
        <f>-Diabetes!AK83*(InputData!$BC$5-1)/(Diabetes!Q83*(InputData!$BC$5-1)+1)</f>
        <v>0</v>
      </c>
      <c r="BA84" s="588">
        <f t="shared" si="12"/>
        <v>0</v>
      </c>
      <c r="BB84" s="589">
        <f t="shared" si="13"/>
        <v>0</v>
      </c>
      <c r="BC84" s="589">
        <f t="shared" si="14"/>
        <v>0</v>
      </c>
      <c r="BD84" s="589">
        <f t="shared" si="15"/>
        <v>0</v>
      </c>
      <c r="BE84" s="590">
        <f t="shared" si="16"/>
        <v>0</v>
      </c>
      <c r="BF84" s="589">
        <f t="shared" si="17"/>
        <v>1</v>
      </c>
      <c r="BG84" s="589">
        <f t="shared" si="18"/>
        <v>1</v>
      </c>
      <c r="BH84" s="588">
        <f>(1-BA84*(1-InputData!$BD$233))</f>
        <v>1</v>
      </c>
      <c r="BI84" s="589">
        <f>(1-BB84*(1-InputData!$BD$234))</f>
        <v>1</v>
      </c>
      <c r="BJ84" s="589">
        <f t="shared" si="19"/>
        <v>1</v>
      </c>
      <c r="BK84" s="589">
        <f t="shared" si="20"/>
        <v>1</v>
      </c>
      <c r="BL84" s="590">
        <f t="shared" si="21"/>
        <v>1</v>
      </c>
    </row>
    <row r="85" spans="1:64">
      <c r="A85" s="8" t="s">
        <v>13</v>
      </c>
      <c r="B85">
        <f t="shared" si="22"/>
        <v>176</v>
      </c>
      <c r="C85" s="286">
        <f>InputData!AK84</f>
        <v>0</v>
      </c>
      <c r="D85" s="287">
        <f>InputData!AL84</f>
        <v>0</v>
      </c>
      <c r="E85" s="287">
        <f>InputData!AM84</f>
        <v>0</v>
      </c>
      <c r="F85" s="287">
        <f>InputData!AN84</f>
        <v>0</v>
      </c>
      <c r="G85" s="741">
        <f>IF($AA$3&lt;$AD$3,EXP(InputData!$AB84*$AA$3^$AQ$2+InputData!$AA84),1)</f>
        <v>1</v>
      </c>
      <c r="H85" s="284">
        <f>IF($AB$3&lt;$AD$3,EXP(InputData!$AB84*$AB$3^$AQ$2+InputData!$AA84),1)</f>
        <v>1</v>
      </c>
      <c r="I85" s="284">
        <f>IF($AC$3&lt;$AD$3,EXP(InputData!$AB84*$AC$3^$AQ$2+InputData!$AA84),1)</f>
        <v>1</v>
      </c>
      <c r="J85" s="284">
        <f>IF($AD$3&lt;$AD$3,EXP(InputData!$AB84*$AD$3^RRinputs!$F$3+InputData!$AA84),1)</f>
        <v>1</v>
      </c>
      <c r="K85" s="741">
        <f>IF($AA$3&lt;$AD$3,EXP(InputData!$AD84*$AA$3^$AQ$3+InputData!$AC84),1)</f>
        <v>1</v>
      </c>
      <c r="L85" s="284">
        <f>IF($AB$3&lt;$AD$3,EXP(InputData!$AD84*$AB$3^$AQ$3+InputData!$AC84),1)</f>
        <v>1</v>
      </c>
      <c r="M85" s="284">
        <f>IF($AC$3&lt;$AD$3,EXP(InputData!$AD84*$AC$3^$AQ$3+InputData!$AC84),1)</f>
        <v>1</v>
      </c>
      <c r="N85" s="285">
        <f>IF($AD$3&lt;$AD$3,EXP(InputData!$AD84*$AD$3^RRinputs!$F$3+InputData!$AC84),1)</f>
        <v>1</v>
      </c>
      <c r="O85" s="284">
        <v>1</v>
      </c>
      <c r="P85" s="284">
        <v>1</v>
      </c>
      <c r="Q85" s="284">
        <v>1</v>
      </c>
      <c r="R85" s="284">
        <v>1</v>
      </c>
      <c r="S85" s="741">
        <f>IF($AA$3&lt;$AD$3,EXP(InputData!$AH84*$AA$3^$AQ$3+InputData!$AG84),1)</f>
        <v>1</v>
      </c>
      <c r="T85" s="284">
        <f>IF($AB$3&lt;$AD$3,EXP(InputData!$AH84*$AB$3^$AQ$3+InputData!$AG84),1)</f>
        <v>1</v>
      </c>
      <c r="U85" s="284">
        <f>IF($AC$3&lt;$AD$3,EXP(InputData!$AH84*$AC$3^$AQ$3+InputData!$AG84),1)</f>
        <v>1</v>
      </c>
      <c r="V85" s="284">
        <f>IF($AD$3&lt;$AD$3,EXP(InputData!$AH84*$AD$3^RRinputs!$F$3+InputData!$AG84),1)</f>
        <v>1</v>
      </c>
      <c r="W85" s="741">
        <f>IF($AA$3&lt;$AD$3,EXP(InputData!$AJ84*$AA$3^$AQ$2+InputData!$AI84),1)</f>
        <v>1</v>
      </c>
      <c r="X85" s="284">
        <f>IF($AB$3&lt;$AD$3,EXP(InputData!$AJ84*$AB$3^$AQ$2+InputData!$AI84),1)</f>
        <v>1</v>
      </c>
      <c r="Y85" s="284">
        <f>IF($AC$3&lt;$AD$3,EXP(InputData!$AJ84*$AC$3^$AQ$2+InputData!$AI84),1)</f>
        <v>1</v>
      </c>
      <c r="Z85" s="284">
        <f>IF($AD$3&lt;$AD$3,EXP(InputData!$AJ84*$AD$3^RRinputs!F$3+InputData!$AI84),1)</f>
        <v>1</v>
      </c>
      <c r="AA85" s="949">
        <f>AA$3+'Run model'!$F$13</f>
        <v>204.75000001000006</v>
      </c>
      <c r="AB85" s="724">
        <f>AB$3+'Run model'!$F$13</f>
        <v>486.45570000000004</v>
      </c>
      <c r="AC85" s="724">
        <f>AC$3+'Run model'!$F$13</f>
        <v>1229.4259999999999</v>
      </c>
      <c r="AD85" s="724">
        <f>AD$3+'Run model'!$F$13</f>
        <v>3305.181</v>
      </c>
      <c r="AE85" s="263">
        <f>IF(AA85&lt;$AD$3,EXP(InputData!$AB84*AA85^$AQ$2+InputData!$AA84),1)</f>
        <v>1</v>
      </c>
      <c r="AF85" s="264">
        <f>IF(AB85&lt;$AD$3,EXP(InputData!$AB84*AB85^$AQ$2+InputData!$AA84),1)</f>
        <v>1</v>
      </c>
      <c r="AG85" s="264">
        <f>IF(AC85&lt;$AD$3,EXP(InputData!$AB84*AC85^$AQ$2+InputData!$AA84),1)</f>
        <v>1</v>
      </c>
      <c r="AH85" s="264">
        <v>1</v>
      </c>
      <c r="AI85" s="741">
        <f>IF(AA85&lt;$AD$3,EXP(InputData!$AD84*AA85^$AQ$3+InputData!$AC84),1)</f>
        <v>1</v>
      </c>
      <c r="AJ85" s="284">
        <f>IF(AB85&lt;$AD$3,EXP(InputData!$AD84*AB85^$AQ$3+InputData!$AC84),1)</f>
        <v>1</v>
      </c>
      <c r="AK85" s="284">
        <f>IF(AC85&lt;$AD$3,EXP(InputData!$AD84*AC85^$AQ$3+InputData!$AC84),1)</f>
        <v>1</v>
      </c>
      <c r="AL85" s="285">
        <v>1</v>
      </c>
      <c r="AM85" s="284">
        <v>1</v>
      </c>
      <c r="AN85" s="284">
        <v>1</v>
      </c>
      <c r="AO85" s="284">
        <v>1</v>
      </c>
      <c r="AP85" s="284">
        <v>1</v>
      </c>
      <c r="AQ85" s="741">
        <f>IF(AA85&lt;$AD$3,EXP(InputData!$AH84*AA85^RRinputs!F$3+InputData!$AG84),1)</f>
        <v>1</v>
      </c>
      <c r="AR85" s="284">
        <f>IF(AB85&lt;$AD$3,EXP(InputData!$AH84*AB85^$AQ$3+InputData!$AG84),1)</f>
        <v>1</v>
      </c>
      <c r="AS85" s="284">
        <f>IF(AC85&lt;$AD$3,EXP(InputData!$AH84*AC85^$AQ$3+InputData!$AG84),1)</f>
        <v>1</v>
      </c>
      <c r="AT85" s="284">
        <v>1</v>
      </c>
      <c r="AU85" s="741">
        <f>IF(AA85&lt;$AD$3,EXP(InputData!$AJ84*AA85^$AQ$2+InputData!$AI84),1)</f>
        <v>1</v>
      </c>
      <c r="AV85" s="284">
        <f>IF(AB85&lt;$AD$3,EXP(InputData!$AJ84*AB85^$AQ$2+InputData!$AI84),1)</f>
        <v>1</v>
      </c>
      <c r="AW85" s="284">
        <f>IF(AC85&lt;$AD$3,EXP(InputData!$AJ84*AC85^$AQ$2+InputData!$AI84),1)</f>
        <v>1</v>
      </c>
      <c r="AX85" s="285">
        <v>1</v>
      </c>
      <c r="AY85" s="586">
        <f>-Diabetes!AK84*(InputData!$BB$5-1)/(Diabetes!Q84*(InputData!$BB$5-1)+1)</f>
        <v>0</v>
      </c>
      <c r="AZ85" s="587">
        <f>-Diabetes!AK84*(InputData!$BC$5-1)/(Diabetes!Q84*(InputData!$BC$5-1)+1)</f>
        <v>0</v>
      </c>
      <c r="BA85" s="588">
        <f t="shared" si="12"/>
        <v>0</v>
      </c>
      <c r="BB85" s="589">
        <f t="shared" si="13"/>
        <v>0</v>
      </c>
      <c r="BC85" s="589">
        <f t="shared" si="14"/>
        <v>0</v>
      </c>
      <c r="BD85" s="589">
        <f t="shared" si="15"/>
        <v>0</v>
      </c>
      <c r="BE85" s="590">
        <f t="shared" si="16"/>
        <v>0</v>
      </c>
      <c r="BF85" s="589">
        <f t="shared" si="17"/>
        <v>1</v>
      </c>
      <c r="BG85" s="589">
        <f t="shared" si="18"/>
        <v>1</v>
      </c>
      <c r="BH85" s="588">
        <f>(1-BA85*(1-InputData!$BD$233))</f>
        <v>1</v>
      </c>
      <c r="BI85" s="589">
        <f>(1-BB85*(1-InputData!$BD$234))</f>
        <v>1</v>
      </c>
      <c r="BJ85" s="589">
        <f t="shared" si="19"/>
        <v>1</v>
      </c>
      <c r="BK85" s="589">
        <f t="shared" si="20"/>
        <v>1</v>
      </c>
      <c r="BL85" s="590">
        <f t="shared" si="21"/>
        <v>1</v>
      </c>
    </row>
    <row r="86" spans="1:64">
      <c r="A86" s="8" t="s">
        <v>13</v>
      </c>
      <c r="B86">
        <f t="shared" si="22"/>
        <v>177</v>
      </c>
      <c r="C86" s="286">
        <f>InputData!AK85</f>
        <v>0</v>
      </c>
      <c r="D86" s="287">
        <f>InputData!AL85</f>
        <v>0</v>
      </c>
      <c r="E86" s="287">
        <f>InputData!AM85</f>
        <v>0</v>
      </c>
      <c r="F86" s="287">
        <f>InputData!AN85</f>
        <v>0</v>
      </c>
      <c r="G86" s="741">
        <f>IF($AA$3&lt;$AD$3,EXP(InputData!$AB85*$AA$3^$AQ$2+InputData!$AA85),1)</f>
        <v>1</v>
      </c>
      <c r="H86" s="284">
        <f>IF($AB$3&lt;$AD$3,EXP(InputData!$AB85*$AB$3^$AQ$2+InputData!$AA85),1)</f>
        <v>1</v>
      </c>
      <c r="I86" s="284">
        <f>IF($AC$3&lt;$AD$3,EXP(InputData!$AB85*$AC$3^$AQ$2+InputData!$AA85),1)</f>
        <v>1</v>
      </c>
      <c r="J86" s="284">
        <f>IF($AD$3&lt;$AD$3,EXP(InputData!$AB85*$AD$3^RRinputs!$F$3+InputData!$AA85),1)</f>
        <v>1</v>
      </c>
      <c r="K86" s="741">
        <f>IF($AA$3&lt;$AD$3,EXP(InputData!$AD85*$AA$3^$AQ$3+InputData!$AC85),1)</f>
        <v>1</v>
      </c>
      <c r="L86" s="284">
        <f>IF($AB$3&lt;$AD$3,EXP(InputData!$AD85*$AB$3^$AQ$3+InputData!$AC85),1)</f>
        <v>1</v>
      </c>
      <c r="M86" s="284">
        <f>IF($AC$3&lt;$AD$3,EXP(InputData!$AD85*$AC$3^$AQ$3+InputData!$AC85),1)</f>
        <v>1</v>
      </c>
      <c r="N86" s="285">
        <f>IF($AD$3&lt;$AD$3,EXP(InputData!$AD85*$AD$3^RRinputs!$F$3+InputData!$AC85),1)</f>
        <v>1</v>
      </c>
      <c r="O86" s="284">
        <v>1</v>
      </c>
      <c r="P86" s="284">
        <v>1</v>
      </c>
      <c r="Q86" s="284">
        <v>1</v>
      </c>
      <c r="R86" s="284">
        <v>1</v>
      </c>
      <c r="S86" s="741">
        <f>IF($AA$3&lt;$AD$3,EXP(InputData!$AH85*$AA$3^$AQ$3+InputData!$AG85),1)</f>
        <v>1</v>
      </c>
      <c r="T86" s="284">
        <f>IF($AB$3&lt;$AD$3,EXP(InputData!$AH85*$AB$3^$AQ$3+InputData!$AG85),1)</f>
        <v>1</v>
      </c>
      <c r="U86" s="284">
        <f>IF($AC$3&lt;$AD$3,EXP(InputData!$AH85*$AC$3^$AQ$3+InputData!$AG85),1)</f>
        <v>1</v>
      </c>
      <c r="V86" s="284">
        <f>IF($AD$3&lt;$AD$3,EXP(InputData!$AH85*$AD$3^RRinputs!$F$3+InputData!$AG85),1)</f>
        <v>1</v>
      </c>
      <c r="W86" s="741">
        <f>IF($AA$3&lt;$AD$3,EXP(InputData!$AJ85*$AA$3^$AQ$2+InputData!$AI85),1)</f>
        <v>1</v>
      </c>
      <c r="X86" s="284">
        <f>IF($AB$3&lt;$AD$3,EXP(InputData!$AJ85*$AB$3^$AQ$2+InputData!$AI85),1)</f>
        <v>1</v>
      </c>
      <c r="Y86" s="284">
        <f>IF($AC$3&lt;$AD$3,EXP(InputData!$AJ85*$AC$3^$AQ$2+InputData!$AI85),1)</f>
        <v>1</v>
      </c>
      <c r="Z86" s="284">
        <f>IF($AD$3&lt;$AD$3,EXP(InputData!$AJ85*$AD$3^RRinputs!F$3+InputData!$AI85),1)</f>
        <v>1</v>
      </c>
      <c r="AA86" s="949">
        <f>AA$3+'Run model'!$F$13</f>
        <v>204.75000001000006</v>
      </c>
      <c r="AB86" s="724">
        <f>AB$3+'Run model'!$F$13</f>
        <v>486.45570000000004</v>
      </c>
      <c r="AC86" s="724">
        <f>AC$3+'Run model'!$F$13</f>
        <v>1229.4259999999999</v>
      </c>
      <c r="AD86" s="724">
        <f>AD$3+'Run model'!$F$13</f>
        <v>3305.181</v>
      </c>
      <c r="AE86" s="263">
        <f>IF(AA86&lt;$AD$3,EXP(InputData!$AB85*AA86^$AQ$2+InputData!$AA85),1)</f>
        <v>1</v>
      </c>
      <c r="AF86" s="264">
        <f>IF(AB86&lt;$AD$3,EXP(InputData!$AB85*AB86^$AQ$2+InputData!$AA85),1)</f>
        <v>1</v>
      </c>
      <c r="AG86" s="264">
        <f>IF(AC86&lt;$AD$3,EXP(InputData!$AB85*AC86^$AQ$2+InputData!$AA85),1)</f>
        <v>1</v>
      </c>
      <c r="AH86" s="264">
        <v>1</v>
      </c>
      <c r="AI86" s="741">
        <f>IF(AA86&lt;$AD$3,EXP(InputData!$AD85*AA86^$AQ$3+InputData!$AC85),1)</f>
        <v>1</v>
      </c>
      <c r="AJ86" s="284">
        <f>IF(AB86&lt;$AD$3,EXP(InputData!$AD85*AB86^$AQ$3+InputData!$AC85),1)</f>
        <v>1</v>
      </c>
      <c r="AK86" s="284">
        <f>IF(AC86&lt;$AD$3,EXP(InputData!$AD85*AC86^$AQ$3+InputData!$AC85),1)</f>
        <v>1</v>
      </c>
      <c r="AL86" s="285">
        <v>1</v>
      </c>
      <c r="AM86" s="284">
        <v>1</v>
      </c>
      <c r="AN86" s="284">
        <v>1</v>
      </c>
      <c r="AO86" s="284">
        <v>1</v>
      </c>
      <c r="AP86" s="284">
        <v>1</v>
      </c>
      <c r="AQ86" s="741">
        <f>IF(AA86&lt;$AD$3,EXP(InputData!$AH85*AA86^RRinputs!F$3+InputData!$AG85),1)</f>
        <v>1</v>
      </c>
      <c r="AR86" s="284">
        <f>IF(AB86&lt;$AD$3,EXP(InputData!$AH85*AB86^$AQ$3+InputData!$AG85),1)</f>
        <v>1</v>
      </c>
      <c r="AS86" s="284">
        <f>IF(AC86&lt;$AD$3,EXP(InputData!$AH85*AC86^$AQ$3+InputData!$AG85),1)</f>
        <v>1</v>
      </c>
      <c r="AT86" s="284">
        <v>1</v>
      </c>
      <c r="AU86" s="741">
        <f>IF(AA86&lt;$AD$3,EXP(InputData!$AJ85*AA86^$AQ$2+InputData!$AI85),1)</f>
        <v>1</v>
      </c>
      <c r="AV86" s="284">
        <f>IF(AB86&lt;$AD$3,EXP(InputData!$AJ85*AB86^$AQ$2+InputData!$AI85),1)</f>
        <v>1</v>
      </c>
      <c r="AW86" s="284">
        <f>IF(AC86&lt;$AD$3,EXP(InputData!$AJ85*AC86^$AQ$2+InputData!$AI85),1)</f>
        <v>1</v>
      </c>
      <c r="AX86" s="285">
        <v>1</v>
      </c>
      <c r="AY86" s="586">
        <f>-Diabetes!AK85*(InputData!$BB$5-1)/(Diabetes!Q85*(InputData!$BB$5-1)+1)</f>
        <v>0</v>
      </c>
      <c r="AZ86" s="587">
        <f>-Diabetes!AK85*(InputData!$BC$5-1)/(Diabetes!Q85*(InputData!$BC$5-1)+1)</f>
        <v>0</v>
      </c>
      <c r="BA86" s="588">
        <f t="shared" si="12"/>
        <v>0</v>
      </c>
      <c r="BB86" s="589">
        <f t="shared" si="13"/>
        <v>0</v>
      </c>
      <c r="BC86" s="589">
        <f t="shared" si="14"/>
        <v>0</v>
      </c>
      <c r="BD86" s="589">
        <f t="shared" si="15"/>
        <v>0</v>
      </c>
      <c r="BE86" s="590">
        <f t="shared" si="16"/>
        <v>0</v>
      </c>
      <c r="BF86" s="589">
        <f t="shared" si="17"/>
        <v>1</v>
      </c>
      <c r="BG86" s="589">
        <f t="shared" si="18"/>
        <v>1</v>
      </c>
      <c r="BH86" s="588">
        <f>(1-BA86*(1-InputData!$BD$233))</f>
        <v>1</v>
      </c>
      <c r="BI86" s="589">
        <f>(1-BB86*(1-InputData!$BD$234))</f>
        <v>1</v>
      </c>
      <c r="BJ86" s="589">
        <f t="shared" si="19"/>
        <v>1</v>
      </c>
      <c r="BK86" s="589">
        <f t="shared" si="20"/>
        <v>1</v>
      </c>
      <c r="BL86" s="590">
        <f t="shared" si="21"/>
        <v>1</v>
      </c>
    </row>
    <row r="87" spans="1:64">
      <c r="A87" s="8" t="s">
        <v>13</v>
      </c>
      <c r="B87">
        <f t="shared" si="22"/>
        <v>178</v>
      </c>
      <c r="C87" s="286">
        <f>InputData!AK86</f>
        <v>0</v>
      </c>
      <c r="D87" s="287">
        <f>InputData!AL86</f>
        <v>0</v>
      </c>
      <c r="E87" s="287">
        <f>InputData!AM86</f>
        <v>0</v>
      </c>
      <c r="F87" s="287">
        <f>InputData!AN86</f>
        <v>0</v>
      </c>
      <c r="G87" s="741">
        <f>IF($AA$3&lt;$AD$3,EXP(InputData!$AB86*$AA$3^$AQ$2+InputData!$AA86),1)</f>
        <v>1</v>
      </c>
      <c r="H87" s="284">
        <f>IF($AB$3&lt;$AD$3,EXP(InputData!$AB86*$AB$3^$AQ$2+InputData!$AA86),1)</f>
        <v>1</v>
      </c>
      <c r="I87" s="284">
        <f>IF($AC$3&lt;$AD$3,EXP(InputData!$AB86*$AC$3^$AQ$2+InputData!$AA86),1)</f>
        <v>1</v>
      </c>
      <c r="J87" s="284">
        <f>IF($AD$3&lt;$AD$3,EXP(InputData!$AB86*$AD$3^RRinputs!$F$3+InputData!$AA86),1)</f>
        <v>1</v>
      </c>
      <c r="K87" s="741">
        <f>IF($AA$3&lt;$AD$3,EXP(InputData!$AD86*$AA$3^$AQ$3+InputData!$AC86),1)</f>
        <v>1</v>
      </c>
      <c r="L87" s="284">
        <f>IF($AB$3&lt;$AD$3,EXP(InputData!$AD86*$AB$3^$AQ$3+InputData!$AC86),1)</f>
        <v>1</v>
      </c>
      <c r="M87" s="284">
        <f>IF($AC$3&lt;$AD$3,EXP(InputData!$AD86*$AC$3^$AQ$3+InputData!$AC86),1)</f>
        <v>1</v>
      </c>
      <c r="N87" s="285">
        <f>IF($AD$3&lt;$AD$3,EXP(InputData!$AD86*$AD$3^RRinputs!$F$3+InputData!$AC86),1)</f>
        <v>1</v>
      </c>
      <c r="O87" s="284">
        <v>1</v>
      </c>
      <c r="P87" s="284">
        <v>1</v>
      </c>
      <c r="Q87" s="284">
        <v>1</v>
      </c>
      <c r="R87" s="284">
        <v>1</v>
      </c>
      <c r="S87" s="741">
        <f>IF($AA$3&lt;$AD$3,EXP(InputData!$AH86*$AA$3^$AQ$3+InputData!$AG86),1)</f>
        <v>1</v>
      </c>
      <c r="T87" s="284">
        <f>IF($AB$3&lt;$AD$3,EXP(InputData!$AH86*$AB$3^$AQ$3+InputData!$AG86),1)</f>
        <v>1</v>
      </c>
      <c r="U87" s="284">
        <f>IF($AC$3&lt;$AD$3,EXP(InputData!$AH86*$AC$3^$AQ$3+InputData!$AG86),1)</f>
        <v>1</v>
      </c>
      <c r="V87" s="284">
        <f>IF($AD$3&lt;$AD$3,EXP(InputData!$AH86*$AD$3^RRinputs!$F$3+InputData!$AG86),1)</f>
        <v>1</v>
      </c>
      <c r="W87" s="741">
        <f>IF($AA$3&lt;$AD$3,EXP(InputData!$AJ86*$AA$3^$AQ$2+InputData!$AI86),1)</f>
        <v>1</v>
      </c>
      <c r="X87" s="284">
        <f>IF($AB$3&lt;$AD$3,EXP(InputData!$AJ86*$AB$3^$AQ$2+InputData!$AI86),1)</f>
        <v>1</v>
      </c>
      <c r="Y87" s="284">
        <f>IF($AC$3&lt;$AD$3,EXP(InputData!$AJ86*$AC$3^$AQ$2+InputData!$AI86),1)</f>
        <v>1</v>
      </c>
      <c r="Z87" s="284">
        <f>IF($AD$3&lt;$AD$3,EXP(InputData!$AJ86*$AD$3^RRinputs!F$3+InputData!$AI86),1)</f>
        <v>1</v>
      </c>
      <c r="AA87" s="949">
        <f>AA$3+'Run model'!$F$13</f>
        <v>204.75000001000006</v>
      </c>
      <c r="AB87" s="724">
        <f>AB$3+'Run model'!$F$13</f>
        <v>486.45570000000004</v>
      </c>
      <c r="AC87" s="724">
        <f>AC$3+'Run model'!$F$13</f>
        <v>1229.4259999999999</v>
      </c>
      <c r="AD87" s="724">
        <f>AD$3+'Run model'!$F$13</f>
        <v>3305.181</v>
      </c>
      <c r="AE87" s="263">
        <f>IF(AA87&lt;$AD$3,EXP(InputData!$AB86*AA87^$AQ$2+InputData!$AA86),1)</f>
        <v>1</v>
      </c>
      <c r="AF87" s="264">
        <f>IF(AB87&lt;$AD$3,EXP(InputData!$AB86*AB87^$AQ$2+InputData!$AA86),1)</f>
        <v>1</v>
      </c>
      <c r="AG87" s="264">
        <f>IF(AC87&lt;$AD$3,EXP(InputData!$AB86*AC87^$AQ$2+InputData!$AA86),1)</f>
        <v>1</v>
      </c>
      <c r="AH87" s="264">
        <v>1</v>
      </c>
      <c r="AI87" s="741">
        <f>IF(AA87&lt;$AD$3,EXP(InputData!$AD86*AA87^$AQ$3+InputData!$AC86),1)</f>
        <v>1</v>
      </c>
      <c r="AJ87" s="284">
        <f>IF(AB87&lt;$AD$3,EXP(InputData!$AD86*AB87^$AQ$3+InputData!$AC86),1)</f>
        <v>1</v>
      </c>
      <c r="AK87" s="284">
        <f>IF(AC87&lt;$AD$3,EXP(InputData!$AD86*AC87^$AQ$3+InputData!$AC86),1)</f>
        <v>1</v>
      </c>
      <c r="AL87" s="285">
        <v>1</v>
      </c>
      <c r="AM87" s="284">
        <v>1</v>
      </c>
      <c r="AN87" s="284">
        <v>1</v>
      </c>
      <c r="AO87" s="284">
        <v>1</v>
      </c>
      <c r="AP87" s="284">
        <v>1</v>
      </c>
      <c r="AQ87" s="741">
        <f>IF(AA87&lt;$AD$3,EXP(InputData!$AH86*AA87^RRinputs!F$3+InputData!$AG86),1)</f>
        <v>1</v>
      </c>
      <c r="AR87" s="284">
        <f>IF(AB87&lt;$AD$3,EXP(InputData!$AH86*AB87^$AQ$3+InputData!$AG86),1)</f>
        <v>1</v>
      </c>
      <c r="AS87" s="284">
        <f>IF(AC87&lt;$AD$3,EXP(InputData!$AH86*AC87^$AQ$3+InputData!$AG86),1)</f>
        <v>1</v>
      </c>
      <c r="AT87" s="284">
        <v>1</v>
      </c>
      <c r="AU87" s="741">
        <f>IF(AA87&lt;$AD$3,EXP(InputData!$AJ86*AA87^$AQ$2+InputData!$AI86),1)</f>
        <v>1</v>
      </c>
      <c r="AV87" s="284">
        <f>IF(AB87&lt;$AD$3,EXP(InputData!$AJ86*AB87^$AQ$2+InputData!$AI86),1)</f>
        <v>1</v>
      </c>
      <c r="AW87" s="284">
        <f>IF(AC87&lt;$AD$3,EXP(InputData!$AJ86*AC87^$AQ$2+InputData!$AI86),1)</f>
        <v>1</v>
      </c>
      <c r="AX87" s="285">
        <v>1</v>
      </c>
      <c r="AY87" s="586">
        <f>-Diabetes!AK86*(InputData!$BB$5-1)/(Diabetes!Q86*(InputData!$BB$5-1)+1)</f>
        <v>0</v>
      </c>
      <c r="AZ87" s="587">
        <f>-Diabetes!AK86*(InputData!$BC$5-1)/(Diabetes!Q86*(InputData!$BC$5-1)+1)</f>
        <v>0</v>
      </c>
      <c r="BA87" s="588">
        <f t="shared" si="12"/>
        <v>0</v>
      </c>
      <c r="BB87" s="589">
        <f t="shared" si="13"/>
        <v>0</v>
      </c>
      <c r="BC87" s="589">
        <f t="shared" si="14"/>
        <v>0</v>
      </c>
      <c r="BD87" s="589">
        <f t="shared" si="15"/>
        <v>0</v>
      </c>
      <c r="BE87" s="590">
        <f t="shared" si="16"/>
        <v>0</v>
      </c>
      <c r="BF87" s="589">
        <f t="shared" si="17"/>
        <v>1</v>
      </c>
      <c r="BG87" s="589">
        <f t="shared" si="18"/>
        <v>1</v>
      </c>
      <c r="BH87" s="588">
        <f>(1-BA87*(1-InputData!$BD$233))</f>
        <v>1</v>
      </c>
      <c r="BI87" s="589">
        <f>(1-BB87*(1-InputData!$BD$234))</f>
        <v>1</v>
      </c>
      <c r="BJ87" s="589">
        <f t="shared" si="19"/>
        <v>1</v>
      </c>
      <c r="BK87" s="589">
        <f t="shared" si="20"/>
        <v>1</v>
      </c>
      <c r="BL87" s="590">
        <f t="shared" si="21"/>
        <v>1</v>
      </c>
    </row>
    <row r="88" spans="1:64">
      <c r="A88" s="8" t="s">
        <v>13</v>
      </c>
      <c r="B88">
        <f t="shared" si="22"/>
        <v>179</v>
      </c>
      <c r="C88" s="286">
        <f>InputData!AK87</f>
        <v>0</v>
      </c>
      <c r="D88" s="287">
        <f>InputData!AL87</f>
        <v>0</v>
      </c>
      <c r="E88" s="287">
        <f>InputData!AM87</f>
        <v>0</v>
      </c>
      <c r="F88" s="287">
        <f>InputData!AN87</f>
        <v>0</v>
      </c>
      <c r="G88" s="741">
        <f>IF($AA$3&lt;$AD$3,EXP(InputData!$AB87*$AA$3^$AQ$2+InputData!$AA87),1)</f>
        <v>1</v>
      </c>
      <c r="H88" s="284">
        <f>IF($AB$3&lt;$AD$3,EXP(InputData!$AB87*$AB$3^$AQ$2+InputData!$AA87),1)</f>
        <v>1</v>
      </c>
      <c r="I88" s="284">
        <f>IF($AC$3&lt;$AD$3,EXP(InputData!$AB87*$AC$3^$AQ$2+InputData!$AA87),1)</f>
        <v>1</v>
      </c>
      <c r="J88" s="284">
        <f>IF($AD$3&lt;$AD$3,EXP(InputData!$AB87*$AD$3^RRinputs!$F$3+InputData!$AA87),1)</f>
        <v>1</v>
      </c>
      <c r="K88" s="741">
        <f>IF($AA$3&lt;$AD$3,EXP(InputData!$AD87*$AA$3^$AQ$3+InputData!$AC87),1)</f>
        <v>1</v>
      </c>
      <c r="L88" s="284">
        <f>IF($AB$3&lt;$AD$3,EXP(InputData!$AD87*$AB$3^$AQ$3+InputData!$AC87),1)</f>
        <v>1</v>
      </c>
      <c r="M88" s="284">
        <f>IF($AC$3&lt;$AD$3,EXP(InputData!$AD87*$AC$3^$AQ$3+InputData!$AC87),1)</f>
        <v>1</v>
      </c>
      <c r="N88" s="285">
        <f>IF($AD$3&lt;$AD$3,EXP(InputData!$AD87*$AD$3^RRinputs!$F$3+InputData!$AC87),1)</f>
        <v>1</v>
      </c>
      <c r="O88" s="284">
        <v>1</v>
      </c>
      <c r="P88" s="284">
        <v>1</v>
      </c>
      <c r="Q88" s="284">
        <v>1</v>
      </c>
      <c r="R88" s="284">
        <v>1</v>
      </c>
      <c r="S88" s="741">
        <f>IF($AA$3&lt;$AD$3,EXP(InputData!$AH87*$AA$3^$AQ$3+InputData!$AG87),1)</f>
        <v>1</v>
      </c>
      <c r="T88" s="284">
        <f>IF($AB$3&lt;$AD$3,EXP(InputData!$AH87*$AB$3^$AQ$3+InputData!$AG87),1)</f>
        <v>1</v>
      </c>
      <c r="U88" s="284">
        <f>IF($AC$3&lt;$AD$3,EXP(InputData!$AH87*$AC$3^$AQ$3+InputData!$AG87),1)</f>
        <v>1</v>
      </c>
      <c r="V88" s="284">
        <f>IF($AD$3&lt;$AD$3,EXP(InputData!$AH87*$AD$3^RRinputs!$F$3+InputData!$AG87),1)</f>
        <v>1</v>
      </c>
      <c r="W88" s="741">
        <f>IF($AA$3&lt;$AD$3,EXP(InputData!$AJ87*$AA$3^$AQ$2+InputData!$AI87),1)</f>
        <v>1</v>
      </c>
      <c r="X88" s="284">
        <f>IF($AB$3&lt;$AD$3,EXP(InputData!$AJ87*$AB$3^$AQ$2+InputData!$AI87),1)</f>
        <v>1</v>
      </c>
      <c r="Y88" s="284">
        <f>IF($AC$3&lt;$AD$3,EXP(InputData!$AJ87*$AC$3^$AQ$2+InputData!$AI87),1)</f>
        <v>1</v>
      </c>
      <c r="Z88" s="284">
        <f>IF($AD$3&lt;$AD$3,EXP(InputData!$AJ87*$AD$3^RRinputs!F$3+InputData!$AI87),1)</f>
        <v>1</v>
      </c>
      <c r="AA88" s="949">
        <f>AA$3+'Run model'!$F$13</f>
        <v>204.75000001000006</v>
      </c>
      <c r="AB88" s="724">
        <f>AB$3+'Run model'!$F$13</f>
        <v>486.45570000000004</v>
      </c>
      <c r="AC88" s="724">
        <f>AC$3+'Run model'!$F$13</f>
        <v>1229.4259999999999</v>
      </c>
      <c r="AD88" s="724">
        <f>AD$3+'Run model'!$F$13</f>
        <v>3305.181</v>
      </c>
      <c r="AE88" s="263">
        <f>IF(AA88&lt;$AD$3,EXP(InputData!$AB87*AA88^$AQ$2+InputData!$AA87),1)</f>
        <v>1</v>
      </c>
      <c r="AF88" s="264">
        <f>IF(AB88&lt;$AD$3,EXP(InputData!$AB87*AB88^$AQ$2+InputData!$AA87),1)</f>
        <v>1</v>
      </c>
      <c r="AG88" s="264">
        <f>IF(AC88&lt;$AD$3,EXP(InputData!$AB87*AC88^$AQ$2+InputData!$AA87),1)</f>
        <v>1</v>
      </c>
      <c r="AH88" s="264">
        <v>1</v>
      </c>
      <c r="AI88" s="741">
        <f>IF(AA88&lt;$AD$3,EXP(InputData!$AD87*AA88^$AQ$3+InputData!$AC87),1)</f>
        <v>1</v>
      </c>
      <c r="AJ88" s="284">
        <f>IF(AB88&lt;$AD$3,EXP(InputData!$AD87*AB88^$AQ$3+InputData!$AC87),1)</f>
        <v>1</v>
      </c>
      <c r="AK88" s="284">
        <f>IF(AC88&lt;$AD$3,EXP(InputData!$AD87*AC88^$AQ$3+InputData!$AC87),1)</f>
        <v>1</v>
      </c>
      <c r="AL88" s="285">
        <v>1</v>
      </c>
      <c r="AM88" s="284">
        <v>1</v>
      </c>
      <c r="AN88" s="284">
        <v>1</v>
      </c>
      <c r="AO88" s="284">
        <v>1</v>
      </c>
      <c r="AP88" s="284">
        <v>1</v>
      </c>
      <c r="AQ88" s="741">
        <f>IF(AA88&lt;$AD$3,EXP(InputData!$AH87*AA88^RRinputs!F$3+InputData!$AG87),1)</f>
        <v>1</v>
      </c>
      <c r="AR88" s="284">
        <f>IF(AB88&lt;$AD$3,EXP(InputData!$AH87*AB88^$AQ$3+InputData!$AG87),1)</f>
        <v>1</v>
      </c>
      <c r="AS88" s="284">
        <f>IF(AC88&lt;$AD$3,EXP(InputData!$AH87*AC88^$AQ$3+InputData!$AG87),1)</f>
        <v>1</v>
      </c>
      <c r="AT88" s="284">
        <v>1</v>
      </c>
      <c r="AU88" s="741">
        <f>IF(AA88&lt;$AD$3,EXP(InputData!$AJ87*AA88^$AQ$2+InputData!$AI87),1)</f>
        <v>1</v>
      </c>
      <c r="AV88" s="284">
        <f>IF(AB88&lt;$AD$3,EXP(InputData!$AJ87*AB88^$AQ$2+InputData!$AI87),1)</f>
        <v>1</v>
      </c>
      <c r="AW88" s="284">
        <f>IF(AC88&lt;$AD$3,EXP(InputData!$AJ87*AC88^$AQ$2+InputData!$AI87),1)</f>
        <v>1</v>
      </c>
      <c r="AX88" s="285">
        <v>1</v>
      </c>
      <c r="AY88" s="586">
        <f>-Diabetes!AK87*(InputData!$BB$5-1)/(Diabetes!Q87*(InputData!$BB$5-1)+1)</f>
        <v>0</v>
      </c>
      <c r="AZ88" s="587">
        <f>-Diabetes!AK87*(InputData!$BC$5-1)/(Diabetes!Q87*(InputData!$BC$5-1)+1)</f>
        <v>0</v>
      </c>
      <c r="BA88" s="588">
        <f t="shared" si="12"/>
        <v>0</v>
      </c>
      <c r="BB88" s="589">
        <f t="shared" si="13"/>
        <v>0</v>
      </c>
      <c r="BC88" s="589">
        <f t="shared" si="14"/>
        <v>0</v>
      </c>
      <c r="BD88" s="589">
        <f t="shared" si="15"/>
        <v>0</v>
      </c>
      <c r="BE88" s="590">
        <f t="shared" si="16"/>
        <v>0</v>
      </c>
      <c r="BF88" s="589">
        <f t="shared" si="17"/>
        <v>1</v>
      </c>
      <c r="BG88" s="589">
        <f t="shared" si="18"/>
        <v>1</v>
      </c>
      <c r="BH88" s="588">
        <f>(1-BA88*(1-InputData!$BD$233))</f>
        <v>1</v>
      </c>
      <c r="BI88" s="589">
        <f>(1-BB88*(1-InputData!$BD$234))</f>
        <v>1</v>
      </c>
      <c r="BJ88" s="589">
        <f t="shared" si="19"/>
        <v>1</v>
      </c>
      <c r="BK88" s="589">
        <f t="shared" si="20"/>
        <v>1</v>
      </c>
      <c r="BL88" s="590">
        <f t="shared" si="21"/>
        <v>1</v>
      </c>
    </row>
    <row r="89" spans="1:64">
      <c r="A89" s="8" t="s">
        <v>13</v>
      </c>
      <c r="B89">
        <f t="shared" si="22"/>
        <v>180</v>
      </c>
      <c r="C89" s="286">
        <f>InputData!AK88</f>
        <v>0</v>
      </c>
      <c r="D89" s="287">
        <f>InputData!AL88</f>
        <v>0</v>
      </c>
      <c r="E89" s="287">
        <f>InputData!AM88</f>
        <v>0</v>
      </c>
      <c r="F89" s="287">
        <f>InputData!AN88</f>
        <v>0</v>
      </c>
      <c r="G89" s="741">
        <f>IF($AA$3&lt;$AD$3,EXP(InputData!$AB88*$AA$3^$AQ$2+InputData!$AA88),1)</f>
        <v>1</v>
      </c>
      <c r="H89" s="284">
        <f>IF($AB$3&lt;$AD$3,EXP(InputData!$AB88*$AB$3^$AQ$2+InputData!$AA88),1)</f>
        <v>1</v>
      </c>
      <c r="I89" s="284">
        <f>IF($AC$3&lt;$AD$3,EXP(InputData!$AB88*$AC$3^$AQ$2+InputData!$AA88),1)</f>
        <v>1</v>
      </c>
      <c r="J89" s="284">
        <f>IF($AD$3&lt;$AD$3,EXP(InputData!$AB88*$AD$3^RRinputs!$F$3+InputData!$AA88),1)</f>
        <v>1</v>
      </c>
      <c r="K89" s="741">
        <f>IF($AA$3&lt;$AD$3,EXP(InputData!$AD88*$AA$3^$AQ$3+InputData!$AC88),1)</f>
        <v>1</v>
      </c>
      <c r="L89" s="284">
        <f>IF($AB$3&lt;$AD$3,EXP(InputData!$AD88*$AB$3^$AQ$3+InputData!$AC88),1)</f>
        <v>1</v>
      </c>
      <c r="M89" s="284">
        <f>IF($AC$3&lt;$AD$3,EXP(InputData!$AD88*$AC$3^$AQ$3+InputData!$AC88),1)</f>
        <v>1</v>
      </c>
      <c r="N89" s="285">
        <f>IF($AD$3&lt;$AD$3,EXP(InputData!$AD88*$AD$3^RRinputs!$F$3+InputData!$AC88),1)</f>
        <v>1</v>
      </c>
      <c r="O89" s="284">
        <v>1</v>
      </c>
      <c r="P89" s="284">
        <v>1</v>
      </c>
      <c r="Q89" s="284">
        <v>1</v>
      </c>
      <c r="R89" s="284">
        <v>1</v>
      </c>
      <c r="S89" s="741">
        <f>IF($AA$3&lt;$AD$3,EXP(InputData!$AH88*$AA$3^$AQ$3+InputData!$AG88),1)</f>
        <v>1</v>
      </c>
      <c r="T89" s="284">
        <f>IF($AB$3&lt;$AD$3,EXP(InputData!$AH88*$AB$3^$AQ$3+InputData!$AG88),1)</f>
        <v>1</v>
      </c>
      <c r="U89" s="284">
        <f>IF($AC$3&lt;$AD$3,EXP(InputData!$AH88*$AC$3^$AQ$3+InputData!$AG88),1)</f>
        <v>1</v>
      </c>
      <c r="V89" s="284">
        <f>IF($AD$3&lt;$AD$3,EXP(InputData!$AH88*$AD$3^RRinputs!$F$3+InputData!$AG88),1)</f>
        <v>1</v>
      </c>
      <c r="W89" s="741">
        <f>IF($AA$3&lt;$AD$3,EXP(InputData!$AJ88*$AA$3^$AQ$2+InputData!$AI88),1)</f>
        <v>1</v>
      </c>
      <c r="X89" s="284">
        <f>IF($AB$3&lt;$AD$3,EXP(InputData!$AJ88*$AB$3^$AQ$2+InputData!$AI88),1)</f>
        <v>1</v>
      </c>
      <c r="Y89" s="284">
        <f>IF($AC$3&lt;$AD$3,EXP(InputData!$AJ88*$AC$3^$AQ$2+InputData!$AI88),1)</f>
        <v>1</v>
      </c>
      <c r="Z89" s="284">
        <f>IF($AD$3&lt;$AD$3,EXP(InputData!$AJ88*$AD$3^RRinputs!F$3+InputData!$AI88),1)</f>
        <v>1</v>
      </c>
      <c r="AA89" s="949">
        <f>AA$3+'Run model'!$F$13</f>
        <v>204.75000001000006</v>
      </c>
      <c r="AB89" s="724">
        <f>AB$3+'Run model'!$F$13</f>
        <v>486.45570000000004</v>
      </c>
      <c r="AC89" s="724">
        <f>AC$3+'Run model'!$F$13</f>
        <v>1229.4259999999999</v>
      </c>
      <c r="AD89" s="724">
        <f>AD$3+'Run model'!$F$13</f>
        <v>3305.181</v>
      </c>
      <c r="AE89" s="263">
        <f>IF(AA89&lt;$AD$3,EXP(InputData!$AB88*AA89^$AQ$2+InputData!$AA88),1)</f>
        <v>1</v>
      </c>
      <c r="AF89" s="264">
        <f>IF(AB89&lt;$AD$3,EXP(InputData!$AB88*AB89^$AQ$2+InputData!$AA88),1)</f>
        <v>1</v>
      </c>
      <c r="AG89" s="264">
        <f>IF(AC89&lt;$AD$3,EXP(InputData!$AB88*AC89^$AQ$2+InputData!$AA88),1)</f>
        <v>1</v>
      </c>
      <c r="AH89" s="264">
        <v>1</v>
      </c>
      <c r="AI89" s="741">
        <f>IF(AA89&lt;$AD$3,EXP(InputData!$AD88*AA89^$AQ$3+InputData!$AC88),1)</f>
        <v>1</v>
      </c>
      <c r="AJ89" s="284">
        <f>IF(AB89&lt;$AD$3,EXP(InputData!$AD88*AB89^$AQ$3+InputData!$AC88),1)</f>
        <v>1</v>
      </c>
      <c r="AK89" s="284">
        <f>IF(AC89&lt;$AD$3,EXP(InputData!$AD88*AC89^$AQ$3+InputData!$AC88),1)</f>
        <v>1</v>
      </c>
      <c r="AL89" s="285">
        <v>1</v>
      </c>
      <c r="AM89" s="284">
        <v>1</v>
      </c>
      <c r="AN89" s="284">
        <v>1</v>
      </c>
      <c r="AO89" s="284">
        <v>1</v>
      </c>
      <c r="AP89" s="284">
        <v>1</v>
      </c>
      <c r="AQ89" s="741">
        <f>IF(AA89&lt;$AD$3,EXP(InputData!$AH88*AA89^RRinputs!F$3+InputData!$AG88),1)</f>
        <v>1</v>
      </c>
      <c r="AR89" s="284">
        <f>IF(AB89&lt;$AD$3,EXP(InputData!$AH88*AB89^$AQ$3+InputData!$AG88),1)</f>
        <v>1</v>
      </c>
      <c r="AS89" s="284">
        <f>IF(AC89&lt;$AD$3,EXP(InputData!$AH88*AC89^$AQ$3+InputData!$AG88),1)</f>
        <v>1</v>
      </c>
      <c r="AT89" s="284">
        <v>1</v>
      </c>
      <c r="AU89" s="741">
        <f>IF(AA89&lt;$AD$3,EXP(InputData!$AJ88*AA89^$AQ$2+InputData!$AI88),1)</f>
        <v>1</v>
      </c>
      <c r="AV89" s="284">
        <f>IF(AB89&lt;$AD$3,EXP(InputData!$AJ88*AB89^$AQ$2+InputData!$AI88),1)</f>
        <v>1</v>
      </c>
      <c r="AW89" s="284">
        <f>IF(AC89&lt;$AD$3,EXP(InputData!$AJ88*AC89^$AQ$2+InputData!$AI88),1)</f>
        <v>1</v>
      </c>
      <c r="AX89" s="285">
        <v>1</v>
      </c>
      <c r="AY89" s="586">
        <f>-Diabetes!AK88*(InputData!$BB$5-1)/(Diabetes!Q88*(InputData!$BB$5-1)+1)</f>
        <v>0</v>
      </c>
      <c r="AZ89" s="587">
        <f>-Diabetes!AK88*(InputData!$BC$5-1)/(Diabetes!Q88*(InputData!$BC$5-1)+1)</f>
        <v>0</v>
      </c>
      <c r="BA89" s="588">
        <f t="shared" si="12"/>
        <v>0</v>
      </c>
      <c r="BB89" s="589">
        <f t="shared" si="13"/>
        <v>0</v>
      </c>
      <c r="BC89" s="589">
        <f t="shared" si="14"/>
        <v>0</v>
      </c>
      <c r="BD89" s="589">
        <f t="shared" si="15"/>
        <v>0</v>
      </c>
      <c r="BE89" s="590">
        <f t="shared" si="16"/>
        <v>0</v>
      </c>
      <c r="BF89" s="589">
        <f t="shared" si="17"/>
        <v>1</v>
      </c>
      <c r="BG89" s="589">
        <f t="shared" si="18"/>
        <v>1</v>
      </c>
      <c r="BH89" s="588">
        <f>(1-BA89*(1-InputData!$BD$233))</f>
        <v>1</v>
      </c>
      <c r="BI89" s="589">
        <f>(1-BB89*(1-InputData!$BD$234))</f>
        <v>1</v>
      </c>
      <c r="BJ89" s="589">
        <f t="shared" si="19"/>
        <v>1</v>
      </c>
      <c r="BK89" s="589">
        <f t="shared" si="20"/>
        <v>1</v>
      </c>
      <c r="BL89" s="590">
        <f t="shared" si="21"/>
        <v>1</v>
      </c>
    </row>
    <row r="90" spans="1:64">
      <c r="A90" s="8" t="s">
        <v>13</v>
      </c>
      <c r="B90">
        <f t="shared" si="22"/>
        <v>181</v>
      </c>
      <c r="C90" s="286">
        <f>InputData!AK89</f>
        <v>0</v>
      </c>
      <c r="D90" s="287">
        <f>InputData!AL89</f>
        <v>0</v>
      </c>
      <c r="E90" s="287">
        <f>InputData!AM89</f>
        <v>0</v>
      </c>
      <c r="F90" s="287">
        <f>InputData!AN89</f>
        <v>0</v>
      </c>
      <c r="G90" s="741">
        <f>IF($AA$3&lt;$AD$3,EXP(InputData!$AB89*$AA$3^$AQ$2+InputData!$AA89),1)</f>
        <v>1</v>
      </c>
      <c r="H90" s="284">
        <f>IF($AB$3&lt;$AD$3,EXP(InputData!$AB89*$AB$3^$AQ$2+InputData!$AA89),1)</f>
        <v>1</v>
      </c>
      <c r="I90" s="284">
        <f>IF($AC$3&lt;$AD$3,EXP(InputData!$AB89*$AC$3^$AQ$2+InputData!$AA89),1)</f>
        <v>1</v>
      </c>
      <c r="J90" s="284">
        <f>IF($AD$3&lt;$AD$3,EXP(InputData!$AB89*$AD$3^RRinputs!$F$3+InputData!$AA89),1)</f>
        <v>1</v>
      </c>
      <c r="K90" s="741">
        <f>IF($AA$3&lt;$AD$3,EXP(InputData!$AD89*$AA$3^$AQ$3+InputData!$AC89),1)</f>
        <v>1</v>
      </c>
      <c r="L90" s="284">
        <f>IF($AB$3&lt;$AD$3,EXP(InputData!$AD89*$AB$3^$AQ$3+InputData!$AC89),1)</f>
        <v>1</v>
      </c>
      <c r="M90" s="284">
        <f>IF($AC$3&lt;$AD$3,EXP(InputData!$AD89*$AC$3^$AQ$3+InputData!$AC89),1)</f>
        <v>1</v>
      </c>
      <c r="N90" s="285">
        <f>IF($AD$3&lt;$AD$3,EXP(InputData!$AD89*$AD$3^RRinputs!$F$3+InputData!$AC89),1)</f>
        <v>1</v>
      </c>
      <c r="O90" s="284">
        <v>1</v>
      </c>
      <c r="P90" s="284">
        <v>1</v>
      </c>
      <c r="Q90" s="284">
        <v>1</v>
      </c>
      <c r="R90" s="284">
        <v>1</v>
      </c>
      <c r="S90" s="741">
        <f>IF($AA$3&lt;$AD$3,EXP(InputData!$AH89*$AA$3^$AQ$3+InputData!$AG89),1)</f>
        <v>1</v>
      </c>
      <c r="T90" s="284">
        <f>IF($AB$3&lt;$AD$3,EXP(InputData!$AH89*$AB$3^$AQ$3+InputData!$AG89),1)</f>
        <v>1</v>
      </c>
      <c r="U90" s="284">
        <f>IF($AC$3&lt;$AD$3,EXP(InputData!$AH89*$AC$3^$AQ$3+InputData!$AG89),1)</f>
        <v>1</v>
      </c>
      <c r="V90" s="284">
        <f>IF($AD$3&lt;$AD$3,EXP(InputData!$AH89*$AD$3^RRinputs!$F$3+InputData!$AG89),1)</f>
        <v>1</v>
      </c>
      <c r="W90" s="741">
        <f>IF($AA$3&lt;$AD$3,EXP(InputData!$AJ89*$AA$3^$AQ$2+InputData!$AI89),1)</f>
        <v>1</v>
      </c>
      <c r="X90" s="284">
        <f>IF($AB$3&lt;$AD$3,EXP(InputData!$AJ89*$AB$3^$AQ$2+InputData!$AI89),1)</f>
        <v>1</v>
      </c>
      <c r="Y90" s="284">
        <f>IF($AC$3&lt;$AD$3,EXP(InputData!$AJ89*$AC$3^$AQ$2+InputData!$AI89),1)</f>
        <v>1</v>
      </c>
      <c r="Z90" s="284">
        <f>IF($AD$3&lt;$AD$3,EXP(InputData!$AJ89*$AD$3^RRinputs!F$3+InputData!$AI89),1)</f>
        <v>1</v>
      </c>
      <c r="AA90" s="949">
        <f>AA$3+'Run model'!$F$13</f>
        <v>204.75000001000006</v>
      </c>
      <c r="AB90" s="724">
        <f>AB$3+'Run model'!$F$13</f>
        <v>486.45570000000004</v>
      </c>
      <c r="AC90" s="724">
        <f>AC$3+'Run model'!$F$13</f>
        <v>1229.4259999999999</v>
      </c>
      <c r="AD90" s="724">
        <f>AD$3+'Run model'!$F$13</f>
        <v>3305.181</v>
      </c>
      <c r="AE90" s="263">
        <f>IF(AA90&lt;$AD$3,EXP(InputData!$AB89*AA90^$AQ$2+InputData!$AA89),1)</f>
        <v>1</v>
      </c>
      <c r="AF90" s="264">
        <f>IF(AB90&lt;$AD$3,EXP(InputData!$AB89*AB90^$AQ$2+InputData!$AA89),1)</f>
        <v>1</v>
      </c>
      <c r="AG90" s="264">
        <f>IF(AC90&lt;$AD$3,EXP(InputData!$AB89*AC90^$AQ$2+InputData!$AA89),1)</f>
        <v>1</v>
      </c>
      <c r="AH90" s="264">
        <v>1</v>
      </c>
      <c r="AI90" s="741">
        <f>IF(AA90&lt;$AD$3,EXP(InputData!$AD89*AA90^$AQ$3+InputData!$AC89),1)</f>
        <v>1</v>
      </c>
      <c r="AJ90" s="284">
        <f>IF(AB90&lt;$AD$3,EXP(InputData!$AD89*AB90^$AQ$3+InputData!$AC89),1)</f>
        <v>1</v>
      </c>
      <c r="AK90" s="284">
        <f>IF(AC90&lt;$AD$3,EXP(InputData!$AD89*AC90^$AQ$3+InputData!$AC89),1)</f>
        <v>1</v>
      </c>
      <c r="AL90" s="285">
        <v>1</v>
      </c>
      <c r="AM90" s="284">
        <v>1</v>
      </c>
      <c r="AN90" s="284">
        <v>1</v>
      </c>
      <c r="AO90" s="284">
        <v>1</v>
      </c>
      <c r="AP90" s="284">
        <v>1</v>
      </c>
      <c r="AQ90" s="741">
        <f>IF(AA90&lt;$AD$3,EXP(InputData!$AH89*AA90^RRinputs!F$3+InputData!$AG89),1)</f>
        <v>1</v>
      </c>
      <c r="AR90" s="284">
        <f>IF(AB90&lt;$AD$3,EXP(InputData!$AH89*AB90^$AQ$3+InputData!$AG89),1)</f>
        <v>1</v>
      </c>
      <c r="AS90" s="284">
        <f>IF(AC90&lt;$AD$3,EXP(InputData!$AH89*AC90^$AQ$3+InputData!$AG89),1)</f>
        <v>1</v>
      </c>
      <c r="AT90" s="284">
        <v>1</v>
      </c>
      <c r="AU90" s="741">
        <f>IF(AA90&lt;$AD$3,EXP(InputData!$AJ89*AA90^$AQ$2+InputData!$AI89),1)</f>
        <v>1</v>
      </c>
      <c r="AV90" s="284">
        <f>IF(AB90&lt;$AD$3,EXP(InputData!$AJ89*AB90^$AQ$2+InputData!$AI89),1)</f>
        <v>1</v>
      </c>
      <c r="AW90" s="284">
        <f>IF(AC90&lt;$AD$3,EXP(InputData!$AJ89*AC90^$AQ$2+InputData!$AI89),1)</f>
        <v>1</v>
      </c>
      <c r="AX90" s="285">
        <v>1</v>
      </c>
      <c r="AY90" s="586">
        <f>-Diabetes!AK89*(InputData!$BB$5-1)/(Diabetes!Q89*(InputData!$BB$5-1)+1)</f>
        <v>0</v>
      </c>
      <c r="AZ90" s="587">
        <f>-Diabetes!AK89*(InputData!$BC$5-1)/(Diabetes!Q89*(InputData!$BC$5-1)+1)</f>
        <v>0</v>
      </c>
      <c r="BA90" s="588">
        <f t="shared" si="12"/>
        <v>0</v>
      </c>
      <c r="BB90" s="589">
        <f t="shared" si="13"/>
        <v>0</v>
      </c>
      <c r="BC90" s="589">
        <f t="shared" si="14"/>
        <v>0</v>
      </c>
      <c r="BD90" s="589">
        <f t="shared" si="15"/>
        <v>0</v>
      </c>
      <c r="BE90" s="590">
        <f t="shared" si="16"/>
        <v>0</v>
      </c>
      <c r="BF90" s="589">
        <f t="shared" si="17"/>
        <v>1</v>
      </c>
      <c r="BG90" s="589">
        <f t="shared" si="18"/>
        <v>1</v>
      </c>
      <c r="BH90" s="588">
        <f>(1-BA90*(1-InputData!$BD$233))</f>
        <v>1</v>
      </c>
      <c r="BI90" s="589">
        <f>(1-BB90*(1-InputData!$BD$234))</f>
        <v>1</v>
      </c>
      <c r="BJ90" s="589">
        <f t="shared" si="19"/>
        <v>1</v>
      </c>
      <c r="BK90" s="589">
        <f t="shared" si="20"/>
        <v>1</v>
      </c>
      <c r="BL90" s="590">
        <f t="shared" si="21"/>
        <v>1</v>
      </c>
    </row>
    <row r="91" spans="1:64">
      <c r="A91" s="8" t="s">
        <v>13</v>
      </c>
      <c r="B91">
        <f t="shared" si="22"/>
        <v>182</v>
      </c>
      <c r="C91" s="286">
        <f>InputData!AK90</f>
        <v>0</v>
      </c>
      <c r="D91" s="287">
        <f>InputData!AL90</f>
        <v>0</v>
      </c>
      <c r="E91" s="287">
        <f>InputData!AM90</f>
        <v>0</v>
      </c>
      <c r="F91" s="287">
        <f>InputData!AN90</f>
        <v>0</v>
      </c>
      <c r="G91" s="741">
        <f>IF($AA$3&lt;$AD$3,EXP(InputData!$AB90*$AA$3^$AQ$2+InputData!$AA90),1)</f>
        <v>1</v>
      </c>
      <c r="H91" s="284">
        <f>IF($AB$3&lt;$AD$3,EXP(InputData!$AB90*$AB$3^$AQ$2+InputData!$AA90),1)</f>
        <v>1</v>
      </c>
      <c r="I91" s="284">
        <f>IF($AC$3&lt;$AD$3,EXP(InputData!$AB90*$AC$3^$AQ$2+InputData!$AA90),1)</f>
        <v>1</v>
      </c>
      <c r="J91" s="284">
        <f>IF($AD$3&lt;$AD$3,EXP(InputData!$AB90*$AD$3^RRinputs!$F$3+InputData!$AA90),1)</f>
        <v>1</v>
      </c>
      <c r="K91" s="741">
        <f>IF($AA$3&lt;$AD$3,EXP(InputData!$AD90*$AA$3^$AQ$3+InputData!$AC90),1)</f>
        <v>1</v>
      </c>
      <c r="L91" s="284">
        <f>IF($AB$3&lt;$AD$3,EXP(InputData!$AD90*$AB$3^$AQ$3+InputData!$AC90),1)</f>
        <v>1</v>
      </c>
      <c r="M91" s="284">
        <f>IF($AC$3&lt;$AD$3,EXP(InputData!$AD90*$AC$3^$AQ$3+InputData!$AC90),1)</f>
        <v>1</v>
      </c>
      <c r="N91" s="285">
        <f>IF($AD$3&lt;$AD$3,EXP(InputData!$AD90*$AD$3^RRinputs!$F$3+InputData!$AC90),1)</f>
        <v>1</v>
      </c>
      <c r="O91" s="284">
        <v>1</v>
      </c>
      <c r="P91" s="284">
        <v>1</v>
      </c>
      <c r="Q91" s="284">
        <v>1</v>
      </c>
      <c r="R91" s="284">
        <v>1</v>
      </c>
      <c r="S91" s="741">
        <f>IF($AA$3&lt;$AD$3,EXP(InputData!$AH90*$AA$3^$AQ$3+InputData!$AG90),1)</f>
        <v>1</v>
      </c>
      <c r="T91" s="284">
        <f>IF($AB$3&lt;$AD$3,EXP(InputData!$AH90*$AB$3^$AQ$3+InputData!$AG90),1)</f>
        <v>1</v>
      </c>
      <c r="U91" s="284">
        <f>IF($AC$3&lt;$AD$3,EXP(InputData!$AH90*$AC$3^$AQ$3+InputData!$AG90),1)</f>
        <v>1</v>
      </c>
      <c r="V91" s="284">
        <f>IF($AD$3&lt;$AD$3,EXP(InputData!$AH90*$AD$3^RRinputs!$F$3+InputData!$AG90),1)</f>
        <v>1</v>
      </c>
      <c r="W91" s="741">
        <f>IF($AA$3&lt;$AD$3,EXP(InputData!$AJ90*$AA$3^$AQ$2+InputData!$AI90),1)</f>
        <v>1</v>
      </c>
      <c r="X91" s="284">
        <f>IF($AB$3&lt;$AD$3,EXP(InputData!$AJ90*$AB$3^$AQ$2+InputData!$AI90),1)</f>
        <v>1</v>
      </c>
      <c r="Y91" s="284">
        <f>IF($AC$3&lt;$AD$3,EXP(InputData!$AJ90*$AC$3^$AQ$2+InputData!$AI90),1)</f>
        <v>1</v>
      </c>
      <c r="Z91" s="284">
        <f>IF($AD$3&lt;$AD$3,EXP(InputData!$AJ90*$AD$3^RRinputs!F$3+InputData!$AI90),1)</f>
        <v>1</v>
      </c>
      <c r="AA91" s="949">
        <f>AA$3+'Run model'!$F$13</f>
        <v>204.75000001000006</v>
      </c>
      <c r="AB91" s="724">
        <f>AB$3+'Run model'!$F$13</f>
        <v>486.45570000000004</v>
      </c>
      <c r="AC91" s="724">
        <f>AC$3+'Run model'!$F$13</f>
        <v>1229.4259999999999</v>
      </c>
      <c r="AD91" s="724">
        <f>AD$3+'Run model'!$F$13</f>
        <v>3305.181</v>
      </c>
      <c r="AE91" s="263">
        <f>IF(AA91&lt;$AD$3,EXP(InputData!$AB90*AA91^$AQ$2+InputData!$AA90),1)</f>
        <v>1</v>
      </c>
      <c r="AF91" s="264">
        <f>IF(AB91&lt;$AD$3,EXP(InputData!$AB90*AB91^$AQ$2+InputData!$AA90),1)</f>
        <v>1</v>
      </c>
      <c r="AG91" s="264">
        <f>IF(AC91&lt;$AD$3,EXP(InputData!$AB90*AC91^$AQ$2+InputData!$AA90),1)</f>
        <v>1</v>
      </c>
      <c r="AH91" s="264">
        <v>1</v>
      </c>
      <c r="AI91" s="741">
        <f>IF(AA91&lt;$AD$3,EXP(InputData!$AD90*AA91^$AQ$3+InputData!$AC90),1)</f>
        <v>1</v>
      </c>
      <c r="AJ91" s="284">
        <f>IF(AB91&lt;$AD$3,EXP(InputData!$AD90*AB91^$AQ$3+InputData!$AC90),1)</f>
        <v>1</v>
      </c>
      <c r="AK91" s="284">
        <f>IF(AC91&lt;$AD$3,EXP(InputData!$AD90*AC91^$AQ$3+InputData!$AC90),1)</f>
        <v>1</v>
      </c>
      <c r="AL91" s="285">
        <v>1</v>
      </c>
      <c r="AM91" s="284">
        <v>1</v>
      </c>
      <c r="AN91" s="284">
        <v>1</v>
      </c>
      <c r="AO91" s="284">
        <v>1</v>
      </c>
      <c r="AP91" s="284">
        <v>1</v>
      </c>
      <c r="AQ91" s="741">
        <f>IF(AA91&lt;$AD$3,EXP(InputData!$AH90*AA91^RRinputs!F$3+InputData!$AG90),1)</f>
        <v>1</v>
      </c>
      <c r="AR91" s="284">
        <f>IF(AB91&lt;$AD$3,EXP(InputData!$AH90*AB91^$AQ$3+InputData!$AG90),1)</f>
        <v>1</v>
      </c>
      <c r="AS91" s="284">
        <f>IF(AC91&lt;$AD$3,EXP(InputData!$AH90*AC91^$AQ$3+InputData!$AG90),1)</f>
        <v>1</v>
      </c>
      <c r="AT91" s="284">
        <v>1</v>
      </c>
      <c r="AU91" s="741">
        <f>IF(AA91&lt;$AD$3,EXP(InputData!$AJ90*AA91^$AQ$2+InputData!$AI90),1)</f>
        <v>1</v>
      </c>
      <c r="AV91" s="284">
        <f>IF(AB91&lt;$AD$3,EXP(InputData!$AJ90*AB91^$AQ$2+InputData!$AI90),1)</f>
        <v>1</v>
      </c>
      <c r="AW91" s="284">
        <f>IF(AC91&lt;$AD$3,EXP(InputData!$AJ90*AC91^$AQ$2+InputData!$AI90),1)</f>
        <v>1</v>
      </c>
      <c r="AX91" s="285">
        <v>1</v>
      </c>
      <c r="AY91" s="586">
        <f>-Diabetes!AK90*(InputData!$BB$5-1)/(Diabetes!Q90*(InputData!$BB$5-1)+1)</f>
        <v>0</v>
      </c>
      <c r="AZ91" s="587">
        <f>-Diabetes!AK90*(InputData!$BC$5-1)/(Diabetes!Q90*(InputData!$BC$5-1)+1)</f>
        <v>0</v>
      </c>
      <c r="BA91" s="588">
        <f t="shared" si="12"/>
        <v>0</v>
      </c>
      <c r="BB91" s="589">
        <f t="shared" si="13"/>
        <v>0</v>
      </c>
      <c r="BC91" s="589">
        <f t="shared" si="14"/>
        <v>0</v>
      </c>
      <c r="BD91" s="589">
        <f t="shared" si="15"/>
        <v>0</v>
      </c>
      <c r="BE91" s="590">
        <f t="shared" si="16"/>
        <v>0</v>
      </c>
      <c r="BF91" s="589">
        <f t="shared" si="17"/>
        <v>1</v>
      </c>
      <c r="BG91" s="589">
        <f t="shared" si="18"/>
        <v>1</v>
      </c>
      <c r="BH91" s="588">
        <f>(1-BA91*(1-InputData!$BD$233))</f>
        <v>1</v>
      </c>
      <c r="BI91" s="589">
        <f>(1-BB91*(1-InputData!$BD$234))</f>
        <v>1</v>
      </c>
      <c r="BJ91" s="589">
        <f t="shared" si="19"/>
        <v>1</v>
      </c>
      <c r="BK91" s="589">
        <f t="shared" si="20"/>
        <v>1</v>
      </c>
      <c r="BL91" s="590">
        <f t="shared" si="21"/>
        <v>1</v>
      </c>
    </row>
    <row r="92" spans="1:64">
      <c r="A92" s="8" t="s">
        <v>13</v>
      </c>
      <c r="B92">
        <f t="shared" si="22"/>
        <v>183</v>
      </c>
      <c r="C92" s="286">
        <f>InputData!AK91</f>
        <v>0</v>
      </c>
      <c r="D92" s="287">
        <f>InputData!AL91</f>
        <v>0</v>
      </c>
      <c r="E92" s="287">
        <f>InputData!AM91</f>
        <v>0</v>
      </c>
      <c r="F92" s="287">
        <f>InputData!AN91</f>
        <v>0</v>
      </c>
      <c r="G92" s="741">
        <f>IF($AA$3&lt;$AD$3,EXP(InputData!$AB91*$AA$3^$AQ$2+InputData!$AA91),1)</f>
        <v>1</v>
      </c>
      <c r="H92" s="284">
        <f>IF($AB$3&lt;$AD$3,EXP(InputData!$AB91*$AB$3^$AQ$2+InputData!$AA91),1)</f>
        <v>1</v>
      </c>
      <c r="I92" s="284">
        <f>IF($AC$3&lt;$AD$3,EXP(InputData!$AB91*$AC$3^$AQ$2+InputData!$AA91),1)</f>
        <v>1</v>
      </c>
      <c r="J92" s="284">
        <f>IF($AD$3&lt;$AD$3,EXP(InputData!$AB91*$AD$3^RRinputs!$F$3+InputData!$AA91),1)</f>
        <v>1</v>
      </c>
      <c r="K92" s="741">
        <f>IF($AA$3&lt;$AD$3,EXP(InputData!$AD91*$AA$3^$AQ$3+InputData!$AC91),1)</f>
        <v>1</v>
      </c>
      <c r="L92" s="284">
        <f>IF($AB$3&lt;$AD$3,EXP(InputData!$AD91*$AB$3^$AQ$3+InputData!$AC91),1)</f>
        <v>1</v>
      </c>
      <c r="M92" s="284">
        <f>IF($AC$3&lt;$AD$3,EXP(InputData!$AD91*$AC$3^$AQ$3+InputData!$AC91),1)</f>
        <v>1</v>
      </c>
      <c r="N92" s="285">
        <f>IF($AD$3&lt;$AD$3,EXP(InputData!$AD91*$AD$3^RRinputs!$F$3+InputData!$AC91),1)</f>
        <v>1</v>
      </c>
      <c r="O92" s="284">
        <v>1</v>
      </c>
      <c r="P92" s="284">
        <v>1</v>
      </c>
      <c r="Q92" s="284">
        <v>1</v>
      </c>
      <c r="R92" s="284">
        <v>1</v>
      </c>
      <c r="S92" s="741">
        <f>IF($AA$3&lt;$AD$3,EXP(InputData!$AH91*$AA$3^$AQ$3+InputData!$AG91),1)</f>
        <v>1</v>
      </c>
      <c r="T92" s="284">
        <f>IF($AB$3&lt;$AD$3,EXP(InputData!$AH91*$AB$3^$AQ$3+InputData!$AG91),1)</f>
        <v>1</v>
      </c>
      <c r="U92" s="284">
        <f>IF($AC$3&lt;$AD$3,EXP(InputData!$AH91*$AC$3^$AQ$3+InputData!$AG91),1)</f>
        <v>1</v>
      </c>
      <c r="V92" s="284">
        <f>IF($AD$3&lt;$AD$3,EXP(InputData!$AH91*$AD$3^RRinputs!$F$3+InputData!$AG91),1)</f>
        <v>1</v>
      </c>
      <c r="W92" s="741">
        <f>IF($AA$3&lt;$AD$3,EXP(InputData!$AJ91*$AA$3^$AQ$2+InputData!$AI91),1)</f>
        <v>1</v>
      </c>
      <c r="X92" s="284">
        <f>IF($AB$3&lt;$AD$3,EXP(InputData!$AJ91*$AB$3^$AQ$2+InputData!$AI91),1)</f>
        <v>1</v>
      </c>
      <c r="Y92" s="284">
        <f>IF($AC$3&lt;$AD$3,EXP(InputData!$AJ91*$AC$3^$AQ$2+InputData!$AI91),1)</f>
        <v>1</v>
      </c>
      <c r="Z92" s="284">
        <f>IF($AD$3&lt;$AD$3,EXP(InputData!$AJ91*$AD$3^RRinputs!F$3+InputData!$AI91),1)</f>
        <v>1</v>
      </c>
      <c r="AA92" s="949">
        <f>AA$3+'Run model'!$F$13</f>
        <v>204.75000001000006</v>
      </c>
      <c r="AB92" s="724">
        <f>AB$3+'Run model'!$F$13</f>
        <v>486.45570000000004</v>
      </c>
      <c r="AC92" s="724">
        <f>AC$3+'Run model'!$F$13</f>
        <v>1229.4259999999999</v>
      </c>
      <c r="AD92" s="724">
        <f>AD$3+'Run model'!$F$13</f>
        <v>3305.181</v>
      </c>
      <c r="AE92" s="263">
        <f>IF(AA92&lt;$AD$3,EXP(InputData!$AB91*AA92^$AQ$2+InputData!$AA91),1)</f>
        <v>1</v>
      </c>
      <c r="AF92" s="264">
        <f>IF(AB92&lt;$AD$3,EXP(InputData!$AB91*AB92^$AQ$2+InputData!$AA91),1)</f>
        <v>1</v>
      </c>
      <c r="AG92" s="264">
        <f>IF(AC92&lt;$AD$3,EXP(InputData!$AB91*AC92^$AQ$2+InputData!$AA91),1)</f>
        <v>1</v>
      </c>
      <c r="AH92" s="264">
        <v>1</v>
      </c>
      <c r="AI92" s="741">
        <f>IF(AA92&lt;$AD$3,EXP(InputData!$AD91*AA92^$AQ$3+InputData!$AC91),1)</f>
        <v>1</v>
      </c>
      <c r="AJ92" s="284">
        <f>IF(AB92&lt;$AD$3,EXP(InputData!$AD91*AB92^$AQ$3+InputData!$AC91),1)</f>
        <v>1</v>
      </c>
      <c r="AK92" s="284">
        <f>IF(AC92&lt;$AD$3,EXP(InputData!$AD91*AC92^$AQ$3+InputData!$AC91),1)</f>
        <v>1</v>
      </c>
      <c r="AL92" s="285">
        <v>1</v>
      </c>
      <c r="AM92" s="284">
        <v>1</v>
      </c>
      <c r="AN92" s="284">
        <v>1</v>
      </c>
      <c r="AO92" s="284">
        <v>1</v>
      </c>
      <c r="AP92" s="284">
        <v>1</v>
      </c>
      <c r="AQ92" s="741">
        <f>IF(AA92&lt;$AD$3,EXP(InputData!$AH91*AA92^RRinputs!F$3+InputData!$AG91),1)</f>
        <v>1</v>
      </c>
      <c r="AR92" s="284">
        <f>IF(AB92&lt;$AD$3,EXP(InputData!$AH91*AB92^$AQ$3+InputData!$AG91),1)</f>
        <v>1</v>
      </c>
      <c r="AS92" s="284">
        <f>IF(AC92&lt;$AD$3,EXP(InputData!$AH91*AC92^$AQ$3+InputData!$AG91),1)</f>
        <v>1</v>
      </c>
      <c r="AT92" s="284">
        <v>1</v>
      </c>
      <c r="AU92" s="741">
        <f>IF(AA92&lt;$AD$3,EXP(InputData!$AJ91*AA92^$AQ$2+InputData!$AI91),1)</f>
        <v>1</v>
      </c>
      <c r="AV92" s="284">
        <f>IF(AB92&lt;$AD$3,EXP(InputData!$AJ91*AB92^$AQ$2+InputData!$AI91),1)</f>
        <v>1</v>
      </c>
      <c r="AW92" s="284">
        <f>IF(AC92&lt;$AD$3,EXP(InputData!$AJ91*AC92^$AQ$2+InputData!$AI91),1)</f>
        <v>1</v>
      </c>
      <c r="AX92" s="285">
        <v>1</v>
      </c>
      <c r="AY92" s="586">
        <f>-Diabetes!AK91*(InputData!$BB$5-1)/(Diabetes!Q91*(InputData!$BB$5-1)+1)</f>
        <v>0</v>
      </c>
      <c r="AZ92" s="587">
        <f>-Diabetes!AK91*(InputData!$BC$5-1)/(Diabetes!Q91*(InputData!$BC$5-1)+1)</f>
        <v>0</v>
      </c>
      <c r="BA92" s="588">
        <f t="shared" si="12"/>
        <v>0</v>
      </c>
      <c r="BB92" s="589">
        <f t="shared" si="13"/>
        <v>0</v>
      </c>
      <c r="BC92" s="589">
        <f t="shared" si="14"/>
        <v>0</v>
      </c>
      <c r="BD92" s="589">
        <f t="shared" si="15"/>
        <v>0</v>
      </c>
      <c r="BE92" s="590">
        <f t="shared" si="16"/>
        <v>0</v>
      </c>
      <c r="BF92" s="589">
        <f t="shared" si="17"/>
        <v>1</v>
      </c>
      <c r="BG92" s="589">
        <f t="shared" si="18"/>
        <v>1</v>
      </c>
      <c r="BH92" s="588">
        <f>(1-BA92*(1-InputData!$BD$233))</f>
        <v>1</v>
      </c>
      <c r="BI92" s="589">
        <f>(1-BB92*(1-InputData!$BD$234))</f>
        <v>1</v>
      </c>
      <c r="BJ92" s="589">
        <f t="shared" si="19"/>
        <v>1</v>
      </c>
      <c r="BK92" s="589">
        <f t="shared" si="20"/>
        <v>1</v>
      </c>
      <c r="BL92" s="590">
        <f t="shared" si="21"/>
        <v>1</v>
      </c>
    </row>
    <row r="93" spans="1:64">
      <c r="A93" s="8" t="s">
        <v>13</v>
      </c>
      <c r="B93">
        <f t="shared" si="22"/>
        <v>184</v>
      </c>
      <c r="C93" s="286">
        <f>InputData!AK92</f>
        <v>0</v>
      </c>
      <c r="D93" s="287">
        <f>InputData!AL92</f>
        <v>0</v>
      </c>
      <c r="E93" s="287">
        <f>InputData!AM92</f>
        <v>0</v>
      </c>
      <c r="F93" s="287">
        <f>InputData!AN92</f>
        <v>0</v>
      </c>
      <c r="G93" s="741">
        <f>IF($AA$3&lt;$AD$3,EXP(InputData!$AB92*$AA$3^$AQ$2+InputData!$AA92),1)</f>
        <v>1</v>
      </c>
      <c r="H93" s="284">
        <f>IF($AB$3&lt;$AD$3,EXP(InputData!$AB92*$AB$3^$AQ$2+InputData!$AA92),1)</f>
        <v>1</v>
      </c>
      <c r="I93" s="284">
        <f>IF($AC$3&lt;$AD$3,EXP(InputData!$AB92*$AC$3^$AQ$2+InputData!$AA92),1)</f>
        <v>1</v>
      </c>
      <c r="J93" s="284">
        <f>IF($AD$3&lt;$AD$3,EXP(InputData!$AB92*$AD$3^RRinputs!$F$3+InputData!$AA92),1)</f>
        <v>1</v>
      </c>
      <c r="K93" s="741">
        <f>IF($AA$3&lt;$AD$3,EXP(InputData!$AD92*$AA$3^$AQ$3+InputData!$AC92),1)</f>
        <v>1</v>
      </c>
      <c r="L93" s="284">
        <f>IF($AB$3&lt;$AD$3,EXP(InputData!$AD92*$AB$3^$AQ$3+InputData!$AC92),1)</f>
        <v>1</v>
      </c>
      <c r="M93" s="284">
        <f>IF($AC$3&lt;$AD$3,EXP(InputData!$AD92*$AC$3^$AQ$3+InputData!$AC92),1)</f>
        <v>1</v>
      </c>
      <c r="N93" s="285">
        <f>IF($AD$3&lt;$AD$3,EXP(InputData!$AD92*$AD$3^RRinputs!$F$3+InputData!$AC92),1)</f>
        <v>1</v>
      </c>
      <c r="O93" s="284">
        <v>1</v>
      </c>
      <c r="P93" s="284">
        <v>1</v>
      </c>
      <c r="Q93" s="284">
        <v>1</v>
      </c>
      <c r="R93" s="284">
        <v>1</v>
      </c>
      <c r="S93" s="741">
        <f>IF($AA$3&lt;$AD$3,EXP(InputData!$AH92*$AA$3^$AQ$3+InputData!$AG92),1)</f>
        <v>1</v>
      </c>
      <c r="T93" s="284">
        <f>IF($AB$3&lt;$AD$3,EXP(InputData!$AH92*$AB$3^$AQ$3+InputData!$AG92),1)</f>
        <v>1</v>
      </c>
      <c r="U93" s="284">
        <f>IF($AC$3&lt;$AD$3,EXP(InputData!$AH92*$AC$3^$AQ$3+InputData!$AG92),1)</f>
        <v>1</v>
      </c>
      <c r="V93" s="284">
        <f>IF($AD$3&lt;$AD$3,EXP(InputData!$AH92*$AD$3^RRinputs!$F$3+InputData!$AG92),1)</f>
        <v>1</v>
      </c>
      <c r="W93" s="741">
        <f>IF($AA$3&lt;$AD$3,EXP(InputData!$AJ92*$AA$3^$AQ$2+InputData!$AI92),1)</f>
        <v>1</v>
      </c>
      <c r="X93" s="284">
        <f>IF($AB$3&lt;$AD$3,EXP(InputData!$AJ92*$AB$3^$AQ$2+InputData!$AI92),1)</f>
        <v>1</v>
      </c>
      <c r="Y93" s="284">
        <f>IF($AC$3&lt;$AD$3,EXP(InputData!$AJ92*$AC$3^$AQ$2+InputData!$AI92),1)</f>
        <v>1</v>
      </c>
      <c r="Z93" s="284">
        <f>IF($AD$3&lt;$AD$3,EXP(InputData!$AJ92*$AD$3^RRinputs!F$3+InputData!$AI92),1)</f>
        <v>1</v>
      </c>
      <c r="AA93" s="949">
        <f>AA$3+'Run model'!$F$13</f>
        <v>204.75000001000006</v>
      </c>
      <c r="AB93" s="724">
        <f>AB$3+'Run model'!$F$13</f>
        <v>486.45570000000004</v>
      </c>
      <c r="AC93" s="724">
        <f>AC$3+'Run model'!$F$13</f>
        <v>1229.4259999999999</v>
      </c>
      <c r="AD93" s="724">
        <f>AD$3+'Run model'!$F$13</f>
        <v>3305.181</v>
      </c>
      <c r="AE93" s="263">
        <f>IF(AA93&lt;$AD$3,EXP(InputData!$AB92*AA93^$AQ$2+InputData!$AA92),1)</f>
        <v>1</v>
      </c>
      <c r="AF93" s="264">
        <f>IF(AB93&lt;$AD$3,EXP(InputData!$AB92*AB93^$AQ$2+InputData!$AA92),1)</f>
        <v>1</v>
      </c>
      <c r="AG93" s="264">
        <f>IF(AC93&lt;$AD$3,EXP(InputData!$AB92*AC93^$AQ$2+InputData!$AA92),1)</f>
        <v>1</v>
      </c>
      <c r="AH93" s="264">
        <v>1</v>
      </c>
      <c r="AI93" s="741">
        <f>IF(AA93&lt;$AD$3,EXP(InputData!$AD92*AA93^$AQ$3+InputData!$AC92),1)</f>
        <v>1</v>
      </c>
      <c r="AJ93" s="284">
        <f>IF(AB93&lt;$AD$3,EXP(InputData!$AD92*AB93^$AQ$3+InputData!$AC92),1)</f>
        <v>1</v>
      </c>
      <c r="AK93" s="284">
        <f>IF(AC93&lt;$AD$3,EXP(InputData!$AD92*AC93^$AQ$3+InputData!$AC92),1)</f>
        <v>1</v>
      </c>
      <c r="AL93" s="285">
        <v>1</v>
      </c>
      <c r="AM93" s="284">
        <v>1</v>
      </c>
      <c r="AN93" s="284">
        <v>1</v>
      </c>
      <c r="AO93" s="284">
        <v>1</v>
      </c>
      <c r="AP93" s="284">
        <v>1</v>
      </c>
      <c r="AQ93" s="741">
        <f>IF(AA93&lt;$AD$3,EXP(InputData!$AH92*AA93^RRinputs!F$3+InputData!$AG92),1)</f>
        <v>1</v>
      </c>
      <c r="AR93" s="284">
        <f>IF(AB93&lt;$AD$3,EXP(InputData!$AH92*AB93^$AQ$3+InputData!$AG92),1)</f>
        <v>1</v>
      </c>
      <c r="AS93" s="284">
        <f>IF(AC93&lt;$AD$3,EXP(InputData!$AH92*AC93^$AQ$3+InputData!$AG92),1)</f>
        <v>1</v>
      </c>
      <c r="AT93" s="284">
        <v>1</v>
      </c>
      <c r="AU93" s="741">
        <f>IF(AA93&lt;$AD$3,EXP(InputData!$AJ92*AA93^$AQ$2+InputData!$AI92),1)</f>
        <v>1</v>
      </c>
      <c r="AV93" s="284">
        <f>IF(AB93&lt;$AD$3,EXP(InputData!$AJ92*AB93^$AQ$2+InputData!$AI92),1)</f>
        <v>1</v>
      </c>
      <c r="AW93" s="284">
        <f>IF(AC93&lt;$AD$3,EXP(InputData!$AJ92*AC93^$AQ$2+InputData!$AI92),1)</f>
        <v>1</v>
      </c>
      <c r="AX93" s="285">
        <v>1</v>
      </c>
      <c r="AY93" s="586">
        <f>-Diabetes!AK92*(InputData!$BB$5-1)/(Diabetes!Q92*(InputData!$BB$5-1)+1)</f>
        <v>0</v>
      </c>
      <c r="AZ93" s="587">
        <f>-Diabetes!AK92*(InputData!$BC$5-1)/(Diabetes!Q92*(InputData!$BC$5-1)+1)</f>
        <v>0</v>
      </c>
      <c r="BA93" s="588">
        <f t="shared" si="12"/>
        <v>0</v>
      </c>
      <c r="BB93" s="589">
        <f t="shared" si="13"/>
        <v>0</v>
      </c>
      <c r="BC93" s="589">
        <f t="shared" si="14"/>
        <v>0</v>
      </c>
      <c r="BD93" s="589">
        <f t="shared" si="15"/>
        <v>0</v>
      </c>
      <c r="BE93" s="590">
        <f t="shared" si="16"/>
        <v>0</v>
      </c>
      <c r="BF93" s="589">
        <f t="shared" si="17"/>
        <v>1</v>
      </c>
      <c r="BG93" s="589">
        <f t="shared" si="18"/>
        <v>1</v>
      </c>
      <c r="BH93" s="588">
        <f>(1-BA93*(1-InputData!$BD$233))</f>
        <v>1</v>
      </c>
      <c r="BI93" s="589">
        <f>(1-BB93*(1-InputData!$BD$234))</f>
        <v>1</v>
      </c>
      <c r="BJ93" s="589">
        <f t="shared" si="19"/>
        <v>1</v>
      </c>
      <c r="BK93" s="589">
        <f t="shared" si="20"/>
        <v>1</v>
      </c>
      <c r="BL93" s="590">
        <f t="shared" si="21"/>
        <v>1</v>
      </c>
    </row>
    <row r="94" spans="1:64">
      <c r="A94" s="8" t="s">
        <v>13</v>
      </c>
      <c r="B94">
        <f t="shared" si="22"/>
        <v>185</v>
      </c>
      <c r="C94" s="286">
        <f>InputData!AK93</f>
        <v>0</v>
      </c>
      <c r="D94" s="287">
        <f>InputData!AL93</f>
        <v>0</v>
      </c>
      <c r="E94" s="287">
        <f>InputData!AM93</f>
        <v>0</v>
      </c>
      <c r="F94" s="287">
        <f>InputData!AN93</f>
        <v>0</v>
      </c>
      <c r="G94" s="741">
        <f>IF($AA$3&lt;$AD$3,EXP(InputData!$AB93*$AA$3^$AQ$2+InputData!$AA93),1)</f>
        <v>1</v>
      </c>
      <c r="H94" s="284">
        <f>IF($AB$3&lt;$AD$3,EXP(InputData!$AB93*$AB$3^$AQ$2+InputData!$AA93),1)</f>
        <v>1</v>
      </c>
      <c r="I94" s="284">
        <f>IF($AC$3&lt;$AD$3,EXP(InputData!$AB93*$AC$3^$AQ$2+InputData!$AA93),1)</f>
        <v>1</v>
      </c>
      <c r="J94" s="284">
        <f>IF($AD$3&lt;$AD$3,EXP(InputData!$AB93*$AD$3^RRinputs!$F$3+InputData!$AA93),1)</f>
        <v>1</v>
      </c>
      <c r="K94" s="741">
        <f>IF($AA$3&lt;$AD$3,EXP(InputData!$AD93*$AA$3^$AQ$3+InputData!$AC93),1)</f>
        <v>1</v>
      </c>
      <c r="L94" s="284">
        <f>IF($AB$3&lt;$AD$3,EXP(InputData!$AD93*$AB$3^$AQ$3+InputData!$AC93),1)</f>
        <v>1</v>
      </c>
      <c r="M94" s="284">
        <f>IF($AC$3&lt;$AD$3,EXP(InputData!$AD93*$AC$3^$AQ$3+InputData!$AC93),1)</f>
        <v>1</v>
      </c>
      <c r="N94" s="285">
        <f>IF($AD$3&lt;$AD$3,EXP(InputData!$AD93*$AD$3^RRinputs!$F$3+InputData!$AC93),1)</f>
        <v>1</v>
      </c>
      <c r="O94" s="284">
        <v>1</v>
      </c>
      <c r="P94" s="284">
        <v>1</v>
      </c>
      <c r="Q94" s="284">
        <v>1</v>
      </c>
      <c r="R94" s="284">
        <v>1</v>
      </c>
      <c r="S94" s="741">
        <f>IF($AA$3&lt;$AD$3,EXP(InputData!$AH93*$AA$3^$AQ$3+InputData!$AG93),1)</f>
        <v>1</v>
      </c>
      <c r="T94" s="284">
        <f>IF($AB$3&lt;$AD$3,EXP(InputData!$AH93*$AB$3^$AQ$3+InputData!$AG93),1)</f>
        <v>1</v>
      </c>
      <c r="U94" s="284">
        <f>IF($AC$3&lt;$AD$3,EXP(InputData!$AH93*$AC$3^$AQ$3+InputData!$AG93),1)</f>
        <v>1</v>
      </c>
      <c r="V94" s="284">
        <f>IF($AD$3&lt;$AD$3,EXP(InputData!$AH93*$AD$3^RRinputs!$F$3+InputData!$AG93),1)</f>
        <v>1</v>
      </c>
      <c r="W94" s="741">
        <f>IF($AA$3&lt;$AD$3,EXP(InputData!$AJ93*$AA$3^$AQ$2+InputData!$AI93),1)</f>
        <v>1</v>
      </c>
      <c r="X94" s="284">
        <f>IF($AB$3&lt;$AD$3,EXP(InputData!$AJ93*$AB$3^$AQ$2+InputData!$AI93),1)</f>
        <v>1</v>
      </c>
      <c r="Y94" s="284">
        <f>IF($AC$3&lt;$AD$3,EXP(InputData!$AJ93*$AC$3^$AQ$2+InputData!$AI93),1)</f>
        <v>1</v>
      </c>
      <c r="Z94" s="284">
        <f>IF($AD$3&lt;$AD$3,EXP(InputData!$AJ93*$AD$3^RRinputs!F$3+InputData!$AI93),1)</f>
        <v>1</v>
      </c>
      <c r="AA94" s="949">
        <f>AA$3+'Run model'!$F$13</f>
        <v>204.75000001000006</v>
      </c>
      <c r="AB94" s="724">
        <f>AB$3+'Run model'!$F$13</f>
        <v>486.45570000000004</v>
      </c>
      <c r="AC94" s="724">
        <f>AC$3+'Run model'!$F$13</f>
        <v>1229.4259999999999</v>
      </c>
      <c r="AD94" s="724">
        <f>AD$3+'Run model'!$F$13</f>
        <v>3305.181</v>
      </c>
      <c r="AE94" s="263">
        <f>IF(AA94&lt;$AD$3,EXP(InputData!$AB93*AA94^$AQ$2+InputData!$AA93),1)</f>
        <v>1</v>
      </c>
      <c r="AF94" s="264">
        <f>IF(AB94&lt;$AD$3,EXP(InputData!$AB93*AB94^$AQ$2+InputData!$AA93),1)</f>
        <v>1</v>
      </c>
      <c r="AG94" s="264">
        <f>IF(AC94&lt;$AD$3,EXP(InputData!$AB93*AC94^$AQ$2+InputData!$AA93),1)</f>
        <v>1</v>
      </c>
      <c r="AH94" s="264">
        <v>1</v>
      </c>
      <c r="AI94" s="741">
        <f>IF(AA94&lt;$AD$3,EXP(InputData!$AD93*AA94^$AQ$3+InputData!$AC93),1)</f>
        <v>1</v>
      </c>
      <c r="AJ94" s="284">
        <f>IF(AB94&lt;$AD$3,EXP(InputData!$AD93*AB94^$AQ$3+InputData!$AC93),1)</f>
        <v>1</v>
      </c>
      <c r="AK94" s="284">
        <f>IF(AC94&lt;$AD$3,EXP(InputData!$AD93*AC94^$AQ$3+InputData!$AC93),1)</f>
        <v>1</v>
      </c>
      <c r="AL94" s="285">
        <v>1</v>
      </c>
      <c r="AM94" s="284">
        <v>1</v>
      </c>
      <c r="AN94" s="284">
        <v>1</v>
      </c>
      <c r="AO94" s="284">
        <v>1</v>
      </c>
      <c r="AP94" s="284">
        <v>1</v>
      </c>
      <c r="AQ94" s="741">
        <f>IF(AA94&lt;$AD$3,EXP(InputData!$AH93*AA94^RRinputs!F$3+InputData!$AG93),1)</f>
        <v>1</v>
      </c>
      <c r="AR94" s="284">
        <f>IF(AB94&lt;$AD$3,EXP(InputData!$AH93*AB94^$AQ$3+InputData!$AG93),1)</f>
        <v>1</v>
      </c>
      <c r="AS94" s="284">
        <f>IF(AC94&lt;$AD$3,EXP(InputData!$AH93*AC94^$AQ$3+InputData!$AG93),1)</f>
        <v>1</v>
      </c>
      <c r="AT94" s="284">
        <v>1</v>
      </c>
      <c r="AU94" s="741">
        <f>IF(AA94&lt;$AD$3,EXP(InputData!$AJ93*AA94^$AQ$2+InputData!$AI93),1)</f>
        <v>1</v>
      </c>
      <c r="AV94" s="284">
        <f>IF(AB94&lt;$AD$3,EXP(InputData!$AJ93*AB94^$AQ$2+InputData!$AI93),1)</f>
        <v>1</v>
      </c>
      <c r="AW94" s="284">
        <f>IF(AC94&lt;$AD$3,EXP(InputData!$AJ93*AC94^$AQ$2+InputData!$AI93),1)</f>
        <v>1</v>
      </c>
      <c r="AX94" s="285">
        <v>1</v>
      </c>
      <c r="AY94" s="586">
        <f>-Diabetes!AK93*(InputData!$BB$5-1)/(Diabetes!Q93*(InputData!$BB$5-1)+1)</f>
        <v>0</v>
      </c>
      <c r="AZ94" s="587">
        <f>-Diabetes!AK93*(InputData!$BC$5-1)/(Diabetes!Q93*(InputData!$BC$5-1)+1)</f>
        <v>0</v>
      </c>
      <c r="BA94" s="588">
        <f t="shared" si="12"/>
        <v>0</v>
      </c>
      <c r="BB94" s="589">
        <f t="shared" si="13"/>
        <v>0</v>
      </c>
      <c r="BC94" s="589">
        <f t="shared" si="14"/>
        <v>0</v>
      </c>
      <c r="BD94" s="589">
        <f t="shared" si="15"/>
        <v>0</v>
      </c>
      <c r="BE94" s="590">
        <f t="shared" si="16"/>
        <v>0</v>
      </c>
      <c r="BF94" s="589">
        <f t="shared" si="17"/>
        <v>1</v>
      </c>
      <c r="BG94" s="589">
        <f t="shared" si="18"/>
        <v>1</v>
      </c>
      <c r="BH94" s="588">
        <f>(1-BA94*(1-InputData!$BD$233))</f>
        <v>1</v>
      </c>
      <c r="BI94" s="589">
        <f>(1-BB94*(1-InputData!$BD$234))</f>
        <v>1</v>
      </c>
      <c r="BJ94" s="589">
        <f t="shared" si="19"/>
        <v>1</v>
      </c>
      <c r="BK94" s="589">
        <f t="shared" si="20"/>
        <v>1</v>
      </c>
      <c r="BL94" s="590">
        <f t="shared" si="21"/>
        <v>1</v>
      </c>
    </row>
    <row r="95" spans="1:64">
      <c r="A95" s="8" t="s">
        <v>13</v>
      </c>
      <c r="B95">
        <f t="shared" si="22"/>
        <v>186</v>
      </c>
      <c r="C95" s="286">
        <f>InputData!AK94</f>
        <v>0</v>
      </c>
      <c r="D95" s="287">
        <f>InputData!AL94</f>
        <v>0</v>
      </c>
      <c r="E95" s="287">
        <f>InputData!AM94</f>
        <v>0</v>
      </c>
      <c r="F95" s="287">
        <f>InputData!AN94</f>
        <v>0</v>
      </c>
      <c r="G95" s="741">
        <f>IF($AA$3&lt;$AD$3,EXP(InputData!$AB94*$AA$3^$AQ$2+InputData!$AA94),1)</f>
        <v>1</v>
      </c>
      <c r="H95" s="284">
        <f>IF($AB$3&lt;$AD$3,EXP(InputData!$AB94*$AB$3^$AQ$2+InputData!$AA94),1)</f>
        <v>1</v>
      </c>
      <c r="I95" s="284">
        <f>IF($AC$3&lt;$AD$3,EXP(InputData!$AB94*$AC$3^$AQ$2+InputData!$AA94),1)</f>
        <v>1</v>
      </c>
      <c r="J95" s="284">
        <f>IF($AD$3&lt;$AD$3,EXP(InputData!$AB94*$AD$3^RRinputs!$F$3+InputData!$AA94),1)</f>
        <v>1</v>
      </c>
      <c r="K95" s="741">
        <f>IF($AA$3&lt;$AD$3,EXP(InputData!$AD94*$AA$3^$AQ$3+InputData!$AC94),1)</f>
        <v>1</v>
      </c>
      <c r="L95" s="284">
        <f>IF($AB$3&lt;$AD$3,EXP(InputData!$AD94*$AB$3^$AQ$3+InputData!$AC94),1)</f>
        <v>1</v>
      </c>
      <c r="M95" s="284">
        <f>IF($AC$3&lt;$AD$3,EXP(InputData!$AD94*$AC$3^$AQ$3+InputData!$AC94),1)</f>
        <v>1</v>
      </c>
      <c r="N95" s="285">
        <f>IF($AD$3&lt;$AD$3,EXP(InputData!$AD94*$AD$3^RRinputs!$F$3+InputData!$AC94),1)</f>
        <v>1</v>
      </c>
      <c r="O95" s="284">
        <v>1</v>
      </c>
      <c r="P95" s="284">
        <v>1</v>
      </c>
      <c r="Q95" s="284">
        <v>1</v>
      </c>
      <c r="R95" s="284">
        <v>1</v>
      </c>
      <c r="S95" s="741">
        <f>IF($AA$3&lt;$AD$3,EXP(InputData!$AH94*$AA$3^$AQ$3+InputData!$AG94),1)</f>
        <v>1</v>
      </c>
      <c r="T95" s="284">
        <f>IF($AB$3&lt;$AD$3,EXP(InputData!$AH94*$AB$3^$AQ$3+InputData!$AG94),1)</f>
        <v>1</v>
      </c>
      <c r="U95" s="284">
        <f>IF($AC$3&lt;$AD$3,EXP(InputData!$AH94*$AC$3^$AQ$3+InputData!$AG94),1)</f>
        <v>1</v>
      </c>
      <c r="V95" s="284">
        <f>IF($AD$3&lt;$AD$3,EXP(InputData!$AH94*$AD$3^RRinputs!$F$3+InputData!$AG94),1)</f>
        <v>1</v>
      </c>
      <c r="W95" s="741">
        <f>IF($AA$3&lt;$AD$3,EXP(InputData!$AJ94*$AA$3^$AQ$2+InputData!$AI94),1)</f>
        <v>1</v>
      </c>
      <c r="X95" s="284">
        <f>IF($AB$3&lt;$AD$3,EXP(InputData!$AJ94*$AB$3^$AQ$2+InputData!$AI94),1)</f>
        <v>1</v>
      </c>
      <c r="Y95" s="284">
        <f>IF($AC$3&lt;$AD$3,EXP(InputData!$AJ94*$AC$3^$AQ$2+InputData!$AI94),1)</f>
        <v>1</v>
      </c>
      <c r="Z95" s="284">
        <f>IF($AD$3&lt;$AD$3,EXP(InputData!$AJ94*$AD$3^RRinputs!F$3+InputData!$AI94),1)</f>
        <v>1</v>
      </c>
      <c r="AA95" s="949">
        <f>AA$3+'Run model'!$F$13</f>
        <v>204.75000001000006</v>
      </c>
      <c r="AB95" s="724">
        <f>AB$3+'Run model'!$F$13</f>
        <v>486.45570000000004</v>
      </c>
      <c r="AC95" s="724">
        <f>AC$3+'Run model'!$F$13</f>
        <v>1229.4259999999999</v>
      </c>
      <c r="AD95" s="724">
        <f>AD$3+'Run model'!$F$13</f>
        <v>3305.181</v>
      </c>
      <c r="AE95" s="263">
        <f>IF(AA95&lt;$AD$3,EXP(InputData!$AB94*AA95^$AQ$2+InputData!$AA94),1)</f>
        <v>1</v>
      </c>
      <c r="AF95" s="264">
        <f>IF(AB95&lt;$AD$3,EXP(InputData!$AB94*AB95^$AQ$2+InputData!$AA94),1)</f>
        <v>1</v>
      </c>
      <c r="AG95" s="264">
        <f>IF(AC95&lt;$AD$3,EXP(InputData!$AB94*AC95^$AQ$2+InputData!$AA94),1)</f>
        <v>1</v>
      </c>
      <c r="AH95" s="264">
        <v>1</v>
      </c>
      <c r="AI95" s="741">
        <f>IF(AA95&lt;$AD$3,EXP(InputData!$AD94*AA95^$AQ$3+InputData!$AC94),1)</f>
        <v>1</v>
      </c>
      <c r="AJ95" s="284">
        <f>IF(AB95&lt;$AD$3,EXP(InputData!$AD94*AB95^$AQ$3+InputData!$AC94),1)</f>
        <v>1</v>
      </c>
      <c r="AK95" s="284">
        <f>IF(AC95&lt;$AD$3,EXP(InputData!$AD94*AC95^$AQ$3+InputData!$AC94),1)</f>
        <v>1</v>
      </c>
      <c r="AL95" s="285">
        <v>1</v>
      </c>
      <c r="AM95" s="284">
        <v>1</v>
      </c>
      <c r="AN95" s="284">
        <v>1</v>
      </c>
      <c r="AO95" s="284">
        <v>1</v>
      </c>
      <c r="AP95" s="284">
        <v>1</v>
      </c>
      <c r="AQ95" s="741">
        <f>IF(AA95&lt;$AD$3,EXP(InputData!$AH94*AA95^RRinputs!F$3+InputData!$AG94),1)</f>
        <v>1</v>
      </c>
      <c r="AR95" s="284">
        <f>IF(AB95&lt;$AD$3,EXP(InputData!$AH94*AB95^$AQ$3+InputData!$AG94),1)</f>
        <v>1</v>
      </c>
      <c r="AS95" s="284">
        <f>IF(AC95&lt;$AD$3,EXP(InputData!$AH94*AC95^$AQ$3+InputData!$AG94),1)</f>
        <v>1</v>
      </c>
      <c r="AT95" s="284">
        <v>1</v>
      </c>
      <c r="AU95" s="741">
        <f>IF(AA95&lt;$AD$3,EXP(InputData!$AJ94*AA95^$AQ$2+InputData!$AI94),1)</f>
        <v>1</v>
      </c>
      <c r="AV95" s="284">
        <f>IF(AB95&lt;$AD$3,EXP(InputData!$AJ94*AB95^$AQ$2+InputData!$AI94),1)</f>
        <v>1</v>
      </c>
      <c r="AW95" s="284">
        <f>IF(AC95&lt;$AD$3,EXP(InputData!$AJ94*AC95^$AQ$2+InputData!$AI94),1)</f>
        <v>1</v>
      </c>
      <c r="AX95" s="285">
        <v>1</v>
      </c>
      <c r="AY95" s="586">
        <f>-Diabetes!AK94*(InputData!$BB$5-1)/(Diabetes!Q94*(InputData!$BB$5-1)+1)</f>
        <v>0</v>
      </c>
      <c r="AZ95" s="587">
        <f>-Diabetes!AK94*(InputData!$BC$5-1)/(Diabetes!Q94*(InputData!$BC$5-1)+1)</f>
        <v>0</v>
      </c>
      <c r="BA95" s="588">
        <f t="shared" si="12"/>
        <v>0</v>
      </c>
      <c r="BB95" s="589">
        <f t="shared" si="13"/>
        <v>0</v>
      </c>
      <c r="BC95" s="589">
        <f t="shared" si="14"/>
        <v>0</v>
      </c>
      <c r="BD95" s="589">
        <f t="shared" si="15"/>
        <v>0</v>
      </c>
      <c r="BE95" s="590">
        <f t="shared" si="16"/>
        <v>0</v>
      </c>
      <c r="BF95" s="589">
        <f t="shared" si="17"/>
        <v>1</v>
      </c>
      <c r="BG95" s="589">
        <f t="shared" si="18"/>
        <v>1</v>
      </c>
      <c r="BH95" s="588">
        <f>(1-BA95*(1-InputData!$BD$233))</f>
        <v>1</v>
      </c>
      <c r="BI95" s="589">
        <f>(1-BB95*(1-InputData!$BD$234))</f>
        <v>1</v>
      </c>
      <c r="BJ95" s="589">
        <f t="shared" si="19"/>
        <v>1</v>
      </c>
      <c r="BK95" s="589">
        <f t="shared" si="20"/>
        <v>1</v>
      </c>
      <c r="BL95" s="590">
        <f t="shared" si="21"/>
        <v>1</v>
      </c>
    </row>
    <row r="96" spans="1:64">
      <c r="A96" s="8" t="s">
        <v>13</v>
      </c>
      <c r="B96">
        <f t="shared" si="22"/>
        <v>187</v>
      </c>
      <c r="C96" s="286">
        <f>InputData!AK95</f>
        <v>0</v>
      </c>
      <c r="D96" s="287">
        <f>InputData!AL95</f>
        <v>0</v>
      </c>
      <c r="E96" s="287">
        <f>InputData!AM95</f>
        <v>0</v>
      </c>
      <c r="F96" s="287">
        <f>InputData!AN95</f>
        <v>0</v>
      </c>
      <c r="G96" s="741">
        <f>IF($AA$3&lt;$AD$3,EXP(InputData!$AB95*$AA$3^$AQ$2+InputData!$AA95),1)</f>
        <v>1</v>
      </c>
      <c r="H96" s="284">
        <f>IF($AB$3&lt;$AD$3,EXP(InputData!$AB95*$AB$3^$AQ$2+InputData!$AA95),1)</f>
        <v>1</v>
      </c>
      <c r="I96" s="284">
        <f>IF($AC$3&lt;$AD$3,EXP(InputData!$AB95*$AC$3^$AQ$2+InputData!$AA95),1)</f>
        <v>1</v>
      </c>
      <c r="J96" s="284">
        <f>IF($AD$3&lt;$AD$3,EXP(InputData!$AB95*$AD$3^RRinputs!$F$3+InputData!$AA95),1)</f>
        <v>1</v>
      </c>
      <c r="K96" s="741">
        <f>IF($AA$3&lt;$AD$3,EXP(InputData!$AD95*$AA$3^$AQ$3+InputData!$AC95),1)</f>
        <v>1</v>
      </c>
      <c r="L96" s="284">
        <f>IF($AB$3&lt;$AD$3,EXP(InputData!$AD95*$AB$3^$AQ$3+InputData!$AC95),1)</f>
        <v>1</v>
      </c>
      <c r="M96" s="284">
        <f>IF($AC$3&lt;$AD$3,EXP(InputData!$AD95*$AC$3^$AQ$3+InputData!$AC95),1)</f>
        <v>1</v>
      </c>
      <c r="N96" s="285">
        <f>IF($AD$3&lt;$AD$3,EXP(InputData!$AD95*$AD$3^RRinputs!$F$3+InputData!$AC95),1)</f>
        <v>1</v>
      </c>
      <c r="O96" s="284">
        <v>1</v>
      </c>
      <c r="P96" s="284">
        <v>1</v>
      </c>
      <c r="Q96" s="284">
        <v>1</v>
      </c>
      <c r="R96" s="284">
        <v>1</v>
      </c>
      <c r="S96" s="741">
        <f>IF($AA$3&lt;$AD$3,EXP(InputData!$AH95*$AA$3^$AQ$3+InputData!$AG95),1)</f>
        <v>1</v>
      </c>
      <c r="T96" s="284">
        <f>IF($AB$3&lt;$AD$3,EXP(InputData!$AH95*$AB$3^$AQ$3+InputData!$AG95),1)</f>
        <v>1</v>
      </c>
      <c r="U96" s="284">
        <f>IF($AC$3&lt;$AD$3,EXP(InputData!$AH95*$AC$3^$AQ$3+InputData!$AG95),1)</f>
        <v>1</v>
      </c>
      <c r="V96" s="284">
        <f>IF($AD$3&lt;$AD$3,EXP(InputData!$AH95*$AD$3^RRinputs!$F$3+InputData!$AG95),1)</f>
        <v>1</v>
      </c>
      <c r="W96" s="741">
        <f>IF($AA$3&lt;$AD$3,EXP(InputData!$AJ95*$AA$3^$AQ$2+InputData!$AI95),1)</f>
        <v>1</v>
      </c>
      <c r="X96" s="284">
        <f>IF($AB$3&lt;$AD$3,EXP(InputData!$AJ95*$AB$3^$AQ$2+InputData!$AI95),1)</f>
        <v>1</v>
      </c>
      <c r="Y96" s="284">
        <f>IF($AC$3&lt;$AD$3,EXP(InputData!$AJ95*$AC$3^$AQ$2+InputData!$AI95),1)</f>
        <v>1</v>
      </c>
      <c r="Z96" s="284">
        <f>IF($AD$3&lt;$AD$3,EXP(InputData!$AJ95*$AD$3^RRinputs!F$3+InputData!$AI95),1)</f>
        <v>1</v>
      </c>
      <c r="AA96" s="949">
        <f>AA$3+'Run model'!$F$13</f>
        <v>204.75000001000006</v>
      </c>
      <c r="AB96" s="724">
        <f>AB$3+'Run model'!$F$13</f>
        <v>486.45570000000004</v>
      </c>
      <c r="AC96" s="724">
        <f>AC$3+'Run model'!$F$13</f>
        <v>1229.4259999999999</v>
      </c>
      <c r="AD96" s="724">
        <f>AD$3+'Run model'!$F$13</f>
        <v>3305.181</v>
      </c>
      <c r="AE96" s="263">
        <f>IF(AA96&lt;$AD$3,EXP(InputData!$AB95*AA96^$AQ$2+InputData!$AA95),1)</f>
        <v>1</v>
      </c>
      <c r="AF96" s="264">
        <f>IF(AB96&lt;$AD$3,EXP(InputData!$AB95*AB96^$AQ$2+InputData!$AA95),1)</f>
        <v>1</v>
      </c>
      <c r="AG96" s="264">
        <f>IF(AC96&lt;$AD$3,EXP(InputData!$AB95*AC96^$AQ$2+InputData!$AA95),1)</f>
        <v>1</v>
      </c>
      <c r="AH96" s="264">
        <v>1</v>
      </c>
      <c r="AI96" s="741">
        <f>IF(AA96&lt;$AD$3,EXP(InputData!$AD95*AA96^$AQ$3+InputData!$AC95),1)</f>
        <v>1</v>
      </c>
      <c r="AJ96" s="284">
        <f>IF(AB96&lt;$AD$3,EXP(InputData!$AD95*AB96^$AQ$3+InputData!$AC95),1)</f>
        <v>1</v>
      </c>
      <c r="AK96" s="284">
        <f>IF(AC96&lt;$AD$3,EXP(InputData!$AD95*AC96^$AQ$3+InputData!$AC95),1)</f>
        <v>1</v>
      </c>
      <c r="AL96" s="285">
        <v>1</v>
      </c>
      <c r="AM96" s="284">
        <v>1</v>
      </c>
      <c r="AN96" s="284">
        <v>1</v>
      </c>
      <c r="AO96" s="284">
        <v>1</v>
      </c>
      <c r="AP96" s="284">
        <v>1</v>
      </c>
      <c r="AQ96" s="741">
        <f>IF(AA96&lt;$AD$3,EXP(InputData!$AH95*AA96^RRinputs!F$3+InputData!$AG95),1)</f>
        <v>1</v>
      </c>
      <c r="AR96" s="284">
        <f>IF(AB96&lt;$AD$3,EXP(InputData!$AH95*AB96^$AQ$3+InputData!$AG95),1)</f>
        <v>1</v>
      </c>
      <c r="AS96" s="284">
        <f>IF(AC96&lt;$AD$3,EXP(InputData!$AH95*AC96^$AQ$3+InputData!$AG95),1)</f>
        <v>1</v>
      </c>
      <c r="AT96" s="284">
        <v>1</v>
      </c>
      <c r="AU96" s="741">
        <f>IF(AA96&lt;$AD$3,EXP(InputData!$AJ95*AA96^$AQ$2+InputData!$AI95),1)</f>
        <v>1</v>
      </c>
      <c r="AV96" s="284">
        <f>IF(AB96&lt;$AD$3,EXP(InputData!$AJ95*AB96^$AQ$2+InputData!$AI95),1)</f>
        <v>1</v>
      </c>
      <c r="AW96" s="284">
        <f>IF(AC96&lt;$AD$3,EXP(InputData!$AJ95*AC96^$AQ$2+InputData!$AI95),1)</f>
        <v>1</v>
      </c>
      <c r="AX96" s="285">
        <v>1</v>
      </c>
      <c r="AY96" s="586">
        <f>-Diabetes!AK95*(InputData!$BB$5-1)/(Diabetes!Q95*(InputData!$BB$5-1)+1)</f>
        <v>0</v>
      </c>
      <c r="AZ96" s="587">
        <f>-Diabetes!AK95*(InputData!$BC$5-1)/(Diabetes!Q95*(InputData!$BC$5-1)+1)</f>
        <v>0</v>
      </c>
      <c r="BA96" s="588">
        <f t="shared" si="12"/>
        <v>0</v>
      </c>
      <c r="BB96" s="589">
        <f t="shared" si="13"/>
        <v>0</v>
      </c>
      <c r="BC96" s="589">
        <f t="shared" si="14"/>
        <v>0</v>
      </c>
      <c r="BD96" s="589">
        <f t="shared" si="15"/>
        <v>0</v>
      </c>
      <c r="BE96" s="590">
        <f t="shared" si="16"/>
        <v>0</v>
      </c>
      <c r="BF96" s="589">
        <f t="shared" si="17"/>
        <v>1</v>
      </c>
      <c r="BG96" s="589">
        <f t="shared" si="18"/>
        <v>1</v>
      </c>
      <c r="BH96" s="588">
        <f>(1-BA96*(1-InputData!$BD$233))</f>
        <v>1</v>
      </c>
      <c r="BI96" s="589">
        <f>(1-BB96*(1-InputData!$BD$234))</f>
        <v>1</v>
      </c>
      <c r="BJ96" s="589">
        <f t="shared" si="19"/>
        <v>1</v>
      </c>
      <c r="BK96" s="589">
        <f t="shared" si="20"/>
        <v>1</v>
      </c>
      <c r="BL96" s="590">
        <f t="shared" si="21"/>
        <v>1</v>
      </c>
    </row>
    <row r="97" spans="1:64">
      <c r="A97" s="8" t="s">
        <v>13</v>
      </c>
      <c r="B97">
        <f t="shared" si="22"/>
        <v>188</v>
      </c>
      <c r="C97" s="286">
        <f>InputData!AK96</f>
        <v>0</v>
      </c>
      <c r="D97" s="287">
        <f>InputData!AL96</f>
        <v>0</v>
      </c>
      <c r="E97" s="287">
        <f>InputData!AM96</f>
        <v>0</v>
      </c>
      <c r="F97" s="287">
        <f>InputData!AN96</f>
        <v>0</v>
      </c>
      <c r="G97" s="741">
        <f>IF($AA$3&lt;$AD$3,EXP(InputData!$AB96*$AA$3^$AQ$2+InputData!$AA96),1)</f>
        <v>1</v>
      </c>
      <c r="H97" s="284">
        <f>IF($AB$3&lt;$AD$3,EXP(InputData!$AB96*$AB$3^$AQ$2+InputData!$AA96),1)</f>
        <v>1</v>
      </c>
      <c r="I97" s="284">
        <f>IF($AC$3&lt;$AD$3,EXP(InputData!$AB96*$AC$3^$AQ$2+InputData!$AA96),1)</f>
        <v>1</v>
      </c>
      <c r="J97" s="284">
        <f>IF($AD$3&lt;$AD$3,EXP(InputData!$AB96*$AD$3^RRinputs!$F$3+InputData!$AA96),1)</f>
        <v>1</v>
      </c>
      <c r="K97" s="741">
        <f>IF($AA$3&lt;$AD$3,EXP(InputData!$AD96*$AA$3^$AQ$3+InputData!$AC96),1)</f>
        <v>1</v>
      </c>
      <c r="L97" s="284">
        <f>IF($AB$3&lt;$AD$3,EXP(InputData!$AD96*$AB$3^$AQ$3+InputData!$AC96),1)</f>
        <v>1</v>
      </c>
      <c r="M97" s="284">
        <f>IF($AC$3&lt;$AD$3,EXP(InputData!$AD96*$AC$3^$AQ$3+InputData!$AC96),1)</f>
        <v>1</v>
      </c>
      <c r="N97" s="285">
        <f>IF($AD$3&lt;$AD$3,EXP(InputData!$AD96*$AD$3^RRinputs!$F$3+InputData!$AC96),1)</f>
        <v>1</v>
      </c>
      <c r="O97" s="284">
        <v>1</v>
      </c>
      <c r="P97" s="284">
        <v>1</v>
      </c>
      <c r="Q97" s="284">
        <v>1</v>
      </c>
      <c r="R97" s="284">
        <v>1</v>
      </c>
      <c r="S97" s="741">
        <f>IF($AA$3&lt;$AD$3,EXP(InputData!$AH96*$AA$3^$AQ$3+InputData!$AG96),1)</f>
        <v>1</v>
      </c>
      <c r="T97" s="284">
        <f>IF($AB$3&lt;$AD$3,EXP(InputData!$AH96*$AB$3^$AQ$3+InputData!$AG96),1)</f>
        <v>1</v>
      </c>
      <c r="U97" s="284">
        <f>IF($AC$3&lt;$AD$3,EXP(InputData!$AH96*$AC$3^$AQ$3+InputData!$AG96),1)</f>
        <v>1</v>
      </c>
      <c r="V97" s="284">
        <f>IF($AD$3&lt;$AD$3,EXP(InputData!$AH96*$AD$3^RRinputs!$F$3+InputData!$AG96),1)</f>
        <v>1</v>
      </c>
      <c r="W97" s="741">
        <f>IF($AA$3&lt;$AD$3,EXP(InputData!$AJ96*$AA$3^$AQ$2+InputData!$AI96),1)</f>
        <v>1</v>
      </c>
      <c r="X97" s="284">
        <f>IF($AB$3&lt;$AD$3,EXP(InputData!$AJ96*$AB$3^$AQ$2+InputData!$AI96),1)</f>
        <v>1</v>
      </c>
      <c r="Y97" s="284">
        <f>IF($AC$3&lt;$AD$3,EXP(InputData!$AJ96*$AC$3^$AQ$2+InputData!$AI96),1)</f>
        <v>1</v>
      </c>
      <c r="Z97" s="284">
        <f>IF($AD$3&lt;$AD$3,EXP(InputData!$AJ96*$AD$3^RRinputs!F$3+InputData!$AI96),1)</f>
        <v>1</v>
      </c>
      <c r="AA97" s="949">
        <f>AA$3+'Run model'!$F$13</f>
        <v>204.75000001000006</v>
      </c>
      <c r="AB97" s="724">
        <f>AB$3+'Run model'!$F$13</f>
        <v>486.45570000000004</v>
      </c>
      <c r="AC97" s="724">
        <f>AC$3+'Run model'!$F$13</f>
        <v>1229.4259999999999</v>
      </c>
      <c r="AD97" s="724">
        <f>AD$3+'Run model'!$F$13</f>
        <v>3305.181</v>
      </c>
      <c r="AE97" s="263">
        <f>IF(AA97&lt;$AD$3,EXP(InputData!$AB96*AA97^$AQ$2+InputData!$AA96),1)</f>
        <v>1</v>
      </c>
      <c r="AF97" s="264">
        <f>IF(AB97&lt;$AD$3,EXP(InputData!$AB96*AB97^$AQ$2+InputData!$AA96),1)</f>
        <v>1</v>
      </c>
      <c r="AG97" s="264">
        <f>IF(AC97&lt;$AD$3,EXP(InputData!$AB96*AC97^$AQ$2+InputData!$AA96),1)</f>
        <v>1</v>
      </c>
      <c r="AH97" s="264">
        <v>1</v>
      </c>
      <c r="AI97" s="741">
        <f>IF(AA97&lt;$AD$3,EXP(InputData!$AD96*AA97^$AQ$3+InputData!$AC96),1)</f>
        <v>1</v>
      </c>
      <c r="AJ97" s="284">
        <f>IF(AB97&lt;$AD$3,EXP(InputData!$AD96*AB97^$AQ$3+InputData!$AC96),1)</f>
        <v>1</v>
      </c>
      <c r="AK97" s="284">
        <f>IF(AC97&lt;$AD$3,EXP(InputData!$AD96*AC97^$AQ$3+InputData!$AC96),1)</f>
        <v>1</v>
      </c>
      <c r="AL97" s="285">
        <v>1</v>
      </c>
      <c r="AM97" s="284">
        <v>1</v>
      </c>
      <c r="AN97" s="284">
        <v>1</v>
      </c>
      <c r="AO97" s="284">
        <v>1</v>
      </c>
      <c r="AP97" s="284">
        <v>1</v>
      </c>
      <c r="AQ97" s="741">
        <f>IF(AA97&lt;$AD$3,EXP(InputData!$AH96*AA97^RRinputs!F$3+InputData!$AG96),1)</f>
        <v>1</v>
      </c>
      <c r="AR97" s="284">
        <f>IF(AB97&lt;$AD$3,EXP(InputData!$AH96*AB97^$AQ$3+InputData!$AG96),1)</f>
        <v>1</v>
      </c>
      <c r="AS97" s="284">
        <f>IF(AC97&lt;$AD$3,EXP(InputData!$AH96*AC97^$AQ$3+InputData!$AG96),1)</f>
        <v>1</v>
      </c>
      <c r="AT97" s="284">
        <v>1</v>
      </c>
      <c r="AU97" s="741">
        <f>IF(AA97&lt;$AD$3,EXP(InputData!$AJ96*AA97^$AQ$2+InputData!$AI96),1)</f>
        <v>1</v>
      </c>
      <c r="AV97" s="284">
        <f>IF(AB97&lt;$AD$3,EXP(InputData!$AJ96*AB97^$AQ$2+InputData!$AI96),1)</f>
        <v>1</v>
      </c>
      <c r="AW97" s="284">
        <f>IF(AC97&lt;$AD$3,EXP(InputData!$AJ96*AC97^$AQ$2+InputData!$AI96),1)</f>
        <v>1</v>
      </c>
      <c r="AX97" s="285">
        <v>1</v>
      </c>
      <c r="AY97" s="586">
        <f>-Diabetes!AK96*(InputData!$BB$5-1)/(Diabetes!Q96*(InputData!$BB$5-1)+1)</f>
        <v>0</v>
      </c>
      <c r="AZ97" s="587">
        <f>-Diabetes!AK96*(InputData!$BC$5-1)/(Diabetes!Q96*(InputData!$BC$5-1)+1)</f>
        <v>0</v>
      </c>
      <c r="BA97" s="588">
        <f t="shared" si="12"/>
        <v>0</v>
      </c>
      <c r="BB97" s="589">
        <f t="shared" si="13"/>
        <v>0</v>
      </c>
      <c r="BC97" s="589">
        <f t="shared" si="14"/>
        <v>0</v>
      </c>
      <c r="BD97" s="589">
        <f t="shared" si="15"/>
        <v>0</v>
      </c>
      <c r="BE97" s="590">
        <f t="shared" si="16"/>
        <v>0</v>
      </c>
      <c r="BF97" s="589">
        <f t="shared" si="17"/>
        <v>1</v>
      </c>
      <c r="BG97" s="589">
        <f t="shared" si="18"/>
        <v>1</v>
      </c>
      <c r="BH97" s="588">
        <f>(1-BA97*(1-InputData!$BD$233))</f>
        <v>1</v>
      </c>
      <c r="BI97" s="589">
        <f>(1-BB97*(1-InputData!$BD$234))</f>
        <v>1</v>
      </c>
      <c r="BJ97" s="589">
        <f t="shared" si="19"/>
        <v>1</v>
      </c>
      <c r="BK97" s="589">
        <f t="shared" si="20"/>
        <v>1</v>
      </c>
      <c r="BL97" s="590">
        <f t="shared" si="21"/>
        <v>1</v>
      </c>
    </row>
    <row r="98" spans="1:64">
      <c r="A98" s="8" t="s">
        <v>13</v>
      </c>
      <c r="B98">
        <f t="shared" si="22"/>
        <v>189</v>
      </c>
      <c r="C98" s="286">
        <f>InputData!AK97</f>
        <v>0</v>
      </c>
      <c r="D98" s="287">
        <f>InputData!AL97</f>
        <v>0</v>
      </c>
      <c r="E98" s="287">
        <f>InputData!AM97</f>
        <v>0</v>
      </c>
      <c r="F98" s="287">
        <f>InputData!AN97</f>
        <v>0</v>
      </c>
      <c r="G98" s="741">
        <f>IF($AA$3&lt;$AD$3,EXP(InputData!$AB97*$AA$3^$AQ$2+InputData!$AA97),1)</f>
        <v>1</v>
      </c>
      <c r="H98" s="284">
        <f>IF($AB$3&lt;$AD$3,EXP(InputData!$AB97*$AB$3^$AQ$2+InputData!$AA97),1)</f>
        <v>1</v>
      </c>
      <c r="I98" s="284">
        <f>IF($AC$3&lt;$AD$3,EXP(InputData!$AB97*$AC$3^$AQ$2+InputData!$AA97),1)</f>
        <v>1</v>
      </c>
      <c r="J98" s="284">
        <f>IF($AD$3&lt;$AD$3,EXP(InputData!$AB97*$AD$3^RRinputs!$F$3+InputData!$AA97),1)</f>
        <v>1</v>
      </c>
      <c r="K98" s="741">
        <f>IF($AA$3&lt;$AD$3,EXP(InputData!$AD97*$AA$3^$AQ$3+InputData!$AC97),1)</f>
        <v>1</v>
      </c>
      <c r="L98" s="284">
        <f>IF($AB$3&lt;$AD$3,EXP(InputData!$AD97*$AB$3^$AQ$3+InputData!$AC97),1)</f>
        <v>1</v>
      </c>
      <c r="M98" s="284">
        <f>IF($AC$3&lt;$AD$3,EXP(InputData!$AD97*$AC$3^$AQ$3+InputData!$AC97),1)</f>
        <v>1</v>
      </c>
      <c r="N98" s="285">
        <f>IF($AD$3&lt;$AD$3,EXP(InputData!$AD97*$AD$3^RRinputs!$F$3+InputData!$AC97),1)</f>
        <v>1</v>
      </c>
      <c r="O98" s="284">
        <v>1</v>
      </c>
      <c r="P98" s="284">
        <v>1</v>
      </c>
      <c r="Q98" s="284">
        <v>1</v>
      </c>
      <c r="R98" s="284">
        <v>1</v>
      </c>
      <c r="S98" s="741">
        <f>IF($AA$3&lt;$AD$3,EXP(InputData!$AH97*$AA$3^$AQ$3+InputData!$AG97),1)</f>
        <v>1</v>
      </c>
      <c r="T98" s="284">
        <f>IF($AB$3&lt;$AD$3,EXP(InputData!$AH97*$AB$3^$AQ$3+InputData!$AG97),1)</f>
        <v>1</v>
      </c>
      <c r="U98" s="284">
        <f>IF($AC$3&lt;$AD$3,EXP(InputData!$AH97*$AC$3^$AQ$3+InputData!$AG97),1)</f>
        <v>1</v>
      </c>
      <c r="V98" s="284">
        <f>IF($AD$3&lt;$AD$3,EXP(InputData!$AH97*$AD$3^RRinputs!$F$3+InputData!$AG97),1)</f>
        <v>1</v>
      </c>
      <c r="W98" s="741">
        <f>IF($AA$3&lt;$AD$3,EXP(InputData!$AJ97*$AA$3^$AQ$2+InputData!$AI97),1)</f>
        <v>1</v>
      </c>
      <c r="X98" s="284">
        <f>IF($AB$3&lt;$AD$3,EXP(InputData!$AJ97*$AB$3^$AQ$2+InputData!$AI97),1)</f>
        <v>1</v>
      </c>
      <c r="Y98" s="284">
        <f>IF($AC$3&lt;$AD$3,EXP(InputData!$AJ97*$AC$3^$AQ$2+InputData!$AI97),1)</f>
        <v>1</v>
      </c>
      <c r="Z98" s="284">
        <f>IF($AD$3&lt;$AD$3,EXP(InputData!$AJ97*$AD$3^RRinputs!F$3+InputData!$AI97),1)</f>
        <v>1</v>
      </c>
      <c r="AA98" s="949">
        <f>AA$3+'Run model'!$F$13</f>
        <v>204.75000001000006</v>
      </c>
      <c r="AB98" s="724">
        <f>AB$3+'Run model'!$F$13</f>
        <v>486.45570000000004</v>
      </c>
      <c r="AC98" s="724">
        <f>AC$3+'Run model'!$F$13</f>
        <v>1229.4259999999999</v>
      </c>
      <c r="AD98" s="724">
        <f>AD$3+'Run model'!$F$13</f>
        <v>3305.181</v>
      </c>
      <c r="AE98" s="263">
        <f>IF(AA98&lt;$AD$3,EXP(InputData!$AB97*AA98^$AQ$2+InputData!$AA97),1)</f>
        <v>1</v>
      </c>
      <c r="AF98" s="264">
        <f>IF(AB98&lt;$AD$3,EXP(InputData!$AB97*AB98^$AQ$2+InputData!$AA97),1)</f>
        <v>1</v>
      </c>
      <c r="AG98" s="264">
        <f>IF(AC98&lt;$AD$3,EXP(InputData!$AB97*AC98^$AQ$2+InputData!$AA97),1)</f>
        <v>1</v>
      </c>
      <c r="AH98" s="264">
        <v>1</v>
      </c>
      <c r="AI98" s="741">
        <f>IF(AA98&lt;$AD$3,EXP(InputData!$AD97*AA98^$AQ$3+InputData!$AC97),1)</f>
        <v>1</v>
      </c>
      <c r="AJ98" s="284">
        <f>IF(AB98&lt;$AD$3,EXP(InputData!$AD97*AB98^$AQ$3+InputData!$AC97),1)</f>
        <v>1</v>
      </c>
      <c r="AK98" s="284">
        <f>IF(AC98&lt;$AD$3,EXP(InputData!$AD97*AC98^$AQ$3+InputData!$AC97),1)</f>
        <v>1</v>
      </c>
      <c r="AL98" s="285">
        <v>1</v>
      </c>
      <c r="AM98" s="284">
        <v>1</v>
      </c>
      <c r="AN98" s="284">
        <v>1</v>
      </c>
      <c r="AO98" s="284">
        <v>1</v>
      </c>
      <c r="AP98" s="284">
        <v>1</v>
      </c>
      <c r="AQ98" s="741">
        <f>IF(AA98&lt;$AD$3,EXP(InputData!$AH97*AA98^RRinputs!F$3+InputData!$AG97),1)</f>
        <v>1</v>
      </c>
      <c r="AR98" s="284">
        <f>IF(AB98&lt;$AD$3,EXP(InputData!$AH97*AB98^$AQ$3+InputData!$AG97),1)</f>
        <v>1</v>
      </c>
      <c r="AS98" s="284">
        <f>IF(AC98&lt;$AD$3,EXP(InputData!$AH97*AC98^$AQ$3+InputData!$AG97),1)</f>
        <v>1</v>
      </c>
      <c r="AT98" s="284">
        <v>1</v>
      </c>
      <c r="AU98" s="741">
        <f>IF(AA98&lt;$AD$3,EXP(InputData!$AJ97*AA98^$AQ$2+InputData!$AI97),1)</f>
        <v>1</v>
      </c>
      <c r="AV98" s="284">
        <f>IF(AB98&lt;$AD$3,EXP(InputData!$AJ97*AB98^$AQ$2+InputData!$AI97),1)</f>
        <v>1</v>
      </c>
      <c r="AW98" s="284">
        <f>IF(AC98&lt;$AD$3,EXP(InputData!$AJ97*AC98^$AQ$2+InputData!$AI97),1)</f>
        <v>1</v>
      </c>
      <c r="AX98" s="285">
        <v>1</v>
      </c>
      <c r="AY98" s="586">
        <f>-Diabetes!AK97*(InputData!$BB$5-1)/(Diabetes!Q97*(InputData!$BB$5-1)+1)</f>
        <v>0</v>
      </c>
      <c r="AZ98" s="587">
        <f>-Diabetes!AK97*(InputData!$BC$5-1)/(Diabetes!Q97*(InputData!$BC$5-1)+1)</f>
        <v>0</v>
      </c>
      <c r="BA98" s="588">
        <f t="shared" si="12"/>
        <v>0</v>
      </c>
      <c r="BB98" s="589">
        <f t="shared" si="13"/>
        <v>0</v>
      </c>
      <c r="BC98" s="589">
        <f t="shared" si="14"/>
        <v>0</v>
      </c>
      <c r="BD98" s="589">
        <f t="shared" si="15"/>
        <v>0</v>
      </c>
      <c r="BE98" s="590">
        <f t="shared" si="16"/>
        <v>0</v>
      </c>
      <c r="BF98" s="589">
        <f t="shared" si="17"/>
        <v>1</v>
      </c>
      <c r="BG98" s="589">
        <f t="shared" si="18"/>
        <v>1</v>
      </c>
      <c r="BH98" s="588">
        <f>(1-BA98*(1-InputData!$BD$233))</f>
        <v>1</v>
      </c>
      <c r="BI98" s="589">
        <f>(1-BB98*(1-InputData!$BD$234))</f>
        <v>1</v>
      </c>
      <c r="BJ98" s="589">
        <f t="shared" si="19"/>
        <v>1</v>
      </c>
      <c r="BK98" s="589">
        <f t="shared" si="20"/>
        <v>1</v>
      </c>
      <c r="BL98" s="590">
        <f t="shared" si="21"/>
        <v>1</v>
      </c>
    </row>
    <row r="99" spans="1:64">
      <c r="A99" s="8" t="s">
        <v>13</v>
      </c>
      <c r="B99">
        <f t="shared" si="22"/>
        <v>190</v>
      </c>
      <c r="C99" s="286">
        <f>InputData!AK98</f>
        <v>0</v>
      </c>
      <c r="D99" s="287">
        <f>InputData!AL98</f>
        <v>0</v>
      </c>
      <c r="E99" s="287">
        <f>InputData!AM98</f>
        <v>0</v>
      </c>
      <c r="F99" s="287">
        <f>InputData!AN98</f>
        <v>0</v>
      </c>
      <c r="G99" s="741">
        <f>IF($AA$3&lt;$AD$3,EXP(InputData!$AB98*$AA$3^$AQ$2+InputData!$AA98),1)</f>
        <v>1</v>
      </c>
      <c r="H99" s="284">
        <f>IF($AB$3&lt;$AD$3,EXP(InputData!$AB98*$AB$3^$AQ$2+InputData!$AA98),1)</f>
        <v>1</v>
      </c>
      <c r="I99" s="284">
        <f>IF($AC$3&lt;$AD$3,EXP(InputData!$AB98*$AC$3^$AQ$2+InputData!$AA98),1)</f>
        <v>1</v>
      </c>
      <c r="J99" s="284">
        <f>IF($AD$3&lt;$AD$3,EXP(InputData!$AB98*$AD$3^RRinputs!$F$3+InputData!$AA98),1)</f>
        <v>1</v>
      </c>
      <c r="K99" s="741">
        <f>IF($AA$3&lt;$AD$3,EXP(InputData!$AD98*$AA$3^$AQ$3+InputData!$AC98),1)</f>
        <v>1</v>
      </c>
      <c r="L99" s="284">
        <f>IF($AB$3&lt;$AD$3,EXP(InputData!$AD98*$AB$3^$AQ$3+InputData!$AC98),1)</f>
        <v>1</v>
      </c>
      <c r="M99" s="284">
        <f>IF($AC$3&lt;$AD$3,EXP(InputData!$AD98*$AC$3^$AQ$3+InputData!$AC98),1)</f>
        <v>1</v>
      </c>
      <c r="N99" s="285">
        <f>IF($AD$3&lt;$AD$3,EXP(InputData!$AD98*$AD$3^RRinputs!$F$3+InputData!$AC98),1)</f>
        <v>1</v>
      </c>
      <c r="O99" s="284">
        <v>1</v>
      </c>
      <c r="P99" s="284">
        <v>1</v>
      </c>
      <c r="Q99" s="284">
        <v>1</v>
      </c>
      <c r="R99" s="284">
        <v>1</v>
      </c>
      <c r="S99" s="741">
        <f>IF($AA$3&lt;$AD$3,EXP(InputData!$AH98*$AA$3^$AQ$3+InputData!$AG98),1)</f>
        <v>1</v>
      </c>
      <c r="T99" s="284">
        <f>IF($AB$3&lt;$AD$3,EXP(InputData!$AH98*$AB$3^$AQ$3+InputData!$AG98),1)</f>
        <v>1</v>
      </c>
      <c r="U99" s="284">
        <f>IF($AC$3&lt;$AD$3,EXP(InputData!$AH98*$AC$3^$AQ$3+InputData!$AG98),1)</f>
        <v>1</v>
      </c>
      <c r="V99" s="284">
        <f>IF($AD$3&lt;$AD$3,EXP(InputData!$AH98*$AD$3^RRinputs!$F$3+InputData!$AG98),1)</f>
        <v>1</v>
      </c>
      <c r="W99" s="741">
        <f>IF($AA$3&lt;$AD$3,EXP(InputData!$AJ98*$AA$3^$AQ$2+InputData!$AI98),1)</f>
        <v>1</v>
      </c>
      <c r="X99" s="284">
        <f>IF($AB$3&lt;$AD$3,EXP(InputData!$AJ98*$AB$3^$AQ$2+InputData!$AI98),1)</f>
        <v>1</v>
      </c>
      <c r="Y99" s="284">
        <f>IF($AC$3&lt;$AD$3,EXP(InputData!$AJ98*$AC$3^$AQ$2+InputData!$AI98),1)</f>
        <v>1</v>
      </c>
      <c r="Z99" s="284">
        <f>IF($AD$3&lt;$AD$3,EXP(InputData!$AJ98*$AD$3^RRinputs!F$3+InputData!$AI98),1)</f>
        <v>1</v>
      </c>
      <c r="AA99" s="949">
        <f>AA$3+'Run model'!$F$13</f>
        <v>204.75000001000006</v>
      </c>
      <c r="AB99" s="724">
        <f>AB$3+'Run model'!$F$13</f>
        <v>486.45570000000004</v>
      </c>
      <c r="AC99" s="724">
        <f>AC$3+'Run model'!$F$13</f>
        <v>1229.4259999999999</v>
      </c>
      <c r="AD99" s="724">
        <f>AD$3+'Run model'!$F$13</f>
        <v>3305.181</v>
      </c>
      <c r="AE99" s="263">
        <f>IF(AA99&lt;$AD$3,EXP(InputData!$AB98*AA99^$AQ$2+InputData!$AA98),1)</f>
        <v>1</v>
      </c>
      <c r="AF99" s="264">
        <f>IF(AB99&lt;$AD$3,EXP(InputData!$AB98*AB99^$AQ$2+InputData!$AA98),1)</f>
        <v>1</v>
      </c>
      <c r="AG99" s="264">
        <f>IF(AC99&lt;$AD$3,EXP(InputData!$AB98*AC99^$AQ$2+InputData!$AA98),1)</f>
        <v>1</v>
      </c>
      <c r="AH99" s="264">
        <v>1</v>
      </c>
      <c r="AI99" s="741">
        <f>IF(AA99&lt;$AD$3,EXP(InputData!$AD98*AA99^$AQ$3+InputData!$AC98),1)</f>
        <v>1</v>
      </c>
      <c r="AJ99" s="284">
        <f>IF(AB99&lt;$AD$3,EXP(InputData!$AD98*AB99^$AQ$3+InputData!$AC98),1)</f>
        <v>1</v>
      </c>
      <c r="AK99" s="284">
        <f>IF(AC99&lt;$AD$3,EXP(InputData!$AD98*AC99^$AQ$3+InputData!$AC98),1)</f>
        <v>1</v>
      </c>
      <c r="AL99" s="285">
        <v>1</v>
      </c>
      <c r="AM99" s="284">
        <v>1</v>
      </c>
      <c r="AN99" s="284">
        <v>1</v>
      </c>
      <c r="AO99" s="284">
        <v>1</v>
      </c>
      <c r="AP99" s="284">
        <v>1</v>
      </c>
      <c r="AQ99" s="741">
        <f>IF(AA99&lt;$AD$3,EXP(InputData!$AH98*AA99^RRinputs!F$3+InputData!$AG98),1)</f>
        <v>1</v>
      </c>
      <c r="AR99" s="284">
        <f>IF(AB99&lt;$AD$3,EXP(InputData!$AH98*AB99^$AQ$3+InputData!$AG98),1)</f>
        <v>1</v>
      </c>
      <c r="AS99" s="284">
        <f>IF(AC99&lt;$AD$3,EXP(InputData!$AH98*AC99^$AQ$3+InputData!$AG98),1)</f>
        <v>1</v>
      </c>
      <c r="AT99" s="284">
        <v>1</v>
      </c>
      <c r="AU99" s="741">
        <f>IF(AA99&lt;$AD$3,EXP(InputData!$AJ98*AA99^$AQ$2+InputData!$AI98),1)</f>
        <v>1</v>
      </c>
      <c r="AV99" s="284">
        <f>IF(AB99&lt;$AD$3,EXP(InputData!$AJ98*AB99^$AQ$2+InputData!$AI98),1)</f>
        <v>1</v>
      </c>
      <c r="AW99" s="284">
        <f>IF(AC99&lt;$AD$3,EXP(InputData!$AJ98*AC99^$AQ$2+InputData!$AI98),1)</f>
        <v>1</v>
      </c>
      <c r="AX99" s="285">
        <v>1</v>
      </c>
      <c r="AY99" s="586">
        <f>-Diabetes!AK98*(InputData!$BB$5-1)/(Diabetes!Q98*(InputData!$BB$5-1)+1)</f>
        <v>0</v>
      </c>
      <c r="AZ99" s="587">
        <f>-Diabetes!AK98*(InputData!$BC$5-1)/(Diabetes!Q98*(InputData!$BC$5-1)+1)</f>
        <v>0</v>
      </c>
      <c r="BA99" s="588">
        <f t="shared" si="12"/>
        <v>0</v>
      </c>
      <c r="BB99" s="589">
        <f t="shared" si="13"/>
        <v>0</v>
      </c>
      <c r="BC99" s="589">
        <f t="shared" si="14"/>
        <v>0</v>
      </c>
      <c r="BD99" s="589">
        <f t="shared" si="15"/>
        <v>0</v>
      </c>
      <c r="BE99" s="590">
        <f t="shared" si="16"/>
        <v>0</v>
      </c>
      <c r="BF99" s="589">
        <f t="shared" si="17"/>
        <v>1</v>
      </c>
      <c r="BG99" s="589">
        <f t="shared" si="18"/>
        <v>1</v>
      </c>
      <c r="BH99" s="588">
        <f>(1-BA99*(1-InputData!$BD$233))</f>
        <v>1</v>
      </c>
      <c r="BI99" s="589">
        <f>(1-BB99*(1-InputData!$BD$234))</f>
        <v>1</v>
      </c>
      <c r="BJ99" s="589">
        <f t="shared" si="19"/>
        <v>1</v>
      </c>
      <c r="BK99" s="589">
        <f t="shared" si="20"/>
        <v>1</v>
      </c>
      <c r="BL99" s="590">
        <f t="shared" si="21"/>
        <v>1</v>
      </c>
    </row>
    <row r="100" spans="1:64">
      <c r="A100" s="8" t="s">
        <v>13</v>
      </c>
      <c r="B100">
        <f t="shared" si="22"/>
        <v>191</v>
      </c>
      <c r="C100" s="286">
        <f>InputData!AK99</f>
        <v>0</v>
      </c>
      <c r="D100" s="287">
        <f>InputData!AL99</f>
        <v>0</v>
      </c>
      <c r="E100" s="287">
        <f>InputData!AM99</f>
        <v>0</v>
      </c>
      <c r="F100" s="287">
        <f>InputData!AN99</f>
        <v>0</v>
      </c>
      <c r="G100" s="741">
        <f>IF($AA$3&lt;$AD$3,EXP(InputData!$AB99*$AA$3^$AQ$2+InputData!$AA99),1)</f>
        <v>1</v>
      </c>
      <c r="H100" s="284">
        <f>IF($AB$3&lt;$AD$3,EXP(InputData!$AB99*$AB$3^$AQ$2+InputData!$AA99),1)</f>
        <v>1</v>
      </c>
      <c r="I100" s="284">
        <f>IF($AC$3&lt;$AD$3,EXP(InputData!$AB99*$AC$3^$AQ$2+InputData!$AA99),1)</f>
        <v>1</v>
      </c>
      <c r="J100" s="284">
        <f>IF($AD$3&lt;$AD$3,EXP(InputData!$AB99*$AD$3^RRinputs!$F$3+InputData!$AA99),1)</f>
        <v>1</v>
      </c>
      <c r="K100" s="741">
        <f>IF($AA$3&lt;$AD$3,EXP(InputData!$AD99*$AA$3^$AQ$3+InputData!$AC99),1)</f>
        <v>1</v>
      </c>
      <c r="L100" s="284">
        <f>IF($AB$3&lt;$AD$3,EXP(InputData!$AD99*$AB$3^$AQ$3+InputData!$AC99),1)</f>
        <v>1</v>
      </c>
      <c r="M100" s="284">
        <f>IF($AC$3&lt;$AD$3,EXP(InputData!$AD99*$AC$3^$AQ$3+InputData!$AC99),1)</f>
        <v>1</v>
      </c>
      <c r="N100" s="285">
        <f>IF($AD$3&lt;$AD$3,EXP(InputData!$AD99*$AD$3^RRinputs!$F$3+InputData!$AC99),1)</f>
        <v>1</v>
      </c>
      <c r="O100" s="284">
        <v>1</v>
      </c>
      <c r="P100" s="284">
        <v>1</v>
      </c>
      <c r="Q100" s="284">
        <v>1</v>
      </c>
      <c r="R100" s="284">
        <v>1</v>
      </c>
      <c r="S100" s="741">
        <f>IF($AA$3&lt;$AD$3,EXP(InputData!$AH99*$AA$3^$AQ$3+InputData!$AG99),1)</f>
        <v>1</v>
      </c>
      <c r="T100" s="284">
        <f>IF($AB$3&lt;$AD$3,EXP(InputData!$AH99*$AB$3^$AQ$3+InputData!$AG99),1)</f>
        <v>1</v>
      </c>
      <c r="U100" s="284">
        <f>IF($AC$3&lt;$AD$3,EXP(InputData!$AH99*$AC$3^$AQ$3+InputData!$AG99),1)</f>
        <v>1</v>
      </c>
      <c r="V100" s="284">
        <f>IF($AD$3&lt;$AD$3,EXP(InputData!$AH99*$AD$3^RRinputs!$F$3+InputData!$AG99),1)</f>
        <v>1</v>
      </c>
      <c r="W100" s="741">
        <f>IF($AA$3&lt;$AD$3,EXP(InputData!$AJ99*$AA$3^$AQ$2+InputData!$AI99),1)</f>
        <v>1</v>
      </c>
      <c r="X100" s="284">
        <f>IF($AB$3&lt;$AD$3,EXP(InputData!$AJ99*$AB$3^$AQ$2+InputData!$AI99),1)</f>
        <v>1</v>
      </c>
      <c r="Y100" s="284">
        <f>IF($AC$3&lt;$AD$3,EXP(InputData!$AJ99*$AC$3^$AQ$2+InputData!$AI99),1)</f>
        <v>1</v>
      </c>
      <c r="Z100" s="284">
        <f>IF($AD$3&lt;$AD$3,EXP(InputData!$AJ99*$AD$3^RRinputs!F$3+InputData!$AI99),1)</f>
        <v>1</v>
      </c>
      <c r="AA100" s="949">
        <f>AA$3+'Run model'!$F$13</f>
        <v>204.75000001000006</v>
      </c>
      <c r="AB100" s="724">
        <f>AB$3+'Run model'!$F$13</f>
        <v>486.45570000000004</v>
      </c>
      <c r="AC100" s="724">
        <f>AC$3+'Run model'!$F$13</f>
        <v>1229.4259999999999</v>
      </c>
      <c r="AD100" s="724">
        <f>AD$3+'Run model'!$F$13</f>
        <v>3305.181</v>
      </c>
      <c r="AE100" s="263">
        <f>IF(AA100&lt;$AD$3,EXP(InputData!$AB99*AA100^$AQ$2+InputData!$AA99),1)</f>
        <v>1</v>
      </c>
      <c r="AF100" s="264">
        <f>IF(AB100&lt;$AD$3,EXP(InputData!$AB99*AB100^$AQ$2+InputData!$AA99),1)</f>
        <v>1</v>
      </c>
      <c r="AG100" s="264">
        <f>IF(AC100&lt;$AD$3,EXP(InputData!$AB99*AC100^$AQ$2+InputData!$AA99),1)</f>
        <v>1</v>
      </c>
      <c r="AH100" s="264">
        <v>1</v>
      </c>
      <c r="AI100" s="741">
        <f>IF(AA100&lt;$AD$3,EXP(InputData!$AD99*AA100^$AQ$3+InputData!$AC99),1)</f>
        <v>1</v>
      </c>
      <c r="AJ100" s="284">
        <f>IF(AB100&lt;$AD$3,EXP(InputData!$AD99*AB100^$AQ$3+InputData!$AC99),1)</f>
        <v>1</v>
      </c>
      <c r="AK100" s="284">
        <f>IF(AC100&lt;$AD$3,EXP(InputData!$AD99*AC100^$AQ$3+InputData!$AC99),1)</f>
        <v>1</v>
      </c>
      <c r="AL100" s="285">
        <v>1</v>
      </c>
      <c r="AM100" s="284">
        <v>1</v>
      </c>
      <c r="AN100" s="284">
        <v>1</v>
      </c>
      <c r="AO100" s="284">
        <v>1</v>
      </c>
      <c r="AP100" s="284">
        <v>1</v>
      </c>
      <c r="AQ100" s="741">
        <f>IF(AA100&lt;$AD$3,EXP(InputData!$AH99*AA100^RRinputs!F$3+InputData!$AG99),1)</f>
        <v>1</v>
      </c>
      <c r="AR100" s="284">
        <f>IF(AB100&lt;$AD$3,EXP(InputData!$AH99*AB100^$AQ$3+InputData!$AG99),1)</f>
        <v>1</v>
      </c>
      <c r="AS100" s="284">
        <f>IF(AC100&lt;$AD$3,EXP(InputData!$AH99*AC100^$AQ$3+InputData!$AG99),1)</f>
        <v>1</v>
      </c>
      <c r="AT100" s="284">
        <v>1</v>
      </c>
      <c r="AU100" s="741">
        <f>IF(AA100&lt;$AD$3,EXP(InputData!$AJ99*AA100^$AQ$2+InputData!$AI99),1)</f>
        <v>1</v>
      </c>
      <c r="AV100" s="284">
        <f>IF(AB100&lt;$AD$3,EXP(InputData!$AJ99*AB100^$AQ$2+InputData!$AI99),1)</f>
        <v>1</v>
      </c>
      <c r="AW100" s="284">
        <f>IF(AC100&lt;$AD$3,EXP(InputData!$AJ99*AC100^$AQ$2+InputData!$AI99),1)</f>
        <v>1</v>
      </c>
      <c r="AX100" s="285">
        <v>1</v>
      </c>
      <c r="AY100" s="586">
        <f>-Diabetes!AK99*(InputData!$BB$5-1)/(Diabetes!Q99*(InputData!$BB$5-1)+1)</f>
        <v>0</v>
      </c>
      <c r="AZ100" s="587">
        <f>-Diabetes!AK99*(InputData!$BC$5-1)/(Diabetes!Q99*(InputData!$BC$5-1)+1)</f>
        <v>0</v>
      </c>
      <c r="BA100" s="588">
        <f t="shared" si="12"/>
        <v>0</v>
      </c>
      <c r="BB100" s="589">
        <f t="shared" si="13"/>
        <v>0</v>
      </c>
      <c r="BC100" s="589">
        <f t="shared" si="14"/>
        <v>0</v>
      </c>
      <c r="BD100" s="589">
        <f t="shared" si="15"/>
        <v>0</v>
      </c>
      <c r="BE100" s="590">
        <f t="shared" si="16"/>
        <v>0</v>
      </c>
      <c r="BF100" s="589">
        <f t="shared" si="17"/>
        <v>1</v>
      </c>
      <c r="BG100" s="589">
        <f t="shared" si="18"/>
        <v>1</v>
      </c>
      <c r="BH100" s="588">
        <f>(1-BA100*(1-InputData!$BD$233))</f>
        <v>1</v>
      </c>
      <c r="BI100" s="589">
        <f>(1-BB100*(1-InputData!$BD$234))</f>
        <v>1</v>
      </c>
      <c r="BJ100" s="589">
        <f t="shared" si="19"/>
        <v>1</v>
      </c>
      <c r="BK100" s="589">
        <f t="shared" si="20"/>
        <v>1</v>
      </c>
      <c r="BL100" s="590">
        <f t="shared" si="21"/>
        <v>1</v>
      </c>
    </row>
    <row r="101" spans="1:64">
      <c r="A101" s="8" t="s">
        <v>13</v>
      </c>
      <c r="B101">
        <f t="shared" si="22"/>
        <v>192</v>
      </c>
      <c r="C101" s="286">
        <f>InputData!AK100</f>
        <v>0</v>
      </c>
      <c r="D101" s="287">
        <f>InputData!AL100</f>
        <v>0</v>
      </c>
      <c r="E101" s="287">
        <f>InputData!AM100</f>
        <v>0</v>
      </c>
      <c r="F101" s="287">
        <f>InputData!AN100</f>
        <v>0</v>
      </c>
      <c r="G101" s="741">
        <f>IF($AA$3&lt;$AD$3,EXP(InputData!$AB100*$AA$3^$AQ$2+InputData!$AA100),1)</f>
        <v>1</v>
      </c>
      <c r="H101" s="284">
        <f>IF($AB$3&lt;$AD$3,EXP(InputData!$AB100*$AB$3^$AQ$2+InputData!$AA100),1)</f>
        <v>1</v>
      </c>
      <c r="I101" s="284">
        <f>IF($AC$3&lt;$AD$3,EXP(InputData!$AB100*$AC$3^$AQ$2+InputData!$AA100),1)</f>
        <v>1</v>
      </c>
      <c r="J101" s="284">
        <f>IF($AD$3&lt;$AD$3,EXP(InputData!$AB100*$AD$3^RRinputs!$F$3+InputData!$AA100),1)</f>
        <v>1</v>
      </c>
      <c r="K101" s="741">
        <f>IF($AA$3&lt;$AD$3,EXP(InputData!$AD100*$AA$3^$AQ$3+InputData!$AC100),1)</f>
        <v>1</v>
      </c>
      <c r="L101" s="284">
        <f>IF($AB$3&lt;$AD$3,EXP(InputData!$AD100*$AB$3^$AQ$3+InputData!$AC100),1)</f>
        <v>1</v>
      </c>
      <c r="M101" s="284">
        <f>IF($AC$3&lt;$AD$3,EXP(InputData!$AD100*$AC$3^$AQ$3+InputData!$AC100),1)</f>
        <v>1</v>
      </c>
      <c r="N101" s="285">
        <f>IF($AD$3&lt;$AD$3,EXP(InputData!$AD100*$AD$3^RRinputs!$F$3+InputData!$AC100),1)</f>
        <v>1</v>
      </c>
      <c r="O101" s="284">
        <v>1</v>
      </c>
      <c r="P101" s="284">
        <v>1</v>
      </c>
      <c r="Q101" s="284">
        <v>1</v>
      </c>
      <c r="R101" s="284">
        <v>1</v>
      </c>
      <c r="S101" s="741">
        <f>IF($AA$3&lt;$AD$3,EXP(InputData!$AH100*$AA$3^$AQ$3+InputData!$AG100),1)</f>
        <v>1</v>
      </c>
      <c r="T101" s="284">
        <f>IF($AB$3&lt;$AD$3,EXP(InputData!$AH100*$AB$3^$AQ$3+InputData!$AG100),1)</f>
        <v>1</v>
      </c>
      <c r="U101" s="284">
        <f>IF($AC$3&lt;$AD$3,EXP(InputData!$AH100*$AC$3^$AQ$3+InputData!$AG100),1)</f>
        <v>1</v>
      </c>
      <c r="V101" s="284">
        <f>IF($AD$3&lt;$AD$3,EXP(InputData!$AH100*$AD$3^RRinputs!$F$3+InputData!$AG100),1)</f>
        <v>1</v>
      </c>
      <c r="W101" s="741">
        <f>IF($AA$3&lt;$AD$3,EXP(InputData!$AJ100*$AA$3^$AQ$2+InputData!$AI100),1)</f>
        <v>1</v>
      </c>
      <c r="X101" s="284">
        <f>IF($AB$3&lt;$AD$3,EXP(InputData!$AJ100*$AB$3^$AQ$2+InputData!$AI100),1)</f>
        <v>1</v>
      </c>
      <c r="Y101" s="284">
        <f>IF($AC$3&lt;$AD$3,EXP(InputData!$AJ100*$AC$3^$AQ$2+InputData!$AI100),1)</f>
        <v>1</v>
      </c>
      <c r="Z101" s="284">
        <f>IF($AD$3&lt;$AD$3,EXP(InputData!$AJ100*$AD$3^RRinputs!F$3+InputData!$AI100),1)</f>
        <v>1</v>
      </c>
      <c r="AA101" s="949">
        <f>AA$3+'Run model'!$F$13</f>
        <v>204.75000001000006</v>
      </c>
      <c r="AB101" s="724">
        <f>AB$3+'Run model'!$F$13</f>
        <v>486.45570000000004</v>
      </c>
      <c r="AC101" s="724">
        <f>AC$3+'Run model'!$F$13</f>
        <v>1229.4259999999999</v>
      </c>
      <c r="AD101" s="724">
        <f>AD$3+'Run model'!$F$13</f>
        <v>3305.181</v>
      </c>
      <c r="AE101" s="263">
        <f>IF(AA101&lt;$AD$3,EXP(InputData!$AB100*AA101^$AQ$2+InputData!$AA100),1)</f>
        <v>1</v>
      </c>
      <c r="AF101" s="264">
        <f>IF(AB101&lt;$AD$3,EXP(InputData!$AB100*AB101^$AQ$2+InputData!$AA100),1)</f>
        <v>1</v>
      </c>
      <c r="AG101" s="264">
        <f>IF(AC101&lt;$AD$3,EXP(InputData!$AB100*AC101^$AQ$2+InputData!$AA100),1)</f>
        <v>1</v>
      </c>
      <c r="AH101" s="264">
        <v>1</v>
      </c>
      <c r="AI101" s="741">
        <f>IF(AA101&lt;$AD$3,EXP(InputData!$AD100*AA101^$AQ$3+InputData!$AC100),1)</f>
        <v>1</v>
      </c>
      <c r="AJ101" s="284">
        <f>IF(AB101&lt;$AD$3,EXP(InputData!$AD100*AB101^$AQ$3+InputData!$AC100),1)</f>
        <v>1</v>
      </c>
      <c r="AK101" s="284">
        <f>IF(AC101&lt;$AD$3,EXP(InputData!$AD100*AC101^$AQ$3+InputData!$AC100),1)</f>
        <v>1</v>
      </c>
      <c r="AL101" s="285">
        <v>1</v>
      </c>
      <c r="AM101" s="284">
        <v>1</v>
      </c>
      <c r="AN101" s="284">
        <v>1</v>
      </c>
      <c r="AO101" s="284">
        <v>1</v>
      </c>
      <c r="AP101" s="284">
        <v>1</v>
      </c>
      <c r="AQ101" s="741">
        <f>IF(AA101&lt;$AD$3,EXP(InputData!$AH100*AA101^RRinputs!F$3+InputData!$AG100),1)</f>
        <v>1</v>
      </c>
      <c r="AR101" s="284">
        <f>IF(AB101&lt;$AD$3,EXP(InputData!$AH100*AB101^$AQ$3+InputData!$AG100),1)</f>
        <v>1</v>
      </c>
      <c r="AS101" s="284">
        <f>IF(AC101&lt;$AD$3,EXP(InputData!$AH100*AC101^$AQ$3+InputData!$AG100),1)</f>
        <v>1</v>
      </c>
      <c r="AT101" s="284">
        <v>1</v>
      </c>
      <c r="AU101" s="741">
        <f>IF(AA101&lt;$AD$3,EXP(InputData!$AJ100*AA101^$AQ$2+InputData!$AI100),1)</f>
        <v>1</v>
      </c>
      <c r="AV101" s="284">
        <f>IF(AB101&lt;$AD$3,EXP(InputData!$AJ100*AB101^$AQ$2+InputData!$AI100),1)</f>
        <v>1</v>
      </c>
      <c r="AW101" s="284">
        <f>IF(AC101&lt;$AD$3,EXP(InputData!$AJ100*AC101^$AQ$2+InputData!$AI100),1)</f>
        <v>1</v>
      </c>
      <c r="AX101" s="285">
        <v>1</v>
      </c>
      <c r="AY101" s="586">
        <f>-Diabetes!AK100*(InputData!$BB$5-1)/(Diabetes!Q100*(InputData!$BB$5-1)+1)</f>
        <v>0</v>
      </c>
      <c r="AZ101" s="587">
        <f>-Diabetes!AK100*(InputData!$BC$5-1)/(Diabetes!Q100*(InputData!$BC$5-1)+1)</f>
        <v>0</v>
      </c>
      <c r="BA101" s="588">
        <f t="shared" si="12"/>
        <v>0</v>
      </c>
      <c r="BB101" s="589">
        <f t="shared" si="13"/>
        <v>0</v>
      </c>
      <c r="BC101" s="589">
        <f t="shared" si="14"/>
        <v>0</v>
      </c>
      <c r="BD101" s="589">
        <f t="shared" si="15"/>
        <v>0</v>
      </c>
      <c r="BE101" s="590">
        <f t="shared" si="16"/>
        <v>0</v>
      </c>
      <c r="BF101" s="589">
        <f t="shared" si="17"/>
        <v>1</v>
      </c>
      <c r="BG101" s="589">
        <f t="shared" si="18"/>
        <v>1</v>
      </c>
      <c r="BH101" s="588">
        <f>(1-BA101*(1-InputData!$BD$233))</f>
        <v>1</v>
      </c>
      <c r="BI101" s="589">
        <f>(1-BB101*(1-InputData!$BD$234))</f>
        <v>1</v>
      </c>
      <c r="BJ101" s="589">
        <f t="shared" si="19"/>
        <v>1</v>
      </c>
      <c r="BK101" s="589">
        <f t="shared" si="20"/>
        <v>1</v>
      </c>
      <c r="BL101" s="590">
        <f t="shared" si="21"/>
        <v>1</v>
      </c>
    </row>
    <row r="102" spans="1:64">
      <c r="A102" s="8" t="s">
        <v>13</v>
      </c>
      <c r="B102">
        <f t="shared" si="22"/>
        <v>193</v>
      </c>
      <c r="C102" s="286">
        <f>InputData!AK101</f>
        <v>0</v>
      </c>
      <c r="D102" s="287">
        <f>InputData!AL101</f>
        <v>0</v>
      </c>
      <c r="E102" s="287">
        <f>InputData!AM101</f>
        <v>0</v>
      </c>
      <c r="F102" s="287">
        <f>InputData!AN101</f>
        <v>0</v>
      </c>
      <c r="G102" s="741">
        <f>IF($AA$3&lt;$AD$3,EXP(InputData!$AB101*$AA$3^$AQ$2+InputData!$AA101),1)</f>
        <v>1</v>
      </c>
      <c r="H102" s="284">
        <f>IF($AB$3&lt;$AD$3,EXP(InputData!$AB101*$AB$3^$AQ$2+InputData!$AA101),1)</f>
        <v>1</v>
      </c>
      <c r="I102" s="284">
        <f>IF($AC$3&lt;$AD$3,EXP(InputData!$AB101*$AC$3^$AQ$2+InputData!$AA101),1)</f>
        <v>1</v>
      </c>
      <c r="J102" s="284">
        <f>IF($AD$3&lt;$AD$3,EXP(InputData!$AB101*$AD$3^RRinputs!$F$3+InputData!$AA101),1)</f>
        <v>1</v>
      </c>
      <c r="K102" s="741">
        <f>IF($AA$3&lt;$AD$3,EXP(InputData!$AD101*$AA$3^$AQ$3+InputData!$AC101),1)</f>
        <v>1</v>
      </c>
      <c r="L102" s="284">
        <f>IF($AB$3&lt;$AD$3,EXP(InputData!$AD101*$AB$3^$AQ$3+InputData!$AC101),1)</f>
        <v>1</v>
      </c>
      <c r="M102" s="284">
        <f>IF($AC$3&lt;$AD$3,EXP(InputData!$AD101*$AC$3^$AQ$3+InputData!$AC101),1)</f>
        <v>1</v>
      </c>
      <c r="N102" s="285">
        <f>IF($AD$3&lt;$AD$3,EXP(InputData!$AD101*$AD$3^RRinputs!$F$3+InputData!$AC101),1)</f>
        <v>1</v>
      </c>
      <c r="O102" s="284">
        <v>1</v>
      </c>
      <c r="P102" s="284">
        <v>1</v>
      </c>
      <c r="Q102" s="284">
        <v>1</v>
      </c>
      <c r="R102" s="284">
        <v>1</v>
      </c>
      <c r="S102" s="741">
        <f>IF($AA$3&lt;$AD$3,EXP(InputData!$AH101*$AA$3^$AQ$3+InputData!$AG101),1)</f>
        <v>1</v>
      </c>
      <c r="T102" s="284">
        <f>IF($AB$3&lt;$AD$3,EXP(InputData!$AH101*$AB$3^$AQ$3+InputData!$AG101),1)</f>
        <v>1</v>
      </c>
      <c r="U102" s="284">
        <f>IF($AC$3&lt;$AD$3,EXP(InputData!$AH101*$AC$3^$AQ$3+InputData!$AG101),1)</f>
        <v>1</v>
      </c>
      <c r="V102" s="284">
        <f>IF($AD$3&lt;$AD$3,EXP(InputData!$AH101*$AD$3^RRinputs!$F$3+InputData!$AG101),1)</f>
        <v>1</v>
      </c>
      <c r="W102" s="741">
        <f>IF($AA$3&lt;$AD$3,EXP(InputData!$AJ101*$AA$3^$AQ$2+InputData!$AI101),1)</f>
        <v>1</v>
      </c>
      <c r="X102" s="284">
        <f>IF($AB$3&lt;$AD$3,EXP(InputData!$AJ101*$AB$3^$AQ$2+InputData!$AI101),1)</f>
        <v>1</v>
      </c>
      <c r="Y102" s="284">
        <f>IF($AC$3&lt;$AD$3,EXP(InputData!$AJ101*$AC$3^$AQ$2+InputData!$AI101),1)</f>
        <v>1</v>
      </c>
      <c r="Z102" s="284">
        <f>IF($AD$3&lt;$AD$3,EXP(InputData!$AJ101*$AD$3^RRinputs!F$3+InputData!$AI101),1)</f>
        <v>1</v>
      </c>
      <c r="AA102" s="949">
        <f>AA$3+'Run model'!$F$13</f>
        <v>204.75000001000006</v>
      </c>
      <c r="AB102" s="724">
        <f>AB$3+'Run model'!$F$13</f>
        <v>486.45570000000004</v>
      </c>
      <c r="AC102" s="724">
        <f>AC$3+'Run model'!$F$13</f>
        <v>1229.4259999999999</v>
      </c>
      <c r="AD102" s="724">
        <f>AD$3+'Run model'!$F$13</f>
        <v>3305.181</v>
      </c>
      <c r="AE102" s="263">
        <f>IF(AA102&lt;$AD$3,EXP(InputData!$AB101*AA102^$AQ$2+InputData!$AA101),1)</f>
        <v>1</v>
      </c>
      <c r="AF102" s="264">
        <f>IF(AB102&lt;$AD$3,EXP(InputData!$AB101*AB102^$AQ$2+InputData!$AA101),1)</f>
        <v>1</v>
      </c>
      <c r="AG102" s="264">
        <f>IF(AC102&lt;$AD$3,EXP(InputData!$AB101*AC102^$AQ$2+InputData!$AA101),1)</f>
        <v>1</v>
      </c>
      <c r="AH102" s="264">
        <v>1</v>
      </c>
      <c r="AI102" s="741">
        <f>IF(AA102&lt;$AD$3,EXP(InputData!$AD101*AA102^$AQ$3+InputData!$AC101),1)</f>
        <v>1</v>
      </c>
      <c r="AJ102" s="284">
        <f>IF(AB102&lt;$AD$3,EXP(InputData!$AD101*AB102^$AQ$3+InputData!$AC101),1)</f>
        <v>1</v>
      </c>
      <c r="AK102" s="284">
        <f>IF(AC102&lt;$AD$3,EXP(InputData!$AD101*AC102^$AQ$3+InputData!$AC101),1)</f>
        <v>1</v>
      </c>
      <c r="AL102" s="285">
        <v>1</v>
      </c>
      <c r="AM102" s="284">
        <v>1</v>
      </c>
      <c r="AN102" s="284">
        <v>1</v>
      </c>
      <c r="AO102" s="284">
        <v>1</v>
      </c>
      <c r="AP102" s="284">
        <v>1</v>
      </c>
      <c r="AQ102" s="741">
        <f>IF(AA102&lt;$AD$3,EXP(InputData!$AH101*AA102^RRinputs!F$3+InputData!$AG101),1)</f>
        <v>1</v>
      </c>
      <c r="AR102" s="284">
        <f>IF(AB102&lt;$AD$3,EXP(InputData!$AH101*AB102^$AQ$3+InputData!$AG101),1)</f>
        <v>1</v>
      </c>
      <c r="AS102" s="284">
        <f>IF(AC102&lt;$AD$3,EXP(InputData!$AH101*AC102^$AQ$3+InputData!$AG101),1)</f>
        <v>1</v>
      </c>
      <c r="AT102" s="284">
        <v>1</v>
      </c>
      <c r="AU102" s="741">
        <f>IF(AA102&lt;$AD$3,EXP(InputData!$AJ101*AA102^$AQ$2+InputData!$AI101),1)</f>
        <v>1</v>
      </c>
      <c r="AV102" s="284">
        <f>IF(AB102&lt;$AD$3,EXP(InputData!$AJ101*AB102^$AQ$2+InputData!$AI101),1)</f>
        <v>1</v>
      </c>
      <c r="AW102" s="284">
        <f>IF(AC102&lt;$AD$3,EXP(InputData!$AJ101*AC102^$AQ$2+InputData!$AI101),1)</f>
        <v>1</v>
      </c>
      <c r="AX102" s="285">
        <v>1</v>
      </c>
      <c r="AY102" s="586">
        <f>-Diabetes!AK101*(InputData!$BB$5-1)/(Diabetes!Q101*(InputData!$BB$5-1)+1)</f>
        <v>0</v>
      </c>
      <c r="AZ102" s="587">
        <f>-Diabetes!AK101*(InputData!$BC$5-1)/(Diabetes!Q101*(InputData!$BC$5-1)+1)</f>
        <v>0</v>
      </c>
      <c r="BA102" s="588">
        <f t="shared" si="12"/>
        <v>0</v>
      </c>
      <c r="BB102" s="589">
        <f t="shared" si="13"/>
        <v>0</v>
      </c>
      <c r="BC102" s="589">
        <f t="shared" si="14"/>
        <v>0</v>
      </c>
      <c r="BD102" s="589">
        <f t="shared" si="15"/>
        <v>0</v>
      </c>
      <c r="BE102" s="590">
        <f t="shared" si="16"/>
        <v>0</v>
      </c>
      <c r="BF102" s="589">
        <f t="shared" si="17"/>
        <v>1</v>
      </c>
      <c r="BG102" s="589">
        <f t="shared" si="18"/>
        <v>1</v>
      </c>
      <c r="BH102" s="588">
        <f>(1-BA102*(1-InputData!$BD$233))</f>
        <v>1</v>
      </c>
      <c r="BI102" s="589">
        <f>(1-BB102*(1-InputData!$BD$234))</f>
        <v>1</v>
      </c>
      <c r="BJ102" s="589">
        <f t="shared" si="19"/>
        <v>1</v>
      </c>
      <c r="BK102" s="589">
        <f t="shared" si="20"/>
        <v>1</v>
      </c>
      <c r="BL102" s="590">
        <f t="shared" si="21"/>
        <v>1</v>
      </c>
    </row>
    <row r="103" spans="1:64">
      <c r="A103" s="8" t="s">
        <v>13</v>
      </c>
      <c r="B103">
        <f t="shared" si="22"/>
        <v>194</v>
      </c>
      <c r="C103" s="286">
        <f>InputData!AK102</f>
        <v>0</v>
      </c>
      <c r="D103" s="287">
        <f>InputData!AL102</f>
        <v>0</v>
      </c>
      <c r="E103" s="287">
        <f>InputData!AM102</f>
        <v>0</v>
      </c>
      <c r="F103" s="287">
        <f>InputData!AN102</f>
        <v>0</v>
      </c>
      <c r="G103" s="741">
        <f>IF($AA$3&lt;$AD$3,EXP(InputData!$AB102*$AA$3^$AQ$2+InputData!$AA102),1)</f>
        <v>1</v>
      </c>
      <c r="H103" s="284">
        <f>IF($AB$3&lt;$AD$3,EXP(InputData!$AB102*$AB$3^$AQ$2+InputData!$AA102),1)</f>
        <v>1</v>
      </c>
      <c r="I103" s="284">
        <f>IF($AC$3&lt;$AD$3,EXP(InputData!$AB102*$AC$3^$AQ$2+InputData!$AA102),1)</f>
        <v>1</v>
      </c>
      <c r="J103" s="284">
        <f>IF($AD$3&lt;$AD$3,EXP(InputData!$AB102*$AD$3^RRinputs!$F$3+InputData!$AA102),1)</f>
        <v>1</v>
      </c>
      <c r="K103" s="741">
        <f>IF($AA$3&lt;$AD$3,EXP(InputData!$AD102*$AA$3^$AQ$3+InputData!$AC102),1)</f>
        <v>1</v>
      </c>
      <c r="L103" s="284">
        <f>IF($AB$3&lt;$AD$3,EXP(InputData!$AD102*$AB$3^$AQ$3+InputData!$AC102),1)</f>
        <v>1</v>
      </c>
      <c r="M103" s="284">
        <f>IF($AC$3&lt;$AD$3,EXP(InputData!$AD102*$AC$3^$AQ$3+InputData!$AC102),1)</f>
        <v>1</v>
      </c>
      <c r="N103" s="285">
        <f>IF($AD$3&lt;$AD$3,EXP(InputData!$AD102*$AD$3^RRinputs!$F$3+InputData!$AC102),1)</f>
        <v>1</v>
      </c>
      <c r="O103" s="284">
        <v>1</v>
      </c>
      <c r="P103" s="284">
        <v>1</v>
      </c>
      <c r="Q103" s="284">
        <v>1</v>
      </c>
      <c r="R103" s="284">
        <v>1</v>
      </c>
      <c r="S103" s="741">
        <f>IF($AA$3&lt;$AD$3,EXP(InputData!$AH102*$AA$3^$AQ$3+InputData!$AG102),1)</f>
        <v>1</v>
      </c>
      <c r="T103" s="284">
        <f>IF($AB$3&lt;$AD$3,EXP(InputData!$AH102*$AB$3^$AQ$3+InputData!$AG102),1)</f>
        <v>1</v>
      </c>
      <c r="U103" s="284">
        <f>IF($AC$3&lt;$AD$3,EXP(InputData!$AH102*$AC$3^$AQ$3+InputData!$AG102),1)</f>
        <v>1</v>
      </c>
      <c r="V103" s="284">
        <f>IF($AD$3&lt;$AD$3,EXP(InputData!$AH102*$AD$3^RRinputs!$F$3+InputData!$AG102),1)</f>
        <v>1</v>
      </c>
      <c r="W103" s="741">
        <f>IF($AA$3&lt;$AD$3,EXP(InputData!$AJ102*$AA$3^$AQ$2+InputData!$AI102),1)</f>
        <v>1</v>
      </c>
      <c r="X103" s="284">
        <f>IF($AB$3&lt;$AD$3,EXP(InputData!$AJ102*$AB$3^$AQ$2+InputData!$AI102),1)</f>
        <v>1</v>
      </c>
      <c r="Y103" s="284">
        <f>IF($AC$3&lt;$AD$3,EXP(InputData!$AJ102*$AC$3^$AQ$2+InputData!$AI102),1)</f>
        <v>1</v>
      </c>
      <c r="Z103" s="284">
        <f>IF($AD$3&lt;$AD$3,EXP(InputData!$AJ102*$AD$3^RRinputs!F$3+InputData!$AI102),1)</f>
        <v>1</v>
      </c>
      <c r="AA103" s="949">
        <f>AA$3+'Run model'!$F$13</f>
        <v>204.75000001000006</v>
      </c>
      <c r="AB103" s="724">
        <f>AB$3+'Run model'!$F$13</f>
        <v>486.45570000000004</v>
      </c>
      <c r="AC103" s="724">
        <f>AC$3+'Run model'!$F$13</f>
        <v>1229.4259999999999</v>
      </c>
      <c r="AD103" s="724">
        <f>AD$3+'Run model'!$F$13</f>
        <v>3305.181</v>
      </c>
      <c r="AE103" s="263">
        <f>IF(AA103&lt;$AD$3,EXP(InputData!$AB102*AA103^$AQ$2+InputData!$AA102),1)</f>
        <v>1</v>
      </c>
      <c r="AF103" s="264">
        <f>IF(AB103&lt;$AD$3,EXP(InputData!$AB102*AB103^$AQ$2+InputData!$AA102),1)</f>
        <v>1</v>
      </c>
      <c r="AG103" s="264">
        <f>IF(AC103&lt;$AD$3,EXP(InputData!$AB102*AC103^$AQ$2+InputData!$AA102),1)</f>
        <v>1</v>
      </c>
      <c r="AH103" s="264">
        <v>1</v>
      </c>
      <c r="AI103" s="741">
        <f>IF(AA103&lt;$AD$3,EXP(InputData!$AD102*AA103^$AQ$3+InputData!$AC102),1)</f>
        <v>1</v>
      </c>
      <c r="AJ103" s="284">
        <f>IF(AB103&lt;$AD$3,EXP(InputData!$AD102*AB103^$AQ$3+InputData!$AC102),1)</f>
        <v>1</v>
      </c>
      <c r="AK103" s="284">
        <f>IF(AC103&lt;$AD$3,EXP(InputData!$AD102*AC103^$AQ$3+InputData!$AC102),1)</f>
        <v>1</v>
      </c>
      <c r="AL103" s="285">
        <v>1</v>
      </c>
      <c r="AM103" s="284">
        <v>1</v>
      </c>
      <c r="AN103" s="284">
        <v>1</v>
      </c>
      <c r="AO103" s="284">
        <v>1</v>
      </c>
      <c r="AP103" s="284">
        <v>1</v>
      </c>
      <c r="AQ103" s="741">
        <f>IF(AA103&lt;$AD$3,EXP(InputData!$AH102*AA103^RRinputs!F$3+InputData!$AG102),1)</f>
        <v>1</v>
      </c>
      <c r="AR103" s="284">
        <f>IF(AB103&lt;$AD$3,EXP(InputData!$AH102*AB103^$AQ$3+InputData!$AG102),1)</f>
        <v>1</v>
      </c>
      <c r="AS103" s="284">
        <f>IF(AC103&lt;$AD$3,EXP(InputData!$AH102*AC103^$AQ$3+InputData!$AG102),1)</f>
        <v>1</v>
      </c>
      <c r="AT103" s="284">
        <v>1</v>
      </c>
      <c r="AU103" s="741">
        <f>IF(AA103&lt;$AD$3,EXP(InputData!$AJ102*AA103^$AQ$2+InputData!$AI102),1)</f>
        <v>1</v>
      </c>
      <c r="AV103" s="284">
        <f>IF(AB103&lt;$AD$3,EXP(InputData!$AJ102*AB103^$AQ$2+InputData!$AI102),1)</f>
        <v>1</v>
      </c>
      <c r="AW103" s="284">
        <f>IF(AC103&lt;$AD$3,EXP(InputData!$AJ102*AC103^$AQ$2+InputData!$AI102),1)</f>
        <v>1</v>
      </c>
      <c r="AX103" s="285">
        <v>1</v>
      </c>
      <c r="AY103" s="586">
        <f>-Diabetes!AK102*(InputData!$BB$5-1)/(Diabetes!Q102*(InputData!$BB$5-1)+1)</f>
        <v>0</v>
      </c>
      <c r="AZ103" s="587">
        <f>-Diabetes!AK102*(InputData!$BC$5-1)/(Diabetes!Q102*(InputData!$BC$5-1)+1)</f>
        <v>0</v>
      </c>
      <c r="BA103" s="588">
        <f t="shared" si="12"/>
        <v>0</v>
      </c>
      <c r="BB103" s="589">
        <f t="shared" si="13"/>
        <v>0</v>
      </c>
      <c r="BC103" s="589">
        <f t="shared" si="14"/>
        <v>0</v>
      </c>
      <c r="BD103" s="589">
        <f t="shared" si="15"/>
        <v>0</v>
      </c>
      <c r="BE103" s="590">
        <f t="shared" si="16"/>
        <v>0</v>
      </c>
      <c r="BF103" s="589">
        <f t="shared" si="17"/>
        <v>1</v>
      </c>
      <c r="BG103" s="589">
        <f t="shared" si="18"/>
        <v>1</v>
      </c>
      <c r="BH103" s="588">
        <f>(1-BA103*(1-InputData!$BD$233))</f>
        <v>1</v>
      </c>
      <c r="BI103" s="589">
        <f>(1-BB103*(1-InputData!$BD$234))</f>
        <v>1</v>
      </c>
      <c r="BJ103" s="589">
        <f t="shared" si="19"/>
        <v>1</v>
      </c>
      <c r="BK103" s="589">
        <f t="shared" si="20"/>
        <v>1</v>
      </c>
      <c r="BL103" s="590">
        <f t="shared" si="21"/>
        <v>1</v>
      </c>
    </row>
    <row r="104" spans="1:64">
      <c r="A104" s="8" t="s">
        <v>13</v>
      </c>
      <c r="B104">
        <f t="shared" si="22"/>
        <v>195</v>
      </c>
      <c r="C104" s="286">
        <f>InputData!AK103</f>
        <v>0</v>
      </c>
      <c r="D104" s="287">
        <f>InputData!AL103</f>
        <v>0</v>
      </c>
      <c r="E104" s="287">
        <f>InputData!AM103</f>
        <v>0</v>
      </c>
      <c r="F104" s="287">
        <f>InputData!AN103</f>
        <v>0</v>
      </c>
      <c r="G104" s="741">
        <f>IF($AA$3&lt;$AD$3,EXP(InputData!$AB103*$AA$3^$AQ$2+InputData!$AA103),1)</f>
        <v>1</v>
      </c>
      <c r="H104" s="284">
        <f>IF($AB$3&lt;$AD$3,EXP(InputData!$AB103*$AB$3^$AQ$2+InputData!$AA103),1)</f>
        <v>1</v>
      </c>
      <c r="I104" s="284">
        <f>IF($AC$3&lt;$AD$3,EXP(InputData!$AB103*$AC$3^$AQ$2+InputData!$AA103),1)</f>
        <v>1</v>
      </c>
      <c r="J104" s="284">
        <f>IF($AD$3&lt;$AD$3,EXP(InputData!$AB103*$AD$3^RRinputs!$F$3+InputData!$AA103),1)</f>
        <v>1</v>
      </c>
      <c r="K104" s="741">
        <f>IF($AA$3&lt;$AD$3,EXP(InputData!$AD103*$AA$3^$AQ$3+InputData!$AC103),1)</f>
        <v>1</v>
      </c>
      <c r="L104" s="284">
        <f>IF($AB$3&lt;$AD$3,EXP(InputData!$AD103*$AB$3^$AQ$3+InputData!$AC103),1)</f>
        <v>1</v>
      </c>
      <c r="M104" s="284">
        <f>IF($AC$3&lt;$AD$3,EXP(InputData!$AD103*$AC$3^$AQ$3+InputData!$AC103),1)</f>
        <v>1</v>
      </c>
      <c r="N104" s="285">
        <f>IF($AD$3&lt;$AD$3,EXP(InputData!$AD103*$AD$3^RRinputs!$F$3+InputData!$AC103),1)</f>
        <v>1</v>
      </c>
      <c r="O104" s="284">
        <v>1</v>
      </c>
      <c r="P104" s="284">
        <v>1</v>
      </c>
      <c r="Q104" s="284">
        <v>1</v>
      </c>
      <c r="R104" s="284">
        <v>1</v>
      </c>
      <c r="S104" s="741">
        <f>IF($AA$3&lt;$AD$3,EXP(InputData!$AH103*$AA$3^$AQ$3+InputData!$AG103),1)</f>
        <v>1</v>
      </c>
      <c r="T104" s="284">
        <f>IF($AB$3&lt;$AD$3,EXP(InputData!$AH103*$AB$3^$AQ$3+InputData!$AG103),1)</f>
        <v>1</v>
      </c>
      <c r="U104" s="284">
        <f>IF($AC$3&lt;$AD$3,EXP(InputData!$AH103*$AC$3^$AQ$3+InputData!$AG103),1)</f>
        <v>1</v>
      </c>
      <c r="V104" s="284">
        <f>IF($AD$3&lt;$AD$3,EXP(InputData!$AH103*$AD$3^RRinputs!$F$3+InputData!$AG103),1)</f>
        <v>1</v>
      </c>
      <c r="W104" s="741">
        <f>IF($AA$3&lt;$AD$3,EXP(InputData!$AJ103*$AA$3^$AQ$2+InputData!$AI103),1)</f>
        <v>1</v>
      </c>
      <c r="X104" s="284">
        <f>IF($AB$3&lt;$AD$3,EXP(InputData!$AJ103*$AB$3^$AQ$2+InputData!$AI103),1)</f>
        <v>1</v>
      </c>
      <c r="Y104" s="284">
        <f>IF($AC$3&lt;$AD$3,EXP(InputData!$AJ103*$AC$3^$AQ$2+InputData!$AI103),1)</f>
        <v>1</v>
      </c>
      <c r="Z104" s="284">
        <f>IF($AD$3&lt;$AD$3,EXP(InputData!$AJ103*$AD$3^RRinputs!F$3+InputData!$AI103),1)</f>
        <v>1</v>
      </c>
      <c r="AA104" s="949">
        <f>AA$3+'Run model'!$F$13</f>
        <v>204.75000001000006</v>
      </c>
      <c r="AB104" s="724">
        <f>AB$3+'Run model'!$F$13</f>
        <v>486.45570000000004</v>
      </c>
      <c r="AC104" s="724">
        <f>AC$3+'Run model'!$F$13</f>
        <v>1229.4259999999999</v>
      </c>
      <c r="AD104" s="724">
        <f>AD$3+'Run model'!$F$13</f>
        <v>3305.181</v>
      </c>
      <c r="AE104" s="263">
        <f>IF(AA104&lt;$AD$3,EXP(InputData!$AB103*AA104^$AQ$2+InputData!$AA103),1)</f>
        <v>1</v>
      </c>
      <c r="AF104" s="264">
        <f>IF(AB104&lt;$AD$3,EXP(InputData!$AB103*AB104^$AQ$2+InputData!$AA103),1)</f>
        <v>1</v>
      </c>
      <c r="AG104" s="264">
        <f>IF(AC104&lt;$AD$3,EXP(InputData!$AB103*AC104^$AQ$2+InputData!$AA103),1)</f>
        <v>1</v>
      </c>
      <c r="AH104" s="264">
        <v>1</v>
      </c>
      <c r="AI104" s="741">
        <f>IF(AA104&lt;$AD$3,EXP(InputData!$AD103*AA104^$AQ$3+InputData!$AC103),1)</f>
        <v>1</v>
      </c>
      <c r="AJ104" s="284">
        <f>IF(AB104&lt;$AD$3,EXP(InputData!$AD103*AB104^$AQ$3+InputData!$AC103),1)</f>
        <v>1</v>
      </c>
      <c r="AK104" s="284">
        <f>IF(AC104&lt;$AD$3,EXP(InputData!$AD103*AC104^$AQ$3+InputData!$AC103),1)</f>
        <v>1</v>
      </c>
      <c r="AL104" s="285">
        <v>1</v>
      </c>
      <c r="AM104" s="284">
        <v>1</v>
      </c>
      <c r="AN104" s="284">
        <v>1</v>
      </c>
      <c r="AO104" s="284">
        <v>1</v>
      </c>
      <c r="AP104" s="284">
        <v>1</v>
      </c>
      <c r="AQ104" s="741">
        <f>IF(AA104&lt;$AD$3,EXP(InputData!$AH103*AA104^RRinputs!F$3+InputData!$AG103),1)</f>
        <v>1</v>
      </c>
      <c r="AR104" s="284">
        <f>IF(AB104&lt;$AD$3,EXP(InputData!$AH103*AB104^$AQ$3+InputData!$AG103),1)</f>
        <v>1</v>
      </c>
      <c r="AS104" s="284">
        <f>IF(AC104&lt;$AD$3,EXP(InputData!$AH103*AC104^$AQ$3+InputData!$AG103),1)</f>
        <v>1</v>
      </c>
      <c r="AT104" s="284">
        <v>1</v>
      </c>
      <c r="AU104" s="741">
        <f>IF(AA104&lt;$AD$3,EXP(InputData!$AJ103*AA104^$AQ$2+InputData!$AI103),1)</f>
        <v>1</v>
      </c>
      <c r="AV104" s="284">
        <f>IF(AB104&lt;$AD$3,EXP(InputData!$AJ103*AB104^$AQ$2+InputData!$AI103),1)</f>
        <v>1</v>
      </c>
      <c r="AW104" s="284">
        <f>IF(AC104&lt;$AD$3,EXP(InputData!$AJ103*AC104^$AQ$2+InputData!$AI103),1)</f>
        <v>1</v>
      </c>
      <c r="AX104" s="285">
        <v>1</v>
      </c>
      <c r="AY104" s="586">
        <f>-Diabetes!AK103*(InputData!$BB$5-1)/(Diabetes!Q103*(InputData!$BB$5-1)+1)</f>
        <v>0</v>
      </c>
      <c r="AZ104" s="587">
        <f>-Diabetes!AK103*(InputData!$BC$5-1)/(Diabetes!Q103*(InputData!$BC$5-1)+1)</f>
        <v>0</v>
      </c>
      <c r="BA104" s="588">
        <f t="shared" si="12"/>
        <v>0</v>
      </c>
      <c r="BB104" s="589">
        <f t="shared" si="13"/>
        <v>0</v>
      </c>
      <c r="BC104" s="589">
        <f t="shared" si="14"/>
        <v>0</v>
      </c>
      <c r="BD104" s="589">
        <f t="shared" si="15"/>
        <v>0</v>
      </c>
      <c r="BE104" s="590">
        <f t="shared" si="16"/>
        <v>0</v>
      </c>
      <c r="BF104" s="589">
        <f t="shared" si="17"/>
        <v>1</v>
      </c>
      <c r="BG104" s="589">
        <f t="shared" si="18"/>
        <v>1</v>
      </c>
      <c r="BH104" s="588">
        <f>(1-BA104*(1-InputData!$BD$233))</f>
        <v>1</v>
      </c>
      <c r="BI104" s="589">
        <f>(1-BB104*(1-InputData!$BD$234))</f>
        <v>1</v>
      </c>
      <c r="BJ104" s="589">
        <f t="shared" si="19"/>
        <v>1</v>
      </c>
      <c r="BK104" s="589">
        <f t="shared" si="20"/>
        <v>1</v>
      </c>
      <c r="BL104" s="590">
        <f t="shared" si="21"/>
        <v>1</v>
      </c>
    </row>
    <row r="105" spans="1:64">
      <c r="A105" s="8" t="s">
        <v>13</v>
      </c>
      <c r="B105">
        <f t="shared" si="22"/>
        <v>196</v>
      </c>
      <c r="C105" s="286">
        <f>InputData!AK104</f>
        <v>0</v>
      </c>
      <c r="D105" s="287">
        <f>InputData!AL104</f>
        <v>0</v>
      </c>
      <c r="E105" s="287">
        <f>InputData!AM104</f>
        <v>0</v>
      </c>
      <c r="F105" s="287">
        <f>InputData!AN104</f>
        <v>0</v>
      </c>
      <c r="G105" s="741">
        <f>IF($AA$3&lt;$AD$3,EXP(InputData!$AB104*$AA$3^$AQ$2+InputData!$AA104),1)</f>
        <v>1</v>
      </c>
      <c r="H105" s="284">
        <f>IF($AB$3&lt;$AD$3,EXP(InputData!$AB104*$AB$3^$AQ$2+InputData!$AA104),1)</f>
        <v>1</v>
      </c>
      <c r="I105" s="284">
        <f>IF($AC$3&lt;$AD$3,EXP(InputData!$AB104*$AC$3^$AQ$2+InputData!$AA104),1)</f>
        <v>1</v>
      </c>
      <c r="J105" s="284">
        <f>IF($AD$3&lt;$AD$3,EXP(InputData!$AB104*$AD$3^RRinputs!$F$3+InputData!$AA104),1)</f>
        <v>1</v>
      </c>
      <c r="K105" s="741">
        <f>IF($AA$3&lt;$AD$3,EXP(InputData!$AD104*$AA$3^$AQ$3+InputData!$AC104),1)</f>
        <v>1</v>
      </c>
      <c r="L105" s="284">
        <f>IF($AB$3&lt;$AD$3,EXP(InputData!$AD104*$AB$3^$AQ$3+InputData!$AC104),1)</f>
        <v>1</v>
      </c>
      <c r="M105" s="284">
        <f>IF($AC$3&lt;$AD$3,EXP(InputData!$AD104*$AC$3^$AQ$3+InputData!$AC104),1)</f>
        <v>1</v>
      </c>
      <c r="N105" s="285">
        <f>IF($AD$3&lt;$AD$3,EXP(InputData!$AD104*$AD$3^RRinputs!$F$3+InputData!$AC104),1)</f>
        <v>1</v>
      </c>
      <c r="O105" s="284">
        <v>1</v>
      </c>
      <c r="P105" s="284">
        <v>1</v>
      </c>
      <c r="Q105" s="284">
        <v>1</v>
      </c>
      <c r="R105" s="284">
        <v>1</v>
      </c>
      <c r="S105" s="741">
        <f>IF($AA$3&lt;$AD$3,EXP(InputData!$AH104*$AA$3^$AQ$3+InputData!$AG104),1)</f>
        <v>1</v>
      </c>
      <c r="T105" s="284">
        <f>IF($AB$3&lt;$AD$3,EXP(InputData!$AH104*$AB$3^$AQ$3+InputData!$AG104),1)</f>
        <v>1</v>
      </c>
      <c r="U105" s="284">
        <f>IF($AC$3&lt;$AD$3,EXP(InputData!$AH104*$AC$3^$AQ$3+InputData!$AG104),1)</f>
        <v>1</v>
      </c>
      <c r="V105" s="284">
        <f>IF($AD$3&lt;$AD$3,EXP(InputData!$AH104*$AD$3^RRinputs!$F$3+InputData!$AG104),1)</f>
        <v>1</v>
      </c>
      <c r="W105" s="741">
        <f>IF($AA$3&lt;$AD$3,EXP(InputData!$AJ104*$AA$3^$AQ$2+InputData!$AI104),1)</f>
        <v>1</v>
      </c>
      <c r="X105" s="284">
        <f>IF($AB$3&lt;$AD$3,EXP(InputData!$AJ104*$AB$3^$AQ$2+InputData!$AI104),1)</f>
        <v>1</v>
      </c>
      <c r="Y105" s="284">
        <f>IF($AC$3&lt;$AD$3,EXP(InputData!$AJ104*$AC$3^$AQ$2+InputData!$AI104),1)</f>
        <v>1</v>
      </c>
      <c r="Z105" s="284">
        <f>IF($AD$3&lt;$AD$3,EXP(InputData!$AJ104*$AD$3^RRinputs!F$3+InputData!$AI104),1)</f>
        <v>1</v>
      </c>
      <c r="AA105" s="949">
        <f>AA$3+'Run model'!$F$13</f>
        <v>204.75000001000006</v>
      </c>
      <c r="AB105" s="724">
        <f>AB$3+'Run model'!$F$13</f>
        <v>486.45570000000004</v>
      </c>
      <c r="AC105" s="724">
        <f>AC$3+'Run model'!$F$13</f>
        <v>1229.4259999999999</v>
      </c>
      <c r="AD105" s="724">
        <f>AD$3+'Run model'!$F$13</f>
        <v>3305.181</v>
      </c>
      <c r="AE105" s="263">
        <f>IF(AA105&lt;$AD$3,EXP(InputData!$AB104*AA105^$AQ$2+InputData!$AA104),1)</f>
        <v>1</v>
      </c>
      <c r="AF105" s="264">
        <f>IF(AB105&lt;$AD$3,EXP(InputData!$AB104*AB105^$AQ$2+InputData!$AA104),1)</f>
        <v>1</v>
      </c>
      <c r="AG105" s="264">
        <f>IF(AC105&lt;$AD$3,EXP(InputData!$AB104*AC105^$AQ$2+InputData!$AA104),1)</f>
        <v>1</v>
      </c>
      <c r="AH105" s="264">
        <v>1</v>
      </c>
      <c r="AI105" s="741">
        <f>IF(AA105&lt;$AD$3,EXP(InputData!$AD104*AA105^$AQ$3+InputData!$AC104),1)</f>
        <v>1</v>
      </c>
      <c r="AJ105" s="284">
        <f>IF(AB105&lt;$AD$3,EXP(InputData!$AD104*AB105^$AQ$3+InputData!$AC104),1)</f>
        <v>1</v>
      </c>
      <c r="AK105" s="284">
        <f>IF(AC105&lt;$AD$3,EXP(InputData!$AD104*AC105^$AQ$3+InputData!$AC104),1)</f>
        <v>1</v>
      </c>
      <c r="AL105" s="285">
        <v>1</v>
      </c>
      <c r="AM105" s="284">
        <v>1</v>
      </c>
      <c r="AN105" s="284">
        <v>1</v>
      </c>
      <c r="AO105" s="284">
        <v>1</v>
      </c>
      <c r="AP105" s="284">
        <v>1</v>
      </c>
      <c r="AQ105" s="741">
        <f>IF(AA105&lt;$AD$3,EXP(InputData!$AH104*AA105^RRinputs!F$3+InputData!$AG104),1)</f>
        <v>1</v>
      </c>
      <c r="AR105" s="284">
        <f>IF(AB105&lt;$AD$3,EXP(InputData!$AH104*AB105^$AQ$3+InputData!$AG104),1)</f>
        <v>1</v>
      </c>
      <c r="AS105" s="284">
        <f>IF(AC105&lt;$AD$3,EXP(InputData!$AH104*AC105^$AQ$3+InputData!$AG104),1)</f>
        <v>1</v>
      </c>
      <c r="AT105" s="284">
        <v>1</v>
      </c>
      <c r="AU105" s="741">
        <f>IF(AA105&lt;$AD$3,EXP(InputData!$AJ104*AA105^$AQ$2+InputData!$AI104),1)</f>
        <v>1</v>
      </c>
      <c r="AV105" s="284">
        <f>IF(AB105&lt;$AD$3,EXP(InputData!$AJ104*AB105^$AQ$2+InputData!$AI104),1)</f>
        <v>1</v>
      </c>
      <c r="AW105" s="284">
        <f>IF(AC105&lt;$AD$3,EXP(InputData!$AJ104*AC105^$AQ$2+InputData!$AI104),1)</f>
        <v>1</v>
      </c>
      <c r="AX105" s="285">
        <v>1</v>
      </c>
      <c r="AY105" s="586">
        <f>-Diabetes!AK104*(InputData!$BB$5-1)/(Diabetes!Q104*(InputData!$BB$5-1)+1)</f>
        <v>0</v>
      </c>
      <c r="AZ105" s="587">
        <f>-Diabetes!AK104*(InputData!$BC$5-1)/(Diabetes!Q104*(InputData!$BC$5-1)+1)</f>
        <v>0</v>
      </c>
      <c r="BA105" s="588">
        <f t="shared" si="12"/>
        <v>0</v>
      </c>
      <c r="BB105" s="589">
        <f t="shared" si="13"/>
        <v>0</v>
      </c>
      <c r="BC105" s="589">
        <f t="shared" si="14"/>
        <v>0</v>
      </c>
      <c r="BD105" s="589">
        <f t="shared" si="15"/>
        <v>0</v>
      </c>
      <c r="BE105" s="590">
        <f t="shared" si="16"/>
        <v>0</v>
      </c>
      <c r="BF105" s="588">
        <f t="shared" si="17"/>
        <v>1</v>
      </c>
      <c r="BG105" s="589">
        <f t="shared" si="18"/>
        <v>1</v>
      </c>
      <c r="BH105" s="588">
        <f>(1-BA105*(1-InputData!$BD$233))</f>
        <v>1</v>
      </c>
      <c r="BI105" s="589">
        <f>(1-BB105*(1-InputData!$BD$234))</f>
        <v>1</v>
      </c>
      <c r="BJ105" s="589">
        <f t="shared" si="19"/>
        <v>1</v>
      </c>
      <c r="BK105" s="589">
        <f t="shared" si="20"/>
        <v>1</v>
      </c>
      <c r="BL105" s="590">
        <f t="shared" si="21"/>
        <v>1</v>
      </c>
    </row>
    <row r="106" spans="1:64">
      <c r="A106" s="8" t="s">
        <v>13</v>
      </c>
      <c r="B106">
        <f t="shared" si="22"/>
        <v>197</v>
      </c>
      <c r="C106" s="288">
        <f>InputData!AK105</f>
        <v>0</v>
      </c>
      <c r="D106" s="289">
        <f>InputData!AL105</f>
        <v>0</v>
      </c>
      <c r="E106" s="289">
        <f>InputData!AM105</f>
        <v>0</v>
      </c>
      <c r="F106" s="289">
        <f>InputData!AN105</f>
        <v>0</v>
      </c>
      <c r="G106" s="292">
        <f>IF($AA$3&lt;$AD$3,EXP(InputData!$AB105*$AA$3^$AQ$2+InputData!$AA105),1)</f>
        <v>1</v>
      </c>
      <c r="H106" s="290">
        <f>IF($AB$3&lt;$AD$3,EXP(InputData!$AB105*$AB$3^$AQ$2+InputData!$AA105),1)</f>
        <v>1</v>
      </c>
      <c r="I106" s="290">
        <f>IF($AC$3&lt;$AD$3,EXP(InputData!$AB105*$AC$3^$AQ$2+InputData!$AA105),1)</f>
        <v>1</v>
      </c>
      <c r="J106" s="290">
        <f>IF($AD$3&lt;$AD$3,EXP(InputData!$AB105*$AD$3^RRinputs!$F$3+InputData!$AA105),1)</f>
        <v>1</v>
      </c>
      <c r="K106" s="292">
        <f>IF($AA$3&lt;$AD$3,EXP(InputData!$AD105*$AA$3^$AQ$3+InputData!$AC105),1)</f>
        <v>1</v>
      </c>
      <c r="L106" s="290">
        <f>IF($AB$3&lt;$AD$3,EXP(InputData!$AD105*$AB$3^$AQ$3+InputData!$AC105),1)</f>
        <v>1</v>
      </c>
      <c r="M106" s="290">
        <f>IF($AC$3&lt;$AD$3,EXP(InputData!$AD105*$AC$3^$AQ$3+InputData!$AC105),1)</f>
        <v>1</v>
      </c>
      <c r="N106" s="291">
        <f>IF($AD$3&lt;$AD$3,EXP(InputData!$AD105*$AD$3^RRinputs!$F$3+InputData!$AC105),1)</f>
        <v>1</v>
      </c>
      <c r="O106" s="290">
        <v>1</v>
      </c>
      <c r="P106" s="290">
        <v>1</v>
      </c>
      <c r="Q106" s="290">
        <v>1</v>
      </c>
      <c r="R106" s="290">
        <v>1</v>
      </c>
      <c r="S106" s="292">
        <f>IF($AA$3&lt;$AD$3,EXP(InputData!$AH105*$AA$3^$AQ$3+InputData!$AG105),1)</f>
        <v>1</v>
      </c>
      <c r="T106" s="290">
        <f>IF($AB$3&lt;$AD$3,EXP(InputData!$AH105*$AB$3^$AQ$3+InputData!$AG105),1)</f>
        <v>1</v>
      </c>
      <c r="U106" s="290">
        <f>IF($AC$3&lt;$AD$3,EXP(InputData!$AH105*$AC$3^$AQ$3+InputData!$AG105),1)</f>
        <v>1</v>
      </c>
      <c r="V106" s="290">
        <f>IF($AD$3&lt;$AD$3,EXP(InputData!$AH105*$AD$3^RRinputs!$F$3+InputData!$AG105),1)</f>
        <v>1</v>
      </c>
      <c r="W106" s="292">
        <f>IF($AA$3&lt;$AD$3,EXP(InputData!$AJ105*$AA$3^$AQ$2+InputData!$AI105),1)</f>
        <v>1</v>
      </c>
      <c r="X106" s="290">
        <f>IF($AB$3&lt;$AD$3,EXP(InputData!$AJ105*$AB$3^$AQ$2+InputData!$AI105),1)</f>
        <v>1</v>
      </c>
      <c r="Y106" s="290">
        <f>IF($AC$3&lt;$AD$3,EXP(InputData!$AJ105*$AC$3^$AQ$2+InputData!$AI105),1)</f>
        <v>1</v>
      </c>
      <c r="Z106" s="290">
        <f>IF($AD$3&lt;$AD$3,EXP(InputData!$AJ105*$AD$3^RRinputs!F$3+InputData!$AI105),1)</f>
        <v>1</v>
      </c>
      <c r="AA106" s="950">
        <f>AA$3+'Run model'!$F$13</f>
        <v>204.75000001000006</v>
      </c>
      <c r="AB106" s="739">
        <f>AB$3+'Run model'!$F$13</f>
        <v>486.45570000000004</v>
      </c>
      <c r="AC106" s="739">
        <f>AC$3+'Run model'!$F$13</f>
        <v>1229.4259999999999</v>
      </c>
      <c r="AD106" s="739">
        <f>AD$3+'Run model'!$F$13</f>
        <v>3305.181</v>
      </c>
      <c r="AE106" s="267">
        <f>IF(AA106&lt;$AD$3,EXP(InputData!$AB105*AA106^$AQ$2+InputData!$AA105),1)</f>
        <v>1</v>
      </c>
      <c r="AF106" s="268">
        <f>IF(AB106&lt;$AD$3,EXP(InputData!$AB105*AB106^$AQ$2+InputData!$AA105),1)</f>
        <v>1</v>
      </c>
      <c r="AG106" s="268">
        <f>IF(AC106&lt;$AD$3,EXP(InputData!$AB105*AC106^$AQ$2+InputData!$AA105),1)</f>
        <v>1</v>
      </c>
      <c r="AH106" s="268">
        <v>1</v>
      </c>
      <c r="AI106" s="292">
        <f>IF(AA106&lt;$AD$3,EXP(InputData!$AD105*AA106^$AQ$3+InputData!$AC105),1)</f>
        <v>1</v>
      </c>
      <c r="AJ106" s="290">
        <f>IF(AB106&lt;$AD$3,EXP(InputData!$AD105*AB106^$AQ$3+InputData!$AC105),1)</f>
        <v>1</v>
      </c>
      <c r="AK106" s="290">
        <f>IF(AC106&lt;$AD$3,EXP(InputData!$AD105*AC106^$AQ$3+InputData!$AC105),1)</f>
        <v>1</v>
      </c>
      <c r="AL106" s="291">
        <v>1</v>
      </c>
      <c r="AM106" s="284">
        <v>1</v>
      </c>
      <c r="AN106" s="284">
        <v>1</v>
      </c>
      <c r="AO106" s="284">
        <v>1</v>
      </c>
      <c r="AP106" s="284">
        <v>1</v>
      </c>
      <c r="AQ106" s="292">
        <f>IF(AA106&lt;$AD$3,EXP(InputData!$AH105*AA106^RRinputs!F$3+InputData!$AG105),1)</f>
        <v>1</v>
      </c>
      <c r="AR106" s="290">
        <f>IF(AB106&lt;$AD$3,EXP(InputData!$AH105*AB106^$AQ$3+InputData!$AG105),1)</f>
        <v>1</v>
      </c>
      <c r="AS106" s="290">
        <f>IF(AC106&lt;$AD$3,EXP(InputData!$AH105*AC106^$AQ$3+InputData!$AG105),1)</f>
        <v>1</v>
      </c>
      <c r="AT106" s="290">
        <v>1</v>
      </c>
      <c r="AU106" s="292">
        <f>IF(AA106&lt;$AD$3,EXP(InputData!$AJ105*AA106^$AQ$2+InputData!$AI105),1)</f>
        <v>1</v>
      </c>
      <c r="AV106" s="290">
        <f>IF(AB106&lt;$AD$3,EXP(InputData!$AJ105*AB106^$AQ$2+InputData!$AI105),1)</f>
        <v>1</v>
      </c>
      <c r="AW106" s="290">
        <f>IF(AC106&lt;$AD$3,EXP(InputData!$AJ105*AC106^$AQ$2+InputData!$AI105),1)</f>
        <v>1</v>
      </c>
      <c r="AX106" s="291">
        <v>1</v>
      </c>
      <c r="AY106" s="586">
        <f>-Diabetes!AK105*(InputData!$BB$5-1)/(Diabetes!Q105*(InputData!$BB$5-1)+1)</f>
        <v>0</v>
      </c>
      <c r="AZ106" s="587">
        <f>-Diabetes!AK105*(InputData!$BC$5-1)/(Diabetes!Q105*(InputData!$BC$5-1)+1)</f>
        <v>0</v>
      </c>
      <c r="BA106" s="588">
        <f t="shared" si="12"/>
        <v>0</v>
      </c>
      <c r="BB106" s="589">
        <f t="shared" si="13"/>
        <v>0</v>
      </c>
      <c r="BC106" s="589">
        <f t="shared" si="14"/>
        <v>0</v>
      </c>
      <c r="BD106" s="589">
        <f t="shared" si="15"/>
        <v>0</v>
      </c>
      <c r="BE106" s="590">
        <f t="shared" si="16"/>
        <v>0</v>
      </c>
      <c r="BF106" s="591">
        <f t="shared" si="17"/>
        <v>1</v>
      </c>
      <c r="BG106" s="592">
        <f t="shared" si="18"/>
        <v>1</v>
      </c>
      <c r="BH106" s="591">
        <f>(1-BA106*(1-InputData!$BD$233))</f>
        <v>1</v>
      </c>
      <c r="BI106" s="592">
        <f>(1-BB106*(1-InputData!$BD$234))</f>
        <v>1</v>
      </c>
      <c r="BJ106" s="592">
        <f t="shared" si="19"/>
        <v>1</v>
      </c>
      <c r="BK106" s="592">
        <f t="shared" si="20"/>
        <v>1</v>
      </c>
      <c r="BL106" s="593">
        <f t="shared" si="21"/>
        <v>1</v>
      </c>
    </row>
    <row r="107" spans="1:64">
      <c r="A107" s="8" t="s">
        <v>14</v>
      </c>
      <c r="B107">
        <f>InputData!$B$1</f>
        <v>97</v>
      </c>
      <c r="C107" s="286">
        <f>InputData!AK106</f>
        <v>0.56796610000000003</v>
      </c>
      <c r="D107" s="287">
        <f>InputData!AL106</f>
        <v>0.16810729999999999</v>
      </c>
      <c r="E107" s="287">
        <f>InputData!AM106</f>
        <v>0.2145891</v>
      </c>
      <c r="F107" s="287">
        <f>InputData!AN106</f>
        <v>4.9337499999999999E-2</v>
      </c>
      <c r="G107" s="309">
        <f>IF($AA$3&lt;$AD$3,EXP(InputData!$AB106*$AA$3^$AQ$2+InputData!$AA106),1)</f>
        <v>1.5153647268080137</v>
      </c>
      <c r="H107" s="310">
        <f>IF($AB$3&lt;$AD$3,EXP(InputData!$AB106*$AB$3^$AQ$2+InputData!$AA106),1)</f>
        <v>1.3336097771430633</v>
      </c>
      <c r="I107" s="310">
        <f>IF($AC$3&lt;$AD$3,EXP(InputData!$AB106*$AC$3^$AQ$2+InputData!$AA106),1)</f>
        <v>1.1876530268813756</v>
      </c>
      <c r="J107" s="310">
        <f>IF($AD$3&lt;$AD$3,EXP(InputData!$AB106*$AD$3^RRinputs!$F$3+InputData!$AA106),1)</f>
        <v>1</v>
      </c>
      <c r="K107" s="309">
        <f>IF($AA$3&lt;$AD$3,EXP(InputData!$AD106*$AA$3^$AQ$3+InputData!$AC106),1)</f>
        <v>1.3992910230282378</v>
      </c>
      <c r="L107" s="310">
        <f>IF($AB$3&lt;$AD$3,EXP(InputData!$AD106*$AB$3^$AQ$3+InputData!$AC106),1)</f>
        <v>1.1747067286573643</v>
      </c>
      <c r="M107" s="310">
        <f>IF($AC$3&lt;$AD$3,EXP(InputData!$AD106*$AC$3^$AQ$3+InputData!$AC106),1)</f>
        <v>1.0987776053222471</v>
      </c>
      <c r="N107" s="311">
        <f>IF($AD$3&lt;$AD$3,EXP(InputData!$AD106*$AD$3^RRinputs!$F$3+InputData!$AC106),1)</f>
        <v>1</v>
      </c>
      <c r="O107" s="955">
        <f>IF($AA$4&lt;$AD$3,EXP(InputData!$AF106*$AA$3^$AQ$2+InputData!$AE106),1)</f>
        <v>1.475541047380021</v>
      </c>
      <c r="P107" s="955">
        <f>IF($AB$3&lt;$AD$3,EXP(InputData!$AF106*$AB$3^$AQ$2+InputData!$AE106),1)</f>
        <v>1.3220440334546653</v>
      </c>
      <c r="Q107" s="955">
        <f>IF($AC$3&lt;$AD$3,EXP(InputData!$AF106*$AC$3^$AQ$2+InputData!$AE106),1)</f>
        <v>1.1966510010404217</v>
      </c>
      <c r="R107" s="955">
        <v>1</v>
      </c>
      <c r="S107" s="309">
        <f>IF($AA$3&lt;$AD$3,EXP(InputData!$AH106*$AA$3^$AQ$3+InputData!$AG106),1)</f>
        <v>1.3889105450990982</v>
      </c>
      <c r="T107" s="310">
        <f>IF($AB$3&lt;$AD$3,EXP(InputData!$AH106*$AB$3^$AQ$3+InputData!$AG106),1)</f>
        <v>1.1568838316657304</v>
      </c>
      <c r="U107" s="310">
        <f>IF($AC$3&lt;$AD$3,EXP(InputData!$AH106*$AC$3^$AQ$3+InputData!$AG106),1)</f>
        <v>1.0788702438800861</v>
      </c>
      <c r="V107" s="310">
        <f>IF($AD$3&lt;$AD$3,EXP(InputData!$AH106*$AD$3^RRinputs!$F$3+InputData!$AG106),1)</f>
        <v>1</v>
      </c>
      <c r="W107" s="309">
        <f>IF($AA$3&lt;$AD$3,EXP(InputData!$AJ106*$AA$3^$AQ$2+InputData!$AI106),1)</f>
        <v>1.4767164572645433</v>
      </c>
      <c r="X107" s="310">
        <f>IF($AB$3&lt;$AD$3,EXP(InputData!$AJ106*$AB$3^$AQ$2+InputData!$AI106),1)</f>
        <v>1.3187108553520412</v>
      </c>
      <c r="Y107" s="310">
        <f>IF($AC$3&lt;$AD$3,EXP(InputData!$AJ106*$AC$3^$AQ$2+InputData!$AI106),1)</f>
        <v>1.1900435091259121</v>
      </c>
      <c r="Z107" s="310">
        <f>IF($AD$3&lt;$AD$3,EXP(InputData!$AJ106*$AD$3^RRinputs!F$3+InputData!$AI106),1)</f>
        <v>1</v>
      </c>
      <c r="AA107" s="948">
        <f>AA$3+'Run model'!$F$13</f>
        <v>204.75000001000006</v>
      </c>
      <c r="AB107" s="723">
        <f>AB$3+'Run model'!$F$13</f>
        <v>486.45570000000004</v>
      </c>
      <c r="AC107" s="723">
        <f>AC$3+'Run model'!$F$13</f>
        <v>1229.4259999999999</v>
      </c>
      <c r="AD107" s="723">
        <f>AD$3+'Run model'!$F$13</f>
        <v>3305.181</v>
      </c>
      <c r="AE107" s="261">
        <f>IF(AA107&lt;$AD$3,EXP(InputData!$AB106*AA107^$AQ$2+InputData!$AA106),1)</f>
        <v>1.3589741873684773</v>
      </c>
      <c r="AF107" s="262">
        <f>IF(AB107&lt;$AD$3,EXP(InputData!$AB106*AB107^$AQ$2+InputData!$AA106),1)</f>
        <v>1.2811516174315356</v>
      </c>
      <c r="AG107" s="262">
        <f>IF(AC107&lt;$AD$3,EXP(InputData!$AB106*AC107^$AQ$2+InputData!$AA106),1)</f>
        <v>1.1603728325021168</v>
      </c>
      <c r="AH107" s="262">
        <v>1</v>
      </c>
      <c r="AI107" s="309">
        <f>IF(AA107&lt;$AD$3,EXP(InputData!$AD106*AA107^$AQ$3+InputData!$AC106),1)</f>
        <v>1.1906084730384883</v>
      </c>
      <c r="AJ107" s="310">
        <f>IF(AB107&lt;$AD$3,EXP(InputData!$AD106*AB107^$AQ$3+InputData!$AC106),1)</f>
        <v>1.1449429598294265</v>
      </c>
      <c r="AK107" s="310">
        <f>IF(AC107&lt;$AD$3,EXP(InputData!$AD106*AC107^$AQ$3+InputData!$AC106),1)</f>
        <v>1.086447304913706</v>
      </c>
      <c r="AL107" s="310">
        <v>1</v>
      </c>
      <c r="AM107" s="951">
        <f>IF(AA107&lt;$AD$3,EXP(InputData!$AF106*AA107^$AQ$2+InputData!$AE106),1)</f>
        <v>1.343632981370944</v>
      </c>
      <c r="AN107" s="952">
        <f>IF(AB107&lt;$AD$3,EXP(InputData!$AF106*AB107^$AQ$2+InputData!$AE106),1)</f>
        <v>1.2772097778030727</v>
      </c>
      <c r="AO107" s="952">
        <f>IF(AC107&lt;$AD$3,EXP(InputData!$AF106*AC107^$AQ$2+InputData!$AE106),1)</f>
        <v>1.1729811403857981</v>
      </c>
      <c r="AP107" s="953">
        <v>1</v>
      </c>
      <c r="AQ107" s="310">
        <f>IF(AA107&lt;$AD$3,EXP(InputData!$AH106*AA107^RRinputs!F$3+InputData!$AG106),1)</f>
        <v>1.17325127526407</v>
      </c>
      <c r="AR107" s="310">
        <f>IF(AB107&lt;$AD$3,EXP(InputData!$AH106*AB107^$AQ$3+InputData!$AG106),1)</f>
        <v>1.1262751869756049</v>
      </c>
      <c r="AS107" s="310">
        <f>IF(AC107&lt;$AD$3,EXP(InputData!$AH106*AC107^$AQ$3+InputData!$AG106),1)</f>
        <v>1.0662238112013378</v>
      </c>
      <c r="AT107" s="310">
        <v>1</v>
      </c>
      <c r="AU107" s="951">
        <f>IF(AA107&lt;$AD$3,EXP(InputData!$AJ106*AA107^$AQ$2+InputData!$AI106),1)</f>
        <v>1.3409018198116216</v>
      </c>
      <c r="AV107" s="952">
        <f>IF(AB107&lt;$AD$3,EXP(InputData!$AJ106*AB107^$AQ$2+InputData!$AI106),1)</f>
        <v>1.2726615716098151</v>
      </c>
      <c r="AW107" s="952">
        <f>IF(AC107&lt;$AD$3,EXP(InputData!$AJ106*AC107^$AQ$2+InputData!$AI106),1)</f>
        <v>1.1658000411994578</v>
      </c>
      <c r="AX107" s="953">
        <v>1</v>
      </c>
      <c r="AY107" s="581">
        <f>-Diabetes!AK106*(InputData!$BB$5-1)/(Diabetes!Q106*(InputData!$BB$5-1)+1)</f>
        <v>1.723954371002397E-3</v>
      </c>
      <c r="AZ107" s="582">
        <f>-Diabetes!AK106*(InputData!$BC$5-1)/(Diabetes!Q106*(InputData!$BC$5-1)+1)</f>
        <v>-1.5238114921194261E-3</v>
      </c>
      <c r="BA107" s="583">
        <f t="shared" si="12"/>
        <v>7.4508761176934168E-2</v>
      </c>
      <c r="BB107" s="584">
        <f t="shared" si="13"/>
        <v>9.8778005122448387E-2</v>
      </c>
      <c r="BC107" s="584">
        <f>IFERROR(1-SUMPRODUCT($C107:$F107,AM107:AP107)/SUMPRODUCT($C107:$F107,O107:R107),0)</f>
        <v>6.4061589646057349E-2</v>
      </c>
      <c r="BD107" s="584">
        <f t="shared" si="15"/>
        <v>0.10310703949362277</v>
      </c>
      <c r="BE107" s="585">
        <f t="shared" si="16"/>
        <v>6.5988241448363349E-2</v>
      </c>
      <c r="BF107" s="589">
        <f>(1-AY107)</f>
        <v>0.99827604562899763</v>
      </c>
      <c r="BG107" s="589">
        <f t="shared" si="18"/>
        <v>1.0015238114921194</v>
      </c>
      <c r="BH107" s="588">
        <f>(1-BA107*(1-InputData!$BD$233))</f>
        <v>0.93621517976190871</v>
      </c>
      <c r="BI107" s="589">
        <f>(1-BB107*(1-InputData!$BD$234))</f>
        <v>0.90887385082440297</v>
      </c>
      <c r="BJ107" s="589">
        <f t="shared" si="19"/>
        <v>0.93593841035394265</v>
      </c>
      <c r="BK107" s="589">
        <f t="shared" si="20"/>
        <v>0.89689296050637723</v>
      </c>
      <c r="BL107" s="590">
        <f t="shared" si="21"/>
        <v>0.93401175855163665</v>
      </c>
    </row>
    <row r="108" spans="1:64">
      <c r="A108" s="8" t="s">
        <v>14</v>
      </c>
      <c r="B108">
        <f t="shared" si="22"/>
        <v>98</v>
      </c>
      <c r="C108" s="286">
        <f>InputData!AK107</f>
        <v>0.56796610000000003</v>
      </c>
      <c r="D108" s="287">
        <f>InputData!AL107</f>
        <v>0.16810729999999999</v>
      </c>
      <c r="E108" s="287">
        <f>InputData!AM107</f>
        <v>0.2145891</v>
      </c>
      <c r="F108" s="287">
        <f>InputData!AN107</f>
        <v>4.9337499999999999E-2</v>
      </c>
      <c r="G108" s="741">
        <f>IF($AA$3&lt;$AD$3,EXP(InputData!$AB107*$AA$3^$AQ$2+InputData!$AA107),1)</f>
        <v>1.5153647268080137</v>
      </c>
      <c r="H108" s="284">
        <f>IF($AB$3&lt;$AD$3,EXP(InputData!$AB107*$AB$3^$AQ$2+InputData!$AA107),1)</f>
        <v>1.3336097771430633</v>
      </c>
      <c r="I108" s="284">
        <f>IF($AC$3&lt;$AD$3,EXP(InputData!$AB107*$AC$3^$AQ$2+InputData!$AA107),1)</f>
        <v>1.1876530268813756</v>
      </c>
      <c r="J108" s="284">
        <f>IF($AD$3&lt;$AD$3,EXP(InputData!$AB107*$AD$3^RRinputs!$F$3+InputData!$AA107),1)</f>
        <v>1</v>
      </c>
      <c r="K108" s="741">
        <f>IF($AA$3&lt;$AD$3,EXP(InputData!$AD107*$AA$3^$AQ$3+InputData!$AC107),1)</f>
        <v>1.3992910230282378</v>
      </c>
      <c r="L108" s="284">
        <f>IF($AB$3&lt;$AD$3,EXP(InputData!$AD107*$AB$3^$AQ$3+InputData!$AC107),1)</f>
        <v>1.1747067286573643</v>
      </c>
      <c r="M108" s="284">
        <f>IF($AC$3&lt;$AD$3,EXP(InputData!$AD107*$AC$3^$AQ$3+InputData!$AC107),1)</f>
        <v>1.0987776053222471</v>
      </c>
      <c r="N108" s="285">
        <f>IF($AD$3&lt;$AD$3,EXP(InputData!$AD107*$AD$3^RRinputs!$F$3+InputData!$AC107),1)</f>
        <v>1</v>
      </c>
      <c r="O108" s="955">
        <f>IF($AA$4&lt;$AD$3,EXP(InputData!$AF107*$AA$3^$AQ$2+InputData!$AE107),1)</f>
        <v>1.475541047380021</v>
      </c>
      <c r="P108" s="955">
        <f>IF($AB$3&lt;$AD$3,EXP(InputData!$AF107*$AB$3^$AQ$2+InputData!$AE107),1)</f>
        <v>1.3220440334546653</v>
      </c>
      <c r="Q108" s="955">
        <f>IF($AC$3&lt;$AD$3,EXP(InputData!$AF107*$AC$3^$AQ$2+InputData!$AE107),1)</f>
        <v>1.1966510010404217</v>
      </c>
      <c r="R108" s="955">
        <v>1</v>
      </c>
      <c r="S108" s="741">
        <f>IF($AA$3&lt;$AD$3,EXP(InputData!$AH107*$AA$3^$AQ$3+InputData!$AG107),1)</f>
        <v>1.3889105450990982</v>
      </c>
      <c r="T108" s="284">
        <f>IF($AB$3&lt;$AD$3,EXP(InputData!$AH107*$AB$3^$AQ$3+InputData!$AG107),1)</f>
        <v>1.1568838316657304</v>
      </c>
      <c r="U108" s="284">
        <f>IF($AC$3&lt;$AD$3,EXP(InputData!$AH107*$AC$3^$AQ$3+InputData!$AG107),1)</f>
        <v>1.0788702438800861</v>
      </c>
      <c r="V108" s="284">
        <f>IF($AD$3&lt;$AD$3,EXP(InputData!$AH107*$AD$3^RRinputs!$F$3+InputData!$AG107),1)</f>
        <v>1</v>
      </c>
      <c r="W108" s="741">
        <f>IF($AA$3&lt;$AD$3,EXP(InputData!$AJ107*$AA$3^$AQ$2+InputData!$AI107),1)</f>
        <v>1.4767164572645433</v>
      </c>
      <c r="X108" s="284">
        <f>IF($AB$3&lt;$AD$3,EXP(InputData!$AJ107*$AB$3^$AQ$2+InputData!$AI107),1)</f>
        <v>1.3187108553520412</v>
      </c>
      <c r="Y108" s="284">
        <f>IF($AC$3&lt;$AD$3,EXP(InputData!$AJ107*$AC$3^$AQ$2+InputData!$AI107),1)</f>
        <v>1.1900435091259121</v>
      </c>
      <c r="Z108" s="284">
        <f>IF($AD$3&lt;$AD$3,EXP(InputData!$AJ107*$AD$3^RRinputs!F$3+InputData!$AI107),1)</f>
        <v>1</v>
      </c>
      <c r="AA108" s="949">
        <f>AA$3+'Run model'!$F$13</f>
        <v>204.75000001000006</v>
      </c>
      <c r="AB108" s="724">
        <f>AB$3+'Run model'!$F$13</f>
        <v>486.45570000000004</v>
      </c>
      <c r="AC108" s="724">
        <f>AC$3+'Run model'!$F$13</f>
        <v>1229.4259999999999</v>
      </c>
      <c r="AD108" s="724">
        <f>AD$3+'Run model'!$F$13</f>
        <v>3305.181</v>
      </c>
      <c r="AE108" s="263">
        <f>IF(AA108&lt;$AD$3,EXP(InputData!$AB107*AA108^$AQ$2+InputData!$AA107),1)</f>
        <v>1.3589741873684773</v>
      </c>
      <c r="AF108" s="264">
        <f>IF(AB108&lt;$AD$3,EXP(InputData!$AB107*AB108^$AQ$2+InputData!$AA107),1)</f>
        <v>1.2811516174315356</v>
      </c>
      <c r="AG108" s="264">
        <f>IF(AC108&lt;$AD$3,EXP(InputData!$AB107*AC108^$AQ$2+InputData!$AA107),1)</f>
        <v>1.1603728325021168</v>
      </c>
      <c r="AH108" s="264">
        <v>1</v>
      </c>
      <c r="AI108" s="741">
        <f>IF(AA108&lt;$AD$3,EXP(InputData!$AD107*AA108^$AQ$3+InputData!$AC107),1)</f>
        <v>1.1906084730384883</v>
      </c>
      <c r="AJ108" s="284">
        <f>IF(AB108&lt;$AD$3,EXP(InputData!$AD107*AB108^$AQ$3+InputData!$AC107),1)</f>
        <v>1.1449429598294265</v>
      </c>
      <c r="AK108" s="284">
        <f>IF(AC108&lt;$AD$3,EXP(InputData!$AD107*AC108^$AQ$3+InputData!$AC107),1)</f>
        <v>1.086447304913706</v>
      </c>
      <c r="AL108" s="284">
        <v>1</v>
      </c>
      <c r="AM108" s="954">
        <f>IF(AA108&lt;$AD$3,EXP(InputData!$AF107*AA108^$AQ$2+InputData!$AE107),1)</f>
        <v>1.343632981370944</v>
      </c>
      <c r="AN108" s="955">
        <f>IF(AB108&lt;$AD$3,EXP(InputData!$AF107*AB108^$AQ$2+InputData!$AE107),1)</f>
        <v>1.2772097778030727</v>
      </c>
      <c r="AO108" s="955">
        <f>IF(AC108&lt;$AD$3,EXP(InputData!$AF107*AC108^$AQ$2+InputData!$AE107),1)</f>
        <v>1.1729811403857981</v>
      </c>
      <c r="AP108" s="956">
        <v>1</v>
      </c>
      <c r="AQ108" s="284">
        <f>IF(AA108&lt;$AD$3,EXP(InputData!$AH107*AA108^RRinputs!F$3+InputData!$AG107),1)</f>
        <v>1.17325127526407</v>
      </c>
      <c r="AR108" s="284">
        <f>IF(AB108&lt;$AD$3,EXP(InputData!$AH107*AB108^$AQ$3+InputData!$AG107),1)</f>
        <v>1.1262751869756049</v>
      </c>
      <c r="AS108" s="284">
        <f>IF(AC108&lt;$AD$3,EXP(InputData!$AH107*AC108^$AQ$3+InputData!$AG107),1)</f>
        <v>1.0662238112013378</v>
      </c>
      <c r="AT108" s="284">
        <v>1</v>
      </c>
      <c r="AU108" s="954">
        <f>IF(AA108&lt;$AD$3,EXP(InputData!$AJ107*AA108^$AQ$2+InputData!$AI107),1)</f>
        <v>1.3409018198116216</v>
      </c>
      <c r="AV108" s="955">
        <f>IF(AB108&lt;$AD$3,EXP(InputData!$AJ107*AB108^$AQ$2+InputData!$AI107),1)</f>
        <v>1.2726615716098151</v>
      </c>
      <c r="AW108" s="955">
        <f>IF(AC108&lt;$AD$3,EXP(InputData!$AJ107*AC108^$AQ$2+InputData!$AI107),1)</f>
        <v>1.1658000411994578</v>
      </c>
      <c r="AX108" s="956">
        <v>1</v>
      </c>
      <c r="AY108" s="586">
        <f>-Diabetes!AK107*(InputData!$BB$5-1)/(Diabetes!Q107*(InputData!$BB$5-1)+1)</f>
        <v>4.3354255380964966E-3</v>
      </c>
      <c r="AZ108" s="587">
        <f>-Diabetes!AK107*(InputData!$BC$5-1)/(Diabetes!Q107*(InputData!$BC$5-1)+1)</f>
        <v>-4.159524263397575E-3</v>
      </c>
      <c r="BA108" s="588">
        <f t="shared" si="12"/>
        <v>7.4508761176934168E-2</v>
      </c>
      <c r="BB108" s="589">
        <f t="shared" si="13"/>
        <v>9.8778005122448387E-2</v>
      </c>
      <c r="BC108" s="584">
        <f t="shared" ref="BC108:BC171" si="23">IFERROR(1-SUMPRODUCT($C108:$F108,AM108:AP108)/SUMPRODUCT($C108:$F108,O108:R108),0)</f>
        <v>6.4061589646057349E-2</v>
      </c>
      <c r="BD108" s="589">
        <f t="shared" si="15"/>
        <v>0.10310703949362277</v>
      </c>
      <c r="BE108" s="590">
        <f t="shared" si="16"/>
        <v>6.5988241448363349E-2</v>
      </c>
      <c r="BF108" s="589">
        <f t="shared" si="17"/>
        <v>0.99566457446190348</v>
      </c>
      <c r="BG108" s="589">
        <f t="shared" si="18"/>
        <v>1.0041595242633976</v>
      </c>
      <c r="BH108" s="588">
        <f>(1-BA108*(1-InputData!$BD$233))</f>
        <v>0.93621517976190871</v>
      </c>
      <c r="BI108" s="589">
        <f>(1-BB108*(1-InputData!$BD$234))</f>
        <v>0.90887385082440297</v>
      </c>
      <c r="BJ108" s="589">
        <f t="shared" si="19"/>
        <v>0.93593841035394265</v>
      </c>
      <c r="BK108" s="589">
        <f t="shared" si="20"/>
        <v>0.89689296050637723</v>
      </c>
      <c r="BL108" s="590">
        <f t="shared" si="21"/>
        <v>0.93401175855163665</v>
      </c>
    </row>
    <row r="109" spans="1:64">
      <c r="A109" s="8" t="s">
        <v>14</v>
      </c>
      <c r="B109">
        <f t="shared" si="22"/>
        <v>99</v>
      </c>
      <c r="C109" s="286">
        <f>InputData!AK108</f>
        <v>0.56796610000000003</v>
      </c>
      <c r="D109" s="287">
        <f>InputData!AL108</f>
        <v>0.16810729999999999</v>
      </c>
      <c r="E109" s="287">
        <f>InputData!AM108</f>
        <v>0.2145891</v>
      </c>
      <c r="F109" s="287">
        <f>InputData!AN108</f>
        <v>4.9337499999999999E-2</v>
      </c>
      <c r="G109" s="741">
        <f>IF($AA$3&lt;$AD$3,EXP(InputData!$AB108*$AA$3^$AQ$2+InputData!$AA108),1)</f>
        <v>1.5153647268080137</v>
      </c>
      <c r="H109" s="284">
        <f>IF($AB$3&lt;$AD$3,EXP(InputData!$AB108*$AB$3^$AQ$2+InputData!$AA108),1)</f>
        <v>1.3336097771430633</v>
      </c>
      <c r="I109" s="284">
        <f>IF($AC$3&lt;$AD$3,EXP(InputData!$AB108*$AC$3^$AQ$2+InputData!$AA108),1)</f>
        <v>1.1876530268813756</v>
      </c>
      <c r="J109" s="284">
        <f>IF($AD$3&lt;$AD$3,EXP(InputData!$AB108*$AD$3^RRinputs!$F$3+InputData!$AA108),1)</f>
        <v>1</v>
      </c>
      <c r="K109" s="741">
        <f>IF($AA$3&lt;$AD$3,EXP(InputData!$AD108*$AA$3^$AQ$3+InputData!$AC108),1)</f>
        <v>1.3992910230282378</v>
      </c>
      <c r="L109" s="284">
        <f>IF($AB$3&lt;$AD$3,EXP(InputData!$AD108*$AB$3^$AQ$3+InputData!$AC108),1)</f>
        <v>1.1747067286573643</v>
      </c>
      <c r="M109" s="284">
        <f>IF($AC$3&lt;$AD$3,EXP(InputData!$AD108*$AC$3^$AQ$3+InputData!$AC108),1)</f>
        <v>1.0987776053222471</v>
      </c>
      <c r="N109" s="285">
        <f>IF($AD$3&lt;$AD$3,EXP(InputData!$AD108*$AD$3^RRinputs!$F$3+InputData!$AC108),1)</f>
        <v>1</v>
      </c>
      <c r="O109" s="955">
        <f>IF($AA$4&lt;$AD$3,EXP(InputData!$AF108*$AA$3^$AQ$2+InputData!$AE108),1)</f>
        <v>1.475541047380021</v>
      </c>
      <c r="P109" s="955">
        <f>IF($AB$3&lt;$AD$3,EXP(InputData!$AF108*$AB$3^$AQ$2+InputData!$AE108),1)</f>
        <v>1.3220440334546653</v>
      </c>
      <c r="Q109" s="955">
        <f>IF($AC$3&lt;$AD$3,EXP(InputData!$AF108*$AC$3^$AQ$2+InputData!$AE108),1)</f>
        <v>1.1966510010404217</v>
      </c>
      <c r="R109" s="955">
        <v>1</v>
      </c>
      <c r="S109" s="741">
        <f>IF($AA$3&lt;$AD$3,EXP(InputData!$AH108*$AA$3^$AQ$3+InputData!$AG108),1)</f>
        <v>1.3889105450990982</v>
      </c>
      <c r="T109" s="284">
        <f>IF($AB$3&lt;$AD$3,EXP(InputData!$AH108*$AB$3^$AQ$3+InputData!$AG108),1)</f>
        <v>1.1568838316657304</v>
      </c>
      <c r="U109" s="284">
        <f>IF($AC$3&lt;$AD$3,EXP(InputData!$AH108*$AC$3^$AQ$3+InputData!$AG108),1)</f>
        <v>1.0788702438800861</v>
      </c>
      <c r="V109" s="284">
        <f>IF($AD$3&lt;$AD$3,EXP(InputData!$AH108*$AD$3^RRinputs!$F$3+InputData!$AG108),1)</f>
        <v>1</v>
      </c>
      <c r="W109" s="741">
        <f>IF($AA$3&lt;$AD$3,EXP(InputData!$AJ108*$AA$3^$AQ$2+InputData!$AI108),1)</f>
        <v>1.4767164572645433</v>
      </c>
      <c r="X109" s="284">
        <f>IF($AB$3&lt;$AD$3,EXP(InputData!$AJ108*$AB$3^$AQ$2+InputData!$AI108),1)</f>
        <v>1.3187108553520412</v>
      </c>
      <c r="Y109" s="284">
        <f>IF($AC$3&lt;$AD$3,EXP(InputData!$AJ108*$AC$3^$AQ$2+InputData!$AI108),1)</f>
        <v>1.1900435091259121</v>
      </c>
      <c r="Z109" s="284">
        <f>IF($AD$3&lt;$AD$3,EXP(InputData!$AJ108*$AD$3^RRinputs!F$3+InputData!$AI108),1)</f>
        <v>1</v>
      </c>
      <c r="AA109" s="949">
        <f>AA$3+'Run model'!$F$13</f>
        <v>204.75000001000006</v>
      </c>
      <c r="AB109" s="724">
        <f>AB$3+'Run model'!$F$13</f>
        <v>486.45570000000004</v>
      </c>
      <c r="AC109" s="724">
        <f>AC$3+'Run model'!$F$13</f>
        <v>1229.4259999999999</v>
      </c>
      <c r="AD109" s="724">
        <f>AD$3+'Run model'!$F$13</f>
        <v>3305.181</v>
      </c>
      <c r="AE109" s="263">
        <f>IF(AA109&lt;$AD$3,EXP(InputData!$AB108*AA109^$AQ$2+InputData!$AA108),1)</f>
        <v>1.3589741873684773</v>
      </c>
      <c r="AF109" s="264">
        <f>IF(AB109&lt;$AD$3,EXP(InputData!$AB108*AB109^$AQ$2+InputData!$AA108),1)</f>
        <v>1.2811516174315356</v>
      </c>
      <c r="AG109" s="264">
        <f>IF(AC109&lt;$AD$3,EXP(InputData!$AB108*AC109^$AQ$2+InputData!$AA108),1)</f>
        <v>1.1603728325021168</v>
      </c>
      <c r="AH109" s="264">
        <v>1</v>
      </c>
      <c r="AI109" s="741">
        <f>IF(AA109&lt;$AD$3,EXP(InputData!$AD108*AA109^$AQ$3+InputData!$AC108),1)</f>
        <v>1.1906084730384883</v>
      </c>
      <c r="AJ109" s="284">
        <f>IF(AB109&lt;$AD$3,EXP(InputData!$AD108*AB109^$AQ$3+InputData!$AC108),1)</f>
        <v>1.1449429598294265</v>
      </c>
      <c r="AK109" s="284">
        <f>IF(AC109&lt;$AD$3,EXP(InputData!$AD108*AC109^$AQ$3+InputData!$AC108),1)</f>
        <v>1.086447304913706</v>
      </c>
      <c r="AL109" s="284">
        <v>1</v>
      </c>
      <c r="AM109" s="954">
        <f>IF(AA109&lt;$AD$3,EXP(InputData!$AF108*AA109^$AQ$2+InputData!$AE108),1)</f>
        <v>1.343632981370944</v>
      </c>
      <c r="AN109" s="955">
        <f>IF(AB109&lt;$AD$3,EXP(InputData!$AF108*AB109^$AQ$2+InputData!$AE108),1)</f>
        <v>1.2772097778030727</v>
      </c>
      <c r="AO109" s="955">
        <f>IF(AC109&lt;$AD$3,EXP(InputData!$AF108*AC109^$AQ$2+InputData!$AE108),1)</f>
        <v>1.1729811403857981</v>
      </c>
      <c r="AP109" s="956">
        <v>1</v>
      </c>
      <c r="AQ109" s="284">
        <f>IF(AA109&lt;$AD$3,EXP(InputData!$AH108*AA109^RRinputs!F$3+InputData!$AG108),1)</f>
        <v>1.17325127526407</v>
      </c>
      <c r="AR109" s="284">
        <f>IF(AB109&lt;$AD$3,EXP(InputData!$AH108*AB109^$AQ$3+InputData!$AG108),1)</f>
        <v>1.1262751869756049</v>
      </c>
      <c r="AS109" s="284">
        <f>IF(AC109&lt;$AD$3,EXP(InputData!$AH108*AC109^$AQ$3+InputData!$AG108),1)</f>
        <v>1.0662238112013378</v>
      </c>
      <c r="AT109" s="284">
        <v>1</v>
      </c>
      <c r="AU109" s="954">
        <f>IF(AA109&lt;$AD$3,EXP(InputData!$AJ108*AA109^$AQ$2+InputData!$AI108),1)</f>
        <v>1.3409018198116216</v>
      </c>
      <c r="AV109" s="955">
        <f>IF(AB109&lt;$AD$3,EXP(InputData!$AJ108*AB109^$AQ$2+InputData!$AI108),1)</f>
        <v>1.2726615716098151</v>
      </c>
      <c r="AW109" s="955">
        <f>IF(AC109&lt;$AD$3,EXP(InputData!$AJ108*AC109^$AQ$2+InputData!$AI108),1)</f>
        <v>1.1658000411994578</v>
      </c>
      <c r="AX109" s="956">
        <v>1</v>
      </c>
      <c r="AY109" s="586">
        <f>-Diabetes!AK108*(InputData!$BB$5-1)/(Diabetes!Q108*(InputData!$BB$5-1)+1)</f>
        <v>5.8574105708703427E-3</v>
      </c>
      <c r="AZ109" s="587">
        <f>-Diabetes!AK108*(InputData!$BC$5-1)/(Diabetes!Q108*(InputData!$BC$5-1)+1)</f>
        <v>-5.9152822784020089E-3</v>
      </c>
      <c r="BA109" s="588">
        <f t="shared" si="12"/>
        <v>7.4508761176934168E-2</v>
      </c>
      <c r="BB109" s="589">
        <f t="shared" si="13"/>
        <v>9.8778005122448387E-2</v>
      </c>
      <c r="BC109" s="584">
        <f t="shared" si="23"/>
        <v>6.4061589646057349E-2</v>
      </c>
      <c r="BD109" s="589">
        <f t="shared" si="15"/>
        <v>0.10310703949362277</v>
      </c>
      <c r="BE109" s="590">
        <f t="shared" si="16"/>
        <v>6.5988241448363349E-2</v>
      </c>
      <c r="BF109" s="589">
        <f t="shared" si="17"/>
        <v>0.9941425894291297</v>
      </c>
      <c r="BG109" s="589">
        <f t="shared" si="18"/>
        <v>1.0059152822784021</v>
      </c>
      <c r="BH109" s="588">
        <f>(1-BA109*(1-InputData!$BD$233))</f>
        <v>0.93621517976190871</v>
      </c>
      <c r="BI109" s="589">
        <f>(1-BB109*(1-InputData!$BD$234))</f>
        <v>0.90887385082440297</v>
      </c>
      <c r="BJ109" s="589">
        <f t="shared" si="19"/>
        <v>0.93593841035394265</v>
      </c>
      <c r="BK109" s="589">
        <f t="shared" si="20"/>
        <v>0.89689296050637723</v>
      </c>
      <c r="BL109" s="590">
        <f t="shared" si="21"/>
        <v>0.93401175855163665</v>
      </c>
    </row>
    <row r="110" spans="1:64">
      <c r="A110" s="8" t="s">
        <v>14</v>
      </c>
      <c r="B110">
        <f t="shared" si="22"/>
        <v>100</v>
      </c>
      <c r="C110" s="286">
        <f>InputData!AK109</f>
        <v>0.56796610000000003</v>
      </c>
      <c r="D110" s="287">
        <f>InputData!AL109</f>
        <v>0.16810729999999999</v>
      </c>
      <c r="E110" s="287">
        <f>InputData!AM109</f>
        <v>0.2145891</v>
      </c>
      <c r="F110" s="287">
        <f>InputData!AN109</f>
        <v>4.9337499999999999E-2</v>
      </c>
      <c r="G110" s="741">
        <f>IF($AA$3&lt;$AD$3,EXP(InputData!$AB109*$AA$3^$AQ$2+InputData!$AA109),1)</f>
        <v>1.5153647268080137</v>
      </c>
      <c r="H110" s="284">
        <f>IF($AB$3&lt;$AD$3,EXP(InputData!$AB109*$AB$3^$AQ$2+InputData!$AA109),1)</f>
        <v>1.3336097771430633</v>
      </c>
      <c r="I110" s="284">
        <f>IF($AC$3&lt;$AD$3,EXP(InputData!$AB109*$AC$3^$AQ$2+InputData!$AA109),1)</f>
        <v>1.1876530268813756</v>
      </c>
      <c r="J110" s="284">
        <f>IF($AD$3&lt;$AD$3,EXP(InputData!$AB109*$AD$3^RRinputs!$F$3+InputData!$AA109),1)</f>
        <v>1</v>
      </c>
      <c r="K110" s="741">
        <f>IF($AA$3&lt;$AD$3,EXP(InputData!$AD109*$AA$3^$AQ$3+InputData!$AC109),1)</f>
        <v>1.3992910230282378</v>
      </c>
      <c r="L110" s="284">
        <f>IF($AB$3&lt;$AD$3,EXP(InputData!$AD109*$AB$3^$AQ$3+InputData!$AC109),1)</f>
        <v>1.1747067286573643</v>
      </c>
      <c r="M110" s="284">
        <f>IF($AC$3&lt;$AD$3,EXP(InputData!$AD109*$AC$3^$AQ$3+InputData!$AC109),1)</f>
        <v>1.0987776053222471</v>
      </c>
      <c r="N110" s="285">
        <f>IF($AD$3&lt;$AD$3,EXP(InputData!$AD109*$AD$3^RRinputs!$F$3+InputData!$AC109),1)</f>
        <v>1</v>
      </c>
      <c r="O110" s="955">
        <f>IF($AA$4&lt;$AD$3,EXP(InputData!$AF109*$AA$3^$AQ$2+InputData!$AE109),1)</f>
        <v>1.475541047380021</v>
      </c>
      <c r="P110" s="955">
        <f>IF($AB$3&lt;$AD$3,EXP(InputData!$AF109*$AB$3^$AQ$2+InputData!$AE109),1)</f>
        <v>1.3220440334546653</v>
      </c>
      <c r="Q110" s="955">
        <f>IF($AC$3&lt;$AD$3,EXP(InputData!$AF109*$AC$3^$AQ$2+InputData!$AE109),1)</f>
        <v>1.1966510010404217</v>
      </c>
      <c r="R110" s="955">
        <v>1</v>
      </c>
      <c r="S110" s="741">
        <f>IF($AA$3&lt;$AD$3,EXP(InputData!$AH109*$AA$3^$AQ$3+InputData!$AG109),1)</f>
        <v>1.3889105450990982</v>
      </c>
      <c r="T110" s="284">
        <f>IF($AB$3&lt;$AD$3,EXP(InputData!$AH109*$AB$3^$AQ$3+InputData!$AG109),1)</f>
        <v>1.1568838316657304</v>
      </c>
      <c r="U110" s="284">
        <f>IF($AC$3&lt;$AD$3,EXP(InputData!$AH109*$AC$3^$AQ$3+InputData!$AG109),1)</f>
        <v>1.0788702438800861</v>
      </c>
      <c r="V110" s="284">
        <f>IF($AD$3&lt;$AD$3,EXP(InputData!$AH109*$AD$3^RRinputs!$F$3+InputData!$AG109),1)</f>
        <v>1</v>
      </c>
      <c r="W110" s="741">
        <f>IF($AA$3&lt;$AD$3,EXP(InputData!$AJ109*$AA$3^$AQ$2+InputData!$AI109),1)</f>
        <v>1.4767164572645433</v>
      </c>
      <c r="X110" s="284">
        <f>IF($AB$3&lt;$AD$3,EXP(InputData!$AJ109*$AB$3^$AQ$2+InputData!$AI109),1)</f>
        <v>1.3187108553520412</v>
      </c>
      <c r="Y110" s="284">
        <f>IF($AC$3&lt;$AD$3,EXP(InputData!$AJ109*$AC$3^$AQ$2+InputData!$AI109),1)</f>
        <v>1.1900435091259121</v>
      </c>
      <c r="Z110" s="284">
        <f>IF($AD$3&lt;$AD$3,EXP(InputData!$AJ109*$AD$3^RRinputs!F$3+InputData!$AI109),1)</f>
        <v>1</v>
      </c>
      <c r="AA110" s="949">
        <f>AA$3+'Run model'!$F$13</f>
        <v>204.75000001000006</v>
      </c>
      <c r="AB110" s="724">
        <f>AB$3+'Run model'!$F$13</f>
        <v>486.45570000000004</v>
      </c>
      <c r="AC110" s="724">
        <f>AC$3+'Run model'!$F$13</f>
        <v>1229.4259999999999</v>
      </c>
      <c r="AD110" s="724">
        <f>AD$3+'Run model'!$F$13</f>
        <v>3305.181</v>
      </c>
      <c r="AE110" s="263">
        <f>IF(AA110&lt;$AD$3,EXP(InputData!$AB109*AA110^$AQ$2+InputData!$AA109),1)</f>
        <v>1.3589741873684773</v>
      </c>
      <c r="AF110" s="264">
        <f>IF(AB110&lt;$AD$3,EXP(InputData!$AB109*AB110^$AQ$2+InputData!$AA109),1)</f>
        <v>1.2811516174315356</v>
      </c>
      <c r="AG110" s="264">
        <f>IF(AC110&lt;$AD$3,EXP(InputData!$AB109*AC110^$AQ$2+InputData!$AA109),1)</f>
        <v>1.1603728325021168</v>
      </c>
      <c r="AH110" s="264">
        <v>1</v>
      </c>
      <c r="AI110" s="741">
        <f>IF(AA110&lt;$AD$3,EXP(InputData!$AD109*AA110^$AQ$3+InputData!$AC109),1)</f>
        <v>1.1906084730384883</v>
      </c>
      <c r="AJ110" s="284">
        <f>IF(AB110&lt;$AD$3,EXP(InputData!$AD109*AB110^$AQ$3+InputData!$AC109),1)</f>
        <v>1.1449429598294265</v>
      </c>
      <c r="AK110" s="284">
        <f>IF(AC110&lt;$AD$3,EXP(InputData!$AD109*AC110^$AQ$3+InputData!$AC109),1)</f>
        <v>1.086447304913706</v>
      </c>
      <c r="AL110" s="284">
        <v>1</v>
      </c>
      <c r="AM110" s="954">
        <f>IF(AA110&lt;$AD$3,EXP(InputData!$AF109*AA110^$AQ$2+InputData!$AE109),1)</f>
        <v>1.343632981370944</v>
      </c>
      <c r="AN110" s="955">
        <f>IF(AB110&lt;$AD$3,EXP(InputData!$AF109*AB110^$AQ$2+InputData!$AE109),1)</f>
        <v>1.2772097778030727</v>
      </c>
      <c r="AO110" s="955">
        <f>IF(AC110&lt;$AD$3,EXP(InputData!$AF109*AC110^$AQ$2+InputData!$AE109),1)</f>
        <v>1.1729811403857981</v>
      </c>
      <c r="AP110" s="956">
        <v>1</v>
      </c>
      <c r="AQ110" s="284">
        <f>IF(AA110&lt;$AD$3,EXP(InputData!$AH109*AA110^RRinputs!F$3+InputData!$AG109),1)</f>
        <v>1.17325127526407</v>
      </c>
      <c r="AR110" s="284">
        <f>IF(AB110&lt;$AD$3,EXP(InputData!$AH109*AB110^$AQ$3+InputData!$AG109),1)</f>
        <v>1.1262751869756049</v>
      </c>
      <c r="AS110" s="284">
        <f>IF(AC110&lt;$AD$3,EXP(InputData!$AH109*AC110^$AQ$3+InputData!$AG109),1)</f>
        <v>1.0662238112013378</v>
      </c>
      <c r="AT110" s="284">
        <v>1</v>
      </c>
      <c r="AU110" s="954">
        <f>IF(AA110&lt;$AD$3,EXP(InputData!$AJ109*AA110^$AQ$2+InputData!$AI109),1)</f>
        <v>1.3409018198116216</v>
      </c>
      <c r="AV110" s="955">
        <f>IF(AB110&lt;$AD$3,EXP(InputData!$AJ109*AB110^$AQ$2+InputData!$AI109),1)</f>
        <v>1.2726615716098151</v>
      </c>
      <c r="AW110" s="955">
        <f>IF(AC110&lt;$AD$3,EXP(InputData!$AJ109*AC110^$AQ$2+InputData!$AI109),1)</f>
        <v>1.1658000411994578</v>
      </c>
      <c r="AX110" s="956">
        <v>1</v>
      </c>
      <c r="AY110" s="586">
        <f>-Diabetes!AK109*(InputData!$BB$5-1)/(Diabetes!Q109*(InputData!$BB$5-1)+1)</f>
        <v>0</v>
      </c>
      <c r="AZ110" s="587">
        <f>-Diabetes!AK109*(InputData!$BC$5-1)/(Diabetes!Q109*(InputData!$BC$5-1)+1)</f>
        <v>0</v>
      </c>
      <c r="BA110" s="588">
        <f t="shared" si="12"/>
        <v>7.4508761176934168E-2</v>
      </c>
      <c r="BB110" s="589">
        <f t="shared" si="13"/>
        <v>9.8778005122448387E-2</v>
      </c>
      <c r="BC110" s="584">
        <f t="shared" si="23"/>
        <v>6.4061589646057349E-2</v>
      </c>
      <c r="BD110" s="589">
        <f t="shared" si="15"/>
        <v>0.10310703949362277</v>
      </c>
      <c r="BE110" s="590">
        <f t="shared" si="16"/>
        <v>6.5988241448363349E-2</v>
      </c>
      <c r="BF110" s="589">
        <f t="shared" si="17"/>
        <v>1</v>
      </c>
      <c r="BG110" s="589">
        <f t="shared" si="18"/>
        <v>1</v>
      </c>
      <c r="BH110" s="588">
        <f>(1-BA110*(1-InputData!$BD$233))</f>
        <v>0.93621517976190871</v>
      </c>
      <c r="BI110" s="589">
        <f>(1-BB110*(1-InputData!$BD$234))</f>
        <v>0.90887385082440297</v>
      </c>
      <c r="BJ110" s="589">
        <f t="shared" si="19"/>
        <v>0.93593841035394265</v>
      </c>
      <c r="BK110" s="589">
        <f t="shared" si="20"/>
        <v>0.89689296050637723</v>
      </c>
      <c r="BL110" s="590">
        <f t="shared" si="21"/>
        <v>0.93401175855163665</v>
      </c>
    </row>
    <row r="111" spans="1:64">
      <c r="A111" s="8" t="s">
        <v>14</v>
      </c>
      <c r="B111">
        <f t="shared" si="22"/>
        <v>101</v>
      </c>
      <c r="C111" s="286">
        <f>InputData!AK110</f>
        <v>0</v>
      </c>
      <c r="D111" s="287">
        <f>InputData!AL110</f>
        <v>0</v>
      </c>
      <c r="E111" s="287">
        <f>InputData!AM110</f>
        <v>0</v>
      </c>
      <c r="F111" s="287">
        <f>InputData!AN110</f>
        <v>0</v>
      </c>
      <c r="G111" s="741">
        <f>IF($AA$3&lt;$AD$3,EXP(InputData!$AB110*$AA$3^$AQ$2+InputData!$AA110),1)</f>
        <v>1</v>
      </c>
      <c r="H111" s="284">
        <f>IF($AB$3&lt;$AD$3,EXP(InputData!$AB110*$AB$3^$AQ$2+InputData!$AA110),1)</f>
        <v>1</v>
      </c>
      <c r="I111" s="284">
        <f>IF($AC$3&lt;$AD$3,EXP(InputData!$AB110*$AC$3^$AQ$2+InputData!$AA110),1)</f>
        <v>1</v>
      </c>
      <c r="J111" s="284">
        <f>IF($AD$3&lt;$AD$3,EXP(InputData!$AB110*$AD$3^RRinputs!$F$3+InputData!$AA110),1)</f>
        <v>1</v>
      </c>
      <c r="K111" s="741">
        <f>IF($AA$3&lt;$AD$3,EXP(InputData!$AD110*$AA$3^$AQ$3+InputData!$AC110),1)</f>
        <v>1</v>
      </c>
      <c r="L111" s="284">
        <f>IF($AB$3&lt;$AD$3,EXP(InputData!$AD110*$AB$3^$AQ$3+InputData!$AC110),1)</f>
        <v>1</v>
      </c>
      <c r="M111" s="284">
        <f>IF($AC$3&lt;$AD$3,EXP(InputData!$AD110*$AC$3^$AQ$3+InputData!$AC110),1)</f>
        <v>1</v>
      </c>
      <c r="N111" s="285">
        <f>IF($AD$3&lt;$AD$3,EXP(InputData!$AD110*$AD$3^RRinputs!$F$3+InputData!$AC110),1)</f>
        <v>1</v>
      </c>
      <c r="O111" s="955">
        <f>IF($AA$4&lt;$AD$3,EXP(InputData!$AF110*$AA$3^$AQ$2+InputData!$AE110),1)</f>
        <v>1</v>
      </c>
      <c r="P111" s="955">
        <f>IF($AB$3&lt;$AD$3,EXP(InputData!$AF110*$AB$3^$AQ$2+InputData!$AE110),1)</f>
        <v>1</v>
      </c>
      <c r="Q111" s="955">
        <f>IF($AC$3&lt;$AD$3,EXP(InputData!$AF110*$AC$3^$AQ$2+InputData!$AE110),1)</f>
        <v>1</v>
      </c>
      <c r="R111" s="955">
        <v>1</v>
      </c>
      <c r="S111" s="741">
        <f>IF($AA$3&lt;$AD$3,EXP(InputData!$AH110*$AA$3^$AQ$3+InputData!$AG110),1)</f>
        <v>1</v>
      </c>
      <c r="T111" s="284">
        <f>IF($AB$3&lt;$AD$3,EXP(InputData!$AH110*$AB$3^$AQ$3+InputData!$AG110),1)</f>
        <v>1</v>
      </c>
      <c r="U111" s="284">
        <f>IF($AC$3&lt;$AD$3,EXP(InputData!$AH110*$AC$3^$AQ$3+InputData!$AG110),1)</f>
        <v>1</v>
      </c>
      <c r="V111" s="284">
        <f>IF($AD$3&lt;$AD$3,EXP(InputData!$AH110*$AD$3^RRinputs!$F$3+InputData!$AG110),1)</f>
        <v>1</v>
      </c>
      <c r="W111" s="741">
        <f>IF($AA$3&lt;$AD$3,EXP(InputData!$AJ110*$AA$3^$AQ$2+InputData!$AI110),1)</f>
        <v>1</v>
      </c>
      <c r="X111" s="284">
        <f>IF($AB$3&lt;$AD$3,EXP(InputData!$AJ110*$AB$3^$AQ$2+InputData!$AI110),1)</f>
        <v>1</v>
      </c>
      <c r="Y111" s="284">
        <f>IF($AC$3&lt;$AD$3,EXP(InputData!$AJ110*$AC$3^$AQ$2+InputData!$AI110),1)</f>
        <v>1</v>
      </c>
      <c r="Z111" s="284">
        <f>IF($AD$3&lt;$AD$3,EXP(InputData!$AJ110*$AD$3^RRinputs!F$3+InputData!$AI110),1)</f>
        <v>1</v>
      </c>
      <c r="AA111" s="949">
        <f>AA$3+'Run model'!$F$13</f>
        <v>204.75000001000006</v>
      </c>
      <c r="AB111" s="724">
        <f>AB$3+'Run model'!$F$13</f>
        <v>486.45570000000004</v>
      </c>
      <c r="AC111" s="724">
        <f>AC$3+'Run model'!$F$13</f>
        <v>1229.4259999999999</v>
      </c>
      <c r="AD111" s="724">
        <f>AD$3+'Run model'!$F$13</f>
        <v>3305.181</v>
      </c>
      <c r="AE111" s="263">
        <f>IF(AA111&lt;$AD$3,EXP(InputData!$AB110*AA111^$AQ$2+InputData!$AA110),1)</f>
        <v>1</v>
      </c>
      <c r="AF111" s="264">
        <f>IF(AB111&lt;$AD$3,EXP(InputData!$AB110*AB111^$AQ$2+InputData!$AA110),1)</f>
        <v>1</v>
      </c>
      <c r="AG111" s="264">
        <f>IF(AC111&lt;$AD$3,EXP(InputData!$AB110*AC111^$AQ$2+InputData!$AA110),1)</f>
        <v>1</v>
      </c>
      <c r="AH111" s="264">
        <v>1</v>
      </c>
      <c r="AI111" s="741">
        <f>IF(AA111&lt;$AD$3,EXP(InputData!$AD110*AA111^$AQ$3+InputData!$AC110),1)</f>
        <v>1</v>
      </c>
      <c r="AJ111" s="284">
        <f>IF(AB111&lt;$AD$3,EXP(InputData!$AD110*AB111^$AQ$3+InputData!$AC110),1)</f>
        <v>1</v>
      </c>
      <c r="AK111" s="284">
        <f>IF(AC111&lt;$AD$3,EXP(InputData!$AD110*AC111^$AQ$3+InputData!$AC110),1)</f>
        <v>1</v>
      </c>
      <c r="AL111" s="284">
        <v>1</v>
      </c>
      <c r="AM111" s="741">
        <f>IF(AA111&lt;$AD$3,EXP(InputData!$AF110*AA111^$AQ$2+InputData!$AE110),1)</f>
        <v>1</v>
      </c>
      <c r="AN111" s="284">
        <f>IF(AB111&lt;$AD$3,EXP(InputData!$AF110*AB111^$AQ$2+InputData!$AE110),1)</f>
        <v>1</v>
      </c>
      <c r="AO111" s="284">
        <f>IF(AC111&lt;$AD$3,EXP(InputData!$AF110*AC111^$AQ$2+InputData!$AE110),1)</f>
        <v>1</v>
      </c>
      <c r="AP111" s="285">
        <v>1</v>
      </c>
      <c r="AQ111" s="284">
        <f>IF(AA111&lt;$AD$3,EXP(InputData!$AH110*AA111^RRinputs!F$3+InputData!$AG110),1)</f>
        <v>1</v>
      </c>
      <c r="AR111" s="284">
        <f>IF(AB111&lt;$AD$3,EXP(InputData!$AH110*AB111^$AQ$3+InputData!$AG110),1)</f>
        <v>1</v>
      </c>
      <c r="AS111" s="284">
        <f>IF(AC111&lt;$AD$3,EXP(InputData!$AH110*AC111^$AQ$3+InputData!$AG110),1)</f>
        <v>1</v>
      </c>
      <c r="AT111" s="284">
        <v>1</v>
      </c>
      <c r="AU111" s="954">
        <f>IF(AA111&lt;$AD$3,EXP(InputData!$AJ110*AA111^$AQ$2+InputData!$AI110),1)</f>
        <v>1</v>
      </c>
      <c r="AV111" s="955">
        <f>IF(AB111&lt;$AD$3,EXP(InputData!$AJ110*AB111^$AQ$2+InputData!$AI110),1)</f>
        <v>1</v>
      </c>
      <c r="AW111" s="955">
        <f>IF(AC111&lt;$AD$3,EXP(InputData!$AJ110*AC111^$AQ$2+InputData!$AI110),1)</f>
        <v>1</v>
      </c>
      <c r="AX111" s="956">
        <v>1</v>
      </c>
      <c r="AY111" s="586">
        <f>-Diabetes!AK110*(InputData!$BB$5-1)/(Diabetes!Q110*(InputData!$BB$5-1)+1)</f>
        <v>0</v>
      </c>
      <c r="AZ111" s="587">
        <f>-Diabetes!AK110*(InputData!$BC$5-1)/(Diabetes!Q110*(InputData!$BC$5-1)+1)</f>
        <v>0</v>
      </c>
      <c r="BA111" s="588">
        <f t="shared" si="12"/>
        <v>0</v>
      </c>
      <c r="BB111" s="589">
        <f t="shared" si="13"/>
        <v>0</v>
      </c>
      <c r="BC111" s="584">
        <f t="shared" si="23"/>
        <v>0</v>
      </c>
      <c r="BD111" s="589">
        <f t="shared" si="15"/>
        <v>0</v>
      </c>
      <c r="BE111" s="590">
        <f t="shared" si="16"/>
        <v>0</v>
      </c>
      <c r="BF111" s="589">
        <f t="shared" si="17"/>
        <v>1</v>
      </c>
      <c r="BG111" s="589">
        <f t="shared" si="18"/>
        <v>1</v>
      </c>
      <c r="BH111" s="588">
        <f>(1-BA111*(1-InputData!$BD$233))</f>
        <v>1</v>
      </c>
      <c r="BI111" s="589">
        <f>(1-BB111*(1-InputData!$BD$234))</f>
        <v>1</v>
      </c>
      <c r="BJ111" s="589">
        <f t="shared" si="19"/>
        <v>1</v>
      </c>
      <c r="BK111" s="589">
        <f t="shared" si="20"/>
        <v>1</v>
      </c>
      <c r="BL111" s="590">
        <f t="shared" si="21"/>
        <v>1</v>
      </c>
    </row>
    <row r="112" spans="1:64">
      <c r="A112" s="8" t="s">
        <v>14</v>
      </c>
      <c r="B112">
        <f t="shared" si="22"/>
        <v>102</v>
      </c>
      <c r="C112" s="286">
        <f>InputData!AK111</f>
        <v>0</v>
      </c>
      <c r="D112" s="287">
        <f>InputData!AL111</f>
        <v>0</v>
      </c>
      <c r="E112" s="287">
        <f>InputData!AM111</f>
        <v>0</v>
      </c>
      <c r="F112" s="287">
        <f>InputData!AN111</f>
        <v>0</v>
      </c>
      <c r="G112" s="741">
        <f>IF($AA$3&lt;$AD$3,EXP(InputData!$AB111*$AA$3^$AQ$2+InputData!$AA111),1)</f>
        <v>1</v>
      </c>
      <c r="H112" s="284">
        <f>IF($AB$3&lt;$AD$3,EXP(InputData!$AB111*$AB$3^$AQ$2+InputData!$AA111),1)</f>
        <v>1</v>
      </c>
      <c r="I112" s="284">
        <f>IF($AC$3&lt;$AD$3,EXP(InputData!$AB111*$AC$3^$AQ$2+InputData!$AA111),1)</f>
        <v>1</v>
      </c>
      <c r="J112" s="284">
        <f>IF($AD$3&lt;$AD$3,EXP(InputData!$AB111*$AD$3^RRinputs!$F$3+InputData!$AA111),1)</f>
        <v>1</v>
      </c>
      <c r="K112" s="741">
        <f>IF($AA$3&lt;$AD$3,EXP(InputData!$AD111*$AA$3^$AQ$3+InputData!$AC111),1)</f>
        <v>1</v>
      </c>
      <c r="L112" s="284">
        <f>IF($AB$3&lt;$AD$3,EXP(InputData!$AD111*$AB$3^$AQ$3+InputData!$AC111),1)</f>
        <v>1</v>
      </c>
      <c r="M112" s="284">
        <f>IF($AC$3&lt;$AD$3,EXP(InputData!$AD111*$AC$3^$AQ$3+InputData!$AC111),1)</f>
        <v>1</v>
      </c>
      <c r="N112" s="285">
        <f>IF($AD$3&lt;$AD$3,EXP(InputData!$AD111*$AD$3^RRinputs!$F$3+InputData!$AC111),1)</f>
        <v>1</v>
      </c>
      <c r="O112" s="955">
        <f>IF($AA$4&lt;$AD$3,EXP(InputData!$AF111*$AA$3^$AQ$2+InputData!$AE111),1)</f>
        <v>1</v>
      </c>
      <c r="P112" s="955">
        <f>IF($AB$3&lt;$AD$3,EXP(InputData!$AF111*$AB$3^$AQ$2+InputData!$AE111),1)</f>
        <v>1</v>
      </c>
      <c r="Q112" s="955">
        <f>IF($AC$3&lt;$AD$3,EXP(InputData!$AF111*$AC$3^$AQ$2+InputData!$AE111),1)</f>
        <v>1</v>
      </c>
      <c r="R112" s="955">
        <v>1</v>
      </c>
      <c r="S112" s="741">
        <f>IF($AA$3&lt;$AD$3,EXP(InputData!$AH111*$AA$3^$AQ$3+InputData!$AG111),1)</f>
        <v>1</v>
      </c>
      <c r="T112" s="284">
        <f>IF($AB$3&lt;$AD$3,EXP(InputData!$AH111*$AB$3^$AQ$3+InputData!$AG111),1)</f>
        <v>1</v>
      </c>
      <c r="U112" s="284">
        <f>IF($AC$3&lt;$AD$3,EXP(InputData!$AH111*$AC$3^$AQ$3+InputData!$AG111),1)</f>
        <v>1</v>
      </c>
      <c r="V112" s="284">
        <f>IF($AD$3&lt;$AD$3,EXP(InputData!$AH111*$AD$3^RRinputs!$F$3+InputData!$AG111),1)</f>
        <v>1</v>
      </c>
      <c r="W112" s="741">
        <f>IF($AA$3&lt;$AD$3,EXP(InputData!$AJ111*$AA$3^$AQ$2+InputData!$AI111),1)</f>
        <v>1</v>
      </c>
      <c r="X112" s="284">
        <f>IF($AB$3&lt;$AD$3,EXP(InputData!$AJ111*$AB$3^$AQ$2+InputData!$AI111),1)</f>
        <v>1</v>
      </c>
      <c r="Y112" s="284">
        <f>IF($AC$3&lt;$AD$3,EXP(InputData!$AJ111*$AC$3^$AQ$2+InputData!$AI111),1)</f>
        <v>1</v>
      </c>
      <c r="Z112" s="284">
        <f>IF($AD$3&lt;$AD$3,EXP(InputData!$AJ111*$AD$3^RRinputs!F$3+InputData!$AI111),1)</f>
        <v>1</v>
      </c>
      <c r="AA112" s="949">
        <f>AA$3+'Run model'!$F$13</f>
        <v>204.75000001000006</v>
      </c>
      <c r="AB112" s="724">
        <f>AB$3+'Run model'!$F$13</f>
        <v>486.45570000000004</v>
      </c>
      <c r="AC112" s="724">
        <f>AC$3+'Run model'!$F$13</f>
        <v>1229.4259999999999</v>
      </c>
      <c r="AD112" s="724">
        <f>AD$3+'Run model'!$F$13</f>
        <v>3305.181</v>
      </c>
      <c r="AE112" s="263">
        <f>IF(AA112&lt;$AD$3,EXP(InputData!$AB111*AA112^$AQ$2+InputData!$AA111),1)</f>
        <v>1</v>
      </c>
      <c r="AF112" s="264">
        <f>IF(AB112&lt;$AD$3,EXP(InputData!$AB111*AB112^$AQ$2+InputData!$AA111),1)</f>
        <v>1</v>
      </c>
      <c r="AG112" s="264">
        <f>IF(AC112&lt;$AD$3,EXP(InputData!$AB111*AC112^$AQ$2+InputData!$AA111),1)</f>
        <v>1</v>
      </c>
      <c r="AH112" s="264">
        <v>1</v>
      </c>
      <c r="AI112" s="741">
        <f>IF(AA112&lt;$AD$3,EXP(InputData!$AD111*AA112^$AQ$3+InputData!$AC111),1)</f>
        <v>1</v>
      </c>
      <c r="AJ112" s="284">
        <f>IF(AB112&lt;$AD$3,EXP(InputData!$AD111*AB112^$AQ$3+InputData!$AC111),1)</f>
        <v>1</v>
      </c>
      <c r="AK112" s="284">
        <f>IF(AC112&lt;$AD$3,EXP(InputData!$AD111*AC112^$AQ$3+InputData!$AC111),1)</f>
        <v>1</v>
      </c>
      <c r="AL112" s="284">
        <v>1</v>
      </c>
      <c r="AM112" s="741">
        <f>IF(AA112&lt;$AD$3,EXP(InputData!$AF111*AA112^$AQ$2+InputData!$AE111),1)</f>
        <v>1</v>
      </c>
      <c r="AN112" s="284">
        <f>IF(AB112&lt;$AD$3,EXP(InputData!$AF111*AB112^$AQ$2+InputData!$AE111),1)</f>
        <v>1</v>
      </c>
      <c r="AO112" s="284">
        <f>IF(AC112&lt;$AD$3,EXP(InputData!$AF111*AC112^$AQ$2+InputData!$AE111),1)</f>
        <v>1</v>
      </c>
      <c r="AP112" s="285">
        <v>1</v>
      </c>
      <c r="AQ112" s="284">
        <f>IF(AA112&lt;$AD$3,EXP(InputData!$AH111*AA112^RRinputs!F$3+InputData!$AG111),1)</f>
        <v>1</v>
      </c>
      <c r="AR112" s="284">
        <f>IF(AB112&lt;$AD$3,EXP(InputData!$AH111*AB112^$AQ$3+InputData!$AG111),1)</f>
        <v>1</v>
      </c>
      <c r="AS112" s="284">
        <f>IF(AC112&lt;$AD$3,EXP(InputData!$AH111*AC112^$AQ$3+InputData!$AG111),1)</f>
        <v>1</v>
      </c>
      <c r="AT112" s="284">
        <v>1</v>
      </c>
      <c r="AU112" s="954">
        <f>IF(AA112&lt;$AD$3,EXP(InputData!$AJ111*AA112^$AQ$2+InputData!$AI111),1)</f>
        <v>1</v>
      </c>
      <c r="AV112" s="955">
        <f>IF(AB112&lt;$AD$3,EXP(InputData!$AJ111*AB112^$AQ$2+InputData!$AI111),1)</f>
        <v>1</v>
      </c>
      <c r="AW112" s="955">
        <f>IF(AC112&lt;$AD$3,EXP(InputData!$AJ111*AC112^$AQ$2+InputData!$AI111),1)</f>
        <v>1</v>
      </c>
      <c r="AX112" s="956">
        <v>1</v>
      </c>
      <c r="AY112" s="586">
        <f>-Diabetes!AK111*(InputData!$BB$5-1)/(Diabetes!Q111*(InputData!$BB$5-1)+1)</f>
        <v>0</v>
      </c>
      <c r="AZ112" s="587">
        <f>-Diabetes!AK111*(InputData!$BC$5-1)/(Diabetes!Q111*(InputData!$BC$5-1)+1)</f>
        <v>0</v>
      </c>
      <c r="BA112" s="588">
        <f t="shared" si="12"/>
        <v>0</v>
      </c>
      <c r="BB112" s="589">
        <f t="shared" si="13"/>
        <v>0</v>
      </c>
      <c r="BC112" s="584">
        <f t="shared" si="23"/>
        <v>0</v>
      </c>
      <c r="BD112" s="589">
        <f t="shared" si="15"/>
        <v>0</v>
      </c>
      <c r="BE112" s="590">
        <f t="shared" si="16"/>
        <v>0</v>
      </c>
      <c r="BF112" s="589">
        <f t="shared" si="17"/>
        <v>1</v>
      </c>
      <c r="BG112" s="589">
        <f t="shared" si="18"/>
        <v>1</v>
      </c>
      <c r="BH112" s="588">
        <f>(1-BA112*(1-InputData!$BD$233))</f>
        <v>1</v>
      </c>
      <c r="BI112" s="589">
        <f>(1-BB112*(1-InputData!$BD$234))</f>
        <v>1</v>
      </c>
      <c r="BJ112" s="589">
        <f t="shared" si="19"/>
        <v>1</v>
      </c>
      <c r="BK112" s="589">
        <f t="shared" si="20"/>
        <v>1</v>
      </c>
      <c r="BL112" s="590">
        <f t="shared" si="21"/>
        <v>1</v>
      </c>
    </row>
    <row r="113" spans="1:64">
      <c r="A113" s="8" t="s">
        <v>14</v>
      </c>
      <c r="B113">
        <f t="shared" si="22"/>
        <v>103</v>
      </c>
      <c r="C113" s="286">
        <f>InputData!AK112</f>
        <v>0</v>
      </c>
      <c r="D113" s="287">
        <f>InputData!AL112</f>
        <v>0</v>
      </c>
      <c r="E113" s="287">
        <f>InputData!AM112</f>
        <v>0</v>
      </c>
      <c r="F113" s="287">
        <f>InputData!AN112</f>
        <v>0</v>
      </c>
      <c r="G113" s="741">
        <f>IF($AA$3&lt;$AD$3,EXP(InputData!$AB112*$AA$3^$AQ$2+InputData!$AA112),1)</f>
        <v>1</v>
      </c>
      <c r="H113" s="284">
        <f>IF($AB$3&lt;$AD$3,EXP(InputData!$AB112*$AB$3^$AQ$2+InputData!$AA112),1)</f>
        <v>1</v>
      </c>
      <c r="I113" s="284">
        <f>IF($AC$3&lt;$AD$3,EXP(InputData!$AB112*$AC$3^$AQ$2+InputData!$AA112),1)</f>
        <v>1</v>
      </c>
      <c r="J113" s="284">
        <f>IF($AD$3&lt;$AD$3,EXP(InputData!$AB112*$AD$3^RRinputs!$F$3+InputData!$AA112),1)</f>
        <v>1</v>
      </c>
      <c r="K113" s="741">
        <f>IF($AA$3&lt;$AD$3,EXP(InputData!$AD112*$AA$3^$AQ$3+InputData!$AC112),1)</f>
        <v>1</v>
      </c>
      <c r="L113" s="284">
        <f>IF($AB$3&lt;$AD$3,EXP(InputData!$AD112*$AB$3^$AQ$3+InputData!$AC112),1)</f>
        <v>1</v>
      </c>
      <c r="M113" s="284">
        <f>IF($AC$3&lt;$AD$3,EXP(InputData!$AD112*$AC$3^$AQ$3+InputData!$AC112),1)</f>
        <v>1</v>
      </c>
      <c r="N113" s="285">
        <f>IF($AD$3&lt;$AD$3,EXP(InputData!$AD112*$AD$3^RRinputs!$F$3+InputData!$AC112),1)</f>
        <v>1</v>
      </c>
      <c r="O113" s="955">
        <f>IF($AA$4&lt;$AD$3,EXP(InputData!$AF112*$AA$3^$AQ$2+InputData!$AE112),1)</f>
        <v>1</v>
      </c>
      <c r="P113" s="955">
        <f>IF($AB$3&lt;$AD$3,EXP(InputData!$AF112*$AB$3^$AQ$2+InputData!$AE112),1)</f>
        <v>1</v>
      </c>
      <c r="Q113" s="955">
        <f>IF($AC$3&lt;$AD$3,EXP(InputData!$AF112*$AC$3^$AQ$2+InputData!$AE112),1)</f>
        <v>1</v>
      </c>
      <c r="R113" s="955">
        <v>1</v>
      </c>
      <c r="S113" s="741">
        <f>IF($AA$3&lt;$AD$3,EXP(InputData!$AH112*$AA$3^$AQ$3+InputData!$AG112),1)</f>
        <v>1</v>
      </c>
      <c r="T113" s="284">
        <f>IF($AB$3&lt;$AD$3,EXP(InputData!$AH112*$AB$3^$AQ$3+InputData!$AG112),1)</f>
        <v>1</v>
      </c>
      <c r="U113" s="284">
        <f>IF($AC$3&lt;$AD$3,EXP(InputData!$AH112*$AC$3^$AQ$3+InputData!$AG112),1)</f>
        <v>1</v>
      </c>
      <c r="V113" s="284">
        <f>IF($AD$3&lt;$AD$3,EXP(InputData!$AH112*$AD$3^RRinputs!$F$3+InputData!$AG112),1)</f>
        <v>1</v>
      </c>
      <c r="W113" s="741">
        <f>IF($AA$3&lt;$AD$3,EXP(InputData!$AJ112*$AA$3^$AQ$2+InputData!$AI112),1)</f>
        <v>1</v>
      </c>
      <c r="X113" s="284">
        <f>IF($AB$3&lt;$AD$3,EXP(InputData!$AJ112*$AB$3^$AQ$2+InputData!$AI112),1)</f>
        <v>1</v>
      </c>
      <c r="Y113" s="284">
        <f>IF($AC$3&lt;$AD$3,EXP(InputData!$AJ112*$AC$3^$AQ$2+InputData!$AI112),1)</f>
        <v>1</v>
      </c>
      <c r="Z113" s="284">
        <f>IF($AD$3&lt;$AD$3,EXP(InputData!$AJ112*$AD$3^RRinputs!F$3+InputData!$AI112),1)</f>
        <v>1</v>
      </c>
      <c r="AA113" s="949">
        <f>AA$3+'Run model'!$F$13</f>
        <v>204.75000001000006</v>
      </c>
      <c r="AB113" s="724">
        <f>AB$3+'Run model'!$F$13</f>
        <v>486.45570000000004</v>
      </c>
      <c r="AC113" s="724">
        <f>AC$3+'Run model'!$F$13</f>
        <v>1229.4259999999999</v>
      </c>
      <c r="AD113" s="724">
        <f>AD$3+'Run model'!$F$13</f>
        <v>3305.181</v>
      </c>
      <c r="AE113" s="263">
        <f>IF(AA113&lt;$AD$3,EXP(InputData!$AB112*AA113^$AQ$2+InputData!$AA112),1)</f>
        <v>1</v>
      </c>
      <c r="AF113" s="264">
        <f>IF(AB113&lt;$AD$3,EXP(InputData!$AB112*AB113^$AQ$2+InputData!$AA112),1)</f>
        <v>1</v>
      </c>
      <c r="AG113" s="264">
        <f>IF(AC113&lt;$AD$3,EXP(InputData!$AB112*AC113^$AQ$2+InputData!$AA112),1)</f>
        <v>1</v>
      </c>
      <c r="AH113" s="264">
        <v>1</v>
      </c>
      <c r="AI113" s="741">
        <f>IF(AA113&lt;$AD$3,EXP(InputData!$AD112*AA113^$AQ$3+InputData!$AC112),1)</f>
        <v>1</v>
      </c>
      <c r="AJ113" s="284">
        <f>IF(AB113&lt;$AD$3,EXP(InputData!$AD112*AB113^$AQ$3+InputData!$AC112),1)</f>
        <v>1</v>
      </c>
      <c r="AK113" s="284">
        <f>IF(AC113&lt;$AD$3,EXP(InputData!$AD112*AC113^$AQ$3+InputData!$AC112),1)</f>
        <v>1</v>
      </c>
      <c r="AL113" s="284">
        <v>1</v>
      </c>
      <c r="AM113" s="741">
        <f>IF(AA113&lt;$AD$3,EXP(InputData!$AF112*AA113^$AQ$2+InputData!$AE112),1)</f>
        <v>1</v>
      </c>
      <c r="AN113" s="284">
        <f>IF(AB113&lt;$AD$3,EXP(InputData!$AF112*AB113^$AQ$2+InputData!$AE112),1)</f>
        <v>1</v>
      </c>
      <c r="AO113" s="284">
        <f>IF(AC113&lt;$AD$3,EXP(InputData!$AF112*AC113^$AQ$2+InputData!$AE112),1)</f>
        <v>1</v>
      </c>
      <c r="AP113" s="285">
        <v>1</v>
      </c>
      <c r="AQ113" s="284">
        <f>IF(AA113&lt;$AD$3,EXP(InputData!$AH112*AA113^RRinputs!F$3+InputData!$AG112),1)</f>
        <v>1</v>
      </c>
      <c r="AR113" s="284">
        <f>IF(AB113&lt;$AD$3,EXP(InputData!$AH112*AB113^$AQ$3+InputData!$AG112),1)</f>
        <v>1</v>
      </c>
      <c r="AS113" s="284">
        <f>IF(AC113&lt;$AD$3,EXP(InputData!$AH112*AC113^$AQ$3+InputData!$AG112),1)</f>
        <v>1</v>
      </c>
      <c r="AT113" s="284">
        <v>1</v>
      </c>
      <c r="AU113" s="741">
        <f>IF(AA113&lt;$AD$3,EXP(InputData!$AJ112*AA113^$AQ$2+InputData!$AI112),1)</f>
        <v>1</v>
      </c>
      <c r="AV113" s="284">
        <f>IF(AB113&lt;$AD$3,EXP(InputData!$AJ112*AB113^$AQ$2+InputData!$AI112),1)</f>
        <v>1</v>
      </c>
      <c r="AW113" s="284">
        <f>IF(AC113&lt;$AD$3,EXP(InputData!$AJ112*AC113^$AQ$2+InputData!$AI112),1)</f>
        <v>1</v>
      </c>
      <c r="AX113" s="285">
        <v>1</v>
      </c>
      <c r="AY113" s="586">
        <f>-Diabetes!AK112*(InputData!$BB$5-1)/(Diabetes!Q112*(InputData!$BB$5-1)+1)</f>
        <v>0</v>
      </c>
      <c r="AZ113" s="587">
        <f>-Diabetes!AK112*(InputData!$BC$5-1)/(Diabetes!Q112*(InputData!$BC$5-1)+1)</f>
        <v>0</v>
      </c>
      <c r="BA113" s="588">
        <f t="shared" si="12"/>
        <v>0</v>
      </c>
      <c r="BB113" s="589">
        <f t="shared" si="13"/>
        <v>0</v>
      </c>
      <c r="BC113" s="584">
        <f t="shared" si="23"/>
        <v>0</v>
      </c>
      <c r="BD113" s="589">
        <f t="shared" si="15"/>
        <v>0</v>
      </c>
      <c r="BE113" s="590">
        <f t="shared" si="16"/>
        <v>0</v>
      </c>
      <c r="BF113" s="589">
        <f t="shared" si="17"/>
        <v>1</v>
      </c>
      <c r="BG113" s="589">
        <f t="shared" si="18"/>
        <v>1</v>
      </c>
      <c r="BH113" s="588">
        <f>(1-BA113*(1-InputData!$BD$233))</f>
        <v>1</v>
      </c>
      <c r="BI113" s="589">
        <f>(1-BB113*(1-InputData!$BD$234))</f>
        <v>1</v>
      </c>
      <c r="BJ113" s="589">
        <f t="shared" si="19"/>
        <v>1</v>
      </c>
      <c r="BK113" s="589">
        <f t="shared" si="20"/>
        <v>1</v>
      </c>
      <c r="BL113" s="590">
        <f t="shared" si="21"/>
        <v>1</v>
      </c>
    </row>
    <row r="114" spans="1:64">
      <c r="A114" s="8" t="s">
        <v>14</v>
      </c>
      <c r="B114">
        <f t="shared" si="22"/>
        <v>104</v>
      </c>
      <c r="C114" s="286">
        <f>InputData!AK113</f>
        <v>0</v>
      </c>
      <c r="D114" s="287">
        <f>InputData!AL113</f>
        <v>0</v>
      </c>
      <c r="E114" s="287">
        <f>InputData!AM113</f>
        <v>0</v>
      </c>
      <c r="F114" s="287">
        <f>InputData!AN113</f>
        <v>0</v>
      </c>
      <c r="G114" s="741">
        <f>IF($AA$3&lt;$AD$3,EXP(InputData!$AB113*$AA$3^$AQ$2+InputData!$AA113),1)</f>
        <v>1</v>
      </c>
      <c r="H114" s="284">
        <f>IF($AB$3&lt;$AD$3,EXP(InputData!$AB113*$AB$3^$AQ$2+InputData!$AA113),1)</f>
        <v>1</v>
      </c>
      <c r="I114" s="284">
        <f>IF($AC$3&lt;$AD$3,EXP(InputData!$AB113*$AC$3^$AQ$2+InputData!$AA113),1)</f>
        <v>1</v>
      </c>
      <c r="J114" s="284">
        <f>IF($AD$3&lt;$AD$3,EXP(InputData!$AB113*$AD$3^RRinputs!$F$3+InputData!$AA113),1)</f>
        <v>1</v>
      </c>
      <c r="K114" s="741">
        <f>IF($AA$3&lt;$AD$3,EXP(InputData!$AD113*$AA$3^$AQ$3+InputData!$AC113),1)</f>
        <v>1</v>
      </c>
      <c r="L114" s="284">
        <f>IF($AB$3&lt;$AD$3,EXP(InputData!$AD113*$AB$3^$AQ$3+InputData!$AC113),1)</f>
        <v>1</v>
      </c>
      <c r="M114" s="284">
        <f>IF($AC$3&lt;$AD$3,EXP(InputData!$AD113*$AC$3^$AQ$3+InputData!$AC113),1)</f>
        <v>1</v>
      </c>
      <c r="N114" s="285">
        <f>IF($AD$3&lt;$AD$3,EXP(InputData!$AD113*$AD$3^RRinputs!$F$3+InputData!$AC113),1)</f>
        <v>1</v>
      </c>
      <c r="O114" s="955">
        <f>IF($AA$4&lt;$AD$3,EXP(InputData!$AF113*$AA$3^$AQ$2+InputData!$AE113),1)</f>
        <v>1</v>
      </c>
      <c r="P114" s="955">
        <f>IF($AB$3&lt;$AD$3,EXP(InputData!$AF113*$AB$3^$AQ$2+InputData!$AE113),1)</f>
        <v>1</v>
      </c>
      <c r="Q114" s="955">
        <f>IF($AC$3&lt;$AD$3,EXP(InputData!$AF113*$AC$3^$AQ$2+InputData!$AE113),1)</f>
        <v>1</v>
      </c>
      <c r="R114" s="955">
        <v>1</v>
      </c>
      <c r="S114" s="741">
        <f>IF($AA$3&lt;$AD$3,EXP(InputData!$AH113*$AA$3^$AQ$3+InputData!$AG113),1)</f>
        <v>1</v>
      </c>
      <c r="T114" s="284">
        <f>IF($AB$3&lt;$AD$3,EXP(InputData!$AH113*$AB$3^$AQ$3+InputData!$AG113),1)</f>
        <v>1</v>
      </c>
      <c r="U114" s="284">
        <f>IF($AC$3&lt;$AD$3,EXP(InputData!$AH113*$AC$3^$AQ$3+InputData!$AG113),1)</f>
        <v>1</v>
      </c>
      <c r="V114" s="284">
        <f>IF($AD$3&lt;$AD$3,EXP(InputData!$AH113*$AD$3^RRinputs!$F$3+InputData!$AG113),1)</f>
        <v>1</v>
      </c>
      <c r="W114" s="741">
        <f>IF($AA$3&lt;$AD$3,EXP(InputData!$AJ113*$AA$3^$AQ$2+InputData!$AI113),1)</f>
        <v>1</v>
      </c>
      <c r="X114" s="284">
        <f>IF($AB$3&lt;$AD$3,EXP(InputData!$AJ113*$AB$3^$AQ$2+InputData!$AI113),1)</f>
        <v>1</v>
      </c>
      <c r="Y114" s="284">
        <f>IF($AC$3&lt;$AD$3,EXP(InputData!$AJ113*$AC$3^$AQ$2+InputData!$AI113),1)</f>
        <v>1</v>
      </c>
      <c r="Z114" s="284">
        <f>IF($AD$3&lt;$AD$3,EXP(InputData!$AJ113*$AD$3^RRinputs!F$3+InputData!$AI113),1)</f>
        <v>1</v>
      </c>
      <c r="AA114" s="949">
        <f>AA$3+'Run model'!$F$13</f>
        <v>204.75000001000006</v>
      </c>
      <c r="AB114" s="724">
        <f>AB$3+'Run model'!$F$13</f>
        <v>486.45570000000004</v>
      </c>
      <c r="AC114" s="724">
        <f>AC$3+'Run model'!$F$13</f>
        <v>1229.4259999999999</v>
      </c>
      <c r="AD114" s="724">
        <f>AD$3+'Run model'!$F$13</f>
        <v>3305.181</v>
      </c>
      <c r="AE114" s="263">
        <f>IF(AA114&lt;$AD$3,EXP(InputData!$AB113*AA114^$AQ$2+InputData!$AA113),1)</f>
        <v>1</v>
      </c>
      <c r="AF114" s="264">
        <f>IF(AB114&lt;$AD$3,EXP(InputData!$AB113*AB114^$AQ$2+InputData!$AA113),1)</f>
        <v>1</v>
      </c>
      <c r="AG114" s="264">
        <f>IF(AC114&lt;$AD$3,EXP(InputData!$AB113*AC114^$AQ$2+InputData!$AA113),1)</f>
        <v>1</v>
      </c>
      <c r="AH114" s="264">
        <v>1</v>
      </c>
      <c r="AI114" s="741">
        <f>IF(AA114&lt;$AD$3,EXP(InputData!$AD113*AA114^$AQ$3+InputData!$AC113),1)</f>
        <v>1</v>
      </c>
      <c r="AJ114" s="284">
        <f>IF(AB114&lt;$AD$3,EXP(InputData!$AD113*AB114^$AQ$3+InputData!$AC113),1)</f>
        <v>1</v>
      </c>
      <c r="AK114" s="284">
        <f>IF(AC114&lt;$AD$3,EXP(InputData!$AD113*AC114^$AQ$3+InputData!$AC113),1)</f>
        <v>1</v>
      </c>
      <c r="AL114" s="284">
        <v>1</v>
      </c>
      <c r="AM114" s="741">
        <f>IF(AA114&lt;$AD$3,EXP(InputData!$AF113*AA114^$AQ$2+InputData!$AE113),1)</f>
        <v>1</v>
      </c>
      <c r="AN114" s="284">
        <f>IF(AB114&lt;$AD$3,EXP(InputData!$AF113*AB114^$AQ$2+InputData!$AE113),1)</f>
        <v>1</v>
      </c>
      <c r="AO114" s="284">
        <f>IF(AC114&lt;$AD$3,EXP(InputData!$AF113*AC114^$AQ$2+InputData!$AE113),1)</f>
        <v>1</v>
      </c>
      <c r="AP114" s="285">
        <v>1</v>
      </c>
      <c r="AQ114" s="284">
        <f>IF(AA114&lt;$AD$3,EXP(InputData!$AH113*AA114^RRinputs!F$3+InputData!$AG113),1)</f>
        <v>1</v>
      </c>
      <c r="AR114" s="284">
        <f>IF(AB114&lt;$AD$3,EXP(InputData!$AH113*AB114^$AQ$3+InputData!$AG113),1)</f>
        <v>1</v>
      </c>
      <c r="AS114" s="284">
        <f>IF(AC114&lt;$AD$3,EXP(InputData!$AH113*AC114^$AQ$3+InputData!$AG113),1)</f>
        <v>1</v>
      </c>
      <c r="AT114" s="284">
        <v>1</v>
      </c>
      <c r="AU114" s="741">
        <f>IF(AA114&lt;$AD$3,EXP(InputData!$AJ113*AA114^$AQ$2+InputData!$AI113),1)</f>
        <v>1</v>
      </c>
      <c r="AV114" s="284">
        <f>IF(AB114&lt;$AD$3,EXP(InputData!$AJ113*AB114^$AQ$2+InputData!$AI113),1)</f>
        <v>1</v>
      </c>
      <c r="AW114" s="284">
        <f>IF(AC114&lt;$AD$3,EXP(InputData!$AJ113*AC114^$AQ$2+InputData!$AI113),1)</f>
        <v>1</v>
      </c>
      <c r="AX114" s="285">
        <v>1</v>
      </c>
      <c r="AY114" s="586">
        <f>-Diabetes!AK113*(InputData!$BB$5-1)/(Diabetes!Q113*(InputData!$BB$5-1)+1)</f>
        <v>0</v>
      </c>
      <c r="AZ114" s="587">
        <f>-Diabetes!AK113*(InputData!$BC$5-1)/(Diabetes!Q113*(InputData!$BC$5-1)+1)</f>
        <v>0</v>
      </c>
      <c r="BA114" s="588">
        <f t="shared" si="12"/>
        <v>0</v>
      </c>
      <c r="BB114" s="589">
        <f t="shared" si="13"/>
        <v>0</v>
      </c>
      <c r="BC114" s="584">
        <f t="shared" si="23"/>
        <v>0</v>
      </c>
      <c r="BD114" s="589">
        <f t="shared" si="15"/>
        <v>0</v>
      </c>
      <c r="BE114" s="590">
        <f t="shared" si="16"/>
        <v>0</v>
      </c>
      <c r="BF114" s="589">
        <f t="shared" si="17"/>
        <v>1</v>
      </c>
      <c r="BG114" s="589">
        <f t="shared" si="18"/>
        <v>1</v>
      </c>
      <c r="BH114" s="588">
        <f>(1-BA114*(1-InputData!$BD$233))</f>
        <v>1</v>
      </c>
      <c r="BI114" s="589">
        <f>(1-BB114*(1-InputData!$BD$234))</f>
        <v>1</v>
      </c>
      <c r="BJ114" s="589">
        <f t="shared" si="19"/>
        <v>1</v>
      </c>
      <c r="BK114" s="589">
        <f t="shared" si="20"/>
        <v>1</v>
      </c>
      <c r="BL114" s="590">
        <f t="shared" si="21"/>
        <v>1</v>
      </c>
    </row>
    <row r="115" spans="1:64">
      <c r="A115" s="8" t="s">
        <v>14</v>
      </c>
      <c r="B115">
        <f t="shared" si="22"/>
        <v>105</v>
      </c>
      <c r="C115" s="286">
        <f>InputData!AK114</f>
        <v>0</v>
      </c>
      <c r="D115" s="287">
        <f>InputData!AL114</f>
        <v>0</v>
      </c>
      <c r="E115" s="287">
        <f>InputData!AM114</f>
        <v>0</v>
      </c>
      <c r="F115" s="287">
        <f>InputData!AN114</f>
        <v>0</v>
      </c>
      <c r="G115" s="741">
        <f>IF($AA$3&lt;$AD$3,EXP(InputData!$AB114*$AA$3^$AQ$2+InputData!$AA114),1)</f>
        <v>1</v>
      </c>
      <c r="H115" s="284">
        <f>IF($AB$3&lt;$AD$3,EXP(InputData!$AB114*$AB$3^$AQ$2+InputData!$AA114),1)</f>
        <v>1</v>
      </c>
      <c r="I115" s="284">
        <f>IF($AC$3&lt;$AD$3,EXP(InputData!$AB114*$AC$3^$AQ$2+InputData!$AA114),1)</f>
        <v>1</v>
      </c>
      <c r="J115" s="284">
        <f>IF($AD$3&lt;$AD$3,EXP(InputData!$AB114*$AD$3^RRinputs!$F$3+InputData!$AA114),1)</f>
        <v>1</v>
      </c>
      <c r="K115" s="741">
        <f>IF($AA$3&lt;$AD$3,EXP(InputData!$AD114*$AA$3^$AQ$3+InputData!$AC114),1)</f>
        <v>1</v>
      </c>
      <c r="L115" s="284">
        <f>IF($AB$3&lt;$AD$3,EXP(InputData!$AD114*$AB$3^$AQ$3+InputData!$AC114),1)</f>
        <v>1</v>
      </c>
      <c r="M115" s="284">
        <f>IF($AC$3&lt;$AD$3,EXP(InputData!$AD114*$AC$3^$AQ$3+InputData!$AC114),1)</f>
        <v>1</v>
      </c>
      <c r="N115" s="285">
        <f>IF($AD$3&lt;$AD$3,EXP(InputData!$AD114*$AD$3^RRinputs!$F$3+InputData!$AC114),1)</f>
        <v>1</v>
      </c>
      <c r="O115" s="955">
        <f>IF($AA$4&lt;$AD$3,EXP(InputData!$AF114*$AA$3^$AQ$2+InputData!$AE114),1)</f>
        <v>1</v>
      </c>
      <c r="P115" s="284">
        <f>IF($AB$3&lt;$AD$3,EXP(InputData!$AF114*$AB$3^$AQ$2+InputData!$AE114),1)</f>
        <v>1</v>
      </c>
      <c r="Q115" s="284">
        <f>IF($AC$3&lt;$AD$3,EXP(InputData!$AF114*$AC$3^$AQ$2+InputData!$AE114),1)</f>
        <v>1</v>
      </c>
      <c r="R115" s="284">
        <v>1</v>
      </c>
      <c r="S115" s="741">
        <f>IF($AA$3&lt;$AD$3,EXP(InputData!$AH114*$AA$3^$AQ$3+InputData!$AG114),1)</f>
        <v>1</v>
      </c>
      <c r="T115" s="284">
        <f>IF($AB$3&lt;$AD$3,EXP(InputData!$AH114*$AB$3^$AQ$3+InputData!$AG114),1)</f>
        <v>1</v>
      </c>
      <c r="U115" s="284">
        <f>IF($AC$3&lt;$AD$3,EXP(InputData!$AH114*$AC$3^$AQ$3+InputData!$AG114),1)</f>
        <v>1</v>
      </c>
      <c r="V115" s="284">
        <f>IF($AD$3&lt;$AD$3,EXP(InputData!$AH114*$AD$3^RRinputs!$F$3+InputData!$AG114),1)</f>
        <v>1</v>
      </c>
      <c r="W115" s="741">
        <f>IF($AA$3&lt;$AD$3,EXP(InputData!$AJ114*$AA$3^$AQ$2+InputData!$AI114),1)</f>
        <v>1</v>
      </c>
      <c r="X115" s="284">
        <f>IF($AB$3&lt;$AD$3,EXP(InputData!$AJ114*$AB$3^$AQ$2+InputData!$AI114),1)</f>
        <v>1</v>
      </c>
      <c r="Y115" s="284">
        <f>IF($AC$3&lt;$AD$3,EXP(InputData!$AJ114*$AC$3^$AQ$2+InputData!$AI114),1)</f>
        <v>1</v>
      </c>
      <c r="Z115" s="284">
        <f>IF($AD$3&lt;$AD$3,EXP(InputData!$AJ114*$AD$3^RRinputs!F$3+InputData!$AI114),1)</f>
        <v>1</v>
      </c>
      <c r="AA115" s="949">
        <f>AA$3+'Run model'!$F$13</f>
        <v>204.75000001000006</v>
      </c>
      <c r="AB115" s="724">
        <f>AB$3+'Run model'!$F$13</f>
        <v>486.45570000000004</v>
      </c>
      <c r="AC115" s="724">
        <f>AC$3+'Run model'!$F$13</f>
        <v>1229.4259999999999</v>
      </c>
      <c r="AD115" s="724">
        <f>AD$3+'Run model'!$F$13</f>
        <v>3305.181</v>
      </c>
      <c r="AE115" s="263">
        <f>IF(AA115&lt;$AD$3,EXP(InputData!$AB114*AA115^$AQ$2+InputData!$AA114),1)</f>
        <v>1</v>
      </c>
      <c r="AF115" s="264">
        <f>IF(AB115&lt;$AD$3,EXP(InputData!$AB114*AB115^$AQ$2+InputData!$AA114),1)</f>
        <v>1</v>
      </c>
      <c r="AG115" s="264">
        <f>IF(AC115&lt;$AD$3,EXP(InputData!$AB114*AC115^$AQ$2+InputData!$AA114),1)</f>
        <v>1</v>
      </c>
      <c r="AH115" s="264">
        <v>1</v>
      </c>
      <c r="AI115" s="741">
        <f>IF(AA115&lt;$AD$3,EXP(InputData!$AD114*AA115^$AQ$3+InputData!$AC114),1)</f>
        <v>1</v>
      </c>
      <c r="AJ115" s="284">
        <f>IF(AB115&lt;$AD$3,EXP(InputData!$AD114*AB115^$AQ$3+InputData!$AC114),1)</f>
        <v>1</v>
      </c>
      <c r="AK115" s="284">
        <f>IF(AC115&lt;$AD$3,EXP(InputData!$AD114*AC115^$AQ$3+InputData!$AC114),1)</f>
        <v>1</v>
      </c>
      <c r="AL115" s="284">
        <v>1</v>
      </c>
      <c r="AM115" s="741">
        <f>IF(AA115&lt;$AD$3,EXP(InputData!$AF114*AA115^$AQ$2+InputData!$AE114),1)</f>
        <v>1</v>
      </c>
      <c r="AN115" s="284">
        <f>IF(AB115&lt;$AD$3,EXP(InputData!$AF114*AB115^$AQ$2+InputData!$AE114),1)</f>
        <v>1</v>
      </c>
      <c r="AO115" s="284">
        <f>IF(AC115&lt;$AD$3,EXP(InputData!$AF114*AC115^$AQ$2+InputData!$AE114),1)</f>
        <v>1</v>
      </c>
      <c r="AP115" s="285">
        <v>1</v>
      </c>
      <c r="AQ115" s="284">
        <f>IF(AA115&lt;$AD$3,EXP(InputData!$AH114*AA115^RRinputs!F$3+InputData!$AG114),1)</f>
        <v>1</v>
      </c>
      <c r="AR115" s="284">
        <f>IF(AB115&lt;$AD$3,EXP(InputData!$AH114*AB115^$AQ$3+InputData!$AG114),1)</f>
        <v>1</v>
      </c>
      <c r="AS115" s="284">
        <f>IF(AC115&lt;$AD$3,EXP(InputData!$AH114*AC115^$AQ$3+InputData!$AG114),1)</f>
        <v>1</v>
      </c>
      <c r="AT115" s="284">
        <v>1</v>
      </c>
      <c r="AU115" s="741">
        <f>IF(AA115&lt;$AD$3,EXP(InputData!$AJ114*AA115^$AQ$2+InputData!$AI114),1)</f>
        <v>1</v>
      </c>
      <c r="AV115" s="284">
        <f>IF(AB115&lt;$AD$3,EXP(InputData!$AJ114*AB115^$AQ$2+InputData!$AI114),1)</f>
        <v>1</v>
      </c>
      <c r="AW115" s="284">
        <f>IF(AC115&lt;$AD$3,EXP(InputData!$AJ114*AC115^$AQ$2+InputData!$AI114),1)</f>
        <v>1</v>
      </c>
      <c r="AX115" s="285">
        <v>1</v>
      </c>
      <c r="AY115" s="586">
        <f>-Diabetes!AK114*(InputData!$BB$5-1)/(Diabetes!Q114*(InputData!$BB$5-1)+1)</f>
        <v>0</v>
      </c>
      <c r="AZ115" s="587">
        <f>-Diabetes!AK114*(InputData!$BC$5-1)/(Diabetes!Q114*(InputData!$BC$5-1)+1)</f>
        <v>0</v>
      </c>
      <c r="BA115" s="588">
        <f t="shared" si="12"/>
        <v>0</v>
      </c>
      <c r="BB115" s="589">
        <f t="shared" si="13"/>
        <v>0</v>
      </c>
      <c r="BC115" s="584">
        <f t="shared" si="23"/>
        <v>0</v>
      </c>
      <c r="BD115" s="589">
        <f t="shared" si="15"/>
        <v>0</v>
      </c>
      <c r="BE115" s="590">
        <f t="shared" si="16"/>
        <v>0</v>
      </c>
      <c r="BF115" s="589">
        <f t="shared" si="17"/>
        <v>1</v>
      </c>
      <c r="BG115" s="589">
        <f t="shared" si="18"/>
        <v>1</v>
      </c>
      <c r="BH115" s="588">
        <f>(1-BA115*(1-InputData!$BD$233))</f>
        <v>1</v>
      </c>
      <c r="BI115" s="589">
        <f>(1-BB115*(1-InputData!$BD$234))</f>
        <v>1</v>
      </c>
      <c r="BJ115" s="589">
        <f t="shared" si="19"/>
        <v>1</v>
      </c>
      <c r="BK115" s="589">
        <f t="shared" si="20"/>
        <v>1</v>
      </c>
      <c r="BL115" s="590">
        <f t="shared" si="21"/>
        <v>1</v>
      </c>
    </row>
    <row r="116" spans="1:64">
      <c r="A116" s="8" t="s">
        <v>14</v>
      </c>
      <c r="B116">
        <f t="shared" si="22"/>
        <v>106</v>
      </c>
      <c r="C116" s="286">
        <f>InputData!AK115</f>
        <v>0</v>
      </c>
      <c r="D116" s="287">
        <f>InputData!AL115</f>
        <v>0</v>
      </c>
      <c r="E116" s="287">
        <f>InputData!AM115</f>
        <v>0</v>
      </c>
      <c r="F116" s="287">
        <f>InputData!AN115</f>
        <v>0</v>
      </c>
      <c r="G116" s="741">
        <f>IF($AA$3&lt;$AD$3,EXP(InputData!$AB115*$AA$3^$AQ$2+InputData!$AA115),1)</f>
        <v>1</v>
      </c>
      <c r="H116" s="284">
        <f>IF($AB$3&lt;$AD$3,EXP(InputData!$AB115*$AB$3^$AQ$2+InputData!$AA115),1)</f>
        <v>1</v>
      </c>
      <c r="I116" s="284">
        <f>IF($AC$3&lt;$AD$3,EXP(InputData!$AB115*$AC$3^$AQ$2+InputData!$AA115),1)</f>
        <v>1</v>
      </c>
      <c r="J116" s="284">
        <f>IF($AD$3&lt;$AD$3,EXP(InputData!$AB115*$AD$3^RRinputs!$F$3+InputData!$AA115),1)</f>
        <v>1</v>
      </c>
      <c r="K116" s="741">
        <f>IF($AA$3&lt;$AD$3,EXP(InputData!$AD115*$AA$3^$AQ$3+InputData!$AC115),1)</f>
        <v>1</v>
      </c>
      <c r="L116" s="284">
        <f>IF($AB$3&lt;$AD$3,EXP(InputData!$AD115*$AB$3^$AQ$3+InputData!$AC115),1)</f>
        <v>1</v>
      </c>
      <c r="M116" s="284">
        <f>IF($AC$3&lt;$AD$3,EXP(InputData!$AD115*$AC$3^$AQ$3+InputData!$AC115),1)</f>
        <v>1</v>
      </c>
      <c r="N116" s="285">
        <f>IF($AD$3&lt;$AD$3,EXP(InputData!$AD115*$AD$3^RRinputs!$F$3+InputData!$AC115),1)</f>
        <v>1</v>
      </c>
      <c r="O116" s="955">
        <f>IF($AA$4&lt;$AD$3,EXP(InputData!$AF115*$AA$3^$AQ$2+InputData!$AE115),1)</f>
        <v>1</v>
      </c>
      <c r="P116" s="284">
        <f>IF($AB$3&lt;$AD$3,EXP(InputData!$AF115*$AB$3^$AQ$2+InputData!$AE115),1)</f>
        <v>1</v>
      </c>
      <c r="Q116" s="284">
        <f>IF($AC$3&lt;$AD$3,EXP(InputData!$AF115*$AC$3^$AQ$2+InputData!$AE115),1)</f>
        <v>1</v>
      </c>
      <c r="R116" s="284">
        <v>1</v>
      </c>
      <c r="S116" s="741">
        <f>IF($AA$3&lt;$AD$3,EXP(InputData!$AH115*$AA$3^$AQ$3+InputData!$AG115),1)</f>
        <v>1</v>
      </c>
      <c r="T116" s="284">
        <f>IF($AB$3&lt;$AD$3,EXP(InputData!$AH115*$AB$3^$AQ$3+InputData!$AG115),1)</f>
        <v>1</v>
      </c>
      <c r="U116" s="284">
        <f>IF($AC$3&lt;$AD$3,EXP(InputData!$AH115*$AC$3^$AQ$3+InputData!$AG115),1)</f>
        <v>1</v>
      </c>
      <c r="V116" s="284">
        <f>IF($AD$3&lt;$AD$3,EXP(InputData!$AH115*$AD$3^RRinputs!$F$3+InputData!$AG115),1)</f>
        <v>1</v>
      </c>
      <c r="W116" s="741">
        <f>IF($AA$3&lt;$AD$3,EXP(InputData!$AJ115*$AA$3^$AQ$2+InputData!$AI115),1)</f>
        <v>1</v>
      </c>
      <c r="X116" s="284">
        <f>IF($AB$3&lt;$AD$3,EXP(InputData!$AJ115*$AB$3^$AQ$2+InputData!$AI115),1)</f>
        <v>1</v>
      </c>
      <c r="Y116" s="284">
        <f>IF($AC$3&lt;$AD$3,EXP(InputData!$AJ115*$AC$3^$AQ$2+InputData!$AI115),1)</f>
        <v>1</v>
      </c>
      <c r="Z116" s="284">
        <f>IF($AD$3&lt;$AD$3,EXP(InputData!$AJ115*$AD$3^RRinputs!F$3+InputData!$AI115),1)</f>
        <v>1</v>
      </c>
      <c r="AA116" s="949">
        <f>AA$3+'Run model'!$F$13</f>
        <v>204.75000001000006</v>
      </c>
      <c r="AB116" s="724">
        <f>AB$3+'Run model'!$F$13</f>
        <v>486.45570000000004</v>
      </c>
      <c r="AC116" s="724">
        <f>AC$3+'Run model'!$F$13</f>
        <v>1229.4259999999999</v>
      </c>
      <c r="AD116" s="724">
        <f>AD$3+'Run model'!$F$13</f>
        <v>3305.181</v>
      </c>
      <c r="AE116" s="263">
        <f>IF(AA116&lt;$AD$3,EXP(InputData!$AB115*AA116^$AQ$2+InputData!$AA115),1)</f>
        <v>1</v>
      </c>
      <c r="AF116" s="264">
        <f>IF(AB116&lt;$AD$3,EXP(InputData!$AB115*AB116^$AQ$2+InputData!$AA115),1)</f>
        <v>1</v>
      </c>
      <c r="AG116" s="264">
        <f>IF(AC116&lt;$AD$3,EXP(InputData!$AB115*AC116^$AQ$2+InputData!$AA115),1)</f>
        <v>1</v>
      </c>
      <c r="AH116" s="264">
        <v>1</v>
      </c>
      <c r="AI116" s="741">
        <f>IF(AA116&lt;$AD$3,EXP(InputData!$AD115*AA116^$AQ$3+InputData!$AC115),1)</f>
        <v>1</v>
      </c>
      <c r="AJ116" s="284">
        <f>IF(AB116&lt;$AD$3,EXP(InputData!$AD115*AB116^$AQ$3+InputData!$AC115),1)</f>
        <v>1</v>
      </c>
      <c r="AK116" s="284">
        <f>IF(AC116&lt;$AD$3,EXP(InputData!$AD115*AC116^$AQ$3+InputData!$AC115),1)</f>
        <v>1</v>
      </c>
      <c r="AL116" s="284">
        <v>1</v>
      </c>
      <c r="AM116" s="741">
        <f>IF(AA116&lt;$AD$3,EXP(InputData!$AF115*AA116^$AQ$2+InputData!$AE115),1)</f>
        <v>1</v>
      </c>
      <c r="AN116" s="284">
        <f>IF(AB116&lt;$AD$3,EXP(InputData!$AF115*AB116^$AQ$2+InputData!$AE115),1)</f>
        <v>1</v>
      </c>
      <c r="AO116" s="284">
        <f>IF(AC116&lt;$AD$3,EXP(InputData!$AF115*AC116^$AQ$2+InputData!$AE115),1)</f>
        <v>1</v>
      </c>
      <c r="AP116" s="285">
        <v>1</v>
      </c>
      <c r="AQ116" s="284">
        <f>IF(AA116&lt;$AD$3,EXP(InputData!$AH115*AA116^RRinputs!F$3+InputData!$AG115),1)</f>
        <v>1</v>
      </c>
      <c r="AR116" s="284">
        <f>IF(AB116&lt;$AD$3,EXP(InputData!$AH115*AB116^$AQ$3+InputData!$AG115),1)</f>
        <v>1</v>
      </c>
      <c r="AS116" s="284">
        <f>IF(AC116&lt;$AD$3,EXP(InputData!$AH115*AC116^$AQ$3+InputData!$AG115),1)</f>
        <v>1</v>
      </c>
      <c r="AT116" s="284">
        <v>1</v>
      </c>
      <c r="AU116" s="741">
        <f>IF(AA116&lt;$AD$3,EXP(InputData!$AJ115*AA116^$AQ$2+InputData!$AI115),1)</f>
        <v>1</v>
      </c>
      <c r="AV116" s="284">
        <f>IF(AB116&lt;$AD$3,EXP(InputData!$AJ115*AB116^$AQ$2+InputData!$AI115),1)</f>
        <v>1</v>
      </c>
      <c r="AW116" s="284">
        <f>IF(AC116&lt;$AD$3,EXP(InputData!$AJ115*AC116^$AQ$2+InputData!$AI115),1)</f>
        <v>1</v>
      </c>
      <c r="AX116" s="285">
        <v>1</v>
      </c>
      <c r="AY116" s="586">
        <f>-Diabetes!AK115*(InputData!$BB$5-1)/(Diabetes!Q115*(InputData!$BB$5-1)+1)</f>
        <v>0</v>
      </c>
      <c r="AZ116" s="587">
        <f>-Diabetes!AK115*(InputData!$BC$5-1)/(Diabetes!Q115*(InputData!$BC$5-1)+1)</f>
        <v>0</v>
      </c>
      <c r="BA116" s="588">
        <f t="shared" si="12"/>
        <v>0</v>
      </c>
      <c r="BB116" s="589">
        <f t="shared" si="13"/>
        <v>0</v>
      </c>
      <c r="BC116" s="584">
        <f t="shared" si="23"/>
        <v>0</v>
      </c>
      <c r="BD116" s="589">
        <f t="shared" si="15"/>
        <v>0</v>
      </c>
      <c r="BE116" s="590">
        <f t="shared" si="16"/>
        <v>0</v>
      </c>
      <c r="BF116" s="589">
        <f t="shared" si="17"/>
        <v>1</v>
      </c>
      <c r="BG116" s="589">
        <f t="shared" si="18"/>
        <v>1</v>
      </c>
      <c r="BH116" s="588">
        <f>(1-BA116*(1-InputData!$BD$233))</f>
        <v>1</v>
      </c>
      <c r="BI116" s="589">
        <f>(1-BB116*(1-InputData!$BD$234))</f>
        <v>1</v>
      </c>
      <c r="BJ116" s="589">
        <f t="shared" si="19"/>
        <v>1</v>
      </c>
      <c r="BK116" s="589">
        <f t="shared" si="20"/>
        <v>1</v>
      </c>
      <c r="BL116" s="590">
        <f t="shared" si="21"/>
        <v>1</v>
      </c>
    </row>
    <row r="117" spans="1:64">
      <c r="A117" s="8" t="s">
        <v>14</v>
      </c>
      <c r="B117">
        <f t="shared" si="22"/>
        <v>107</v>
      </c>
      <c r="C117" s="286">
        <f>InputData!AK116</f>
        <v>0</v>
      </c>
      <c r="D117" s="287">
        <f>InputData!AL116</f>
        <v>0</v>
      </c>
      <c r="E117" s="287">
        <f>InputData!AM116</f>
        <v>0</v>
      </c>
      <c r="F117" s="287">
        <f>InputData!AN116</f>
        <v>0</v>
      </c>
      <c r="G117" s="741">
        <f>IF($AA$3&lt;$AD$3,EXP(InputData!$AB116*$AA$3^$AQ$2+InputData!$AA116),1)</f>
        <v>1</v>
      </c>
      <c r="H117" s="284">
        <f>IF($AB$3&lt;$AD$3,EXP(InputData!$AB116*$AB$3^$AQ$2+InputData!$AA116),1)</f>
        <v>1</v>
      </c>
      <c r="I117" s="284">
        <f>IF($AC$3&lt;$AD$3,EXP(InputData!$AB116*$AC$3^$AQ$2+InputData!$AA116),1)</f>
        <v>1</v>
      </c>
      <c r="J117" s="284">
        <f>IF($AD$3&lt;$AD$3,EXP(InputData!$AB116*$AD$3^RRinputs!$F$3+InputData!$AA116),1)</f>
        <v>1</v>
      </c>
      <c r="K117" s="741">
        <f>IF($AA$3&lt;$AD$3,EXP(InputData!$AD116*$AA$3^$AQ$3+InputData!$AC116),1)</f>
        <v>1</v>
      </c>
      <c r="L117" s="284">
        <f>IF($AB$3&lt;$AD$3,EXP(InputData!$AD116*$AB$3^$AQ$3+InputData!$AC116),1)</f>
        <v>1</v>
      </c>
      <c r="M117" s="284">
        <f>IF($AC$3&lt;$AD$3,EXP(InputData!$AD116*$AC$3^$AQ$3+InputData!$AC116),1)</f>
        <v>1</v>
      </c>
      <c r="N117" s="285">
        <f>IF($AD$3&lt;$AD$3,EXP(InputData!$AD116*$AD$3^RRinputs!$F$3+InputData!$AC116),1)</f>
        <v>1</v>
      </c>
      <c r="O117" s="955">
        <f>IF($AA$4&lt;$AD$3,EXP(InputData!$AF116*$AA$3^$AQ$2+InputData!$AE116),1)</f>
        <v>1</v>
      </c>
      <c r="P117" s="284">
        <f>IF($AB$3&lt;$AD$3,EXP(InputData!$AF116*$AB$3^$AQ$2+InputData!$AE116),1)</f>
        <v>1</v>
      </c>
      <c r="Q117" s="284">
        <f>IF($AC$3&lt;$AD$3,EXP(InputData!$AF116*$AC$3^$AQ$2+InputData!$AE116),1)</f>
        <v>1</v>
      </c>
      <c r="R117" s="284">
        <v>1</v>
      </c>
      <c r="S117" s="741">
        <f>IF($AA$3&lt;$AD$3,EXP(InputData!$AH116*$AA$3^$AQ$3+InputData!$AG116),1)</f>
        <v>1</v>
      </c>
      <c r="T117" s="284">
        <f>IF($AB$3&lt;$AD$3,EXP(InputData!$AH116*$AB$3^$AQ$3+InputData!$AG116),1)</f>
        <v>1</v>
      </c>
      <c r="U117" s="284">
        <f>IF($AC$3&lt;$AD$3,EXP(InputData!$AH116*$AC$3^$AQ$3+InputData!$AG116),1)</f>
        <v>1</v>
      </c>
      <c r="V117" s="284">
        <f>IF($AD$3&lt;$AD$3,EXP(InputData!$AH116*$AD$3^RRinputs!$F$3+InputData!$AG116),1)</f>
        <v>1</v>
      </c>
      <c r="W117" s="741">
        <f>IF($AA$3&lt;$AD$3,EXP(InputData!$AJ116*$AA$3^$AQ$2+InputData!$AI116),1)</f>
        <v>1</v>
      </c>
      <c r="X117" s="284">
        <f>IF($AB$3&lt;$AD$3,EXP(InputData!$AJ116*$AB$3^$AQ$2+InputData!$AI116),1)</f>
        <v>1</v>
      </c>
      <c r="Y117" s="284">
        <f>IF($AC$3&lt;$AD$3,EXP(InputData!$AJ116*$AC$3^$AQ$2+InputData!$AI116),1)</f>
        <v>1</v>
      </c>
      <c r="Z117" s="284">
        <f>IF($AD$3&lt;$AD$3,EXP(InputData!$AJ116*$AD$3^RRinputs!F$3+InputData!$AI116),1)</f>
        <v>1</v>
      </c>
      <c r="AA117" s="949">
        <f>AA$3+'Run model'!$F$13</f>
        <v>204.75000001000006</v>
      </c>
      <c r="AB117" s="724">
        <f>AB$3+'Run model'!$F$13</f>
        <v>486.45570000000004</v>
      </c>
      <c r="AC117" s="724">
        <f>AC$3+'Run model'!$F$13</f>
        <v>1229.4259999999999</v>
      </c>
      <c r="AD117" s="724">
        <f>AD$3+'Run model'!$F$13</f>
        <v>3305.181</v>
      </c>
      <c r="AE117" s="263">
        <f>IF(AA117&lt;$AD$3,EXP(InputData!$AB116*AA117^$AQ$2+InputData!$AA116),1)</f>
        <v>1</v>
      </c>
      <c r="AF117" s="264">
        <f>IF(AB117&lt;$AD$3,EXP(InputData!$AB116*AB117^$AQ$2+InputData!$AA116),1)</f>
        <v>1</v>
      </c>
      <c r="AG117" s="264">
        <f>IF(AC117&lt;$AD$3,EXP(InputData!$AB116*AC117^$AQ$2+InputData!$AA116),1)</f>
        <v>1</v>
      </c>
      <c r="AH117" s="264">
        <v>1</v>
      </c>
      <c r="AI117" s="741">
        <f>IF(AA117&lt;$AD$3,EXP(InputData!$AD116*AA117^$AQ$3+InputData!$AC116),1)</f>
        <v>1</v>
      </c>
      <c r="AJ117" s="284">
        <f>IF(AB117&lt;$AD$3,EXP(InputData!$AD116*AB117^$AQ$3+InputData!$AC116),1)</f>
        <v>1</v>
      </c>
      <c r="AK117" s="284">
        <f>IF(AC117&lt;$AD$3,EXP(InputData!$AD116*AC117^$AQ$3+InputData!$AC116),1)</f>
        <v>1</v>
      </c>
      <c r="AL117" s="284">
        <v>1</v>
      </c>
      <c r="AM117" s="741">
        <f>IF(AA117&lt;$AD$3,EXP(InputData!$AF116*AA117^$AQ$2+InputData!$AE116),1)</f>
        <v>1</v>
      </c>
      <c r="AN117" s="284">
        <f>IF(AB117&lt;$AD$3,EXP(InputData!$AF116*AB117^$AQ$2+InputData!$AE116),1)</f>
        <v>1</v>
      </c>
      <c r="AO117" s="284">
        <f>IF(AC117&lt;$AD$3,EXP(InputData!$AF116*AC117^$AQ$2+InputData!$AE116),1)</f>
        <v>1</v>
      </c>
      <c r="AP117" s="285">
        <v>1</v>
      </c>
      <c r="AQ117" s="284">
        <f>IF(AA117&lt;$AD$3,EXP(InputData!$AH116*AA117^RRinputs!F$3+InputData!$AG116),1)</f>
        <v>1</v>
      </c>
      <c r="AR117" s="284">
        <f>IF(AB117&lt;$AD$3,EXP(InputData!$AH116*AB117^$AQ$3+InputData!$AG116),1)</f>
        <v>1</v>
      </c>
      <c r="AS117" s="284">
        <f>IF(AC117&lt;$AD$3,EXP(InputData!$AH116*AC117^$AQ$3+InputData!$AG116),1)</f>
        <v>1</v>
      </c>
      <c r="AT117" s="284">
        <v>1</v>
      </c>
      <c r="AU117" s="741">
        <f>IF(AA117&lt;$AD$3,EXP(InputData!$AJ116*AA117^$AQ$2+InputData!$AI116),1)</f>
        <v>1</v>
      </c>
      <c r="AV117" s="284">
        <f>IF(AB117&lt;$AD$3,EXP(InputData!$AJ116*AB117^$AQ$2+InputData!$AI116),1)</f>
        <v>1</v>
      </c>
      <c r="AW117" s="284">
        <f>IF(AC117&lt;$AD$3,EXP(InputData!$AJ116*AC117^$AQ$2+InputData!$AI116),1)</f>
        <v>1</v>
      </c>
      <c r="AX117" s="285">
        <v>1</v>
      </c>
      <c r="AY117" s="586">
        <f>-Diabetes!AK116*(InputData!$BB$5-1)/(Diabetes!Q116*(InputData!$BB$5-1)+1)</f>
        <v>0</v>
      </c>
      <c r="AZ117" s="587">
        <f>-Diabetes!AK116*(InputData!$BC$5-1)/(Diabetes!Q116*(InputData!$BC$5-1)+1)</f>
        <v>0</v>
      </c>
      <c r="BA117" s="588">
        <f t="shared" si="12"/>
        <v>0</v>
      </c>
      <c r="BB117" s="589">
        <f t="shared" si="13"/>
        <v>0</v>
      </c>
      <c r="BC117" s="584">
        <f t="shared" si="23"/>
        <v>0</v>
      </c>
      <c r="BD117" s="589">
        <f t="shared" si="15"/>
        <v>0</v>
      </c>
      <c r="BE117" s="590">
        <f t="shared" si="16"/>
        <v>0</v>
      </c>
      <c r="BF117" s="589">
        <f t="shared" si="17"/>
        <v>1</v>
      </c>
      <c r="BG117" s="589">
        <f t="shared" si="18"/>
        <v>1</v>
      </c>
      <c r="BH117" s="588">
        <f>(1-BA117*(1-InputData!$BD$233))</f>
        <v>1</v>
      </c>
      <c r="BI117" s="589">
        <f>(1-BB117*(1-InputData!$BD$234))</f>
        <v>1</v>
      </c>
      <c r="BJ117" s="589">
        <f t="shared" si="19"/>
        <v>1</v>
      </c>
      <c r="BK117" s="589">
        <f t="shared" si="20"/>
        <v>1</v>
      </c>
      <c r="BL117" s="590">
        <f t="shared" si="21"/>
        <v>1</v>
      </c>
    </row>
    <row r="118" spans="1:64">
      <c r="A118" s="8" t="s">
        <v>14</v>
      </c>
      <c r="B118">
        <f t="shared" si="22"/>
        <v>108</v>
      </c>
      <c r="C118" s="286">
        <f>InputData!AK117</f>
        <v>0</v>
      </c>
      <c r="D118" s="287">
        <f>InputData!AL117</f>
        <v>0</v>
      </c>
      <c r="E118" s="287">
        <f>InputData!AM117</f>
        <v>0</v>
      </c>
      <c r="F118" s="287">
        <f>InputData!AN117</f>
        <v>0</v>
      </c>
      <c r="G118" s="741">
        <f>IF($AA$3&lt;$AD$3,EXP(InputData!$AB117*$AA$3^$AQ$2+InputData!$AA117),1)</f>
        <v>1</v>
      </c>
      <c r="H118" s="284">
        <f>IF($AB$3&lt;$AD$3,EXP(InputData!$AB117*$AB$3^$AQ$2+InputData!$AA117),1)</f>
        <v>1</v>
      </c>
      <c r="I118" s="284">
        <f>IF($AC$3&lt;$AD$3,EXP(InputData!$AB117*$AC$3^$AQ$2+InputData!$AA117),1)</f>
        <v>1</v>
      </c>
      <c r="J118" s="284">
        <f>IF($AD$3&lt;$AD$3,EXP(InputData!$AB117*$AD$3^RRinputs!$F$3+InputData!$AA117),1)</f>
        <v>1</v>
      </c>
      <c r="K118" s="741">
        <f>IF($AA$3&lt;$AD$3,EXP(InputData!$AD117*$AA$3^$AQ$3+InputData!$AC117),1)</f>
        <v>1</v>
      </c>
      <c r="L118" s="284">
        <f>IF($AB$3&lt;$AD$3,EXP(InputData!$AD117*$AB$3^$AQ$3+InputData!$AC117),1)</f>
        <v>1</v>
      </c>
      <c r="M118" s="284">
        <f>IF($AC$3&lt;$AD$3,EXP(InputData!$AD117*$AC$3^$AQ$3+InputData!$AC117),1)</f>
        <v>1</v>
      </c>
      <c r="N118" s="285">
        <f>IF($AD$3&lt;$AD$3,EXP(InputData!$AD117*$AD$3^RRinputs!$F$3+InputData!$AC117),1)</f>
        <v>1</v>
      </c>
      <c r="O118" s="955">
        <f>IF($AA$4&lt;$AD$3,EXP(InputData!$AF117*$AA$3^$AQ$2+InputData!$AE117),1)</f>
        <v>1</v>
      </c>
      <c r="P118" s="284">
        <f>IF($AB$3&lt;$AD$3,EXP(InputData!$AF117*$AB$3^$AQ$2+InputData!$AE117),1)</f>
        <v>1</v>
      </c>
      <c r="Q118" s="284">
        <f>IF($AC$3&lt;$AD$3,EXP(InputData!$AF117*$AC$3^$AQ$2+InputData!$AE117),1)</f>
        <v>1</v>
      </c>
      <c r="R118" s="284">
        <v>1</v>
      </c>
      <c r="S118" s="741">
        <f>IF($AA$3&lt;$AD$3,EXP(InputData!$AH117*$AA$3^$AQ$3+InputData!$AG117),1)</f>
        <v>1</v>
      </c>
      <c r="T118" s="284">
        <f>IF($AB$3&lt;$AD$3,EXP(InputData!$AH117*$AB$3^$AQ$3+InputData!$AG117),1)</f>
        <v>1</v>
      </c>
      <c r="U118" s="284">
        <f>IF($AC$3&lt;$AD$3,EXP(InputData!$AH117*$AC$3^$AQ$3+InputData!$AG117),1)</f>
        <v>1</v>
      </c>
      <c r="V118" s="284">
        <f>IF($AD$3&lt;$AD$3,EXP(InputData!$AH117*$AD$3^RRinputs!$F$3+InputData!$AG117),1)</f>
        <v>1</v>
      </c>
      <c r="W118" s="741">
        <f>IF($AA$3&lt;$AD$3,EXP(InputData!$AJ117*$AA$3^$AQ$2+InputData!$AI117),1)</f>
        <v>1</v>
      </c>
      <c r="X118" s="284">
        <f>IF($AB$3&lt;$AD$3,EXP(InputData!$AJ117*$AB$3^$AQ$2+InputData!$AI117),1)</f>
        <v>1</v>
      </c>
      <c r="Y118" s="284">
        <f>IF($AC$3&lt;$AD$3,EXP(InputData!$AJ117*$AC$3^$AQ$2+InputData!$AI117),1)</f>
        <v>1</v>
      </c>
      <c r="Z118" s="284">
        <f>IF($AD$3&lt;$AD$3,EXP(InputData!$AJ117*$AD$3^RRinputs!F$3+InputData!$AI117),1)</f>
        <v>1</v>
      </c>
      <c r="AA118" s="949">
        <f>AA$3+'Run model'!$F$13</f>
        <v>204.75000001000006</v>
      </c>
      <c r="AB118" s="724">
        <f>AB$3+'Run model'!$F$13</f>
        <v>486.45570000000004</v>
      </c>
      <c r="AC118" s="724">
        <f>AC$3+'Run model'!$F$13</f>
        <v>1229.4259999999999</v>
      </c>
      <c r="AD118" s="724">
        <f>AD$3+'Run model'!$F$13</f>
        <v>3305.181</v>
      </c>
      <c r="AE118" s="263">
        <f>IF(AA118&lt;$AD$3,EXP(InputData!$AB117*AA118^$AQ$2+InputData!$AA117),1)</f>
        <v>1</v>
      </c>
      <c r="AF118" s="264">
        <f>IF(AB118&lt;$AD$3,EXP(InputData!$AB117*AB118^$AQ$2+InputData!$AA117),1)</f>
        <v>1</v>
      </c>
      <c r="AG118" s="264">
        <f>IF(AC118&lt;$AD$3,EXP(InputData!$AB117*AC118^$AQ$2+InputData!$AA117),1)</f>
        <v>1</v>
      </c>
      <c r="AH118" s="264">
        <v>1</v>
      </c>
      <c r="AI118" s="741">
        <f>IF(AA118&lt;$AD$3,EXP(InputData!$AD117*AA118^$AQ$3+InputData!$AC117),1)</f>
        <v>1</v>
      </c>
      <c r="AJ118" s="284">
        <f>IF(AB118&lt;$AD$3,EXP(InputData!$AD117*AB118^$AQ$3+InputData!$AC117),1)</f>
        <v>1</v>
      </c>
      <c r="AK118" s="284">
        <f>IF(AC118&lt;$AD$3,EXP(InputData!$AD117*AC118^$AQ$3+InputData!$AC117),1)</f>
        <v>1</v>
      </c>
      <c r="AL118" s="284">
        <v>1</v>
      </c>
      <c r="AM118" s="741">
        <f>IF(AA118&lt;$AD$3,EXP(InputData!$AF117*AA118^$AQ$2+InputData!$AE117),1)</f>
        <v>1</v>
      </c>
      <c r="AN118" s="284">
        <f>IF(AB118&lt;$AD$3,EXP(InputData!$AF117*AB118^$AQ$2+InputData!$AE117),1)</f>
        <v>1</v>
      </c>
      <c r="AO118" s="284">
        <f>IF(AC118&lt;$AD$3,EXP(InputData!$AF117*AC118^$AQ$2+InputData!$AE117),1)</f>
        <v>1</v>
      </c>
      <c r="AP118" s="285">
        <v>1</v>
      </c>
      <c r="AQ118" s="284">
        <f>IF(AA118&lt;$AD$3,EXP(InputData!$AH117*AA118^RRinputs!F$3+InputData!$AG117),1)</f>
        <v>1</v>
      </c>
      <c r="AR118" s="284">
        <f>IF(AB118&lt;$AD$3,EXP(InputData!$AH117*AB118^$AQ$3+InputData!$AG117),1)</f>
        <v>1</v>
      </c>
      <c r="AS118" s="284">
        <f>IF(AC118&lt;$AD$3,EXP(InputData!$AH117*AC118^$AQ$3+InputData!$AG117),1)</f>
        <v>1</v>
      </c>
      <c r="AT118" s="284">
        <v>1</v>
      </c>
      <c r="AU118" s="741">
        <f>IF(AA118&lt;$AD$3,EXP(InputData!$AJ117*AA118^$AQ$2+InputData!$AI117),1)</f>
        <v>1</v>
      </c>
      <c r="AV118" s="284">
        <f>IF(AB118&lt;$AD$3,EXP(InputData!$AJ117*AB118^$AQ$2+InputData!$AI117),1)</f>
        <v>1</v>
      </c>
      <c r="AW118" s="284">
        <f>IF(AC118&lt;$AD$3,EXP(InputData!$AJ117*AC118^$AQ$2+InputData!$AI117),1)</f>
        <v>1</v>
      </c>
      <c r="AX118" s="285">
        <v>1</v>
      </c>
      <c r="AY118" s="586">
        <f>-Diabetes!AK117*(InputData!$BB$5-1)/(Diabetes!Q117*(InputData!$BB$5-1)+1)</f>
        <v>0</v>
      </c>
      <c r="AZ118" s="587">
        <f>-Diabetes!AK117*(InputData!$BC$5-1)/(Diabetes!Q117*(InputData!$BC$5-1)+1)</f>
        <v>0</v>
      </c>
      <c r="BA118" s="588">
        <f t="shared" si="12"/>
        <v>0</v>
      </c>
      <c r="BB118" s="589">
        <f t="shared" si="13"/>
        <v>0</v>
      </c>
      <c r="BC118" s="584">
        <f t="shared" si="23"/>
        <v>0</v>
      </c>
      <c r="BD118" s="589">
        <f t="shared" si="15"/>
        <v>0</v>
      </c>
      <c r="BE118" s="590">
        <f t="shared" si="16"/>
        <v>0</v>
      </c>
      <c r="BF118" s="589">
        <f t="shared" si="17"/>
        <v>1</v>
      </c>
      <c r="BG118" s="589">
        <f t="shared" si="18"/>
        <v>1</v>
      </c>
      <c r="BH118" s="588">
        <f>(1-BA118*(1-InputData!$BD$233))</f>
        <v>1</v>
      </c>
      <c r="BI118" s="589">
        <f>(1-BB118*(1-InputData!$BD$234))</f>
        <v>1</v>
      </c>
      <c r="BJ118" s="589">
        <f t="shared" si="19"/>
        <v>1</v>
      </c>
      <c r="BK118" s="589">
        <f t="shared" si="20"/>
        <v>1</v>
      </c>
      <c r="BL118" s="590">
        <f t="shared" si="21"/>
        <v>1</v>
      </c>
    </row>
    <row r="119" spans="1:64">
      <c r="A119" s="8" t="s">
        <v>14</v>
      </c>
      <c r="B119">
        <f t="shared" si="22"/>
        <v>109</v>
      </c>
      <c r="C119" s="286">
        <f>InputData!AK118</f>
        <v>0</v>
      </c>
      <c r="D119" s="287">
        <f>InputData!AL118</f>
        <v>0</v>
      </c>
      <c r="E119" s="287">
        <f>InputData!AM118</f>
        <v>0</v>
      </c>
      <c r="F119" s="287">
        <f>InputData!AN118</f>
        <v>0</v>
      </c>
      <c r="G119" s="741">
        <f>IF($AA$3&lt;$AD$3,EXP(InputData!$AB118*$AA$3^$AQ$2+InputData!$AA118),1)</f>
        <v>1</v>
      </c>
      <c r="H119" s="284">
        <f>IF($AB$3&lt;$AD$3,EXP(InputData!$AB118*$AB$3^$AQ$2+InputData!$AA118),1)</f>
        <v>1</v>
      </c>
      <c r="I119" s="284">
        <f>IF($AC$3&lt;$AD$3,EXP(InputData!$AB118*$AC$3^$AQ$2+InputData!$AA118),1)</f>
        <v>1</v>
      </c>
      <c r="J119" s="284">
        <f>IF($AD$3&lt;$AD$3,EXP(InputData!$AB118*$AD$3^RRinputs!$F$3+InputData!$AA118),1)</f>
        <v>1</v>
      </c>
      <c r="K119" s="741">
        <f>IF($AA$3&lt;$AD$3,EXP(InputData!$AD118*$AA$3^$AQ$3+InputData!$AC118),1)</f>
        <v>1</v>
      </c>
      <c r="L119" s="284">
        <f>IF($AB$3&lt;$AD$3,EXP(InputData!$AD118*$AB$3^$AQ$3+InputData!$AC118),1)</f>
        <v>1</v>
      </c>
      <c r="M119" s="284">
        <f>IF($AC$3&lt;$AD$3,EXP(InputData!$AD118*$AC$3^$AQ$3+InputData!$AC118),1)</f>
        <v>1</v>
      </c>
      <c r="N119" s="285">
        <f>IF($AD$3&lt;$AD$3,EXP(InputData!$AD118*$AD$3^RRinputs!$F$3+InputData!$AC118),1)</f>
        <v>1</v>
      </c>
      <c r="O119" s="955">
        <f>IF($AA$4&lt;$AD$3,EXP(InputData!$AF118*$AA$3^$AQ$2+InputData!$AE118),1)</f>
        <v>1</v>
      </c>
      <c r="P119" s="284">
        <f>IF($AB$3&lt;$AD$3,EXP(InputData!$AF118*$AB$3^$AQ$2+InputData!$AE118),1)</f>
        <v>1</v>
      </c>
      <c r="Q119" s="284">
        <f>IF($AC$3&lt;$AD$3,EXP(InputData!$AF118*$AC$3^$AQ$2+InputData!$AE118),1)</f>
        <v>1</v>
      </c>
      <c r="R119" s="284">
        <v>1</v>
      </c>
      <c r="S119" s="741">
        <f>IF($AA$3&lt;$AD$3,EXP(InputData!$AH118*$AA$3^$AQ$3+InputData!$AG118),1)</f>
        <v>1</v>
      </c>
      <c r="T119" s="284">
        <f>IF($AB$3&lt;$AD$3,EXP(InputData!$AH118*$AB$3^$AQ$3+InputData!$AG118),1)</f>
        <v>1</v>
      </c>
      <c r="U119" s="284">
        <f>IF($AC$3&lt;$AD$3,EXP(InputData!$AH118*$AC$3^$AQ$3+InputData!$AG118),1)</f>
        <v>1</v>
      </c>
      <c r="V119" s="284">
        <f>IF($AD$3&lt;$AD$3,EXP(InputData!$AH118*$AD$3^RRinputs!$F$3+InputData!$AG118),1)</f>
        <v>1</v>
      </c>
      <c r="W119" s="741">
        <f>IF($AA$3&lt;$AD$3,EXP(InputData!$AJ118*$AA$3^$AQ$2+InputData!$AI118),1)</f>
        <v>1</v>
      </c>
      <c r="X119" s="284">
        <f>IF($AB$3&lt;$AD$3,EXP(InputData!$AJ118*$AB$3^$AQ$2+InputData!$AI118),1)</f>
        <v>1</v>
      </c>
      <c r="Y119" s="284">
        <f>IF($AC$3&lt;$AD$3,EXP(InputData!$AJ118*$AC$3^$AQ$2+InputData!$AI118),1)</f>
        <v>1</v>
      </c>
      <c r="Z119" s="284">
        <f>IF($AD$3&lt;$AD$3,EXP(InputData!$AJ118*$AD$3^RRinputs!F$3+InputData!$AI118),1)</f>
        <v>1</v>
      </c>
      <c r="AA119" s="949">
        <f>AA$3+'Run model'!$F$13</f>
        <v>204.75000001000006</v>
      </c>
      <c r="AB119" s="724">
        <f>AB$3+'Run model'!$F$13</f>
        <v>486.45570000000004</v>
      </c>
      <c r="AC119" s="724">
        <f>AC$3+'Run model'!$F$13</f>
        <v>1229.4259999999999</v>
      </c>
      <c r="AD119" s="724">
        <f>AD$3+'Run model'!$F$13</f>
        <v>3305.181</v>
      </c>
      <c r="AE119" s="263">
        <f>IF(AA119&lt;$AD$3,EXP(InputData!$AB118*AA119^$AQ$2+InputData!$AA118),1)</f>
        <v>1</v>
      </c>
      <c r="AF119" s="264">
        <f>IF(AB119&lt;$AD$3,EXP(InputData!$AB118*AB119^$AQ$2+InputData!$AA118),1)</f>
        <v>1</v>
      </c>
      <c r="AG119" s="264">
        <f>IF(AC119&lt;$AD$3,EXP(InputData!$AB118*AC119^$AQ$2+InputData!$AA118),1)</f>
        <v>1</v>
      </c>
      <c r="AH119" s="264">
        <v>1</v>
      </c>
      <c r="AI119" s="741">
        <f>IF(AA119&lt;$AD$3,EXP(InputData!$AD118*AA119^$AQ$3+InputData!$AC118),1)</f>
        <v>1</v>
      </c>
      <c r="AJ119" s="284">
        <f>IF(AB119&lt;$AD$3,EXP(InputData!$AD118*AB119^$AQ$3+InputData!$AC118),1)</f>
        <v>1</v>
      </c>
      <c r="AK119" s="284">
        <f>IF(AC119&lt;$AD$3,EXP(InputData!$AD118*AC119^$AQ$3+InputData!$AC118),1)</f>
        <v>1</v>
      </c>
      <c r="AL119" s="284">
        <v>1</v>
      </c>
      <c r="AM119" s="741">
        <f>IF(AA119&lt;$AD$3,EXP(InputData!$AF118*AA119^$AQ$2+InputData!$AE118),1)</f>
        <v>1</v>
      </c>
      <c r="AN119" s="284">
        <f>IF(AB119&lt;$AD$3,EXP(InputData!$AF118*AB119^$AQ$2+InputData!$AE118),1)</f>
        <v>1</v>
      </c>
      <c r="AO119" s="284">
        <f>IF(AC119&lt;$AD$3,EXP(InputData!$AF118*AC119^$AQ$2+InputData!$AE118),1)</f>
        <v>1</v>
      </c>
      <c r="AP119" s="285">
        <v>1</v>
      </c>
      <c r="AQ119" s="284">
        <f>IF(AA119&lt;$AD$3,EXP(InputData!$AH118*AA119^RRinputs!F$3+InputData!$AG118),1)</f>
        <v>1</v>
      </c>
      <c r="AR119" s="284">
        <f>IF(AB119&lt;$AD$3,EXP(InputData!$AH118*AB119^$AQ$3+InputData!$AG118),1)</f>
        <v>1</v>
      </c>
      <c r="AS119" s="284">
        <f>IF(AC119&lt;$AD$3,EXP(InputData!$AH118*AC119^$AQ$3+InputData!$AG118),1)</f>
        <v>1</v>
      </c>
      <c r="AT119" s="284">
        <v>1</v>
      </c>
      <c r="AU119" s="741">
        <f>IF(AA119&lt;$AD$3,EXP(InputData!$AJ118*AA119^$AQ$2+InputData!$AI118),1)</f>
        <v>1</v>
      </c>
      <c r="AV119" s="284">
        <f>IF(AB119&lt;$AD$3,EXP(InputData!$AJ118*AB119^$AQ$2+InputData!$AI118),1)</f>
        <v>1</v>
      </c>
      <c r="AW119" s="284">
        <f>IF(AC119&lt;$AD$3,EXP(InputData!$AJ118*AC119^$AQ$2+InputData!$AI118),1)</f>
        <v>1</v>
      </c>
      <c r="AX119" s="285">
        <v>1</v>
      </c>
      <c r="AY119" s="586">
        <f>-Diabetes!AK118*(InputData!$BB$5-1)/(Diabetes!Q118*(InputData!$BB$5-1)+1)</f>
        <v>0</v>
      </c>
      <c r="AZ119" s="587">
        <f>-Diabetes!AK118*(InputData!$BC$5-1)/(Diabetes!Q118*(InputData!$BC$5-1)+1)</f>
        <v>0</v>
      </c>
      <c r="BA119" s="588">
        <f t="shared" si="12"/>
        <v>0</v>
      </c>
      <c r="BB119" s="589">
        <f t="shared" si="13"/>
        <v>0</v>
      </c>
      <c r="BC119" s="584">
        <f t="shared" si="23"/>
        <v>0</v>
      </c>
      <c r="BD119" s="589">
        <f t="shared" si="15"/>
        <v>0</v>
      </c>
      <c r="BE119" s="590">
        <f t="shared" si="16"/>
        <v>0</v>
      </c>
      <c r="BF119" s="589">
        <f t="shared" si="17"/>
        <v>1</v>
      </c>
      <c r="BG119" s="589">
        <f t="shared" si="18"/>
        <v>1</v>
      </c>
      <c r="BH119" s="588">
        <f>(1-BA119*(1-InputData!$BD$233))</f>
        <v>1</v>
      </c>
      <c r="BI119" s="589">
        <f>(1-BB119*(1-InputData!$BD$234))</f>
        <v>1</v>
      </c>
      <c r="BJ119" s="589">
        <f t="shared" si="19"/>
        <v>1</v>
      </c>
      <c r="BK119" s="589">
        <f t="shared" si="20"/>
        <v>1</v>
      </c>
      <c r="BL119" s="590">
        <f t="shared" si="21"/>
        <v>1</v>
      </c>
    </row>
    <row r="120" spans="1:64">
      <c r="A120" s="8" t="s">
        <v>14</v>
      </c>
      <c r="B120">
        <f t="shared" si="22"/>
        <v>110</v>
      </c>
      <c r="C120" s="286">
        <f>InputData!AK119</f>
        <v>0</v>
      </c>
      <c r="D120" s="287">
        <f>InputData!AL119</f>
        <v>0</v>
      </c>
      <c r="E120" s="287">
        <f>InputData!AM119</f>
        <v>0</v>
      </c>
      <c r="F120" s="287">
        <f>InputData!AN119</f>
        <v>0</v>
      </c>
      <c r="G120" s="741">
        <f>IF($AA$3&lt;$AD$3,EXP(InputData!$AB119*$AA$3^$AQ$2+InputData!$AA119),1)</f>
        <v>1</v>
      </c>
      <c r="H120" s="284">
        <f>IF($AB$3&lt;$AD$3,EXP(InputData!$AB119*$AB$3^$AQ$2+InputData!$AA119),1)</f>
        <v>1</v>
      </c>
      <c r="I120" s="284">
        <f>IF($AC$3&lt;$AD$3,EXP(InputData!$AB119*$AC$3^$AQ$2+InputData!$AA119),1)</f>
        <v>1</v>
      </c>
      <c r="J120" s="284">
        <f>IF($AD$3&lt;$AD$3,EXP(InputData!$AB119*$AD$3^RRinputs!$F$3+InputData!$AA119),1)</f>
        <v>1</v>
      </c>
      <c r="K120" s="741">
        <f>IF($AA$3&lt;$AD$3,EXP(InputData!$AD119*$AA$3^$AQ$3+InputData!$AC119),1)</f>
        <v>1</v>
      </c>
      <c r="L120" s="284">
        <f>IF($AB$3&lt;$AD$3,EXP(InputData!$AD119*$AB$3^$AQ$3+InputData!$AC119),1)</f>
        <v>1</v>
      </c>
      <c r="M120" s="284">
        <f>IF($AC$3&lt;$AD$3,EXP(InputData!$AD119*$AC$3^$AQ$3+InputData!$AC119),1)</f>
        <v>1</v>
      </c>
      <c r="N120" s="285">
        <f>IF($AD$3&lt;$AD$3,EXP(InputData!$AD119*$AD$3^RRinputs!$F$3+InputData!$AC119),1)</f>
        <v>1</v>
      </c>
      <c r="O120" s="955">
        <f>IF($AA$4&lt;$AD$3,EXP(InputData!$AF119*$AA$3^$AQ$2+InputData!$AE119),1)</f>
        <v>1</v>
      </c>
      <c r="P120" s="284">
        <f>IF($AB$3&lt;$AD$3,EXP(InputData!$AF119*$AB$3^$AQ$2+InputData!$AE119),1)</f>
        <v>1</v>
      </c>
      <c r="Q120" s="284">
        <f>IF($AC$3&lt;$AD$3,EXP(InputData!$AF119*$AC$3^$AQ$2+InputData!$AE119),1)</f>
        <v>1</v>
      </c>
      <c r="R120" s="284">
        <v>1</v>
      </c>
      <c r="S120" s="741">
        <f>IF($AA$3&lt;$AD$3,EXP(InputData!$AH119*$AA$3^$AQ$3+InputData!$AG119),1)</f>
        <v>1</v>
      </c>
      <c r="T120" s="284">
        <f>IF($AB$3&lt;$AD$3,EXP(InputData!$AH119*$AB$3^$AQ$3+InputData!$AG119),1)</f>
        <v>1</v>
      </c>
      <c r="U120" s="284">
        <f>IF($AC$3&lt;$AD$3,EXP(InputData!$AH119*$AC$3^$AQ$3+InputData!$AG119),1)</f>
        <v>1</v>
      </c>
      <c r="V120" s="284">
        <f>IF($AD$3&lt;$AD$3,EXP(InputData!$AH119*$AD$3^RRinputs!$F$3+InputData!$AG119),1)</f>
        <v>1</v>
      </c>
      <c r="W120" s="741">
        <f>IF($AA$3&lt;$AD$3,EXP(InputData!$AJ119*$AA$3^$AQ$2+InputData!$AI119),1)</f>
        <v>1</v>
      </c>
      <c r="X120" s="284">
        <f>IF($AB$3&lt;$AD$3,EXP(InputData!$AJ119*$AB$3^$AQ$2+InputData!$AI119),1)</f>
        <v>1</v>
      </c>
      <c r="Y120" s="284">
        <f>IF($AC$3&lt;$AD$3,EXP(InputData!$AJ119*$AC$3^$AQ$2+InputData!$AI119),1)</f>
        <v>1</v>
      </c>
      <c r="Z120" s="284">
        <f>IF($AD$3&lt;$AD$3,EXP(InputData!$AJ119*$AD$3^RRinputs!F$3+InputData!$AI119),1)</f>
        <v>1</v>
      </c>
      <c r="AA120" s="949">
        <f>AA$3+'Run model'!$F$13</f>
        <v>204.75000001000006</v>
      </c>
      <c r="AB120" s="724">
        <f>AB$3+'Run model'!$F$13</f>
        <v>486.45570000000004</v>
      </c>
      <c r="AC120" s="724">
        <f>AC$3+'Run model'!$F$13</f>
        <v>1229.4259999999999</v>
      </c>
      <c r="AD120" s="724">
        <f>AD$3+'Run model'!$F$13</f>
        <v>3305.181</v>
      </c>
      <c r="AE120" s="263">
        <f>IF(AA120&lt;$AD$3,EXP(InputData!$AB119*AA120^$AQ$2+InputData!$AA119),1)</f>
        <v>1</v>
      </c>
      <c r="AF120" s="264">
        <f>IF(AB120&lt;$AD$3,EXP(InputData!$AB119*AB120^$AQ$2+InputData!$AA119),1)</f>
        <v>1</v>
      </c>
      <c r="AG120" s="264">
        <f>IF(AC120&lt;$AD$3,EXP(InputData!$AB119*AC120^$AQ$2+InputData!$AA119),1)</f>
        <v>1</v>
      </c>
      <c r="AH120" s="264">
        <v>1</v>
      </c>
      <c r="AI120" s="741">
        <f>IF(AA120&lt;$AD$3,EXP(InputData!$AD119*AA120^$AQ$3+InputData!$AC119),1)</f>
        <v>1</v>
      </c>
      <c r="AJ120" s="284">
        <f>IF(AB120&lt;$AD$3,EXP(InputData!$AD119*AB120^$AQ$3+InputData!$AC119),1)</f>
        <v>1</v>
      </c>
      <c r="AK120" s="284">
        <f>IF(AC120&lt;$AD$3,EXP(InputData!$AD119*AC120^$AQ$3+InputData!$AC119),1)</f>
        <v>1</v>
      </c>
      <c r="AL120" s="284">
        <v>1</v>
      </c>
      <c r="AM120" s="741">
        <f>IF(AA120&lt;$AD$3,EXP(InputData!$AF119*AA120^$AQ$2+InputData!$AE119),1)</f>
        <v>1</v>
      </c>
      <c r="AN120" s="284">
        <f>IF(AB120&lt;$AD$3,EXP(InputData!$AF119*AB120^$AQ$2+InputData!$AE119),1)</f>
        <v>1</v>
      </c>
      <c r="AO120" s="284">
        <f>IF(AC120&lt;$AD$3,EXP(InputData!$AF119*AC120^$AQ$2+InputData!$AE119),1)</f>
        <v>1</v>
      </c>
      <c r="AP120" s="285">
        <v>1</v>
      </c>
      <c r="AQ120" s="284">
        <f>IF(AA120&lt;$AD$3,EXP(InputData!$AH119*AA120^RRinputs!F$3+InputData!$AG119),1)</f>
        <v>1</v>
      </c>
      <c r="AR120" s="284">
        <f>IF(AB120&lt;$AD$3,EXP(InputData!$AH119*AB120^$AQ$3+InputData!$AG119),1)</f>
        <v>1</v>
      </c>
      <c r="AS120" s="284">
        <f>IF(AC120&lt;$AD$3,EXP(InputData!$AH119*AC120^$AQ$3+InputData!$AG119),1)</f>
        <v>1</v>
      </c>
      <c r="AT120" s="284">
        <v>1</v>
      </c>
      <c r="AU120" s="741">
        <f>IF(AA120&lt;$AD$3,EXP(InputData!$AJ119*AA120^$AQ$2+InputData!$AI119),1)</f>
        <v>1</v>
      </c>
      <c r="AV120" s="284">
        <f>IF(AB120&lt;$AD$3,EXP(InputData!$AJ119*AB120^$AQ$2+InputData!$AI119),1)</f>
        <v>1</v>
      </c>
      <c r="AW120" s="284">
        <f>IF(AC120&lt;$AD$3,EXP(InputData!$AJ119*AC120^$AQ$2+InputData!$AI119),1)</f>
        <v>1</v>
      </c>
      <c r="AX120" s="285">
        <v>1</v>
      </c>
      <c r="AY120" s="586">
        <f>-Diabetes!AK119*(InputData!$BB$5-1)/(Diabetes!Q119*(InputData!$BB$5-1)+1)</f>
        <v>0</v>
      </c>
      <c r="AZ120" s="587">
        <f>-Diabetes!AK119*(InputData!$BC$5-1)/(Diabetes!Q119*(InputData!$BC$5-1)+1)</f>
        <v>0</v>
      </c>
      <c r="BA120" s="588">
        <f t="shared" si="12"/>
        <v>0</v>
      </c>
      <c r="BB120" s="589">
        <f t="shared" si="13"/>
        <v>0</v>
      </c>
      <c r="BC120" s="584">
        <f t="shared" si="23"/>
        <v>0</v>
      </c>
      <c r="BD120" s="589">
        <f t="shared" si="15"/>
        <v>0</v>
      </c>
      <c r="BE120" s="590">
        <f t="shared" si="16"/>
        <v>0</v>
      </c>
      <c r="BF120" s="589">
        <f t="shared" si="17"/>
        <v>1</v>
      </c>
      <c r="BG120" s="589">
        <f t="shared" si="18"/>
        <v>1</v>
      </c>
      <c r="BH120" s="588">
        <f>(1-BA120*(1-InputData!$BD$233))</f>
        <v>1</v>
      </c>
      <c r="BI120" s="589">
        <f>(1-BB120*(1-InputData!$BD$234))</f>
        <v>1</v>
      </c>
      <c r="BJ120" s="589">
        <f t="shared" si="19"/>
        <v>1</v>
      </c>
      <c r="BK120" s="589">
        <f t="shared" si="20"/>
        <v>1</v>
      </c>
      <c r="BL120" s="590">
        <f t="shared" si="21"/>
        <v>1</v>
      </c>
    </row>
    <row r="121" spans="1:64">
      <c r="A121" s="8" t="s">
        <v>14</v>
      </c>
      <c r="B121">
        <f t="shared" si="22"/>
        <v>111</v>
      </c>
      <c r="C121" s="286">
        <f>InputData!AK120</f>
        <v>0</v>
      </c>
      <c r="D121" s="287">
        <f>InputData!AL120</f>
        <v>0</v>
      </c>
      <c r="E121" s="287">
        <f>InputData!AM120</f>
        <v>0</v>
      </c>
      <c r="F121" s="287">
        <f>InputData!AN120</f>
        <v>0</v>
      </c>
      <c r="G121" s="741">
        <f>IF($AA$3&lt;$AD$3,EXP(InputData!$AB120*$AA$3^$AQ$2+InputData!$AA120),1)</f>
        <v>1</v>
      </c>
      <c r="H121" s="284">
        <f>IF($AB$3&lt;$AD$3,EXP(InputData!$AB120*$AB$3^$AQ$2+InputData!$AA120),1)</f>
        <v>1</v>
      </c>
      <c r="I121" s="284">
        <f>IF($AC$3&lt;$AD$3,EXP(InputData!$AB120*$AC$3^$AQ$2+InputData!$AA120),1)</f>
        <v>1</v>
      </c>
      <c r="J121" s="284">
        <f>IF($AD$3&lt;$AD$3,EXP(InputData!$AB120*$AD$3^RRinputs!$F$3+InputData!$AA120),1)</f>
        <v>1</v>
      </c>
      <c r="K121" s="741">
        <f>IF($AA$3&lt;$AD$3,EXP(InputData!$AD120*$AA$3^$AQ$3+InputData!$AC120),1)</f>
        <v>1</v>
      </c>
      <c r="L121" s="284">
        <f>IF($AB$3&lt;$AD$3,EXP(InputData!$AD120*$AB$3^$AQ$3+InputData!$AC120),1)</f>
        <v>1</v>
      </c>
      <c r="M121" s="284">
        <f>IF($AC$3&lt;$AD$3,EXP(InputData!$AD120*$AC$3^$AQ$3+InputData!$AC120),1)</f>
        <v>1</v>
      </c>
      <c r="N121" s="285">
        <f>IF($AD$3&lt;$AD$3,EXP(InputData!$AD120*$AD$3^RRinputs!$F$3+InputData!$AC120),1)</f>
        <v>1</v>
      </c>
      <c r="O121" s="955">
        <f>IF($AA$4&lt;$AD$3,EXP(InputData!$AF120*$AA$3^$AQ$2+InputData!$AE120),1)</f>
        <v>1</v>
      </c>
      <c r="P121" s="284">
        <f>IF($AB$3&lt;$AD$3,EXP(InputData!$AF120*$AB$3^$AQ$2+InputData!$AE120),1)</f>
        <v>1</v>
      </c>
      <c r="Q121" s="284">
        <f>IF($AC$3&lt;$AD$3,EXP(InputData!$AF120*$AC$3^$AQ$2+InputData!$AE120),1)</f>
        <v>1</v>
      </c>
      <c r="R121" s="284">
        <v>1</v>
      </c>
      <c r="S121" s="741">
        <f>IF($AA$3&lt;$AD$3,EXP(InputData!$AH120*$AA$3^$AQ$3+InputData!$AG120),1)</f>
        <v>1</v>
      </c>
      <c r="T121" s="284">
        <f>IF($AB$3&lt;$AD$3,EXP(InputData!$AH120*$AB$3^$AQ$3+InputData!$AG120),1)</f>
        <v>1</v>
      </c>
      <c r="U121" s="284">
        <f>IF($AC$3&lt;$AD$3,EXP(InputData!$AH120*$AC$3^$AQ$3+InputData!$AG120),1)</f>
        <v>1</v>
      </c>
      <c r="V121" s="284">
        <f>IF($AD$3&lt;$AD$3,EXP(InputData!$AH120*$AD$3^RRinputs!$F$3+InputData!$AG120),1)</f>
        <v>1</v>
      </c>
      <c r="W121" s="741">
        <f>IF($AA$3&lt;$AD$3,EXP(InputData!$AJ120*$AA$3^$AQ$2+InputData!$AI120),1)</f>
        <v>1</v>
      </c>
      <c r="X121" s="284">
        <f>IF($AB$3&lt;$AD$3,EXP(InputData!$AJ120*$AB$3^$AQ$2+InputData!$AI120),1)</f>
        <v>1</v>
      </c>
      <c r="Y121" s="284">
        <f>IF($AC$3&lt;$AD$3,EXP(InputData!$AJ120*$AC$3^$AQ$2+InputData!$AI120),1)</f>
        <v>1</v>
      </c>
      <c r="Z121" s="284">
        <f>IF($AD$3&lt;$AD$3,EXP(InputData!$AJ120*$AD$3^RRinputs!F$3+InputData!$AI120),1)</f>
        <v>1</v>
      </c>
      <c r="AA121" s="949">
        <f>AA$3+'Run model'!$F$13</f>
        <v>204.75000001000006</v>
      </c>
      <c r="AB121" s="724">
        <f>AB$3+'Run model'!$F$13</f>
        <v>486.45570000000004</v>
      </c>
      <c r="AC121" s="724">
        <f>AC$3+'Run model'!$F$13</f>
        <v>1229.4259999999999</v>
      </c>
      <c r="AD121" s="724">
        <f>AD$3+'Run model'!$F$13</f>
        <v>3305.181</v>
      </c>
      <c r="AE121" s="263">
        <f>IF(AA121&lt;$AD$3,EXP(InputData!$AB120*AA121^$AQ$2+InputData!$AA120),1)</f>
        <v>1</v>
      </c>
      <c r="AF121" s="264">
        <f>IF(AB121&lt;$AD$3,EXP(InputData!$AB120*AB121^$AQ$2+InputData!$AA120),1)</f>
        <v>1</v>
      </c>
      <c r="AG121" s="264">
        <f>IF(AC121&lt;$AD$3,EXP(InputData!$AB120*AC121^$AQ$2+InputData!$AA120),1)</f>
        <v>1</v>
      </c>
      <c r="AH121" s="264">
        <v>1</v>
      </c>
      <c r="AI121" s="741">
        <f>IF(AA121&lt;$AD$3,EXP(InputData!$AD120*AA121^$AQ$3+InputData!$AC120),1)</f>
        <v>1</v>
      </c>
      <c r="AJ121" s="284">
        <f>IF(AB121&lt;$AD$3,EXP(InputData!$AD120*AB121^$AQ$3+InputData!$AC120),1)</f>
        <v>1</v>
      </c>
      <c r="AK121" s="284">
        <f>IF(AC121&lt;$AD$3,EXP(InputData!$AD120*AC121^$AQ$3+InputData!$AC120),1)</f>
        <v>1</v>
      </c>
      <c r="AL121" s="284">
        <v>1</v>
      </c>
      <c r="AM121" s="741">
        <f>IF(AA121&lt;$AD$3,EXP(InputData!$AF120*AA121^$AQ$2+InputData!$AE120),1)</f>
        <v>1</v>
      </c>
      <c r="AN121" s="284">
        <f>IF(AB121&lt;$AD$3,EXP(InputData!$AF120*AB121^$AQ$2+InputData!$AE120),1)</f>
        <v>1</v>
      </c>
      <c r="AO121" s="284">
        <f>IF(AC121&lt;$AD$3,EXP(InputData!$AF120*AC121^$AQ$2+InputData!$AE120),1)</f>
        <v>1</v>
      </c>
      <c r="AP121" s="285">
        <v>1</v>
      </c>
      <c r="AQ121" s="284">
        <f>IF(AA121&lt;$AD$3,EXP(InputData!$AH120*AA121^RRinputs!F$3+InputData!$AG120),1)</f>
        <v>1</v>
      </c>
      <c r="AR121" s="284">
        <f>IF(AB121&lt;$AD$3,EXP(InputData!$AH120*AB121^$AQ$3+InputData!$AG120),1)</f>
        <v>1</v>
      </c>
      <c r="AS121" s="284">
        <f>IF(AC121&lt;$AD$3,EXP(InputData!$AH120*AC121^$AQ$3+InputData!$AG120),1)</f>
        <v>1</v>
      </c>
      <c r="AT121" s="284">
        <v>1</v>
      </c>
      <c r="AU121" s="741">
        <f>IF(AA121&lt;$AD$3,EXP(InputData!$AJ120*AA121^$AQ$2+InputData!$AI120),1)</f>
        <v>1</v>
      </c>
      <c r="AV121" s="284">
        <f>IF(AB121&lt;$AD$3,EXP(InputData!$AJ120*AB121^$AQ$2+InputData!$AI120),1)</f>
        <v>1</v>
      </c>
      <c r="AW121" s="284">
        <f>IF(AC121&lt;$AD$3,EXP(InputData!$AJ120*AC121^$AQ$2+InputData!$AI120),1)</f>
        <v>1</v>
      </c>
      <c r="AX121" s="285">
        <v>1</v>
      </c>
      <c r="AY121" s="586">
        <f>-Diabetes!AK120*(InputData!$BB$5-1)/(Diabetes!Q120*(InputData!$BB$5-1)+1)</f>
        <v>0</v>
      </c>
      <c r="AZ121" s="587">
        <f>-Diabetes!AK120*(InputData!$BC$5-1)/(Diabetes!Q120*(InputData!$BC$5-1)+1)</f>
        <v>0</v>
      </c>
      <c r="BA121" s="588">
        <f t="shared" si="12"/>
        <v>0</v>
      </c>
      <c r="BB121" s="589">
        <f t="shared" si="13"/>
        <v>0</v>
      </c>
      <c r="BC121" s="584">
        <f t="shared" si="23"/>
        <v>0</v>
      </c>
      <c r="BD121" s="589">
        <f t="shared" si="15"/>
        <v>0</v>
      </c>
      <c r="BE121" s="590">
        <f t="shared" si="16"/>
        <v>0</v>
      </c>
      <c r="BF121" s="589">
        <f t="shared" si="17"/>
        <v>1</v>
      </c>
      <c r="BG121" s="589">
        <f t="shared" si="18"/>
        <v>1</v>
      </c>
      <c r="BH121" s="588">
        <f>(1-BA121*(1-InputData!$BD$233))</f>
        <v>1</v>
      </c>
      <c r="BI121" s="589">
        <f>(1-BB121*(1-InputData!$BD$234))</f>
        <v>1</v>
      </c>
      <c r="BJ121" s="589">
        <f t="shared" si="19"/>
        <v>1</v>
      </c>
      <c r="BK121" s="589">
        <f t="shared" si="20"/>
        <v>1</v>
      </c>
      <c r="BL121" s="590">
        <f t="shared" si="21"/>
        <v>1</v>
      </c>
    </row>
    <row r="122" spans="1:64">
      <c r="A122" s="8" t="s">
        <v>14</v>
      </c>
      <c r="B122">
        <f t="shared" si="22"/>
        <v>112</v>
      </c>
      <c r="C122" s="286">
        <f>InputData!AK121</f>
        <v>0</v>
      </c>
      <c r="D122" s="287">
        <f>InputData!AL121</f>
        <v>0</v>
      </c>
      <c r="E122" s="287">
        <f>InputData!AM121</f>
        <v>0</v>
      </c>
      <c r="F122" s="287">
        <f>InputData!AN121</f>
        <v>0</v>
      </c>
      <c r="G122" s="741">
        <f>IF($AA$3&lt;$AD$3,EXP(InputData!$AB121*$AA$3^$AQ$2+InputData!$AA121),1)</f>
        <v>1</v>
      </c>
      <c r="H122" s="284">
        <f>IF($AB$3&lt;$AD$3,EXP(InputData!$AB121*$AB$3^$AQ$2+InputData!$AA121),1)</f>
        <v>1</v>
      </c>
      <c r="I122" s="284">
        <f>IF($AC$3&lt;$AD$3,EXP(InputData!$AB121*$AC$3^$AQ$2+InputData!$AA121),1)</f>
        <v>1</v>
      </c>
      <c r="J122" s="284">
        <f>IF($AD$3&lt;$AD$3,EXP(InputData!$AB121*$AD$3^RRinputs!$F$3+InputData!$AA121),1)</f>
        <v>1</v>
      </c>
      <c r="K122" s="741">
        <f>IF($AA$3&lt;$AD$3,EXP(InputData!$AD121*$AA$3^$AQ$3+InputData!$AC121),1)</f>
        <v>1</v>
      </c>
      <c r="L122" s="284">
        <f>IF($AB$3&lt;$AD$3,EXP(InputData!$AD121*$AB$3^$AQ$3+InputData!$AC121),1)</f>
        <v>1</v>
      </c>
      <c r="M122" s="284">
        <f>IF($AC$3&lt;$AD$3,EXP(InputData!$AD121*$AC$3^$AQ$3+InputData!$AC121),1)</f>
        <v>1</v>
      </c>
      <c r="N122" s="285">
        <f>IF($AD$3&lt;$AD$3,EXP(InputData!$AD121*$AD$3^RRinputs!$F$3+InputData!$AC121),1)</f>
        <v>1</v>
      </c>
      <c r="O122" s="955">
        <f>IF($AA$4&lt;$AD$3,EXP(InputData!$AF121*$AA$3^$AQ$2+InputData!$AE121),1)</f>
        <v>1</v>
      </c>
      <c r="P122" s="284">
        <f>IF($AB$3&lt;$AD$3,EXP(InputData!$AF121*$AB$3^$AQ$2+InputData!$AE121),1)</f>
        <v>1</v>
      </c>
      <c r="Q122" s="284">
        <f>IF($AC$3&lt;$AD$3,EXP(InputData!$AF121*$AC$3^$AQ$2+InputData!$AE121),1)</f>
        <v>1</v>
      </c>
      <c r="R122" s="284">
        <v>1</v>
      </c>
      <c r="S122" s="741">
        <f>IF($AA$3&lt;$AD$3,EXP(InputData!$AH121*$AA$3^$AQ$3+InputData!$AG121),1)</f>
        <v>1</v>
      </c>
      <c r="T122" s="284">
        <f>IF($AB$3&lt;$AD$3,EXP(InputData!$AH121*$AB$3^$AQ$3+InputData!$AG121),1)</f>
        <v>1</v>
      </c>
      <c r="U122" s="284">
        <f>IF($AC$3&lt;$AD$3,EXP(InputData!$AH121*$AC$3^$AQ$3+InputData!$AG121),1)</f>
        <v>1</v>
      </c>
      <c r="V122" s="284">
        <f>IF($AD$3&lt;$AD$3,EXP(InputData!$AH121*$AD$3^RRinputs!$F$3+InputData!$AG121),1)</f>
        <v>1</v>
      </c>
      <c r="W122" s="741">
        <f>IF($AA$3&lt;$AD$3,EXP(InputData!$AJ121*$AA$3^$AQ$2+InputData!$AI121),1)</f>
        <v>1</v>
      </c>
      <c r="X122" s="284">
        <f>IF($AB$3&lt;$AD$3,EXP(InputData!$AJ121*$AB$3^$AQ$2+InputData!$AI121),1)</f>
        <v>1</v>
      </c>
      <c r="Y122" s="284">
        <f>IF($AC$3&lt;$AD$3,EXP(InputData!$AJ121*$AC$3^$AQ$2+InputData!$AI121),1)</f>
        <v>1</v>
      </c>
      <c r="Z122" s="284">
        <f>IF($AD$3&lt;$AD$3,EXP(InputData!$AJ121*$AD$3^RRinputs!F$3+InputData!$AI121),1)</f>
        <v>1</v>
      </c>
      <c r="AA122" s="949">
        <f>AA$3+'Run model'!$F$13</f>
        <v>204.75000001000006</v>
      </c>
      <c r="AB122" s="724">
        <f>AB$3+'Run model'!$F$13</f>
        <v>486.45570000000004</v>
      </c>
      <c r="AC122" s="724">
        <f>AC$3+'Run model'!$F$13</f>
        <v>1229.4259999999999</v>
      </c>
      <c r="AD122" s="724">
        <f>AD$3+'Run model'!$F$13</f>
        <v>3305.181</v>
      </c>
      <c r="AE122" s="263">
        <f>IF(AA122&lt;$AD$3,EXP(InputData!$AB121*AA122^$AQ$2+InputData!$AA121),1)</f>
        <v>1</v>
      </c>
      <c r="AF122" s="264">
        <f>IF(AB122&lt;$AD$3,EXP(InputData!$AB121*AB122^$AQ$2+InputData!$AA121),1)</f>
        <v>1</v>
      </c>
      <c r="AG122" s="264">
        <f>IF(AC122&lt;$AD$3,EXP(InputData!$AB121*AC122^$AQ$2+InputData!$AA121),1)</f>
        <v>1</v>
      </c>
      <c r="AH122" s="264">
        <v>1</v>
      </c>
      <c r="AI122" s="741">
        <f>IF(AA122&lt;$AD$3,EXP(InputData!$AD121*AA122^$AQ$3+InputData!$AC121),1)</f>
        <v>1</v>
      </c>
      <c r="AJ122" s="284">
        <f>IF(AB122&lt;$AD$3,EXP(InputData!$AD121*AB122^$AQ$3+InputData!$AC121),1)</f>
        <v>1</v>
      </c>
      <c r="AK122" s="284">
        <f>IF(AC122&lt;$AD$3,EXP(InputData!$AD121*AC122^$AQ$3+InputData!$AC121),1)</f>
        <v>1</v>
      </c>
      <c r="AL122" s="284">
        <v>1</v>
      </c>
      <c r="AM122" s="741">
        <f>IF(AA122&lt;$AD$3,EXP(InputData!$AF121*AA122^$AQ$2+InputData!$AE121),1)</f>
        <v>1</v>
      </c>
      <c r="AN122" s="284">
        <f>IF(AB122&lt;$AD$3,EXP(InputData!$AF121*AB122^$AQ$2+InputData!$AE121),1)</f>
        <v>1</v>
      </c>
      <c r="AO122" s="284">
        <f>IF(AC122&lt;$AD$3,EXP(InputData!$AF121*AC122^$AQ$2+InputData!$AE121),1)</f>
        <v>1</v>
      </c>
      <c r="AP122" s="285">
        <v>1</v>
      </c>
      <c r="AQ122" s="284">
        <f>IF(AA122&lt;$AD$3,EXP(InputData!$AH121*AA122^RRinputs!F$3+InputData!$AG121),1)</f>
        <v>1</v>
      </c>
      <c r="AR122" s="284">
        <f>IF(AB122&lt;$AD$3,EXP(InputData!$AH121*AB122^$AQ$3+InputData!$AG121),1)</f>
        <v>1</v>
      </c>
      <c r="AS122" s="284">
        <f>IF(AC122&lt;$AD$3,EXP(InputData!$AH121*AC122^$AQ$3+InputData!$AG121),1)</f>
        <v>1</v>
      </c>
      <c r="AT122" s="284">
        <v>1</v>
      </c>
      <c r="AU122" s="741">
        <f>IF(AA122&lt;$AD$3,EXP(InputData!$AJ121*AA122^$AQ$2+InputData!$AI121),1)</f>
        <v>1</v>
      </c>
      <c r="AV122" s="284">
        <f>IF(AB122&lt;$AD$3,EXP(InputData!$AJ121*AB122^$AQ$2+InputData!$AI121),1)</f>
        <v>1</v>
      </c>
      <c r="AW122" s="284">
        <f>IF(AC122&lt;$AD$3,EXP(InputData!$AJ121*AC122^$AQ$2+InputData!$AI121),1)</f>
        <v>1</v>
      </c>
      <c r="AX122" s="285">
        <v>1</v>
      </c>
      <c r="AY122" s="586">
        <f>-Diabetes!AK121*(InputData!$BB$5-1)/(Diabetes!Q121*(InputData!$BB$5-1)+1)</f>
        <v>0</v>
      </c>
      <c r="AZ122" s="587">
        <f>-Diabetes!AK121*(InputData!$BC$5-1)/(Diabetes!Q121*(InputData!$BC$5-1)+1)</f>
        <v>0</v>
      </c>
      <c r="BA122" s="588">
        <f t="shared" si="12"/>
        <v>0</v>
      </c>
      <c r="BB122" s="589">
        <f t="shared" si="13"/>
        <v>0</v>
      </c>
      <c r="BC122" s="584">
        <f t="shared" si="23"/>
        <v>0</v>
      </c>
      <c r="BD122" s="589">
        <f t="shared" si="15"/>
        <v>0</v>
      </c>
      <c r="BE122" s="590">
        <f t="shared" si="16"/>
        <v>0</v>
      </c>
      <c r="BF122" s="589">
        <f t="shared" si="17"/>
        <v>1</v>
      </c>
      <c r="BG122" s="589">
        <f t="shared" si="18"/>
        <v>1</v>
      </c>
      <c r="BH122" s="588">
        <f>(1-BA122*(1-InputData!$BD$233))</f>
        <v>1</v>
      </c>
      <c r="BI122" s="589">
        <f>(1-BB122*(1-InputData!$BD$234))</f>
        <v>1</v>
      </c>
      <c r="BJ122" s="589">
        <f t="shared" si="19"/>
        <v>1</v>
      </c>
      <c r="BK122" s="589">
        <f t="shared" si="20"/>
        <v>1</v>
      </c>
      <c r="BL122" s="590">
        <f t="shared" si="21"/>
        <v>1</v>
      </c>
    </row>
    <row r="123" spans="1:64">
      <c r="A123" s="8" t="s">
        <v>14</v>
      </c>
      <c r="B123">
        <f t="shared" si="22"/>
        <v>113</v>
      </c>
      <c r="C123" s="286">
        <f>InputData!AK122</f>
        <v>0</v>
      </c>
      <c r="D123" s="287">
        <f>InputData!AL122</f>
        <v>0</v>
      </c>
      <c r="E123" s="287">
        <f>InputData!AM122</f>
        <v>0</v>
      </c>
      <c r="F123" s="287">
        <f>InputData!AN122</f>
        <v>0</v>
      </c>
      <c r="G123" s="741">
        <f>IF($AA$3&lt;$AD$3,EXP(InputData!$AB122*$AA$3^$AQ$2+InputData!$AA122),1)</f>
        <v>1</v>
      </c>
      <c r="H123" s="284">
        <f>IF($AB$3&lt;$AD$3,EXP(InputData!$AB122*$AB$3^$AQ$2+InputData!$AA122),1)</f>
        <v>1</v>
      </c>
      <c r="I123" s="284">
        <f>IF($AC$3&lt;$AD$3,EXP(InputData!$AB122*$AC$3^$AQ$2+InputData!$AA122),1)</f>
        <v>1</v>
      </c>
      <c r="J123" s="284">
        <f>IF($AD$3&lt;$AD$3,EXP(InputData!$AB122*$AD$3^RRinputs!$F$3+InputData!$AA122),1)</f>
        <v>1</v>
      </c>
      <c r="K123" s="741">
        <f>IF($AA$3&lt;$AD$3,EXP(InputData!$AD122*$AA$3^$AQ$3+InputData!$AC122),1)</f>
        <v>1</v>
      </c>
      <c r="L123" s="284">
        <f>IF($AB$3&lt;$AD$3,EXP(InputData!$AD122*$AB$3^$AQ$3+InputData!$AC122),1)</f>
        <v>1</v>
      </c>
      <c r="M123" s="284">
        <f>IF($AC$3&lt;$AD$3,EXP(InputData!$AD122*$AC$3^$AQ$3+InputData!$AC122),1)</f>
        <v>1</v>
      </c>
      <c r="N123" s="285">
        <f>IF($AD$3&lt;$AD$3,EXP(InputData!$AD122*$AD$3^RRinputs!$F$3+InputData!$AC122),1)</f>
        <v>1</v>
      </c>
      <c r="O123" s="955">
        <f>IF($AA$4&lt;$AD$3,EXP(InputData!$AF122*$AA$3^$AQ$2+InputData!$AE122),1)</f>
        <v>1</v>
      </c>
      <c r="P123" s="284">
        <f>IF($AB$3&lt;$AD$3,EXP(InputData!$AF122*$AB$3^$AQ$2+InputData!$AE122),1)</f>
        <v>1</v>
      </c>
      <c r="Q123" s="284">
        <f>IF($AC$3&lt;$AD$3,EXP(InputData!$AF122*$AC$3^$AQ$2+InputData!$AE122),1)</f>
        <v>1</v>
      </c>
      <c r="R123" s="284">
        <v>1</v>
      </c>
      <c r="S123" s="741">
        <f>IF($AA$3&lt;$AD$3,EXP(InputData!$AH122*$AA$3^$AQ$3+InputData!$AG122),1)</f>
        <v>1</v>
      </c>
      <c r="T123" s="284">
        <f>IF($AB$3&lt;$AD$3,EXP(InputData!$AH122*$AB$3^$AQ$3+InputData!$AG122),1)</f>
        <v>1</v>
      </c>
      <c r="U123" s="284">
        <f>IF($AC$3&lt;$AD$3,EXP(InputData!$AH122*$AC$3^$AQ$3+InputData!$AG122),1)</f>
        <v>1</v>
      </c>
      <c r="V123" s="284">
        <f>IF($AD$3&lt;$AD$3,EXP(InputData!$AH122*$AD$3^RRinputs!$F$3+InputData!$AG122),1)</f>
        <v>1</v>
      </c>
      <c r="W123" s="741">
        <f>IF($AA$3&lt;$AD$3,EXP(InputData!$AJ122*$AA$3^$AQ$2+InputData!$AI122),1)</f>
        <v>1</v>
      </c>
      <c r="X123" s="284">
        <f>IF($AB$3&lt;$AD$3,EXP(InputData!$AJ122*$AB$3^$AQ$2+InputData!$AI122),1)</f>
        <v>1</v>
      </c>
      <c r="Y123" s="284">
        <f>IF($AC$3&lt;$AD$3,EXP(InputData!$AJ122*$AC$3^$AQ$2+InputData!$AI122),1)</f>
        <v>1</v>
      </c>
      <c r="Z123" s="284">
        <f>IF($AD$3&lt;$AD$3,EXP(InputData!$AJ122*$AD$3^RRinputs!F$3+InputData!$AI122),1)</f>
        <v>1</v>
      </c>
      <c r="AA123" s="949">
        <f>AA$3+'Run model'!$F$13</f>
        <v>204.75000001000006</v>
      </c>
      <c r="AB123" s="724">
        <f>AB$3+'Run model'!$F$13</f>
        <v>486.45570000000004</v>
      </c>
      <c r="AC123" s="724">
        <f>AC$3+'Run model'!$F$13</f>
        <v>1229.4259999999999</v>
      </c>
      <c r="AD123" s="724">
        <f>AD$3+'Run model'!$F$13</f>
        <v>3305.181</v>
      </c>
      <c r="AE123" s="263">
        <f>IF(AA123&lt;$AD$3,EXP(InputData!$AB122*AA123^$AQ$2+InputData!$AA122),1)</f>
        <v>1</v>
      </c>
      <c r="AF123" s="264">
        <f>IF(AB123&lt;$AD$3,EXP(InputData!$AB122*AB123^$AQ$2+InputData!$AA122),1)</f>
        <v>1</v>
      </c>
      <c r="AG123" s="264">
        <f>IF(AC123&lt;$AD$3,EXP(InputData!$AB122*AC123^$AQ$2+InputData!$AA122),1)</f>
        <v>1</v>
      </c>
      <c r="AH123" s="264">
        <v>1</v>
      </c>
      <c r="AI123" s="741">
        <f>IF(AA123&lt;$AD$3,EXP(InputData!$AD122*AA123^$AQ$3+InputData!$AC122),1)</f>
        <v>1</v>
      </c>
      <c r="AJ123" s="284">
        <f>IF(AB123&lt;$AD$3,EXP(InputData!$AD122*AB123^$AQ$3+InputData!$AC122),1)</f>
        <v>1</v>
      </c>
      <c r="AK123" s="284">
        <f>IF(AC123&lt;$AD$3,EXP(InputData!$AD122*AC123^$AQ$3+InputData!$AC122),1)</f>
        <v>1</v>
      </c>
      <c r="AL123" s="284">
        <v>1</v>
      </c>
      <c r="AM123" s="741">
        <f>IF(AA123&lt;$AD$3,EXP(InputData!$AF122*AA123^$AQ$2+InputData!$AE122),1)</f>
        <v>1</v>
      </c>
      <c r="AN123" s="284">
        <f>IF(AB123&lt;$AD$3,EXP(InputData!$AF122*AB123^$AQ$2+InputData!$AE122),1)</f>
        <v>1</v>
      </c>
      <c r="AO123" s="284">
        <f>IF(AC123&lt;$AD$3,EXP(InputData!$AF122*AC123^$AQ$2+InputData!$AE122),1)</f>
        <v>1</v>
      </c>
      <c r="AP123" s="285">
        <v>1</v>
      </c>
      <c r="AQ123" s="284">
        <f>IF(AA123&lt;$AD$3,EXP(InputData!$AH122*AA123^RRinputs!F$3+InputData!$AG122),1)</f>
        <v>1</v>
      </c>
      <c r="AR123" s="284">
        <f>IF(AB123&lt;$AD$3,EXP(InputData!$AH122*AB123^$AQ$3+InputData!$AG122),1)</f>
        <v>1</v>
      </c>
      <c r="AS123" s="284">
        <f>IF(AC123&lt;$AD$3,EXP(InputData!$AH122*AC123^$AQ$3+InputData!$AG122),1)</f>
        <v>1</v>
      </c>
      <c r="AT123" s="284">
        <v>1</v>
      </c>
      <c r="AU123" s="741">
        <f>IF(AA123&lt;$AD$3,EXP(InputData!$AJ122*AA123^$AQ$2+InputData!$AI122),1)</f>
        <v>1</v>
      </c>
      <c r="AV123" s="284">
        <f>IF(AB123&lt;$AD$3,EXP(InputData!$AJ122*AB123^$AQ$2+InputData!$AI122),1)</f>
        <v>1</v>
      </c>
      <c r="AW123" s="284">
        <f>IF(AC123&lt;$AD$3,EXP(InputData!$AJ122*AC123^$AQ$2+InputData!$AI122),1)</f>
        <v>1</v>
      </c>
      <c r="AX123" s="285">
        <v>1</v>
      </c>
      <c r="AY123" s="586">
        <f>-Diabetes!AK122*(InputData!$BB$5-1)/(Diabetes!Q122*(InputData!$BB$5-1)+1)</f>
        <v>0</v>
      </c>
      <c r="AZ123" s="587">
        <f>-Diabetes!AK122*(InputData!$BC$5-1)/(Diabetes!Q122*(InputData!$BC$5-1)+1)</f>
        <v>0</v>
      </c>
      <c r="BA123" s="588">
        <f t="shared" si="12"/>
        <v>0</v>
      </c>
      <c r="BB123" s="589">
        <f t="shared" si="13"/>
        <v>0</v>
      </c>
      <c r="BC123" s="584">
        <f t="shared" si="23"/>
        <v>0</v>
      </c>
      <c r="BD123" s="589">
        <f t="shared" si="15"/>
        <v>0</v>
      </c>
      <c r="BE123" s="590">
        <f t="shared" si="16"/>
        <v>0</v>
      </c>
      <c r="BF123" s="589">
        <f t="shared" si="17"/>
        <v>1</v>
      </c>
      <c r="BG123" s="589">
        <f t="shared" si="18"/>
        <v>1</v>
      </c>
      <c r="BH123" s="588">
        <f>(1-BA123*(1-InputData!$BD$233))</f>
        <v>1</v>
      </c>
      <c r="BI123" s="589">
        <f>(1-BB123*(1-InputData!$BD$234))</f>
        <v>1</v>
      </c>
      <c r="BJ123" s="589">
        <f t="shared" si="19"/>
        <v>1</v>
      </c>
      <c r="BK123" s="589">
        <f t="shared" si="20"/>
        <v>1</v>
      </c>
      <c r="BL123" s="590">
        <f t="shared" si="21"/>
        <v>1</v>
      </c>
    </row>
    <row r="124" spans="1:64">
      <c r="A124" s="8" t="s">
        <v>14</v>
      </c>
      <c r="B124">
        <f t="shared" si="22"/>
        <v>114</v>
      </c>
      <c r="C124" s="286">
        <f>InputData!AK123</f>
        <v>0</v>
      </c>
      <c r="D124" s="287">
        <f>InputData!AL123</f>
        <v>0</v>
      </c>
      <c r="E124" s="287">
        <f>InputData!AM123</f>
        <v>0</v>
      </c>
      <c r="F124" s="287">
        <f>InputData!AN123</f>
        <v>0</v>
      </c>
      <c r="G124" s="741">
        <f>IF($AA$3&lt;$AD$3,EXP(InputData!$AB123*$AA$3^$AQ$2+InputData!$AA123),1)</f>
        <v>1</v>
      </c>
      <c r="H124" s="284">
        <f>IF($AB$3&lt;$AD$3,EXP(InputData!$AB123*$AB$3^$AQ$2+InputData!$AA123),1)</f>
        <v>1</v>
      </c>
      <c r="I124" s="284">
        <f>IF($AC$3&lt;$AD$3,EXP(InputData!$AB123*$AC$3^$AQ$2+InputData!$AA123),1)</f>
        <v>1</v>
      </c>
      <c r="J124" s="284">
        <f>IF($AD$3&lt;$AD$3,EXP(InputData!$AB123*$AD$3^RRinputs!$F$3+InputData!$AA123),1)</f>
        <v>1</v>
      </c>
      <c r="K124" s="741">
        <f>IF($AA$3&lt;$AD$3,EXP(InputData!$AD123*$AA$3^$AQ$3+InputData!$AC123),1)</f>
        <v>1</v>
      </c>
      <c r="L124" s="284">
        <f>IF($AB$3&lt;$AD$3,EXP(InputData!$AD123*$AB$3^$AQ$3+InputData!$AC123),1)</f>
        <v>1</v>
      </c>
      <c r="M124" s="284">
        <f>IF($AC$3&lt;$AD$3,EXP(InputData!$AD123*$AC$3^$AQ$3+InputData!$AC123),1)</f>
        <v>1</v>
      </c>
      <c r="N124" s="285">
        <f>IF($AD$3&lt;$AD$3,EXP(InputData!$AD123*$AD$3^RRinputs!$F$3+InputData!$AC123),1)</f>
        <v>1</v>
      </c>
      <c r="O124" s="955">
        <f>IF($AA$4&lt;$AD$3,EXP(InputData!$AF123*$AA$3^$AQ$2+InputData!$AE123),1)</f>
        <v>1</v>
      </c>
      <c r="P124" s="284">
        <f>IF($AB$3&lt;$AD$3,EXP(InputData!$AF123*$AB$3^$AQ$2+InputData!$AE123),1)</f>
        <v>1</v>
      </c>
      <c r="Q124" s="284">
        <f>IF($AC$3&lt;$AD$3,EXP(InputData!$AF123*$AC$3^$AQ$2+InputData!$AE123),1)</f>
        <v>1</v>
      </c>
      <c r="R124" s="284">
        <v>1</v>
      </c>
      <c r="S124" s="741">
        <f>IF($AA$3&lt;$AD$3,EXP(InputData!$AH123*$AA$3^$AQ$3+InputData!$AG123),1)</f>
        <v>1</v>
      </c>
      <c r="T124" s="284">
        <f>IF($AB$3&lt;$AD$3,EXP(InputData!$AH123*$AB$3^$AQ$3+InputData!$AG123),1)</f>
        <v>1</v>
      </c>
      <c r="U124" s="284">
        <f>IF($AC$3&lt;$AD$3,EXP(InputData!$AH123*$AC$3^$AQ$3+InputData!$AG123),1)</f>
        <v>1</v>
      </c>
      <c r="V124" s="284">
        <f>IF($AD$3&lt;$AD$3,EXP(InputData!$AH123*$AD$3^RRinputs!$F$3+InputData!$AG123),1)</f>
        <v>1</v>
      </c>
      <c r="W124" s="741">
        <f>IF($AA$3&lt;$AD$3,EXP(InputData!$AJ123*$AA$3^$AQ$2+InputData!$AI123),1)</f>
        <v>1</v>
      </c>
      <c r="X124" s="284">
        <f>IF($AB$3&lt;$AD$3,EXP(InputData!$AJ123*$AB$3^$AQ$2+InputData!$AI123),1)</f>
        <v>1</v>
      </c>
      <c r="Y124" s="284">
        <f>IF($AC$3&lt;$AD$3,EXP(InputData!$AJ123*$AC$3^$AQ$2+InputData!$AI123),1)</f>
        <v>1</v>
      </c>
      <c r="Z124" s="284">
        <f>IF($AD$3&lt;$AD$3,EXP(InputData!$AJ123*$AD$3^RRinputs!F$3+InputData!$AI123),1)</f>
        <v>1</v>
      </c>
      <c r="AA124" s="949">
        <f>AA$3+'Run model'!$F$13</f>
        <v>204.75000001000006</v>
      </c>
      <c r="AB124" s="724">
        <f>AB$3+'Run model'!$F$13</f>
        <v>486.45570000000004</v>
      </c>
      <c r="AC124" s="724">
        <f>AC$3+'Run model'!$F$13</f>
        <v>1229.4259999999999</v>
      </c>
      <c r="AD124" s="724">
        <f>AD$3+'Run model'!$F$13</f>
        <v>3305.181</v>
      </c>
      <c r="AE124" s="263">
        <f>IF(AA124&lt;$AD$3,EXP(InputData!$AB123*AA124^$AQ$2+InputData!$AA123),1)</f>
        <v>1</v>
      </c>
      <c r="AF124" s="264">
        <f>IF(AB124&lt;$AD$3,EXP(InputData!$AB123*AB124^$AQ$2+InputData!$AA123),1)</f>
        <v>1</v>
      </c>
      <c r="AG124" s="264">
        <f>IF(AC124&lt;$AD$3,EXP(InputData!$AB123*AC124^$AQ$2+InputData!$AA123),1)</f>
        <v>1</v>
      </c>
      <c r="AH124" s="264">
        <v>1</v>
      </c>
      <c r="AI124" s="741">
        <f>IF(AA124&lt;$AD$3,EXP(InputData!$AD123*AA124^$AQ$3+InputData!$AC123),1)</f>
        <v>1</v>
      </c>
      <c r="AJ124" s="284">
        <f>IF(AB124&lt;$AD$3,EXP(InputData!$AD123*AB124^$AQ$3+InputData!$AC123),1)</f>
        <v>1</v>
      </c>
      <c r="AK124" s="284">
        <f>IF(AC124&lt;$AD$3,EXP(InputData!$AD123*AC124^$AQ$3+InputData!$AC123),1)</f>
        <v>1</v>
      </c>
      <c r="AL124" s="284">
        <v>1</v>
      </c>
      <c r="AM124" s="741">
        <f>IF(AA124&lt;$AD$3,EXP(InputData!$AF123*AA124^$AQ$2+InputData!$AE123),1)</f>
        <v>1</v>
      </c>
      <c r="AN124" s="284">
        <f>IF(AB124&lt;$AD$3,EXP(InputData!$AF123*AB124^$AQ$2+InputData!$AE123),1)</f>
        <v>1</v>
      </c>
      <c r="AO124" s="284">
        <f>IF(AC124&lt;$AD$3,EXP(InputData!$AF123*AC124^$AQ$2+InputData!$AE123),1)</f>
        <v>1</v>
      </c>
      <c r="AP124" s="285">
        <v>1</v>
      </c>
      <c r="AQ124" s="284">
        <f>IF(AA124&lt;$AD$3,EXP(InputData!$AH123*AA124^RRinputs!F$3+InputData!$AG123),1)</f>
        <v>1</v>
      </c>
      <c r="AR124" s="284">
        <f>IF(AB124&lt;$AD$3,EXP(InputData!$AH123*AB124^$AQ$3+InputData!$AG123),1)</f>
        <v>1</v>
      </c>
      <c r="AS124" s="284">
        <f>IF(AC124&lt;$AD$3,EXP(InputData!$AH123*AC124^$AQ$3+InputData!$AG123),1)</f>
        <v>1</v>
      </c>
      <c r="AT124" s="284">
        <v>1</v>
      </c>
      <c r="AU124" s="741">
        <f>IF(AA124&lt;$AD$3,EXP(InputData!$AJ123*AA124^$AQ$2+InputData!$AI123),1)</f>
        <v>1</v>
      </c>
      <c r="AV124" s="284">
        <f>IF(AB124&lt;$AD$3,EXP(InputData!$AJ123*AB124^$AQ$2+InputData!$AI123),1)</f>
        <v>1</v>
      </c>
      <c r="AW124" s="284">
        <f>IF(AC124&lt;$AD$3,EXP(InputData!$AJ123*AC124^$AQ$2+InputData!$AI123),1)</f>
        <v>1</v>
      </c>
      <c r="AX124" s="285">
        <v>1</v>
      </c>
      <c r="AY124" s="586">
        <f>-Diabetes!AK123*(InputData!$BB$5-1)/(Diabetes!Q123*(InputData!$BB$5-1)+1)</f>
        <v>0</v>
      </c>
      <c r="AZ124" s="587">
        <f>-Diabetes!AK123*(InputData!$BC$5-1)/(Diabetes!Q123*(InputData!$BC$5-1)+1)</f>
        <v>0</v>
      </c>
      <c r="BA124" s="588">
        <f t="shared" si="12"/>
        <v>0</v>
      </c>
      <c r="BB124" s="589">
        <f t="shared" si="13"/>
        <v>0</v>
      </c>
      <c r="BC124" s="584">
        <f t="shared" si="23"/>
        <v>0</v>
      </c>
      <c r="BD124" s="589">
        <f t="shared" si="15"/>
        <v>0</v>
      </c>
      <c r="BE124" s="590">
        <f t="shared" si="16"/>
        <v>0</v>
      </c>
      <c r="BF124" s="589">
        <f t="shared" si="17"/>
        <v>1</v>
      </c>
      <c r="BG124" s="589">
        <f t="shared" si="18"/>
        <v>1</v>
      </c>
      <c r="BH124" s="588">
        <f>(1-BA124*(1-InputData!$BD$233))</f>
        <v>1</v>
      </c>
      <c r="BI124" s="589">
        <f>(1-BB124*(1-InputData!$BD$234))</f>
        <v>1</v>
      </c>
      <c r="BJ124" s="589">
        <f t="shared" si="19"/>
        <v>1</v>
      </c>
      <c r="BK124" s="589">
        <f t="shared" si="20"/>
        <v>1</v>
      </c>
      <c r="BL124" s="590">
        <f t="shared" si="21"/>
        <v>1</v>
      </c>
    </row>
    <row r="125" spans="1:64">
      <c r="A125" s="8" t="s">
        <v>14</v>
      </c>
      <c r="B125">
        <f t="shared" si="22"/>
        <v>115</v>
      </c>
      <c r="C125" s="286">
        <f>InputData!AK124</f>
        <v>0</v>
      </c>
      <c r="D125" s="287">
        <f>InputData!AL124</f>
        <v>0</v>
      </c>
      <c r="E125" s="287">
        <f>InputData!AM124</f>
        <v>0</v>
      </c>
      <c r="F125" s="287">
        <f>InputData!AN124</f>
        <v>0</v>
      </c>
      <c r="G125" s="741">
        <f>IF($AA$3&lt;$AD$3,EXP(InputData!$AB124*$AA$3^$AQ$2+InputData!$AA124),1)</f>
        <v>1</v>
      </c>
      <c r="H125" s="284">
        <f>IF($AB$3&lt;$AD$3,EXP(InputData!$AB124*$AB$3^$AQ$2+InputData!$AA124),1)</f>
        <v>1</v>
      </c>
      <c r="I125" s="284">
        <f>IF($AC$3&lt;$AD$3,EXP(InputData!$AB124*$AC$3^$AQ$2+InputData!$AA124),1)</f>
        <v>1</v>
      </c>
      <c r="J125" s="284">
        <f>IF($AD$3&lt;$AD$3,EXP(InputData!$AB124*$AD$3^RRinputs!$F$3+InputData!$AA124),1)</f>
        <v>1</v>
      </c>
      <c r="K125" s="741">
        <f>IF($AA$3&lt;$AD$3,EXP(InputData!$AD124*$AA$3^$AQ$3+InputData!$AC124),1)</f>
        <v>1</v>
      </c>
      <c r="L125" s="284">
        <f>IF($AB$3&lt;$AD$3,EXP(InputData!$AD124*$AB$3^$AQ$3+InputData!$AC124),1)</f>
        <v>1</v>
      </c>
      <c r="M125" s="284">
        <f>IF($AC$3&lt;$AD$3,EXP(InputData!$AD124*$AC$3^$AQ$3+InputData!$AC124),1)</f>
        <v>1</v>
      </c>
      <c r="N125" s="285">
        <f>IF($AD$3&lt;$AD$3,EXP(InputData!$AD124*$AD$3^RRinputs!$F$3+InputData!$AC124),1)</f>
        <v>1</v>
      </c>
      <c r="O125" s="955">
        <f>IF($AA$4&lt;$AD$3,EXP(InputData!$AF124*$AA$3^$AQ$2+InputData!$AE124),1)</f>
        <v>1</v>
      </c>
      <c r="P125" s="284">
        <f>IF($AB$3&lt;$AD$3,EXP(InputData!$AF124*$AB$3^$AQ$2+InputData!$AE124),1)</f>
        <v>1</v>
      </c>
      <c r="Q125" s="284">
        <f>IF($AC$3&lt;$AD$3,EXP(InputData!$AF124*$AC$3^$AQ$2+InputData!$AE124),1)</f>
        <v>1</v>
      </c>
      <c r="R125" s="284">
        <v>1</v>
      </c>
      <c r="S125" s="741">
        <f>IF($AA$3&lt;$AD$3,EXP(InputData!$AH124*$AA$3^$AQ$3+InputData!$AG124),1)</f>
        <v>1</v>
      </c>
      <c r="T125" s="284">
        <f>IF($AB$3&lt;$AD$3,EXP(InputData!$AH124*$AB$3^$AQ$3+InputData!$AG124),1)</f>
        <v>1</v>
      </c>
      <c r="U125" s="284">
        <f>IF($AC$3&lt;$AD$3,EXP(InputData!$AH124*$AC$3^$AQ$3+InputData!$AG124),1)</f>
        <v>1</v>
      </c>
      <c r="V125" s="284">
        <f>IF($AD$3&lt;$AD$3,EXP(InputData!$AH124*$AD$3^RRinputs!$F$3+InputData!$AG124),1)</f>
        <v>1</v>
      </c>
      <c r="W125" s="741">
        <f>IF($AA$3&lt;$AD$3,EXP(InputData!$AJ124*$AA$3^$AQ$2+InputData!$AI124),1)</f>
        <v>1</v>
      </c>
      <c r="X125" s="284">
        <f>IF($AB$3&lt;$AD$3,EXP(InputData!$AJ124*$AB$3^$AQ$2+InputData!$AI124),1)</f>
        <v>1</v>
      </c>
      <c r="Y125" s="284">
        <f>IF($AC$3&lt;$AD$3,EXP(InputData!$AJ124*$AC$3^$AQ$2+InputData!$AI124),1)</f>
        <v>1</v>
      </c>
      <c r="Z125" s="284">
        <f>IF($AD$3&lt;$AD$3,EXP(InputData!$AJ124*$AD$3^RRinputs!F$3+InputData!$AI124),1)</f>
        <v>1</v>
      </c>
      <c r="AA125" s="949">
        <f>AA$3+'Run model'!$F$13</f>
        <v>204.75000001000006</v>
      </c>
      <c r="AB125" s="724">
        <f>AB$3+'Run model'!$F$13</f>
        <v>486.45570000000004</v>
      </c>
      <c r="AC125" s="724">
        <f>AC$3+'Run model'!$F$13</f>
        <v>1229.4259999999999</v>
      </c>
      <c r="AD125" s="724">
        <f>AD$3+'Run model'!$F$13</f>
        <v>3305.181</v>
      </c>
      <c r="AE125" s="263">
        <f>IF(AA125&lt;$AD$3,EXP(InputData!$AB124*AA125^$AQ$2+InputData!$AA124),1)</f>
        <v>1</v>
      </c>
      <c r="AF125" s="264">
        <f>IF(AB125&lt;$AD$3,EXP(InputData!$AB124*AB125^$AQ$2+InputData!$AA124),1)</f>
        <v>1</v>
      </c>
      <c r="AG125" s="264">
        <f>IF(AC125&lt;$AD$3,EXP(InputData!$AB124*AC125^$AQ$2+InputData!$AA124),1)</f>
        <v>1</v>
      </c>
      <c r="AH125" s="264">
        <v>1</v>
      </c>
      <c r="AI125" s="741">
        <f>IF(AA125&lt;$AD$3,EXP(InputData!$AD124*AA125^$AQ$3+InputData!$AC124),1)</f>
        <v>1</v>
      </c>
      <c r="AJ125" s="284">
        <f>IF(AB125&lt;$AD$3,EXP(InputData!$AD124*AB125^$AQ$3+InputData!$AC124),1)</f>
        <v>1</v>
      </c>
      <c r="AK125" s="284">
        <f>IF(AC125&lt;$AD$3,EXP(InputData!$AD124*AC125^$AQ$3+InputData!$AC124),1)</f>
        <v>1</v>
      </c>
      <c r="AL125" s="284">
        <v>1</v>
      </c>
      <c r="AM125" s="741">
        <f>IF(AA125&lt;$AD$3,EXP(InputData!$AF124*AA125^$AQ$2+InputData!$AE124),1)</f>
        <v>1</v>
      </c>
      <c r="AN125" s="284">
        <f>IF(AB125&lt;$AD$3,EXP(InputData!$AF124*AB125^$AQ$2+InputData!$AE124),1)</f>
        <v>1</v>
      </c>
      <c r="AO125" s="284">
        <f>IF(AC125&lt;$AD$3,EXP(InputData!$AF124*AC125^$AQ$2+InputData!$AE124),1)</f>
        <v>1</v>
      </c>
      <c r="AP125" s="285">
        <v>1</v>
      </c>
      <c r="AQ125" s="284">
        <f>IF(AA125&lt;$AD$3,EXP(InputData!$AH124*AA125^RRinputs!F$3+InputData!$AG124),1)</f>
        <v>1</v>
      </c>
      <c r="AR125" s="284">
        <f>IF(AB125&lt;$AD$3,EXP(InputData!$AH124*AB125^$AQ$3+InputData!$AG124),1)</f>
        <v>1</v>
      </c>
      <c r="AS125" s="284">
        <f>IF(AC125&lt;$AD$3,EXP(InputData!$AH124*AC125^$AQ$3+InputData!$AG124),1)</f>
        <v>1</v>
      </c>
      <c r="AT125" s="284">
        <v>1</v>
      </c>
      <c r="AU125" s="741">
        <f>IF(AA125&lt;$AD$3,EXP(InputData!$AJ124*AA125^$AQ$2+InputData!$AI124),1)</f>
        <v>1</v>
      </c>
      <c r="AV125" s="284">
        <f>IF(AB125&lt;$AD$3,EXP(InputData!$AJ124*AB125^$AQ$2+InputData!$AI124),1)</f>
        <v>1</v>
      </c>
      <c r="AW125" s="284">
        <f>IF(AC125&lt;$AD$3,EXP(InputData!$AJ124*AC125^$AQ$2+InputData!$AI124),1)</f>
        <v>1</v>
      </c>
      <c r="AX125" s="285">
        <v>1</v>
      </c>
      <c r="AY125" s="586">
        <f>-Diabetes!AK124*(InputData!$BB$5-1)/(Diabetes!Q124*(InputData!$BB$5-1)+1)</f>
        <v>0</v>
      </c>
      <c r="AZ125" s="587">
        <f>-Diabetes!AK124*(InputData!$BC$5-1)/(Diabetes!Q124*(InputData!$BC$5-1)+1)</f>
        <v>0</v>
      </c>
      <c r="BA125" s="588">
        <f t="shared" si="12"/>
        <v>0</v>
      </c>
      <c r="BB125" s="589">
        <f t="shared" si="13"/>
        <v>0</v>
      </c>
      <c r="BC125" s="584">
        <f t="shared" si="23"/>
        <v>0</v>
      </c>
      <c r="BD125" s="589">
        <f t="shared" si="15"/>
        <v>0</v>
      </c>
      <c r="BE125" s="590">
        <f t="shared" si="16"/>
        <v>0</v>
      </c>
      <c r="BF125" s="589">
        <f t="shared" si="17"/>
        <v>1</v>
      </c>
      <c r="BG125" s="589">
        <f t="shared" si="18"/>
        <v>1</v>
      </c>
      <c r="BH125" s="588">
        <f>(1-BA125*(1-InputData!$BD$233))</f>
        <v>1</v>
      </c>
      <c r="BI125" s="589">
        <f>(1-BB125*(1-InputData!$BD$234))</f>
        <v>1</v>
      </c>
      <c r="BJ125" s="589">
        <f t="shared" si="19"/>
        <v>1</v>
      </c>
      <c r="BK125" s="589">
        <f t="shared" si="20"/>
        <v>1</v>
      </c>
      <c r="BL125" s="590">
        <f t="shared" si="21"/>
        <v>1</v>
      </c>
    </row>
    <row r="126" spans="1:64">
      <c r="A126" s="8" t="s">
        <v>14</v>
      </c>
      <c r="B126">
        <f t="shared" si="22"/>
        <v>116</v>
      </c>
      <c r="C126" s="286">
        <f>InputData!AK125</f>
        <v>0</v>
      </c>
      <c r="D126" s="287">
        <f>InputData!AL125</f>
        <v>0</v>
      </c>
      <c r="E126" s="287">
        <f>InputData!AM125</f>
        <v>0</v>
      </c>
      <c r="F126" s="287">
        <f>InputData!AN125</f>
        <v>0</v>
      </c>
      <c r="G126" s="741">
        <f>IF($AA$3&lt;$AD$3,EXP(InputData!$AB125*$AA$3^$AQ$2+InputData!$AA125),1)</f>
        <v>1</v>
      </c>
      <c r="H126" s="284">
        <f>IF($AB$3&lt;$AD$3,EXP(InputData!$AB125*$AB$3^$AQ$2+InputData!$AA125),1)</f>
        <v>1</v>
      </c>
      <c r="I126" s="284">
        <f>IF($AC$3&lt;$AD$3,EXP(InputData!$AB125*$AC$3^$AQ$2+InputData!$AA125),1)</f>
        <v>1</v>
      </c>
      <c r="J126" s="284">
        <f>IF($AD$3&lt;$AD$3,EXP(InputData!$AB125*$AD$3^RRinputs!$F$3+InputData!$AA125),1)</f>
        <v>1</v>
      </c>
      <c r="K126" s="741">
        <f>IF($AA$3&lt;$AD$3,EXP(InputData!$AD125*$AA$3^$AQ$3+InputData!$AC125),1)</f>
        <v>1</v>
      </c>
      <c r="L126" s="284">
        <f>IF($AB$3&lt;$AD$3,EXP(InputData!$AD125*$AB$3^$AQ$3+InputData!$AC125),1)</f>
        <v>1</v>
      </c>
      <c r="M126" s="284">
        <f>IF($AC$3&lt;$AD$3,EXP(InputData!$AD125*$AC$3^$AQ$3+InputData!$AC125),1)</f>
        <v>1</v>
      </c>
      <c r="N126" s="285">
        <f>IF($AD$3&lt;$AD$3,EXP(InputData!$AD125*$AD$3^RRinputs!$F$3+InputData!$AC125),1)</f>
        <v>1</v>
      </c>
      <c r="O126" s="955">
        <f>IF($AA$4&lt;$AD$3,EXP(InputData!$AF125*$AA$3^$AQ$2+InputData!$AE125),1)</f>
        <v>1</v>
      </c>
      <c r="P126" s="284">
        <f>IF($AB$3&lt;$AD$3,EXP(InputData!$AF125*$AB$3^$AQ$2+InputData!$AE125),1)</f>
        <v>1</v>
      </c>
      <c r="Q126" s="284">
        <f>IF($AC$3&lt;$AD$3,EXP(InputData!$AF125*$AC$3^$AQ$2+InputData!$AE125),1)</f>
        <v>1</v>
      </c>
      <c r="R126" s="284">
        <v>1</v>
      </c>
      <c r="S126" s="741">
        <f>IF($AA$3&lt;$AD$3,EXP(InputData!$AH125*$AA$3^$AQ$3+InputData!$AG125),1)</f>
        <v>1</v>
      </c>
      <c r="T126" s="284">
        <f>IF($AB$3&lt;$AD$3,EXP(InputData!$AH125*$AB$3^$AQ$3+InputData!$AG125),1)</f>
        <v>1</v>
      </c>
      <c r="U126" s="284">
        <f>IF($AC$3&lt;$AD$3,EXP(InputData!$AH125*$AC$3^$AQ$3+InputData!$AG125),1)</f>
        <v>1</v>
      </c>
      <c r="V126" s="284">
        <f>IF($AD$3&lt;$AD$3,EXP(InputData!$AH125*$AD$3^RRinputs!$F$3+InputData!$AG125),1)</f>
        <v>1</v>
      </c>
      <c r="W126" s="741">
        <f>IF($AA$3&lt;$AD$3,EXP(InputData!$AJ125*$AA$3^$AQ$2+InputData!$AI125),1)</f>
        <v>1</v>
      </c>
      <c r="X126" s="284">
        <f>IF($AB$3&lt;$AD$3,EXP(InputData!$AJ125*$AB$3^$AQ$2+InputData!$AI125),1)</f>
        <v>1</v>
      </c>
      <c r="Y126" s="284">
        <f>IF($AC$3&lt;$AD$3,EXP(InputData!$AJ125*$AC$3^$AQ$2+InputData!$AI125),1)</f>
        <v>1</v>
      </c>
      <c r="Z126" s="284">
        <f>IF($AD$3&lt;$AD$3,EXP(InputData!$AJ125*$AD$3^RRinputs!F$3+InputData!$AI125),1)</f>
        <v>1</v>
      </c>
      <c r="AA126" s="949">
        <f>AA$3+'Run model'!$F$13</f>
        <v>204.75000001000006</v>
      </c>
      <c r="AB126" s="724">
        <f>AB$3+'Run model'!$F$13</f>
        <v>486.45570000000004</v>
      </c>
      <c r="AC126" s="724">
        <f>AC$3+'Run model'!$F$13</f>
        <v>1229.4259999999999</v>
      </c>
      <c r="AD126" s="724">
        <f>AD$3+'Run model'!$F$13</f>
        <v>3305.181</v>
      </c>
      <c r="AE126" s="263">
        <f>IF(AA126&lt;$AD$3,EXP(InputData!$AB125*AA126^$AQ$2+InputData!$AA125),1)</f>
        <v>1</v>
      </c>
      <c r="AF126" s="264">
        <f>IF(AB126&lt;$AD$3,EXP(InputData!$AB125*AB126^$AQ$2+InputData!$AA125),1)</f>
        <v>1</v>
      </c>
      <c r="AG126" s="264">
        <f>IF(AC126&lt;$AD$3,EXP(InputData!$AB125*AC126^$AQ$2+InputData!$AA125),1)</f>
        <v>1</v>
      </c>
      <c r="AH126" s="264">
        <v>1</v>
      </c>
      <c r="AI126" s="741">
        <f>IF(AA126&lt;$AD$3,EXP(InputData!$AD125*AA126^$AQ$3+InputData!$AC125),1)</f>
        <v>1</v>
      </c>
      <c r="AJ126" s="284">
        <f>IF(AB126&lt;$AD$3,EXP(InputData!$AD125*AB126^$AQ$3+InputData!$AC125),1)</f>
        <v>1</v>
      </c>
      <c r="AK126" s="284">
        <f>IF(AC126&lt;$AD$3,EXP(InputData!$AD125*AC126^$AQ$3+InputData!$AC125),1)</f>
        <v>1</v>
      </c>
      <c r="AL126" s="284">
        <v>1</v>
      </c>
      <c r="AM126" s="741">
        <f>IF(AA126&lt;$AD$3,EXP(InputData!$AF125*AA126^$AQ$2+InputData!$AE125),1)</f>
        <v>1</v>
      </c>
      <c r="AN126" s="284">
        <f>IF(AB126&lt;$AD$3,EXP(InputData!$AF125*AB126^$AQ$2+InputData!$AE125),1)</f>
        <v>1</v>
      </c>
      <c r="AO126" s="284">
        <f>IF(AC126&lt;$AD$3,EXP(InputData!$AF125*AC126^$AQ$2+InputData!$AE125),1)</f>
        <v>1</v>
      </c>
      <c r="AP126" s="285">
        <v>1</v>
      </c>
      <c r="AQ126" s="284">
        <f>IF(AA126&lt;$AD$3,EXP(InputData!$AH125*AA126^RRinputs!F$3+InputData!$AG125),1)</f>
        <v>1</v>
      </c>
      <c r="AR126" s="284">
        <f>IF(AB126&lt;$AD$3,EXP(InputData!$AH125*AB126^$AQ$3+InputData!$AG125),1)</f>
        <v>1</v>
      </c>
      <c r="AS126" s="284">
        <f>IF(AC126&lt;$AD$3,EXP(InputData!$AH125*AC126^$AQ$3+InputData!$AG125),1)</f>
        <v>1</v>
      </c>
      <c r="AT126" s="284">
        <v>1</v>
      </c>
      <c r="AU126" s="741">
        <f>IF(AA126&lt;$AD$3,EXP(InputData!$AJ125*AA126^$AQ$2+InputData!$AI125),1)</f>
        <v>1</v>
      </c>
      <c r="AV126" s="284">
        <f>IF(AB126&lt;$AD$3,EXP(InputData!$AJ125*AB126^$AQ$2+InputData!$AI125),1)</f>
        <v>1</v>
      </c>
      <c r="AW126" s="284">
        <f>IF(AC126&lt;$AD$3,EXP(InputData!$AJ125*AC126^$AQ$2+InputData!$AI125),1)</f>
        <v>1</v>
      </c>
      <c r="AX126" s="285">
        <v>1</v>
      </c>
      <c r="AY126" s="586">
        <f>-Diabetes!AK125*(InputData!$BB$5-1)/(Diabetes!Q125*(InputData!$BB$5-1)+1)</f>
        <v>0</v>
      </c>
      <c r="AZ126" s="587">
        <f>-Diabetes!AK125*(InputData!$BC$5-1)/(Diabetes!Q125*(InputData!$BC$5-1)+1)</f>
        <v>0</v>
      </c>
      <c r="BA126" s="588">
        <f t="shared" si="12"/>
        <v>0</v>
      </c>
      <c r="BB126" s="589">
        <f t="shared" si="13"/>
        <v>0</v>
      </c>
      <c r="BC126" s="584">
        <f t="shared" si="23"/>
        <v>0</v>
      </c>
      <c r="BD126" s="589">
        <f t="shared" si="15"/>
        <v>0</v>
      </c>
      <c r="BE126" s="590">
        <f t="shared" si="16"/>
        <v>0</v>
      </c>
      <c r="BF126" s="589">
        <f t="shared" si="17"/>
        <v>1</v>
      </c>
      <c r="BG126" s="589">
        <f t="shared" si="18"/>
        <v>1</v>
      </c>
      <c r="BH126" s="588">
        <f>(1-BA126*(1-InputData!$BD$233))</f>
        <v>1</v>
      </c>
      <c r="BI126" s="589">
        <f>(1-BB126*(1-InputData!$BD$234))</f>
        <v>1</v>
      </c>
      <c r="BJ126" s="589">
        <f t="shared" si="19"/>
        <v>1</v>
      </c>
      <c r="BK126" s="589">
        <f t="shared" si="20"/>
        <v>1</v>
      </c>
      <c r="BL126" s="590">
        <f t="shared" si="21"/>
        <v>1</v>
      </c>
    </row>
    <row r="127" spans="1:64">
      <c r="A127" s="8" t="s">
        <v>14</v>
      </c>
      <c r="B127">
        <f t="shared" si="22"/>
        <v>117</v>
      </c>
      <c r="C127" s="286">
        <f>InputData!AK126</f>
        <v>0</v>
      </c>
      <c r="D127" s="287">
        <f>InputData!AL126</f>
        <v>0</v>
      </c>
      <c r="E127" s="287">
        <f>InputData!AM126</f>
        <v>0</v>
      </c>
      <c r="F127" s="287">
        <f>InputData!AN126</f>
        <v>0</v>
      </c>
      <c r="G127" s="741">
        <f>IF($AA$3&lt;$AD$3,EXP(InputData!$AB126*$AA$3^$AQ$2+InputData!$AA126),1)</f>
        <v>1</v>
      </c>
      <c r="H127" s="284">
        <f>IF($AB$3&lt;$AD$3,EXP(InputData!$AB126*$AB$3^$AQ$2+InputData!$AA126),1)</f>
        <v>1</v>
      </c>
      <c r="I127" s="284">
        <f>IF($AC$3&lt;$AD$3,EXP(InputData!$AB126*$AC$3^$AQ$2+InputData!$AA126),1)</f>
        <v>1</v>
      </c>
      <c r="J127" s="284">
        <f>IF($AD$3&lt;$AD$3,EXP(InputData!$AB126*$AD$3^RRinputs!$F$3+InputData!$AA126),1)</f>
        <v>1</v>
      </c>
      <c r="K127" s="741">
        <f>IF($AA$3&lt;$AD$3,EXP(InputData!$AD126*$AA$3^$AQ$3+InputData!$AC126),1)</f>
        <v>1</v>
      </c>
      <c r="L127" s="284">
        <f>IF($AB$3&lt;$AD$3,EXP(InputData!$AD126*$AB$3^$AQ$3+InputData!$AC126),1)</f>
        <v>1</v>
      </c>
      <c r="M127" s="284">
        <f>IF($AC$3&lt;$AD$3,EXP(InputData!$AD126*$AC$3^$AQ$3+InputData!$AC126),1)</f>
        <v>1</v>
      </c>
      <c r="N127" s="285">
        <f>IF($AD$3&lt;$AD$3,EXP(InputData!$AD126*$AD$3^RRinputs!$F$3+InputData!$AC126),1)</f>
        <v>1</v>
      </c>
      <c r="O127" s="955">
        <f>IF($AA$4&lt;$AD$3,EXP(InputData!$AF126*$AA$3^$AQ$2+InputData!$AE126),1)</f>
        <v>1</v>
      </c>
      <c r="P127" s="284">
        <f>IF($AB$3&lt;$AD$3,EXP(InputData!$AF126*$AB$3^$AQ$2+InputData!$AE126),1)</f>
        <v>1</v>
      </c>
      <c r="Q127" s="284">
        <f>IF($AC$3&lt;$AD$3,EXP(InputData!$AF126*$AC$3^$AQ$2+InputData!$AE126),1)</f>
        <v>1</v>
      </c>
      <c r="R127" s="284">
        <v>1</v>
      </c>
      <c r="S127" s="741">
        <f>IF($AA$3&lt;$AD$3,EXP(InputData!$AH126*$AA$3^$AQ$3+InputData!$AG126),1)</f>
        <v>1</v>
      </c>
      <c r="T127" s="284">
        <f>IF($AB$3&lt;$AD$3,EXP(InputData!$AH126*$AB$3^$AQ$3+InputData!$AG126),1)</f>
        <v>1</v>
      </c>
      <c r="U127" s="284">
        <f>IF($AC$3&lt;$AD$3,EXP(InputData!$AH126*$AC$3^$AQ$3+InputData!$AG126),1)</f>
        <v>1</v>
      </c>
      <c r="V127" s="284">
        <f>IF($AD$3&lt;$AD$3,EXP(InputData!$AH126*$AD$3^RRinputs!$F$3+InputData!$AG126),1)</f>
        <v>1</v>
      </c>
      <c r="W127" s="741">
        <f>IF($AA$3&lt;$AD$3,EXP(InputData!$AJ126*$AA$3^$AQ$2+InputData!$AI126),1)</f>
        <v>1</v>
      </c>
      <c r="X127" s="284">
        <f>IF($AB$3&lt;$AD$3,EXP(InputData!$AJ126*$AB$3^$AQ$2+InputData!$AI126),1)</f>
        <v>1</v>
      </c>
      <c r="Y127" s="284">
        <f>IF($AC$3&lt;$AD$3,EXP(InputData!$AJ126*$AC$3^$AQ$2+InputData!$AI126),1)</f>
        <v>1</v>
      </c>
      <c r="Z127" s="284">
        <f>IF($AD$3&lt;$AD$3,EXP(InputData!$AJ126*$AD$3^RRinputs!F$3+InputData!$AI126),1)</f>
        <v>1</v>
      </c>
      <c r="AA127" s="949">
        <f>AA$3+'Run model'!$F$13</f>
        <v>204.75000001000006</v>
      </c>
      <c r="AB127" s="724">
        <f>AB$3+'Run model'!$F$13</f>
        <v>486.45570000000004</v>
      </c>
      <c r="AC127" s="724">
        <f>AC$3+'Run model'!$F$13</f>
        <v>1229.4259999999999</v>
      </c>
      <c r="AD127" s="724">
        <f>AD$3+'Run model'!$F$13</f>
        <v>3305.181</v>
      </c>
      <c r="AE127" s="263">
        <f>IF(AA127&lt;$AD$3,EXP(InputData!$AB126*AA127^$AQ$2+InputData!$AA126),1)</f>
        <v>1</v>
      </c>
      <c r="AF127" s="264">
        <f>IF(AB127&lt;$AD$3,EXP(InputData!$AB126*AB127^$AQ$2+InputData!$AA126),1)</f>
        <v>1</v>
      </c>
      <c r="AG127" s="264">
        <f>IF(AC127&lt;$AD$3,EXP(InputData!$AB126*AC127^$AQ$2+InputData!$AA126),1)</f>
        <v>1</v>
      </c>
      <c r="AH127" s="264">
        <v>1</v>
      </c>
      <c r="AI127" s="741">
        <f>IF(AA127&lt;$AD$3,EXP(InputData!$AD126*AA127^$AQ$3+InputData!$AC126),1)</f>
        <v>1</v>
      </c>
      <c r="AJ127" s="284">
        <f>IF(AB127&lt;$AD$3,EXP(InputData!$AD126*AB127^$AQ$3+InputData!$AC126),1)</f>
        <v>1</v>
      </c>
      <c r="AK127" s="284">
        <f>IF(AC127&lt;$AD$3,EXP(InputData!$AD126*AC127^$AQ$3+InputData!$AC126),1)</f>
        <v>1</v>
      </c>
      <c r="AL127" s="284">
        <v>1</v>
      </c>
      <c r="AM127" s="741">
        <f>IF(AA127&lt;$AD$3,EXP(InputData!$AF126*AA127^$AQ$2+InputData!$AE126),1)</f>
        <v>1</v>
      </c>
      <c r="AN127" s="284">
        <f>IF(AB127&lt;$AD$3,EXP(InputData!$AF126*AB127^$AQ$2+InputData!$AE126),1)</f>
        <v>1</v>
      </c>
      <c r="AO127" s="284">
        <f>IF(AC127&lt;$AD$3,EXP(InputData!$AF126*AC127^$AQ$2+InputData!$AE126),1)</f>
        <v>1</v>
      </c>
      <c r="AP127" s="285">
        <v>1</v>
      </c>
      <c r="AQ127" s="284">
        <f>IF(AA127&lt;$AD$3,EXP(InputData!$AH126*AA127^RRinputs!F$3+InputData!$AG126),1)</f>
        <v>1</v>
      </c>
      <c r="AR127" s="284">
        <f>IF(AB127&lt;$AD$3,EXP(InputData!$AH126*AB127^$AQ$3+InputData!$AG126),1)</f>
        <v>1</v>
      </c>
      <c r="AS127" s="284">
        <f>IF(AC127&lt;$AD$3,EXP(InputData!$AH126*AC127^$AQ$3+InputData!$AG126),1)</f>
        <v>1</v>
      </c>
      <c r="AT127" s="284">
        <v>1</v>
      </c>
      <c r="AU127" s="741">
        <f>IF(AA127&lt;$AD$3,EXP(InputData!$AJ126*AA127^$AQ$2+InputData!$AI126),1)</f>
        <v>1</v>
      </c>
      <c r="AV127" s="284">
        <f>IF(AB127&lt;$AD$3,EXP(InputData!$AJ126*AB127^$AQ$2+InputData!$AI126),1)</f>
        <v>1</v>
      </c>
      <c r="AW127" s="284">
        <f>IF(AC127&lt;$AD$3,EXP(InputData!$AJ126*AC127^$AQ$2+InputData!$AI126),1)</f>
        <v>1</v>
      </c>
      <c r="AX127" s="285">
        <v>1</v>
      </c>
      <c r="AY127" s="586">
        <f>-Diabetes!AK126*(InputData!$BB$5-1)/(Diabetes!Q126*(InputData!$BB$5-1)+1)</f>
        <v>0</v>
      </c>
      <c r="AZ127" s="587">
        <f>-Diabetes!AK126*(InputData!$BC$5-1)/(Diabetes!Q126*(InputData!$BC$5-1)+1)</f>
        <v>0</v>
      </c>
      <c r="BA127" s="588">
        <f t="shared" si="12"/>
        <v>0</v>
      </c>
      <c r="BB127" s="589">
        <f t="shared" si="13"/>
        <v>0</v>
      </c>
      <c r="BC127" s="584">
        <f t="shared" si="23"/>
        <v>0</v>
      </c>
      <c r="BD127" s="589">
        <f t="shared" si="15"/>
        <v>0</v>
      </c>
      <c r="BE127" s="590">
        <f t="shared" si="16"/>
        <v>0</v>
      </c>
      <c r="BF127" s="589">
        <f t="shared" si="17"/>
        <v>1</v>
      </c>
      <c r="BG127" s="589">
        <f t="shared" si="18"/>
        <v>1</v>
      </c>
      <c r="BH127" s="588">
        <f>(1-BA127*(1-InputData!$BD$233))</f>
        <v>1</v>
      </c>
      <c r="BI127" s="589">
        <f>(1-BB127*(1-InputData!$BD$234))</f>
        <v>1</v>
      </c>
      <c r="BJ127" s="589">
        <f t="shared" si="19"/>
        <v>1</v>
      </c>
      <c r="BK127" s="589">
        <f t="shared" si="20"/>
        <v>1</v>
      </c>
      <c r="BL127" s="590">
        <f t="shared" si="21"/>
        <v>1</v>
      </c>
    </row>
    <row r="128" spans="1:64">
      <c r="A128" s="8" t="s">
        <v>14</v>
      </c>
      <c r="B128">
        <f t="shared" si="22"/>
        <v>118</v>
      </c>
      <c r="C128" s="286">
        <f>InputData!AK127</f>
        <v>0</v>
      </c>
      <c r="D128" s="287">
        <f>InputData!AL127</f>
        <v>0</v>
      </c>
      <c r="E128" s="287">
        <f>InputData!AM127</f>
        <v>0</v>
      </c>
      <c r="F128" s="287">
        <f>InputData!AN127</f>
        <v>0</v>
      </c>
      <c r="G128" s="741">
        <f>IF($AA$3&lt;$AD$3,EXP(InputData!$AB127*$AA$3^$AQ$2+InputData!$AA127),1)</f>
        <v>1</v>
      </c>
      <c r="H128" s="284">
        <f>IF($AB$3&lt;$AD$3,EXP(InputData!$AB127*$AB$3^$AQ$2+InputData!$AA127),1)</f>
        <v>1</v>
      </c>
      <c r="I128" s="284">
        <f>IF($AC$3&lt;$AD$3,EXP(InputData!$AB127*$AC$3^$AQ$2+InputData!$AA127),1)</f>
        <v>1</v>
      </c>
      <c r="J128" s="284">
        <f>IF($AD$3&lt;$AD$3,EXP(InputData!$AB127*$AD$3^RRinputs!$F$3+InputData!$AA127),1)</f>
        <v>1</v>
      </c>
      <c r="K128" s="741">
        <f>IF($AA$3&lt;$AD$3,EXP(InputData!$AD127*$AA$3^$AQ$3+InputData!$AC127),1)</f>
        <v>1</v>
      </c>
      <c r="L128" s="284">
        <f>IF($AB$3&lt;$AD$3,EXP(InputData!$AD127*$AB$3^$AQ$3+InputData!$AC127),1)</f>
        <v>1</v>
      </c>
      <c r="M128" s="284">
        <f>IF($AC$3&lt;$AD$3,EXP(InputData!$AD127*$AC$3^$AQ$3+InputData!$AC127),1)</f>
        <v>1</v>
      </c>
      <c r="N128" s="285">
        <f>IF($AD$3&lt;$AD$3,EXP(InputData!$AD127*$AD$3^RRinputs!$F$3+InputData!$AC127),1)</f>
        <v>1</v>
      </c>
      <c r="O128" s="955">
        <f>IF($AA$4&lt;$AD$3,EXP(InputData!$AF127*$AA$3^$AQ$2+InputData!$AE127),1)</f>
        <v>1</v>
      </c>
      <c r="P128" s="284">
        <f>IF($AB$3&lt;$AD$3,EXP(InputData!$AF127*$AB$3^$AQ$2+InputData!$AE127),1)</f>
        <v>1</v>
      </c>
      <c r="Q128" s="284">
        <f>IF($AC$3&lt;$AD$3,EXP(InputData!$AF127*$AC$3^$AQ$2+InputData!$AE127),1)</f>
        <v>1</v>
      </c>
      <c r="R128" s="284">
        <v>1</v>
      </c>
      <c r="S128" s="741">
        <f>IF($AA$3&lt;$AD$3,EXP(InputData!$AH127*$AA$3^$AQ$3+InputData!$AG127),1)</f>
        <v>1</v>
      </c>
      <c r="T128" s="284">
        <f>IF($AB$3&lt;$AD$3,EXP(InputData!$AH127*$AB$3^$AQ$3+InputData!$AG127),1)</f>
        <v>1</v>
      </c>
      <c r="U128" s="284">
        <f>IF($AC$3&lt;$AD$3,EXP(InputData!$AH127*$AC$3^$AQ$3+InputData!$AG127),1)</f>
        <v>1</v>
      </c>
      <c r="V128" s="284">
        <f>IF($AD$3&lt;$AD$3,EXP(InputData!$AH127*$AD$3^RRinputs!$F$3+InputData!$AG127),1)</f>
        <v>1</v>
      </c>
      <c r="W128" s="741">
        <f>IF($AA$3&lt;$AD$3,EXP(InputData!$AJ127*$AA$3^$AQ$2+InputData!$AI127),1)</f>
        <v>1</v>
      </c>
      <c r="X128" s="284">
        <f>IF($AB$3&lt;$AD$3,EXP(InputData!$AJ127*$AB$3^$AQ$2+InputData!$AI127),1)</f>
        <v>1</v>
      </c>
      <c r="Y128" s="284">
        <f>IF($AC$3&lt;$AD$3,EXP(InputData!$AJ127*$AC$3^$AQ$2+InputData!$AI127),1)</f>
        <v>1</v>
      </c>
      <c r="Z128" s="284">
        <f>IF($AD$3&lt;$AD$3,EXP(InputData!$AJ127*$AD$3^RRinputs!F$3+InputData!$AI127),1)</f>
        <v>1</v>
      </c>
      <c r="AA128" s="949">
        <f>AA$3+'Run model'!$F$13</f>
        <v>204.75000001000006</v>
      </c>
      <c r="AB128" s="724">
        <f>AB$3+'Run model'!$F$13</f>
        <v>486.45570000000004</v>
      </c>
      <c r="AC128" s="724">
        <f>AC$3+'Run model'!$F$13</f>
        <v>1229.4259999999999</v>
      </c>
      <c r="AD128" s="724">
        <f>AD$3+'Run model'!$F$13</f>
        <v>3305.181</v>
      </c>
      <c r="AE128" s="263">
        <f>IF(AA128&lt;$AD$3,EXP(InputData!$AB127*AA128^$AQ$2+InputData!$AA127),1)</f>
        <v>1</v>
      </c>
      <c r="AF128" s="264">
        <f>IF(AB128&lt;$AD$3,EXP(InputData!$AB127*AB128^$AQ$2+InputData!$AA127),1)</f>
        <v>1</v>
      </c>
      <c r="AG128" s="264">
        <f>IF(AC128&lt;$AD$3,EXP(InputData!$AB127*AC128^$AQ$2+InputData!$AA127),1)</f>
        <v>1</v>
      </c>
      <c r="AH128" s="264">
        <v>1</v>
      </c>
      <c r="AI128" s="741">
        <f>IF(AA128&lt;$AD$3,EXP(InputData!$AD127*AA128^$AQ$3+InputData!$AC127),1)</f>
        <v>1</v>
      </c>
      <c r="AJ128" s="284">
        <f>IF(AB128&lt;$AD$3,EXP(InputData!$AD127*AB128^$AQ$3+InputData!$AC127),1)</f>
        <v>1</v>
      </c>
      <c r="AK128" s="284">
        <f>IF(AC128&lt;$AD$3,EXP(InputData!$AD127*AC128^$AQ$3+InputData!$AC127),1)</f>
        <v>1</v>
      </c>
      <c r="AL128" s="284">
        <v>1</v>
      </c>
      <c r="AM128" s="741">
        <f>IF(AA128&lt;$AD$3,EXP(InputData!$AF127*AA128^$AQ$2+InputData!$AE127),1)</f>
        <v>1</v>
      </c>
      <c r="AN128" s="284">
        <f>IF(AB128&lt;$AD$3,EXP(InputData!$AF127*AB128^$AQ$2+InputData!$AE127),1)</f>
        <v>1</v>
      </c>
      <c r="AO128" s="284">
        <f>IF(AC128&lt;$AD$3,EXP(InputData!$AF127*AC128^$AQ$2+InputData!$AE127),1)</f>
        <v>1</v>
      </c>
      <c r="AP128" s="285">
        <v>1</v>
      </c>
      <c r="AQ128" s="284">
        <f>IF(AA128&lt;$AD$3,EXP(InputData!$AH127*AA128^RRinputs!F$3+InputData!$AG127),1)</f>
        <v>1</v>
      </c>
      <c r="AR128" s="284">
        <f>IF(AB128&lt;$AD$3,EXP(InputData!$AH127*AB128^$AQ$3+InputData!$AG127),1)</f>
        <v>1</v>
      </c>
      <c r="AS128" s="284">
        <f>IF(AC128&lt;$AD$3,EXP(InputData!$AH127*AC128^$AQ$3+InputData!$AG127),1)</f>
        <v>1</v>
      </c>
      <c r="AT128" s="284">
        <v>1</v>
      </c>
      <c r="AU128" s="741">
        <f>IF(AA128&lt;$AD$3,EXP(InputData!$AJ127*AA128^$AQ$2+InputData!$AI127),1)</f>
        <v>1</v>
      </c>
      <c r="AV128" s="284">
        <f>IF(AB128&lt;$AD$3,EXP(InputData!$AJ127*AB128^$AQ$2+InputData!$AI127),1)</f>
        <v>1</v>
      </c>
      <c r="AW128" s="284">
        <f>IF(AC128&lt;$AD$3,EXP(InputData!$AJ127*AC128^$AQ$2+InputData!$AI127),1)</f>
        <v>1</v>
      </c>
      <c r="AX128" s="285">
        <v>1</v>
      </c>
      <c r="AY128" s="586">
        <f>-Diabetes!AK127*(InputData!$BB$5-1)/(Diabetes!Q127*(InputData!$BB$5-1)+1)</f>
        <v>0</v>
      </c>
      <c r="AZ128" s="587">
        <f>-Diabetes!AK127*(InputData!$BC$5-1)/(Diabetes!Q127*(InputData!$BC$5-1)+1)</f>
        <v>0</v>
      </c>
      <c r="BA128" s="588">
        <f t="shared" si="12"/>
        <v>0</v>
      </c>
      <c r="BB128" s="589">
        <f t="shared" si="13"/>
        <v>0</v>
      </c>
      <c r="BC128" s="584">
        <f t="shared" si="23"/>
        <v>0</v>
      </c>
      <c r="BD128" s="589">
        <f t="shared" si="15"/>
        <v>0</v>
      </c>
      <c r="BE128" s="590">
        <f t="shared" si="16"/>
        <v>0</v>
      </c>
      <c r="BF128" s="589">
        <f t="shared" si="17"/>
        <v>1</v>
      </c>
      <c r="BG128" s="589">
        <f t="shared" si="18"/>
        <v>1</v>
      </c>
      <c r="BH128" s="588">
        <f>(1-BA128*(1-InputData!$BD$233))</f>
        <v>1</v>
      </c>
      <c r="BI128" s="589">
        <f>(1-BB128*(1-InputData!$BD$234))</f>
        <v>1</v>
      </c>
      <c r="BJ128" s="589">
        <f t="shared" si="19"/>
        <v>1</v>
      </c>
      <c r="BK128" s="589">
        <f t="shared" si="20"/>
        <v>1</v>
      </c>
      <c r="BL128" s="590">
        <f t="shared" si="21"/>
        <v>1</v>
      </c>
    </row>
    <row r="129" spans="1:64">
      <c r="A129" s="8" t="s">
        <v>14</v>
      </c>
      <c r="B129">
        <f t="shared" si="22"/>
        <v>119</v>
      </c>
      <c r="C129" s="286">
        <f>InputData!AK128</f>
        <v>0</v>
      </c>
      <c r="D129" s="287">
        <f>InputData!AL128</f>
        <v>0</v>
      </c>
      <c r="E129" s="287">
        <f>InputData!AM128</f>
        <v>0</v>
      </c>
      <c r="F129" s="287">
        <f>InputData!AN128</f>
        <v>0</v>
      </c>
      <c r="G129" s="741">
        <f>IF($AA$3&lt;$AD$3,EXP(InputData!$AB128*$AA$3^$AQ$2+InputData!$AA128),1)</f>
        <v>1</v>
      </c>
      <c r="H129" s="284">
        <f>IF($AB$3&lt;$AD$3,EXP(InputData!$AB128*$AB$3^$AQ$2+InputData!$AA128),1)</f>
        <v>1</v>
      </c>
      <c r="I129" s="284">
        <f>IF($AC$3&lt;$AD$3,EXP(InputData!$AB128*$AC$3^$AQ$2+InputData!$AA128),1)</f>
        <v>1</v>
      </c>
      <c r="J129" s="284">
        <f>IF($AD$3&lt;$AD$3,EXP(InputData!$AB128*$AD$3^RRinputs!$F$3+InputData!$AA128),1)</f>
        <v>1</v>
      </c>
      <c r="K129" s="741">
        <f>IF($AA$3&lt;$AD$3,EXP(InputData!$AD128*$AA$3^$AQ$3+InputData!$AC128),1)</f>
        <v>1</v>
      </c>
      <c r="L129" s="284">
        <f>IF($AB$3&lt;$AD$3,EXP(InputData!$AD128*$AB$3^$AQ$3+InputData!$AC128),1)</f>
        <v>1</v>
      </c>
      <c r="M129" s="284">
        <f>IF($AC$3&lt;$AD$3,EXP(InputData!$AD128*$AC$3^$AQ$3+InputData!$AC128),1)</f>
        <v>1</v>
      </c>
      <c r="N129" s="285">
        <f>IF($AD$3&lt;$AD$3,EXP(InputData!$AD128*$AD$3^RRinputs!$F$3+InputData!$AC128),1)</f>
        <v>1</v>
      </c>
      <c r="O129" s="955">
        <f>IF($AA$4&lt;$AD$3,EXP(InputData!$AF128*$AA$3^$AQ$2+InputData!$AE128),1)</f>
        <v>1</v>
      </c>
      <c r="P129" s="284">
        <f>IF($AB$3&lt;$AD$3,EXP(InputData!$AF128*$AB$3^$AQ$2+InputData!$AE128),1)</f>
        <v>1</v>
      </c>
      <c r="Q129" s="284">
        <f>IF($AC$3&lt;$AD$3,EXP(InputData!$AF128*$AC$3^$AQ$2+InputData!$AE128),1)</f>
        <v>1</v>
      </c>
      <c r="R129" s="284">
        <v>1</v>
      </c>
      <c r="S129" s="741">
        <f>IF($AA$3&lt;$AD$3,EXP(InputData!$AH128*$AA$3^$AQ$3+InputData!$AG128),1)</f>
        <v>1</v>
      </c>
      <c r="T129" s="284">
        <f>IF($AB$3&lt;$AD$3,EXP(InputData!$AH128*$AB$3^$AQ$3+InputData!$AG128),1)</f>
        <v>1</v>
      </c>
      <c r="U129" s="284">
        <f>IF($AC$3&lt;$AD$3,EXP(InputData!$AH128*$AC$3^$AQ$3+InputData!$AG128),1)</f>
        <v>1</v>
      </c>
      <c r="V129" s="284">
        <f>IF($AD$3&lt;$AD$3,EXP(InputData!$AH128*$AD$3^RRinputs!$F$3+InputData!$AG128),1)</f>
        <v>1</v>
      </c>
      <c r="W129" s="741">
        <f>IF($AA$3&lt;$AD$3,EXP(InputData!$AJ128*$AA$3^$AQ$2+InputData!$AI128),1)</f>
        <v>1</v>
      </c>
      <c r="X129" s="284">
        <f>IF($AB$3&lt;$AD$3,EXP(InputData!$AJ128*$AB$3^$AQ$2+InputData!$AI128),1)</f>
        <v>1</v>
      </c>
      <c r="Y129" s="284">
        <f>IF($AC$3&lt;$AD$3,EXP(InputData!$AJ128*$AC$3^$AQ$2+InputData!$AI128),1)</f>
        <v>1</v>
      </c>
      <c r="Z129" s="284">
        <f>IF($AD$3&lt;$AD$3,EXP(InputData!$AJ128*$AD$3^RRinputs!F$3+InputData!$AI128),1)</f>
        <v>1</v>
      </c>
      <c r="AA129" s="949">
        <f>AA$3+'Run model'!$F$13</f>
        <v>204.75000001000006</v>
      </c>
      <c r="AB129" s="724">
        <f>AB$3+'Run model'!$F$13</f>
        <v>486.45570000000004</v>
      </c>
      <c r="AC129" s="724">
        <f>AC$3+'Run model'!$F$13</f>
        <v>1229.4259999999999</v>
      </c>
      <c r="AD129" s="724">
        <f>AD$3+'Run model'!$F$13</f>
        <v>3305.181</v>
      </c>
      <c r="AE129" s="263">
        <f>IF(AA129&lt;$AD$3,EXP(InputData!$AB128*AA129^$AQ$2+InputData!$AA128),1)</f>
        <v>1</v>
      </c>
      <c r="AF129" s="264">
        <f>IF(AB129&lt;$AD$3,EXP(InputData!$AB128*AB129^$AQ$2+InputData!$AA128),1)</f>
        <v>1</v>
      </c>
      <c r="AG129" s="264">
        <f>IF(AC129&lt;$AD$3,EXP(InputData!$AB128*AC129^$AQ$2+InputData!$AA128),1)</f>
        <v>1</v>
      </c>
      <c r="AH129" s="264">
        <v>1</v>
      </c>
      <c r="AI129" s="741">
        <f>IF(AA129&lt;$AD$3,EXP(InputData!$AD128*AA129^$AQ$3+InputData!$AC128),1)</f>
        <v>1</v>
      </c>
      <c r="AJ129" s="284">
        <f>IF(AB129&lt;$AD$3,EXP(InputData!$AD128*AB129^$AQ$3+InputData!$AC128),1)</f>
        <v>1</v>
      </c>
      <c r="AK129" s="284">
        <f>IF(AC129&lt;$AD$3,EXP(InputData!$AD128*AC129^$AQ$3+InputData!$AC128),1)</f>
        <v>1</v>
      </c>
      <c r="AL129" s="284">
        <v>1</v>
      </c>
      <c r="AM129" s="741">
        <f>IF(AA129&lt;$AD$3,EXP(InputData!$AF128*AA129^$AQ$2+InputData!$AE128),1)</f>
        <v>1</v>
      </c>
      <c r="AN129" s="284">
        <f>IF(AB129&lt;$AD$3,EXP(InputData!$AF128*AB129^$AQ$2+InputData!$AE128),1)</f>
        <v>1</v>
      </c>
      <c r="AO129" s="284">
        <f>IF(AC129&lt;$AD$3,EXP(InputData!$AF128*AC129^$AQ$2+InputData!$AE128),1)</f>
        <v>1</v>
      </c>
      <c r="AP129" s="285">
        <v>1</v>
      </c>
      <c r="AQ129" s="284">
        <f>IF(AA129&lt;$AD$3,EXP(InputData!$AH128*AA129^RRinputs!F$3+InputData!$AG128),1)</f>
        <v>1</v>
      </c>
      <c r="AR129" s="284">
        <f>IF(AB129&lt;$AD$3,EXP(InputData!$AH128*AB129^$AQ$3+InputData!$AG128),1)</f>
        <v>1</v>
      </c>
      <c r="AS129" s="284">
        <f>IF(AC129&lt;$AD$3,EXP(InputData!$AH128*AC129^$AQ$3+InputData!$AG128),1)</f>
        <v>1</v>
      </c>
      <c r="AT129" s="284">
        <v>1</v>
      </c>
      <c r="AU129" s="741">
        <f>IF(AA129&lt;$AD$3,EXP(InputData!$AJ128*AA129^$AQ$2+InputData!$AI128),1)</f>
        <v>1</v>
      </c>
      <c r="AV129" s="284">
        <f>IF(AB129&lt;$AD$3,EXP(InputData!$AJ128*AB129^$AQ$2+InputData!$AI128),1)</f>
        <v>1</v>
      </c>
      <c r="AW129" s="284">
        <f>IF(AC129&lt;$AD$3,EXP(InputData!$AJ128*AC129^$AQ$2+InputData!$AI128),1)</f>
        <v>1</v>
      </c>
      <c r="AX129" s="285">
        <v>1</v>
      </c>
      <c r="AY129" s="586">
        <f>-Diabetes!AK128*(InputData!$BB$5-1)/(Diabetes!Q128*(InputData!$BB$5-1)+1)</f>
        <v>0</v>
      </c>
      <c r="AZ129" s="587">
        <f>-Diabetes!AK128*(InputData!$BC$5-1)/(Diabetes!Q128*(InputData!$BC$5-1)+1)</f>
        <v>0</v>
      </c>
      <c r="BA129" s="588">
        <f t="shared" si="12"/>
        <v>0</v>
      </c>
      <c r="BB129" s="589">
        <f t="shared" si="13"/>
        <v>0</v>
      </c>
      <c r="BC129" s="584">
        <f t="shared" si="23"/>
        <v>0</v>
      </c>
      <c r="BD129" s="589">
        <f t="shared" si="15"/>
        <v>0</v>
      </c>
      <c r="BE129" s="590">
        <f t="shared" si="16"/>
        <v>0</v>
      </c>
      <c r="BF129" s="589">
        <f t="shared" si="17"/>
        <v>1</v>
      </c>
      <c r="BG129" s="589">
        <f t="shared" si="18"/>
        <v>1</v>
      </c>
      <c r="BH129" s="588">
        <f>(1-BA129*(1-InputData!$BD$233))</f>
        <v>1</v>
      </c>
      <c r="BI129" s="589">
        <f>(1-BB129*(1-InputData!$BD$234))</f>
        <v>1</v>
      </c>
      <c r="BJ129" s="589">
        <f t="shared" si="19"/>
        <v>1</v>
      </c>
      <c r="BK129" s="589">
        <f t="shared" si="20"/>
        <v>1</v>
      </c>
      <c r="BL129" s="590">
        <f t="shared" si="21"/>
        <v>1</v>
      </c>
    </row>
    <row r="130" spans="1:64">
      <c r="A130" s="8" t="s">
        <v>14</v>
      </c>
      <c r="B130">
        <f t="shared" si="22"/>
        <v>120</v>
      </c>
      <c r="C130" s="286">
        <f>InputData!AK129</f>
        <v>0</v>
      </c>
      <c r="D130" s="287">
        <f>InputData!AL129</f>
        <v>0</v>
      </c>
      <c r="E130" s="287">
        <f>InputData!AM129</f>
        <v>0</v>
      </c>
      <c r="F130" s="287">
        <f>InputData!AN129</f>
        <v>0</v>
      </c>
      <c r="G130" s="741">
        <f>IF($AA$3&lt;$AD$3,EXP(InputData!$AB129*$AA$3^$AQ$2+InputData!$AA129),1)</f>
        <v>1</v>
      </c>
      <c r="H130" s="284">
        <f>IF($AB$3&lt;$AD$3,EXP(InputData!$AB129*$AB$3^$AQ$2+InputData!$AA129),1)</f>
        <v>1</v>
      </c>
      <c r="I130" s="284">
        <f>IF($AC$3&lt;$AD$3,EXP(InputData!$AB129*$AC$3^$AQ$2+InputData!$AA129),1)</f>
        <v>1</v>
      </c>
      <c r="J130" s="284">
        <f>IF($AD$3&lt;$AD$3,EXP(InputData!$AB129*$AD$3^RRinputs!$F$3+InputData!$AA129),1)</f>
        <v>1</v>
      </c>
      <c r="K130" s="741">
        <f>IF($AA$3&lt;$AD$3,EXP(InputData!$AD129*$AA$3^$AQ$3+InputData!$AC129),1)</f>
        <v>1</v>
      </c>
      <c r="L130" s="284">
        <f>IF($AB$3&lt;$AD$3,EXP(InputData!$AD129*$AB$3^$AQ$3+InputData!$AC129),1)</f>
        <v>1</v>
      </c>
      <c r="M130" s="284">
        <f>IF($AC$3&lt;$AD$3,EXP(InputData!$AD129*$AC$3^$AQ$3+InputData!$AC129),1)</f>
        <v>1</v>
      </c>
      <c r="N130" s="285">
        <f>IF($AD$3&lt;$AD$3,EXP(InputData!$AD129*$AD$3^RRinputs!$F$3+InputData!$AC129),1)</f>
        <v>1</v>
      </c>
      <c r="O130" s="955">
        <f>IF($AA$4&lt;$AD$3,EXP(InputData!$AF129*$AA$3^$AQ$2+InputData!$AE129),1)</f>
        <v>1</v>
      </c>
      <c r="P130" s="284">
        <f>IF($AB$3&lt;$AD$3,EXP(InputData!$AF129*$AB$3^$AQ$2+InputData!$AE129),1)</f>
        <v>1</v>
      </c>
      <c r="Q130" s="284">
        <f>IF($AC$3&lt;$AD$3,EXP(InputData!$AF129*$AC$3^$AQ$2+InputData!$AE129),1)</f>
        <v>1</v>
      </c>
      <c r="R130" s="284">
        <v>1</v>
      </c>
      <c r="S130" s="741">
        <f>IF($AA$3&lt;$AD$3,EXP(InputData!$AH129*$AA$3^$AQ$3+InputData!$AG129),1)</f>
        <v>1</v>
      </c>
      <c r="T130" s="284">
        <f>IF($AB$3&lt;$AD$3,EXP(InputData!$AH129*$AB$3^$AQ$3+InputData!$AG129),1)</f>
        <v>1</v>
      </c>
      <c r="U130" s="284">
        <f>IF($AC$3&lt;$AD$3,EXP(InputData!$AH129*$AC$3^$AQ$3+InputData!$AG129),1)</f>
        <v>1</v>
      </c>
      <c r="V130" s="284">
        <f>IF($AD$3&lt;$AD$3,EXP(InputData!$AH129*$AD$3^RRinputs!$F$3+InputData!$AG129),1)</f>
        <v>1</v>
      </c>
      <c r="W130" s="741">
        <f>IF($AA$3&lt;$AD$3,EXP(InputData!$AJ129*$AA$3^$AQ$2+InputData!$AI129),1)</f>
        <v>1</v>
      </c>
      <c r="X130" s="284">
        <f>IF($AB$3&lt;$AD$3,EXP(InputData!$AJ129*$AB$3^$AQ$2+InputData!$AI129),1)</f>
        <v>1</v>
      </c>
      <c r="Y130" s="284">
        <f>IF($AC$3&lt;$AD$3,EXP(InputData!$AJ129*$AC$3^$AQ$2+InputData!$AI129),1)</f>
        <v>1</v>
      </c>
      <c r="Z130" s="284">
        <f>IF($AD$3&lt;$AD$3,EXP(InputData!$AJ129*$AD$3^RRinputs!F$3+InputData!$AI129),1)</f>
        <v>1</v>
      </c>
      <c r="AA130" s="949">
        <f>AA$3+'Run model'!$F$13</f>
        <v>204.75000001000006</v>
      </c>
      <c r="AB130" s="724">
        <f>AB$3+'Run model'!$F$13</f>
        <v>486.45570000000004</v>
      </c>
      <c r="AC130" s="724">
        <f>AC$3+'Run model'!$F$13</f>
        <v>1229.4259999999999</v>
      </c>
      <c r="AD130" s="724">
        <f>AD$3+'Run model'!$F$13</f>
        <v>3305.181</v>
      </c>
      <c r="AE130" s="263">
        <f>IF(AA130&lt;$AD$3,EXP(InputData!$AB129*AA130^$AQ$2+InputData!$AA129),1)</f>
        <v>1</v>
      </c>
      <c r="AF130" s="264">
        <f>IF(AB130&lt;$AD$3,EXP(InputData!$AB129*AB130^$AQ$2+InputData!$AA129),1)</f>
        <v>1</v>
      </c>
      <c r="AG130" s="264">
        <f>IF(AC130&lt;$AD$3,EXP(InputData!$AB129*AC130^$AQ$2+InputData!$AA129),1)</f>
        <v>1</v>
      </c>
      <c r="AH130" s="264">
        <v>1</v>
      </c>
      <c r="AI130" s="741">
        <f>IF(AA130&lt;$AD$3,EXP(InputData!$AD129*AA130^$AQ$3+InputData!$AC129),1)</f>
        <v>1</v>
      </c>
      <c r="AJ130" s="284">
        <f>IF(AB130&lt;$AD$3,EXP(InputData!$AD129*AB130^$AQ$3+InputData!$AC129),1)</f>
        <v>1</v>
      </c>
      <c r="AK130" s="284">
        <f>IF(AC130&lt;$AD$3,EXP(InputData!$AD129*AC130^$AQ$3+InputData!$AC129),1)</f>
        <v>1</v>
      </c>
      <c r="AL130" s="284">
        <v>1</v>
      </c>
      <c r="AM130" s="741">
        <f>IF(AA130&lt;$AD$3,EXP(InputData!$AF129*AA130^$AQ$2+InputData!$AE129),1)</f>
        <v>1</v>
      </c>
      <c r="AN130" s="284">
        <f>IF(AB130&lt;$AD$3,EXP(InputData!$AF129*AB130^$AQ$2+InputData!$AE129),1)</f>
        <v>1</v>
      </c>
      <c r="AO130" s="284">
        <f>IF(AC130&lt;$AD$3,EXP(InputData!$AF129*AC130^$AQ$2+InputData!$AE129),1)</f>
        <v>1</v>
      </c>
      <c r="AP130" s="285">
        <v>1</v>
      </c>
      <c r="AQ130" s="284">
        <f>IF(AA130&lt;$AD$3,EXP(InputData!$AH129*AA130^RRinputs!F$3+InputData!$AG129),1)</f>
        <v>1</v>
      </c>
      <c r="AR130" s="284">
        <f>IF(AB130&lt;$AD$3,EXP(InputData!$AH129*AB130^$AQ$3+InputData!$AG129),1)</f>
        <v>1</v>
      </c>
      <c r="AS130" s="284">
        <f>IF(AC130&lt;$AD$3,EXP(InputData!$AH129*AC130^$AQ$3+InputData!$AG129),1)</f>
        <v>1</v>
      </c>
      <c r="AT130" s="284">
        <v>1</v>
      </c>
      <c r="AU130" s="741">
        <f>IF(AA130&lt;$AD$3,EXP(InputData!$AJ129*AA130^$AQ$2+InputData!$AI129),1)</f>
        <v>1</v>
      </c>
      <c r="AV130" s="284">
        <f>IF(AB130&lt;$AD$3,EXP(InputData!$AJ129*AB130^$AQ$2+InputData!$AI129),1)</f>
        <v>1</v>
      </c>
      <c r="AW130" s="284">
        <f>IF(AC130&lt;$AD$3,EXP(InputData!$AJ129*AC130^$AQ$2+InputData!$AI129),1)</f>
        <v>1</v>
      </c>
      <c r="AX130" s="285">
        <v>1</v>
      </c>
      <c r="AY130" s="586">
        <f>-Diabetes!AK129*(InputData!$BB$5-1)/(Diabetes!Q129*(InputData!$BB$5-1)+1)</f>
        <v>0</v>
      </c>
      <c r="AZ130" s="587">
        <f>-Diabetes!AK129*(InputData!$BC$5-1)/(Diabetes!Q129*(InputData!$BC$5-1)+1)</f>
        <v>0</v>
      </c>
      <c r="BA130" s="588">
        <f t="shared" si="12"/>
        <v>0</v>
      </c>
      <c r="BB130" s="589">
        <f t="shared" si="13"/>
        <v>0</v>
      </c>
      <c r="BC130" s="584">
        <f t="shared" si="23"/>
        <v>0</v>
      </c>
      <c r="BD130" s="589">
        <f t="shared" si="15"/>
        <v>0</v>
      </c>
      <c r="BE130" s="590">
        <f t="shared" si="16"/>
        <v>0</v>
      </c>
      <c r="BF130" s="589">
        <f t="shared" si="17"/>
        <v>1</v>
      </c>
      <c r="BG130" s="589">
        <f t="shared" si="18"/>
        <v>1</v>
      </c>
      <c r="BH130" s="588">
        <f>(1-BA130*(1-InputData!$BD$233))</f>
        <v>1</v>
      </c>
      <c r="BI130" s="589">
        <f>(1-BB130*(1-InputData!$BD$234))</f>
        <v>1</v>
      </c>
      <c r="BJ130" s="589">
        <f t="shared" si="19"/>
        <v>1</v>
      </c>
      <c r="BK130" s="589">
        <f t="shared" si="20"/>
        <v>1</v>
      </c>
      <c r="BL130" s="590">
        <f t="shared" si="21"/>
        <v>1</v>
      </c>
    </row>
    <row r="131" spans="1:64">
      <c r="A131" s="8" t="s">
        <v>14</v>
      </c>
      <c r="B131">
        <f t="shared" si="22"/>
        <v>121</v>
      </c>
      <c r="C131" s="286">
        <f>InputData!AK130</f>
        <v>0</v>
      </c>
      <c r="D131" s="287">
        <f>InputData!AL130</f>
        <v>0</v>
      </c>
      <c r="E131" s="287">
        <f>InputData!AM130</f>
        <v>0</v>
      </c>
      <c r="F131" s="287">
        <f>InputData!AN130</f>
        <v>0</v>
      </c>
      <c r="G131" s="741">
        <f>IF($AA$3&lt;$AD$3,EXP(InputData!$AB130*$AA$3^$AQ$2+InputData!$AA130),1)</f>
        <v>1</v>
      </c>
      <c r="H131" s="284">
        <f>IF($AB$3&lt;$AD$3,EXP(InputData!$AB130*$AB$3^$AQ$2+InputData!$AA130),1)</f>
        <v>1</v>
      </c>
      <c r="I131" s="284">
        <f>IF($AC$3&lt;$AD$3,EXP(InputData!$AB130*$AC$3^$AQ$2+InputData!$AA130),1)</f>
        <v>1</v>
      </c>
      <c r="J131" s="284">
        <f>IF($AD$3&lt;$AD$3,EXP(InputData!$AB130*$AD$3^RRinputs!$F$3+InputData!$AA130),1)</f>
        <v>1</v>
      </c>
      <c r="K131" s="741">
        <f>IF($AA$3&lt;$AD$3,EXP(InputData!$AD130*$AA$3^$AQ$3+InputData!$AC130),1)</f>
        <v>1</v>
      </c>
      <c r="L131" s="284">
        <f>IF($AB$3&lt;$AD$3,EXP(InputData!$AD130*$AB$3^$AQ$3+InputData!$AC130),1)</f>
        <v>1</v>
      </c>
      <c r="M131" s="284">
        <f>IF($AC$3&lt;$AD$3,EXP(InputData!$AD130*$AC$3^$AQ$3+InputData!$AC130),1)</f>
        <v>1</v>
      </c>
      <c r="N131" s="285">
        <f>IF($AD$3&lt;$AD$3,EXP(InputData!$AD130*$AD$3^RRinputs!$F$3+InputData!$AC130),1)</f>
        <v>1</v>
      </c>
      <c r="O131" s="955">
        <f>IF($AA$4&lt;$AD$3,EXP(InputData!$AF130*$AA$3^$AQ$2+InputData!$AE130),1)</f>
        <v>1</v>
      </c>
      <c r="P131" s="284">
        <f>IF($AB$3&lt;$AD$3,EXP(InputData!$AF130*$AB$3^$AQ$2+InputData!$AE130),1)</f>
        <v>1</v>
      </c>
      <c r="Q131" s="284">
        <f>IF($AC$3&lt;$AD$3,EXP(InputData!$AF130*$AC$3^$AQ$2+InputData!$AE130),1)</f>
        <v>1</v>
      </c>
      <c r="R131" s="284">
        <v>1</v>
      </c>
      <c r="S131" s="741">
        <f>IF($AA$3&lt;$AD$3,EXP(InputData!$AH130*$AA$3^$AQ$3+InputData!$AG130),1)</f>
        <v>1</v>
      </c>
      <c r="T131" s="284">
        <f>IF($AB$3&lt;$AD$3,EXP(InputData!$AH130*$AB$3^$AQ$3+InputData!$AG130),1)</f>
        <v>1</v>
      </c>
      <c r="U131" s="284">
        <f>IF($AC$3&lt;$AD$3,EXP(InputData!$AH130*$AC$3^$AQ$3+InputData!$AG130),1)</f>
        <v>1</v>
      </c>
      <c r="V131" s="284">
        <f>IF($AD$3&lt;$AD$3,EXP(InputData!$AH130*$AD$3^RRinputs!$F$3+InputData!$AG130),1)</f>
        <v>1</v>
      </c>
      <c r="W131" s="741">
        <f>IF($AA$3&lt;$AD$3,EXP(InputData!$AJ130*$AA$3^$AQ$2+InputData!$AI130),1)</f>
        <v>1</v>
      </c>
      <c r="X131" s="284">
        <f>IF($AB$3&lt;$AD$3,EXP(InputData!$AJ130*$AB$3^$AQ$2+InputData!$AI130),1)</f>
        <v>1</v>
      </c>
      <c r="Y131" s="284">
        <f>IF($AC$3&lt;$AD$3,EXP(InputData!$AJ130*$AC$3^$AQ$2+InputData!$AI130),1)</f>
        <v>1</v>
      </c>
      <c r="Z131" s="284">
        <f>IF($AD$3&lt;$AD$3,EXP(InputData!$AJ130*$AD$3^RRinputs!F$3+InputData!$AI130),1)</f>
        <v>1</v>
      </c>
      <c r="AA131" s="949">
        <f>AA$3+'Run model'!$F$13</f>
        <v>204.75000001000006</v>
      </c>
      <c r="AB131" s="724">
        <f>AB$3+'Run model'!$F$13</f>
        <v>486.45570000000004</v>
      </c>
      <c r="AC131" s="724">
        <f>AC$3+'Run model'!$F$13</f>
        <v>1229.4259999999999</v>
      </c>
      <c r="AD131" s="724">
        <f>AD$3+'Run model'!$F$13</f>
        <v>3305.181</v>
      </c>
      <c r="AE131" s="263">
        <f>IF(AA131&lt;$AD$3,EXP(InputData!$AB130*AA131^$AQ$2+InputData!$AA130),1)</f>
        <v>1</v>
      </c>
      <c r="AF131" s="264">
        <f>IF(AB131&lt;$AD$3,EXP(InputData!$AB130*AB131^$AQ$2+InputData!$AA130),1)</f>
        <v>1</v>
      </c>
      <c r="AG131" s="264">
        <f>IF(AC131&lt;$AD$3,EXP(InputData!$AB130*AC131^$AQ$2+InputData!$AA130),1)</f>
        <v>1</v>
      </c>
      <c r="AH131" s="264">
        <v>1</v>
      </c>
      <c r="AI131" s="741">
        <f>IF(AA131&lt;$AD$3,EXP(InputData!$AD130*AA131^$AQ$3+InputData!$AC130),1)</f>
        <v>1</v>
      </c>
      <c r="AJ131" s="284">
        <f>IF(AB131&lt;$AD$3,EXP(InputData!$AD130*AB131^$AQ$3+InputData!$AC130),1)</f>
        <v>1</v>
      </c>
      <c r="AK131" s="284">
        <f>IF(AC131&lt;$AD$3,EXP(InputData!$AD130*AC131^$AQ$3+InputData!$AC130),1)</f>
        <v>1</v>
      </c>
      <c r="AL131" s="284">
        <v>1</v>
      </c>
      <c r="AM131" s="741">
        <f>IF(AA131&lt;$AD$3,EXP(InputData!$AF130*AA131^$AQ$2+InputData!$AE130),1)</f>
        <v>1</v>
      </c>
      <c r="AN131" s="284">
        <f>IF(AB131&lt;$AD$3,EXP(InputData!$AF130*AB131^$AQ$2+InputData!$AE130),1)</f>
        <v>1</v>
      </c>
      <c r="AO131" s="284">
        <f>IF(AC131&lt;$AD$3,EXP(InputData!$AF130*AC131^$AQ$2+InputData!$AE130),1)</f>
        <v>1</v>
      </c>
      <c r="AP131" s="285">
        <v>1</v>
      </c>
      <c r="AQ131" s="284">
        <f>IF(AA131&lt;$AD$3,EXP(InputData!$AH130*AA131^RRinputs!F$3+InputData!$AG130),1)</f>
        <v>1</v>
      </c>
      <c r="AR131" s="284">
        <f>IF(AB131&lt;$AD$3,EXP(InputData!$AH130*AB131^$AQ$3+InputData!$AG130),1)</f>
        <v>1</v>
      </c>
      <c r="AS131" s="284">
        <f>IF(AC131&lt;$AD$3,EXP(InputData!$AH130*AC131^$AQ$3+InputData!$AG130),1)</f>
        <v>1</v>
      </c>
      <c r="AT131" s="284">
        <v>1</v>
      </c>
      <c r="AU131" s="741">
        <f>IF(AA131&lt;$AD$3,EXP(InputData!$AJ130*AA131^$AQ$2+InputData!$AI130),1)</f>
        <v>1</v>
      </c>
      <c r="AV131" s="284">
        <f>IF(AB131&lt;$AD$3,EXP(InputData!$AJ130*AB131^$AQ$2+InputData!$AI130),1)</f>
        <v>1</v>
      </c>
      <c r="AW131" s="284">
        <f>IF(AC131&lt;$AD$3,EXP(InputData!$AJ130*AC131^$AQ$2+InputData!$AI130),1)</f>
        <v>1</v>
      </c>
      <c r="AX131" s="285">
        <v>1</v>
      </c>
      <c r="AY131" s="586">
        <f>-Diabetes!AK130*(InputData!$BB$5-1)/(Diabetes!Q130*(InputData!$BB$5-1)+1)</f>
        <v>0</v>
      </c>
      <c r="AZ131" s="587">
        <f>-Diabetes!AK130*(InputData!$BC$5-1)/(Diabetes!Q130*(InputData!$BC$5-1)+1)</f>
        <v>0</v>
      </c>
      <c r="BA131" s="588">
        <f t="shared" si="12"/>
        <v>0</v>
      </c>
      <c r="BB131" s="589">
        <f t="shared" si="13"/>
        <v>0</v>
      </c>
      <c r="BC131" s="584">
        <f t="shared" si="23"/>
        <v>0</v>
      </c>
      <c r="BD131" s="589">
        <f t="shared" si="15"/>
        <v>0</v>
      </c>
      <c r="BE131" s="590">
        <f t="shared" si="16"/>
        <v>0</v>
      </c>
      <c r="BF131" s="589">
        <f t="shared" si="17"/>
        <v>1</v>
      </c>
      <c r="BG131" s="589">
        <f t="shared" si="18"/>
        <v>1</v>
      </c>
      <c r="BH131" s="588">
        <f>(1-BA131*(1-InputData!$BD$233))</f>
        <v>1</v>
      </c>
      <c r="BI131" s="589">
        <f>(1-BB131*(1-InputData!$BD$234))</f>
        <v>1</v>
      </c>
      <c r="BJ131" s="589">
        <f t="shared" si="19"/>
        <v>1</v>
      </c>
      <c r="BK131" s="589">
        <f t="shared" si="20"/>
        <v>1</v>
      </c>
      <c r="BL131" s="590">
        <f t="shared" si="21"/>
        <v>1</v>
      </c>
    </row>
    <row r="132" spans="1:64">
      <c r="A132" s="8" t="s">
        <v>14</v>
      </c>
      <c r="B132">
        <f t="shared" si="22"/>
        <v>122</v>
      </c>
      <c r="C132" s="286">
        <f>InputData!AK131</f>
        <v>0</v>
      </c>
      <c r="D132" s="287">
        <f>InputData!AL131</f>
        <v>0</v>
      </c>
      <c r="E132" s="287">
        <f>InputData!AM131</f>
        <v>0</v>
      </c>
      <c r="F132" s="287">
        <f>InputData!AN131</f>
        <v>0</v>
      </c>
      <c r="G132" s="741">
        <f>IF($AA$3&lt;$AD$3,EXP(InputData!$AB131*$AA$3^$AQ$2+InputData!$AA131),1)</f>
        <v>1</v>
      </c>
      <c r="H132" s="284">
        <f>IF($AB$3&lt;$AD$3,EXP(InputData!$AB131*$AB$3^$AQ$2+InputData!$AA131),1)</f>
        <v>1</v>
      </c>
      <c r="I132" s="284">
        <f>IF($AC$3&lt;$AD$3,EXP(InputData!$AB131*$AC$3^$AQ$2+InputData!$AA131),1)</f>
        <v>1</v>
      </c>
      <c r="J132" s="284">
        <f>IF($AD$3&lt;$AD$3,EXP(InputData!$AB131*$AD$3^RRinputs!$F$3+InputData!$AA131),1)</f>
        <v>1</v>
      </c>
      <c r="K132" s="741">
        <f>IF($AA$3&lt;$AD$3,EXP(InputData!$AD131*$AA$3^$AQ$3+InputData!$AC131),1)</f>
        <v>1</v>
      </c>
      <c r="L132" s="284">
        <f>IF($AB$3&lt;$AD$3,EXP(InputData!$AD131*$AB$3^$AQ$3+InputData!$AC131),1)</f>
        <v>1</v>
      </c>
      <c r="M132" s="284">
        <f>IF($AC$3&lt;$AD$3,EXP(InputData!$AD131*$AC$3^$AQ$3+InputData!$AC131),1)</f>
        <v>1</v>
      </c>
      <c r="N132" s="285">
        <f>IF($AD$3&lt;$AD$3,EXP(InputData!$AD131*$AD$3^RRinputs!$F$3+InputData!$AC131),1)</f>
        <v>1</v>
      </c>
      <c r="O132" s="955">
        <f>IF($AA$4&lt;$AD$3,EXP(InputData!$AF131*$AA$3^$AQ$2+InputData!$AE131),1)</f>
        <v>1</v>
      </c>
      <c r="P132" s="284">
        <f>IF($AB$3&lt;$AD$3,EXP(InputData!$AF131*$AB$3^$AQ$2+InputData!$AE131),1)</f>
        <v>1</v>
      </c>
      <c r="Q132" s="284">
        <f>IF($AC$3&lt;$AD$3,EXP(InputData!$AF131*$AC$3^$AQ$2+InputData!$AE131),1)</f>
        <v>1</v>
      </c>
      <c r="R132" s="284">
        <v>1</v>
      </c>
      <c r="S132" s="741">
        <f>IF($AA$3&lt;$AD$3,EXP(InputData!$AH131*$AA$3^$AQ$3+InputData!$AG131),1)</f>
        <v>1</v>
      </c>
      <c r="T132" s="284">
        <f>IF($AB$3&lt;$AD$3,EXP(InputData!$AH131*$AB$3^$AQ$3+InputData!$AG131),1)</f>
        <v>1</v>
      </c>
      <c r="U132" s="284">
        <f>IF($AC$3&lt;$AD$3,EXP(InputData!$AH131*$AC$3^$AQ$3+InputData!$AG131),1)</f>
        <v>1</v>
      </c>
      <c r="V132" s="284">
        <f>IF($AD$3&lt;$AD$3,EXP(InputData!$AH131*$AD$3^RRinputs!$F$3+InputData!$AG131),1)</f>
        <v>1</v>
      </c>
      <c r="W132" s="741">
        <f>IF($AA$3&lt;$AD$3,EXP(InputData!$AJ131*$AA$3^$AQ$2+InputData!$AI131),1)</f>
        <v>1</v>
      </c>
      <c r="X132" s="284">
        <f>IF($AB$3&lt;$AD$3,EXP(InputData!$AJ131*$AB$3^$AQ$2+InputData!$AI131),1)</f>
        <v>1</v>
      </c>
      <c r="Y132" s="284">
        <f>IF($AC$3&lt;$AD$3,EXP(InputData!$AJ131*$AC$3^$AQ$2+InputData!$AI131),1)</f>
        <v>1</v>
      </c>
      <c r="Z132" s="284">
        <f>IF($AD$3&lt;$AD$3,EXP(InputData!$AJ131*$AD$3^RRinputs!F$3+InputData!$AI131),1)</f>
        <v>1</v>
      </c>
      <c r="AA132" s="949">
        <f>AA$3+'Run model'!$F$13</f>
        <v>204.75000001000006</v>
      </c>
      <c r="AB132" s="724">
        <f>AB$3+'Run model'!$F$13</f>
        <v>486.45570000000004</v>
      </c>
      <c r="AC132" s="724">
        <f>AC$3+'Run model'!$F$13</f>
        <v>1229.4259999999999</v>
      </c>
      <c r="AD132" s="724">
        <f>AD$3+'Run model'!$F$13</f>
        <v>3305.181</v>
      </c>
      <c r="AE132" s="263">
        <f>IF(AA132&lt;$AD$3,EXP(InputData!$AB131*AA132^$AQ$2+InputData!$AA131),1)</f>
        <v>1</v>
      </c>
      <c r="AF132" s="264">
        <f>IF(AB132&lt;$AD$3,EXP(InputData!$AB131*AB132^$AQ$2+InputData!$AA131),1)</f>
        <v>1</v>
      </c>
      <c r="AG132" s="264">
        <f>IF(AC132&lt;$AD$3,EXP(InputData!$AB131*AC132^$AQ$2+InputData!$AA131),1)</f>
        <v>1</v>
      </c>
      <c r="AH132" s="264">
        <v>1</v>
      </c>
      <c r="AI132" s="741">
        <f>IF(AA132&lt;$AD$3,EXP(InputData!$AD131*AA132^$AQ$3+InputData!$AC131),1)</f>
        <v>1</v>
      </c>
      <c r="AJ132" s="284">
        <f>IF(AB132&lt;$AD$3,EXP(InputData!$AD131*AB132^$AQ$3+InputData!$AC131),1)</f>
        <v>1</v>
      </c>
      <c r="AK132" s="284">
        <f>IF(AC132&lt;$AD$3,EXP(InputData!$AD131*AC132^$AQ$3+InputData!$AC131),1)</f>
        <v>1</v>
      </c>
      <c r="AL132" s="284">
        <v>1</v>
      </c>
      <c r="AM132" s="741">
        <f>IF(AA132&lt;$AD$3,EXP(InputData!$AF131*AA132^$AQ$2+InputData!$AE131),1)</f>
        <v>1</v>
      </c>
      <c r="AN132" s="284">
        <f>IF(AB132&lt;$AD$3,EXP(InputData!$AF131*AB132^$AQ$2+InputData!$AE131),1)</f>
        <v>1</v>
      </c>
      <c r="AO132" s="284">
        <f>IF(AC132&lt;$AD$3,EXP(InputData!$AF131*AC132^$AQ$2+InputData!$AE131),1)</f>
        <v>1</v>
      </c>
      <c r="AP132" s="285">
        <v>1</v>
      </c>
      <c r="AQ132" s="284">
        <f>IF(AA132&lt;$AD$3,EXP(InputData!$AH131*AA132^RRinputs!F$3+InputData!$AG131),1)</f>
        <v>1</v>
      </c>
      <c r="AR132" s="284">
        <f>IF(AB132&lt;$AD$3,EXP(InputData!$AH131*AB132^$AQ$3+InputData!$AG131),1)</f>
        <v>1</v>
      </c>
      <c r="AS132" s="284">
        <f>IF(AC132&lt;$AD$3,EXP(InputData!$AH131*AC132^$AQ$3+InputData!$AG131),1)</f>
        <v>1</v>
      </c>
      <c r="AT132" s="284">
        <v>1</v>
      </c>
      <c r="AU132" s="741">
        <f>IF(AA132&lt;$AD$3,EXP(InputData!$AJ131*AA132^$AQ$2+InputData!$AI131),1)</f>
        <v>1</v>
      </c>
      <c r="AV132" s="284">
        <f>IF(AB132&lt;$AD$3,EXP(InputData!$AJ131*AB132^$AQ$2+InputData!$AI131),1)</f>
        <v>1</v>
      </c>
      <c r="AW132" s="284">
        <f>IF(AC132&lt;$AD$3,EXP(InputData!$AJ131*AC132^$AQ$2+InputData!$AI131),1)</f>
        <v>1</v>
      </c>
      <c r="AX132" s="285">
        <v>1</v>
      </c>
      <c r="AY132" s="586">
        <f>-Diabetes!AK131*(InputData!$BB$5-1)/(Diabetes!Q131*(InputData!$BB$5-1)+1)</f>
        <v>0</v>
      </c>
      <c r="AZ132" s="587">
        <f>-Diabetes!AK131*(InputData!$BC$5-1)/(Diabetes!Q131*(InputData!$BC$5-1)+1)</f>
        <v>0</v>
      </c>
      <c r="BA132" s="588">
        <f t="shared" si="12"/>
        <v>0</v>
      </c>
      <c r="BB132" s="589">
        <f t="shared" si="13"/>
        <v>0</v>
      </c>
      <c r="BC132" s="584">
        <f t="shared" si="23"/>
        <v>0</v>
      </c>
      <c r="BD132" s="589">
        <f t="shared" si="15"/>
        <v>0</v>
      </c>
      <c r="BE132" s="590">
        <f t="shared" si="16"/>
        <v>0</v>
      </c>
      <c r="BF132" s="589">
        <f t="shared" si="17"/>
        <v>1</v>
      </c>
      <c r="BG132" s="589">
        <f t="shared" si="18"/>
        <v>1</v>
      </c>
      <c r="BH132" s="588">
        <f>(1-BA132*(1-InputData!$BD$233))</f>
        <v>1</v>
      </c>
      <c r="BI132" s="589">
        <f>(1-BB132*(1-InputData!$BD$234))</f>
        <v>1</v>
      </c>
      <c r="BJ132" s="589">
        <f t="shared" si="19"/>
        <v>1</v>
      </c>
      <c r="BK132" s="589">
        <f t="shared" si="20"/>
        <v>1</v>
      </c>
      <c r="BL132" s="590">
        <f t="shared" si="21"/>
        <v>1</v>
      </c>
    </row>
    <row r="133" spans="1:64">
      <c r="A133" s="8" t="s">
        <v>14</v>
      </c>
      <c r="B133">
        <f t="shared" si="22"/>
        <v>123</v>
      </c>
      <c r="C133" s="286">
        <f>InputData!AK132</f>
        <v>0</v>
      </c>
      <c r="D133" s="287">
        <f>InputData!AL132</f>
        <v>0</v>
      </c>
      <c r="E133" s="287">
        <f>InputData!AM132</f>
        <v>0</v>
      </c>
      <c r="F133" s="287">
        <f>InputData!AN132</f>
        <v>0</v>
      </c>
      <c r="G133" s="741">
        <f>IF($AA$3&lt;$AD$3,EXP(InputData!$AB132*$AA$3^$AQ$2+InputData!$AA132),1)</f>
        <v>1</v>
      </c>
      <c r="H133" s="284">
        <f>IF($AB$3&lt;$AD$3,EXP(InputData!$AB132*$AB$3^$AQ$2+InputData!$AA132),1)</f>
        <v>1</v>
      </c>
      <c r="I133" s="284">
        <f>IF($AC$3&lt;$AD$3,EXP(InputData!$AB132*$AC$3^$AQ$2+InputData!$AA132),1)</f>
        <v>1</v>
      </c>
      <c r="J133" s="284">
        <f>IF($AD$3&lt;$AD$3,EXP(InputData!$AB132*$AD$3^RRinputs!$F$3+InputData!$AA132),1)</f>
        <v>1</v>
      </c>
      <c r="K133" s="741">
        <f>IF($AA$3&lt;$AD$3,EXP(InputData!$AD132*$AA$3^$AQ$3+InputData!$AC132),1)</f>
        <v>1</v>
      </c>
      <c r="L133" s="284">
        <f>IF($AB$3&lt;$AD$3,EXP(InputData!$AD132*$AB$3^$AQ$3+InputData!$AC132),1)</f>
        <v>1</v>
      </c>
      <c r="M133" s="284">
        <f>IF($AC$3&lt;$AD$3,EXP(InputData!$AD132*$AC$3^$AQ$3+InputData!$AC132),1)</f>
        <v>1</v>
      </c>
      <c r="N133" s="285">
        <f>IF($AD$3&lt;$AD$3,EXP(InputData!$AD132*$AD$3^RRinputs!$F$3+InputData!$AC132),1)</f>
        <v>1</v>
      </c>
      <c r="O133" s="955">
        <f>IF($AA$4&lt;$AD$3,EXP(InputData!$AF132*$AA$3^$AQ$2+InputData!$AE132),1)</f>
        <v>1</v>
      </c>
      <c r="P133" s="284">
        <f>IF($AB$3&lt;$AD$3,EXP(InputData!$AF132*$AB$3^$AQ$2+InputData!$AE132),1)</f>
        <v>1</v>
      </c>
      <c r="Q133" s="284">
        <f>IF($AC$3&lt;$AD$3,EXP(InputData!$AF132*$AC$3^$AQ$2+InputData!$AE132),1)</f>
        <v>1</v>
      </c>
      <c r="R133" s="284">
        <v>1</v>
      </c>
      <c r="S133" s="741">
        <f>IF($AA$3&lt;$AD$3,EXP(InputData!$AH132*$AA$3^$AQ$3+InputData!$AG132),1)</f>
        <v>1</v>
      </c>
      <c r="T133" s="284">
        <f>IF($AB$3&lt;$AD$3,EXP(InputData!$AH132*$AB$3^$AQ$3+InputData!$AG132),1)</f>
        <v>1</v>
      </c>
      <c r="U133" s="284">
        <f>IF($AC$3&lt;$AD$3,EXP(InputData!$AH132*$AC$3^$AQ$3+InputData!$AG132),1)</f>
        <v>1</v>
      </c>
      <c r="V133" s="284">
        <f>IF($AD$3&lt;$AD$3,EXP(InputData!$AH132*$AD$3^RRinputs!$F$3+InputData!$AG132),1)</f>
        <v>1</v>
      </c>
      <c r="W133" s="741">
        <f>IF($AA$3&lt;$AD$3,EXP(InputData!$AJ132*$AA$3^$AQ$2+InputData!$AI132),1)</f>
        <v>1</v>
      </c>
      <c r="X133" s="284">
        <f>IF($AB$3&lt;$AD$3,EXP(InputData!$AJ132*$AB$3^$AQ$2+InputData!$AI132),1)</f>
        <v>1</v>
      </c>
      <c r="Y133" s="284">
        <f>IF($AC$3&lt;$AD$3,EXP(InputData!$AJ132*$AC$3^$AQ$2+InputData!$AI132),1)</f>
        <v>1</v>
      </c>
      <c r="Z133" s="284">
        <f>IF($AD$3&lt;$AD$3,EXP(InputData!$AJ132*$AD$3^RRinputs!F$3+InputData!$AI132),1)</f>
        <v>1</v>
      </c>
      <c r="AA133" s="949">
        <f>AA$3+'Run model'!$F$13</f>
        <v>204.75000001000006</v>
      </c>
      <c r="AB133" s="724">
        <f>AB$3+'Run model'!$F$13</f>
        <v>486.45570000000004</v>
      </c>
      <c r="AC133" s="724">
        <f>AC$3+'Run model'!$F$13</f>
        <v>1229.4259999999999</v>
      </c>
      <c r="AD133" s="724">
        <f>AD$3+'Run model'!$F$13</f>
        <v>3305.181</v>
      </c>
      <c r="AE133" s="263">
        <f>IF(AA133&lt;$AD$3,EXP(InputData!$AB132*AA133^$AQ$2+InputData!$AA132),1)</f>
        <v>1</v>
      </c>
      <c r="AF133" s="264">
        <f>IF(AB133&lt;$AD$3,EXP(InputData!$AB132*AB133^$AQ$2+InputData!$AA132),1)</f>
        <v>1</v>
      </c>
      <c r="AG133" s="264">
        <f>IF(AC133&lt;$AD$3,EXP(InputData!$AB132*AC133^$AQ$2+InputData!$AA132),1)</f>
        <v>1</v>
      </c>
      <c r="AH133" s="264">
        <v>1</v>
      </c>
      <c r="AI133" s="741">
        <f>IF(AA133&lt;$AD$3,EXP(InputData!$AD132*AA133^$AQ$3+InputData!$AC132),1)</f>
        <v>1</v>
      </c>
      <c r="AJ133" s="284">
        <f>IF(AB133&lt;$AD$3,EXP(InputData!$AD132*AB133^$AQ$3+InputData!$AC132),1)</f>
        <v>1</v>
      </c>
      <c r="AK133" s="284">
        <f>IF(AC133&lt;$AD$3,EXP(InputData!$AD132*AC133^$AQ$3+InputData!$AC132),1)</f>
        <v>1</v>
      </c>
      <c r="AL133" s="284">
        <v>1</v>
      </c>
      <c r="AM133" s="741">
        <f>IF(AA133&lt;$AD$3,EXP(InputData!$AF132*AA133^$AQ$2+InputData!$AE132),1)</f>
        <v>1</v>
      </c>
      <c r="AN133" s="284">
        <f>IF(AB133&lt;$AD$3,EXP(InputData!$AF132*AB133^$AQ$2+InputData!$AE132),1)</f>
        <v>1</v>
      </c>
      <c r="AO133" s="284">
        <f>IF(AC133&lt;$AD$3,EXP(InputData!$AF132*AC133^$AQ$2+InputData!$AE132),1)</f>
        <v>1</v>
      </c>
      <c r="AP133" s="285">
        <v>1</v>
      </c>
      <c r="AQ133" s="284">
        <f>IF(AA133&lt;$AD$3,EXP(InputData!$AH132*AA133^RRinputs!F$3+InputData!$AG132),1)</f>
        <v>1</v>
      </c>
      <c r="AR133" s="284">
        <f>IF(AB133&lt;$AD$3,EXP(InputData!$AH132*AB133^$AQ$3+InputData!$AG132),1)</f>
        <v>1</v>
      </c>
      <c r="AS133" s="284">
        <f>IF(AC133&lt;$AD$3,EXP(InputData!$AH132*AC133^$AQ$3+InputData!$AG132),1)</f>
        <v>1</v>
      </c>
      <c r="AT133" s="284">
        <v>1</v>
      </c>
      <c r="AU133" s="741">
        <f>IF(AA133&lt;$AD$3,EXP(InputData!$AJ132*AA133^$AQ$2+InputData!$AI132),1)</f>
        <v>1</v>
      </c>
      <c r="AV133" s="284">
        <f>IF(AB133&lt;$AD$3,EXP(InputData!$AJ132*AB133^$AQ$2+InputData!$AI132),1)</f>
        <v>1</v>
      </c>
      <c r="AW133" s="284">
        <f>IF(AC133&lt;$AD$3,EXP(InputData!$AJ132*AC133^$AQ$2+InputData!$AI132),1)</f>
        <v>1</v>
      </c>
      <c r="AX133" s="285">
        <v>1</v>
      </c>
      <c r="AY133" s="586">
        <f>-Diabetes!AK132*(InputData!$BB$5-1)/(Diabetes!Q132*(InputData!$BB$5-1)+1)</f>
        <v>0</v>
      </c>
      <c r="AZ133" s="587">
        <f>-Diabetes!AK132*(InputData!$BC$5-1)/(Diabetes!Q132*(InputData!$BC$5-1)+1)</f>
        <v>0</v>
      </c>
      <c r="BA133" s="588">
        <f t="shared" si="12"/>
        <v>0</v>
      </c>
      <c r="BB133" s="589">
        <f t="shared" si="13"/>
        <v>0</v>
      </c>
      <c r="BC133" s="584">
        <f t="shared" si="23"/>
        <v>0</v>
      </c>
      <c r="BD133" s="589">
        <f t="shared" si="15"/>
        <v>0</v>
      </c>
      <c r="BE133" s="590">
        <f t="shared" si="16"/>
        <v>0</v>
      </c>
      <c r="BF133" s="589">
        <f t="shared" si="17"/>
        <v>1</v>
      </c>
      <c r="BG133" s="589">
        <f t="shared" si="18"/>
        <v>1</v>
      </c>
      <c r="BH133" s="588">
        <f>(1-BA133*(1-InputData!$BD$233))</f>
        <v>1</v>
      </c>
      <c r="BI133" s="589">
        <f>(1-BB133*(1-InputData!$BD$234))</f>
        <v>1</v>
      </c>
      <c r="BJ133" s="589">
        <f t="shared" si="19"/>
        <v>1</v>
      </c>
      <c r="BK133" s="589">
        <f t="shared" si="20"/>
        <v>1</v>
      </c>
      <c r="BL133" s="590">
        <f t="shared" si="21"/>
        <v>1</v>
      </c>
    </row>
    <row r="134" spans="1:64">
      <c r="A134" s="8" t="s">
        <v>14</v>
      </c>
      <c r="B134">
        <f t="shared" si="22"/>
        <v>124</v>
      </c>
      <c r="C134" s="286">
        <f>InputData!AK133</f>
        <v>0</v>
      </c>
      <c r="D134" s="287">
        <f>InputData!AL133</f>
        <v>0</v>
      </c>
      <c r="E134" s="287">
        <f>InputData!AM133</f>
        <v>0</v>
      </c>
      <c r="F134" s="287">
        <f>InputData!AN133</f>
        <v>0</v>
      </c>
      <c r="G134" s="741">
        <f>IF($AA$3&lt;$AD$3,EXP(InputData!$AB133*$AA$3^$AQ$2+InputData!$AA133),1)</f>
        <v>1</v>
      </c>
      <c r="H134" s="284">
        <f>IF($AB$3&lt;$AD$3,EXP(InputData!$AB133*$AB$3^$AQ$2+InputData!$AA133),1)</f>
        <v>1</v>
      </c>
      <c r="I134" s="284">
        <f>IF($AC$3&lt;$AD$3,EXP(InputData!$AB133*$AC$3^$AQ$2+InputData!$AA133),1)</f>
        <v>1</v>
      </c>
      <c r="J134" s="284">
        <f>IF($AD$3&lt;$AD$3,EXP(InputData!$AB133*$AD$3^RRinputs!$F$3+InputData!$AA133),1)</f>
        <v>1</v>
      </c>
      <c r="K134" s="741">
        <f>IF($AA$3&lt;$AD$3,EXP(InputData!$AD133*$AA$3^$AQ$3+InputData!$AC133),1)</f>
        <v>1</v>
      </c>
      <c r="L134" s="284">
        <f>IF($AB$3&lt;$AD$3,EXP(InputData!$AD133*$AB$3^$AQ$3+InputData!$AC133),1)</f>
        <v>1</v>
      </c>
      <c r="M134" s="284">
        <f>IF($AC$3&lt;$AD$3,EXP(InputData!$AD133*$AC$3^$AQ$3+InputData!$AC133),1)</f>
        <v>1</v>
      </c>
      <c r="N134" s="285">
        <f>IF($AD$3&lt;$AD$3,EXP(InputData!$AD133*$AD$3^RRinputs!$F$3+InputData!$AC133),1)</f>
        <v>1</v>
      </c>
      <c r="O134" s="955">
        <f>IF($AA$4&lt;$AD$3,EXP(InputData!$AF133*$AA$3^$AQ$2+InputData!$AE133),1)</f>
        <v>1</v>
      </c>
      <c r="P134" s="284">
        <f>IF($AB$3&lt;$AD$3,EXP(InputData!$AF133*$AB$3^$AQ$2+InputData!$AE133),1)</f>
        <v>1</v>
      </c>
      <c r="Q134" s="284">
        <f>IF($AC$3&lt;$AD$3,EXP(InputData!$AF133*$AC$3^$AQ$2+InputData!$AE133),1)</f>
        <v>1</v>
      </c>
      <c r="R134" s="284">
        <v>1</v>
      </c>
      <c r="S134" s="741">
        <f>IF($AA$3&lt;$AD$3,EXP(InputData!$AH133*$AA$3^$AQ$3+InputData!$AG133),1)</f>
        <v>1</v>
      </c>
      <c r="T134" s="284">
        <f>IF($AB$3&lt;$AD$3,EXP(InputData!$AH133*$AB$3^$AQ$3+InputData!$AG133),1)</f>
        <v>1</v>
      </c>
      <c r="U134" s="284">
        <f>IF($AC$3&lt;$AD$3,EXP(InputData!$AH133*$AC$3^$AQ$3+InputData!$AG133),1)</f>
        <v>1</v>
      </c>
      <c r="V134" s="284">
        <f>IF($AD$3&lt;$AD$3,EXP(InputData!$AH133*$AD$3^RRinputs!$F$3+InputData!$AG133),1)</f>
        <v>1</v>
      </c>
      <c r="W134" s="741">
        <f>IF($AA$3&lt;$AD$3,EXP(InputData!$AJ133*$AA$3^$AQ$2+InputData!$AI133),1)</f>
        <v>1</v>
      </c>
      <c r="X134" s="284">
        <f>IF($AB$3&lt;$AD$3,EXP(InputData!$AJ133*$AB$3^$AQ$2+InputData!$AI133),1)</f>
        <v>1</v>
      </c>
      <c r="Y134" s="284">
        <f>IF($AC$3&lt;$AD$3,EXP(InputData!$AJ133*$AC$3^$AQ$2+InputData!$AI133),1)</f>
        <v>1</v>
      </c>
      <c r="Z134" s="284">
        <f>IF($AD$3&lt;$AD$3,EXP(InputData!$AJ133*$AD$3^RRinputs!F$3+InputData!$AI133),1)</f>
        <v>1</v>
      </c>
      <c r="AA134" s="949">
        <f>AA$3+'Run model'!$F$13</f>
        <v>204.75000001000006</v>
      </c>
      <c r="AB134" s="724">
        <f>AB$3+'Run model'!$F$13</f>
        <v>486.45570000000004</v>
      </c>
      <c r="AC134" s="724">
        <f>AC$3+'Run model'!$F$13</f>
        <v>1229.4259999999999</v>
      </c>
      <c r="AD134" s="724">
        <f>AD$3+'Run model'!$F$13</f>
        <v>3305.181</v>
      </c>
      <c r="AE134" s="263">
        <f>IF(AA134&lt;$AD$3,EXP(InputData!$AB133*AA134^$AQ$2+InputData!$AA133),1)</f>
        <v>1</v>
      </c>
      <c r="AF134" s="264">
        <f>IF(AB134&lt;$AD$3,EXP(InputData!$AB133*AB134^$AQ$2+InputData!$AA133),1)</f>
        <v>1</v>
      </c>
      <c r="AG134" s="264">
        <f>IF(AC134&lt;$AD$3,EXP(InputData!$AB133*AC134^$AQ$2+InputData!$AA133),1)</f>
        <v>1</v>
      </c>
      <c r="AH134" s="264">
        <v>1</v>
      </c>
      <c r="AI134" s="741">
        <f>IF(AA134&lt;$AD$3,EXP(InputData!$AD133*AA134^$AQ$3+InputData!$AC133),1)</f>
        <v>1</v>
      </c>
      <c r="AJ134" s="284">
        <f>IF(AB134&lt;$AD$3,EXP(InputData!$AD133*AB134^$AQ$3+InputData!$AC133),1)</f>
        <v>1</v>
      </c>
      <c r="AK134" s="284">
        <f>IF(AC134&lt;$AD$3,EXP(InputData!$AD133*AC134^$AQ$3+InputData!$AC133),1)</f>
        <v>1</v>
      </c>
      <c r="AL134" s="284">
        <v>1</v>
      </c>
      <c r="AM134" s="741">
        <f>IF(AA134&lt;$AD$3,EXP(InputData!$AF133*AA134^$AQ$2+InputData!$AE133),1)</f>
        <v>1</v>
      </c>
      <c r="AN134" s="284">
        <f>IF(AB134&lt;$AD$3,EXP(InputData!$AF133*AB134^$AQ$2+InputData!$AE133),1)</f>
        <v>1</v>
      </c>
      <c r="AO134" s="284">
        <f>IF(AC134&lt;$AD$3,EXP(InputData!$AF133*AC134^$AQ$2+InputData!$AE133),1)</f>
        <v>1</v>
      </c>
      <c r="AP134" s="285">
        <v>1</v>
      </c>
      <c r="AQ134" s="284">
        <f>IF(AA134&lt;$AD$3,EXP(InputData!$AH133*AA134^RRinputs!F$3+InputData!$AG133),1)</f>
        <v>1</v>
      </c>
      <c r="AR134" s="284">
        <f>IF(AB134&lt;$AD$3,EXP(InputData!$AH133*AB134^$AQ$3+InputData!$AG133),1)</f>
        <v>1</v>
      </c>
      <c r="AS134" s="284">
        <f>IF(AC134&lt;$AD$3,EXP(InputData!$AH133*AC134^$AQ$3+InputData!$AG133),1)</f>
        <v>1</v>
      </c>
      <c r="AT134" s="284">
        <v>1</v>
      </c>
      <c r="AU134" s="741">
        <f>IF(AA134&lt;$AD$3,EXP(InputData!$AJ133*AA134^$AQ$2+InputData!$AI133),1)</f>
        <v>1</v>
      </c>
      <c r="AV134" s="284">
        <f>IF(AB134&lt;$AD$3,EXP(InputData!$AJ133*AB134^$AQ$2+InputData!$AI133),1)</f>
        <v>1</v>
      </c>
      <c r="AW134" s="284">
        <f>IF(AC134&lt;$AD$3,EXP(InputData!$AJ133*AC134^$AQ$2+InputData!$AI133),1)</f>
        <v>1</v>
      </c>
      <c r="AX134" s="285">
        <v>1</v>
      </c>
      <c r="AY134" s="586">
        <f>-Diabetes!AK133*(InputData!$BB$5-1)/(Diabetes!Q133*(InputData!$BB$5-1)+1)</f>
        <v>0</v>
      </c>
      <c r="AZ134" s="587">
        <f>-Diabetes!AK133*(InputData!$BC$5-1)/(Diabetes!Q133*(InputData!$BC$5-1)+1)</f>
        <v>0</v>
      </c>
      <c r="BA134" s="588">
        <f t="shared" si="12"/>
        <v>0</v>
      </c>
      <c r="BB134" s="589">
        <f t="shared" si="13"/>
        <v>0</v>
      </c>
      <c r="BC134" s="584">
        <f t="shared" si="23"/>
        <v>0</v>
      </c>
      <c r="BD134" s="589">
        <f t="shared" si="15"/>
        <v>0</v>
      </c>
      <c r="BE134" s="590">
        <f t="shared" si="16"/>
        <v>0</v>
      </c>
      <c r="BF134" s="589">
        <f t="shared" si="17"/>
        <v>1</v>
      </c>
      <c r="BG134" s="589">
        <f t="shared" si="18"/>
        <v>1</v>
      </c>
      <c r="BH134" s="588">
        <f>(1-BA134*(1-InputData!$BD$233))</f>
        <v>1</v>
      </c>
      <c r="BI134" s="589">
        <f>(1-BB134*(1-InputData!$BD$234))</f>
        <v>1</v>
      </c>
      <c r="BJ134" s="589">
        <f t="shared" si="19"/>
        <v>1</v>
      </c>
      <c r="BK134" s="589">
        <f t="shared" si="20"/>
        <v>1</v>
      </c>
      <c r="BL134" s="590">
        <f t="shared" si="21"/>
        <v>1</v>
      </c>
    </row>
    <row r="135" spans="1:64">
      <c r="A135" s="8" t="s">
        <v>14</v>
      </c>
      <c r="B135">
        <f t="shared" si="22"/>
        <v>125</v>
      </c>
      <c r="C135" s="286">
        <f>InputData!AK134</f>
        <v>0</v>
      </c>
      <c r="D135" s="287">
        <f>InputData!AL134</f>
        <v>0</v>
      </c>
      <c r="E135" s="287">
        <f>InputData!AM134</f>
        <v>0</v>
      </c>
      <c r="F135" s="287">
        <f>InputData!AN134</f>
        <v>0</v>
      </c>
      <c r="G135" s="741">
        <f>IF($AA$3&lt;$AD$3,EXP(InputData!$AB134*$AA$3^$AQ$2+InputData!$AA134),1)</f>
        <v>1</v>
      </c>
      <c r="H135" s="284">
        <f>IF($AB$3&lt;$AD$3,EXP(InputData!$AB134*$AB$3^$AQ$2+InputData!$AA134),1)</f>
        <v>1</v>
      </c>
      <c r="I135" s="284">
        <f>IF($AC$3&lt;$AD$3,EXP(InputData!$AB134*$AC$3^$AQ$2+InputData!$AA134),1)</f>
        <v>1</v>
      </c>
      <c r="J135" s="284">
        <f>IF($AD$3&lt;$AD$3,EXP(InputData!$AB134*$AD$3^RRinputs!$F$3+InputData!$AA134),1)</f>
        <v>1</v>
      </c>
      <c r="K135" s="741">
        <f>IF($AA$3&lt;$AD$3,EXP(InputData!$AD134*$AA$3^$AQ$3+InputData!$AC134),1)</f>
        <v>1</v>
      </c>
      <c r="L135" s="284">
        <f>IF($AB$3&lt;$AD$3,EXP(InputData!$AD134*$AB$3^$AQ$3+InputData!$AC134),1)</f>
        <v>1</v>
      </c>
      <c r="M135" s="284">
        <f>IF($AC$3&lt;$AD$3,EXP(InputData!$AD134*$AC$3^$AQ$3+InputData!$AC134),1)</f>
        <v>1</v>
      </c>
      <c r="N135" s="285">
        <f>IF($AD$3&lt;$AD$3,EXP(InputData!$AD134*$AD$3^RRinputs!$F$3+InputData!$AC134),1)</f>
        <v>1</v>
      </c>
      <c r="O135" s="955">
        <f>IF($AA$4&lt;$AD$3,EXP(InputData!$AF134*$AA$3^$AQ$2+InputData!$AE134),1)</f>
        <v>1</v>
      </c>
      <c r="P135" s="284">
        <f>IF($AB$3&lt;$AD$3,EXP(InputData!$AF134*$AB$3^$AQ$2+InputData!$AE134),1)</f>
        <v>1</v>
      </c>
      <c r="Q135" s="284">
        <f>IF($AC$3&lt;$AD$3,EXP(InputData!$AF134*$AC$3^$AQ$2+InputData!$AE134),1)</f>
        <v>1</v>
      </c>
      <c r="R135" s="284">
        <v>1</v>
      </c>
      <c r="S135" s="741">
        <f>IF($AA$3&lt;$AD$3,EXP(InputData!$AH134*$AA$3^$AQ$3+InputData!$AG134),1)</f>
        <v>1</v>
      </c>
      <c r="T135" s="284">
        <f>IF($AB$3&lt;$AD$3,EXP(InputData!$AH134*$AB$3^$AQ$3+InputData!$AG134),1)</f>
        <v>1</v>
      </c>
      <c r="U135" s="284">
        <f>IF($AC$3&lt;$AD$3,EXP(InputData!$AH134*$AC$3^$AQ$3+InputData!$AG134),1)</f>
        <v>1</v>
      </c>
      <c r="V135" s="284">
        <f>IF($AD$3&lt;$AD$3,EXP(InputData!$AH134*$AD$3^RRinputs!$F$3+InputData!$AG134),1)</f>
        <v>1</v>
      </c>
      <c r="W135" s="741">
        <f>IF($AA$3&lt;$AD$3,EXP(InputData!$AJ134*$AA$3^$AQ$2+InputData!$AI134),1)</f>
        <v>1</v>
      </c>
      <c r="X135" s="284">
        <f>IF($AB$3&lt;$AD$3,EXP(InputData!$AJ134*$AB$3^$AQ$2+InputData!$AI134),1)</f>
        <v>1</v>
      </c>
      <c r="Y135" s="284">
        <f>IF($AC$3&lt;$AD$3,EXP(InputData!$AJ134*$AC$3^$AQ$2+InputData!$AI134),1)</f>
        <v>1</v>
      </c>
      <c r="Z135" s="284">
        <f>IF($AD$3&lt;$AD$3,EXP(InputData!$AJ134*$AD$3^RRinputs!F$3+InputData!$AI134),1)</f>
        <v>1</v>
      </c>
      <c r="AA135" s="949">
        <f>AA$3+'Run model'!$F$13</f>
        <v>204.75000001000006</v>
      </c>
      <c r="AB135" s="724">
        <f>AB$3+'Run model'!$F$13</f>
        <v>486.45570000000004</v>
      </c>
      <c r="AC135" s="724">
        <f>AC$3+'Run model'!$F$13</f>
        <v>1229.4259999999999</v>
      </c>
      <c r="AD135" s="724">
        <f>AD$3+'Run model'!$F$13</f>
        <v>3305.181</v>
      </c>
      <c r="AE135" s="263">
        <f>IF(AA135&lt;$AD$3,EXP(InputData!$AB134*AA135^$AQ$2+InputData!$AA134),1)</f>
        <v>1</v>
      </c>
      <c r="AF135" s="264">
        <f>IF(AB135&lt;$AD$3,EXP(InputData!$AB134*AB135^$AQ$2+InputData!$AA134),1)</f>
        <v>1</v>
      </c>
      <c r="AG135" s="264">
        <f>IF(AC135&lt;$AD$3,EXP(InputData!$AB134*AC135^$AQ$2+InputData!$AA134),1)</f>
        <v>1</v>
      </c>
      <c r="AH135" s="264">
        <v>1</v>
      </c>
      <c r="AI135" s="741">
        <f>IF(AA135&lt;$AD$3,EXP(InputData!$AD134*AA135^$AQ$3+InputData!$AC134),1)</f>
        <v>1</v>
      </c>
      <c r="AJ135" s="284">
        <f>IF(AB135&lt;$AD$3,EXP(InputData!$AD134*AB135^$AQ$3+InputData!$AC134),1)</f>
        <v>1</v>
      </c>
      <c r="AK135" s="284">
        <f>IF(AC135&lt;$AD$3,EXP(InputData!$AD134*AC135^$AQ$3+InputData!$AC134),1)</f>
        <v>1</v>
      </c>
      <c r="AL135" s="284">
        <v>1</v>
      </c>
      <c r="AM135" s="741">
        <f>IF(AA135&lt;$AD$3,EXP(InputData!$AF134*AA135^$AQ$2+InputData!$AE134),1)</f>
        <v>1</v>
      </c>
      <c r="AN135" s="284">
        <f>IF(AB135&lt;$AD$3,EXP(InputData!$AF134*AB135^$AQ$2+InputData!$AE134),1)</f>
        <v>1</v>
      </c>
      <c r="AO135" s="284">
        <f>IF(AC135&lt;$AD$3,EXP(InputData!$AF134*AC135^$AQ$2+InputData!$AE134),1)</f>
        <v>1</v>
      </c>
      <c r="AP135" s="285">
        <v>1</v>
      </c>
      <c r="AQ135" s="284">
        <f>IF(AA135&lt;$AD$3,EXP(InputData!$AH134*AA135^RRinputs!F$3+InputData!$AG134),1)</f>
        <v>1</v>
      </c>
      <c r="AR135" s="284">
        <f>IF(AB135&lt;$AD$3,EXP(InputData!$AH134*AB135^$AQ$3+InputData!$AG134),1)</f>
        <v>1</v>
      </c>
      <c r="AS135" s="284">
        <f>IF(AC135&lt;$AD$3,EXP(InputData!$AH134*AC135^$AQ$3+InputData!$AG134),1)</f>
        <v>1</v>
      </c>
      <c r="AT135" s="284">
        <v>1</v>
      </c>
      <c r="AU135" s="741">
        <f>IF(AA135&lt;$AD$3,EXP(InputData!$AJ134*AA135^$AQ$2+InputData!$AI134),1)</f>
        <v>1</v>
      </c>
      <c r="AV135" s="284">
        <f>IF(AB135&lt;$AD$3,EXP(InputData!$AJ134*AB135^$AQ$2+InputData!$AI134),1)</f>
        <v>1</v>
      </c>
      <c r="AW135" s="284">
        <f>IF(AC135&lt;$AD$3,EXP(InputData!$AJ134*AC135^$AQ$2+InputData!$AI134),1)</f>
        <v>1</v>
      </c>
      <c r="AX135" s="285">
        <v>1</v>
      </c>
      <c r="AY135" s="586">
        <f>-Diabetes!AK134*(InputData!$BB$5-1)/(Diabetes!Q134*(InputData!$BB$5-1)+1)</f>
        <v>0</v>
      </c>
      <c r="AZ135" s="587">
        <f>-Diabetes!AK134*(InputData!$BC$5-1)/(Diabetes!Q134*(InputData!$BC$5-1)+1)</f>
        <v>0</v>
      </c>
      <c r="BA135" s="588">
        <f t="shared" ref="BA135:BA198" si="24">IFERROR(1-SUMPRODUCT($C135:$F135,AE135:AH135)/SUMPRODUCT($C135:$F135,G135:J135),0)</f>
        <v>0</v>
      </c>
      <c r="BB135" s="589">
        <f t="shared" ref="BB135:BB198" si="25">IFERROR(1-SUMPRODUCT($C135:$F135,AI135:AL135)/SUMPRODUCT($C135:$F135,K135:N135),0)</f>
        <v>0</v>
      </c>
      <c r="BC135" s="584">
        <f t="shared" si="23"/>
        <v>0</v>
      </c>
      <c r="BD135" s="589">
        <f t="shared" ref="BD135:BD198" si="26">IFERROR(1-SUMPRODUCT($C135:$F135,AQ135:AT135)/SUMPRODUCT($C135:$F135,S135:V135),0)</f>
        <v>0</v>
      </c>
      <c r="BE135" s="590">
        <f t="shared" ref="BE135:BE198" si="27">IFERROR(1-SUMPRODUCT($C135:$F135,AU135:AX135)/SUMPRODUCT($C135:$F135,W135:Z135),0)</f>
        <v>0</v>
      </c>
      <c r="BF135" s="589">
        <f t="shared" ref="BF135:BF198" si="28">(1-AY135)</f>
        <v>1</v>
      </c>
      <c r="BG135" s="589">
        <f t="shared" ref="BG135:BG198" si="29">(1-AZ135)</f>
        <v>1</v>
      </c>
      <c r="BH135" s="588">
        <f>(1-BA135*(1-InputData!$BD$233))</f>
        <v>1</v>
      </c>
      <c r="BI135" s="589">
        <f>(1-BB135*(1-InputData!$BD$234))</f>
        <v>1</v>
      </c>
      <c r="BJ135" s="589">
        <f t="shared" ref="BJ135:BJ198" si="30">(1-BC135)</f>
        <v>1</v>
      </c>
      <c r="BK135" s="589">
        <f t="shared" ref="BK135:BK198" si="31">(1-BD135)</f>
        <v>1</v>
      </c>
      <c r="BL135" s="590">
        <f t="shared" ref="BL135:BL198" si="32">(1-BE135)</f>
        <v>1</v>
      </c>
    </row>
    <row r="136" spans="1:64">
      <c r="A136" s="8" t="s">
        <v>14</v>
      </c>
      <c r="B136">
        <f t="shared" ref="B136:B199" si="33">B135+1</f>
        <v>126</v>
      </c>
      <c r="C136" s="286">
        <f>InputData!AK135</f>
        <v>0</v>
      </c>
      <c r="D136" s="287">
        <f>InputData!AL135</f>
        <v>0</v>
      </c>
      <c r="E136" s="287">
        <f>InputData!AM135</f>
        <v>0</v>
      </c>
      <c r="F136" s="287">
        <f>InputData!AN135</f>
        <v>0</v>
      </c>
      <c r="G136" s="741">
        <f>IF($AA$3&lt;$AD$3,EXP(InputData!$AB135*$AA$3^$AQ$2+InputData!$AA135),1)</f>
        <v>1</v>
      </c>
      <c r="H136" s="284">
        <f>IF($AB$3&lt;$AD$3,EXP(InputData!$AB135*$AB$3^$AQ$2+InputData!$AA135),1)</f>
        <v>1</v>
      </c>
      <c r="I136" s="284">
        <f>IF($AC$3&lt;$AD$3,EXP(InputData!$AB135*$AC$3^$AQ$2+InputData!$AA135),1)</f>
        <v>1</v>
      </c>
      <c r="J136" s="284">
        <f>IF($AD$3&lt;$AD$3,EXP(InputData!$AB135*$AD$3^RRinputs!$F$3+InputData!$AA135),1)</f>
        <v>1</v>
      </c>
      <c r="K136" s="741">
        <f>IF($AA$3&lt;$AD$3,EXP(InputData!$AD135*$AA$3^$AQ$3+InputData!$AC135),1)</f>
        <v>1</v>
      </c>
      <c r="L136" s="284">
        <f>IF($AB$3&lt;$AD$3,EXP(InputData!$AD135*$AB$3^$AQ$3+InputData!$AC135),1)</f>
        <v>1</v>
      </c>
      <c r="M136" s="284">
        <f>IF($AC$3&lt;$AD$3,EXP(InputData!$AD135*$AC$3^$AQ$3+InputData!$AC135),1)</f>
        <v>1</v>
      </c>
      <c r="N136" s="285">
        <f>IF($AD$3&lt;$AD$3,EXP(InputData!$AD135*$AD$3^RRinputs!$F$3+InputData!$AC135),1)</f>
        <v>1</v>
      </c>
      <c r="O136" s="955">
        <f>IF($AA$4&lt;$AD$3,EXP(InputData!$AF135*$AA$3^$AQ$2+InputData!$AE135),1)</f>
        <v>1</v>
      </c>
      <c r="P136" s="284">
        <f>IF($AB$3&lt;$AD$3,EXP(InputData!$AF135*$AB$3^$AQ$2+InputData!$AE135),1)</f>
        <v>1</v>
      </c>
      <c r="Q136" s="284">
        <f>IF($AC$3&lt;$AD$3,EXP(InputData!$AF135*$AC$3^$AQ$2+InputData!$AE135),1)</f>
        <v>1</v>
      </c>
      <c r="R136" s="284">
        <v>1</v>
      </c>
      <c r="S136" s="741">
        <f>IF($AA$3&lt;$AD$3,EXP(InputData!$AH135*$AA$3^$AQ$3+InputData!$AG135),1)</f>
        <v>1</v>
      </c>
      <c r="T136" s="284">
        <f>IF($AB$3&lt;$AD$3,EXP(InputData!$AH135*$AB$3^$AQ$3+InputData!$AG135),1)</f>
        <v>1</v>
      </c>
      <c r="U136" s="284">
        <f>IF($AC$3&lt;$AD$3,EXP(InputData!$AH135*$AC$3^$AQ$3+InputData!$AG135),1)</f>
        <v>1</v>
      </c>
      <c r="V136" s="284">
        <f>IF($AD$3&lt;$AD$3,EXP(InputData!$AH135*$AD$3^RRinputs!$F$3+InputData!$AG135),1)</f>
        <v>1</v>
      </c>
      <c r="W136" s="741">
        <f>IF($AA$3&lt;$AD$3,EXP(InputData!$AJ135*$AA$3^$AQ$2+InputData!$AI135),1)</f>
        <v>1</v>
      </c>
      <c r="X136" s="284">
        <f>IF($AB$3&lt;$AD$3,EXP(InputData!$AJ135*$AB$3^$AQ$2+InputData!$AI135),1)</f>
        <v>1</v>
      </c>
      <c r="Y136" s="284">
        <f>IF($AC$3&lt;$AD$3,EXP(InputData!$AJ135*$AC$3^$AQ$2+InputData!$AI135),1)</f>
        <v>1</v>
      </c>
      <c r="Z136" s="284">
        <f>IF($AD$3&lt;$AD$3,EXP(InputData!$AJ135*$AD$3^RRinputs!F$3+InputData!$AI135),1)</f>
        <v>1</v>
      </c>
      <c r="AA136" s="949">
        <f>AA$3+'Run model'!$F$13</f>
        <v>204.75000001000006</v>
      </c>
      <c r="AB136" s="724">
        <f>AB$3+'Run model'!$F$13</f>
        <v>486.45570000000004</v>
      </c>
      <c r="AC136" s="724">
        <f>AC$3+'Run model'!$F$13</f>
        <v>1229.4259999999999</v>
      </c>
      <c r="AD136" s="724">
        <f>AD$3+'Run model'!$F$13</f>
        <v>3305.181</v>
      </c>
      <c r="AE136" s="263">
        <f>IF(AA136&lt;$AD$3,EXP(InputData!$AB135*AA136^$AQ$2+InputData!$AA135),1)</f>
        <v>1</v>
      </c>
      <c r="AF136" s="264">
        <f>IF(AB136&lt;$AD$3,EXP(InputData!$AB135*AB136^$AQ$2+InputData!$AA135),1)</f>
        <v>1</v>
      </c>
      <c r="AG136" s="264">
        <f>IF(AC136&lt;$AD$3,EXP(InputData!$AB135*AC136^$AQ$2+InputData!$AA135),1)</f>
        <v>1</v>
      </c>
      <c r="AH136" s="264">
        <v>1</v>
      </c>
      <c r="AI136" s="741">
        <f>IF(AA136&lt;$AD$3,EXP(InputData!$AD135*AA136^$AQ$3+InputData!$AC135),1)</f>
        <v>1</v>
      </c>
      <c r="AJ136" s="284">
        <f>IF(AB136&lt;$AD$3,EXP(InputData!$AD135*AB136^$AQ$3+InputData!$AC135),1)</f>
        <v>1</v>
      </c>
      <c r="AK136" s="284">
        <f>IF(AC136&lt;$AD$3,EXP(InputData!$AD135*AC136^$AQ$3+InputData!$AC135),1)</f>
        <v>1</v>
      </c>
      <c r="AL136" s="284">
        <v>1</v>
      </c>
      <c r="AM136" s="741">
        <f>IF(AA136&lt;$AD$3,EXP(InputData!$AF135*AA136^$AQ$2+InputData!$AE135),1)</f>
        <v>1</v>
      </c>
      <c r="AN136" s="284">
        <f>IF(AB136&lt;$AD$3,EXP(InputData!$AF135*AB136^$AQ$2+InputData!$AE135),1)</f>
        <v>1</v>
      </c>
      <c r="AO136" s="284">
        <f>IF(AC136&lt;$AD$3,EXP(InputData!$AF135*AC136^$AQ$2+InputData!$AE135),1)</f>
        <v>1</v>
      </c>
      <c r="AP136" s="285">
        <v>1</v>
      </c>
      <c r="AQ136" s="284">
        <f>IF(AA136&lt;$AD$3,EXP(InputData!$AH135*AA136^RRinputs!F$3+InputData!$AG135),1)</f>
        <v>1</v>
      </c>
      <c r="AR136" s="284">
        <f>IF(AB136&lt;$AD$3,EXP(InputData!$AH135*AB136^$AQ$3+InputData!$AG135),1)</f>
        <v>1</v>
      </c>
      <c r="AS136" s="284">
        <f>IF(AC136&lt;$AD$3,EXP(InputData!$AH135*AC136^$AQ$3+InputData!$AG135),1)</f>
        <v>1</v>
      </c>
      <c r="AT136" s="284">
        <v>1</v>
      </c>
      <c r="AU136" s="741">
        <f>IF(AA136&lt;$AD$3,EXP(InputData!$AJ135*AA136^$AQ$2+InputData!$AI135),1)</f>
        <v>1</v>
      </c>
      <c r="AV136" s="284">
        <f>IF(AB136&lt;$AD$3,EXP(InputData!$AJ135*AB136^$AQ$2+InputData!$AI135),1)</f>
        <v>1</v>
      </c>
      <c r="AW136" s="284">
        <f>IF(AC136&lt;$AD$3,EXP(InputData!$AJ135*AC136^$AQ$2+InputData!$AI135),1)</f>
        <v>1</v>
      </c>
      <c r="AX136" s="285">
        <v>1</v>
      </c>
      <c r="AY136" s="586">
        <f>-Diabetes!AK135*(InputData!$BB$5-1)/(Diabetes!Q135*(InputData!$BB$5-1)+1)</f>
        <v>0</v>
      </c>
      <c r="AZ136" s="587">
        <f>-Diabetes!AK135*(InputData!$BC$5-1)/(Diabetes!Q135*(InputData!$BC$5-1)+1)</f>
        <v>0</v>
      </c>
      <c r="BA136" s="588">
        <f t="shared" si="24"/>
        <v>0</v>
      </c>
      <c r="BB136" s="589">
        <f t="shared" si="25"/>
        <v>0</v>
      </c>
      <c r="BC136" s="584">
        <f t="shared" si="23"/>
        <v>0</v>
      </c>
      <c r="BD136" s="589">
        <f t="shared" si="26"/>
        <v>0</v>
      </c>
      <c r="BE136" s="590">
        <f t="shared" si="27"/>
        <v>0</v>
      </c>
      <c r="BF136" s="589">
        <f t="shared" si="28"/>
        <v>1</v>
      </c>
      <c r="BG136" s="589">
        <f t="shared" si="29"/>
        <v>1</v>
      </c>
      <c r="BH136" s="588">
        <f>(1-BA136*(1-InputData!$BD$233))</f>
        <v>1</v>
      </c>
      <c r="BI136" s="589">
        <f>(1-BB136*(1-InputData!$BD$234))</f>
        <v>1</v>
      </c>
      <c r="BJ136" s="589">
        <f t="shared" si="30"/>
        <v>1</v>
      </c>
      <c r="BK136" s="589">
        <f t="shared" si="31"/>
        <v>1</v>
      </c>
      <c r="BL136" s="590">
        <f t="shared" si="32"/>
        <v>1</v>
      </c>
    </row>
    <row r="137" spans="1:64">
      <c r="A137" s="8" t="s">
        <v>14</v>
      </c>
      <c r="B137">
        <f t="shared" si="33"/>
        <v>127</v>
      </c>
      <c r="C137" s="286">
        <f>InputData!AK136</f>
        <v>0</v>
      </c>
      <c r="D137" s="287">
        <f>InputData!AL136</f>
        <v>0</v>
      </c>
      <c r="E137" s="287">
        <f>InputData!AM136</f>
        <v>0</v>
      </c>
      <c r="F137" s="287">
        <f>InputData!AN136</f>
        <v>0</v>
      </c>
      <c r="G137" s="741">
        <f>IF($AA$3&lt;$AD$3,EXP(InputData!$AB136*$AA$3^$AQ$2+InputData!$AA136),1)</f>
        <v>1</v>
      </c>
      <c r="H137" s="284">
        <f>IF($AB$3&lt;$AD$3,EXP(InputData!$AB136*$AB$3^$AQ$2+InputData!$AA136),1)</f>
        <v>1</v>
      </c>
      <c r="I137" s="284">
        <f>IF($AC$3&lt;$AD$3,EXP(InputData!$AB136*$AC$3^$AQ$2+InputData!$AA136),1)</f>
        <v>1</v>
      </c>
      <c r="J137" s="284">
        <f>IF($AD$3&lt;$AD$3,EXP(InputData!$AB136*$AD$3^RRinputs!$F$3+InputData!$AA136),1)</f>
        <v>1</v>
      </c>
      <c r="K137" s="741">
        <f>IF($AA$3&lt;$AD$3,EXP(InputData!$AD136*$AA$3^$AQ$3+InputData!$AC136),1)</f>
        <v>1</v>
      </c>
      <c r="L137" s="284">
        <f>IF($AB$3&lt;$AD$3,EXP(InputData!$AD136*$AB$3^$AQ$3+InputData!$AC136),1)</f>
        <v>1</v>
      </c>
      <c r="M137" s="284">
        <f>IF($AC$3&lt;$AD$3,EXP(InputData!$AD136*$AC$3^$AQ$3+InputData!$AC136),1)</f>
        <v>1</v>
      </c>
      <c r="N137" s="285">
        <f>IF($AD$3&lt;$AD$3,EXP(InputData!$AD136*$AD$3^RRinputs!$F$3+InputData!$AC136),1)</f>
        <v>1</v>
      </c>
      <c r="O137" s="955">
        <f>IF($AA$4&lt;$AD$3,EXP(InputData!$AF136*$AA$3^$AQ$2+InputData!$AE136),1)</f>
        <v>1</v>
      </c>
      <c r="P137" s="284">
        <f>IF($AB$3&lt;$AD$3,EXP(InputData!$AF136*$AB$3^$AQ$2+InputData!$AE136),1)</f>
        <v>1</v>
      </c>
      <c r="Q137" s="284">
        <f>IF($AC$3&lt;$AD$3,EXP(InputData!$AF136*$AC$3^$AQ$2+InputData!$AE136),1)</f>
        <v>1</v>
      </c>
      <c r="R137" s="284">
        <v>1</v>
      </c>
      <c r="S137" s="741">
        <f>IF($AA$3&lt;$AD$3,EXP(InputData!$AH136*$AA$3^$AQ$3+InputData!$AG136),1)</f>
        <v>1</v>
      </c>
      <c r="T137" s="284">
        <f>IF($AB$3&lt;$AD$3,EXP(InputData!$AH136*$AB$3^$AQ$3+InputData!$AG136),1)</f>
        <v>1</v>
      </c>
      <c r="U137" s="284">
        <f>IF($AC$3&lt;$AD$3,EXP(InputData!$AH136*$AC$3^$AQ$3+InputData!$AG136),1)</f>
        <v>1</v>
      </c>
      <c r="V137" s="284">
        <f>IF($AD$3&lt;$AD$3,EXP(InputData!$AH136*$AD$3^RRinputs!$F$3+InputData!$AG136),1)</f>
        <v>1</v>
      </c>
      <c r="W137" s="741">
        <f>IF($AA$3&lt;$AD$3,EXP(InputData!$AJ136*$AA$3^$AQ$2+InputData!$AI136),1)</f>
        <v>1</v>
      </c>
      <c r="X137" s="284">
        <f>IF($AB$3&lt;$AD$3,EXP(InputData!$AJ136*$AB$3^$AQ$2+InputData!$AI136),1)</f>
        <v>1</v>
      </c>
      <c r="Y137" s="284">
        <f>IF($AC$3&lt;$AD$3,EXP(InputData!$AJ136*$AC$3^$AQ$2+InputData!$AI136),1)</f>
        <v>1</v>
      </c>
      <c r="Z137" s="284">
        <f>IF($AD$3&lt;$AD$3,EXP(InputData!$AJ136*$AD$3^RRinputs!F$3+InputData!$AI136),1)</f>
        <v>1</v>
      </c>
      <c r="AA137" s="949">
        <f>AA$3+'Run model'!$F$13</f>
        <v>204.75000001000006</v>
      </c>
      <c r="AB137" s="724">
        <f>AB$3+'Run model'!$F$13</f>
        <v>486.45570000000004</v>
      </c>
      <c r="AC137" s="724">
        <f>AC$3+'Run model'!$F$13</f>
        <v>1229.4259999999999</v>
      </c>
      <c r="AD137" s="724">
        <f>AD$3+'Run model'!$F$13</f>
        <v>3305.181</v>
      </c>
      <c r="AE137" s="263">
        <f>IF(AA137&lt;$AD$3,EXP(InputData!$AB136*AA137^$AQ$2+InputData!$AA136),1)</f>
        <v>1</v>
      </c>
      <c r="AF137" s="264">
        <f>IF(AB137&lt;$AD$3,EXP(InputData!$AB136*AB137^$AQ$2+InputData!$AA136),1)</f>
        <v>1</v>
      </c>
      <c r="AG137" s="264">
        <f>IF(AC137&lt;$AD$3,EXP(InputData!$AB136*AC137^$AQ$2+InputData!$AA136),1)</f>
        <v>1</v>
      </c>
      <c r="AH137" s="264">
        <v>1</v>
      </c>
      <c r="AI137" s="741">
        <f>IF(AA137&lt;$AD$3,EXP(InputData!$AD136*AA137^$AQ$3+InputData!$AC136),1)</f>
        <v>1</v>
      </c>
      <c r="AJ137" s="284">
        <f>IF(AB137&lt;$AD$3,EXP(InputData!$AD136*AB137^$AQ$3+InputData!$AC136),1)</f>
        <v>1</v>
      </c>
      <c r="AK137" s="284">
        <f>IF(AC137&lt;$AD$3,EXP(InputData!$AD136*AC137^$AQ$3+InputData!$AC136),1)</f>
        <v>1</v>
      </c>
      <c r="AL137" s="284">
        <v>1</v>
      </c>
      <c r="AM137" s="741">
        <f>IF(AA137&lt;$AD$3,EXP(InputData!$AF136*AA137^$AQ$2+InputData!$AE136),1)</f>
        <v>1</v>
      </c>
      <c r="AN137" s="284">
        <f>IF(AB137&lt;$AD$3,EXP(InputData!$AF136*AB137^$AQ$2+InputData!$AE136),1)</f>
        <v>1</v>
      </c>
      <c r="AO137" s="284">
        <f>IF(AC137&lt;$AD$3,EXP(InputData!$AF136*AC137^$AQ$2+InputData!$AE136),1)</f>
        <v>1</v>
      </c>
      <c r="AP137" s="285">
        <v>1</v>
      </c>
      <c r="AQ137" s="284">
        <f>IF(AA137&lt;$AD$3,EXP(InputData!$AH136*AA137^RRinputs!F$3+InputData!$AG136),1)</f>
        <v>1</v>
      </c>
      <c r="AR137" s="284">
        <f>IF(AB137&lt;$AD$3,EXP(InputData!$AH136*AB137^$AQ$3+InputData!$AG136),1)</f>
        <v>1</v>
      </c>
      <c r="AS137" s="284">
        <f>IF(AC137&lt;$AD$3,EXP(InputData!$AH136*AC137^$AQ$3+InputData!$AG136),1)</f>
        <v>1</v>
      </c>
      <c r="AT137" s="284">
        <v>1</v>
      </c>
      <c r="AU137" s="741">
        <f>IF(AA137&lt;$AD$3,EXP(InputData!$AJ136*AA137^$AQ$2+InputData!$AI136),1)</f>
        <v>1</v>
      </c>
      <c r="AV137" s="284">
        <f>IF(AB137&lt;$AD$3,EXP(InputData!$AJ136*AB137^$AQ$2+InputData!$AI136),1)</f>
        <v>1</v>
      </c>
      <c r="AW137" s="284">
        <f>IF(AC137&lt;$AD$3,EXP(InputData!$AJ136*AC137^$AQ$2+InputData!$AI136),1)</f>
        <v>1</v>
      </c>
      <c r="AX137" s="285">
        <v>1</v>
      </c>
      <c r="AY137" s="586">
        <f>-Diabetes!AK136*(InputData!$BB$5-1)/(Diabetes!Q136*(InputData!$BB$5-1)+1)</f>
        <v>0</v>
      </c>
      <c r="AZ137" s="587">
        <f>-Diabetes!AK136*(InputData!$BC$5-1)/(Diabetes!Q136*(InputData!$BC$5-1)+1)</f>
        <v>0</v>
      </c>
      <c r="BA137" s="588">
        <f t="shared" si="24"/>
        <v>0</v>
      </c>
      <c r="BB137" s="589">
        <f t="shared" si="25"/>
        <v>0</v>
      </c>
      <c r="BC137" s="584">
        <f t="shared" si="23"/>
        <v>0</v>
      </c>
      <c r="BD137" s="589">
        <f t="shared" si="26"/>
        <v>0</v>
      </c>
      <c r="BE137" s="590">
        <f t="shared" si="27"/>
        <v>0</v>
      </c>
      <c r="BF137" s="589">
        <f t="shared" si="28"/>
        <v>1</v>
      </c>
      <c r="BG137" s="589">
        <f t="shared" si="29"/>
        <v>1</v>
      </c>
      <c r="BH137" s="588">
        <f>(1-BA137*(1-InputData!$BD$233))</f>
        <v>1</v>
      </c>
      <c r="BI137" s="589">
        <f>(1-BB137*(1-InputData!$BD$234))</f>
        <v>1</v>
      </c>
      <c r="BJ137" s="589">
        <f t="shared" si="30"/>
        <v>1</v>
      </c>
      <c r="BK137" s="589">
        <f t="shared" si="31"/>
        <v>1</v>
      </c>
      <c r="BL137" s="590">
        <f t="shared" si="32"/>
        <v>1</v>
      </c>
    </row>
    <row r="138" spans="1:64">
      <c r="A138" s="8" t="s">
        <v>14</v>
      </c>
      <c r="B138">
        <f t="shared" si="33"/>
        <v>128</v>
      </c>
      <c r="C138" s="286">
        <f>InputData!AK137</f>
        <v>0</v>
      </c>
      <c r="D138" s="287">
        <f>InputData!AL137</f>
        <v>0</v>
      </c>
      <c r="E138" s="287">
        <f>InputData!AM137</f>
        <v>0</v>
      </c>
      <c r="F138" s="287">
        <f>InputData!AN137</f>
        <v>0</v>
      </c>
      <c r="G138" s="741">
        <f>IF($AA$3&lt;$AD$3,EXP(InputData!$AB137*$AA$3^$AQ$2+InputData!$AA137),1)</f>
        <v>1</v>
      </c>
      <c r="H138" s="284">
        <f>IF($AB$3&lt;$AD$3,EXP(InputData!$AB137*$AB$3^$AQ$2+InputData!$AA137),1)</f>
        <v>1</v>
      </c>
      <c r="I138" s="284">
        <f>IF($AC$3&lt;$AD$3,EXP(InputData!$AB137*$AC$3^$AQ$2+InputData!$AA137),1)</f>
        <v>1</v>
      </c>
      <c r="J138" s="284">
        <f>IF($AD$3&lt;$AD$3,EXP(InputData!$AB137*$AD$3^RRinputs!$F$3+InputData!$AA137),1)</f>
        <v>1</v>
      </c>
      <c r="K138" s="741">
        <f>IF($AA$3&lt;$AD$3,EXP(InputData!$AD137*$AA$3^$AQ$3+InputData!$AC137),1)</f>
        <v>1</v>
      </c>
      <c r="L138" s="284">
        <f>IF($AB$3&lt;$AD$3,EXP(InputData!$AD137*$AB$3^$AQ$3+InputData!$AC137),1)</f>
        <v>1</v>
      </c>
      <c r="M138" s="284">
        <f>IF($AC$3&lt;$AD$3,EXP(InputData!$AD137*$AC$3^$AQ$3+InputData!$AC137),1)</f>
        <v>1</v>
      </c>
      <c r="N138" s="285">
        <f>IF($AD$3&lt;$AD$3,EXP(InputData!$AD137*$AD$3^RRinputs!$F$3+InputData!$AC137),1)</f>
        <v>1</v>
      </c>
      <c r="O138" s="955">
        <f>IF($AA$4&lt;$AD$3,EXP(InputData!$AF137*$AA$3^$AQ$2+InputData!$AE137),1)</f>
        <v>1</v>
      </c>
      <c r="P138" s="284">
        <f>IF($AB$3&lt;$AD$3,EXP(InputData!$AF137*$AB$3^$AQ$2+InputData!$AE137),1)</f>
        <v>1</v>
      </c>
      <c r="Q138" s="284">
        <f>IF($AC$3&lt;$AD$3,EXP(InputData!$AF137*$AC$3^$AQ$2+InputData!$AE137),1)</f>
        <v>1</v>
      </c>
      <c r="R138" s="284">
        <v>1</v>
      </c>
      <c r="S138" s="741">
        <f>IF($AA$3&lt;$AD$3,EXP(InputData!$AH137*$AA$3^$AQ$3+InputData!$AG137),1)</f>
        <v>1</v>
      </c>
      <c r="T138" s="284">
        <f>IF($AB$3&lt;$AD$3,EXP(InputData!$AH137*$AB$3^$AQ$3+InputData!$AG137),1)</f>
        <v>1</v>
      </c>
      <c r="U138" s="284">
        <f>IF($AC$3&lt;$AD$3,EXP(InputData!$AH137*$AC$3^$AQ$3+InputData!$AG137),1)</f>
        <v>1</v>
      </c>
      <c r="V138" s="284">
        <f>IF($AD$3&lt;$AD$3,EXP(InputData!$AH137*$AD$3^RRinputs!$F$3+InputData!$AG137),1)</f>
        <v>1</v>
      </c>
      <c r="W138" s="741">
        <f>IF($AA$3&lt;$AD$3,EXP(InputData!$AJ137*$AA$3^$AQ$2+InputData!$AI137),1)</f>
        <v>1</v>
      </c>
      <c r="X138" s="284">
        <f>IF($AB$3&lt;$AD$3,EXP(InputData!$AJ137*$AB$3^$AQ$2+InputData!$AI137),1)</f>
        <v>1</v>
      </c>
      <c r="Y138" s="284">
        <f>IF($AC$3&lt;$AD$3,EXP(InputData!$AJ137*$AC$3^$AQ$2+InputData!$AI137),1)</f>
        <v>1</v>
      </c>
      <c r="Z138" s="284">
        <f>IF($AD$3&lt;$AD$3,EXP(InputData!$AJ137*$AD$3^RRinputs!F$3+InputData!$AI137),1)</f>
        <v>1</v>
      </c>
      <c r="AA138" s="949">
        <f>AA$3+'Run model'!$F$13</f>
        <v>204.75000001000006</v>
      </c>
      <c r="AB138" s="724">
        <f>AB$3+'Run model'!$F$13</f>
        <v>486.45570000000004</v>
      </c>
      <c r="AC138" s="724">
        <f>AC$3+'Run model'!$F$13</f>
        <v>1229.4259999999999</v>
      </c>
      <c r="AD138" s="724">
        <f>AD$3+'Run model'!$F$13</f>
        <v>3305.181</v>
      </c>
      <c r="AE138" s="263">
        <f>IF(AA138&lt;$AD$3,EXP(InputData!$AB137*AA138^$AQ$2+InputData!$AA137),1)</f>
        <v>1</v>
      </c>
      <c r="AF138" s="264">
        <f>IF(AB138&lt;$AD$3,EXP(InputData!$AB137*AB138^$AQ$2+InputData!$AA137),1)</f>
        <v>1</v>
      </c>
      <c r="AG138" s="264">
        <f>IF(AC138&lt;$AD$3,EXP(InputData!$AB137*AC138^$AQ$2+InputData!$AA137),1)</f>
        <v>1</v>
      </c>
      <c r="AH138" s="264">
        <v>1</v>
      </c>
      <c r="AI138" s="741">
        <f>IF(AA138&lt;$AD$3,EXP(InputData!$AD137*AA138^$AQ$3+InputData!$AC137),1)</f>
        <v>1</v>
      </c>
      <c r="AJ138" s="284">
        <f>IF(AB138&lt;$AD$3,EXP(InputData!$AD137*AB138^$AQ$3+InputData!$AC137),1)</f>
        <v>1</v>
      </c>
      <c r="AK138" s="284">
        <f>IF(AC138&lt;$AD$3,EXP(InputData!$AD137*AC138^$AQ$3+InputData!$AC137),1)</f>
        <v>1</v>
      </c>
      <c r="AL138" s="284">
        <v>1</v>
      </c>
      <c r="AM138" s="741">
        <f>IF(AA138&lt;$AD$3,EXP(InputData!$AF137*AA138^$AQ$2+InputData!$AE137),1)</f>
        <v>1</v>
      </c>
      <c r="AN138" s="284">
        <f>IF(AB138&lt;$AD$3,EXP(InputData!$AF137*AB138^$AQ$2+InputData!$AE137),1)</f>
        <v>1</v>
      </c>
      <c r="AO138" s="284">
        <f>IF(AC138&lt;$AD$3,EXP(InputData!$AF137*AC138^$AQ$2+InputData!$AE137),1)</f>
        <v>1</v>
      </c>
      <c r="AP138" s="285">
        <v>1</v>
      </c>
      <c r="AQ138" s="284">
        <f>IF(AA138&lt;$AD$3,EXP(InputData!$AH137*AA138^RRinputs!F$3+InputData!$AG137),1)</f>
        <v>1</v>
      </c>
      <c r="AR138" s="284">
        <f>IF(AB138&lt;$AD$3,EXP(InputData!$AH137*AB138^$AQ$3+InputData!$AG137),1)</f>
        <v>1</v>
      </c>
      <c r="AS138" s="284">
        <f>IF(AC138&lt;$AD$3,EXP(InputData!$AH137*AC138^$AQ$3+InputData!$AG137),1)</f>
        <v>1</v>
      </c>
      <c r="AT138" s="284">
        <v>1</v>
      </c>
      <c r="AU138" s="741">
        <f>IF(AA138&lt;$AD$3,EXP(InputData!$AJ137*AA138^$AQ$2+InputData!$AI137),1)</f>
        <v>1</v>
      </c>
      <c r="AV138" s="284">
        <f>IF(AB138&lt;$AD$3,EXP(InputData!$AJ137*AB138^$AQ$2+InputData!$AI137),1)</f>
        <v>1</v>
      </c>
      <c r="AW138" s="284">
        <f>IF(AC138&lt;$AD$3,EXP(InputData!$AJ137*AC138^$AQ$2+InputData!$AI137),1)</f>
        <v>1</v>
      </c>
      <c r="AX138" s="285">
        <v>1</v>
      </c>
      <c r="AY138" s="586">
        <f>-Diabetes!AK137*(InputData!$BB$5-1)/(Diabetes!Q137*(InputData!$BB$5-1)+1)</f>
        <v>0</v>
      </c>
      <c r="AZ138" s="587">
        <f>-Diabetes!AK137*(InputData!$BC$5-1)/(Diabetes!Q137*(InputData!$BC$5-1)+1)</f>
        <v>0</v>
      </c>
      <c r="BA138" s="588">
        <f t="shared" si="24"/>
        <v>0</v>
      </c>
      <c r="BB138" s="589">
        <f t="shared" si="25"/>
        <v>0</v>
      </c>
      <c r="BC138" s="584">
        <f t="shared" si="23"/>
        <v>0</v>
      </c>
      <c r="BD138" s="589">
        <f t="shared" si="26"/>
        <v>0</v>
      </c>
      <c r="BE138" s="590">
        <f t="shared" si="27"/>
        <v>0</v>
      </c>
      <c r="BF138" s="589">
        <f t="shared" si="28"/>
        <v>1</v>
      </c>
      <c r="BG138" s="589">
        <f t="shared" si="29"/>
        <v>1</v>
      </c>
      <c r="BH138" s="588">
        <f>(1-BA138*(1-InputData!$BD$233))</f>
        <v>1</v>
      </c>
      <c r="BI138" s="589">
        <f>(1-BB138*(1-InputData!$BD$234))</f>
        <v>1</v>
      </c>
      <c r="BJ138" s="589">
        <f t="shared" si="30"/>
        <v>1</v>
      </c>
      <c r="BK138" s="589">
        <f t="shared" si="31"/>
        <v>1</v>
      </c>
      <c r="BL138" s="590">
        <f t="shared" si="32"/>
        <v>1</v>
      </c>
    </row>
    <row r="139" spans="1:64">
      <c r="A139" s="8" t="s">
        <v>14</v>
      </c>
      <c r="B139">
        <f t="shared" si="33"/>
        <v>129</v>
      </c>
      <c r="C139" s="286">
        <f>InputData!AK138</f>
        <v>0</v>
      </c>
      <c r="D139" s="287">
        <f>InputData!AL138</f>
        <v>0</v>
      </c>
      <c r="E139" s="287">
        <f>InputData!AM138</f>
        <v>0</v>
      </c>
      <c r="F139" s="287">
        <f>InputData!AN138</f>
        <v>0</v>
      </c>
      <c r="G139" s="741">
        <f>IF($AA$3&lt;$AD$3,EXP(InputData!$AB138*$AA$3^$AQ$2+InputData!$AA138),1)</f>
        <v>1</v>
      </c>
      <c r="H139" s="284">
        <f>IF($AB$3&lt;$AD$3,EXP(InputData!$AB138*$AB$3^$AQ$2+InputData!$AA138),1)</f>
        <v>1</v>
      </c>
      <c r="I139" s="284">
        <f>IF($AC$3&lt;$AD$3,EXP(InputData!$AB138*$AC$3^$AQ$2+InputData!$AA138),1)</f>
        <v>1</v>
      </c>
      <c r="J139" s="284">
        <f>IF($AD$3&lt;$AD$3,EXP(InputData!$AB138*$AD$3^RRinputs!$F$3+InputData!$AA138),1)</f>
        <v>1</v>
      </c>
      <c r="K139" s="741">
        <f>IF($AA$3&lt;$AD$3,EXP(InputData!$AD138*$AA$3^$AQ$3+InputData!$AC138),1)</f>
        <v>1</v>
      </c>
      <c r="L139" s="284">
        <f>IF($AB$3&lt;$AD$3,EXP(InputData!$AD138*$AB$3^$AQ$3+InputData!$AC138),1)</f>
        <v>1</v>
      </c>
      <c r="M139" s="284">
        <f>IF($AC$3&lt;$AD$3,EXP(InputData!$AD138*$AC$3^$AQ$3+InputData!$AC138),1)</f>
        <v>1</v>
      </c>
      <c r="N139" s="285">
        <f>IF($AD$3&lt;$AD$3,EXP(InputData!$AD138*$AD$3^RRinputs!$F$3+InputData!$AC138),1)</f>
        <v>1</v>
      </c>
      <c r="O139" s="955">
        <f>IF($AA$4&lt;$AD$3,EXP(InputData!$AF138*$AA$3^$AQ$2+InputData!$AE138),1)</f>
        <v>1</v>
      </c>
      <c r="P139" s="284">
        <f>IF($AB$3&lt;$AD$3,EXP(InputData!$AF138*$AB$3^$AQ$2+InputData!$AE138),1)</f>
        <v>1</v>
      </c>
      <c r="Q139" s="284">
        <f>IF($AC$3&lt;$AD$3,EXP(InputData!$AF138*$AC$3^$AQ$2+InputData!$AE138),1)</f>
        <v>1</v>
      </c>
      <c r="R139" s="284">
        <v>1</v>
      </c>
      <c r="S139" s="741">
        <f>IF($AA$3&lt;$AD$3,EXP(InputData!$AH138*$AA$3^$AQ$3+InputData!$AG138),1)</f>
        <v>1</v>
      </c>
      <c r="T139" s="284">
        <f>IF($AB$3&lt;$AD$3,EXP(InputData!$AH138*$AB$3^$AQ$3+InputData!$AG138),1)</f>
        <v>1</v>
      </c>
      <c r="U139" s="284">
        <f>IF($AC$3&lt;$AD$3,EXP(InputData!$AH138*$AC$3^$AQ$3+InputData!$AG138),1)</f>
        <v>1</v>
      </c>
      <c r="V139" s="284">
        <f>IF($AD$3&lt;$AD$3,EXP(InputData!$AH138*$AD$3^RRinputs!$F$3+InputData!$AG138),1)</f>
        <v>1</v>
      </c>
      <c r="W139" s="741">
        <f>IF($AA$3&lt;$AD$3,EXP(InputData!$AJ138*$AA$3^$AQ$2+InputData!$AI138),1)</f>
        <v>1</v>
      </c>
      <c r="X139" s="284">
        <f>IF($AB$3&lt;$AD$3,EXP(InputData!$AJ138*$AB$3^$AQ$2+InputData!$AI138),1)</f>
        <v>1</v>
      </c>
      <c r="Y139" s="284">
        <f>IF($AC$3&lt;$AD$3,EXP(InputData!$AJ138*$AC$3^$AQ$2+InputData!$AI138),1)</f>
        <v>1</v>
      </c>
      <c r="Z139" s="284">
        <f>IF($AD$3&lt;$AD$3,EXP(InputData!$AJ138*$AD$3^RRinputs!F$3+InputData!$AI138),1)</f>
        <v>1</v>
      </c>
      <c r="AA139" s="949">
        <f>AA$3+'Run model'!$F$13</f>
        <v>204.75000001000006</v>
      </c>
      <c r="AB139" s="724">
        <f>AB$3+'Run model'!$F$13</f>
        <v>486.45570000000004</v>
      </c>
      <c r="AC139" s="724">
        <f>AC$3+'Run model'!$F$13</f>
        <v>1229.4259999999999</v>
      </c>
      <c r="AD139" s="724">
        <f>AD$3+'Run model'!$F$13</f>
        <v>3305.181</v>
      </c>
      <c r="AE139" s="263">
        <f>IF(AA139&lt;$AD$3,EXP(InputData!$AB138*AA139^$AQ$2+InputData!$AA138),1)</f>
        <v>1</v>
      </c>
      <c r="AF139" s="264">
        <f>IF(AB139&lt;$AD$3,EXP(InputData!$AB138*AB139^$AQ$2+InputData!$AA138),1)</f>
        <v>1</v>
      </c>
      <c r="AG139" s="264">
        <f>IF(AC139&lt;$AD$3,EXP(InputData!$AB138*AC139^$AQ$2+InputData!$AA138),1)</f>
        <v>1</v>
      </c>
      <c r="AH139" s="264">
        <v>1</v>
      </c>
      <c r="AI139" s="741">
        <f>IF(AA139&lt;$AD$3,EXP(InputData!$AD138*AA139^$AQ$3+InputData!$AC138),1)</f>
        <v>1</v>
      </c>
      <c r="AJ139" s="284">
        <f>IF(AB139&lt;$AD$3,EXP(InputData!$AD138*AB139^$AQ$3+InputData!$AC138),1)</f>
        <v>1</v>
      </c>
      <c r="AK139" s="284">
        <f>IF(AC139&lt;$AD$3,EXP(InputData!$AD138*AC139^$AQ$3+InputData!$AC138),1)</f>
        <v>1</v>
      </c>
      <c r="AL139" s="284">
        <v>1</v>
      </c>
      <c r="AM139" s="741">
        <f>IF(AA139&lt;$AD$3,EXP(InputData!$AF138*AA139^$AQ$2+InputData!$AE138),1)</f>
        <v>1</v>
      </c>
      <c r="AN139" s="284">
        <f>IF(AB139&lt;$AD$3,EXP(InputData!$AF138*AB139^$AQ$2+InputData!$AE138),1)</f>
        <v>1</v>
      </c>
      <c r="AO139" s="284">
        <f>IF(AC139&lt;$AD$3,EXP(InputData!$AF138*AC139^$AQ$2+InputData!$AE138),1)</f>
        <v>1</v>
      </c>
      <c r="AP139" s="285">
        <v>1</v>
      </c>
      <c r="AQ139" s="284">
        <f>IF(AA139&lt;$AD$3,EXP(InputData!$AH138*AA139^RRinputs!F$3+InputData!$AG138),1)</f>
        <v>1</v>
      </c>
      <c r="AR139" s="284">
        <f>IF(AB139&lt;$AD$3,EXP(InputData!$AH138*AB139^$AQ$3+InputData!$AG138),1)</f>
        <v>1</v>
      </c>
      <c r="AS139" s="284">
        <f>IF(AC139&lt;$AD$3,EXP(InputData!$AH138*AC139^$AQ$3+InputData!$AG138),1)</f>
        <v>1</v>
      </c>
      <c r="AT139" s="284">
        <v>1</v>
      </c>
      <c r="AU139" s="741">
        <f>IF(AA139&lt;$AD$3,EXP(InputData!$AJ138*AA139^$AQ$2+InputData!$AI138),1)</f>
        <v>1</v>
      </c>
      <c r="AV139" s="284">
        <f>IF(AB139&lt;$AD$3,EXP(InputData!$AJ138*AB139^$AQ$2+InputData!$AI138),1)</f>
        <v>1</v>
      </c>
      <c r="AW139" s="284">
        <f>IF(AC139&lt;$AD$3,EXP(InputData!$AJ138*AC139^$AQ$2+InputData!$AI138),1)</f>
        <v>1</v>
      </c>
      <c r="AX139" s="285">
        <v>1</v>
      </c>
      <c r="AY139" s="586">
        <f>-Diabetes!AK138*(InputData!$BB$5-1)/(Diabetes!Q138*(InputData!$BB$5-1)+1)</f>
        <v>0</v>
      </c>
      <c r="AZ139" s="587">
        <f>-Diabetes!AK138*(InputData!$BC$5-1)/(Diabetes!Q138*(InputData!$BC$5-1)+1)</f>
        <v>0</v>
      </c>
      <c r="BA139" s="588">
        <f t="shared" si="24"/>
        <v>0</v>
      </c>
      <c r="BB139" s="589">
        <f t="shared" si="25"/>
        <v>0</v>
      </c>
      <c r="BC139" s="584">
        <f t="shared" si="23"/>
        <v>0</v>
      </c>
      <c r="BD139" s="589">
        <f t="shared" si="26"/>
        <v>0</v>
      </c>
      <c r="BE139" s="590">
        <f t="shared" si="27"/>
        <v>0</v>
      </c>
      <c r="BF139" s="589">
        <f t="shared" si="28"/>
        <v>1</v>
      </c>
      <c r="BG139" s="589">
        <f t="shared" si="29"/>
        <v>1</v>
      </c>
      <c r="BH139" s="588">
        <f>(1-BA139*(1-InputData!$BD$233))</f>
        <v>1</v>
      </c>
      <c r="BI139" s="589">
        <f>(1-BB139*(1-InputData!$BD$234))</f>
        <v>1</v>
      </c>
      <c r="BJ139" s="589">
        <f t="shared" si="30"/>
        <v>1</v>
      </c>
      <c r="BK139" s="589">
        <f t="shared" si="31"/>
        <v>1</v>
      </c>
      <c r="BL139" s="590">
        <f t="shared" si="32"/>
        <v>1</v>
      </c>
    </row>
    <row r="140" spans="1:64">
      <c r="A140" s="8" t="s">
        <v>14</v>
      </c>
      <c r="B140">
        <f t="shared" si="33"/>
        <v>130</v>
      </c>
      <c r="C140" s="286">
        <f>InputData!AK139</f>
        <v>0</v>
      </c>
      <c r="D140" s="287">
        <f>InputData!AL139</f>
        <v>0</v>
      </c>
      <c r="E140" s="287">
        <f>InputData!AM139</f>
        <v>0</v>
      </c>
      <c r="F140" s="287">
        <f>InputData!AN139</f>
        <v>0</v>
      </c>
      <c r="G140" s="741">
        <f>IF($AA$3&lt;$AD$3,EXP(InputData!$AB139*$AA$3^$AQ$2+InputData!$AA139),1)</f>
        <v>1</v>
      </c>
      <c r="H140" s="284">
        <f>IF($AB$3&lt;$AD$3,EXP(InputData!$AB139*$AB$3^$AQ$2+InputData!$AA139),1)</f>
        <v>1</v>
      </c>
      <c r="I140" s="284">
        <f>IF($AC$3&lt;$AD$3,EXP(InputData!$AB139*$AC$3^$AQ$2+InputData!$AA139),1)</f>
        <v>1</v>
      </c>
      <c r="J140" s="284">
        <f>IF($AD$3&lt;$AD$3,EXP(InputData!$AB139*$AD$3^RRinputs!$F$3+InputData!$AA139),1)</f>
        <v>1</v>
      </c>
      <c r="K140" s="741">
        <f>IF($AA$3&lt;$AD$3,EXP(InputData!$AD139*$AA$3^$AQ$3+InputData!$AC139),1)</f>
        <v>1</v>
      </c>
      <c r="L140" s="284">
        <f>IF($AB$3&lt;$AD$3,EXP(InputData!$AD139*$AB$3^$AQ$3+InputData!$AC139),1)</f>
        <v>1</v>
      </c>
      <c r="M140" s="284">
        <f>IF($AC$3&lt;$AD$3,EXP(InputData!$AD139*$AC$3^$AQ$3+InputData!$AC139),1)</f>
        <v>1</v>
      </c>
      <c r="N140" s="285">
        <f>IF($AD$3&lt;$AD$3,EXP(InputData!$AD139*$AD$3^RRinputs!$F$3+InputData!$AC139),1)</f>
        <v>1</v>
      </c>
      <c r="O140" s="955">
        <f>IF($AA$4&lt;$AD$3,EXP(InputData!$AF139*$AA$3^$AQ$2+InputData!$AE139),1)</f>
        <v>1</v>
      </c>
      <c r="P140" s="284">
        <f>IF($AB$3&lt;$AD$3,EXP(InputData!$AF139*$AB$3^$AQ$2+InputData!$AE139),1)</f>
        <v>1</v>
      </c>
      <c r="Q140" s="284">
        <f>IF($AC$3&lt;$AD$3,EXP(InputData!$AF139*$AC$3^$AQ$2+InputData!$AE139),1)</f>
        <v>1</v>
      </c>
      <c r="R140" s="284">
        <v>1</v>
      </c>
      <c r="S140" s="741">
        <f>IF($AA$3&lt;$AD$3,EXP(InputData!$AH139*$AA$3^$AQ$3+InputData!$AG139),1)</f>
        <v>1</v>
      </c>
      <c r="T140" s="284">
        <f>IF($AB$3&lt;$AD$3,EXP(InputData!$AH139*$AB$3^$AQ$3+InputData!$AG139),1)</f>
        <v>1</v>
      </c>
      <c r="U140" s="284">
        <f>IF($AC$3&lt;$AD$3,EXP(InputData!$AH139*$AC$3^$AQ$3+InputData!$AG139),1)</f>
        <v>1</v>
      </c>
      <c r="V140" s="284">
        <f>IF($AD$3&lt;$AD$3,EXP(InputData!$AH139*$AD$3^RRinputs!$F$3+InputData!$AG139),1)</f>
        <v>1</v>
      </c>
      <c r="W140" s="741">
        <f>IF($AA$3&lt;$AD$3,EXP(InputData!$AJ139*$AA$3^$AQ$2+InputData!$AI139),1)</f>
        <v>1</v>
      </c>
      <c r="X140" s="284">
        <f>IF($AB$3&lt;$AD$3,EXP(InputData!$AJ139*$AB$3^$AQ$2+InputData!$AI139),1)</f>
        <v>1</v>
      </c>
      <c r="Y140" s="284">
        <f>IF($AC$3&lt;$AD$3,EXP(InputData!$AJ139*$AC$3^$AQ$2+InputData!$AI139),1)</f>
        <v>1</v>
      </c>
      <c r="Z140" s="284">
        <f>IF($AD$3&lt;$AD$3,EXP(InputData!$AJ139*$AD$3^RRinputs!F$3+InputData!$AI139),1)</f>
        <v>1</v>
      </c>
      <c r="AA140" s="949">
        <f>AA$3+'Run model'!$F$13</f>
        <v>204.75000001000006</v>
      </c>
      <c r="AB140" s="724">
        <f>AB$3+'Run model'!$F$13</f>
        <v>486.45570000000004</v>
      </c>
      <c r="AC140" s="724">
        <f>AC$3+'Run model'!$F$13</f>
        <v>1229.4259999999999</v>
      </c>
      <c r="AD140" s="724">
        <f>AD$3+'Run model'!$F$13</f>
        <v>3305.181</v>
      </c>
      <c r="AE140" s="263">
        <f>IF(AA140&lt;$AD$3,EXP(InputData!$AB139*AA140^$AQ$2+InputData!$AA139),1)</f>
        <v>1</v>
      </c>
      <c r="AF140" s="264">
        <f>IF(AB140&lt;$AD$3,EXP(InputData!$AB139*AB140^$AQ$2+InputData!$AA139),1)</f>
        <v>1</v>
      </c>
      <c r="AG140" s="264">
        <f>IF(AC140&lt;$AD$3,EXP(InputData!$AB139*AC140^$AQ$2+InputData!$AA139),1)</f>
        <v>1</v>
      </c>
      <c r="AH140" s="264">
        <v>1</v>
      </c>
      <c r="AI140" s="741">
        <f>IF(AA140&lt;$AD$3,EXP(InputData!$AD139*AA140^$AQ$3+InputData!$AC139),1)</f>
        <v>1</v>
      </c>
      <c r="AJ140" s="284">
        <f>IF(AB140&lt;$AD$3,EXP(InputData!$AD139*AB140^$AQ$3+InputData!$AC139),1)</f>
        <v>1</v>
      </c>
      <c r="AK140" s="284">
        <f>IF(AC140&lt;$AD$3,EXP(InputData!$AD139*AC140^$AQ$3+InputData!$AC139),1)</f>
        <v>1</v>
      </c>
      <c r="AL140" s="284">
        <v>1</v>
      </c>
      <c r="AM140" s="741">
        <f>IF(AA140&lt;$AD$3,EXP(InputData!$AF139*AA140^$AQ$2+InputData!$AE139),1)</f>
        <v>1</v>
      </c>
      <c r="AN140" s="284">
        <f>IF(AB140&lt;$AD$3,EXP(InputData!$AF139*AB140^$AQ$2+InputData!$AE139),1)</f>
        <v>1</v>
      </c>
      <c r="AO140" s="284">
        <f>IF(AC140&lt;$AD$3,EXP(InputData!$AF139*AC140^$AQ$2+InputData!$AE139),1)</f>
        <v>1</v>
      </c>
      <c r="AP140" s="285">
        <v>1</v>
      </c>
      <c r="AQ140" s="284">
        <f>IF(AA140&lt;$AD$3,EXP(InputData!$AH139*AA140^RRinputs!F$3+InputData!$AG139),1)</f>
        <v>1</v>
      </c>
      <c r="AR140" s="284">
        <f>IF(AB140&lt;$AD$3,EXP(InputData!$AH139*AB140^$AQ$3+InputData!$AG139),1)</f>
        <v>1</v>
      </c>
      <c r="AS140" s="284">
        <f>IF(AC140&lt;$AD$3,EXP(InputData!$AH139*AC140^$AQ$3+InputData!$AG139),1)</f>
        <v>1</v>
      </c>
      <c r="AT140" s="284">
        <v>1</v>
      </c>
      <c r="AU140" s="741">
        <f>IF(AA140&lt;$AD$3,EXP(InputData!$AJ139*AA140^$AQ$2+InputData!$AI139),1)</f>
        <v>1</v>
      </c>
      <c r="AV140" s="284">
        <f>IF(AB140&lt;$AD$3,EXP(InputData!$AJ139*AB140^$AQ$2+InputData!$AI139),1)</f>
        <v>1</v>
      </c>
      <c r="AW140" s="284">
        <f>IF(AC140&lt;$AD$3,EXP(InputData!$AJ139*AC140^$AQ$2+InputData!$AI139),1)</f>
        <v>1</v>
      </c>
      <c r="AX140" s="285">
        <v>1</v>
      </c>
      <c r="AY140" s="586">
        <f>-Diabetes!AK139*(InputData!$BB$5-1)/(Diabetes!Q139*(InputData!$BB$5-1)+1)</f>
        <v>0</v>
      </c>
      <c r="AZ140" s="587">
        <f>-Diabetes!AK139*(InputData!$BC$5-1)/(Diabetes!Q139*(InputData!$BC$5-1)+1)</f>
        <v>0</v>
      </c>
      <c r="BA140" s="588">
        <f t="shared" si="24"/>
        <v>0</v>
      </c>
      <c r="BB140" s="589">
        <f t="shared" si="25"/>
        <v>0</v>
      </c>
      <c r="BC140" s="584">
        <f t="shared" si="23"/>
        <v>0</v>
      </c>
      <c r="BD140" s="589">
        <f t="shared" si="26"/>
        <v>0</v>
      </c>
      <c r="BE140" s="590">
        <f t="shared" si="27"/>
        <v>0</v>
      </c>
      <c r="BF140" s="589">
        <f t="shared" si="28"/>
        <v>1</v>
      </c>
      <c r="BG140" s="589">
        <f t="shared" si="29"/>
        <v>1</v>
      </c>
      <c r="BH140" s="588">
        <f>(1-BA140*(1-InputData!$BD$233))</f>
        <v>1</v>
      </c>
      <c r="BI140" s="589">
        <f>(1-BB140*(1-InputData!$BD$234))</f>
        <v>1</v>
      </c>
      <c r="BJ140" s="589">
        <f t="shared" si="30"/>
        <v>1</v>
      </c>
      <c r="BK140" s="589">
        <f t="shared" si="31"/>
        <v>1</v>
      </c>
      <c r="BL140" s="590">
        <f t="shared" si="32"/>
        <v>1</v>
      </c>
    </row>
    <row r="141" spans="1:64">
      <c r="A141" s="8" t="s">
        <v>14</v>
      </c>
      <c r="B141">
        <f t="shared" si="33"/>
        <v>131</v>
      </c>
      <c r="C141" s="286">
        <f>InputData!AK140</f>
        <v>0</v>
      </c>
      <c r="D141" s="287">
        <f>InputData!AL140</f>
        <v>0</v>
      </c>
      <c r="E141" s="287">
        <f>InputData!AM140</f>
        <v>0</v>
      </c>
      <c r="F141" s="287">
        <f>InputData!AN140</f>
        <v>0</v>
      </c>
      <c r="G141" s="741">
        <f>IF($AA$3&lt;$AD$3,EXP(InputData!$AB140*$AA$3^$AQ$2+InputData!$AA140),1)</f>
        <v>1</v>
      </c>
      <c r="H141" s="284">
        <f>IF($AB$3&lt;$AD$3,EXP(InputData!$AB140*$AB$3^$AQ$2+InputData!$AA140),1)</f>
        <v>1</v>
      </c>
      <c r="I141" s="284">
        <f>IF($AC$3&lt;$AD$3,EXP(InputData!$AB140*$AC$3^$AQ$2+InputData!$AA140),1)</f>
        <v>1</v>
      </c>
      <c r="J141" s="284">
        <f>IF($AD$3&lt;$AD$3,EXP(InputData!$AB140*$AD$3^RRinputs!$F$3+InputData!$AA140),1)</f>
        <v>1</v>
      </c>
      <c r="K141" s="741">
        <f>IF($AA$3&lt;$AD$3,EXP(InputData!$AD140*$AA$3^$AQ$3+InputData!$AC140),1)</f>
        <v>1</v>
      </c>
      <c r="L141" s="284">
        <f>IF($AB$3&lt;$AD$3,EXP(InputData!$AD140*$AB$3^$AQ$3+InputData!$AC140),1)</f>
        <v>1</v>
      </c>
      <c r="M141" s="284">
        <f>IF($AC$3&lt;$AD$3,EXP(InputData!$AD140*$AC$3^$AQ$3+InputData!$AC140),1)</f>
        <v>1</v>
      </c>
      <c r="N141" s="285">
        <f>IF($AD$3&lt;$AD$3,EXP(InputData!$AD140*$AD$3^RRinputs!$F$3+InputData!$AC140),1)</f>
        <v>1</v>
      </c>
      <c r="O141" s="955">
        <f>IF($AA$4&lt;$AD$3,EXP(InputData!$AF140*$AA$3^$AQ$2+InputData!$AE140),1)</f>
        <v>1</v>
      </c>
      <c r="P141" s="284">
        <f>IF($AB$3&lt;$AD$3,EXP(InputData!$AF140*$AB$3^$AQ$2+InputData!$AE140),1)</f>
        <v>1</v>
      </c>
      <c r="Q141" s="284">
        <f>IF($AC$3&lt;$AD$3,EXP(InputData!$AF140*$AC$3^$AQ$2+InputData!$AE140),1)</f>
        <v>1</v>
      </c>
      <c r="R141" s="284">
        <v>1</v>
      </c>
      <c r="S141" s="741">
        <f>IF($AA$3&lt;$AD$3,EXP(InputData!$AH140*$AA$3^$AQ$3+InputData!$AG140),1)</f>
        <v>1</v>
      </c>
      <c r="T141" s="284">
        <f>IF($AB$3&lt;$AD$3,EXP(InputData!$AH140*$AB$3^$AQ$3+InputData!$AG140),1)</f>
        <v>1</v>
      </c>
      <c r="U141" s="284">
        <f>IF($AC$3&lt;$AD$3,EXP(InputData!$AH140*$AC$3^$AQ$3+InputData!$AG140),1)</f>
        <v>1</v>
      </c>
      <c r="V141" s="284">
        <f>IF($AD$3&lt;$AD$3,EXP(InputData!$AH140*$AD$3^RRinputs!$F$3+InputData!$AG140),1)</f>
        <v>1</v>
      </c>
      <c r="W141" s="741">
        <f>IF($AA$3&lt;$AD$3,EXP(InputData!$AJ140*$AA$3^$AQ$2+InputData!$AI140),1)</f>
        <v>1</v>
      </c>
      <c r="X141" s="284">
        <f>IF($AB$3&lt;$AD$3,EXP(InputData!$AJ140*$AB$3^$AQ$2+InputData!$AI140),1)</f>
        <v>1</v>
      </c>
      <c r="Y141" s="284">
        <f>IF($AC$3&lt;$AD$3,EXP(InputData!$AJ140*$AC$3^$AQ$2+InputData!$AI140),1)</f>
        <v>1</v>
      </c>
      <c r="Z141" s="284">
        <f>IF($AD$3&lt;$AD$3,EXP(InputData!$AJ140*$AD$3^RRinputs!F$3+InputData!$AI140),1)</f>
        <v>1</v>
      </c>
      <c r="AA141" s="949">
        <f>AA$3+'Run model'!$F$13</f>
        <v>204.75000001000006</v>
      </c>
      <c r="AB141" s="724">
        <f>AB$3+'Run model'!$F$13</f>
        <v>486.45570000000004</v>
      </c>
      <c r="AC141" s="724">
        <f>AC$3+'Run model'!$F$13</f>
        <v>1229.4259999999999</v>
      </c>
      <c r="AD141" s="724">
        <f>AD$3+'Run model'!$F$13</f>
        <v>3305.181</v>
      </c>
      <c r="AE141" s="263">
        <f>IF(AA141&lt;$AD$3,EXP(InputData!$AB140*AA141^$AQ$2+InputData!$AA140),1)</f>
        <v>1</v>
      </c>
      <c r="AF141" s="264">
        <f>IF(AB141&lt;$AD$3,EXP(InputData!$AB140*AB141^$AQ$2+InputData!$AA140),1)</f>
        <v>1</v>
      </c>
      <c r="AG141" s="264">
        <f>IF(AC141&lt;$AD$3,EXP(InputData!$AB140*AC141^$AQ$2+InputData!$AA140),1)</f>
        <v>1</v>
      </c>
      <c r="AH141" s="264">
        <v>1</v>
      </c>
      <c r="AI141" s="741">
        <f>IF(AA141&lt;$AD$3,EXP(InputData!$AD140*AA141^$AQ$3+InputData!$AC140),1)</f>
        <v>1</v>
      </c>
      <c r="AJ141" s="284">
        <f>IF(AB141&lt;$AD$3,EXP(InputData!$AD140*AB141^$AQ$3+InputData!$AC140),1)</f>
        <v>1</v>
      </c>
      <c r="AK141" s="284">
        <f>IF(AC141&lt;$AD$3,EXP(InputData!$AD140*AC141^$AQ$3+InputData!$AC140),1)</f>
        <v>1</v>
      </c>
      <c r="AL141" s="284">
        <v>1</v>
      </c>
      <c r="AM141" s="741">
        <f>IF(AA141&lt;$AD$3,EXP(InputData!$AF140*AA141^$AQ$2+InputData!$AE140),1)</f>
        <v>1</v>
      </c>
      <c r="AN141" s="284">
        <f>IF(AB141&lt;$AD$3,EXP(InputData!$AF140*AB141^$AQ$2+InputData!$AE140),1)</f>
        <v>1</v>
      </c>
      <c r="AO141" s="284">
        <f>IF(AC141&lt;$AD$3,EXP(InputData!$AF140*AC141^$AQ$2+InputData!$AE140),1)</f>
        <v>1</v>
      </c>
      <c r="AP141" s="285">
        <v>1</v>
      </c>
      <c r="AQ141" s="284">
        <f>IF(AA141&lt;$AD$3,EXP(InputData!$AH140*AA141^RRinputs!F$3+InputData!$AG140),1)</f>
        <v>1</v>
      </c>
      <c r="AR141" s="284">
        <f>IF(AB141&lt;$AD$3,EXP(InputData!$AH140*AB141^$AQ$3+InputData!$AG140),1)</f>
        <v>1</v>
      </c>
      <c r="AS141" s="284">
        <f>IF(AC141&lt;$AD$3,EXP(InputData!$AH140*AC141^$AQ$3+InputData!$AG140),1)</f>
        <v>1</v>
      </c>
      <c r="AT141" s="284">
        <v>1</v>
      </c>
      <c r="AU141" s="741">
        <f>IF(AA141&lt;$AD$3,EXP(InputData!$AJ140*AA141^$AQ$2+InputData!$AI140),1)</f>
        <v>1</v>
      </c>
      <c r="AV141" s="284">
        <f>IF(AB141&lt;$AD$3,EXP(InputData!$AJ140*AB141^$AQ$2+InputData!$AI140),1)</f>
        <v>1</v>
      </c>
      <c r="AW141" s="284">
        <f>IF(AC141&lt;$AD$3,EXP(InputData!$AJ140*AC141^$AQ$2+InputData!$AI140),1)</f>
        <v>1</v>
      </c>
      <c r="AX141" s="285">
        <v>1</v>
      </c>
      <c r="AY141" s="586">
        <f>-Diabetes!AK140*(InputData!$BB$5-1)/(Diabetes!Q140*(InputData!$BB$5-1)+1)</f>
        <v>0</v>
      </c>
      <c r="AZ141" s="587">
        <f>-Diabetes!AK140*(InputData!$BC$5-1)/(Diabetes!Q140*(InputData!$BC$5-1)+1)</f>
        <v>0</v>
      </c>
      <c r="BA141" s="588">
        <f t="shared" si="24"/>
        <v>0</v>
      </c>
      <c r="BB141" s="589">
        <f t="shared" si="25"/>
        <v>0</v>
      </c>
      <c r="BC141" s="584">
        <f t="shared" si="23"/>
        <v>0</v>
      </c>
      <c r="BD141" s="589">
        <f t="shared" si="26"/>
        <v>0</v>
      </c>
      <c r="BE141" s="590">
        <f t="shared" si="27"/>
        <v>0</v>
      </c>
      <c r="BF141" s="589">
        <f t="shared" si="28"/>
        <v>1</v>
      </c>
      <c r="BG141" s="589">
        <f t="shared" si="29"/>
        <v>1</v>
      </c>
      <c r="BH141" s="588">
        <f>(1-BA141*(1-InputData!$BD$233))</f>
        <v>1</v>
      </c>
      <c r="BI141" s="589">
        <f>(1-BB141*(1-InputData!$BD$234))</f>
        <v>1</v>
      </c>
      <c r="BJ141" s="589">
        <f t="shared" si="30"/>
        <v>1</v>
      </c>
      <c r="BK141" s="589">
        <f t="shared" si="31"/>
        <v>1</v>
      </c>
      <c r="BL141" s="590">
        <f t="shared" si="32"/>
        <v>1</v>
      </c>
    </row>
    <row r="142" spans="1:64">
      <c r="A142" s="8" t="s">
        <v>14</v>
      </c>
      <c r="B142">
        <f t="shared" si="33"/>
        <v>132</v>
      </c>
      <c r="C142" s="286">
        <f>InputData!AK141</f>
        <v>0</v>
      </c>
      <c r="D142" s="287">
        <f>InputData!AL141</f>
        <v>0</v>
      </c>
      <c r="E142" s="287">
        <f>InputData!AM141</f>
        <v>0</v>
      </c>
      <c r="F142" s="287">
        <f>InputData!AN141</f>
        <v>0</v>
      </c>
      <c r="G142" s="741">
        <f>IF($AA$3&lt;$AD$3,EXP(InputData!$AB141*$AA$3^$AQ$2+InputData!$AA141),1)</f>
        <v>1</v>
      </c>
      <c r="H142" s="284">
        <f>IF($AB$3&lt;$AD$3,EXP(InputData!$AB141*$AB$3^$AQ$2+InputData!$AA141),1)</f>
        <v>1</v>
      </c>
      <c r="I142" s="284">
        <f>IF($AC$3&lt;$AD$3,EXP(InputData!$AB141*$AC$3^$AQ$2+InputData!$AA141),1)</f>
        <v>1</v>
      </c>
      <c r="J142" s="284">
        <f>IF($AD$3&lt;$AD$3,EXP(InputData!$AB141*$AD$3^RRinputs!$F$3+InputData!$AA141),1)</f>
        <v>1</v>
      </c>
      <c r="K142" s="741">
        <f>IF($AA$3&lt;$AD$3,EXP(InputData!$AD141*$AA$3^$AQ$3+InputData!$AC141),1)</f>
        <v>1</v>
      </c>
      <c r="L142" s="284">
        <f>IF($AB$3&lt;$AD$3,EXP(InputData!$AD141*$AB$3^$AQ$3+InputData!$AC141),1)</f>
        <v>1</v>
      </c>
      <c r="M142" s="284">
        <f>IF($AC$3&lt;$AD$3,EXP(InputData!$AD141*$AC$3^$AQ$3+InputData!$AC141),1)</f>
        <v>1</v>
      </c>
      <c r="N142" s="285">
        <f>IF($AD$3&lt;$AD$3,EXP(InputData!$AD141*$AD$3^RRinputs!$F$3+InputData!$AC141),1)</f>
        <v>1</v>
      </c>
      <c r="O142" s="955">
        <f>IF($AA$4&lt;$AD$3,EXP(InputData!$AF141*$AA$3^$AQ$2+InputData!$AE141),1)</f>
        <v>1</v>
      </c>
      <c r="P142" s="284">
        <f>IF($AB$3&lt;$AD$3,EXP(InputData!$AF141*$AB$3^$AQ$2+InputData!$AE141),1)</f>
        <v>1</v>
      </c>
      <c r="Q142" s="284">
        <f>IF($AC$3&lt;$AD$3,EXP(InputData!$AF141*$AC$3^$AQ$2+InputData!$AE141),1)</f>
        <v>1</v>
      </c>
      <c r="R142" s="284">
        <v>1</v>
      </c>
      <c r="S142" s="741">
        <f>IF($AA$3&lt;$AD$3,EXP(InputData!$AH141*$AA$3^$AQ$3+InputData!$AG141),1)</f>
        <v>1</v>
      </c>
      <c r="T142" s="284">
        <f>IF($AB$3&lt;$AD$3,EXP(InputData!$AH141*$AB$3^$AQ$3+InputData!$AG141),1)</f>
        <v>1</v>
      </c>
      <c r="U142" s="284">
        <f>IF($AC$3&lt;$AD$3,EXP(InputData!$AH141*$AC$3^$AQ$3+InputData!$AG141),1)</f>
        <v>1</v>
      </c>
      <c r="V142" s="284">
        <f>IF($AD$3&lt;$AD$3,EXP(InputData!$AH141*$AD$3^RRinputs!$F$3+InputData!$AG141),1)</f>
        <v>1</v>
      </c>
      <c r="W142" s="741">
        <f>IF($AA$3&lt;$AD$3,EXP(InputData!$AJ141*$AA$3^$AQ$2+InputData!$AI141),1)</f>
        <v>1</v>
      </c>
      <c r="X142" s="284">
        <f>IF($AB$3&lt;$AD$3,EXP(InputData!$AJ141*$AB$3^$AQ$2+InputData!$AI141),1)</f>
        <v>1</v>
      </c>
      <c r="Y142" s="284">
        <f>IF($AC$3&lt;$AD$3,EXP(InputData!$AJ141*$AC$3^$AQ$2+InputData!$AI141),1)</f>
        <v>1</v>
      </c>
      <c r="Z142" s="284">
        <f>IF($AD$3&lt;$AD$3,EXP(InputData!$AJ141*$AD$3^RRinputs!F$3+InputData!$AI141),1)</f>
        <v>1</v>
      </c>
      <c r="AA142" s="949">
        <f>AA$3+'Run model'!$F$13</f>
        <v>204.75000001000006</v>
      </c>
      <c r="AB142" s="724">
        <f>AB$3+'Run model'!$F$13</f>
        <v>486.45570000000004</v>
      </c>
      <c r="AC142" s="724">
        <f>AC$3+'Run model'!$F$13</f>
        <v>1229.4259999999999</v>
      </c>
      <c r="AD142" s="724">
        <f>AD$3+'Run model'!$F$13</f>
        <v>3305.181</v>
      </c>
      <c r="AE142" s="263">
        <f>IF(AA142&lt;$AD$3,EXP(InputData!$AB141*AA142^$AQ$2+InputData!$AA141),1)</f>
        <v>1</v>
      </c>
      <c r="AF142" s="264">
        <f>IF(AB142&lt;$AD$3,EXP(InputData!$AB141*AB142^$AQ$2+InputData!$AA141),1)</f>
        <v>1</v>
      </c>
      <c r="AG142" s="264">
        <f>IF(AC142&lt;$AD$3,EXP(InputData!$AB141*AC142^$AQ$2+InputData!$AA141),1)</f>
        <v>1</v>
      </c>
      <c r="AH142" s="264">
        <v>1</v>
      </c>
      <c r="AI142" s="741">
        <f>IF(AA142&lt;$AD$3,EXP(InputData!$AD141*AA142^$AQ$3+InputData!$AC141),1)</f>
        <v>1</v>
      </c>
      <c r="AJ142" s="284">
        <f>IF(AB142&lt;$AD$3,EXP(InputData!$AD141*AB142^$AQ$3+InputData!$AC141),1)</f>
        <v>1</v>
      </c>
      <c r="AK142" s="284">
        <f>IF(AC142&lt;$AD$3,EXP(InputData!$AD141*AC142^$AQ$3+InputData!$AC141),1)</f>
        <v>1</v>
      </c>
      <c r="AL142" s="284">
        <v>1</v>
      </c>
      <c r="AM142" s="741">
        <f>IF(AA142&lt;$AD$3,EXP(InputData!$AF141*AA142^$AQ$2+InputData!$AE141),1)</f>
        <v>1</v>
      </c>
      <c r="AN142" s="284">
        <f>IF(AB142&lt;$AD$3,EXP(InputData!$AF141*AB142^$AQ$2+InputData!$AE141),1)</f>
        <v>1</v>
      </c>
      <c r="AO142" s="284">
        <f>IF(AC142&lt;$AD$3,EXP(InputData!$AF141*AC142^$AQ$2+InputData!$AE141),1)</f>
        <v>1</v>
      </c>
      <c r="AP142" s="285">
        <v>1</v>
      </c>
      <c r="AQ142" s="284">
        <f>IF(AA142&lt;$AD$3,EXP(InputData!$AH141*AA142^RRinputs!F$3+InputData!$AG141),1)</f>
        <v>1</v>
      </c>
      <c r="AR142" s="284">
        <f>IF(AB142&lt;$AD$3,EXP(InputData!$AH141*AB142^$AQ$3+InputData!$AG141),1)</f>
        <v>1</v>
      </c>
      <c r="AS142" s="284">
        <f>IF(AC142&lt;$AD$3,EXP(InputData!$AH141*AC142^$AQ$3+InputData!$AG141),1)</f>
        <v>1</v>
      </c>
      <c r="AT142" s="284">
        <v>1</v>
      </c>
      <c r="AU142" s="741">
        <f>IF(AA142&lt;$AD$3,EXP(InputData!$AJ141*AA142^$AQ$2+InputData!$AI141),1)</f>
        <v>1</v>
      </c>
      <c r="AV142" s="284">
        <f>IF(AB142&lt;$AD$3,EXP(InputData!$AJ141*AB142^$AQ$2+InputData!$AI141),1)</f>
        <v>1</v>
      </c>
      <c r="AW142" s="284">
        <f>IF(AC142&lt;$AD$3,EXP(InputData!$AJ141*AC142^$AQ$2+InputData!$AI141),1)</f>
        <v>1</v>
      </c>
      <c r="AX142" s="285">
        <v>1</v>
      </c>
      <c r="AY142" s="586">
        <f>-Diabetes!AK141*(InputData!$BB$5-1)/(Diabetes!Q141*(InputData!$BB$5-1)+1)</f>
        <v>0</v>
      </c>
      <c r="AZ142" s="587">
        <f>-Diabetes!AK141*(InputData!$BC$5-1)/(Diabetes!Q141*(InputData!$BC$5-1)+1)</f>
        <v>0</v>
      </c>
      <c r="BA142" s="588">
        <f t="shared" si="24"/>
        <v>0</v>
      </c>
      <c r="BB142" s="589">
        <f t="shared" si="25"/>
        <v>0</v>
      </c>
      <c r="BC142" s="584">
        <f t="shared" si="23"/>
        <v>0</v>
      </c>
      <c r="BD142" s="589">
        <f t="shared" si="26"/>
        <v>0</v>
      </c>
      <c r="BE142" s="590">
        <f t="shared" si="27"/>
        <v>0</v>
      </c>
      <c r="BF142" s="589">
        <f t="shared" si="28"/>
        <v>1</v>
      </c>
      <c r="BG142" s="589">
        <f t="shared" si="29"/>
        <v>1</v>
      </c>
      <c r="BH142" s="588">
        <f>(1-BA142*(1-InputData!$BD$233))</f>
        <v>1</v>
      </c>
      <c r="BI142" s="589">
        <f>(1-BB142*(1-InputData!$BD$234))</f>
        <v>1</v>
      </c>
      <c r="BJ142" s="589">
        <f t="shared" si="30"/>
        <v>1</v>
      </c>
      <c r="BK142" s="589">
        <f t="shared" si="31"/>
        <v>1</v>
      </c>
      <c r="BL142" s="590">
        <f t="shared" si="32"/>
        <v>1</v>
      </c>
    </row>
    <row r="143" spans="1:64">
      <c r="A143" s="8" t="s">
        <v>14</v>
      </c>
      <c r="B143">
        <f t="shared" si="33"/>
        <v>133</v>
      </c>
      <c r="C143" s="286">
        <f>InputData!AK142</f>
        <v>0</v>
      </c>
      <c r="D143" s="287">
        <f>InputData!AL142</f>
        <v>0</v>
      </c>
      <c r="E143" s="287">
        <f>InputData!AM142</f>
        <v>0</v>
      </c>
      <c r="F143" s="287">
        <f>InputData!AN142</f>
        <v>0</v>
      </c>
      <c r="G143" s="741">
        <f>IF($AA$3&lt;$AD$3,EXP(InputData!$AB142*$AA$3^$AQ$2+InputData!$AA142),1)</f>
        <v>1</v>
      </c>
      <c r="H143" s="284">
        <f>IF($AB$3&lt;$AD$3,EXP(InputData!$AB142*$AB$3^$AQ$2+InputData!$AA142),1)</f>
        <v>1</v>
      </c>
      <c r="I143" s="284">
        <f>IF($AC$3&lt;$AD$3,EXP(InputData!$AB142*$AC$3^$AQ$2+InputData!$AA142),1)</f>
        <v>1</v>
      </c>
      <c r="J143" s="284">
        <f>IF($AD$3&lt;$AD$3,EXP(InputData!$AB142*$AD$3^RRinputs!$F$3+InputData!$AA142),1)</f>
        <v>1</v>
      </c>
      <c r="K143" s="741">
        <f>IF($AA$3&lt;$AD$3,EXP(InputData!$AD142*$AA$3^$AQ$3+InputData!$AC142),1)</f>
        <v>1</v>
      </c>
      <c r="L143" s="284">
        <f>IF($AB$3&lt;$AD$3,EXP(InputData!$AD142*$AB$3^$AQ$3+InputData!$AC142),1)</f>
        <v>1</v>
      </c>
      <c r="M143" s="284">
        <f>IF($AC$3&lt;$AD$3,EXP(InputData!$AD142*$AC$3^$AQ$3+InputData!$AC142),1)</f>
        <v>1</v>
      </c>
      <c r="N143" s="285">
        <f>IF($AD$3&lt;$AD$3,EXP(InputData!$AD142*$AD$3^RRinputs!$F$3+InputData!$AC142),1)</f>
        <v>1</v>
      </c>
      <c r="O143" s="955">
        <f>IF($AA$4&lt;$AD$3,EXP(InputData!$AF142*$AA$3^$AQ$2+InputData!$AE142),1)</f>
        <v>1</v>
      </c>
      <c r="P143" s="284">
        <f>IF($AB$3&lt;$AD$3,EXP(InputData!$AF142*$AB$3^$AQ$2+InputData!$AE142),1)</f>
        <v>1</v>
      </c>
      <c r="Q143" s="284">
        <f>IF($AC$3&lt;$AD$3,EXP(InputData!$AF142*$AC$3^$AQ$2+InputData!$AE142),1)</f>
        <v>1</v>
      </c>
      <c r="R143" s="284">
        <v>1</v>
      </c>
      <c r="S143" s="741">
        <f>IF($AA$3&lt;$AD$3,EXP(InputData!$AH142*$AA$3^$AQ$3+InputData!$AG142),1)</f>
        <v>1</v>
      </c>
      <c r="T143" s="284">
        <f>IF($AB$3&lt;$AD$3,EXP(InputData!$AH142*$AB$3^$AQ$3+InputData!$AG142),1)</f>
        <v>1</v>
      </c>
      <c r="U143" s="284">
        <f>IF($AC$3&lt;$AD$3,EXP(InputData!$AH142*$AC$3^$AQ$3+InputData!$AG142),1)</f>
        <v>1</v>
      </c>
      <c r="V143" s="284">
        <f>IF($AD$3&lt;$AD$3,EXP(InputData!$AH142*$AD$3^RRinputs!$F$3+InputData!$AG142),1)</f>
        <v>1</v>
      </c>
      <c r="W143" s="741">
        <f>IF($AA$3&lt;$AD$3,EXP(InputData!$AJ142*$AA$3^$AQ$2+InputData!$AI142),1)</f>
        <v>1</v>
      </c>
      <c r="X143" s="284">
        <f>IF($AB$3&lt;$AD$3,EXP(InputData!$AJ142*$AB$3^$AQ$2+InputData!$AI142),1)</f>
        <v>1</v>
      </c>
      <c r="Y143" s="284">
        <f>IF($AC$3&lt;$AD$3,EXP(InputData!$AJ142*$AC$3^$AQ$2+InputData!$AI142),1)</f>
        <v>1</v>
      </c>
      <c r="Z143" s="284">
        <f>IF($AD$3&lt;$AD$3,EXP(InputData!$AJ142*$AD$3^RRinputs!F$3+InputData!$AI142),1)</f>
        <v>1</v>
      </c>
      <c r="AA143" s="949">
        <f>AA$3+'Run model'!$F$13</f>
        <v>204.75000001000006</v>
      </c>
      <c r="AB143" s="724">
        <f>AB$3+'Run model'!$F$13</f>
        <v>486.45570000000004</v>
      </c>
      <c r="AC143" s="724">
        <f>AC$3+'Run model'!$F$13</f>
        <v>1229.4259999999999</v>
      </c>
      <c r="AD143" s="724">
        <f>AD$3+'Run model'!$F$13</f>
        <v>3305.181</v>
      </c>
      <c r="AE143" s="263">
        <f>IF(AA143&lt;$AD$3,EXP(InputData!$AB142*AA143^$AQ$2+InputData!$AA142),1)</f>
        <v>1</v>
      </c>
      <c r="AF143" s="264">
        <f>IF(AB143&lt;$AD$3,EXP(InputData!$AB142*AB143^$AQ$2+InputData!$AA142),1)</f>
        <v>1</v>
      </c>
      <c r="AG143" s="264">
        <f>IF(AC143&lt;$AD$3,EXP(InputData!$AB142*AC143^$AQ$2+InputData!$AA142),1)</f>
        <v>1</v>
      </c>
      <c r="AH143" s="264">
        <v>1</v>
      </c>
      <c r="AI143" s="741">
        <f>IF(AA143&lt;$AD$3,EXP(InputData!$AD142*AA143^$AQ$3+InputData!$AC142),1)</f>
        <v>1</v>
      </c>
      <c r="AJ143" s="284">
        <f>IF(AB143&lt;$AD$3,EXP(InputData!$AD142*AB143^$AQ$3+InputData!$AC142),1)</f>
        <v>1</v>
      </c>
      <c r="AK143" s="284">
        <f>IF(AC143&lt;$AD$3,EXP(InputData!$AD142*AC143^$AQ$3+InputData!$AC142),1)</f>
        <v>1</v>
      </c>
      <c r="AL143" s="284">
        <v>1</v>
      </c>
      <c r="AM143" s="741">
        <f>IF(AA143&lt;$AD$3,EXP(InputData!$AF142*AA143^$AQ$2+InputData!$AE142),1)</f>
        <v>1</v>
      </c>
      <c r="AN143" s="284">
        <f>IF(AB143&lt;$AD$3,EXP(InputData!$AF142*AB143^$AQ$2+InputData!$AE142),1)</f>
        <v>1</v>
      </c>
      <c r="AO143" s="284">
        <f>IF(AC143&lt;$AD$3,EXP(InputData!$AF142*AC143^$AQ$2+InputData!$AE142),1)</f>
        <v>1</v>
      </c>
      <c r="AP143" s="285">
        <v>1</v>
      </c>
      <c r="AQ143" s="284">
        <f>IF(AA143&lt;$AD$3,EXP(InputData!$AH142*AA143^RRinputs!F$3+InputData!$AG142),1)</f>
        <v>1</v>
      </c>
      <c r="AR143" s="284">
        <f>IF(AB143&lt;$AD$3,EXP(InputData!$AH142*AB143^$AQ$3+InputData!$AG142),1)</f>
        <v>1</v>
      </c>
      <c r="AS143" s="284">
        <f>IF(AC143&lt;$AD$3,EXP(InputData!$AH142*AC143^$AQ$3+InputData!$AG142),1)</f>
        <v>1</v>
      </c>
      <c r="AT143" s="284">
        <v>1</v>
      </c>
      <c r="AU143" s="741">
        <f>IF(AA143&lt;$AD$3,EXP(InputData!$AJ142*AA143^$AQ$2+InputData!$AI142),1)</f>
        <v>1</v>
      </c>
      <c r="AV143" s="284">
        <f>IF(AB143&lt;$AD$3,EXP(InputData!$AJ142*AB143^$AQ$2+InputData!$AI142),1)</f>
        <v>1</v>
      </c>
      <c r="AW143" s="284">
        <f>IF(AC143&lt;$AD$3,EXP(InputData!$AJ142*AC143^$AQ$2+InputData!$AI142),1)</f>
        <v>1</v>
      </c>
      <c r="AX143" s="285">
        <v>1</v>
      </c>
      <c r="AY143" s="586">
        <f>-Diabetes!AK142*(InputData!$BB$5-1)/(Diabetes!Q142*(InputData!$BB$5-1)+1)</f>
        <v>0</v>
      </c>
      <c r="AZ143" s="587">
        <f>-Diabetes!AK142*(InputData!$BC$5-1)/(Diabetes!Q142*(InputData!$BC$5-1)+1)</f>
        <v>0</v>
      </c>
      <c r="BA143" s="588">
        <f t="shared" si="24"/>
        <v>0</v>
      </c>
      <c r="BB143" s="589">
        <f t="shared" si="25"/>
        <v>0</v>
      </c>
      <c r="BC143" s="584">
        <f t="shared" si="23"/>
        <v>0</v>
      </c>
      <c r="BD143" s="589">
        <f t="shared" si="26"/>
        <v>0</v>
      </c>
      <c r="BE143" s="590">
        <f t="shared" si="27"/>
        <v>0</v>
      </c>
      <c r="BF143" s="589">
        <f t="shared" si="28"/>
        <v>1</v>
      </c>
      <c r="BG143" s="589">
        <f t="shared" si="29"/>
        <v>1</v>
      </c>
      <c r="BH143" s="588">
        <f>(1-BA143*(1-InputData!$BD$233))</f>
        <v>1</v>
      </c>
      <c r="BI143" s="589">
        <f>(1-BB143*(1-InputData!$BD$234))</f>
        <v>1</v>
      </c>
      <c r="BJ143" s="589">
        <f t="shared" si="30"/>
        <v>1</v>
      </c>
      <c r="BK143" s="589">
        <f t="shared" si="31"/>
        <v>1</v>
      </c>
      <c r="BL143" s="590">
        <f t="shared" si="32"/>
        <v>1</v>
      </c>
    </row>
    <row r="144" spans="1:64">
      <c r="A144" s="8" t="s">
        <v>14</v>
      </c>
      <c r="B144">
        <f t="shared" si="33"/>
        <v>134</v>
      </c>
      <c r="C144" s="286">
        <f>InputData!AK143</f>
        <v>0</v>
      </c>
      <c r="D144" s="287">
        <f>InputData!AL143</f>
        <v>0</v>
      </c>
      <c r="E144" s="287">
        <f>InputData!AM143</f>
        <v>0</v>
      </c>
      <c r="F144" s="287">
        <f>InputData!AN143</f>
        <v>0</v>
      </c>
      <c r="G144" s="741">
        <f>IF($AA$3&lt;$AD$3,EXP(InputData!$AB143*$AA$3^$AQ$2+InputData!$AA143),1)</f>
        <v>1</v>
      </c>
      <c r="H144" s="284">
        <f>IF($AB$3&lt;$AD$3,EXP(InputData!$AB143*$AB$3^$AQ$2+InputData!$AA143),1)</f>
        <v>1</v>
      </c>
      <c r="I144" s="284">
        <f>IF($AC$3&lt;$AD$3,EXP(InputData!$AB143*$AC$3^$AQ$2+InputData!$AA143),1)</f>
        <v>1</v>
      </c>
      <c r="J144" s="284">
        <f>IF($AD$3&lt;$AD$3,EXP(InputData!$AB143*$AD$3^RRinputs!$F$3+InputData!$AA143),1)</f>
        <v>1</v>
      </c>
      <c r="K144" s="741">
        <f>IF($AA$3&lt;$AD$3,EXP(InputData!$AD143*$AA$3^$AQ$3+InputData!$AC143),1)</f>
        <v>1</v>
      </c>
      <c r="L144" s="284">
        <f>IF($AB$3&lt;$AD$3,EXP(InputData!$AD143*$AB$3^$AQ$3+InputData!$AC143),1)</f>
        <v>1</v>
      </c>
      <c r="M144" s="284">
        <f>IF($AC$3&lt;$AD$3,EXP(InputData!$AD143*$AC$3^$AQ$3+InputData!$AC143),1)</f>
        <v>1</v>
      </c>
      <c r="N144" s="285">
        <f>IF($AD$3&lt;$AD$3,EXP(InputData!$AD143*$AD$3^RRinputs!$F$3+InputData!$AC143),1)</f>
        <v>1</v>
      </c>
      <c r="O144" s="955">
        <f>IF($AA$4&lt;$AD$3,EXP(InputData!$AF143*$AA$3^$AQ$2+InputData!$AE143),1)</f>
        <v>1</v>
      </c>
      <c r="P144" s="284">
        <f>IF($AB$3&lt;$AD$3,EXP(InputData!$AF143*$AB$3^$AQ$2+InputData!$AE143),1)</f>
        <v>1</v>
      </c>
      <c r="Q144" s="284">
        <f>IF($AC$3&lt;$AD$3,EXP(InputData!$AF143*$AC$3^$AQ$2+InputData!$AE143),1)</f>
        <v>1</v>
      </c>
      <c r="R144" s="284">
        <v>1</v>
      </c>
      <c r="S144" s="741">
        <f>IF($AA$3&lt;$AD$3,EXP(InputData!$AH143*$AA$3^$AQ$3+InputData!$AG143),1)</f>
        <v>1</v>
      </c>
      <c r="T144" s="284">
        <f>IF($AB$3&lt;$AD$3,EXP(InputData!$AH143*$AB$3^$AQ$3+InputData!$AG143),1)</f>
        <v>1</v>
      </c>
      <c r="U144" s="284">
        <f>IF($AC$3&lt;$AD$3,EXP(InputData!$AH143*$AC$3^$AQ$3+InputData!$AG143),1)</f>
        <v>1</v>
      </c>
      <c r="V144" s="284">
        <f>IF($AD$3&lt;$AD$3,EXP(InputData!$AH143*$AD$3^RRinputs!$F$3+InputData!$AG143),1)</f>
        <v>1</v>
      </c>
      <c r="W144" s="741">
        <f>IF($AA$3&lt;$AD$3,EXP(InputData!$AJ143*$AA$3^$AQ$2+InputData!$AI143),1)</f>
        <v>1</v>
      </c>
      <c r="X144" s="284">
        <f>IF($AB$3&lt;$AD$3,EXP(InputData!$AJ143*$AB$3^$AQ$2+InputData!$AI143),1)</f>
        <v>1</v>
      </c>
      <c r="Y144" s="284">
        <f>IF($AC$3&lt;$AD$3,EXP(InputData!$AJ143*$AC$3^$AQ$2+InputData!$AI143),1)</f>
        <v>1</v>
      </c>
      <c r="Z144" s="284">
        <f>IF($AD$3&lt;$AD$3,EXP(InputData!$AJ143*$AD$3^RRinputs!F$3+InputData!$AI143),1)</f>
        <v>1</v>
      </c>
      <c r="AA144" s="949">
        <f>AA$3+'Run model'!$F$13</f>
        <v>204.75000001000006</v>
      </c>
      <c r="AB144" s="724">
        <f>AB$3+'Run model'!$F$13</f>
        <v>486.45570000000004</v>
      </c>
      <c r="AC144" s="724">
        <f>AC$3+'Run model'!$F$13</f>
        <v>1229.4259999999999</v>
      </c>
      <c r="AD144" s="724">
        <f>AD$3+'Run model'!$F$13</f>
        <v>3305.181</v>
      </c>
      <c r="AE144" s="263">
        <f>IF(AA144&lt;$AD$3,EXP(InputData!$AB143*AA144^$AQ$2+InputData!$AA143),1)</f>
        <v>1</v>
      </c>
      <c r="AF144" s="264">
        <f>IF(AB144&lt;$AD$3,EXP(InputData!$AB143*AB144^$AQ$2+InputData!$AA143),1)</f>
        <v>1</v>
      </c>
      <c r="AG144" s="264">
        <f>IF(AC144&lt;$AD$3,EXP(InputData!$AB143*AC144^$AQ$2+InputData!$AA143),1)</f>
        <v>1</v>
      </c>
      <c r="AH144" s="264">
        <v>1</v>
      </c>
      <c r="AI144" s="741">
        <f>IF(AA144&lt;$AD$3,EXP(InputData!$AD143*AA144^$AQ$3+InputData!$AC143),1)</f>
        <v>1</v>
      </c>
      <c r="AJ144" s="284">
        <f>IF(AB144&lt;$AD$3,EXP(InputData!$AD143*AB144^$AQ$3+InputData!$AC143),1)</f>
        <v>1</v>
      </c>
      <c r="AK144" s="284">
        <f>IF(AC144&lt;$AD$3,EXP(InputData!$AD143*AC144^$AQ$3+InputData!$AC143),1)</f>
        <v>1</v>
      </c>
      <c r="AL144" s="284">
        <v>1</v>
      </c>
      <c r="AM144" s="741">
        <f>IF(AA144&lt;$AD$3,EXP(InputData!$AF143*AA144^$AQ$2+InputData!$AE143),1)</f>
        <v>1</v>
      </c>
      <c r="AN144" s="284">
        <f>IF(AB144&lt;$AD$3,EXP(InputData!$AF143*AB144^$AQ$2+InputData!$AE143),1)</f>
        <v>1</v>
      </c>
      <c r="AO144" s="284">
        <f>IF(AC144&lt;$AD$3,EXP(InputData!$AF143*AC144^$AQ$2+InputData!$AE143),1)</f>
        <v>1</v>
      </c>
      <c r="AP144" s="285">
        <v>1</v>
      </c>
      <c r="AQ144" s="284">
        <f>IF(AA144&lt;$AD$3,EXP(InputData!$AH143*AA144^RRinputs!F$3+InputData!$AG143),1)</f>
        <v>1</v>
      </c>
      <c r="AR144" s="284">
        <f>IF(AB144&lt;$AD$3,EXP(InputData!$AH143*AB144^$AQ$3+InputData!$AG143),1)</f>
        <v>1</v>
      </c>
      <c r="AS144" s="284">
        <f>IF(AC144&lt;$AD$3,EXP(InputData!$AH143*AC144^$AQ$3+InputData!$AG143),1)</f>
        <v>1</v>
      </c>
      <c r="AT144" s="284">
        <v>1</v>
      </c>
      <c r="AU144" s="741">
        <f>IF(AA144&lt;$AD$3,EXP(InputData!$AJ143*AA144^$AQ$2+InputData!$AI143),1)</f>
        <v>1</v>
      </c>
      <c r="AV144" s="284">
        <f>IF(AB144&lt;$AD$3,EXP(InputData!$AJ143*AB144^$AQ$2+InputData!$AI143),1)</f>
        <v>1</v>
      </c>
      <c r="AW144" s="284">
        <f>IF(AC144&lt;$AD$3,EXP(InputData!$AJ143*AC144^$AQ$2+InputData!$AI143),1)</f>
        <v>1</v>
      </c>
      <c r="AX144" s="285">
        <v>1</v>
      </c>
      <c r="AY144" s="586">
        <f>-Diabetes!AK143*(InputData!$BB$5-1)/(Diabetes!Q143*(InputData!$BB$5-1)+1)</f>
        <v>0</v>
      </c>
      <c r="AZ144" s="587">
        <f>-Diabetes!AK143*(InputData!$BC$5-1)/(Diabetes!Q143*(InputData!$BC$5-1)+1)</f>
        <v>0</v>
      </c>
      <c r="BA144" s="588">
        <f t="shared" si="24"/>
        <v>0</v>
      </c>
      <c r="BB144" s="589">
        <f t="shared" si="25"/>
        <v>0</v>
      </c>
      <c r="BC144" s="584">
        <f t="shared" si="23"/>
        <v>0</v>
      </c>
      <c r="BD144" s="589">
        <f t="shared" si="26"/>
        <v>0</v>
      </c>
      <c r="BE144" s="590">
        <f t="shared" si="27"/>
        <v>0</v>
      </c>
      <c r="BF144" s="589">
        <f t="shared" si="28"/>
        <v>1</v>
      </c>
      <c r="BG144" s="589">
        <f t="shared" si="29"/>
        <v>1</v>
      </c>
      <c r="BH144" s="588">
        <f>(1-BA144*(1-InputData!$BD$233))</f>
        <v>1</v>
      </c>
      <c r="BI144" s="589">
        <f>(1-BB144*(1-InputData!$BD$234))</f>
        <v>1</v>
      </c>
      <c r="BJ144" s="589">
        <f t="shared" si="30"/>
        <v>1</v>
      </c>
      <c r="BK144" s="589">
        <f t="shared" si="31"/>
        <v>1</v>
      </c>
      <c r="BL144" s="590">
        <f t="shared" si="32"/>
        <v>1</v>
      </c>
    </row>
    <row r="145" spans="1:64">
      <c r="A145" s="8" t="s">
        <v>14</v>
      </c>
      <c r="B145">
        <f t="shared" si="33"/>
        <v>135</v>
      </c>
      <c r="C145" s="286">
        <f>InputData!AK144</f>
        <v>0</v>
      </c>
      <c r="D145" s="287">
        <f>InputData!AL144</f>
        <v>0</v>
      </c>
      <c r="E145" s="287">
        <f>InputData!AM144</f>
        <v>0</v>
      </c>
      <c r="F145" s="287">
        <f>InputData!AN144</f>
        <v>0</v>
      </c>
      <c r="G145" s="741">
        <f>IF($AA$3&lt;$AD$3,EXP(InputData!$AB144*$AA$3^$AQ$2+InputData!$AA144),1)</f>
        <v>1</v>
      </c>
      <c r="H145" s="284">
        <f>IF($AB$3&lt;$AD$3,EXP(InputData!$AB144*$AB$3^$AQ$2+InputData!$AA144),1)</f>
        <v>1</v>
      </c>
      <c r="I145" s="284">
        <f>IF($AC$3&lt;$AD$3,EXP(InputData!$AB144*$AC$3^$AQ$2+InputData!$AA144),1)</f>
        <v>1</v>
      </c>
      <c r="J145" s="284">
        <f>IF($AD$3&lt;$AD$3,EXP(InputData!$AB144*$AD$3^RRinputs!$F$3+InputData!$AA144),1)</f>
        <v>1</v>
      </c>
      <c r="K145" s="741">
        <f>IF($AA$3&lt;$AD$3,EXP(InputData!$AD144*$AA$3^$AQ$3+InputData!$AC144),1)</f>
        <v>1</v>
      </c>
      <c r="L145" s="284">
        <f>IF($AB$3&lt;$AD$3,EXP(InputData!$AD144*$AB$3^$AQ$3+InputData!$AC144),1)</f>
        <v>1</v>
      </c>
      <c r="M145" s="284">
        <f>IF($AC$3&lt;$AD$3,EXP(InputData!$AD144*$AC$3^$AQ$3+InputData!$AC144),1)</f>
        <v>1</v>
      </c>
      <c r="N145" s="285">
        <f>IF($AD$3&lt;$AD$3,EXP(InputData!$AD144*$AD$3^RRinputs!$F$3+InputData!$AC144),1)</f>
        <v>1</v>
      </c>
      <c r="O145" s="955">
        <f>IF($AA$4&lt;$AD$3,EXP(InputData!$AF144*$AA$3^$AQ$2+InputData!$AE144),1)</f>
        <v>1</v>
      </c>
      <c r="P145" s="284">
        <f>IF($AB$3&lt;$AD$3,EXP(InputData!$AF144*$AB$3^$AQ$2+InputData!$AE144),1)</f>
        <v>1</v>
      </c>
      <c r="Q145" s="284">
        <f>IF($AC$3&lt;$AD$3,EXP(InputData!$AF144*$AC$3^$AQ$2+InputData!$AE144),1)</f>
        <v>1</v>
      </c>
      <c r="R145" s="284">
        <v>1</v>
      </c>
      <c r="S145" s="741">
        <f>IF($AA$3&lt;$AD$3,EXP(InputData!$AH144*$AA$3^$AQ$3+InputData!$AG144),1)</f>
        <v>1</v>
      </c>
      <c r="T145" s="284">
        <f>IF($AB$3&lt;$AD$3,EXP(InputData!$AH144*$AB$3^$AQ$3+InputData!$AG144),1)</f>
        <v>1</v>
      </c>
      <c r="U145" s="284">
        <f>IF($AC$3&lt;$AD$3,EXP(InputData!$AH144*$AC$3^$AQ$3+InputData!$AG144),1)</f>
        <v>1</v>
      </c>
      <c r="V145" s="284">
        <f>IF($AD$3&lt;$AD$3,EXP(InputData!$AH144*$AD$3^RRinputs!$F$3+InputData!$AG144),1)</f>
        <v>1</v>
      </c>
      <c r="W145" s="741">
        <f>IF($AA$3&lt;$AD$3,EXP(InputData!$AJ144*$AA$3^$AQ$2+InputData!$AI144),1)</f>
        <v>1</v>
      </c>
      <c r="X145" s="284">
        <f>IF($AB$3&lt;$AD$3,EXP(InputData!$AJ144*$AB$3^$AQ$2+InputData!$AI144),1)</f>
        <v>1</v>
      </c>
      <c r="Y145" s="284">
        <f>IF($AC$3&lt;$AD$3,EXP(InputData!$AJ144*$AC$3^$AQ$2+InputData!$AI144),1)</f>
        <v>1</v>
      </c>
      <c r="Z145" s="284">
        <f>IF($AD$3&lt;$AD$3,EXP(InputData!$AJ144*$AD$3^RRinputs!F$3+InputData!$AI144),1)</f>
        <v>1</v>
      </c>
      <c r="AA145" s="949">
        <f>AA$3+'Run model'!$F$13</f>
        <v>204.75000001000006</v>
      </c>
      <c r="AB145" s="724">
        <f>AB$3+'Run model'!$F$13</f>
        <v>486.45570000000004</v>
      </c>
      <c r="AC145" s="724">
        <f>AC$3+'Run model'!$F$13</f>
        <v>1229.4259999999999</v>
      </c>
      <c r="AD145" s="724">
        <f>AD$3+'Run model'!$F$13</f>
        <v>3305.181</v>
      </c>
      <c r="AE145" s="263">
        <f>IF(AA145&lt;$AD$3,EXP(InputData!$AB144*AA145^$AQ$2+InputData!$AA144),1)</f>
        <v>1</v>
      </c>
      <c r="AF145" s="264">
        <f>IF(AB145&lt;$AD$3,EXP(InputData!$AB144*AB145^$AQ$2+InputData!$AA144),1)</f>
        <v>1</v>
      </c>
      <c r="AG145" s="264">
        <f>IF(AC145&lt;$AD$3,EXP(InputData!$AB144*AC145^$AQ$2+InputData!$AA144),1)</f>
        <v>1</v>
      </c>
      <c r="AH145" s="264">
        <v>1</v>
      </c>
      <c r="AI145" s="741">
        <f>IF(AA145&lt;$AD$3,EXP(InputData!$AD144*AA145^$AQ$3+InputData!$AC144),1)</f>
        <v>1</v>
      </c>
      <c r="AJ145" s="284">
        <f>IF(AB145&lt;$AD$3,EXP(InputData!$AD144*AB145^$AQ$3+InputData!$AC144),1)</f>
        <v>1</v>
      </c>
      <c r="AK145" s="284">
        <f>IF(AC145&lt;$AD$3,EXP(InputData!$AD144*AC145^$AQ$3+InputData!$AC144),1)</f>
        <v>1</v>
      </c>
      <c r="AL145" s="284">
        <v>1</v>
      </c>
      <c r="AM145" s="741">
        <f>IF(AA145&lt;$AD$3,EXP(InputData!$AF144*AA145^$AQ$2+InputData!$AE144),1)</f>
        <v>1</v>
      </c>
      <c r="AN145" s="284">
        <f>IF(AB145&lt;$AD$3,EXP(InputData!$AF144*AB145^$AQ$2+InputData!$AE144),1)</f>
        <v>1</v>
      </c>
      <c r="AO145" s="284">
        <f>IF(AC145&lt;$AD$3,EXP(InputData!$AF144*AC145^$AQ$2+InputData!$AE144),1)</f>
        <v>1</v>
      </c>
      <c r="AP145" s="285">
        <v>1</v>
      </c>
      <c r="AQ145" s="284">
        <f>IF(AA145&lt;$AD$3,EXP(InputData!$AH144*AA145^RRinputs!F$3+InputData!$AG144),1)</f>
        <v>1</v>
      </c>
      <c r="AR145" s="284">
        <f>IF(AB145&lt;$AD$3,EXP(InputData!$AH144*AB145^$AQ$3+InputData!$AG144),1)</f>
        <v>1</v>
      </c>
      <c r="AS145" s="284">
        <f>IF(AC145&lt;$AD$3,EXP(InputData!$AH144*AC145^$AQ$3+InputData!$AG144),1)</f>
        <v>1</v>
      </c>
      <c r="AT145" s="284">
        <v>1</v>
      </c>
      <c r="AU145" s="741">
        <f>IF(AA145&lt;$AD$3,EXP(InputData!$AJ144*AA145^$AQ$2+InputData!$AI144),1)</f>
        <v>1</v>
      </c>
      <c r="AV145" s="284">
        <f>IF(AB145&lt;$AD$3,EXP(InputData!$AJ144*AB145^$AQ$2+InputData!$AI144),1)</f>
        <v>1</v>
      </c>
      <c r="AW145" s="284">
        <f>IF(AC145&lt;$AD$3,EXP(InputData!$AJ144*AC145^$AQ$2+InputData!$AI144),1)</f>
        <v>1</v>
      </c>
      <c r="AX145" s="285">
        <v>1</v>
      </c>
      <c r="AY145" s="586">
        <f>-Diabetes!AK144*(InputData!$BB$5-1)/(Diabetes!Q144*(InputData!$BB$5-1)+1)</f>
        <v>0</v>
      </c>
      <c r="AZ145" s="587">
        <f>-Diabetes!AK144*(InputData!$BC$5-1)/(Diabetes!Q144*(InputData!$BC$5-1)+1)</f>
        <v>0</v>
      </c>
      <c r="BA145" s="588">
        <f t="shared" si="24"/>
        <v>0</v>
      </c>
      <c r="BB145" s="589">
        <f t="shared" si="25"/>
        <v>0</v>
      </c>
      <c r="BC145" s="584">
        <f t="shared" si="23"/>
        <v>0</v>
      </c>
      <c r="BD145" s="589">
        <f t="shared" si="26"/>
        <v>0</v>
      </c>
      <c r="BE145" s="590">
        <f t="shared" si="27"/>
        <v>0</v>
      </c>
      <c r="BF145" s="589">
        <f t="shared" si="28"/>
        <v>1</v>
      </c>
      <c r="BG145" s="589">
        <f t="shared" si="29"/>
        <v>1</v>
      </c>
      <c r="BH145" s="588">
        <f>(1-BA145*(1-InputData!$BD$233))</f>
        <v>1</v>
      </c>
      <c r="BI145" s="589">
        <f>(1-BB145*(1-InputData!$BD$234))</f>
        <v>1</v>
      </c>
      <c r="BJ145" s="589">
        <f t="shared" si="30"/>
        <v>1</v>
      </c>
      <c r="BK145" s="589">
        <f t="shared" si="31"/>
        <v>1</v>
      </c>
      <c r="BL145" s="590">
        <f t="shared" si="32"/>
        <v>1</v>
      </c>
    </row>
    <row r="146" spans="1:64">
      <c r="A146" s="8" t="s">
        <v>14</v>
      </c>
      <c r="B146">
        <f t="shared" si="33"/>
        <v>136</v>
      </c>
      <c r="C146" s="286">
        <f>InputData!AK145</f>
        <v>0</v>
      </c>
      <c r="D146" s="287">
        <f>InputData!AL145</f>
        <v>0</v>
      </c>
      <c r="E146" s="287">
        <f>InputData!AM145</f>
        <v>0</v>
      </c>
      <c r="F146" s="287">
        <f>InputData!AN145</f>
        <v>0</v>
      </c>
      <c r="G146" s="741">
        <f>IF($AA$3&lt;$AD$3,EXP(InputData!$AB145*$AA$3^$AQ$2+InputData!$AA145),1)</f>
        <v>1</v>
      </c>
      <c r="H146" s="284">
        <f>IF($AB$3&lt;$AD$3,EXP(InputData!$AB145*$AB$3^$AQ$2+InputData!$AA145),1)</f>
        <v>1</v>
      </c>
      <c r="I146" s="284">
        <f>IF($AC$3&lt;$AD$3,EXP(InputData!$AB145*$AC$3^$AQ$2+InputData!$AA145),1)</f>
        <v>1</v>
      </c>
      <c r="J146" s="284">
        <f>IF($AD$3&lt;$AD$3,EXP(InputData!$AB145*$AD$3^RRinputs!$F$3+InputData!$AA145),1)</f>
        <v>1</v>
      </c>
      <c r="K146" s="741">
        <f>IF($AA$3&lt;$AD$3,EXP(InputData!$AD145*$AA$3^$AQ$3+InputData!$AC145),1)</f>
        <v>1</v>
      </c>
      <c r="L146" s="284">
        <f>IF($AB$3&lt;$AD$3,EXP(InputData!$AD145*$AB$3^$AQ$3+InputData!$AC145),1)</f>
        <v>1</v>
      </c>
      <c r="M146" s="284">
        <f>IF($AC$3&lt;$AD$3,EXP(InputData!$AD145*$AC$3^$AQ$3+InputData!$AC145),1)</f>
        <v>1</v>
      </c>
      <c r="N146" s="285">
        <f>IF($AD$3&lt;$AD$3,EXP(InputData!$AD145*$AD$3^RRinputs!$F$3+InputData!$AC145),1)</f>
        <v>1</v>
      </c>
      <c r="O146" s="955">
        <f>IF($AA$4&lt;$AD$3,EXP(InputData!$AF145*$AA$3^$AQ$2+InputData!$AE145),1)</f>
        <v>1</v>
      </c>
      <c r="P146" s="284">
        <f>IF($AB$3&lt;$AD$3,EXP(InputData!$AF145*$AB$3^$AQ$2+InputData!$AE145),1)</f>
        <v>1</v>
      </c>
      <c r="Q146" s="284">
        <f>IF($AC$3&lt;$AD$3,EXP(InputData!$AF145*$AC$3^$AQ$2+InputData!$AE145),1)</f>
        <v>1</v>
      </c>
      <c r="R146" s="284">
        <v>1</v>
      </c>
      <c r="S146" s="741">
        <f>IF($AA$3&lt;$AD$3,EXP(InputData!$AH145*$AA$3^$AQ$3+InputData!$AG145),1)</f>
        <v>1</v>
      </c>
      <c r="T146" s="284">
        <f>IF($AB$3&lt;$AD$3,EXP(InputData!$AH145*$AB$3^$AQ$3+InputData!$AG145),1)</f>
        <v>1</v>
      </c>
      <c r="U146" s="284">
        <f>IF($AC$3&lt;$AD$3,EXP(InputData!$AH145*$AC$3^$AQ$3+InputData!$AG145),1)</f>
        <v>1</v>
      </c>
      <c r="V146" s="284">
        <f>IF($AD$3&lt;$AD$3,EXP(InputData!$AH145*$AD$3^RRinputs!$F$3+InputData!$AG145),1)</f>
        <v>1</v>
      </c>
      <c r="W146" s="741">
        <f>IF($AA$3&lt;$AD$3,EXP(InputData!$AJ145*$AA$3^$AQ$2+InputData!$AI145),1)</f>
        <v>1</v>
      </c>
      <c r="X146" s="284">
        <f>IF($AB$3&lt;$AD$3,EXP(InputData!$AJ145*$AB$3^$AQ$2+InputData!$AI145),1)</f>
        <v>1</v>
      </c>
      <c r="Y146" s="284">
        <f>IF($AC$3&lt;$AD$3,EXP(InputData!$AJ145*$AC$3^$AQ$2+InputData!$AI145),1)</f>
        <v>1</v>
      </c>
      <c r="Z146" s="284">
        <f>IF($AD$3&lt;$AD$3,EXP(InputData!$AJ145*$AD$3^RRinputs!F$3+InputData!$AI145),1)</f>
        <v>1</v>
      </c>
      <c r="AA146" s="949">
        <f>AA$3+'Run model'!$F$13</f>
        <v>204.75000001000006</v>
      </c>
      <c r="AB146" s="724">
        <f>AB$3+'Run model'!$F$13</f>
        <v>486.45570000000004</v>
      </c>
      <c r="AC146" s="724">
        <f>AC$3+'Run model'!$F$13</f>
        <v>1229.4259999999999</v>
      </c>
      <c r="AD146" s="724">
        <f>AD$3+'Run model'!$F$13</f>
        <v>3305.181</v>
      </c>
      <c r="AE146" s="263">
        <f>IF(AA146&lt;$AD$3,EXP(InputData!$AB145*AA146^$AQ$2+InputData!$AA145),1)</f>
        <v>1</v>
      </c>
      <c r="AF146" s="264">
        <f>IF(AB146&lt;$AD$3,EXP(InputData!$AB145*AB146^$AQ$2+InputData!$AA145),1)</f>
        <v>1</v>
      </c>
      <c r="AG146" s="264">
        <f>IF(AC146&lt;$AD$3,EXP(InputData!$AB145*AC146^$AQ$2+InputData!$AA145),1)</f>
        <v>1</v>
      </c>
      <c r="AH146" s="264">
        <v>1</v>
      </c>
      <c r="AI146" s="741">
        <f>IF(AA146&lt;$AD$3,EXP(InputData!$AD145*AA146^$AQ$3+InputData!$AC145),1)</f>
        <v>1</v>
      </c>
      <c r="AJ146" s="284">
        <f>IF(AB146&lt;$AD$3,EXP(InputData!$AD145*AB146^$AQ$3+InputData!$AC145),1)</f>
        <v>1</v>
      </c>
      <c r="AK146" s="284">
        <f>IF(AC146&lt;$AD$3,EXP(InputData!$AD145*AC146^$AQ$3+InputData!$AC145),1)</f>
        <v>1</v>
      </c>
      <c r="AL146" s="284">
        <v>1</v>
      </c>
      <c r="AM146" s="741">
        <f>IF(AA146&lt;$AD$3,EXP(InputData!$AF145*AA146^$AQ$2+InputData!$AE145),1)</f>
        <v>1</v>
      </c>
      <c r="AN146" s="284">
        <f>IF(AB146&lt;$AD$3,EXP(InputData!$AF145*AB146^$AQ$2+InputData!$AE145),1)</f>
        <v>1</v>
      </c>
      <c r="AO146" s="284">
        <f>IF(AC146&lt;$AD$3,EXP(InputData!$AF145*AC146^$AQ$2+InputData!$AE145),1)</f>
        <v>1</v>
      </c>
      <c r="AP146" s="285">
        <v>1</v>
      </c>
      <c r="AQ146" s="284">
        <f>IF(AA146&lt;$AD$3,EXP(InputData!$AH145*AA146^RRinputs!F$3+InputData!$AG145),1)</f>
        <v>1</v>
      </c>
      <c r="AR146" s="284">
        <f>IF(AB146&lt;$AD$3,EXP(InputData!$AH145*AB146^$AQ$3+InputData!$AG145),1)</f>
        <v>1</v>
      </c>
      <c r="AS146" s="284">
        <f>IF(AC146&lt;$AD$3,EXP(InputData!$AH145*AC146^$AQ$3+InputData!$AG145),1)</f>
        <v>1</v>
      </c>
      <c r="AT146" s="284">
        <v>1</v>
      </c>
      <c r="AU146" s="741">
        <f>IF(AA146&lt;$AD$3,EXP(InputData!$AJ145*AA146^$AQ$2+InputData!$AI145),1)</f>
        <v>1</v>
      </c>
      <c r="AV146" s="284">
        <f>IF(AB146&lt;$AD$3,EXP(InputData!$AJ145*AB146^$AQ$2+InputData!$AI145),1)</f>
        <v>1</v>
      </c>
      <c r="AW146" s="284">
        <f>IF(AC146&lt;$AD$3,EXP(InputData!$AJ145*AC146^$AQ$2+InputData!$AI145),1)</f>
        <v>1</v>
      </c>
      <c r="AX146" s="285">
        <v>1</v>
      </c>
      <c r="AY146" s="586">
        <f>-Diabetes!AK145*(InputData!$BB$5-1)/(Diabetes!Q145*(InputData!$BB$5-1)+1)</f>
        <v>0</v>
      </c>
      <c r="AZ146" s="587">
        <f>-Diabetes!AK145*(InputData!$BC$5-1)/(Diabetes!Q145*(InputData!$BC$5-1)+1)</f>
        <v>0</v>
      </c>
      <c r="BA146" s="588">
        <f t="shared" si="24"/>
        <v>0</v>
      </c>
      <c r="BB146" s="589">
        <f t="shared" si="25"/>
        <v>0</v>
      </c>
      <c r="BC146" s="584">
        <f t="shared" si="23"/>
        <v>0</v>
      </c>
      <c r="BD146" s="589">
        <f t="shared" si="26"/>
        <v>0</v>
      </c>
      <c r="BE146" s="590">
        <f t="shared" si="27"/>
        <v>0</v>
      </c>
      <c r="BF146" s="589">
        <f t="shared" si="28"/>
        <v>1</v>
      </c>
      <c r="BG146" s="589">
        <f t="shared" si="29"/>
        <v>1</v>
      </c>
      <c r="BH146" s="588">
        <f>(1-BA146*(1-InputData!$BD$233))</f>
        <v>1</v>
      </c>
      <c r="BI146" s="589">
        <f>(1-BB146*(1-InputData!$BD$234))</f>
        <v>1</v>
      </c>
      <c r="BJ146" s="589">
        <f t="shared" si="30"/>
        <v>1</v>
      </c>
      <c r="BK146" s="589">
        <f t="shared" si="31"/>
        <v>1</v>
      </c>
      <c r="BL146" s="590">
        <f t="shared" si="32"/>
        <v>1</v>
      </c>
    </row>
    <row r="147" spans="1:64">
      <c r="A147" s="8" t="s">
        <v>14</v>
      </c>
      <c r="B147">
        <f t="shared" si="33"/>
        <v>137</v>
      </c>
      <c r="C147" s="286">
        <f>InputData!AK146</f>
        <v>0</v>
      </c>
      <c r="D147" s="287">
        <f>InputData!AL146</f>
        <v>0</v>
      </c>
      <c r="E147" s="287">
        <f>InputData!AM146</f>
        <v>0</v>
      </c>
      <c r="F147" s="287">
        <f>InputData!AN146</f>
        <v>0</v>
      </c>
      <c r="G147" s="741">
        <f>IF($AA$3&lt;$AD$3,EXP(InputData!$AB146*$AA$3^$AQ$2+InputData!$AA146),1)</f>
        <v>1</v>
      </c>
      <c r="H147" s="284">
        <f>IF($AB$3&lt;$AD$3,EXP(InputData!$AB146*$AB$3^$AQ$2+InputData!$AA146),1)</f>
        <v>1</v>
      </c>
      <c r="I147" s="284">
        <f>IF($AC$3&lt;$AD$3,EXP(InputData!$AB146*$AC$3^$AQ$2+InputData!$AA146),1)</f>
        <v>1</v>
      </c>
      <c r="J147" s="284">
        <f>IF($AD$3&lt;$AD$3,EXP(InputData!$AB146*$AD$3^RRinputs!$F$3+InputData!$AA146),1)</f>
        <v>1</v>
      </c>
      <c r="K147" s="741">
        <f>IF($AA$3&lt;$AD$3,EXP(InputData!$AD146*$AA$3^$AQ$3+InputData!$AC146),1)</f>
        <v>1</v>
      </c>
      <c r="L147" s="284">
        <f>IF($AB$3&lt;$AD$3,EXP(InputData!$AD146*$AB$3^$AQ$3+InputData!$AC146),1)</f>
        <v>1</v>
      </c>
      <c r="M147" s="284">
        <f>IF($AC$3&lt;$AD$3,EXP(InputData!$AD146*$AC$3^$AQ$3+InputData!$AC146),1)</f>
        <v>1</v>
      </c>
      <c r="N147" s="285">
        <f>IF($AD$3&lt;$AD$3,EXP(InputData!$AD146*$AD$3^RRinputs!$F$3+InputData!$AC146),1)</f>
        <v>1</v>
      </c>
      <c r="O147" s="955">
        <f>IF($AA$4&lt;$AD$3,EXP(InputData!$AF146*$AA$3^$AQ$2+InputData!$AE146),1)</f>
        <v>1</v>
      </c>
      <c r="P147" s="284">
        <f>IF($AB$3&lt;$AD$3,EXP(InputData!$AF146*$AB$3^$AQ$2+InputData!$AE146),1)</f>
        <v>1</v>
      </c>
      <c r="Q147" s="284">
        <f>IF($AC$3&lt;$AD$3,EXP(InputData!$AF146*$AC$3^$AQ$2+InputData!$AE146),1)</f>
        <v>1</v>
      </c>
      <c r="R147" s="284">
        <v>1</v>
      </c>
      <c r="S147" s="741">
        <f>IF($AA$3&lt;$AD$3,EXP(InputData!$AH146*$AA$3^$AQ$3+InputData!$AG146),1)</f>
        <v>1</v>
      </c>
      <c r="T147" s="284">
        <f>IF($AB$3&lt;$AD$3,EXP(InputData!$AH146*$AB$3^$AQ$3+InputData!$AG146),1)</f>
        <v>1</v>
      </c>
      <c r="U147" s="284">
        <f>IF($AC$3&lt;$AD$3,EXP(InputData!$AH146*$AC$3^$AQ$3+InputData!$AG146),1)</f>
        <v>1</v>
      </c>
      <c r="V147" s="284">
        <f>IF($AD$3&lt;$AD$3,EXP(InputData!$AH146*$AD$3^RRinputs!$F$3+InputData!$AG146),1)</f>
        <v>1</v>
      </c>
      <c r="W147" s="741">
        <f>IF($AA$3&lt;$AD$3,EXP(InputData!$AJ146*$AA$3^$AQ$2+InputData!$AI146),1)</f>
        <v>1</v>
      </c>
      <c r="X147" s="284">
        <f>IF($AB$3&lt;$AD$3,EXP(InputData!$AJ146*$AB$3^$AQ$2+InputData!$AI146),1)</f>
        <v>1</v>
      </c>
      <c r="Y147" s="284">
        <f>IF($AC$3&lt;$AD$3,EXP(InputData!$AJ146*$AC$3^$AQ$2+InputData!$AI146),1)</f>
        <v>1</v>
      </c>
      <c r="Z147" s="284">
        <f>IF($AD$3&lt;$AD$3,EXP(InputData!$AJ146*$AD$3^RRinputs!F$3+InputData!$AI146),1)</f>
        <v>1</v>
      </c>
      <c r="AA147" s="949">
        <f>AA$3+'Run model'!$F$13</f>
        <v>204.75000001000006</v>
      </c>
      <c r="AB147" s="724">
        <f>AB$3+'Run model'!$F$13</f>
        <v>486.45570000000004</v>
      </c>
      <c r="AC147" s="724">
        <f>AC$3+'Run model'!$F$13</f>
        <v>1229.4259999999999</v>
      </c>
      <c r="AD147" s="724">
        <f>AD$3+'Run model'!$F$13</f>
        <v>3305.181</v>
      </c>
      <c r="AE147" s="263">
        <f>IF(AA147&lt;$AD$3,EXP(InputData!$AB146*AA147^$AQ$2+InputData!$AA146),1)</f>
        <v>1</v>
      </c>
      <c r="AF147" s="264">
        <f>IF(AB147&lt;$AD$3,EXP(InputData!$AB146*AB147^$AQ$2+InputData!$AA146),1)</f>
        <v>1</v>
      </c>
      <c r="AG147" s="264">
        <f>IF(AC147&lt;$AD$3,EXP(InputData!$AB146*AC147^$AQ$2+InputData!$AA146),1)</f>
        <v>1</v>
      </c>
      <c r="AH147" s="264">
        <v>1</v>
      </c>
      <c r="AI147" s="741">
        <f>IF(AA147&lt;$AD$3,EXP(InputData!$AD146*AA147^$AQ$3+InputData!$AC146),1)</f>
        <v>1</v>
      </c>
      <c r="AJ147" s="284">
        <f>IF(AB147&lt;$AD$3,EXP(InputData!$AD146*AB147^$AQ$3+InputData!$AC146),1)</f>
        <v>1</v>
      </c>
      <c r="AK147" s="284">
        <f>IF(AC147&lt;$AD$3,EXP(InputData!$AD146*AC147^$AQ$3+InputData!$AC146),1)</f>
        <v>1</v>
      </c>
      <c r="AL147" s="284">
        <v>1</v>
      </c>
      <c r="AM147" s="741">
        <f>IF(AA147&lt;$AD$3,EXP(InputData!$AF146*AA147^$AQ$2+InputData!$AE146),1)</f>
        <v>1</v>
      </c>
      <c r="AN147" s="284">
        <f>IF(AB147&lt;$AD$3,EXP(InputData!$AF146*AB147^$AQ$2+InputData!$AE146),1)</f>
        <v>1</v>
      </c>
      <c r="AO147" s="284">
        <f>IF(AC147&lt;$AD$3,EXP(InputData!$AF146*AC147^$AQ$2+InputData!$AE146),1)</f>
        <v>1</v>
      </c>
      <c r="AP147" s="285">
        <v>1</v>
      </c>
      <c r="AQ147" s="284">
        <f>IF(AA147&lt;$AD$3,EXP(InputData!$AH146*AA147^RRinputs!F$3+InputData!$AG146),1)</f>
        <v>1</v>
      </c>
      <c r="AR147" s="284">
        <f>IF(AB147&lt;$AD$3,EXP(InputData!$AH146*AB147^$AQ$3+InputData!$AG146),1)</f>
        <v>1</v>
      </c>
      <c r="AS147" s="284">
        <f>IF(AC147&lt;$AD$3,EXP(InputData!$AH146*AC147^$AQ$3+InputData!$AG146),1)</f>
        <v>1</v>
      </c>
      <c r="AT147" s="284">
        <v>1</v>
      </c>
      <c r="AU147" s="741">
        <f>IF(AA147&lt;$AD$3,EXP(InputData!$AJ146*AA147^$AQ$2+InputData!$AI146),1)</f>
        <v>1</v>
      </c>
      <c r="AV147" s="284">
        <f>IF(AB147&lt;$AD$3,EXP(InputData!$AJ146*AB147^$AQ$2+InputData!$AI146),1)</f>
        <v>1</v>
      </c>
      <c r="AW147" s="284">
        <f>IF(AC147&lt;$AD$3,EXP(InputData!$AJ146*AC147^$AQ$2+InputData!$AI146),1)</f>
        <v>1</v>
      </c>
      <c r="AX147" s="285">
        <v>1</v>
      </c>
      <c r="AY147" s="586">
        <f>-Diabetes!AK146*(InputData!$BB$5-1)/(Diabetes!Q146*(InputData!$BB$5-1)+1)</f>
        <v>0</v>
      </c>
      <c r="AZ147" s="587">
        <f>-Diabetes!AK146*(InputData!$BC$5-1)/(Diabetes!Q146*(InputData!$BC$5-1)+1)</f>
        <v>0</v>
      </c>
      <c r="BA147" s="588">
        <f t="shared" si="24"/>
        <v>0</v>
      </c>
      <c r="BB147" s="589">
        <f t="shared" si="25"/>
        <v>0</v>
      </c>
      <c r="BC147" s="584">
        <f t="shared" si="23"/>
        <v>0</v>
      </c>
      <c r="BD147" s="589">
        <f t="shared" si="26"/>
        <v>0</v>
      </c>
      <c r="BE147" s="590">
        <f t="shared" si="27"/>
        <v>0</v>
      </c>
      <c r="BF147" s="589">
        <f t="shared" si="28"/>
        <v>1</v>
      </c>
      <c r="BG147" s="589">
        <f t="shared" si="29"/>
        <v>1</v>
      </c>
      <c r="BH147" s="588">
        <f>(1-BA147*(1-InputData!$BD$233))</f>
        <v>1</v>
      </c>
      <c r="BI147" s="589">
        <f>(1-BB147*(1-InputData!$BD$234))</f>
        <v>1</v>
      </c>
      <c r="BJ147" s="589">
        <f t="shared" si="30"/>
        <v>1</v>
      </c>
      <c r="BK147" s="589">
        <f t="shared" si="31"/>
        <v>1</v>
      </c>
      <c r="BL147" s="590">
        <f t="shared" si="32"/>
        <v>1</v>
      </c>
    </row>
    <row r="148" spans="1:64">
      <c r="A148" s="8" t="s">
        <v>14</v>
      </c>
      <c r="B148">
        <f t="shared" si="33"/>
        <v>138</v>
      </c>
      <c r="C148" s="286">
        <f>InputData!AK147</f>
        <v>0</v>
      </c>
      <c r="D148" s="287">
        <f>InputData!AL147</f>
        <v>0</v>
      </c>
      <c r="E148" s="287">
        <f>InputData!AM147</f>
        <v>0</v>
      </c>
      <c r="F148" s="287">
        <f>InputData!AN147</f>
        <v>0</v>
      </c>
      <c r="G148" s="741">
        <f>IF($AA$3&lt;$AD$3,EXP(InputData!$AB147*$AA$3^$AQ$2+InputData!$AA147),1)</f>
        <v>1</v>
      </c>
      <c r="H148" s="284">
        <f>IF($AB$3&lt;$AD$3,EXP(InputData!$AB147*$AB$3^$AQ$2+InputData!$AA147),1)</f>
        <v>1</v>
      </c>
      <c r="I148" s="284">
        <f>IF($AC$3&lt;$AD$3,EXP(InputData!$AB147*$AC$3^$AQ$2+InputData!$AA147),1)</f>
        <v>1</v>
      </c>
      <c r="J148" s="284">
        <f>IF($AD$3&lt;$AD$3,EXP(InputData!$AB147*$AD$3^RRinputs!$F$3+InputData!$AA147),1)</f>
        <v>1</v>
      </c>
      <c r="K148" s="741">
        <f>IF($AA$3&lt;$AD$3,EXP(InputData!$AD147*$AA$3^$AQ$3+InputData!$AC147),1)</f>
        <v>1</v>
      </c>
      <c r="L148" s="284">
        <f>IF($AB$3&lt;$AD$3,EXP(InputData!$AD147*$AB$3^$AQ$3+InputData!$AC147),1)</f>
        <v>1</v>
      </c>
      <c r="M148" s="284">
        <f>IF($AC$3&lt;$AD$3,EXP(InputData!$AD147*$AC$3^$AQ$3+InputData!$AC147),1)</f>
        <v>1</v>
      </c>
      <c r="N148" s="285">
        <f>IF($AD$3&lt;$AD$3,EXP(InputData!$AD147*$AD$3^RRinputs!$F$3+InputData!$AC147),1)</f>
        <v>1</v>
      </c>
      <c r="O148" s="955">
        <f>IF($AA$4&lt;$AD$3,EXP(InputData!$AF147*$AA$3^$AQ$2+InputData!$AE147),1)</f>
        <v>1</v>
      </c>
      <c r="P148" s="284">
        <f>IF($AB$3&lt;$AD$3,EXP(InputData!$AF147*$AB$3^$AQ$2+InputData!$AE147),1)</f>
        <v>1</v>
      </c>
      <c r="Q148" s="284">
        <f>IF($AC$3&lt;$AD$3,EXP(InputData!$AF147*$AC$3^$AQ$2+InputData!$AE147),1)</f>
        <v>1</v>
      </c>
      <c r="R148" s="284">
        <v>1</v>
      </c>
      <c r="S148" s="741">
        <f>IF($AA$3&lt;$AD$3,EXP(InputData!$AH147*$AA$3^$AQ$3+InputData!$AG147),1)</f>
        <v>1</v>
      </c>
      <c r="T148" s="284">
        <f>IF($AB$3&lt;$AD$3,EXP(InputData!$AH147*$AB$3^$AQ$3+InputData!$AG147),1)</f>
        <v>1</v>
      </c>
      <c r="U148" s="284">
        <f>IF($AC$3&lt;$AD$3,EXP(InputData!$AH147*$AC$3^$AQ$3+InputData!$AG147),1)</f>
        <v>1</v>
      </c>
      <c r="V148" s="284">
        <f>IF($AD$3&lt;$AD$3,EXP(InputData!$AH147*$AD$3^RRinputs!$F$3+InputData!$AG147),1)</f>
        <v>1</v>
      </c>
      <c r="W148" s="741">
        <f>IF($AA$3&lt;$AD$3,EXP(InputData!$AJ147*$AA$3^$AQ$2+InputData!$AI147),1)</f>
        <v>1</v>
      </c>
      <c r="X148" s="284">
        <f>IF($AB$3&lt;$AD$3,EXP(InputData!$AJ147*$AB$3^$AQ$2+InputData!$AI147),1)</f>
        <v>1</v>
      </c>
      <c r="Y148" s="284">
        <f>IF($AC$3&lt;$AD$3,EXP(InputData!$AJ147*$AC$3^$AQ$2+InputData!$AI147),1)</f>
        <v>1</v>
      </c>
      <c r="Z148" s="284">
        <f>IF($AD$3&lt;$AD$3,EXP(InputData!$AJ147*$AD$3^RRinputs!F$3+InputData!$AI147),1)</f>
        <v>1</v>
      </c>
      <c r="AA148" s="949">
        <f>AA$3+'Run model'!$F$13</f>
        <v>204.75000001000006</v>
      </c>
      <c r="AB148" s="724">
        <f>AB$3+'Run model'!$F$13</f>
        <v>486.45570000000004</v>
      </c>
      <c r="AC148" s="724">
        <f>AC$3+'Run model'!$F$13</f>
        <v>1229.4259999999999</v>
      </c>
      <c r="AD148" s="724">
        <f>AD$3+'Run model'!$F$13</f>
        <v>3305.181</v>
      </c>
      <c r="AE148" s="263">
        <f>IF(AA148&lt;$AD$3,EXP(InputData!$AB147*AA148^$AQ$2+InputData!$AA147),1)</f>
        <v>1</v>
      </c>
      <c r="AF148" s="264">
        <f>IF(AB148&lt;$AD$3,EXP(InputData!$AB147*AB148^$AQ$2+InputData!$AA147),1)</f>
        <v>1</v>
      </c>
      <c r="AG148" s="264">
        <f>IF(AC148&lt;$AD$3,EXP(InputData!$AB147*AC148^$AQ$2+InputData!$AA147),1)</f>
        <v>1</v>
      </c>
      <c r="AH148" s="264">
        <v>1</v>
      </c>
      <c r="AI148" s="741">
        <f>IF(AA148&lt;$AD$3,EXP(InputData!$AD147*AA148^$AQ$3+InputData!$AC147),1)</f>
        <v>1</v>
      </c>
      <c r="AJ148" s="284">
        <f>IF(AB148&lt;$AD$3,EXP(InputData!$AD147*AB148^$AQ$3+InputData!$AC147),1)</f>
        <v>1</v>
      </c>
      <c r="AK148" s="284">
        <f>IF(AC148&lt;$AD$3,EXP(InputData!$AD147*AC148^$AQ$3+InputData!$AC147),1)</f>
        <v>1</v>
      </c>
      <c r="AL148" s="284">
        <v>1</v>
      </c>
      <c r="AM148" s="741">
        <f>IF(AA148&lt;$AD$3,EXP(InputData!$AF147*AA148^$AQ$2+InputData!$AE147),1)</f>
        <v>1</v>
      </c>
      <c r="AN148" s="284">
        <f>IF(AB148&lt;$AD$3,EXP(InputData!$AF147*AB148^$AQ$2+InputData!$AE147),1)</f>
        <v>1</v>
      </c>
      <c r="AO148" s="284">
        <f>IF(AC148&lt;$AD$3,EXP(InputData!$AF147*AC148^$AQ$2+InputData!$AE147),1)</f>
        <v>1</v>
      </c>
      <c r="AP148" s="285">
        <v>1</v>
      </c>
      <c r="AQ148" s="284">
        <f>IF(AA148&lt;$AD$3,EXP(InputData!$AH147*AA148^RRinputs!F$3+InputData!$AG147),1)</f>
        <v>1</v>
      </c>
      <c r="AR148" s="284">
        <f>IF(AB148&lt;$AD$3,EXP(InputData!$AH147*AB148^$AQ$3+InputData!$AG147),1)</f>
        <v>1</v>
      </c>
      <c r="AS148" s="284">
        <f>IF(AC148&lt;$AD$3,EXP(InputData!$AH147*AC148^$AQ$3+InputData!$AG147),1)</f>
        <v>1</v>
      </c>
      <c r="AT148" s="284">
        <v>1</v>
      </c>
      <c r="AU148" s="741">
        <f>IF(AA148&lt;$AD$3,EXP(InputData!$AJ147*AA148^$AQ$2+InputData!$AI147),1)</f>
        <v>1</v>
      </c>
      <c r="AV148" s="284">
        <f>IF(AB148&lt;$AD$3,EXP(InputData!$AJ147*AB148^$AQ$2+InputData!$AI147),1)</f>
        <v>1</v>
      </c>
      <c r="AW148" s="284">
        <f>IF(AC148&lt;$AD$3,EXP(InputData!$AJ147*AC148^$AQ$2+InputData!$AI147),1)</f>
        <v>1</v>
      </c>
      <c r="AX148" s="285">
        <v>1</v>
      </c>
      <c r="AY148" s="586">
        <f>-Diabetes!AK147*(InputData!$BB$5-1)/(Diabetes!Q147*(InputData!$BB$5-1)+1)</f>
        <v>0</v>
      </c>
      <c r="AZ148" s="587">
        <f>-Diabetes!AK147*(InputData!$BC$5-1)/(Diabetes!Q147*(InputData!$BC$5-1)+1)</f>
        <v>0</v>
      </c>
      <c r="BA148" s="588">
        <f t="shared" si="24"/>
        <v>0</v>
      </c>
      <c r="BB148" s="589">
        <f t="shared" si="25"/>
        <v>0</v>
      </c>
      <c r="BC148" s="584">
        <f t="shared" si="23"/>
        <v>0</v>
      </c>
      <c r="BD148" s="589">
        <f t="shared" si="26"/>
        <v>0</v>
      </c>
      <c r="BE148" s="590">
        <f t="shared" si="27"/>
        <v>0</v>
      </c>
      <c r="BF148" s="589">
        <f t="shared" si="28"/>
        <v>1</v>
      </c>
      <c r="BG148" s="589">
        <f t="shared" si="29"/>
        <v>1</v>
      </c>
      <c r="BH148" s="588">
        <f>(1-BA148*(1-InputData!$BD$233))</f>
        <v>1</v>
      </c>
      <c r="BI148" s="589">
        <f>(1-BB148*(1-InputData!$BD$234))</f>
        <v>1</v>
      </c>
      <c r="BJ148" s="589">
        <f t="shared" si="30"/>
        <v>1</v>
      </c>
      <c r="BK148" s="589">
        <f t="shared" si="31"/>
        <v>1</v>
      </c>
      <c r="BL148" s="590">
        <f t="shared" si="32"/>
        <v>1</v>
      </c>
    </row>
    <row r="149" spans="1:64">
      <c r="A149" s="8" t="s">
        <v>14</v>
      </c>
      <c r="B149">
        <f t="shared" si="33"/>
        <v>139</v>
      </c>
      <c r="C149" s="286">
        <f>InputData!AK148</f>
        <v>0</v>
      </c>
      <c r="D149" s="287">
        <f>InputData!AL148</f>
        <v>0</v>
      </c>
      <c r="E149" s="287">
        <f>InputData!AM148</f>
        <v>0</v>
      </c>
      <c r="F149" s="287">
        <f>InputData!AN148</f>
        <v>0</v>
      </c>
      <c r="G149" s="741">
        <f>IF($AA$3&lt;$AD$3,EXP(InputData!$AB148*$AA$3^$AQ$2+InputData!$AA148),1)</f>
        <v>1</v>
      </c>
      <c r="H149" s="284">
        <f>IF($AB$3&lt;$AD$3,EXP(InputData!$AB148*$AB$3^$AQ$2+InputData!$AA148),1)</f>
        <v>1</v>
      </c>
      <c r="I149" s="284">
        <f>IF($AC$3&lt;$AD$3,EXP(InputData!$AB148*$AC$3^$AQ$2+InputData!$AA148),1)</f>
        <v>1</v>
      </c>
      <c r="J149" s="284">
        <f>IF($AD$3&lt;$AD$3,EXP(InputData!$AB148*$AD$3^RRinputs!$F$3+InputData!$AA148),1)</f>
        <v>1</v>
      </c>
      <c r="K149" s="741">
        <f>IF($AA$3&lt;$AD$3,EXP(InputData!$AD148*$AA$3^$AQ$3+InputData!$AC148),1)</f>
        <v>1</v>
      </c>
      <c r="L149" s="284">
        <f>IF($AB$3&lt;$AD$3,EXP(InputData!$AD148*$AB$3^$AQ$3+InputData!$AC148),1)</f>
        <v>1</v>
      </c>
      <c r="M149" s="284">
        <f>IF($AC$3&lt;$AD$3,EXP(InputData!$AD148*$AC$3^$AQ$3+InputData!$AC148),1)</f>
        <v>1</v>
      </c>
      <c r="N149" s="285">
        <f>IF($AD$3&lt;$AD$3,EXP(InputData!$AD148*$AD$3^RRinputs!$F$3+InputData!$AC148),1)</f>
        <v>1</v>
      </c>
      <c r="O149" s="955">
        <f>IF($AA$4&lt;$AD$3,EXP(InputData!$AF148*$AA$3^$AQ$2+InputData!$AE148),1)</f>
        <v>1</v>
      </c>
      <c r="P149" s="284">
        <f>IF($AB$3&lt;$AD$3,EXP(InputData!$AF148*$AB$3^$AQ$2+InputData!$AE148),1)</f>
        <v>1</v>
      </c>
      <c r="Q149" s="284">
        <f>IF($AC$3&lt;$AD$3,EXP(InputData!$AF148*$AC$3^$AQ$2+InputData!$AE148),1)</f>
        <v>1</v>
      </c>
      <c r="R149" s="284">
        <v>1</v>
      </c>
      <c r="S149" s="741">
        <f>IF($AA$3&lt;$AD$3,EXP(InputData!$AH148*$AA$3^$AQ$3+InputData!$AG148),1)</f>
        <v>1</v>
      </c>
      <c r="T149" s="284">
        <f>IF($AB$3&lt;$AD$3,EXP(InputData!$AH148*$AB$3^$AQ$3+InputData!$AG148),1)</f>
        <v>1</v>
      </c>
      <c r="U149" s="284">
        <f>IF($AC$3&lt;$AD$3,EXP(InputData!$AH148*$AC$3^$AQ$3+InputData!$AG148),1)</f>
        <v>1</v>
      </c>
      <c r="V149" s="284">
        <f>IF($AD$3&lt;$AD$3,EXP(InputData!$AH148*$AD$3^RRinputs!$F$3+InputData!$AG148),1)</f>
        <v>1</v>
      </c>
      <c r="W149" s="741">
        <f>IF($AA$3&lt;$AD$3,EXP(InputData!$AJ148*$AA$3^$AQ$2+InputData!$AI148),1)</f>
        <v>1</v>
      </c>
      <c r="X149" s="284">
        <f>IF($AB$3&lt;$AD$3,EXP(InputData!$AJ148*$AB$3^$AQ$2+InputData!$AI148),1)</f>
        <v>1</v>
      </c>
      <c r="Y149" s="284">
        <f>IF($AC$3&lt;$AD$3,EXP(InputData!$AJ148*$AC$3^$AQ$2+InputData!$AI148),1)</f>
        <v>1</v>
      </c>
      <c r="Z149" s="284">
        <f>IF($AD$3&lt;$AD$3,EXP(InputData!$AJ148*$AD$3^RRinputs!F$3+InputData!$AI148),1)</f>
        <v>1</v>
      </c>
      <c r="AA149" s="949">
        <f>AA$3+'Run model'!$F$13</f>
        <v>204.75000001000006</v>
      </c>
      <c r="AB149" s="724">
        <f>AB$3+'Run model'!$F$13</f>
        <v>486.45570000000004</v>
      </c>
      <c r="AC149" s="724">
        <f>AC$3+'Run model'!$F$13</f>
        <v>1229.4259999999999</v>
      </c>
      <c r="AD149" s="724">
        <f>AD$3+'Run model'!$F$13</f>
        <v>3305.181</v>
      </c>
      <c r="AE149" s="263">
        <f>IF(AA149&lt;$AD$3,EXP(InputData!$AB148*AA149^$AQ$2+InputData!$AA148),1)</f>
        <v>1</v>
      </c>
      <c r="AF149" s="264">
        <f>IF(AB149&lt;$AD$3,EXP(InputData!$AB148*AB149^$AQ$2+InputData!$AA148),1)</f>
        <v>1</v>
      </c>
      <c r="AG149" s="264">
        <f>IF(AC149&lt;$AD$3,EXP(InputData!$AB148*AC149^$AQ$2+InputData!$AA148),1)</f>
        <v>1</v>
      </c>
      <c r="AH149" s="264">
        <v>1</v>
      </c>
      <c r="AI149" s="741">
        <f>IF(AA149&lt;$AD$3,EXP(InputData!$AD148*AA149^$AQ$3+InputData!$AC148),1)</f>
        <v>1</v>
      </c>
      <c r="AJ149" s="284">
        <f>IF(AB149&lt;$AD$3,EXP(InputData!$AD148*AB149^$AQ$3+InputData!$AC148),1)</f>
        <v>1</v>
      </c>
      <c r="AK149" s="284">
        <f>IF(AC149&lt;$AD$3,EXP(InputData!$AD148*AC149^$AQ$3+InputData!$AC148),1)</f>
        <v>1</v>
      </c>
      <c r="AL149" s="284">
        <v>1</v>
      </c>
      <c r="AM149" s="741">
        <f>IF(AA149&lt;$AD$3,EXP(InputData!$AF148*AA149^$AQ$2+InputData!$AE148),1)</f>
        <v>1</v>
      </c>
      <c r="AN149" s="284">
        <f>IF(AB149&lt;$AD$3,EXP(InputData!$AF148*AB149^$AQ$2+InputData!$AE148),1)</f>
        <v>1</v>
      </c>
      <c r="AO149" s="284">
        <f>IF(AC149&lt;$AD$3,EXP(InputData!$AF148*AC149^$AQ$2+InputData!$AE148),1)</f>
        <v>1</v>
      </c>
      <c r="AP149" s="285">
        <v>1</v>
      </c>
      <c r="AQ149" s="284">
        <f>IF(AA149&lt;$AD$3,EXP(InputData!$AH148*AA149^RRinputs!F$3+InputData!$AG148),1)</f>
        <v>1</v>
      </c>
      <c r="AR149" s="284">
        <f>IF(AB149&lt;$AD$3,EXP(InputData!$AH148*AB149^$AQ$3+InputData!$AG148),1)</f>
        <v>1</v>
      </c>
      <c r="AS149" s="284">
        <f>IF(AC149&lt;$AD$3,EXP(InputData!$AH148*AC149^$AQ$3+InputData!$AG148),1)</f>
        <v>1</v>
      </c>
      <c r="AT149" s="284">
        <v>1</v>
      </c>
      <c r="AU149" s="741">
        <f>IF(AA149&lt;$AD$3,EXP(InputData!$AJ148*AA149^$AQ$2+InputData!$AI148),1)</f>
        <v>1</v>
      </c>
      <c r="AV149" s="284">
        <f>IF(AB149&lt;$AD$3,EXP(InputData!$AJ148*AB149^$AQ$2+InputData!$AI148),1)</f>
        <v>1</v>
      </c>
      <c r="AW149" s="284">
        <f>IF(AC149&lt;$AD$3,EXP(InputData!$AJ148*AC149^$AQ$2+InputData!$AI148),1)</f>
        <v>1</v>
      </c>
      <c r="AX149" s="285">
        <v>1</v>
      </c>
      <c r="AY149" s="586">
        <f>-Diabetes!AK148*(InputData!$BB$5-1)/(Diabetes!Q148*(InputData!$BB$5-1)+1)</f>
        <v>0</v>
      </c>
      <c r="AZ149" s="587">
        <f>-Diabetes!AK148*(InputData!$BC$5-1)/(Diabetes!Q148*(InputData!$BC$5-1)+1)</f>
        <v>0</v>
      </c>
      <c r="BA149" s="588">
        <f t="shared" si="24"/>
        <v>0</v>
      </c>
      <c r="BB149" s="589">
        <f t="shared" si="25"/>
        <v>0</v>
      </c>
      <c r="BC149" s="584">
        <f t="shared" si="23"/>
        <v>0</v>
      </c>
      <c r="BD149" s="589">
        <f t="shared" si="26"/>
        <v>0</v>
      </c>
      <c r="BE149" s="590">
        <f t="shared" si="27"/>
        <v>0</v>
      </c>
      <c r="BF149" s="589">
        <f t="shared" si="28"/>
        <v>1</v>
      </c>
      <c r="BG149" s="589">
        <f t="shared" si="29"/>
        <v>1</v>
      </c>
      <c r="BH149" s="588">
        <f>(1-BA149*(1-InputData!$BD$233))</f>
        <v>1</v>
      </c>
      <c r="BI149" s="589">
        <f>(1-BB149*(1-InputData!$BD$234))</f>
        <v>1</v>
      </c>
      <c r="BJ149" s="589">
        <f t="shared" si="30"/>
        <v>1</v>
      </c>
      <c r="BK149" s="589">
        <f t="shared" si="31"/>
        <v>1</v>
      </c>
      <c r="BL149" s="590">
        <f t="shared" si="32"/>
        <v>1</v>
      </c>
    </row>
    <row r="150" spans="1:64">
      <c r="A150" s="8" t="s">
        <v>14</v>
      </c>
      <c r="B150">
        <f t="shared" si="33"/>
        <v>140</v>
      </c>
      <c r="C150" s="286">
        <f>InputData!AK149</f>
        <v>0</v>
      </c>
      <c r="D150" s="287">
        <f>InputData!AL149</f>
        <v>0</v>
      </c>
      <c r="E150" s="287">
        <f>InputData!AM149</f>
        <v>0</v>
      </c>
      <c r="F150" s="287">
        <f>InputData!AN149</f>
        <v>0</v>
      </c>
      <c r="G150" s="741">
        <f>IF($AA$3&lt;$AD$3,EXP(InputData!$AB149*$AA$3^$AQ$2+InputData!$AA149),1)</f>
        <v>1</v>
      </c>
      <c r="H150" s="284">
        <f>IF($AB$3&lt;$AD$3,EXP(InputData!$AB149*$AB$3^$AQ$2+InputData!$AA149),1)</f>
        <v>1</v>
      </c>
      <c r="I150" s="284">
        <f>IF($AC$3&lt;$AD$3,EXP(InputData!$AB149*$AC$3^$AQ$2+InputData!$AA149),1)</f>
        <v>1</v>
      </c>
      <c r="J150" s="284">
        <f>IF($AD$3&lt;$AD$3,EXP(InputData!$AB149*$AD$3^RRinputs!$F$3+InputData!$AA149),1)</f>
        <v>1</v>
      </c>
      <c r="K150" s="741">
        <f>IF($AA$3&lt;$AD$3,EXP(InputData!$AD149*$AA$3^$AQ$3+InputData!$AC149),1)</f>
        <v>1</v>
      </c>
      <c r="L150" s="284">
        <f>IF($AB$3&lt;$AD$3,EXP(InputData!$AD149*$AB$3^$AQ$3+InputData!$AC149),1)</f>
        <v>1</v>
      </c>
      <c r="M150" s="284">
        <f>IF($AC$3&lt;$AD$3,EXP(InputData!$AD149*$AC$3^$AQ$3+InputData!$AC149),1)</f>
        <v>1</v>
      </c>
      <c r="N150" s="285">
        <f>IF($AD$3&lt;$AD$3,EXP(InputData!$AD149*$AD$3^RRinputs!$F$3+InputData!$AC149),1)</f>
        <v>1</v>
      </c>
      <c r="O150" s="955">
        <f>IF($AA$4&lt;$AD$3,EXP(InputData!$AF149*$AA$3^$AQ$2+InputData!$AE149),1)</f>
        <v>1</v>
      </c>
      <c r="P150" s="284">
        <f>IF($AB$3&lt;$AD$3,EXP(InputData!$AF149*$AB$3^$AQ$2+InputData!$AE149),1)</f>
        <v>1</v>
      </c>
      <c r="Q150" s="284">
        <f>IF($AC$3&lt;$AD$3,EXP(InputData!$AF149*$AC$3^$AQ$2+InputData!$AE149),1)</f>
        <v>1</v>
      </c>
      <c r="R150" s="284">
        <v>1</v>
      </c>
      <c r="S150" s="741">
        <f>IF($AA$3&lt;$AD$3,EXP(InputData!$AH149*$AA$3^$AQ$3+InputData!$AG149),1)</f>
        <v>1</v>
      </c>
      <c r="T150" s="284">
        <f>IF($AB$3&lt;$AD$3,EXP(InputData!$AH149*$AB$3^$AQ$3+InputData!$AG149),1)</f>
        <v>1</v>
      </c>
      <c r="U150" s="284">
        <f>IF($AC$3&lt;$AD$3,EXP(InputData!$AH149*$AC$3^$AQ$3+InputData!$AG149),1)</f>
        <v>1</v>
      </c>
      <c r="V150" s="284">
        <f>IF($AD$3&lt;$AD$3,EXP(InputData!$AH149*$AD$3^RRinputs!$F$3+InputData!$AG149),1)</f>
        <v>1</v>
      </c>
      <c r="W150" s="741">
        <f>IF($AA$3&lt;$AD$3,EXP(InputData!$AJ149*$AA$3^$AQ$2+InputData!$AI149),1)</f>
        <v>1</v>
      </c>
      <c r="X150" s="284">
        <f>IF($AB$3&lt;$AD$3,EXP(InputData!$AJ149*$AB$3^$AQ$2+InputData!$AI149),1)</f>
        <v>1</v>
      </c>
      <c r="Y150" s="284">
        <f>IF($AC$3&lt;$AD$3,EXP(InputData!$AJ149*$AC$3^$AQ$2+InputData!$AI149),1)</f>
        <v>1</v>
      </c>
      <c r="Z150" s="284">
        <f>IF($AD$3&lt;$AD$3,EXP(InputData!$AJ149*$AD$3^RRinputs!F$3+InputData!$AI149),1)</f>
        <v>1</v>
      </c>
      <c r="AA150" s="949">
        <f>AA$3+'Run model'!$F$13</f>
        <v>204.75000001000006</v>
      </c>
      <c r="AB150" s="724">
        <f>AB$3+'Run model'!$F$13</f>
        <v>486.45570000000004</v>
      </c>
      <c r="AC150" s="724">
        <f>AC$3+'Run model'!$F$13</f>
        <v>1229.4259999999999</v>
      </c>
      <c r="AD150" s="724">
        <f>AD$3+'Run model'!$F$13</f>
        <v>3305.181</v>
      </c>
      <c r="AE150" s="263">
        <f>IF(AA150&lt;$AD$3,EXP(InputData!$AB149*AA150^$AQ$2+InputData!$AA149),1)</f>
        <v>1</v>
      </c>
      <c r="AF150" s="264">
        <f>IF(AB150&lt;$AD$3,EXP(InputData!$AB149*AB150^$AQ$2+InputData!$AA149),1)</f>
        <v>1</v>
      </c>
      <c r="AG150" s="264">
        <f>IF(AC150&lt;$AD$3,EXP(InputData!$AB149*AC150^$AQ$2+InputData!$AA149),1)</f>
        <v>1</v>
      </c>
      <c r="AH150" s="264">
        <v>1</v>
      </c>
      <c r="AI150" s="741">
        <f>IF(AA150&lt;$AD$3,EXP(InputData!$AD149*AA150^$AQ$3+InputData!$AC149),1)</f>
        <v>1</v>
      </c>
      <c r="AJ150" s="284">
        <f>IF(AB150&lt;$AD$3,EXP(InputData!$AD149*AB150^$AQ$3+InputData!$AC149),1)</f>
        <v>1</v>
      </c>
      <c r="AK150" s="284">
        <f>IF(AC150&lt;$AD$3,EXP(InputData!$AD149*AC150^$AQ$3+InputData!$AC149),1)</f>
        <v>1</v>
      </c>
      <c r="AL150" s="284">
        <v>1</v>
      </c>
      <c r="AM150" s="741">
        <f>IF(AA150&lt;$AD$3,EXP(InputData!$AF149*AA150^$AQ$2+InputData!$AE149),1)</f>
        <v>1</v>
      </c>
      <c r="AN150" s="284">
        <f>IF(AB150&lt;$AD$3,EXP(InputData!$AF149*AB150^$AQ$2+InputData!$AE149),1)</f>
        <v>1</v>
      </c>
      <c r="AO150" s="284">
        <f>IF(AC150&lt;$AD$3,EXP(InputData!$AF149*AC150^$AQ$2+InputData!$AE149),1)</f>
        <v>1</v>
      </c>
      <c r="AP150" s="285">
        <v>1</v>
      </c>
      <c r="AQ150" s="284">
        <f>IF(AA150&lt;$AD$3,EXP(InputData!$AH149*AA150^RRinputs!F$3+InputData!$AG149),1)</f>
        <v>1</v>
      </c>
      <c r="AR150" s="284">
        <f>IF(AB150&lt;$AD$3,EXP(InputData!$AH149*AB150^$AQ$3+InputData!$AG149),1)</f>
        <v>1</v>
      </c>
      <c r="AS150" s="284">
        <f>IF(AC150&lt;$AD$3,EXP(InputData!$AH149*AC150^$AQ$3+InputData!$AG149),1)</f>
        <v>1</v>
      </c>
      <c r="AT150" s="284">
        <v>1</v>
      </c>
      <c r="AU150" s="741">
        <f>IF(AA150&lt;$AD$3,EXP(InputData!$AJ149*AA150^$AQ$2+InputData!$AI149),1)</f>
        <v>1</v>
      </c>
      <c r="AV150" s="284">
        <f>IF(AB150&lt;$AD$3,EXP(InputData!$AJ149*AB150^$AQ$2+InputData!$AI149),1)</f>
        <v>1</v>
      </c>
      <c r="AW150" s="284">
        <f>IF(AC150&lt;$AD$3,EXP(InputData!$AJ149*AC150^$AQ$2+InputData!$AI149),1)</f>
        <v>1</v>
      </c>
      <c r="AX150" s="285">
        <v>1</v>
      </c>
      <c r="AY150" s="586">
        <f>-Diabetes!AK149*(InputData!$BB$5-1)/(Diabetes!Q149*(InputData!$BB$5-1)+1)</f>
        <v>0</v>
      </c>
      <c r="AZ150" s="587">
        <f>-Diabetes!AK149*(InputData!$BC$5-1)/(Diabetes!Q149*(InputData!$BC$5-1)+1)</f>
        <v>0</v>
      </c>
      <c r="BA150" s="588">
        <f t="shared" si="24"/>
        <v>0</v>
      </c>
      <c r="BB150" s="589">
        <f t="shared" si="25"/>
        <v>0</v>
      </c>
      <c r="BC150" s="584">
        <f t="shared" si="23"/>
        <v>0</v>
      </c>
      <c r="BD150" s="589">
        <f t="shared" si="26"/>
        <v>0</v>
      </c>
      <c r="BE150" s="590">
        <f t="shared" si="27"/>
        <v>0</v>
      </c>
      <c r="BF150" s="589">
        <f t="shared" si="28"/>
        <v>1</v>
      </c>
      <c r="BG150" s="589">
        <f t="shared" si="29"/>
        <v>1</v>
      </c>
      <c r="BH150" s="588">
        <f>(1-BA150*(1-InputData!$BD$233))</f>
        <v>1</v>
      </c>
      <c r="BI150" s="589">
        <f>(1-BB150*(1-InputData!$BD$234))</f>
        <v>1</v>
      </c>
      <c r="BJ150" s="589">
        <f t="shared" si="30"/>
        <v>1</v>
      </c>
      <c r="BK150" s="589">
        <f t="shared" si="31"/>
        <v>1</v>
      </c>
      <c r="BL150" s="590">
        <f t="shared" si="32"/>
        <v>1</v>
      </c>
    </row>
    <row r="151" spans="1:64">
      <c r="A151" s="8" t="s">
        <v>14</v>
      </c>
      <c r="B151">
        <f t="shared" si="33"/>
        <v>141</v>
      </c>
      <c r="C151" s="286">
        <f>InputData!AK150</f>
        <v>0</v>
      </c>
      <c r="D151" s="287">
        <f>InputData!AL150</f>
        <v>0</v>
      </c>
      <c r="E151" s="287">
        <f>InputData!AM150</f>
        <v>0</v>
      </c>
      <c r="F151" s="287">
        <f>InputData!AN150</f>
        <v>0</v>
      </c>
      <c r="G151" s="741">
        <f>IF($AA$3&lt;$AD$3,EXP(InputData!$AB150*$AA$3^$AQ$2+InputData!$AA150),1)</f>
        <v>1</v>
      </c>
      <c r="H151" s="284">
        <f>IF($AB$3&lt;$AD$3,EXP(InputData!$AB150*$AB$3^$AQ$2+InputData!$AA150),1)</f>
        <v>1</v>
      </c>
      <c r="I151" s="284">
        <f>IF($AC$3&lt;$AD$3,EXP(InputData!$AB150*$AC$3^$AQ$2+InputData!$AA150),1)</f>
        <v>1</v>
      </c>
      <c r="J151" s="284">
        <f>IF($AD$3&lt;$AD$3,EXP(InputData!$AB150*$AD$3^RRinputs!$F$3+InputData!$AA150),1)</f>
        <v>1</v>
      </c>
      <c r="K151" s="741">
        <f>IF($AA$3&lt;$AD$3,EXP(InputData!$AD150*$AA$3^$AQ$3+InputData!$AC150),1)</f>
        <v>1</v>
      </c>
      <c r="L151" s="284">
        <f>IF($AB$3&lt;$AD$3,EXP(InputData!$AD150*$AB$3^$AQ$3+InputData!$AC150),1)</f>
        <v>1</v>
      </c>
      <c r="M151" s="284">
        <f>IF($AC$3&lt;$AD$3,EXP(InputData!$AD150*$AC$3^$AQ$3+InputData!$AC150),1)</f>
        <v>1</v>
      </c>
      <c r="N151" s="285">
        <f>IF($AD$3&lt;$AD$3,EXP(InputData!$AD150*$AD$3^RRinputs!$F$3+InputData!$AC150),1)</f>
        <v>1</v>
      </c>
      <c r="O151" s="955">
        <f>IF($AA$4&lt;$AD$3,EXP(InputData!$AF150*$AA$3^$AQ$2+InputData!$AE150),1)</f>
        <v>1</v>
      </c>
      <c r="P151" s="284">
        <f>IF($AB$3&lt;$AD$3,EXP(InputData!$AF150*$AB$3^$AQ$2+InputData!$AE150),1)</f>
        <v>1</v>
      </c>
      <c r="Q151" s="284">
        <f>IF($AC$3&lt;$AD$3,EXP(InputData!$AF150*$AC$3^$AQ$2+InputData!$AE150),1)</f>
        <v>1</v>
      </c>
      <c r="R151" s="284">
        <v>1</v>
      </c>
      <c r="S151" s="741">
        <f>IF($AA$3&lt;$AD$3,EXP(InputData!$AH150*$AA$3^$AQ$3+InputData!$AG150),1)</f>
        <v>1</v>
      </c>
      <c r="T151" s="284">
        <f>IF($AB$3&lt;$AD$3,EXP(InputData!$AH150*$AB$3^$AQ$3+InputData!$AG150),1)</f>
        <v>1</v>
      </c>
      <c r="U151" s="284">
        <f>IF($AC$3&lt;$AD$3,EXP(InputData!$AH150*$AC$3^$AQ$3+InputData!$AG150),1)</f>
        <v>1</v>
      </c>
      <c r="V151" s="284">
        <f>IF($AD$3&lt;$AD$3,EXP(InputData!$AH150*$AD$3^RRinputs!$F$3+InputData!$AG150),1)</f>
        <v>1</v>
      </c>
      <c r="W151" s="741">
        <f>IF($AA$3&lt;$AD$3,EXP(InputData!$AJ150*$AA$3^$AQ$2+InputData!$AI150),1)</f>
        <v>1</v>
      </c>
      <c r="X151" s="284">
        <f>IF($AB$3&lt;$AD$3,EXP(InputData!$AJ150*$AB$3^$AQ$2+InputData!$AI150),1)</f>
        <v>1</v>
      </c>
      <c r="Y151" s="284">
        <f>IF($AC$3&lt;$AD$3,EXP(InputData!$AJ150*$AC$3^$AQ$2+InputData!$AI150),1)</f>
        <v>1</v>
      </c>
      <c r="Z151" s="284">
        <f>IF($AD$3&lt;$AD$3,EXP(InputData!$AJ150*$AD$3^RRinputs!F$3+InputData!$AI150),1)</f>
        <v>1</v>
      </c>
      <c r="AA151" s="949">
        <f>AA$3+'Run model'!$F$13</f>
        <v>204.75000001000006</v>
      </c>
      <c r="AB151" s="724">
        <f>AB$3+'Run model'!$F$13</f>
        <v>486.45570000000004</v>
      </c>
      <c r="AC151" s="724">
        <f>AC$3+'Run model'!$F$13</f>
        <v>1229.4259999999999</v>
      </c>
      <c r="AD151" s="724">
        <f>AD$3+'Run model'!$F$13</f>
        <v>3305.181</v>
      </c>
      <c r="AE151" s="263">
        <f>IF(AA151&lt;$AD$3,EXP(InputData!$AB150*AA151^$AQ$2+InputData!$AA150),1)</f>
        <v>1</v>
      </c>
      <c r="AF151" s="264">
        <f>IF(AB151&lt;$AD$3,EXP(InputData!$AB150*AB151^$AQ$2+InputData!$AA150),1)</f>
        <v>1</v>
      </c>
      <c r="AG151" s="264">
        <f>IF(AC151&lt;$AD$3,EXP(InputData!$AB150*AC151^$AQ$2+InputData!$AA150),1)</f>
        <v>1</v>
      </c>
      <c r="AH151" s="264">
        <v>1</v>
      </c>
      <c r="AI151" s="741">
        <f>IF(AA151&lt;$AD$3,EXP(InputData!$AD150*AA151^$AQ$3+InputData!$AC150),1)</f>
        <v>1</v>
      </c>
      <c r="AJ151" s="284">
        <f>IF(AB151&lt;$AD$3,EXP(InputData!$AD150*AB151^$AQ$3+InputData!$AC150),1)</f>
        <v>1</v>
      </c>
      <c r="AK151" s="284">
        <f>IF(AC151&lt;$AD$3,EXP(InputData!$AD150*AC151^$AQ$3+InputData!$AC150),1)</f>
        <v>1</v>
      </c>
      <c r="AL151" s="284">
        <v>1</v>
      </c>
      <c r="AM151" s="741">
        <f>IF(AA151&lt;$AD$3,EXP(InputData!$AF150*AA151^$AQ$2+InputData!$AE150),1)</f>
        <v>1</v>
      </c>
      <c r="AN151" s="284">
        <f>IF(AB151&lt;$AD$3,EXP(InputData!$AF150*AB151^$AQ$2+InputData!$AE150),1)</f>
        <v>1</v>
      </c>
      <c r="AO151" s="284">
        <f>IF(AC151&lt;$AD$3,EXP(InputData!$AF150*AC151^$AQ$2+InputData!$AE150),1)</f>
        <v>1</v>
      </c>
      <c r="AP151" s="285">
        <v>1</v>
      </c>
      <c r="AQ151" s="284">
        <f>IF(AA151&lt;$AD$3,EXP(InputData!$AH150*AA151^RRinputs!F$3+InputData!$AG150),1)</f>
        <v>1</v>
      </c>
      <c r="AR151" s="284">
        <f>IF(AB151&lt;$AD$3,EXP(InputData!$AH150*AB151^$AQ$3+InputData!$AG150),1)</f>
        <v>1</v>
      </c>
      <c r="AS151" s="284">
        <f>IF(AC151&lt;$AD$3,EXP(InputData!$AH150*AC151^$AQ$3+InputData!$AG150),1)</f>
        <v>1</v>
      </c>
      <c r="AT151" s="284">
        <v>1</v>
      </c>
      <c r="AU151" s="741">
        <f>IF(AA151&lt;$AD$3,EXP(InputData!$AJ150*AA151^$AQ$2+InputData!$AI150),1)</f>
        <v>1</v>
      </c>
      <c r="AV151" s="284">
        <f>IF(AB151&lt;$AD$3,EXP(InputData!$AJ150*AB151^$AQ$2+InputData!$AI150),1)</f>
        <v>1</v>
      </c>
      <c r="AW151" s="284">
        <f>IF(AC151&lt;$AD$3,EXP(InputData!$AJ150*AC151^$AQ$2+InputData!$AI150),1)</f>
        <v>1</v>
      </c>
      <c r="AX151" s="285">
        <v>1</v>
      </c>
      <c r="AY151" s="586">
        <f>-Diabetes!AK150*(InputData!$BB$5-1)/(Diabetes!Q150*(InputData!$BB$5-1)+1)</f>
        <v>0</v>
      </c>
      <c r="AZ151" s="587">
        <f>-Diabetes!AK150*(InputData!$BC$5-1)/(Diabetes!Q150*(InputData!$BC$5-1)+1)</f>
        <v>0</v>
      </c>
      <c r="BA151" s="588">
        <f t="shared" si="24"/>
        <v>0</v>
      </c>
      <c r="BB151" s="589">
        <f t="shared" si="25"/>
        <v>0</v>
      </c>
      <c r="BC151" s="584">
        <f t="shared" si="23"/>
        <v>0</v>
      </c>
      <c r="BD151" s="589">
        <f t="shared" si="26"/>
        <v>0</v>
      </c>
      <c r="BE151" s="590">
        <f t="shared" si="27"/>
        <v>0</v>
      </c>
      <c r="BF151" s="589">
        <f t="shared" si="28"/>
        <v>1</v>
      </c>
      <c r="BG151" s="589">
        <f t="shared" si="29"/>
        <v>1</v>
      </c>
      <c r="BH151" s="588">
        <f>(1-BA151*(1-InputData!$BD$233))</f>
        <v>1</v>
      </c>
      <c r="BI151" s="589">
        <f>(1-BB151*(1-InputData!$BD$234))</f>
        <v>1</v>
      </c>
      <c r="BJ151" s="589">
        <f t="shared" si="30"/>
        <v>1</v>
      </c>
      <c r="BK151" s="589">
        <f t="shared" si="31"/>
        <v>1</v>
      </c>
      <c r="BL151" s="590">
        <f t="shared" si="32"/>
        <v>1</v>
      </c>
    </row>
    <row r="152" spans="1:64">
      <c r="A152" s="8" t="s">
        <v>14</v>
      </c>
      <c r="B152">
        <f t="shared" si="33"/>
        <v>142</v>
      </c>
      <c r="C152" s="286">
        <f>InputData!AK151</f>
        <v>0</v>
      </c>
      <c r="D152" s="287">
        <f>InputData!AL151</f>
        <v>0</v>
      </c>
      <c r="E152" s="287">
        <f>InputData!AM151</f>
        <v>0</v>
      </c>
      <c r="F152" s="287">
        <f>InputData!AN151</f>
        <v>0</v>
      </c>
      <c r="G152" s="741">
        <f>IF($AA$3&lt;$AD$3,EXP(InputData!$AB151*$AA$3^$AQ$2+InputData!$AA151),1)</f>
        <v>1</v>
      </c>
      <c r="H152" s="284">
        <f>IF($AB$3&lt;$AD$3,EXP(InputData!$AB151*$AB$3^$AQ$2+InputData!$AA151),1)</f>
        <v>1</v>
      </c>
      <c r="I152" s="284">
        <f>IF($AC$3&lt;$AD$3,EXP(InputData!$AB151*$AC$3^$AQ$2+InputData!$AA151),1)</f>
        <v>1</v>
      </c>
      <c r="J152" s="284">
        <f>IF($AD$3&lt;$AD$3,EXP(InputData!$AB151*$AD$3^RRinputs!$F$3+InputData!$AA151),1)</f>
        <v>1</v>
      </c>
      <c r="K152" s="741">
        <f>IF($AA$3&lt;$AD$3,EXP(InputData!$AD151*$AA$3^$AQ$3+InputData!$AC151),1)</f>
        <v>1</v>
      </c>
      <c r="L152" s="284">
        <f>IF($AB$3&lt;$AD$3,EXP(InputData!$AD151*$AB$3^$AQ$3+InputData!$AC151),1)</f>
        <v>1</v>
      </c>
      <c r="M152" s="284">
        <f>IF($AC$3&lt;$AD$3,EXP(InputData!$AD151*$AC$3^$AQ$3+InputData!$AC151),1)</f>
        <v>1</v>
      </c>
      <c r="N152" s="285">
        <f>IF($AD$3&lt;$AD$3,EXP(InputData!$AD151*$AD$3^RRinputs!$F$3+InputData!$AC151),1)</f>
        <v>1</v>
      </c>
      <c r="O152" s="955">
        <f>IF($AA$4&lt;$AD$3,EXP(InputData!$AF151*$AA$3^$AQ$2+InputData!$AE151),1)</f>
        <v>1</v>
      </c>
      <c r="P152" s="284">
        <f>IF($AB$3&lt;$AD$3,EXP(InputData!$AF151*$AB$3^$AQ$2+InputData!$AE151),1)</f>
        <v>1</v>
      </c>
      <c r="Q152" s="284">
        <f>IF($AC$3&lt;$AD$3,EXP(InputData!$AF151*$AC$3^$AQ$2+InputData!$AE151),1)</f>
        <v>1</v>
      </c>
      <c r="R152" s="284">
        <v>1</v>
      </c>
      <c r="S152" s="741">
        <f>IF($AA$3&lt;$AD$3,EXP(InputData!$AH151*$AA$3^$AQ$3+InputData!$AG151),1)</f>
        <v>1</v>
      </c>
      <c r="T152" s="284">
        <f>IF($AB$3&lt;$AD$3,EXP(InputData!$AH151*$AB$3^$AQ$3+InputData!$AG151),1)</f>
        <v>1</v>
      </c>
      <c r="U152" s="284">
        <f>IF($AC$3&lt;$AD$3,EXP(InputData!$AH151*$AC$3^$AQ$3+InputData!$AG151),1)</f>
        <v>1</v>
      </c>
      <c r="V152" s="284">
        <f>IF($AD$3&lt;$AD$3,EXP(InputData!$AH151*$AD$3^RRinputs!$F$3+InputData!$AG151),1)</f>
        <v>1</v>
      </c>
      <c r="W152" s="741">
        <f>IF($AA$3&lt;$AD$3,EXP(InputData!$AJ151*$AA$3^$AQ$2+InputData!$AI151),1)</f>
        <v>1</v>
      </c>
      <c r="X152" s="284">
        <f>IF($AB$3&lt;$AD$3,EXP(InputData!$AJ151*$AB$3^$AQ$2+InputData!$AI151),1)</f>
        <v>1</v>
      </c>
      <c r="Y152" s="284">
        <f>IF($AC$3&lt;$AD$3,EXP(InputData!$AJ151*$AC$3^$AQ$2+InputData!$AI151),1)</f>
        <v>1</v>
      </c>
      <c r="Z152" s="284">
        <f>IF($AD$3&lt;$AD$3,EXP(InputData!$AJ151*$AD$3^RRinputs!F$3+InputData!$AI151),1)</f>
        <v>1</v>
      </c>
      <c r="AA152" s="949">
        <f>AA$3+'Run model'!$F$13</f>
        <v>204.75000001000006</v>
      </c>
      <c r="AB152" s="724">
        <f>AB$3+'Run model'!$F$13</f>
        <v>486.45570000000004</v>
      </c>
      <c r="AC152" s="724">
        <f>AC$3+'Run model'!$F$13</f>
        <v>1229.4259999999999</v>
      </c>
      <c r="AD152" s="724">
        <f>AD$3+'Run model'!$F$13</f>
        <v>3305.181</v>
      </c>
      <c r="AE152" s="263">
        <f>IF(AA152&lt;$AD$3,EXP(InputData!$AB151*AA152^$AQ$2+InputData!$AA151),1)</f>
        <v>1</v>
      </c>
      <c r="AF152" s="264">
        <f>IF(AB152&lt;$AD$3,EXP(InputData!$AB151*AB152^$AQ$2+InputData!$AA151),1)</f>
        <v>1</v>
      </c>
      <c r="AG152" s="264">
        <f>IF(AC152&lt;$AD$3,EXP(InputData!$AB151*AC152^$AQ$2+InputData!$AA151),1)</f>
        <v>1</v>
      </c>
      <c r="AH152" s="264">
        <v>1</v>
      </c>
      <c r="AI152" s="741">
        <f>IF(AA152&lt;$AD$3,EXP(InputData!$AD151*AA152^$AQ$3+InputData!$AC151),1)</f>
        <v>1</v>
      </c>
      <c r="AJ152" s="284">
        <f>IF(AB152&lt;$AD$3,EXP(InputData!$AD151*AB152^$AQ$3+InputData!$AC151),1)</f>
        <v>1</v>
      </c>
      <c r="AK152" s="284">
        <f>IF(AC152&lt;$AD$3,EXP(InputData!$AD151*AC152^$AQ$3+InputData!$AC151),1)</f>
        <v>1</v>
      </c>
      <c r="AL152" s="284">
        <v>1</v>
      </c>
      <c r="AM152" s="741">
        <f>IF(AA152&lt;$AD$3,EXP(InputData!$AF151*AA152^$AQ$2+InputData!$AE151),1)</f>
        <v>1</v>
      </c>
      <c r="AN152" s="284">
        <f>IF(AB152&lt;$AD$3,EXP(InputData!$AF151*AB152^$AQ$2+InputData!$AE151),1)</f>
        <v>1</v>
      </c>
      <c r="AO152" s="284">
        <f>IF(AC152&lt;$AD$3,EXP(InputData!$AF151*AC152^$AQ$2+InputData!$AE151),1)</f>
        <v>1</v>
      </c>
      <c r="AP152" s="285">
        <v>1</v>
      </c>
      <c r="AQ152" s="284">
        <f>IF(AA152&lt;$AD$3,EXP(InputData!$AH151*AA152^RRinputs!F$3+InputData!$AG151),1)</f>
        <v>1</v>
      </c>
      <c r="AR152" s="284">
        <f>IF(AB152&lt;$AD$3,EXP(InputData!$AH151*AB152^$AQ$3+InputData!$AG151),1)</f>
        <v>1</v>
      </c>
      <c r="AS152" s="284">
        <f>IF(AC152&lt;$AD$3,EXP(InputData!$AH151*AC152^$AQ$3+InputData!$AG151),1)</f>
        <v>1</v>
      </c>
      <c r="AT152" s="284">
        <v>1</v>
      </c>
      <c r="AU152" s="741">
        <f>IF(AA152&lt;$AD$3,EXP(InputData!$AJ151*AA152^$AQ$2+InputData!$AI151),1)</f>
        <v>1</v>
      </c>
      <c r="AV152" s="284">
        <f>IF(AB152&lt;$AD$3,EXP(InputData!$AJ151*AB152^$AQ$2+InputData!$AI151),1)</f>
        <v>1</v>
      </c>
      <c r="AW152" s="284">
        <f>IF(AC152&lt;$AD$3,EXP(InputData!$AJ151*AC152^$AQ$2+InputData!$AI151),1)</f>
        <v>1</v>
      </c>
      <c r="AX152" s="285">
        <v>1</v>
      </c>
      <c r="AY152" s="586">
        <f>-Diabetes!AK151*(InputData!$BB$5-1)/(Diabetes!Q151*(InputData!$BB$5-1)+1)</f>
        <v>0</v>
      </c>
      <c r="AZ152" s="587">
        <f>-Diabetes!AK151*(InputData!$BC$5-1)/(Diabetes!Q151*(InputData!$BC$5-1)+1)</f>
        <v>0</v>
      </c>
      <c r="BA152" s="588">
        <f t="shared" si="24"/>
        <v>0</v>
      </c>
      <c r="BB152" s="589">
        <f t="shared" si="25"/>
        <v>0</v>
      </c>
      <c r="BC152" s="584">
        <f t="shared" si="23"/>
        <v>0</v>
      </c>
      <c r="BD152" s="589">
        <f t="shared" si="26"/>
        <v>0</v>
      </c>
      <c r="BE152" s="590">
        <f t="shared" si="27"/>
        <v>0</v>
      </c>
      <c r="BF152" s="589">
        <f t="shared" si="28"/>
        <v>1</v>
      </c>
      <c r="BG152" s="589">
        <f t="shared" si="29"/>
        <v>1</v>
      </c>
      <c r="BH152" s="588">
        <f>(1-BA152*(1-InputData!$BD$233))</f>
        <v>1</v>
      </c>
      <c r="BI152" s="589">
        <f>(1-BB152*(1-InputData!$BD$234))</f>
        <v>1</v>
      </c>
      <c r="BJ152" s="589">
        <f t="shared" si="30"/>
        <v>1</v>
      </c>
      <c r="BK152" s="589">
        <f t="shared" si="31"/>
        <v>1</v>
      </c>
      <c r="BL152" s="590">
        <f t="shared" si="32"/>
        <v>1</v>
      </c>
    </row>
    <row r="153" spans="1:64">
      <c r="A153" s="8" t="s">
        <v>14</v>
      </c>
      <c r="B153">
        <f t="shared" si="33"/>
        <v>143</v>
      </c>
      <c r="C153" s="286">
        <f>InputData!AK152</f>
        <v>0</v>
      </c>
      <c r="D153" s="287">
        <f>InputData!AL152</f>
        <v>0</v>
      </c>
      <c r="E153" s="287">
        <f>InputData!AM152</f>
        <v>0</v>
      </c>
      <c r="F153" s="287">
        <f>InputData!AN152</f>
        <v>0</v>
      </c>
      <c r="G153" s="741">
        <f>IF($AA$3&lt;$AD$3,EXP(InputData!$AB152*$AA$3^$AQ$2+InputData!$AA152),1)</f>
        <v>1</v>
      </c>
      <c r="H153" s="284">
        <f>IF($AB$3&lt;$AD$3,EXP(InputData!$AB152*$AB$3^$AQ$2+InputData!$AA152),1)</f>
        <v>1</v>
      </c>
      <c r="I153" s="284">
        <f>IF($AC$3&lt;$AD$3,EXP(InputData!$AB152*$AC$3^$AQ$2+InputData!$AA152),1)</f>
        <v>1</v>
      </c>
      <c r="J153" s="284">
        <f>IF($AD$3&lt;$AD$3,EXP(InputData!$AB152*$AD$3^RRinputs!$F$3+InputData!$AA152),1)</f>
        <v>1</v>
      </c>
      <c r="K153" s="741">
        <f>IF($AA$3&lt;$AD$3,EXP(InputData!$AD152*$AA$3^$AQ$3+InputData!$AC152),1)</f>
        <v>1</v>
      </c>
      <c r="L153" s="284">
        <f>IF($AB$3&lt;$AD$3,EXP(InputData!$AD152*$AB$3^$AQ$3+InputData!$AC152),1)</f>
        <v>1</v>
      </c>
      <c r="M153" s="284">
        <f>IF($AC$3&lt;$AD$3,EXP(InputData!$AD152*$AC$3^$AQ$3+InputData!$AC152),1)</f>
        <v>1</v>
      </c>
      <c r="N153" s="285">
        <f>IF($AD$3&lt;$AD$3,EXP(InputData!$AD152*$AD$3^RRinputs!$F$3+InputData!$AC152),1)</f>
        <v>1</v>
      </c>
      <c r="O153" s="955">
        <f>IF($AA$4&lt;$AD$3,EXP(InputData!$AF152*$AA$3^$AQ$2+InputData!$AE152),1)</f>
        <v>1</v>
      </c>
      <c r="P153" s="284">
        <f>IF($AB$3&lt;$AD$3,EXP(InputData!$AF152*$AB$3^$AQ$2+InputData!$AE152),1)</f>
        <v>1</v>
      </c>
      <c r="Q153" s="284">
        <f>IF($AC$3&lt;$AD$3,EXP(InputData!$AF152*$AC$3^$AQ$2+InputData!$AE152),1)</f>
        <v>1</v>
      </c>
      <c r="R153" s="284">
        <v>1</v>
      </c>
      <c r="S153" s="741">
        <f>IF($AA$3&lt;$AD$3,EXP(InputData!$AH152*$AA$3^$AQ$3+InputData!$AG152),1)</f>
        <v>1</v>
      </c>
      <c r="T153" s="284">
        <f>IF($AB$3&lt;$AD$3,EXP(InputData!$AH152*$AB$3^$AQ$3+InputData!$AG152),1)</f>
        <v>1</v>
      </c>
      <c r="U153" s="284">
        <f>IF($AC$3&lt;$AD$3,EXP(InputData!$AH152*$AC$3^$AQ$3+InputData!$AG152),1)</f>
        <v>1</v>
      </c>
      <c r="V153" s="284">
        <f>IF($AD$3&lt;$AD$3,EXP(InputData!$AH152*$AD$3^RRinputs!$F$3+InputData!$AG152),1)</f>
        <v>1</v>
      </c>
      <c r="W153" s="741">
        <f>IF($AA$3&lt;$AD$3,EXP(InputData!$AJ152*$AA$3^$AQ$2+InputData!$AI152),1)</f>
        <v>1</v>
      </c>
      <c r="X153" s="284">
        <f>IF($AB$3&lt;$AD$3,EXP(InputData!$AJ152*$AB$3^$AQ$2+InputData!$AI152),1)</f>
        <v>1</v>
      </c>
      <c r="Y153" s="284">
        <f>IF($AC$3&lt;$AD$3,EXP(InputData!$AJ152*$AC$3^$AQ$2+InputData!$AI152),1)</f>
        <v>1</v>
      </c>
      <c r="Z153" s="284">
        <f>IF($AD$3&lt;$AD$3,EXP(InputData!$AJ152*$AD$3^RRinputs!F$3+InputData!$AI152),1)</f>
        <v>1</v>
      </c>
      <c r="AA153" s="949">
        <f>AA$3+'Run model'!$F$13</f>
        <v>204.75000001000006</v>
      </c>
      <c r="AB153" s="724">
        <f>AB$3+'Run model'!$F$13</f>
        <v>486.45570000000004</v>
      </c>
      <c r="AC153" s="724">
        <f>AC$3+'Run model'!$F$13</f>
        <v>1229.4259999999999</v>
      </c>
      <c r="AD153" s="724">
        <f>AD$3+'Run model'!$F$13</f>
        <v>3305.181</v>
      </c>
      <c r="AE153" s="263">
        <f>IF(AA153&lt;$AD$3,EXP(InputData!$AB152*AA153^$AQ$2+InputData!$AA152),1)</f>
        <v>1</v>
      </c>
      <c r="AF153" s="264">
        <f>IF(AB153&lt;$AD$3,EXP(InputData!$AB152*AB153^$AQ$2+InputData!$AA152),1)</f>
        <v>1</v>
      </c>
      <c r="AG153" s="264">
        <f>IF(AC153&lt;$AD$3,EXP(InputData!$AB152*AC153^$AQ$2+InputData!$AA152),1)</f>
        <v>1</v>
      </c>
      <c r="AH153" s="264">
        <v>1</v>
      </c>
      <c r="AI153" s="741">
        <f>IF(AA153&lt;$AD$3,EXP(InputData!$AD152*AA153^$AQ$3+InputData!$AC152),1)</f>
        <v>1</v>
      </c>
      <c r="AJ153" s="284">
        <f>IF(AB153&lt;$AD$3,EXP(InputData!$AD152*AB153^$AQ$3+InputData!$AC152),1)</f>
        <v>1</v>
      </c>
      <c r="AK153" s="284">
        <f>IF(AC153&lt;$AD$3,EXP(InputData!$AD152*AC153^$AQ$3+InputData!$AC152),1)</f>
        <v>1</v>
      </c>
      <c r="AL153" s="284">
        <v>1</v>
      </c>
      <c r="AM153" s="741">
        <f>IF(AA153&lt;$AD$3,EXP(InputData!$AF152*AA153^$AQ$2+InputData!$AE152),1)</f>
        <v>1</v>
      </c>
      <c r="AN153" s="284">
        <f>IF(AB153&lt;$AD$3,EXP(InputData!$AF152*AB153^$AQ$2+InputData!$AE152),1)</f>
        <v>1</v>
      </c>
      <c r="AO153" s="284">
        <f>IF(AC153&lt;$AD$3,EXP(InputData!$AF152*AC153^$AQ$2+InputData!$AE152),1)</f>
        <v>1</v>
      </c>
      <c r="AP153" s="285">
        <v>1</v>
      </c>
      <c r="AQ153" s="284">
        <f>IF(AA153&lt;$AD$3,EXP(InputData!$AH152*AA153^RRinputs!F$3+InputData!$AG152),1)</f>
        <v>1</v>
      </c>
      <c r="AR153" s="284">
        <f>IF(AB153&lt;$AD$3,EXP(InputData!$AH152*AB153^$AQ$3+InputData!$AG152),1)</f>
        <v>1</v>
      </c>
      <c r="AS153" s="284">
        <f>IF(AC153&lt;$AD$3,EXP(InputData!$AH152*AC153^$AQ$3+InputData!$AG152),1)</f>
        <v>1</v>
      </c>
      <c r="AT153" s="284">
        <v>1</v>
      </c>
      <c r="AU153" s="741">
        <f>IF(AA153&lt;$AD$3,EXP(InputData!$AJ152*AA153^$AQ$2+InputData!$AI152),1)</f>
        <v>1</v>
      </c>
      <c r="AV153" s="284">
        <f>IF(AB153&lt;$AD$3,EXP(InputData!$AJ152*AB153^$AQ$2+InputData!$AI152),1)</f>
        <v>1</v>
      </c>
      <c r="AW153" s="284">
        <f>IF(AC153&lt;$AD$3,EXP(InputData!$AJ152*AC153^$AQ$2+InputData!$AI152),1)</f>
        <v>1</v>
      </c>
      <c r="AX153" s="285">
        <v>1</v>
      </c>
      <c r="AY153" s="586">
        <f>-Diabetes!AK152*(InputData!$BB$5-1)/(Diabetes!Q152*(InputData!$BB$5-1)+1)</f>
        <v>0</v>
      </c>
      <c r="AZ153" s="587">
        <f>-Diabetes!AK152*(InputData!$BC$5-1)/(Diabetes!Q152*(InputData!$BC$5-1)+1)</f>
        <v>0</v>
      </c>
      <c r="BA153" s="588">
        <f t="shared" si="24"/>
        <v>0</v>
      </c>
      <c r="BB153" s="589">
        <f t="shared" si="25"/>
        <v>0</v>
      </c>
      <c r="BC153" s="584">
        <f t="shared" si="23"/>
        <v>0</v>
      </c>
      <c r="BD153" s="589">
        <f t="shared" si="26"/>
        <v>0</v>
      </c>
      <c r="BE153" s="590">
        <f t="shared" si="27"/>
        <v>0</v>
      </c>
      <c r="BF153" s="589">
        <f t="shared" si="28"/>
        <v>1</v>
      </c>
      <c r="BG153" s="589">
        <f t="shared" si="29"/>
        <v>1</v>
      </c>
      <c r="BH153" s="588">
        <f>(1-BA153*(1-InputData!$BD$233))</f>
        <v>1</v>
      </c>
      <c r="BI153" s="589">
        <f>(1-BB153*(1-InputData!$BD$234))</f>
        <v>1</v>
      </c>
      <c r="BJ153" s="589">
        <f t="shared" si="30"/>
        <v>1</v>
      </c>
      <c r="BK153" s="589">
        <f t="shared" si="31"/>
        <v>1</v>
      </c>
      <c r="BL153" s="590">
        <f t="shared" si="32"/>
        <v>1</v>
      </c>
    </row>
    <row r="154" spans="1:64">
      <c r="A154" s="8" t="s">
        <v>14</v>
      </c>
      <c r="B154">
        <f t="shared" si="33"/>
        <v>144</v>
      </c>
      <c r="C154" s="286">
        <f>InputData!AK153</f>
        <v>0</v>
      </c>
      <c r="D154" s="287">
        <f>InputData!AL153</f>
        <v>0</v>
      </c>
      <c r="E154" s="287">
        <f>InputData!AM153</f>
        <v>0</v>
      </c>
      <c r="F154" s="287">
        <f>InputData!AN153</f>
        <v>0</v>
      </c>
      <c r="G154" s="741">
        <f>IF($AA$3&lt;$AD$3,EXP(InputData!$AB153*$AA$3^$AQ$2+InputData!$AA153),1)</f>
        <v>1</v>
      </c>
      <c r="H154" s="284">
        <f>IF($AB$3&lt;$AD$3,EXP(InputData!$AB153*$AB$3^$AQ$2+InputData!$AA153),1)</f>
        <v>1</v>
      </c>
      <c r="I154" s="284">
        <f>IF($AC$3&lt;$AD$3,EXP(InputData!$AB153*$AC$3^$AQ$2+InputData!$AA153),1)</f>
        <v>1</v>
      </c>
      <c r="J154" s="284">
        <f>IF($AD$3&lt;$AD$3,EXP(InputData!$AB153*$AD$3^RRinputs!$F$3+InputData!$AA153),1)</f>
        <v>1</v>
      </c>
      <c r="K154" s="741">
        <f>IF($AA$3&lt;$AD$3,EXP(InputData!$AD153*$AA$3^$AQ$3+InputData!$AC153),1)</f>
        <v>1</v>
      </c>
      <c r="L154" s="284">
        <f>IF($AB$3&lt;$AD$3,EXP(InputData!$AD153*$AB$3^$AQ$3+InputData!$AC153),1)</f>
        <v>1</v>
      </c>
      <c r="M154" s="284">
        <f>IF($AC$3&lt;$AD$3,EXP(InputData!$AD153*$AC$3^$AQ$3+InputData!$AC153),1)</f>
        <v>1</v>
      </c>
      <c r="N154" s="285">
        <f>IF($AD$3&lt;$AD$3,EXP(InputData!$AD153*$AD$3^RRinputs!$F$3+InputData!$AC153),1)</f>
        <v>1</v>
      </c>
      <c r="O154" s="955">
        <f>IF($AA$4&lt;$AD$3,EXP(InputData!$AF153*$AA$3^$AQ$2+InputData!$AE153),1)</f>
        <v>1</v>
      </c>
      <c r="P154" s="284">
        <f>IF($AB$3&lt;$AD$3,EXP(InputData!$AF153*$AB$3^$AQ$2+InputData!$AE153),1)</f>
        <v>1</v>
      </c>
      <c r="Q154" s="284">
        <f>IF($AC$3&lt;$AD$3,EXP(InputData!$AF153*$AC$3^$AQ$2+InputData!$AE153),1)</f>
        <v>1</v>
      </c>
      <c r="R154" s="284">
        <v>1</v>
      </c>
      <c r="S154" s="741">
        <f>IF($AA$3&lt;$AD$3,EXP(InputData!$AH153*$AA$3^$AQ$3+InputData!$AG153),1)</f>
        <v>1</v>
      </c>
      <c r="T154" s="284">
        <f>IF($AB$3&lt;$AD$3,EXP(InputData!$AH153*$AB$3^$AQ$3+InputData!$AG153),1)</f>
        <v>1</v>
      </c>
      <c r="U154" s="284">
        <f>IF($AC$3&lt;$AD$3,EXP(InputData!$AH153*$AC$3^$AQ$3+InputData!$AG153),1)</f>
        <v>1</v>
      </c>
      <c r="V154" s="284">
        <f>IF($AD$3&lt;$AD$3,EXP(InputData!$AH153*$AD$3^RRinputs!$F$3+InputData!$AG153),1)</f>
        <v>1</v>
      </c>
      <c r="W154" s="741">
        <f>IF($AA$3&lt;$AD$3,EXP(InputData!$AJ153*$AA$3^$AQ$2+InputData!$AI153),1)</f>
        <v>1</v>
      </c>
      <c r="X154" s="284">
        <f>IF($AB$3&lt;$AD$3,EXP(InputData!$AJ153*$AB$3^$AQ$2+InputData!$AI153),1)</f>
        <v>1</v>
      </c>
      <c r="Y154" s="284">
        <f>IF($AC$3&lt;$AD$3,EXP(InputData!$AJ153*$AC$3^$AQ$2+InputData!$AI153),1)</f>
        <v>1</v>
      </c>
      <c r="Z154" s="284">
        <f>IF($AD$3&lt;$AD$3,EXP(InputData!$AJ153*$AD$3^RRinputs!F$3+InputData!$AI153),1)</f>
        <v>1</v>
      </c>
      <c r="AA154" s="949">
        <f>AA$3+'Run model'!$F$13</f>
        <v>204.75000001000006</v>
      </c>
      <c r="AB154" s="724">
        <f>AB$3+'Run model'!$F$13</f>
        <v>486.45570000000004</v>
      </c>
      <c r="AC154" s="724">
        <f>AC$3+'Run model'!$F$13</f>
        <v>1229.4259999999999</v>
      </c>
      <c r="AD154" s="724">
        <f>AD$3+'Run model'!$F$13</f>
        <v>3305.181</v>
      </c>
      <c r="AE154" s="263">
        <f>IF(AA154&lt;$AD$3,EXP(InputData!$AB153*AA154^$AQ$2+InputData!$AA153),1)</f>
        <v>1</v>
      </c>
      <c r="AF154" s="264">
        <f>IF(AB154&lt;$AD$3,EXP(InputData!$AB153*AB154^$AQ$2+InputData!$AA153),1)</f>
        <v>1</v>
      </c>
      <c r="AG154" s="264">
        <f>IF(AC154&lt;$AD$3,EXP(InputData!$AB153*AC154^$AQ$2+InputData!$AA153),1)</f>
        <v>1</v>
      </c>
      <c r="AH154" s="264">
        <v>1</v>
      </c>
      <c r="AI154" s="741">
        <f>IF(AA154&lt;$AD$3,EXP(InputData!$AD153*AA154^$AQ$3+InputData!$AC153),1)</f>
        <v>1</v>
      </c>
      <c r="AJ154" s="284">
        <f>IF(AB154&lt;$AD$3,EXP(InputData!$AD153*AB154^$AQ$3+InputData!$AC153),1)</f>
        <v>1</v>
      </c>
      <c r="AK154" s="284">
        <f>IF(AC154&lt;$AD$3,EXP(InputData!$AD153*AC154^$AQ$3+InputData!$AC153),1)</f>
        <v>1</v>
      </c>
      <c r="AL154" s="284">
        <v>1</v>
      </c>
      <c r="AM154" s="741">
        <f>IF(AA154&lt;$AD$3,EXP(InputData!$AF153*AA154^$AQ$2+InputData!$AE153),1)</f>
        <v>1</v>
      </c>
      <c r="AN154" s="284">
        <f>IF(AB154&lt;$AD$3,EXP(InputData!$AF153*AB154^$AQ$2+InputData!$AE153),1)</f>
        <v>1</v>
      </c>
      <c r="AO154" s="284">
        <f>IF(AC154&lt;$AD$3,EXP(InputData!$AF153*AC154^$AQ$2+InputData!$AE153),1)</f>
        <v>1</v>
      </c>
      <c r="AP154" s="285">
        <v>1</v>
      </c>
      <c r="AQ154" s="284">
        <f>IF(AA154&lt;$AD$3,EXP(InputData!$AH153*AA154^RRinputs!F$3+InputData!$AG153),1)</f>
        <v>1</v>
      </c>
      <c r="AR154" s="284">
        <f>IF(AB154&lt;$AD$3,EXP(InputData!$AH153*AB154^$AQ$3+InputData!$AG153),1)</f>
        <v>1</v>
      </c>
      <c r="AS154" s="284">
        <f>IF(AC154&lt;$AD$3,EXP(InputData!$AH153*AC154^$AQ$3+InputData!$AG153),1)</f>
        <v>1</v>
      </c>
      <c r="AT154" s="284">
        <v>1</v>
      </c>
      <c r="AU154" s="741">
        <f>IF(AA154&lt;$AD$3,EXP(InputData!$AJ153*AA154^$AQ$2+InputData!$AI153),1)</f>
        <v>1</v>
      </c>
      <c r="AV154" s="284">
        <f>IF(AB154&lt;$AD$3,EXP(InputData!$AJ153*AB154^$AQ$2+InputData!$AI153),1)</f>
        <v>1</v>
      </c>
      <c r="AW154" s="284">
        <f>IF(AC154&lt;$AD$3,EXP(InputData!$AJ153*AC154^$AQ$2+InputData!$AI153),1)</f>
        <v>1</v>
      </c>
      <c r="AX154" s="285">
        <v>1</v>
      </c>
      <c r="AY154" s="586">
        <f>-Diabetes!AK153*(InputData!$BB$5-1)/(Diabetes!Q153*(InputData!$BB$5-1)+1)</f>
        <v>0</v>
      </c>
      <c r="AZ154" s="587">
        <f>-Diabetes!AK153*(InputData!$BC$5-1)/(Diabetes!Q153*(InputData!$BC$5-1)+1)</f>
        <v>0</v>
      </c>
      <c r="BA154" s="588">
        <f t="shared" si="24"/>
        <v>0</v>
      </c>
      <c r="BB154" s="589">
        <f t="shared" si="25"/>
        <v>0</v>
      </c>
      <c r="BC154" s="584">
        <f t="shared" si="23"/>
        <v>0</v>
      </c>
      <c r="BD154" s="589">
        <f t="shared" si="26"/>
        <v>0</v>
      </c>
      <c r="BE154" s="590">
        <f t="shared" si="27"/>
        <v>0</v>
      </c>
      <c r="BF154" s="589">
        <f t="shared" si="28"/>
        <v>1</v>
      </c>
      <c r="BG154" s="589">
        <f t="shared" si="29"/>
        <v>1</v>
      </c>
      <c r="BH154" s="588">
        <f>(1-BA154*(1-InputData!$BD$233))</f>
        <v>1</v>
      </c>
      <c r="BI154" s="589">
        <f>(1-BB154*(1-InputData!$BD$234))</f>
        <v>1</v>
      </c>
      <c r="BJ154" s="589">
        <f t="shared" si="30"/>
        <v>1</v>
      </c>
      <c r="BK154" s="589">
        <f t="shared" si="31"/>
        <v>1</v>
      </c>
      <c r="BL154" s="590">
        <f t="shared" si="32"/>
        <v>1</v>
      </c>
    </row>
    <row r="155" spans="1:64">
      <c r="A155" s="8" t="s">
        <v>14</v>
      </c>
      <c r="B155">
        <f t="shared" si="33"/>
        <v>145</v>
      </c>
      <c r="C155" s="286">
        <f>InputData!AK154</f>
        <v>0</v>
      </c>
      <c r="D155" s="287">
        <f>InputData!AL154</f>
        <v>0</v>
      </c>
      <c r="E155" s="287">
        <f>InputData!AM154</f>
        <v>0</v>
      </c>
      <c r="F155" s="287">
        <f>InputData!AN154</f>
        <v>0</v>
      </c>
      <c r="G155" s="741">
        <f>IF($AA$3&lt;$AD$3,EXP(InputData!$AB154*$AA$3^$AQ$2+InputData!$AA154),1)</f>
        <v>1</v>
      </c>
      <c r="H155" s="284">
        <f>IF($AB$3&lt;$AD$3,EXP(InputData!$AB154*$AB$3^$AQ$2+InputData!$AA154),1)</f>
        <v>1</v>
      </c>
      <c r="I155" s="284">
        <f>IF($AC$3&lt;$AD$3,EXP(InputData!$AB154*$AC$3^$AQ$2+InputData!$AA154),1)</f>
        <v>1</v>
      </c>
      <c r="J155" s="284">
        <f>IF($AD$3&lt;$AD$3,EXP(InputData!$AB154*$AD$3^RRinputs!$F$3+InputData!$AA154),1)</f>
        <v>1</v>
      </c>
      <c r="K155" s="741">
        <f>IF($AA$3&lt;$AD$3,EXP(InputData!$AD154*$AA$3^$AQ$3+InputData!$AC154),1)</f>
        <v>1</v>
      </c>
      <c r="L155" s="284">
        <f>IF($AB$3&lt;$AD$3,EXP(InputData!$AD154*$AB$3^$AQ$3+InputData!$AC154),1)</f>
        <v>1</v>
      </c>
      <c r="M155" s="284">
        <f>IF($AC$3&lt;$AD$3,EXP(InputData!$AD154*$AC$3^$AQ$3+InputData!$AC154),1)</f>
        <v>1</v>
      </c>
      <c r="N155" s="285">
        <f>IF($AD$3&lt;$AD$3,EXP(InputData!$AD154*$AD$3^RRinputs!$F$3+InputData!$AC154),1)</f>
        <v>1</v>
      </c>
      <c r="O155" s="955">
        <f>IF($AA$4&lt;$AD$3,EXP(InputData!$AF154*$AA$3^$AQ$2+InputData!$AE154),1)</f>
        <v>1</v>
      </c>
      <c r="P155" s="284">
        <f>IF($AB$3&lt;$AD$3,EXP(InputData!$AF154*$AB$3^$AQ$2+InputData!$AE154),1)</f>
        <v>1</v>
      </c>
      <c r="Q155" s="284">
        <f>IF($AC$3&lt;$AD$3,EXP(InputData!$AF154*$AC$3^$AQ$2+InputData!$AE154),1)</f>
        <v>1</v>
      </c>
      <c r="R155" s="284">
        <v>1</v>
      </c>
      <c r="S155" s="741">
        <f>IF($AA$3&lt;$AD$3,EXP(InputData!$AH154*$AA$3^$AQ$3+InputData!$AG154),1)</f>
        <v>1</v>
      </c>
      <c r="T155" s="284">
        <f>IF($AB$3&lt;$AD$3,EXP(InputData!$AH154*$AB$3^$AQ$3+InputData!$AG154),1)</f>
        <v>1</v>
      </c>
      <c r="U155" s="284">
        <f>IF($AC$3&lt;$AD$3,EXP(InputData!$AH154*$AC$3^$AQ$3+InputData!$AG154),1)</f>
        <v>1</v>
      </c>
      <c r="V155" s="284">
        <f>IF($AD$3&lt;$AD$3,EXP(InputData!$AH154*$AD$3^RRinputs!$F$3+InputData!$AG154),1)</f>
        <v>1</v>
      </c>
      <c r="W155" s="741">
        <f>IF($AA$3&lt;$AD$3,EXP(InputData!$AJ154*$AA$3^$AQ$2+InputData!$AI154),1)</f>
        <v>1</v>
      </c>
      <c r="X155" s="284">
        <f>IF($AB$3&lt;$AD$3,EXP(InputData!$AJ154*$AB$3^$AQ$2+InputData!$AI154),1)</f>
        <v>1</v>
      </c>
      <c r="Y155" s="284">
        <f>IF($AC$3&lt;$AD$3,EXP(InputData!$AJ154*$AC$3^$AQ$2+InputData!$AI154),1)</f>
        <v>1</v>
      </c>
      <c r="Z155" s="284">
        <f>IF($AD$3&lt;$AD$3,EXP(InputData!$AJ154*$AD$3^RRinputs!F$3+InputData!$AI154),1)</f>
        <v>1</v>
      </c>
      <c r="AA155" s="949">
        <f>AA$3+'Run model'!$F$13</f>
        <v>204.75000001000006</v>
      </c>
      <c r="AB155" s="724">
        <f>AB$3+'Run model'!$F$13</f>
        <v>486.45570000000004</v>
      </c>
      <c r="AC155" s="724">
        <f>AC$3+'Run model'!$F$13</f>
        <v>1229.4259999999999</v>
      </c>
      <c r="AD155" s="724">
        <f>AD$3+'Run model'!$F$13</f>
        <v>3305.181</v>
      </c>
      <c r="AE155" s="263">
        <f>IF(AA155&lt;$AD$3,EXP(InputData!$AB154*AA155^$AQ$2+InputData!$AA154),1)</f>
        <v>1</v>
      </c>
      <c r="AF155" s="264">
        <f>IF(AB155&lt;$AD$3,EXP(InputData!$AB154*AB155^$AQ$2+InputData!$AA154),1)</f>
        <v>1</v>
      </c>
      <c r="AG155" s="264">
        <f>IF(AC155&lt;$AD$3,EXP(InputData!$AB154*AC155^$AQ$2+InputData!$AA154),1)</f>
        <v>1</v>
      </c>
      <c r="AH155" s="264">
        <v>1</v>
      </c>
      <c r="AI155" s="741">
        <f>IF(AA155&lt;$AD$3,EXP(InputData!$AD154*AA155^$AQ$3+InputData!$AC154),1)</f>
        <v>1</v>
      </c>
      <c r="AJ155" s="284">
        <f>IF(AB155&lt;$AD$3,EXP(InputData!$AD154*AB155^$AQ$3+InputData!$AC154),1)</f>
        <v>1</v>
      </c>
      <c r="AK155" s="284">
        <f>IF(AC155&lt;$AD$3,EXP(InputData!$AD154*AC155^$AQ$3+InputData!$AC154),1)</f>
        <v>1</v>
      </c>
      <c r="AL155" s="284">
        <v>1</v>
      </c>
      <c r="AM155" s="741">
        <f>IF(AA155&lt;$AD$3,EXP(InputData!$AF154*AA155^$AQ$2+InputData!$AE154),1)</f>
        <v>1</v>
      </c>
      <c r="AN155" s="284">
        <f>IF(AB155&lt;$AD$3,EXP(InputData!$AF154*AB155^$AQ$2+InputData!$AE154),1)</f>
        <v>1</v>
      </c>
      <c r="AO155" s="284">
        <f>IF(AC155&lt;$AD$3,EXP(InputData!$AF154*AC155^$AQ$2+InputData!$AE154),1)</f>
        <v>1</v>
      </c>
      <c r="AP155" s="285">
        <v>1</v>
      </c>
      <c r="AQ155" s="284">
        <f>IF(AA155&lt;$AD$3,EXP(InputData!$AH154*AA155^RRinputs!F$3+InputData!$AG154),1)</f>
        <v>1</v>
      </c>
      <c r="AR155" s="284">
        <f>IF(AB155&lt;$AD$3,EXP(InputData!$AH154*AB155^$AQ$3+InputData!$AG154),1)</f>
        <v>1</v>
      </c>
      <c r="AS155" s="284">
        <f>IF(AC155&lt;$AD$3,EXP(InputData!$AH154*AC155^$AQ$3+InputData!$AG154),1)</f>
        <v>1</v>
      </c>
      <c r="AT155" s="284">
        <v>1</v>
      </c>
      <c r="AU155" s="741">
        <f>IF(AA155&lt;$AD$3,EXP(InputData!$AJ154*AA155^$AQ$2+InputData!$AI154),1)</f>
        <v>1</v>
      </c>
      <c r="AV155" s="284">
        <f>IF(AB155&lt;$AD$3,EXP(InputData!$AJ154*AB155^$AQ$2+InputData!$AI154),1)</f>
        <v>1</v>
      </c>
      <c r="AW155" s="284">
        <f>IF(AC155&lt;$AD$3,EXP(InputData!$AJ154*AC155^$AQ$2+InputData!$AI154),1)</f>
        <v>1</v>
      </c>
      <c r="AX155" s="285">
        <v>1</v>
      </c>
      <c r="AY155" s="586">
        <f>-Diabetes!AK154*(InputData!$BB$5-1)/(Diabetes!Q154*(InputData!$BB$5-1)+1)</f>
        <v>0</v>
      </c>
      <c r="AZ155" s="587">
        <f>-Diabetes!AK154*(InputData!$BC$5-1)/(Diabetes!Q154*(InputData!$BC$5-1)+1)</f>
        <v>0</v>
      </c>
      <c r="BA155" s="588">
        <f t="shared" si="24"/>
        <v>0</v>
      </c>
      <c r="BB155" s="589">
        <f t="shared" si="25"/>
        <v>0</v>
      </c>
      <c r="BC155" s="584">
        <f t="shared" si="23"/>
        <v>0</v>
      </c>
      <c r="BD155" s="589">
        <f t="shared" si="26"/>
        <v>0</v>
      </c>
      <c r="BE155" s="590">
        <f t="shared" si="27"/>
        <v>0</v>
      </c>
      <c r="BF155" s="589">
        <f t="shared" si="28"/>
        <v>1</v>
      </c>
      <c r="BG155" s="589">
        <f t="shared" si="29"/>
        <v>1</v>
      </c>
      <c r="BH155" s="588">
        <f>(1-BA155*(1-InputData!$BD$233))</f>
        <v>1</v>
      </c>
      <c r="BI155" s="589">
        <f>(1-BB155*(1-InputData!$BD$234))</f>
        <v>1</v>
      </c>
      <c r="BJ155" s="589">
        <f t="shared" si="30"/>
        <v>1</v>
      </c>
      <c r="BK155" s="589">
        <f t="shared" si="31"/>
        <v>1</v>
      </c>
      <c r="BL155" s="590">
        <f t="shared" si="32"/>
        <v>1</v>
      </c>
    </row>
    <row r="156" spans="1:64">
      <c r="A156" s="8" t="s">
        <v>14</v>
      </c>
      <c r="B156">
        <f t="shared" si="33"/>
        <v>146</v>
      </c>
      <c r="C156" s="286">
        <f>InputData!AK155</f>
        <v>0</v>
      </c>
      <c r="D156" s="287">
        <f>InputData!AL155</f>
        <v>0</v>
      </c>
      <c r="E156" s="287">
        <f>InputData!AM155</f>
        <v>0</v>
      </c>
      <c r="F156" s="287">
        <f>InputData!AN155</f>
        <v>0</v>
      </c>
      <c r="G156" s="741">
        <f>IF($AA$3&lt;$AD$3,EXP(InputData!$AB155*$AA$3^$AQ$2+InputData!$AA155),1)</f>
        <v>1</v>
      </c>
      <c r="H156" s="284">
        <f>IF($AB$3&lt;$AD$3,EXP(InputData!$AB155*$AB$3^$AQ$2+InputData!$AA155),1)</f>
        <v>1</v>
      </c>
      <c r="I156" s="284">
        <f>IF($AC$3&lt;$AD$3,EXP(InputData!$AB155*$AC$3^$AQ$2+InputData!$AA155),1)</f>
        <v>1</v>
      </c>
      <c r="J156" s="284">
        <f>IF($AD$3&lt;$AD$3,EXP(InputData!$AB155*$AD$3^RRinputs!$F$3+InputData!$AA155),1)</f>
        <v>1</v>
      </c>
      <c r="K156" s="741">
        <f>IF($AA$3&lt;$AD$3,EXP(InputData!$AD155*$AA$3^$AQ$3+InputData!$AC155),1)</f>
        <v>1</v>
      </c>
      <c r="L156" s="284">
        <f>IF($AB$3&lt;$AD$3,EXP(InputData!$AD155*$AB$3^$AQ$3+InputData!$AC155),1)</f>
        <v>1</v>
      </c>
      <c r="M156" s="284">
        <f>IF($AC$3&lt;$AD$3,EXP(InputData!$AD155*$AC$3^$AQ$3+InputData!$AC155),1)</f>
        <v>1</v>
      </c>
      <c r="N156" s="285">
        <f>IF($AD$3&lt;$AD$3,EXP(InputData!$AD155*$AD$3^RRinputs!$F$3+InputData!$AC155),1)</f>
        <v>1</v>
      </c>
      <c r="O156" s="955">
        <f>IF($AA$4&lt;$AD$3,EXP(InputData!$AF155*$AA$3^$AQ$2+InputData!$AE155),1)</f>
        <v>1</v>
      </c>
      <c r="P156" s="284">
        <f>IF($AB$3&lt;$AD$3,EXP(InputData!$AF155*$AB$3^$AQ$2+InputData!$AE155),1)</f>
        <v>1</v>
      </c>
      <c r="Q156" s="284">
        <f>IF($AC$3&lt;$AD$3,EXP(InputData!$AF155*$AC$3^$AQ$2+InputData!$AE155),1)</f>
        <v>1</v>
      </c>
      <c r="R156" s="284">
        <v>1</v>
      </c>
      <c r="S156" s="741">
        <f>IF($AA$3&lt;$AD$3,EXP(InputData!$AH155*$AA$3^$AQ$3+InputData!$AG155),1)</f>
        <v>1</v>
      </c>
      <c r="T156" s="284">
        <f>IF($AB$3&lt;$AD$3,EXP(InputData!$AH155*$AB$3^$AQ$3+InputData!$AG155),1)</f>
        <v>1</v>
      </c>
      <c r="U156" s="284">
        <f>IF($AC$3&lt;$AD$3,EXP(InputData!$AH155*$AC$3^$AQ$3+InputData!$AG155),1)</f>
        <v>1</v>
      </c>
      <c r="V156" s="284">
        <f>IF($AD$3&lt;$AD$3,EXP(InputData!$AH155*$AD$3^RRinputs!$F$3+InputData!$AG155),1)</f>
        <v>1</v>
      </c>
      <c r="W156" s="741">
        <f>IF($AA$3&lt;$AD$3,EXP(InputData!$AJ155*$AA$3^$AQ$2+InputData!$AI155),1)</f>
        <v>1</v>
      </c>
      <c r="X156" s="284">
        <f>IF($AB$3&lt;$AD$3,EXP(InputData!$AJ155*$AB$3^$AQ$2+InputData!$AI155),1)</f>
        <v>1</v>
      </c>
      <c r="Y156" s="284">
        <f>IF($AC$3&lt;$AD$3,EXP(InputData!$AJ155*$AC$3^$AQ$2+InputData!$AI155),1)</f>
        <v>1</v>
      </c>
      <c r="Z156" s="284">
        <f>IF($AD$3&lt;$AD$3,EXP(InputData!$AJ155*$AD$3^RRinputs!F$3+InputData!$AI155),1)</f>
        <v>1</v>
      </c>
      <c r="AA156" s="949">
        <f>AA$3+'Run model'!$F$13</f>
        <v>204.75000001000006</v>
      </c>
      <c r="AB156" s="724">
        <f>AB$3+'Run model'!$F$13</f>
        <v>486.45570000000004</v>
      </c>
      <c r="AC156" s="724">
        <f>AC$3+'Run model'!$F$13</f>
        <v>1229.4259999999999</v>
      </c>
      <c r="AD156" s="724">
        <f>AD$3+'Run model'!$F$13</f>
        <v>3305.181</v>
      </c>
      <c r="AE156" s="263">
        <f>IF(AA156&lt;$AD$3,EXP(InputData!$AB155*AA156^$AQ$2+InputData!$AA155),1)</f>
        <v>1</v>
      </c>
      <c r="AF156" s="264">
        <f>IF(AB156&lt;$AD$3,EXP(InputData!$AB155*AB156^$AQ$2+InputData!$AA155),1)</f>
        <v>1</v>
      </c>
      <c r="AG156" s="264">
        <f>IF(AC156&lt;$AD$3,EXP(InputData!$AB155*AC156^$AQ$2+InputData!$AA155),1)</f>
        <v>1</v>
      </c>
      <c r="AH156" s="264">
        <v>1</v>
      </c>
      <c r="AI156" s="741">
        <f>IF(AA156&lt;$AD$3,EXP(InputData!$AD155*AA156^$AQ$3+InputData!$AC155),1)</f>
        <v>1</v>
      </c>
      <c r="AJ156" s="284">
        <f>IF(AB156&lt;$AD$3,EXP(InputData!$AD155*AB156^$AQ$3+InputData!$AC155),1)</f>
        <v>1</v>
      </c>
      <c r="AK156" s="284">
        <f>IF(AC156&lt;$AD$3,EXP(InputData!$AD155*AC156^$AQ$3+InputData!$AC155),1)</f>
        <v>1</v>
      </c>
      <c r="AL156" s="284">
        <v>1</v>
      </c>
      <c r="AM156" s="741">
        <f>IF(AA156&lt;$AD$3,EXP(InputData!$AF155*AA156^$AQ$2+InputData!$AE155),1)</f>
        <v>1</v>
      </c>
      <c r="AN156" s="284">
        <f>IF(AB156&lt;$AD$3,EXP(InputData!$AF155*AB156^$AQ$2+InputData!$AE155),1)</f>
        <v>1</v>
      </c>
      <c r="AO156" s="284">
        <f>IF(AC156&lt;$AD$3,EXP(InputData!$AF155*AC156^$AQ$2+InputData!$AE155),1)</f>
        <v>1</v>
      </c>
      <c r="AP156" s="285">
        <v>1</v>
      </c>
      <c r="AQ156" s="284">
        <f>IF(AA156&lt;$AD$3,EXP(InputData!$AH155*AA156^RRinputs!F$3+InputData!$AG155),1)</f>
        <v>1</v>
      </c>
      <c r="AR156" s="284">
        <f>IF(AB156&lt;$AD$3,EXP(InputData!$AH155*AB156^$AQ$3+InputData!$AG155),1)</f>
        <v>1</v>
      </c>
      <c r="AS156" s="284">
        <f>IF(AC156&lt;$AD$3,EXP(InputData!$AH155*AC156^$AQ$3+InputData!$AG155),1)</f>
        <v>1</v>
      </c>
      <c r="AT156" s="284">
        <v>1</v>
      </c>
      <c r="AU156" s="741">
        <f>IF(AA156&lt;$AD$3,EXP(InputData!$AJ155*AA156^$AQ$2+InputData!$AI155),1)</f>
        <v>1</v>
      </c>
      <c r="AV156" s="284">
        <f>IF(AB156&lt;$AD$3,EXP(InputData!$AJ155*AB156^$AQ$2+InputData!$AI155),1)</f>
        <v>1</v>
      </c>
      <c r="AW156" s="284">
        <f>IF(AC156&lt;$AD$3,EXP(InputData!$AJ155*AC156^$AQ$2+InputData!$AI155),1)</f>
        <v>1</v>
      </c>
      <c r="AX156" s="285">
        <v>1</v>
      </c>
      <c r="AY156" s="586">
        <f>-Diabetes!AK155*(InputData!$BB$5-1)/(Diabetes!Q155*(InputData!$BB$5-1)+1)</f>
        <v>0</v>
      </c>
      <c r="AZ156" s="587">
        <f>-Diabetes!AK155*(InputData!$BC$5-1)/(Diabetes!Q155*(InputData!$BC$5-1)+1)</f>
        <v>0</v>
      </c>
      <c r="BA156" s="588">
        <f t="shared" si="24"/>
        <v>0</v>
      </c>
      <c r="BB156" s="589">
        <f t="shared" si="25"/>
        <v>0</v>
      </c>
      <c r="BC156" s="584">
        <f t="shared" si="23"/>
        <v>0</v>
      </c>
      <c r="BD156" s="589">
        <f t="shared" si="26"/>
        <v>0</v>
      </c>
      <c r="BE156" s="590">
        <f t="shared" si="27"/>
        <v>0</v>
      </c>
      <c r="BF156" s="589">
        <f t="shared" si="28"/>
        <v>1</v>
      </c>
      <c r="BG156" s="589">
        <f t="shared" si="29"/>
        <v>1</v>
      </c>
      <c r="BH156" s="588">
        <f>(1-BA156*(1-InputData!$BD$233))</f>
        <v>1</v>
      </c>
      <c r="BI156" s="589">
        <f>(1-BB156*(1-InputData!$BD$234))</f>
        <v>1</v>
      </c>
      <c r="BJ156" s="589">
        <f t="shared" si="30"/>
        <v>1</v>
      </c>
      <c r="BK156" s="589">
        <f t="shared" si="31"/>
        <v>1</v>
      </c>
      <c r="BL156" s="590">
        <f t="shared" si="32"/>
        <v>1</v>
      </c>
    </row>
    <row r="157" spans="1:64">
      <c r="A157" s="8" t="s">
        <v>14</v>
      </c>
      <c r="B157">
        <f t="shared" si="33"/>
        <v>147</v>
      </c>
      <c r="C157" s="286">
        <f>InputData!AK156</f>
        <v>0</v>
      </c>
      <c r="D157" s="287">
        <f>InputData!AL156</f>
        <v>0</v>
      </c>
      <c r="E157" s="287">
        <f>InputData!AM156</f>
        <v>0</v>
      </c>
      <c r="F157" s="287">
        <f>InputData!AN156</f>
        <v>0</v>
      </c>
      <c r="G157" s="741">
        <f>IF($AA$3&lt;$AD$3,EXP(InputData!$AB156*$AA$3^$AQ$2+InputData!$AA156),1)</f>
        <v>1</v>
      </c>
      <c r="H157" s="284">
        <f>IF($AB$3&lt;$AD$3,EXP(InputData!$AB156*$AB$3^$AQ$2+InputData!$AA156),1)</f>
        <v>1</v>
      </c>
      <c r="I157" s="284">
        <f>IF($AC$3&lt;$AD$3,EXP(InputData!$AB156*$AC$3^$AQ$2+InputData!$AA156),1)</f>
        <v>1</v>
      </c>
      <c r="J157" s="284">
        <f>IF($AD$3&lt;$AD$3,EXP(InputData!$AB156*$AD$3^RRinputs!$F$3+InputData!$AA156),1)</f>
        <v>1</v>
      </c>
      <c r="K157" s="741">
        <f>IF($AA$3&lt;$AD$3,EXP(InputData!$AD156*$AA$3^$AQ$3+InputData!$AC156),1)</f>
        <v>1</v>
      </c>
      <c r="L157" s="284">
        <f>IF($AB$3&lt;$AD$3,EXP(InputData!$AD156*$AB$3^$AQ$3+InputData!$AC156),1)</f>
        <v>1</v>
      </c>
      <c r="M157" s="284">
        <f>IF($AC$3&lt;$AD$3,EXP(InputData!$AD156*$AC$3^$AQ$3+InputData!$AC156),1)</f>
        <v>1</v>
      </c>
      <c r="N157" s="285">
        <f>IF($AD$3&lt;$AD$3,EXP(InputData!$AD156*$AD$3^RRinputs!$F$3+InputData!$AC156),1)</f>
        <v>1</v>
      </c>
      <c r="O157" s="955">
        <f>IF($AA$4&lt;$AD$3,EXP(InputData!$AF156*$AA$3^$AQ$2+InputData!$AE156),1)</f>
        <v>1</v>
      </c>
      <c r="P157" s="284">
        <f>IF($AB$3&lt;$AD$3,EXP(InputData!$AF156*$AB$3^$AQ$2+InputData!$AE156),1)</f>
        <v>1</v>
      </c>
      <c r="Q157" s="284">
        <f>IF($AC$3&lt;$AD$3,EXP(InputData!$AF156*$AC$3^$AQ$2+InputData!$AE156),1)</f>
        <v>1</v>
      </c>
      <c r="R157" s="284">
        <v>1</v>
      </c>
      <c r="S157" s="741">
        <f>IF($AA$3&lt;$AD$3,EXP(InputData!$AH156*$AA$3^$AQ$3+InputData!$AG156),1)</f>
        <v>1</v>
      </c>
      <c r="T157" s="284">
        <f>IF($AB$3&lt;$AD$3,EXP(InputData!$AH156*$AB$3^$AQ$3+InputData!$AG156),1)</f>
        <v>1</v>
      </c>
      <c r="U157" s="284">
        <f>IF($AC$3&lt;$AD$3,EXP(InputData!$AH156*$AC$3^$AQ$3+InputData!$AG156),1)</f>
        <v>1</v>
      </c>
      <c r="V157" s="284">
        <f>IF($AD$3&lt;$AD$3,EXP(InputData!$AH156*$AD$3^RRinputs!$F$3+InputData!$AG156),1)</f>
        <v>1</v>
      </c>
      <c r="W157" s="741">
        <f>IF($AA$3&lt;$AD$3,EXP(InputData!$AJ156*$AA$3^$AQ$2+InputData!$AI156),1)</f>
        <v>1</v>
      </c>
      <c r="X157" s="284">
        <f>IF($AB$3&lt;$AD$3,EXP(InputData!$AJ156*$AB$3^$AQ$2+InputData!$AI156),1)</f>
        <v>1</v>
      </c>
      <c r="Y157" s="284">
        <f>IF($AC$3&lt;$AD$3,EXP(InputData!$AJ156*$AC$3^$AQ$2+InputData!$AI156),1)</f>
        <v>1</v>
      </c>
      <c r="Z157" s="284">
        <f>IF($AD$3&lt;$AD$3,EXP(InputData!$AJ156*$AD$3^RRinputs!F$3+InputData!$AI156),1)</f>
        <v>1</v>
      </c>
      <c r="AA157" s="949">
        <f>AA$3+'Run model'!$F$13</f>
        <v>204.75000001000006</v>
      </c>
      <c r="AB157" s="724">
        <f>AB$3+'Run model'!$F$13</f>
        <v>486.45570000000004</v>
      </c>
      <c r="AC157" s="724">
        <f>AC$3+'Run model'!$F$13</f>
        <v>1229.4259999999999</v>
      </c>
      <c r="AD157" s="724">
        <f>AD$3+'Run model'!$F$13</f>
        <v>3305.181</v>
      </c>
      <c r="AE157" s="263">
        <f>IF(AA157&lt;$AD$3,EXP(InputData!$AB156*AA157^$AQ$2+InputData!$AA156),1)</f>
        <v>1</v>
      </c>
      <c r="AF157" s="264">
        <f>IF(AB157&lt;$AD$3,EXP(InputData!$AB156*AB157^$AQ$2+InputData!$AA156),1)</f>
        <v>1</v>
      </c>
      <c r="AG157" s="264">
        <f>IF(AC157&lt;$AD$3,EXP(InputData!$AB156*AC157^$AQ$2+InputData!$AA156),1)</f>
        <v>1</v>
      </c>
      <c r="AH157" s="264">
        <v>1</v>
      </c>
      <c r="AI157" s="741">
        <f>IF(AA157&lt;$AD$3,EXP(InputData!$AD156*AA157^$AQ$3+InputData!$AC156),1)</f>
        <v>1</v>
      </c>
      <c r="AJ157" s="284">
        <f>IF(AB157&lt;$AD$3,EXP(InputData!$AD156*AB157^$AQ$3+InputData!$AC156),1)</f>
        <v>1</v>
      </c>
      <c r="AK157" s="284">
        <f>IF(AC157&lt;$AD$3,EXP(InputData!$AD156*AC157^$AQ$3+InputData!$AC156),1)</f>
        <v>1</v>
      </c>
      <c r="AL157" s="284">
        <v>1</v>
      </c>
      <c r="AM157" s="741">
        <f>IF(AA157&lt;$AD$3,EXP(InputData!$AF156*AA157^$AQ$2+InputData!$AE156),1)</f>
        <v>1</v>
      </c>
      <c r="AN157" s="284">
        <f>IF(AB157&lt;$AD$3,EXP(InputData!$AF156*AB157^$AQ$2+InputData!$AE156),1)</f>
        <v>1</v>
      </c>
      <c r="AO157" s="284">
        <f>IF(AC157&lt;$AD$3,EXP(InputData!$AF156*AC157^$AQ$2+InputData!$AE156),1)</f>
        <v>1</v>
      </c>
      <c r="AP157" s="285">
        <v>1</v>
      </c>
      <c r="AQ157" s="284">
        <f>IF(AA157&lt;$AD$3,EXP(InputData!$AH156*AA157^RRinputs!F$3+InputData!$AG156),1)</f>
        <v>1</v>
      </c>
      <c r="AR157" s="284">
        <f>IF(AB157&lt;$AD$3,EXP(InputData!$AH156*AB157^$AQ$3+InputData!$AG156),1)</f>
        <v>1</v>
      </c>
      <c r="AS157" s="284">
        <f>IF(AC157&lt;$AD$3,EXP(InputData!$AH156*AC157^$AQ$3+InputData!$AG156),1)</f>
        <v>1</v>
      </c>
      <c r="AT157" s="284">
        <v>1</v>
      </c>
      <c r="AU157" s="741">
        <f>IF(AA157&lt;$AD$3,EXP(InputData!$AJ156*AA157^$AQ$2+InputData!$AI156),1)</f>
        <v>1</v>
      </c>
      <c r="AV157" s="284">
        <f>IF(AB157&lt;$AD$3,EXP(InputData!$AJ156*AB157^$AQ$2+InputData!$AI156),1)</f>
        <v>1</v>
      </c>
      <c r="AW157" s="284">
        <f>IF(AC157&lt;$AD$3,EXP(InputData!$AJ156*AC157^$AQ$2+InputData!$AI156),1)</f>
        <v>1</v>
      </c>
      <c r="AX157" s="285">
        <v>1</v>
      </c>
      <c r="AY157" s="586">
        <f>-Diabetes!AK156*(InputData!$BB$5-1)/(Diabetes!Q156*(InputData!$BB$5-1)+1)</f>
        <v>0</v>
      </c>
      <c r="AZ157" s="587">
        <f>-Diabetes!AK156*(InputData!$BC$5-1)/(Diabetes!Q156*(InputData!$BC$5-1)+1)</f>
        <v>0</v>
      </c>
      <c r="BA157" s="588">
        <f t="shared" si="24"/>
        <v>0</v>
      </c>
      <c r="BB157" s="589">
        <f t="shared" si="25"/>
        <v>0</v>
      </c>
      <c r="BC157" s="584">
        <f t="shared" si="23"/>
        <v>0</v>
      </c>
      <c r="BD157" s="589">
        <f t="shared" si="26"/>
        <v>0</v>
      </c>
      <c r="BE157" s="590">
        <f t="shared" si="27"/>
        <v>0</v>
      </c>
      <c r="BF157" s="589">
        <f t="shared" si="28"/>
        <v>1</v>
      </c>
      <c r="BG157" s="589">
        <f t="shared" si="29"/>
        <v>1</v>
      </c>
      <c r="BH157" s="588">
        <f>(1-BA157*(1-InputData!$BD$233))</f>
        <v>1</v>
      </c>
      <c r="BI157" s="589">
        <f>(1-BB157*(1-InputData!$BD$234))</f>
        <v>1</v>
      </c>
      <c r="BJ157" s="589">
        <f t="shared" si="30"/>
        <v>1</v>
      </c>
      <c r="BK157" s="589">
        <f t="shared" si="31"/>
        <v>1</v>
      </c>
      <c r="BL157" s="590">
        <f t="shared" si="32"/>
        <v>1</v>
      </c>
    </row>
    <row r="158" spans="1:64">
      <c r="A158" s="8" t="s">
        <v>14</v>
      </c>
      <c r="B158">
        <f t="shared" si="33"/>
        <v>148</v>
      </c>
      <c r="C158" s="286">
        <f>InputData!AK157</f>
        <v>0</v>
      </c>
      <c r="D158" s="287">
        <f>InputData!AL157</f>
        <v>0</v>
      </c>
      <c r="E158" s="287">
        <f>InputData!AM157</f>
        <v>0</v>
      </c>
      <c r="F158" s="287">
        <f>InputData!AN157</f>
        <v>0</v>
      </c>
      <c r="G158" s="741">
        <f>IF($AA$3&lt;$AD$3,EXP(InputData!$AB157*$AA$3^$AQ$2+InputData!$AA157),1)</f>
        <v>1</v>
      </c>
      <c r="H158" s="284">
        <f>IF($AB$3&lt;$AD$3,EXP(InputData!$AB157*$AB$3^$AQ$2+InputData!$AA157),1)</f>
        <v>1</v>
      </c>
      <c r="I158" s="284">
        <f>IF($AC$3&lt;$AD$3,EXP(InputData!$AB157*$AC$3^$AQ$2+InputData!$AA157),1)</f>
        <v>1</v>
      </c>
      <c r="J158" s="284">
        <f>IF($AD$3&lt;$AD$3,EXP(InputData!$AB157*$AD$3^RRinputs!$F$3+InputData!$AA157),1)</f>
        <v>1</v>
      </c>
      <c r="K158" s="741">
        <f>IF($AA$3&lt;$AD$3,EXP(InputData!$AD157*$AA$3^$AQ$3+InputData!$AC157),1)</f>
        <v>1</v>
      </c>
      <c r="L158" s="284">
        <f>IF($AB$3&lt;$AD$3,EXP(InputData!$AD157*$AB$3^$AQ$3+InputData!$AC157),1)</f>
        <v>1</v>
      </c>
      <c r="M158" s="284">
        <f>IF($AC$3&lt;$AD$3,EXP(InputData!$AD157*$AC$3^$AQ$3+InputData!$AC157),1)</f>
        <v>1</v>
      </c>
      <c r="N158" s="285">
        <f>IF($AD$3&lt;$AD$3,EXP(InputData!$AD157*$AD$3^RRinputs!$F$3+InputData!$AC157),1)</f>
        <v>1</v>
      </c>
      <c r="O158" s="955">
        <f>IF($AA$4&lt;$AD$3,EXP(InputData!$AF157*$AA$3^$AQ$2+InputData!$AE157),1)</f>
        <v>1</v>
      </c>
      <c r="P158" s="284">
        <f>IF($AB$3&lt;$AD$3,EXP(InputData!$AF157*$AB$3^$AQ$2+InputData!$AE157),1)</f>
        <v>1</v>
      </c>
      <c r="Q158" s="284">
        <f>IF($AC$3&lt;$AD$3,EXP(InputData!$AF157*$AC$3^$AQ$2+InputData!$AE157),1)</f>
        <v>1</v>
      </c>
      <c r="R158" s="284">
        <v>1</v>
      </c>
      <c r="S158" s="741">
        <f>IF($AA$3&lt;$AD$3,EXP(InputData!$AH157*$AA$3^$AQ$3+InputData!$AG157),1)</f>
        <v>1</v>
      </c>
      <c r="T158" s="284">
        <f>IF($AB$3&lt;$AD$3,EXP(InputData!$AH157*$AB$3^$AQ$3+InputData!$AG157),1)</f>
        <v>1</v>
      </c>
      <c r="U158" s="284">
        <f>IF($AC$3&lt;$AD$3,EXP(InputData!$AH157*$AC$3^$AQ$3+InputData!$AG157),1)</f>
        <v>1</v>
      </c>
      <c r="V158" s="284">
        <f>IF($AD$3&lt;$AD$3,EXP(InputData!$AH157*$AD$3^RRinputs!$F$3+InputData!$AG157),1)</f>
        <v>1</v>
      </c>
      <c r="W158" s="741">
        <f>IF($AA$3&lt;$AD$3,EXP(InputData!$AJ157*$AA$3^$AQ$2+InputData!$AI157),1)</f>
        <v>1</v>
      </c>
      <c r="X158" s="284">
        <f>IF($AB$3&lt;$AD$3,EXP(InputData!$AJ157*$AB$3^$AQ$2+InputData!$AI157),1)</f>
        <v>1</v>
      </c>
      <c r="Y158" s="284">
        <f>IF($AC$3&lt;$AD$3,EXP(InputData!$AJ157*$AC$3^$AQ$2+InputData!$AI157),1)</f>
        <v>1</v>
      </c>
      <c r="Z158" s="284">
        <f>IF($AD$3&lt;$AD$3,EXP(InputData!$AJ157*$AD$3^RRinputs!F$3+InputData!$AI157),1)</f>
        <v>1</v>
      </c>
      <c r="AA158" s="949">
        <f>AA$3+'Run model'!$F$13</f>
        <v>204.75000001000006</v>
      </c>
      <c r="AB158" s="724">
        <f>AB$3+'Run model'!$F$13</f>
        <v>486.45570000000004</v>
      </c>
      <c r="AC158" s="724">
        <f>AC$3+'Run model'!$F$13</f>
        <v>1229.4259999999999</v>
      </c>
      <c r="AD158" s="724">
        <f>AD$3+'Run model'!$F$13</f>
        <v>3305.181</v>
      </c>
      <c r="AE158" s="263">
        <f>IF(AA158&lt;$AD$3,EXP(InputData!$AB157*AA158^$AQ$2+InputData!$AA157),1)</f>
        <v>1</v>
      </c>
      <c r="AF158" s="264">
        <f>IF(AB158&lt;$AD$3,EXP(InputData!$AB157*AB158^$AQ$2+InputData!$AA157),1)</f>
        <v>1</v>
      </c>
      <c r="AG158" s="264">
        <f>IF(AC158&lt;$AD$3,EXP(InputData!$AB157*AC158^$AQ$2+InputData!$AA157),1)</f>
        <v>1</v>
      </c>
      <c r="AH158" s="264">
        <v>1</v>
      </c>
      <c r="AI158" s="741">
        <f>IF(AA158&lt;$AD$3,EXP(InputData!$AD157*AA158^$AQ$3+InputData!$AC157),1)</f>
        <v>1</v>
      </c>
      <c r="AJ158" s="284">
        <f>IF(AB158&lt;$AD$3,EXP(InputData!$AD157*AB158^$AQ$3+InputData!$AC157),1)</f>
        <v>1</v>
      </c>
      <c r="AK158" s="284">
        <f>IF(AC158&lt;$AD$3,EXP(InputData!$AD157*AC158^$AQ$3+InputData!$AC157),1)</f>
        <v>1</v>
      </c>
      <c r="AL158" s="284">
        <v>1</v>
      </c>
      <c r="AM158" s="741">
        <f>IF(AA158&lt;$AD$3,EXP(InputData!$AF157*AA158^$AQ$2+InputData!$AE157),1)</f>
        <v>1</v>
      </c>
      <c r="AN158" s="284">
        <f>IF(AB158&lt;$AD$3,EXP(InputData!$AF157*AB158^$AQ$2+InputData!$AE157),1)</f>
        <v>1</v>
      </c>
      <c r="AO158" s="284">
        <f>IF(AC158&lt;$AD$3,EXP(InputData!$AF157*AC158^$AQ$2+InputData!$AE157),1)</f>
        <v>1</v>
      </c>
      <c r="AP158" s="285">
        <v>1</v>
      </c>
      <c r="AQ158" s="284">
        <f>IF(AA158&lt;$AD$3,EXP(InputData!$AH157*AA158^RRinputs!F$3+InputData!$AG157),1)</f>
        <v>1</v>
      </c>
      <c r="AR158" s="284">
        <f>IF(AB158&lt;$AD$3,EXP(InputData!$AH157*AB158^$AQ$3+InputData!$AG157),1)</f>
        <v>1</v>
      </c>
      <c r="AS158" s="284">
        <f>IF(AC158&lt;$AD$3,EXP(InputData!$AH157*AC158^$AQ$3+InputData!$AG157),1)</f>
        <v>1</v>
      </c>
      <c r="AT158" s="284">
        <v>1</v>
      </c>
      <c r="AU158" s="741">
        <f>IF(AA158&lt;$AD$3,EXP(InputData!$AJ157*AA158^$AQ$2+InputData!$AI157),1)</f>
        <v>1</v>
      </c>
      <c r="AV158" s="284">
        <f>IF(AB158&lt;$AD$3,EXP(InputData!$AJ157*AB158^$AQ$2+InputData!$AI157),1)</f>
        <v>1</v>
      </c>
      <c r="AW158" s="284">
        <f>IF(AC158&lt;$AD$3,EXP(InputData!$AJ157*AC158^$AQ$2+InputData!$AI157),1)</f>
        <v>1</v>
      </c>
      <c r="AX158" s="285">
        <v>1</v>
      </c>
      <c r="AY158" s="586">
        <f>-Diabetes!AK157*(InputData!$BB$5-1)/(Diabetes!Q157*(InputData!$BB$5-1)+1)</f>
        <v>0</v>
      </c>
      <c r="AZ158" s="587">
        <f>-Diabetes!AK157*(InputData!$BC$5-1)/(Diabetes!Q157*(InputData!$BC$5-1)+1)</f>
        <v>0</v>
      </c>
      <c r="BA158" s="588">
        <f t="shared" si="24"/>
        <v>0</v>
      </c>
      <c r="BB158" s="589">
        <f t="shared" si="25"/>
        <v>0</v>
      </c>
      <c r="BC158" s="584">
        <f t="shared" si="23"/>
        <v>0</v>
      </c>
      <c r="BD158" s="589">
        <f t="shared" si="26"/>
        <v>0</v>
      </c>
      <c r="BE158" s="590">
        <f t="shared" si="27"/>
        <v>0</v>
      </c>
      <c r="BF158" s="589">
        <f t="shared" si="28"/>
        <v>1</v>
      </c>
      <c r="BG158" s="589">
        <f t="shared" si="29"/>
        <v>1</v>
      </c>
      <c r="BH158" s="588">
        <f>(1-BA158*(1-InputData!$BD$233))</f>
        <v>1</v>
      </c>
      <c r="BI158" s="589">
        <f>(1-BB158*(1-InputData!$BD$234))</f>
        <v>1</v>
      </c>
      <c r="BJ158" s="589">
        <f t="shared" si="30"/>
        <v>1</v>
      </c>
      <c r="BK158" s="589">
        <f t="shared" si="31"/>
        <v>1</v>
      </c>
      <c r="BL158" s="590">
        <f t="shared" si="32"/>
        <v>1</v>
      </c>
    </row>
    <row r="159" spans="1:64">
      <c r="A159" s="8" t="s">
        <v>14</v>
      </c>
      <c r="B159">
        <f t="shared" si="33"/>
        <v>149</v>
      </c>
      <c r="C159" s="286">
        <f>InputData!AK158</f>
        <v>0</v>
      </c>
      <c r="D159" s="287">
        <f>InputData!AL158</f>
        <v>0</v>
      </c>
      <c r="E159" s="287">
        <f>InputData!AM158</f>
        <v>0</v>
      </c>
      <c r="F159" s="287">
        <f>InputData!AN158</f>
        <v>0</v>
      </c>
      <c r="G159" s="741">
        <f>IF($AA$3&lt;$AD$3,EXP(InputData!$AB158*$AA$3^$AQ$2+InputData!$AA158),1)</f>
        <v>1</v>
      </c>
      <c r="H159" s="284">
        <f>IF($AB$3&lt;$AD$3,EXP(InputData!$AB158*$AB$3^$AQ$2+InputData!$AA158),1)</f>
        <v>1</v>
      </c>
      <c r="I159" s="284">
        <f>IF($AC$3&lt;$AD$3,EXP(InputData!$AB158*$AC$3^$AQ$2+InputData!$AA158),1)</f>
        <v>1</v>
      </c>
      <c r="J159" s="284">
        <f>IF($AD$3&lt;$AD$3,EXP(InputData!$AB158*$AD$3^RRinputs!$F$3+InputData!$AA158),1)</f>
        <v>1</v>
      </c>
      <c r="K159" s="741">
        <f>IF($AA$3&lt;$AD$3,EXP(InputData!$AD158*$AA$3^$AQ$3+InputData!$AC158),1)</f>
        <v>1</v>
      </c>
      <c r="L159" s="284">
        <f>IF($AB$3&lt;$AD$3,EXP(InputData!$AD158*$AB$3^$AQ$3+InputData!$AC158),1)</f>
        <v>1</v>
      </c>
      <c r="M159" s="284">
        <f>IF($AC$3&lt;$AD$3,EXP(InputData!$AD158*$AC$3^$AQ$3+InputData!$AC158),1)</f>
        <v>1</v>
      </c>
      <c r="N159" s="285">
        <f>IF($AD$3&lt;$AD$3,EXP(InputData!$AD158*$AD$3^RRinputs!$F$3+InputData!$AC158),1)</f>
        <v>1</v>
      </c>
      <c r="O159" s="955">
        <f>IF($AA$4&lt;$AD$3,EXP(InputData!$AF158*$AA$3^$AQ$2+InputData!$AE158),1)</f>
        <v>1</v>
      </c>
      <c r="P159" s="284">
        <f>IF($AB$3&lt;$AD$3,EXP(InputData!$AF158*$AB$3^$AQ$2+InputData!$AE158),1)</f>
        <v>1</v>
      </c>
      <c r="Q159" s="284">
        <f>IF($AC$3&lt;$AD$3,EXP(InputData!$AF158*$AC$3^$AQ$2+InputData!$AE158),1)</f>
        <v>1</v>
      </c>
      <c r="R159" s="284">
        <v>1</v>
      </c>
      <c r="S159" s="741">
        <f>IF($AA$3&lt;$AD$3,EXP(InputData!$AH158*$AA$3^$AQ$3+InputData!$AG158),1)</f>
        <v>1</v>
      </c>
      <c r="T159" s="284">
        <f>IF($AB$3&lt;$AD$3,EXP(InputData!$AH158*$AB$3^$AQ$3+InputData!$AG158),1)</f>
        <v>1</v>
      </c>
      <c r="U159" s="284">
        <f>IF($AC$3&lt;$AD$3,EXP(InputData!$AH158*$AC$3^$AQ$3+InputData!$AG158),1)</f>
        <v>1</v>
      </c>
      <c r="V159" s="284">
        <f>IF($AD$3&lt;$AD$3,EXP(InputData!$AH158*$AD$3^RRinputs!$F$3+InputData!$AG158),1)</f>
        <v>1</v>
      </c>
      <c r="W159" s="741">
        <f>IF($AA$3&lt;$AD$3,EXP(InputData!$AJ158*$AA$3^$AQ$2+InputData!$AI158),1)</f>
        <v>1</v>
      </c>
      <c r="X159" s="284">
        <f>IF($AB$3&lt;$AD$3,EXP(InputData!$AJ158*$AB$3^$AQ$2+InputData!$AI158),1)</f>
        <v>1</v>
      </c>
      <c r="Y159" s="284">
        <f>IF($AC$3&lt;$AD$3,EXP(InputData!$AJ158*$AC$3^$AQ$2+InputData!$AI158),1)</f>
        <v>1</v>
      </c>
      <c r="Z159" s="284">
        <f>IF($AD$3&lt;$AD$3,EXP(InputData!$AJ158*$AD$3^RRinputs!F$3+InputData!$AI158),1)</f>
        <v>1</v>
      </c>
      <c r="AA159" s="949">
        <f>AA$3+'Run model'!$F$13</f>
        <v>204.75000001000006</v>
      </c>
      <c r="AB159" s="724">
        <f>AB$3+'Run model'!$F$13</f>
        <v>486.45570000000004</v>
      </c>
      <c r="AC159" s="724">
        <f>AC$3+'Run model'!$F$13</f>
        <v>1229.4259999999999</v>
      </c>
      <c r="AD159" s="724">
        <f>AD$3+'Run model'!$F$13</f>
        <v>3305.181</v>
      </c>
      <c r="AE159" s="263">
        <f>IF(AA159&lt;$AD$3,EXP(InputData!$AB158*AA159^$AQ$2+InputData!$AA158),1)</f>
        <v>1</v>
      </c>
      <c r="AF159" s="264">
        <f>IF(AB159&lt;$AD$3,EXP(InputData!$AB158*AB159^$AQ$2+InputData!$AA158),1)</f>
        <v>1</v>
      </c>
      <c r="AG159" s="264">
        <f>IF(AC159&lt;$AD$3,EXP(InputData!$AB158*AC159^$AQ$2+InputData!$AA158),1)</f>
        <v>1</v>
      </c>
      <c r="AH159" s="264">
        <v>1</v>
      </c>
      <c r="AI159" s="741">
        <f>IF(AA159&lt;$AD$3,EXP(InputData!$AD158*AA159^$AQ$3+InputData!$AC158),1)</f>
        <v>1</v>
      </c>
      <c r="AJ159" s="284">
        <f>IF(AB159&lt;$AD$3,EXP(InputData!$AD158*AB159^$AQ$3+InputData!$AC158),1)</f>
        <v>1</v>
      </c>
      <c r="AK159" s="284">
        <f>IF(AC159&lt;$AD$3,EXP(InputData!$AD158*AC159^$AQ$3+InputData!$AC158),1)</f>
        <v>1</v>
      </c>
      <c r="AL159" s="284">
        <v>1</v>
      </c>
      <c r="AM159" s="741">
        <f>IF(AA159&lt;$AD$3,EXP(InputData!$AF158*AA159^$AQ$2+InputData!$AE158),1)</f>
        <v>1</v>
      </c>
      <c r="AN159" s="284">
        <f>IF(AB159&lt;$AD$3,EXP(InputData!$AF158*AB159^$AQ$2+InputData!$AE158),1)</f>
        <v>1</v>
      </c>
      <c r="AO159" s="284">
        <f>IF(AC159&lt;$AD$3,EXP(InputData!$AF158*AC159^$AQ$2+InputData!$AE158),1)</f>
        <v>1</v>
      </c>
      <c r="AP159" s="285">
        <v>1</v>
      </c>
      <c r="AQ159" s="284">
        <f>IF(AA159&lt;$AD$3,EXP(InputData!$AH158*AA159^RRinputs!F$3+InputData!$AG158),1)</f>
        <v>1</v>
      </c>
      <c r="AR159" s="284">
        <f>IF(AB159&lt;$AD$3,EXP(InputData!$AH158*AB159^$AQ$3+InputData!$AG158),1)</f>
        <v>1</v>
      </c>
      <c r="AS159" s="284">
        <f>IF(AC159&lt;$AD$3,EXP(InputData!$AH158*AC159^$AQ$3+InputData!$AG158),1)</f>
        <v>1</v>
      </c>
      <c r="AT159" s="284">
        <v>1</v>
      </c>
      <c r="AU159" s="741">
        <f>IF(AA159&lt;$AD$3,EXP(InputData!$AJ158*AA159^$AQ$2+InputData!$AI158),1)</f>
        <v>1</v>
      </c>
      <c r="AV159" s="284">
        <f>IF(AB159&lt;$AD$3,EXP(InputData!$AJ158*AB159^$AQ$2+InputData!$AI158),1)</f>
        <v>1</v>
      </c>
      <c r="AW159" s="284">
        <f>IF(AC159&lt;$AD$3,EXP(InputData!$AJ158*AC159^$AQ$2+InputData!$AI158),1)</f>
        <v>1</v>
      </c>
      <c r="AX159" s="285">
        <v>1</v>
      </c>
      <c r="AY159" s="586">
        <f>-Diabetes!AK158*(InputData!$BB$5-1)/(Diabetes!Q158*(InputData!$BB$5-1)+1)</f>
        <v>0</v>
      </c>
      <c r="AZ159" s="587">
        <f>-Diabetes!AK158*(InputData!$BC$5-1)/(Diabetes!Q158*(InputData!$BC$5-1)+1)</f>
        <v>0</v>
      </c>
      <c r="BA159" s="588">
        <f t="shared" si="24"/>
        <v>0</v>
      </c>
      <c r="BB159" s="589">
        <f t="shared" si="25"/>
        <v>0</v>
      </c>
      <c r="BC159" s="584">
        <f t="shared" si="23"/>
        <v>0</v>
      </c>
      <c r="BD159" s="589">
        <f t="shared" si="26"/>
        <v>0</v>
      </c>
      <c r="BE159" s="590">
        <f t="shared" si="27"/>
        <v>0</v>
      </c>
      <c r="BF159" s="589">
        <f t="shared" si="28"/>
        <v>1</v>
      </c>
      <c r="BG159" s="589">
        <f t="shared" si="29"/>
        <v>1</v>
      </c>
      <c r="BH159" s="588">
        <f>(1-BA159*(1-InputData!$BD$233))</f>
        <v>1</v>
      </c>
      <c r="BI159" s="589">
        <f>(1-BB159*(1-InputData!$BD$234))</f>
        <v>1</v>
      </c>
      <c r="BJ159" s="589">
        <f t="shared" si="30"/>
        <v>1</v>
      </c>
      <c r="BK159" s="589">
        <f t="shared" si="31"/>
        <v>1</v>
      </c>
      <c r="BL159" s="590">
        <f t="shared" si="32"/>
        <v>1</v>
      </c>
    </row>
    <row r="160" spans="1:64">
      <c r="A160" s="8" t="s">
        <v>14</v>
      </c>
      <c r="B160">
        <f t="shared" si="33"/>
        <v>150</v>
      </c>
      <c r="C160" s="286">
        <f>InputData!AK159</f>
        <v>0</v>
      </c>
      <c r="D160" s="287">
        <f>InputData!AL159</f>
        <v>0</v>
      </c>
      <c r="E160" s="287">
        <f>InputData!AM159</f>
        <v>0</v>
      </c>
      <c r="F160" s="287">
        <f>InputData!AN159</f>
        <v>0</v>
      </c>
      <c r="G160" s="741">
        <f>IF($AA$3&lt;$AD$3,EXP(InputData!$AB159*$AA$3^$AQ$2+InputData!$AA159),1)</f>
        <v>1</v>
      </c>
      <c r="H160" s="284">
        <f>IF($AB$3&lt;$AD$3,EXP(InputData!$AB159*$AB$3^$AQ$2+InputData!$AA159),1)</f>
        <v>1</v>
      </c>
      <c r="I160" s="284">
        <f>IF($AC$3&lt;$AD$3,EXP(InputData!$AB159*$AC$3^$AQ$2+InputData!$AA159),1)</f>
        <v>1</v>
      </c>
      <c r="J160" s="284">
        <f>IF($AD$3&lt;$AD$3,EXP(InputData!$AB159*$AD$3^RRinputs!$F$3+InputData!$AA159),1)</f>
        <v>1</v>
      </c>
      <c r="K160" s="741">
        <f>IF($AA$3&lt;$AD$3,EXP(InputData!$AD159*$AA$3^$AQ$3+InputData!$AC159),1)</f>
        <v>1</v>
      </c>
      <c r="L160" s="284">
        <f>IF($AB$3&lt;$AD$3,EXP(InputData!$AD159*$AB$3^$AQ$3+InputData!$AC159),1)</f>
        <v>1</v>
      </c>
      <c r="M160" s="284">
        <f>IF($AC$3&lt;$AD$3,EXP(InputData!$AD159*$AC$3^$AQ$3+InputData!$AC159),1)</f>
        <v>1</v>
      </c>
      <c r="N160" s="285">
        <f>IF($AD$3&lt;$AD$3,EXP(InputData!$AD159*$AD$3^RRinputs!$F$3+InputData!$AC159),1)</f>
        <v>1</v>
      </c>
      <c r="O160" s="955">
        <f>IF($AA$4&lt;$AD$3,EXP(InputData!$AF159*$AA$3^$AQ$2+InputData!$AE159),1)</f>
        <v>1</v>
      </c>
      <c r="P160" s="284">
        <f>IF($AB$3&lt;$AD$3,EXP(InputData!$AF159*$AB$3^$AQ$2+InputData!$AE159),1)</f>
        <v>1</v>
      </c>
      <c r="Q160" s="284">
        <f>IF($AC$3&lt;$AD$3,EXP(InputData!$AF159*$AC$3^$AQ$2+InputData!$AE159),1)</f>
        <v>1</v>
      </c>
      <c r="R160" s="284">
        <v>1</v>
      </c>
      <c r="S160" s="741">
        <f>IF($AA$3&lt;$AD$3,EXP(InputData!$AH159*$AA$3^$AQ$3+InputData!$AG159),1)</f>
        <v>1</v>
      </c>
      <c r="T160" s="284">
        <f>IF($AB$3&lt;$AD$3,EXP(InputData!$AH159*$AB$3^$AQ$3+InputData!$AG159),1)</f>
        <v>1</v>
      </c>
      <c r="U160" s="284">
        <f>IF($AC$3&lt;$AD$3,EXP(InputData!$AH159*$AC$3^$AQ$3+InputData!$AG159),1)</f>
        <v>1</v>
      </c>
      <c r="V160" s="284">
        <f>IF($AD$3&lt;$AD$3,EXP(InputData!$AH159*$AD$3^RRinputs!$F$3+InputData!$AG159),1)</f>
        <v>1</v>
      </c>
      <c r="W160" s="741">
        <f>IF($AA$3&lt;$AD$3,EXP(InputData!$AJ159*$AA$3^$AQ$2+InputData!$AI159),1)</f>
        <v>1</v>
      </c>
      <c r="X160" s="284">
        <f>IF($AB$3&lt;$AD$3,EXP(InputData!$AJ159*$AB$3^$AQ$2+InputData!$AI159),1)</f>
        <v>1</v>
      </c>
      <c r="Y160" s="284">
        <f>IF($AC$3&lt;$AD$3,EXP(InputData!$AJ159*$AC$3^$AQ$2+InputData!$AI159),1)</f>
        <v>1</v>
      </c>
      <c r="Z160" s="284">
        <f>IF($AD$3&lt;$AD$3,EXP(InputData!$AJ159*$AD$3^RRinputs!F$3+InputData!$AI159),1)</f>
        <v>1</v>
      </c>
      <c r="AA160" s="949">
        <f>AA$3+'Run model'!$F$13</f>
        <v>204.75000001000006</v>
      </c>
      <c r="AB160" s="724">
        <f>AB$3+'Run model'!$F$13</f>
        <v>486.45570000000004</v>
      </c>
      <c r="AC160" s="724">
        <f>AC$3+'Run model'!$F$13</f>
        <v>1229.4259999999999</v>
      </c>
      <c r="AD160" s="724">
        <f>AD$3+'Run model'!$F$13</f>
        <v>3305.181</v>
      </c>
      <c r="AE160" s="263">
        <f>IF(AA160&lt;$AD$3,EXP(InputData!$AB159*AA160^$AQ$2+InputData!$AA159),1)</f>
        <v>1</v>
      </c>
      <c r="AF160" s="264">
        <f>IF(AB160&lt;$AD$3,EXP(InputData!$AB159*AB160^$AQ$2+InputData!$AA159),1)</f>
        <v>1</v>
      </c>
      <c r="AG160" s="264">
        <f>IF(AC160&lt;$AD$3,EXP(InputData!$AB159*AC160^$AQ$2+InputData!$AA159),1)</f>
        <v>1</v>
      </c>
      <c r="AH160" s="264">
        <v>1</v>
      </c>
      <c r="AI160" s="741">
        <f>IF(AA160&lt;$AD$3,EXP(InputData!$AD159*AA160^$AQ$3+InputData!$AC159),1)</f>
        <v>1</v>
      </c>
      <c r="AJ160" s="284">
        <f>IF(AB160&lt;$AD$3,EXP(InputData!$AD159*AB160^$AQ$3+InputData!$AC159),1)</f>
        <v>1</v>
      </c>
      <c r="AK160" s="284">
        <f>IF(AC160&lt;$AD$3,EXP(InputData!$AD159*AC160^$AQ$3+InputData!$AC159),1)</f>
        <v>1</v>
      </c>
      <c r="AL160" s="284">
        <v>1</v>
      </c>
      <c r="AM160" s="741">
        <f>IF(AA160&lt;$AD$3,EXP(InputData!$AF159*AA160^$AQ$2+InputData!$AE159),1)</f>
        <v>1</v>
      </c>
      <c r="AN160" s="284">
        <f>IF(AB160&lt;$AD$3,EXP(InputData!$AF159*AB160^$AQ$2+InputData!$AE159),1)</f>
        <v>1</v>
      </c>
      <c r="AO160" s="284">
        <f>IF(AC160&lt;$AD$3,EXP(InputData!$AF159*AC160^$AQ$2+InputData!$AE159),1)</f>
        <v>1</v>
      </c>
      <c r="AP160" s="285">
        <v>1</v>
      </c>
      <c r="AQ160" s="284">
        <f>IF(AA160&lt;$AD$3,EXP(InputData!$AH159*AA160^RRinputs!F$3+InputData!$AG159),1)</f>
        <v>1</v>
      </c>
      <c r="AR160" s="284">
        <f>IF(AB160&lt;$AD$3,EXP(InputData!$AH159*AB160^$AQ$3+InputData!$AG159),1)</f>
        <v>1</v>
      </c>
      <c r="AS160" s="284">
        <f>IF(AC160&lt;$AD$3,EXP(InputData!$AH159*AC160^$AQ$3+InputData!$AG159),1)</f>
        <v>1</v>
      </c>
      <c r="AT160" s="284">
        <v>1</v>
      </c>
      <c r="AU160" s="741">
        <f>IF(AA160&lt;$AD$3,EXP(InputData!$AJ159*AA160^$AQ$2+InputData!$AI159),1)</f>
        <v>1</v>
      </c>
      <c r="AV160" s="284">
        <f>IF(AB160&lt;$AD$3,EXP(InputData!$AJ159*AB160^$AQ$2+InputData!$AI159),1)</f>
        <v>1</v>
      </c>
      <c r="AW160" s="284">
        <f>IF(AC160&lt;$AD$3,EXP(InputData!$AJ159*AC160^$AQ$2+InputData!$AI159),1)</f>
        <v>1</v>
      </c>
      <c r="AX160" s="285">
        <v>1</v>
      </c>
      <c r="AY160" s="586">
        <f>-Diabetes!AK159*(InputData!$BB$5-1)/(Diabetes!Q159*(InputData!$BB$5-1)+1)</f>
        <v>0</v>
      </c>
      <c r="AZ160" s="587">
        <f>-Diabetes!AK159*(InputData!$BC$5-1)/(Diabetes!Q159*(InputData!$BC$5-1)+1)</f>
        <v>0</v>
      </c>
      <c r="BA160" s="588">
        <f t="shared" si="24"/>
        <v>0</v>
      </c>
      <c r="BB160" s="589">
        <f t="shared" si="25"/>
        <v>0</v>
      </c>
      <c r="BC160" s="584">
        <f t="shared" si="23"/>
        <v>0</v>
      </c>
      <c r="BD160" s="589">
        <f t="shared" si="26"/>
        <v>0</v>
      </c>
      <c r="BE160" s="590">
        <f t="shared" si="27"/>
        <v>0</v>
      </c>
      <c r="BF160" s="589">
        <f t="shared" si="28"/>
        <v>1</v>
      </c>
      <c r="BG160" s="589">
        <f t="shared" si="29"/>
        <v>1</v>
      </c>
      <c r="BH160" s="588">
        <f>(1-BA160*(1-InputData!$BD$233))</f>
        <v>1</v>
      </c>
      <c r="BI160" s="589">
        <f>(1-BB160*(1-InputData!$BD$234))</f>
        <v>1</v>
      </c>
      <c r="BJ160" s="589">
        <f t="shared" si="30"/>
        <v>1</v>
      </c>
      <c r="BK160" s="589">
        <f t="shared" si="31"/>
        <v>1</v>
      </c>
      <c r="BL160" s="590">
        <f t="shared" si="32"/>
        <v>1</v>
      </c>
    </row>
    <row r="161" spans="1:64">
      <c r="A161" s="8" t="s">
        <v>14</v>
      </c>
      <c r="B161">
        <f t="shared" si="33"/>
        <v>151</v>
      </c>
      <c r="C161" s="286">
        <f>InputData!AK160</f>
        <v>0</v>
      </c>
      <c r="D161" s="287">
        <f>InputData!AL160</f>
        <v>0</v>
      </c>
      <c r="E161" s="287">
        <f>InputData!AM160</f>
        <v>0</v>
      </c>
      <c r="F161" s="287">
        <f>InputData!AN160</f>
        <v>0</v>
      </c>
      <c r="G161" s="741">
        <f>IF($AA$3&lt;$AD$3,EXP(InputData!$AB160*$AA$3^$AQ$2+InputData!$AA160),1)</f>
        <v>1</v>
      </c>
      <c r="H161" s="284">
        <f>IF($AB$3&lt;$AD$3,EXP(InputData!$AB160*$AB$3^$AQ$2+InputData!$AA160),1)</f>
        <v>1</v>
      </c>
      <c r="I161" s="284">
        <f>IF($AC$3&lt;$AD$3,EXP(InputData!$AB160*$AC$3^$AQ$2+InputData!$AA160),1)</f>
        <v>1</v>
      </c>
      <c r="J161" s="284">
        <f>IF($AD$3&lt;$AD$3,EXP(InputData!$AB160*$AD$3^RRinputs!$F$3+InputData!$AA160),1)</f>
        <v>1</v>
      </c>
      <c r="K161" s="741">
        <f>IF($AA$3&lt;$AD$3,EXP(InputData!$AD160*$AA$3^$AQ$3+InputData!$AC160),1)</f>
        <v>1</v>
      </c>
      <c r="L161" s="284">
        <f>IF($AB$3&lt;$AD$3,EXP(InputData!$AD160*$AB$3^$AQ$3+InputData!$AC160),1)</f>
        <v>1</v>
      </c>
      <c r="M161" s="284">
        <f>IF($AC$3&lt;$AD$3,EXP(InputData!$AD160*$AC$3^$AQ$3+InputData!$AC160),1)</f>
        <v>1</v>
      </c>
      <c r="N161" s="285">
        <f>IF($AD$3&lt;$AD$3,EXP(InputData!$AD160*$AD$3^RRinputs!$F$3+InputData!$AC160),1)</f>
        <v>1</v>
      </c>
      <c r="O161" s="955">
        <f>IF($AA$4&lt;$AD$3,EXP(InputData!$AF160*$AA$3^$AQ$2+InputData!$AE160),1)</f>
        <v>1</v>
      </c>
      <c r="P161" s="284">
        <f>IF($AB$3&lt;$AD$3,EXP(InputData!$AF160*$AB$3^$AQ$2+InputData!$AE160),1)</f>
        <v>1</v>
      </c>
      <c r="Q161" s="284">
        <f>IF($AC$3&lt;$AD$3,EXP(InputData!$AF160*$AC$3^$AQ$2+InputData!$AE160),1)</f>
        <v>1</v>
      </c>
      <c r="R161" s="284">
        <v>1</v>
      </c>
      <c r="S161" s="741">
        <f>IF($AA$3&lt;$AD$3,EXP(InputData!$AH160*$AA$3^$AQ$3+InputData!$AG160),1)</f>
        <v>1</v>
      </c>
      <c r="T161" s="284">
        <f>IF($AB$3&lt;$AD$3,EXP(InputData!$AH160*$AB$3^$AQ$3+InputData!$AG160),1)</f>
        <v>1</v>
      </c>
      <c r="U161" s="284">
        <f>IF($AC$3&lt;$AD$3,EXP(InputData!$AH160*$AC$3^$AQ$3+InputData!$AG160),1)</f>
        <v>1</v>
      </c>
      <c r="V161" s="284">
        <f>IF($AD$3&lt;$AD$3,EXP(InputData!$AH160*$AD$3^RRinputs!$F$3+InputData!$AG160),1)</f>
        <v>1</v>
      </c>
      <c r="W161" s="741">
        <f>IF($AA$3&lt;$AD$3,EXP(InputData!$AJ160*$AA$3^$AQ$2+InputData!$AI160),1)</f>
        <v>1</v>
      </c>
      <c r="X161" s="284">
        <f>IF($AB$3&lt;$AD$3,EXP(InputData!$AJ160*$AB$3^$AQ$2+InputData!$AI160),1)</f>
        <v>1</v>
      </c>
      <c r="Y161" s="284">
        <f>IF($AC$3&lt;$AD$3,EXP(InputData!$AJ160*$AC$3^$AQ$2+InputData!$AI160),1)</f>
        <v>1</v>
      </c>
      <c r="Z161" s="284">
        <f>IF($AD$3&lt;$AD$3,EXP(InputData!$AJ160*$AD$3^RRinputs!F$3+InputData!$AI160),1)</f>
        <v>1</v>
      </c>
      <c r="AA161" s="949">
        <f>AA$3+'Run model'!$F$13</f>
        <v>204.75000001000006</v>
      </c>
      <c r="AB161" s="724">
        <f>AB$3+'Run model'!$F$13</f>
        <v>486.45570000000004</v>
      </c>
      <c r="AC161" s="724">
        <f>AC$3+'Run model'!$F$13</f>
        <v>1229.4259999999999</v>
      </c>
      <c r="AD161" s="724">
        <f>AD$3+'Run model'!$F$13</f>
        <v>3305.181</v>
      </c>
      <c r="AE161" s="263">
        <f>IF(AA161&lt;$AD$3,EXP(InputData!$AB160*AA161^$AQ$2+InputData!$AA160),1)</f>
        <v>1</v>
      </c>
      <c r="AF161" s="264">
        <f>IF(AB161&lt;$AD$3,EXP(InputData!$AB160*AB161^$AQ$2+InputData!$AA160),1)</f>
        <v>1</v>
      </c>
      <c r="AG161" s="264">
        <f>IF(AC161&lt;$AD$3,EXP(InputData!$AB160*AC161^$AQ$2+InputData!$AA160),1)</f>
        <v>1</v>
      </c>
      <c r="AH161" s="264">
        <v>1</v>
      </c>
      <c r="AI161" s="741">
        <f>IF(AA161&lt;$AD$3,EXP(InputData!$AD160*AA161^$AQ$3+InputData!$AC160),1)</f>
        <v>1</v>
      </c>
      <c r="AJ161" s="284">
        <f>IF(AB161&lt;$AD$3,EXP(InputData!$AD160*AB161^$AQ$3+InputData!$AC160),1)</f>
        <v>1</v>
      </c>
      <c r="AK161" s="284">
        <f>IF(AC161&lt;$AD$3,EXP(InputData!$AD160*AC161^$AQ$3+InputData!$AC160),1)</f>
        <v>1</v>
      </c>
      <c r="AL161" s="284">
        <v>1</v>
      </c>
      <c r="AM161" s="741">
        <f>IF(AA161&lt;$AD$3,EXP(InputData!$AF160*AA161^$AQ$2+InputData!$AE160),1)</f>
        <v>1</v>
      </c>
      <c r="AN161" s="284">
        <f>IF(AB161&lt;$AD$3,EXP(InputData!$AF160*AB161^$AQ$2+InputData!$AE160),1)</f>
        <v>1</v>
      </c>
      <c r="AO161" s="284">
        <f>IF(AC161&lt;$AD$3,EXP(InputData!$AF160*AC161^$AQ$2+InputData!$AE160),1)</f>
        <v>1</v>
      </c>
      <c r="AP161" s="285">
        <v>1</v>
      </c>
      <c r="AQ161" s="284">
        <f>IF(AA161&lt;$AD$3,EXP(InputData!$AH160*AA161^RRinputs!F$3+InputData!$AG160),1)</f>
        <v>1</v>
      </c>
      <c r="AR161" s="284">
        <f>IF(AB161&lt;$AD$3,EXP(InputData!$AH160*AB161^$AQ$3+InputData!$AG160),1)</f>
        <v>1</v>
      </c>
      <c r="AS161" s="284">
        <f>IF(AC161&lt;$AD$3,EXP(InputData!$AH160*AC161^$AQ$3+InputData!$AG160),1)</f>
        <v>1</v>
      </c>
      <c r="AT161" s="284">
        <v>1</v>
      </c>
      <c r="AU161" s="741">
        <f>IF(AA161&lt;$AD$3,EXP(InputData!$AJ160*AA161^$AQ$2+InputData!$AI160),1)</f>
        <v>1</v>
      </c>
      <c r="AV161" s="284">
        <f>IF(AB161&lt;$AD$3,EXP(InputData!$AJ160*AB161^$AQ$2+InputData!$AI160),1)</f>
        <v>1</v>
      </c>
      <c r="AW161" s="284">
        <f>IF(AC161&lt;$AD$3,EXP(InputData!$AJ160*AC161^$AQ$2+InputData!$AI160),1)</f>
        <v>1</v>
      </c>
      <c r="AX161" s="285">
        <v>1</v>
      </c>
      <c r="AY161" s="586">
        <f>-Diabetes!AK160*(InputData!$BB$5-1)/(Diabetes!Q160*(InputData!$BB$5-1)+1)</f>
        <v>0</v>
      </c>
      <c r="AZ161" s="587">
        <f>-Diabetes!AK160*(InputData!$BC$5-1)/(Diabetes!Q160*(InputData!$BC$5-1)+1)</f>
        <v>0</v>
      </c>
      <c r="BA161" s="588">
        <f t="shared" si="24"/>
        <v>0</v>
      </c>
      <c r="BB161" s="589">
        <f t="shared" si="25"/>
        <v>0</v>
      </c>
      <c r="BC161" s="584">
        <f t="shared" si="23"/>
        <v>0</v>
      </c>
      <c r="BD161" s="589">
        <f t="shared" si="26"/>
        <v>0</v>
      </c>
      <c r="BE161" s="590">
        <f t="shared" si="27"/>
        <v>0</v>
      </c>
      <c r="BF161" s="589">
        <f t="shared" si="28"/>
        <v>1</v>
      </c>
      <c r="BG161" s="589">
        <f t="shared" si="29"/>
        <v>1</v>
      </c>
      <c r="BH161" s="588">
        <f>(1-BA161*(1-InputData!$BD$233))</f>
        <v>1</v>
      </c>
      <c r="BI161" s="589">
        <f>(1-BB161*(1-InputData!$BD$234))</f>
        <v>1</v>
      </c>
      <c r="BJ161" s="589">
        <f t="shared" si="30"/>
        <v>1</v>
      </c>
      <c r="BK161" s="589">
        <f t="shared" si="31"/>
        <v>1</v>
      </c>
      <c r="BL161" s="590">
        <f t="shared" si="32"/>
        <v>1</v>
      </c>
    </row>
    <row r="162" spans="1:64">
      <c r="A162" s="8" t="s">
        <v>14</v>
      </c>
      <c r="B162">
        <f t="shared" si="33"/>
        <v>152</v>
      </c>
      <c r="C162" s="286">
        <f>InputData!AK161</f>
        <v>0</v>
      </c>
      <c r="D162" s="287">
        <f>InputData!AL161</f>
        <v>0</v>
      </c>
      <c r="E162" s="287">
        <f>InputData!AM161</f>
        <v>0</v>
      </c>
      <c r="F162" s="287">
        <f>InputData!AN161</f>
        <v>0</v>
      </c>
      <c r="G162" s="741">
        <f>IF($AA$3&lt;$AD$3,EXP(InputData!$AB161*$AA$3^$AQ$2+InputData!$AA161),1)</f>
        <v>1</v>
      </c>
      <c r="H162" s="284">
        <f>IF($AB$3&lt;$AD$3,EXP(InputData!$AB161*$AB$3^$AQ$2+InputData!$AA161),1)</f>
        <v>1</v>
      </c>
      <c r="I162" s="284">
        <f>IF($AC$3&lt;$AD$3,EXP(InputData!$AB161*$AC$3^$AQ$2+InputData!$AA161),1)</f>
        <v>1</v>
      </c>
      <c r="J162" s="284">
        <f>IF($AD$3&lt;$AD$3,EXP(InputData!$AB161*$AD$3^RRinputs!$F$3+InputData!$AA161),1)</f>
        <v>1</v>
      </c>
      <c r="K162" s="741">
        <f>IF($AA$3&lt;$AD$3,EXP(InputData!$AD161*$AA$3^$AQ$3+InputData!$AC161),1)</f>
        <v>1</v>
      </c>
      <c r="L162" s="284">
        <f>IF($AB$3&lt;$AD$3,EXP(InputData!$AD161*$AB$3^$AQ$3+InputData!$AC161),1)</f>
        <v>1</v>
      </c>
      <c r="M162" s="284">
        <f>IF($AC$3&lt;$AD$3,EXP(InputData!$AD161*$AC$3^$AQ$3+InputData!$AC161),1)</f>
        <v>1</v>
      </c>
      <c r="N162" s="285">
        <f>IF($AD$3&lt;$AD$3,EXP(InputData!$AD161*$AD$3^RRinputs!$F$3+InputData!$AC161),1)</f>
        <v>1</v>
      </c>
      <c r="O162" s="955">
        <f>IF($AA$4&lt;$AD$3,EXP(InputData!$AF161*$AA$3^$AQ$2+InputData!$AE161),1)</f>
        <v>1</v>
      </c>
      <c r="P162" s="284">
        <f>IF($AB$3&lt;$AD$3,EXP(InputData!$AF161*$AB$3^$AQ$2+InputData!$AE161),1)</f>
        <v>1</v>
      </c>
      <c r="Q162" s="284">
        <f>IF($AC$3&lt;$AD$3,EXP(InputData!$AF161*$AC$3^$AQ$2+InputData!$AE161),1)</f>
        <v>1</v>
      </c>
      <c r="R162" s="284">
        <v>1</v>
      </c>
      <c r="S162" s="741">
        <f>IF($AA$3&lt;$AD$3,EXP(InputData!$AH161*$AA$3^$AQ$3+InputData!$AG161),1)</f>
        <v>1</v>
      </c>
      <c r="T162" s="284">
        <f>IF($AB$3&lt;$AD$3,EXP(InputData!$AH161*$AB$3^$AQ$3+InputData!$AG161),1)</f>
        <v>1</v>
      </c>
      <c r="U162" s="284">
        <f>IF($AC$3&lt;$AD$3,EXP(InputData!$AH161*$AC$3^$AQ$3+InputData!$AG161),1)</f>
        <v>1</v>
      </c>
      <c r="V162" s="284">
        <f>IF($AD$3&lt;$AD$3,EXP(InputData!$AH161*$AD$3^RRinputs!$F$3+InputData!$AG161),1)</f>
        <v>1</v>
      </c>
      <c r="W162" s="741">
        <f>IF($AA$3&lt;$AD$3,EXP(InputData!$AJ161*$AA$3^$AQ$2+InputData!$AI161),1)</f>
        <v>1</v>
      </c>
      <c r="X162" s="284">
        <f>IF($AB$3&lt;$AD$3,EXP(InputData!$AJ161*$AB$3^$AQ$2+InputData!$AI161),1)</f>
        <v>1</v>
      </c>
      <c r="Y162" s="284">
        <f>IF($AC$3&lt;$AD$3,EXP(InputData!$AJ161*$AC$3^$AQ$2+InputData!$AI161),1)</f>
        <v>1</v>
      </c>
      <c r="Z162" s="284">
        <f>IF($AD$3&lt;$AD$3,EXP(InputData!$AJ161*$AD$3^RRinputs!F$3+InputData!$AI161),1)</f>
        <v>1</v>
      </c>
      <c r="AA162" s="949">
        <f>AA$3+'Run model'!$F$13</f>
        <v>204.75000001000006</v>
      </c>
      <c r="AB162" s="724">
        <f>AB$3+'Run model'!$F$13</f>
        <v>486.45570000000004</v>
      </c>
      <c r="AC162" s="724">
        <f>AC$3+'Run model'!$F$13</f>
        <v>1229.4259999999999</v>
      </c>
      <c r="AD162" s="724">
        <f>AD$3+'Run model'!$F$13</f>
        <v>3305.181</v>
      </c>
      <c r="AE162" s="263">
        <f>IF(AA162&lt;$AD$3,EXP(InputData!$AB161*AA162^$AQ$2+InputData!$AA161),1)</f>
        <v>1</v>
      </c>
      <c r="AF162" s="264">
        <f>IF(AB162&lt;$AD$3,EXP(InputData!$AB161*AB162^$AQ$2+InputData!$AA161),1)</f>
        <v>1</v>
      </c>
      <c r="AG162" s="264">
        <f>IF(AC162&lt;$AD$3,EXP(InputData!$AB161*AC162^$AQ$2+InputData!$AA161),1)</f>
        <v>1</v>
      </c>
      <c r="AH162" s="264">
        <v>1</v>
      </c>
      <c r="AI162" s="741">
        <f>IF(AA162&lt;$AD$3,EXP(InputData!$AD161*AA162^$AQ$3+InputData!$AC161),1)</f>
        <v>1</v>
      </c>
      <c r="AJ162" s="284">
        <f>IF(AB162&lt;$AD$3,EXP(InputData!$AD161*AB162^$AQ$3+InputData!$AC161),1)</f>
        <v>1</v>
      </c>
      <c r="AK162" s="284">
        <f>IF(AC162&lt;$AD$3,EXP(InputData!$AD161*AC162^$AQ$3+InputData!$AC161),1)</f>
        <v>1</v>
      </c>
      <c r="AL162" s="284">
        <v>1</v>
      </c>
      <c r="AM162" s="741">
        <f>IF(AA162&lt;$AD$3,EXP(InputData!$AF161*AA162^$AQ$2+InputData!$AE161),1)</f>
        <v>1</v>
      </c>
      <c r="AN162" s="284">
        <f>IF(AB162&lt;$AD$3,EXP(InputData!$AF161*AB162^$AQ$2+InputData!$AE161),1)</f>
        <v>1</v>
      </c>
      <c r="AO162" s="284">
        <f>IF(AC162&lt;$AD$3,EXP(InputData!$AF161*AC162^$AQ$2+InputData!$AE161),1)</f>
        <v>1</v>
      </c>
      <c r="AP162" s="285">
        <v>1</v>
      </c>
      <c r="AQ162" s="284">
        <f>IF(AA162&lt;$AD$3,EXP(InputData!$AH161*AA162^RRinputs!F$3+InputData!$AG161),1)</f>
        <v>1</v>
      </c>
      <c r="AR162" s="284">
        <f>IF(AB162&lt;$AD$3,EXP(InputData!$AH161*AB162^$AQ$3+InputData!$AG161),1)</f>
        <v>1</v>
      </c>
      <c r="AS162" s="284">
        <f>IF(AC162&lt;$AD$3,EXP(InputData!$AH161*AC162^$AQ$3+InputData!$AG161),1)</f>
        <v>1</v>
      </c>
      <c r="AT162" s="284">
        <v>1</v>
      </c>
      <c r="AU162" s="741">
        <f>IF(AA162&lt;$AD$3,EXP(InputData!$AJ161*AA162^$AQ$2+InputData!$AI161),1)</f>
        <v>1</v>
      </c>
      <c r="AV162" s="284">
        <f>IF(AB162&lt;$AD$3,EXP(InputData!$AJ161*AB162^$AQ$2+InputData!$AI161),1)</f>
        <v>1</v>
      </c>
      <c r="AW162" s="284">
        <f>IF(AC162&lt;$AD$3,EXP(InputData!$AJ161*AC162^$AQ$2+InputData!$AI161),1)</f>
        <v>1</v>
      </c>
      <c r="AX162" s="285">
        <v>1</v>
      </c>
      <c r="AY162" s="586">
        <f>-Diabetes!AK161*(InputData!$BB$5-1)/(Diabetes!Q161*(InputData!$BB$5-1)+1)</f>
        <v>0</v>
      </c>
      <c r="AZ162" s="587">
        <f>-Diabetes!AK161*(InputData!$BC$5-1)/(Diabetes!Q161*(InputData!$BC$5-1)+1)</f>
        <v>0</v>
      </c>
      <c r="BA162" s="588">
        <f t="shared" si="24"/>
        <v>0</v>
      </c>
      <c r="BB162" s="589">
        <f t="shared" si="25"/>
        <v>0</v>
      </c>
      <c r="BC162" s="584">
        <f t="shared" si="23"/>
        <v>0</v>
      </c>
      <c r="BD162" s="589">
        <f t="shared" si="26"/>
        <v>0</v>
      </c>
      <c r="BE162" s="590">
        <f t="shared" si="27"/>
        <v>0</v>
      </c>
      <c r="BF162" s="589">
        <f t="shared" si="28"/>
        <v>1</v>
      </c>
      <c r="BG162" s="589">
        <f t="shared" si="29"/>
        <v>1</v>
      </c>
      <c r="BH162" s="588">
        <f>(1-BA162*(1-InputData!$BD$233))</f>
        <v>1</v>
      </c>
      <c r="BI162" s="589">
        <f>(1-BB162*(1-InputData!$BD$234))</f>
        <v>1</v>
      </c>
      <c r="BJ162" s="589">
        <f t="shared" si="30"/>
        <v>1</v>
      </c>
      <c r="BK162" s="589">
        <f t="shared" si="31"/>
        <v>1</v>
      </c>
      <c r="BL162" s="590">
        <f t="shared" si="32"/>
        <v>1</v>
      </c>
    </row>
    <row r="163" spans="1:64">
      <c r="A163" s="8" t="s">
        <v>14</v>
      </c>
      <c r="B163">
        <f t="shared" si="33"/>
        <v>153</v>
      </c>
      <c r="C163" s="286">
        <f>InputData!AK162</f>
        <v>0</v>
      </c>
      <c r="D163" s="287">
        <f>InputData!AL162</f>
        <v>0</v>
      </c>
      <c r="E163" s="287">
        <f>InputData!AM162</f>
        <v>0</v>
      </c>
      <c r="F163" s="287">
        <f>InputData!AN162</f>
        <v>0</v>
      </c>
      <c r="G163" s="741">
        <f>IF($AA$3&lt;$AD$3,EXP(InputData!$AB162*$AA$3^$AQ$2+InputData!$AA162),1)</f>
        <v>1</v>
      </c>
      <c r="H163" s="284">
        <f>IF($AB$3&lt;$AD$3,EXP(InputData!$AB162*$AB$3^$AQ$2+InputData!$AA162),1)</f>
        <v>1</v>
      </c>
      <c r="I163" s="284">
        <f>IF($AC$3&lt;$AD$3,EXP(InputData!$AB162*$AC$3^$AQ$2+InputData!$AA162),1)</f>
        <v>1</v>
      </c>
      <c r="J163" s="284">
        <f>IF($AD$3&lt;$AD$3,EXP(InputData!$AB162*$AD$3^RRinputs!$F$3+InputData!$AA162),1)</f>
        <v>1</v>
      </c>
      <c r="K163" s="741">
        <f>IF($AA$3&lt;$AD$3,EXP(InputData!$AD162*$AA$3^$AQ$3+InputData!$AC162),1)</f>
        <v>1</v>
      </c>
      <c r="L163" s="284">
        <f>IF($AB$3&lt;$AD$3,EXP(InputData!$AD162*$AB$3^$AQ$3+InputData!$AC162),1)</f>
        <v>1</v>
      </c>
      <c r="M163" s="284">
        <f>IF($AC$3&lt;$AD$3,EXP(InputData!$AD162*$AC$3^$AQ$3+InputData!$AC162),1)</f>
        <v>1</v>
      </c>
      <c r="N163" s="285">
        <f>IF($AD$3&lt;$AD$3,EXP(InputData!$AD162*$AD$3^RRinputs!$F$3+InputData!$AC162),1)</f>
        <v>1</v>
      </c>
      <c r="O163" s="955">
        <f>IF($AA$4&lt;$AD$3,EXP(InputData!$AF162*$AA$3^$AQ$2+InputData!$AE162),1)</f>
        <v>1</v>
      </c>
      <c r="P163" s="284">
        <f>IF($AB$3&lt;$AD$3,EXP(InputData!$AF162*$AB$3^$AQ$2+InputData!$AE162),1)</f>
        <v>1</v>
      </c>
      <c r="Q163" s="284">
        <f>IF($AC$3&lt;$AD$3,EXP(InputData!$AF162*$AC$3^$AQ$2+InputData!$AE162),1)</f>
        <v>1</v>
      </c>
      <c r="R163" s="284">
        <v>1</v>
      </c>
      <c r="S163" s="741">
        <f>IF($AA$3&lt;$AD$3,EXP(InputData!$AH162*$AA$3^$AQ$3+InputData!$AG162),1)</f>
        <v>1</v>
      </c>
      <c r="T163" s="284">
        <f>IF($AB$3&lt;$AD$3,EXP(InputData!$AH162*$AB$3^$AQ$3+InputData!$AG162),1)</f>
        <v>1</v>
      </c>
      <c r="U163" s="284">
        <f>IF($AC$3&lt;$AD$3,EXP(InputData!$AH162*$AC$3^$AQ$3+InputData!$AG162),1)</f>
        <v>1</v>
      </c>
      <c r="V163" s="284">
        <f>IF($AD$3&lt;$AD$3,EXP(InputData!$AH162*$AD$3^RRinputs!$F$3+InputData!$AG162),1)</f>
        <v>1</v>
      </c>
      <c r="W163" s="741">
        <f>IF($AA$3&lt;$AD$3,EXP(InputData!$AJ162*$AA$3^$AQ$2+InputData!$AI162),1)</f>
        <v>1</v>
      </c>
      <c r="X163" s="284">
        <f>IF($AB$3&lt;$AD$3,EXP(InputData!$AJ162*$AB$3^$AQ$2+InputData!$AI162),1)</f>
        <v>1</v>
      </c>
      <c r="Y163" s="284">
        <f>IF($AC$3&lt;$AD$3,EXP(InputData!$AJ162*$AC$3^$AQ$2+InputData!$AI162),1)</f>
        <v>1</v>
      </c>
      <c r="Z163" s="284">
        <f>IF($AD$3&lt;$AD$3,EXP(InputData!$AJ162*$AD$3^RRinputs!F$3+InputData!$AI162),1)</f>
        <v>1</v>
      </c>
      <c r="AA163" s="949">
        <f>AA$3+'Run model'!$F$13</f>
        <v>204.75000001000006</v>
      </c>
      <c r="AB163" s="724">
        <f>AB$3+'Run model'!$F$13</f>
        <v>486.45570000000004</v>
      </c>
      <c r="AC163" s="724">
        <f>AC$3+'Run model'!$F$13</f>
        <v>1229.4259999999999</v>
      </c>
      <c r="AD163" s="724">
        <f>AD$3+'Run model'!$F$13</f>
        <v>3305.181</v>
      </c>
      <c r="AE163" s="263">
        <f>IF(AA163&lt;$AD$3,EXP(InputData!$AB162*AA163^$AQ$2+InputData!$AA162),1)</f>
        <v>1</v>
      </c>
      <c r="AF163" s="264">
        <f>IF(AB163&lt;$AD$3,EXP(InputData!$AB162*AB163^$AQ$2+InputData!$AA162),1)</f>
        <v>1</v>
      </c>
      <c r="AG163" s="264">
        <f>IF(AC163&lt;$AD$3,EXP(InputData!$AB162*AC163^$AQ$2+InputData!$AA162),1)</f>
        <v>1</v>
      </c>
      <c r="AH163" s="264">
        <v>1</v>
      </c>
      <c r="AI163" s="741">
        <f>IF(AA163&lt;$AD$3,EXP(InputData!$AD162*AA163^$AQ$3+InputData!$AC162),1)</f>
        <v>1</v>
      </c>
      <c r="AJ163" s="284">
        <f>IF(AB163&lt;$AD$3,EXP(InputData!$AD162*AB163^$AQ$3+InputData!$AC162),1)</f>
        <v>1</v>
      </c>
      <c r="AK163" s="284">
        <f>IF(AC163&lt;$AD$3,EXP(InputData!$AD162*AC163^$AQ$3+InputData!$AC162),1)</f>
        <v>1</v>
      </c>
      <c r="AL163" s="284">
        <v>1</v>
      </c>
      <c r="AM163" s="741">
        <f>IF(AA163&lt;$AD$3,EXP(InputData!$AF162*AA163^$AQ$2+InputData!$AE162),1)</f>
        <v>1</v>
      </c>
      <c r="AN163" s="284">
        <f>IF(AB163&lt;$AD$3,EXP(InputData!$AF162*AB163^$AQ$2+InputData!$AE162),1)</f>
        <v>1</v>
      </c>
      <c r="AO163" s="284">
        <f>IF(AC163&lt;$AD$3,EXP(InputData!$AF162*AC163^$AQ$2+InputData!$AE162),1)</f>
        <v>1</v>
      </c>
      <c r="AP163" s="285">
        <v>1</v>
      </c>
      <c r="AQ163" s="284">
        <f>IF(AA163&lt;$AD$3,EXP(InputData!$AH162*AA163^RRinputs!F$3+InputData!$AG162),1)</f>
        <v>1</v>
      </c>
      <c r="AR163" s="284">
        <f>IF(AB163&lt;$AD$3,EXP(InputData!$AH162*AB163^$AQ$3+InputData!$AG162),1)</f>
        <v>1</v>
      </c>
      <c r="AS163" s="284">
        <f>IF(AC163&lt;$AD$3,EXP(InputData!$AH162*AC163^$AQ$3+InputData!$AG162),1)</f>
        <v>1</v>
      </c>
      <c r="AT163" s="284">
        <v>1</v>
      </c>
      <c r="AU163" s="741">
        <f>IF(AA163&lt;$AD$3,EXP(InputData!$AJ162*AA163^$AQ$2+InputData!$AI162),1)</f>
        <v>1</v>
      </c>
      <c r="AV163" s="284">
        <f>IF(AB163&lt;$AD$3,EXP(InputData!$AJ162*AB163^$AQ$2+InputData!$AI162),1)</f>
        <v>1</v>
      </c>
      <c r="AW163" s="284">
        <f>IF(AC163&lt;$AD$3,EXP(InputData!$AJ162*AC163^$AQ$2+InputData!$AI162),1)</f>
        <v>1</v>
      </c>
      <c r="AX163" s="285">
        <v>1</v>
      </c>
      <c r="AY163" s="586">
        <f>-Diabetes!AK162*(InputData!$BB$5-1)/(Diabetes!Q162*(InputData!$BB$5-1)+1)</f>
        <v>0</v>
      </c>
      <c r="AZ163" s="587">
        <f>-Diabetes!AK162*(InputData!$BC$5-1)/(Diabetes!Q162*(InputData!$BC$5-1)+1)</f>
        <v>0</v>
      </c>
      <c r="BA163" s="588">
        <f t="shared" si="24"/>
        <v>0</v>
      </c>
      <c r="BB163" s="589">
        <f t="shared" si="25"/>
        <v>0</v>
      </c>
      <c r="BC163" s="584">
        <f t="shared" si="23"/>
        <v>0</v>
      </c>
      <c r="BD163" s="589">
        <f t="shared" si="26"/>
        <v>0</v>
      </c>
      <c r="BE163" s="590">
        <f t="shared" si="27"/>
        <v>0</v>
      </c>
      <c r="BF163" s="589">
        <f t="shared" si="28"/>
        <v>1</v>
      </c>
      <c r="BG163" s="589">
        <f t="shared" si="29"/>
        <v>1</v>
      </c>
      <c r="BH163" s="588">
        <f>(1-BA163*(1-InputData!$BD$233))</f>
        <v>1</v>
      </c>
      <c r="BI163" s="589">
        <f>(1-BB163*(1-InputData!$BD$234))</f>
        <v>1</v>
      </c>
      <c r="BJ163" s="589">
        <f t="shared" si="30"/>
        <v>1</v>
      </c>
      <c r="BK163" s="589">
        <f t="shared" si="31"/>
        <v>1</v>
      </c>
      <c r="BL163" s="590">
        <f t="shared" si="32"/>
        <v>1</v>
      </c>
    </row>
    <row r="164" spans="1:64">
      <c r="A164" s="8" t="s">
        <v>14</v>
      </c>
      <c r="B164">
        <f t="shared" si="33"/>
        <v>154</v>
      </c>
      <c r="C164" s="286">
        <f>InputData!AK163</f>
        <v>0</v>
      </c>
      <c r="D164" s="287">
        <f>InputData!AL163</f>
        <v>0</v>
      </c>
      <c r="E164" s="287">
        <f>InputData!AM163</f>
        <v>0</v>
      </c>
      <c r="F164" s="287">
        <f>InputData!AN163</f>
        <v>0</v>
      </c>
      <c r="G164" s="741">
        <f>IF($AA$3&lt;$AD$3,EXP(InputData!$AB163*$AA$3^$AQ$2+InputData!$AA163),1)</f>
        <v>1</v>
      </c>
      <c r="H164" s="284">
        <f>IF($AB$3&lt;$AD$3,EXP(InputData!$AB163*$AB$3^$AQ$2+InputData!$AA163),1)</f>
        <v>1</v>
      </c>
      <c r="I164" s="284">
        <f>IF($AC$3&lt;$AD$3,EXP(InputData!$AB163*$AC$3^$AQ$2+InputData!$AA163),1)</f>
        <v>1</v>
      </c>
      <c r="J164" s="284">
        <f>IF($AD$3&lt;$AD$3,EXP(InputData!$AB163*$AD$3^RRinputs!$F$3+InputData!$AA163),1)</f>
        <v>1</v>
      </c>
      <c r="K164" s="741">
        <f>IF($AA$3&lt;$AD$3,EXP(InputData!$AD163*$AA$3^$AQ$3+InputData!$AC163),1)</f>
        <v>1</v>
      </c>
      <c r="L164" s="284">
        <f>IF($AB$3&lt;$AD$3,EXP(InputData!$AD163*$AB$3^$AQ$3+InputData!$AC163),1)</f>
        <v>1</v>
      </c>
      <c r="M164" s="284">
        <f>IF($AC$3&lt;$AD$3,EXP(InputData!$AD163*$AC$3^$AQ$3+InputData!$AC163),1)</f>
        <v>1</v>
      </c>
      <c r="N164" s="285">
        <f>IF($AD$3&lt;$AD$3,EXP(InputData!$AD163*$AD$3^RRinputs!$F$3+InputData!$AC163),1)</f>
        <v>1</v>
      </c>
      <c r="O164" s="955">
        <f>IF($AA$4&lt;$AD$3,EXP(InputData!$AF163*$AA$3^$AQ$2+InputData!$AE163),1)</f>
        <v>1</v>
      </c>
      <c r="P164" s="284">
        <f>IF($AB$3&lt;$AD$3,EXP(InputData!$AF163*$AB$3^$AQ$2+InputData!$AE163),1)</f>
        <v>1</v>
      </c>
      <c r="Q164" s="284">
        <f>IF($AC$3&lt;$AD$3,EXP(InputData!$AF163*$AC$3^$AQ$2+InputData!$AE163),1)</f>
        <v>1</v>
      </c>
      <c r="R164" s="284">
        <v>1</v>
      </c>
      <c r="S164" s="741">
        <f>IF($AA$3&lt;$AD$3,EXP(InputData!$AH163*$AA$3^$AQ$3+InputData!$AG163),1)</f>
        <v>1</v>
      </c>
      <c r="T164" s="284">
        <f>IF($AB$3&lt;$AD$3,EXP(InputData!$AH163*$AB$3^$AQ$3+InputData!$AG163),1)</f>
        <v>1</v>
      </c>
      <c r="U164" s="284">
        <f>IF($AC$3&lt;$AD$3,EXP(InputData!$AH163*$AC$3^$AQ$3+InputData!$AG163),1)</f>
        <v>1</v>
      </c>
      <c r="V164" s="284">
        <f>IF($AD$3&lt;$AD$3,EXP(InputData!$AH163*$AD$3^RRinputs!$F$3+InputData!$AG163),1)</f>
        <v>1</v>
      </c>
      <c r="W164" s="741">
        <f>IF($AA$3&lt;$AD$3,EXP(InputData!$AJ163*$AA$3^$AQ$2+InputData!$AI163),1)</f>
        <v>1</v>
      </c>
      <c r="X164" s="284">
        <f>IF($AB$3&lt;$AD$3,EXP(InputData!$AJ163*$AB$3^$AQ$2+InputData!$AI163),1)</f>
        <v>1</v>
      </c>
      <c r="Y164" s="284">
        <f>IF($AC$3&lt;$AD$3,EXP(InputData!$AJ163*$AC$3^$AQ$2+InputData!$AI163),1)</f>
        <v>1</v>
      </c>
      <c r="Z164" s="284">
        <f>IF($AD$3&lt;$AD$3,EXP(InputData!$AJ163*$AD$3^RRinputs!F$3+InputData!$AI163),1)</f>
        <v>1</v>
      </c>
      <c r="AA164" s="949">
        <f>AA$3+'Run model'!$F$13</f>
        <v>204.75000001000006</v>
      </c>
      <c r="AB164" s="724">
        <f>AB$3+'Run model'!$F$13</f>
        <v>486.45570000000004</v>
      </c>
      <c r="AC164" s="724">
        <f>AC$3+'Run model'!$F$13</f>
        <v>1229.4259999999999</v>
      </c>
      <c r="AD164" s="724">
        <f>AD$3+'Run model'!$F$13</f>
        <v>3305.181</v>
      </c>
      <c r="AE164" s="263">
        <f>IF(AA164&lt;$AD$3,EXP(InputData!$AB163*AA164^$AQ$2+InputData!$AA163),1)</f>
        <v>1</v>
      </c>
      <c r="AF164" s="264">
        <f>IF(AB164&lt;$AD$3,EXP(InputData!$AB163*AB164^$AQ$2+InputData!$AA163),1)</f>
        <v>1</v>
      </c>
      <c r="AG164" s="264">
        <f>IF(AC164&lt;$AD$3,EXP(InputData!$AB163*AC164^$AQ$2+InputData!$AA163),1)</f>
        <v>1</v>
      </c>
      <c r="AH164" s="264">
        <v>1</v>
      </c>
      <c r="AI164" s="741">
        <f>IF(AA164&lt;$AD$3,EXP(InputData!$AD163*AA164^$AQ$3+InputData!$AC163),1)</f>
        <v>1</v>
      </c>
      <c r="AJ164" s="284">
        <f>IF(AB164&lt;$AD$3,EXP(InputData!$AD163*AB164^$AQ$3+InputData!$AC163),1)</f>
        <v>1</v>
      </c>
      <c r="AK164" s="284">
        <f>IF(AC164&lt;$AD$3,EXP(InputData!$AD163*AC164^$AQ$3+InputData!$AC163),1)</f>
        <v>1</v>
      </c>
      <c r="AL164" s="284">
        <v>1</v>
      </c>
      <c r="AM164" s="741">
        <f>IF(AA164&lt;$AD$3,EXP(InputData!$AF163*AA164^$AQ$2+InputData!$AE163),1)</f>
        <v>1</v>
      </c>
      <c r="AN164" s="284">
        <f>IF(AB164&lt;$AD$3,EXP(InputData!$AF163*AB164^$AQ$2+InputData!$AE163),1)</f>
        <v>1</v>
      </c>
      <c r="AO164" s="284">
        <f>IF(AC164&lt;$AD$3,EXP(InputData!$AF163*AC164^$AQ$2+InputData!$AE163),1)</f>
        <v>1</v>
      </c>
      <c r="AP164" s="285">
        <v>1</v>
      </c>
      <c r="AQ164" s="284">
        <f>IF(AA164&lt;$AD$3,EXP(InputData!$AH163*AA164^RRinputs!F$3+InputData!$AG163),1)</f>
        <v>1</v>
      </c>
      <c r="AR164" s="284">
        <f>IF(AB164&lt;$AD$3,EXP(InputData!$AH163*AB164^$AQ$3+InputData!$AG163),1)</f>
        <v>1</v>
      </c>
      <c r="AS164" s="284">
        <f>IF(AC164&lt;$AD$3,EXP(InputData!$AH163*AC164^$AQ$3+InputData!$AG163),1)</f>
        <v>1</v>
      </c>
      <c r="AT164" s="284">
        <v>1</v>
      </c>
      <c r="AU164" s="741">
        <f>IF(AA164&lt;$AD$3,EXP(InputData!$AJ163*AA164^$AQ$2+InputData!$AI163),1)</f>
        <v>1</v>
      </c>
      <c r="AV164" s="284">
        <f>IF(AB164&lt;$AD$3,EXP(InputData!$AJ163*AB164^$AQ$2+InputData!$AI163),1)</f>
        <v>1</v>
      </c>
      <c r="AW164" s="284">
        <f>IF(AC164&lt;$AD$3,EXP(InputData!$AJ163*AC164^$AQ$2+InputData!$AI163),1)</f>
        <v>1</v>
      </c>
      <c r="AX164" s="285">
        <v>1</v>
      </c>
      <c r="AY164" s="586">
        <f>-Diabetes!AK163*(InputData!$BB$5-1)/(Diabetes!Q163*(InputData!$BB$5-1)+1)</f>
        <v>0</v>
      </c>
      <c r="AZ164" s="587">
        <f>-Diabetes!AK163*(InputData!$BC$5-1)/(Diabetes!Q163*(InputData!$BC$5-1)+1)</f>
        <v>0</v>
      </c>
      <c r="BA164" s="588">
        <f t="shared" si="24"/>
        <v>0</v>
      </c>
      <c r="BB164" s="589">
        <f t="shared" si="25"/>
        <v>0</v>
      </c>
      <c r="BC164" s="584">
        <f t="shared" si="23"/>
        <v>0</v>
      </c>
      <c r="BD164" s="589">
        <f t="shared" si="26"/>
        <v>0</v>
      </c>
      <c r="BE164" s="590">
        <f t="shared" si="27"/>
        <v>0</v>
      </c>
      <c r="BF164" s="589">
        <f t="shared" si="28"/>
        <v>1</v>
      </c>
      <c r="BG164" s="589">
        <f t="shared" si="29"/>
        <v>1</v>
      </c>
      <c r="BH164" s="588">
        <f>(1-BA164*(1-InputData!$BD$233))</f>
        <v>1</v>
      </c>
      <c r="BI164" s="589">
        <f>(1-BB164*(1-InputData!$BD$234))</f>
        <v>1</v>
      </c>
      <c r="BJ164" s="589">
        <f t="shared" si="30"/>
        <v>1</v>
      </c>
      <c r="BK164" s="589">
        <f t="shared" si="31"/>
        <v>1</v>
      </c>
      <c r="BL164" s="590">
        <f t="shared" si="32"/>
        <v>1</v>
      </c>
    </row>
    <row r="165" spans="1:64">
      <c r="A165" s="8" t="s">
        <v>14</v>
      </c>
      <c r="B165">
        <f t="shared" si="33"/>
        <v>155</v>
      </c>
      <c r="C165" s="286">
        <f>InputData!AK164</f>
        <v>0</v>
      </c>
      <c r="D165" s="287">
        <f>InputData!AL164</f>
        <v>0</v>
      </c>
      <c r="E165" s="287">
        <f>InputData!AM164</f>
        <v>0</v>
      </c>
      <c r="F165" s="287">
        <f>InputData!AN164</f>
        <v>0</v>
      </c>
      <c r="G165" s="741">
        <f>IF($AA$3&lt;$AD$3,EXP(InputData!$AB164*$AA$3^$AQ$2+InputData!$AA164),1)</f>
        <v>1</v>
      </c>
      <c r="H165" s="284">
        <f>IF($AB$3&lt;$AD$3,EXP(InputData!$AB164*$AB$3^$AQ$2+InputData!$AA164),1)</f>
        <v>1</v>
      </c>
      <c r="I165" s="284">
        <f>IF($AC$3&lt;$AD$3,EXP(InputData!$AB164*$AC$3^$AQ$2+InputData!$AA164),1)</f>
        <v>1</v>
      </c>
      <c r="J165" s="284">
        <f>IF($AD$3&lt;$AD$3,EXP(InputData!$AB164*$AD$3^RRinputs!$F$3+InputData!$AA164),1)</f>
        <v>1</v>
      </c>
      <c r="K165" s="741">
        <f>IF($AA$3&lt;$AD$3,EXP(InputData!$AD164*$AA$3^$AQ$3+InputData!$AC164),1)</f>
        <v>1</v>
      </c>
      <c r="L165" s="284">
        <f>IF($AB$3&lt;$AD$3,EXP(InputData!$AD164*$AB$3^$AQ$3+InputData!$AC164),1)</f>
        <v>1</v>
      </c>
      <c r="M165" s="284">
        <f>IF($AC$3&lt;$AD$3,EXP(InputData!$AD164*$AC$3^$AQ$3+InputData!$AC164),1)</f>
        <v>1</v>
      </c>
      <c r="N165" s="285">
        <f>IF($AD$3&lt;$AD$3,EXP(InputData!$AD164*$AD$3^RRinputs!$F$3+InputData!$AC164),1)</f>
        <v>1</v>
      </c>
      <c r="O165" s="955">
        <f>IF($AA$4&lt;$AD$3,EXP(InputData!$AF164*$AA$3^$AQ$2+InputData!$AE164),1)</f>
        <v>1</v>
      </c>
      <c r="P165" s="284">
        <f>IF($AB$3&lt;$AD$3,EXP(InputData!$AF164*$AB$3^$AQ$2+InputData!$AE164),1)</f>
        <v>1</v>
      </c>
      <c r="Q165" s="284">
        <f>IF($AC$3&lt;$AD$3,EXP(InputData!$AF164*$AC$3^$AQ$2+InputData!$AE164),1)</f>
        <v>1</v>
      </c>
      <c r="R165" s="284">
        <v>1</v>
      </c>
      <c r="S165" s="741">
        <f>IF($AA$3&lt;$AD$3,EXP(InputData!$AH164*$AA$3^$AQ$3+InputData!$AG164),1)</f>
        <v>1</v>
      </c>
      <c r="T165" s="284">
        <f>IF($AB$3&lt;$AD$3,EXP(InputData!$AH164*$AB$3^$AQ$3+InputData!$AG164),1)</f>
        <v>1</v>
      </c>
      <c r="U165" s="284">
        <f>IF($AC$3&lt;$AD$3,EXP(InputData!$AH164*$AC$3^$AQ$3+InputData!$AG164),1)</f>
        <v>1</v>
      </c>
      <c r="V165" s="284">
        <f>IF($AD$3&lt;$AD$3,EXP(InputData!$AH164*$AD$3^RRinputs!$F$3+InputData!$AG164),1)</f>
        <v>1</v>
      </c>
      <c r="W165" s="741">
        <f>IF($AA$3&lt;$AD$3,EXP(InputData!$AJ164*$AA$3^$AQ$2+InputData!$AI164),1)</f>
        <v>1</v>
      </c>
      <c r="X165" s="284">
        <f>IF($AB$3&lt;$AD$3,EXP(InputData!$AJ164*$AB$3^$AQ$2+InputData!$AI164),1)</f>
        <v>1</v>
      </c>
      <c r="Y165" s="284">
        <f>IF($AC$3&lt;$AD$3,EXP(InputData!$AJ164*$AC$3^$AQ$2+InputData!$AI164),1)</f>
        <v>1</v>
      </c>
      <c r="Z165" s="284">
        <f>IF($AD$3&lt;$AD$3,EXP(InputData!$AJ164*$AD$3^RRinputs!F$3+InputData!$AI164),1)</f>
        <v>1</v>
      </c>
      <c r="AA165" s="949">
        <f>AA$3+'Run model'!$F$13</f>
        <v>204.75000001000006</v>
      </c>
      <c r="AB165" s="724">
        <f>AB$3+'Run model'!$F$13</f>
        <v>486.45570000000004</v>
      </c>
      <c r="AC165" s="724">
        <f>AC$3+'Run model'!$F$13</f>
        <v>1229.4259999999999</v>
      </c>
      <c r="AD165" s="724">
        <f>AD$3+'Run model'!$F$13</f>
        <v>3305.181</v>
      </c>
      <c r="AE165" s="263">
        <f>IF(AA165&lt;$AD$3,EXP(InputData!$AB164*AA165^$AQ$2+InputData!$AA164),1)</f>
        <v>1</v>
      </c>
      <c r="AF165" s="264">
        <f>IF(AB165&lt;$AD$3,EXP(InputData!$AB164*AB165^$AQ$2+InputData!$AA164),1)</f>
        <v>1</v>
      </c>
      <c r="AG165" s="264">
        <f>IF(AC165&lt;$AD$3,EXP(InputData!$AB164*AC165^$AQ$2+InputData!$AA164),1)</f>
        <v>1</v>
      </c>
      <c r="AH165" s="264">
        <v>1</v>
      </c>
      <c r="AI165" s="741">
        <f>IF(AA165&lt;$AD$3,EXP(InputData!$AD164*AA165^$AQ$3+InputData!$AC164),1)</f>
        <v>1</v>
      </c>
      <c r="AJ165" s="284">
        <f>IF(AB165&lt;$AD$3,EXP(InputData!$AD164*AB165^$AQ$3+InputData!$AC164),1)</f>
        <v>1</v>
      </c>
      <c r="AK165" s="284">
        <f>IF(AC165&lt;$AD$3,EXP(InputData!$AD164*AC165^$AQ$3+InputData!$AC164),1)</f>
        <v>1</v>
      </c>
      <c r="AL165" s="284">
        <v>1</v>
      </c>
      <c r="AM165" s="741">
        <f>IF(AA165&lt;$AD$3,EXP(InputData!$AF164*AA165^$AQ$2+InputData!$AE164),1)</f>
        <v>1</v>
      </c>
      <c r="AN165" s="284">
        <f>IF(AB165&lt;$AD$3,EXP(InputData!$AF164*AB165^$AQ$2+InputData!$AE164),1)</f>
        <v>1</v>
      </c>
      <c r="AO165" s="284">
        <f>IF(AC165&lt;$AD$3,EXP(InputData!$AF164*AC165^$AQ$2+InputData!$AE164),1)</f>
        <v>1</v>
      </c>
      <c r="AP165" s="285">
        <v>1</v>
      </c>
      <c r="AQ165" s="284">
        <f>IF(AA165&lt;$AD$3,EXP(InputData!$AH164*AA165^RRinputs!F$3+InputData!$AG164),1)</f>
        <v>1</v>
      </c>
      <c r="AR165" s="284">
        <f>IF(AB165&lt;$AD$3,EXP(InputData!$AH164*AB165^$AQ$3+InputData!$AG164),1)</f>
        <v>1</v>
      </c>
      <c r="AS165" s="284">
        <f>IF(AC165&lt;$AD$3,EXP(InputData!$AH164*AC165^$AQ$3+InputData!$AG164),1)</f>
        <v>1</v>
      </c>
      <c r="AT165" s="284">
        <v>1</v>
      </c>
      <c r="AU165" s="741">
        <f>IF(AA165&lt;$AD$3,EXP(InputData!$AJ164*AA165^$AQ$2+InputData!$AI164),1)</f>
        <v>1</v>
      </c>
      <c r="AV165" s="284">
        <f>IF(AB165&lt;$AD$3,EXP(InputData!$AJ164*AB165^$AQ$2+InputData!$AI164),1)</f>
        <v>1</v>
      </c>
      <c r="AW165" s="284">
        <f>IF(AC165&lt;$AD$3,EXP(InputData!$AJ164*AC165^$AQ$2+InputData!$AI164),1)</f>
        <v>1</v>
      </c>
      <c r="AX165" s="285">
        <v>1</v>
      </c>
      <c r="AY165" s="586">
        <f>-Diabetes!AK164*(InputData!$BB$5-1)/(Diabetes!Q164*(InputData!$BB$5-1)+1)</f>
        <v>0</v>
      </c>
      <c r="AZ165" s="587">
        <f>-Diabetes!AK164*(InputData!$BC$5-1)/(Diabetes!Q164*(InputData!$BC$5-1)+1)</f>
        <v>0</v>
      </c>
      <c r="BA165" s="588">
        <f t="shared" si="24"/>
        <v>0</v>
      </c>
      <c r="BB165" s="589">
        <f t="shared" si="25"/>
        <v>0</v>
      </c>
      <c r="BC165" s="584">
        <f t="shared" si="23"/>
        <v>0</v>
      </c>
      <c r="BD165" s="589">
        <f t="shared" si="26"/>
        <v>0</v>
      </c>
      <c r="BE165" s="590">
        <f t="shared" si="27"/>
        <v>0</v>
      </c>
      <c r="BF165" s="589">
        <f t="shared" si="28"/>
        <v>1</v>
      </c>
      <c r="BG165" s="589">
        <f t="shared" si="29"/>
        <v>1</v>
      </c>
      <c r="BH165" s="588">
        <f>(1-BA165*(1-InputData!$BD$233))</f>
        <v>1</v>
      </c>
      <c r="BI165" s="589">
        <f>(1-BB165*(1-InputData!$BD$234))</f>
        <v>1</v>
      </c>
      <c r="BJ165" s="589">
        <f t="shared" si="30"/>
        <v>1</v>
      </c>
      <c r="BK165" s="589">
        <f t="shared" si="31"/>
        <v>1</v>
      </c>
      <c r="BL165" s="590">
        <f t="shared" si="32"/>
        <v>1</v>
      </c>
    </row>
    <row r="166" spans="1:64">
      <c r="A166" s="8" t="s">
        <v>14</v>
      </c>
      <c r="B166">
        <f t="shared" si="33"/>
        <v>156</v>
      </c>
      <c r="C166" s="286">
        <f>InputData!AK165</f>
        <v>0</v>
      </c>
      <c r="D166" s="287">
        <f>InputData!AL165</f>
        <v>0</v>
      </c>
      <c r="E166" s="287">
        <f>InputData!AM165</f>
        <v>0</v>
      </c>
      <c r="F166" s="287">
        <f>InputData!AN165</f>
        <v>0</v>
      </c>
      <c r="G166" s="741">
        <f>IF($AA$3&lt;$AD$3,EXP(InputData!$AB165*$AA$3^$AQ$2+InputData!$AA165),1)</f>
        <v>1</v>
      </c>
      <c r="H166" s="284">
        <f>IF($AB$3&lt;$AD$3,EXP(InputData!$AB165*$AB$3^$AQ$2+InputData!$AA165),1)</f>
        <v>1</v>
      </c>
      <c r="I166" s="284">
        <f>IF($AC$3&lt;$AD$3,EXP(InputData!$AB165*$AC$3^$AQ$2+InputData!$AA165),1)</f>
        <v>1</v>
      </c>
      <c r="J166" s="284">
        <f>IF($AD$3&lt;$AD$3,EXP(InputData!$AB165*$AD$3^RRinputs!$F$3+InputData!$AA165),1)</f>
        <v>1</v>
      </c>
      <c r="K166" s="741">
        <f>IF($AA$3&lt;$AD$3,EXP(InputData!$AD165*$AA$3^$AQ$3+InputData!$AC165),1)</f>
        <v>1</v>
      </c>
      <c r="L166" s="284">
        <f>IF($AB$3&lt;$AD$3,EXP(InputData!$AD165*$AB$3^$AQ$3+InputData!$AC165),1)</f>
        <v>1</v>
      </c>
      <c r="M166" s="284">
        <f>IF($AC$3&lt;$AD$3,EXP(InputData!$AD165*$AC$3^$AQ$3+InputData!$AC165),1)</f>
        <v>1</v>
      </c>
      <c r="N166" s="285">
        <f>IF($AD$3&lt;$AD$3,EXP(InputData!$AD165*$AD$3^RRinputs!$F$3+InputData!$AC165),1)</f>
        <v>1</v>
      </c>
      <c r="O166" s="955">
        <f>IF($AA$4&lt;$AD$3,EXP(InputData!$AF165*$AA$3^$AQ$2+InputData!$AE165),1)</f>
        <v>1</v>
      </c>
      <c r="P166" s="284">
        <f>IF($AB$3&lt;$AD$3,EXP(InputData!$AF165*$AB$3^$AQ$2+InputData!$AE165),1)</f>
        <v>1</v>
      </c>
      <c r="Q166" s="284">
        <f>IF($AC$3&lt;$AD$3,EXP(InputData!$AF165*$AC$3^$AQ$2+InputData!$AE165),1)</f>
        <v>1</v>
      </c>
      <c r="R166" s="284">
        <v>1</v>
      </c>
      <c r="S166" s="741">
        <f>IF($AA$3&lt;$AD$3,EXP(InputData!$AH165*$AA$3^$AQ$3+InputData!$AG165),1)</f>
        <v>1</v>
      </c>
      <c r="T166" s="284">
        <f>IF($AB$3&lt;$AD$3,EXP(InputData!$AH165*$AB$3^$AQ$3+InputData!$AG165),1)</f>
        <v>1</v>
      </c>
      <c r="U166" s="284">
        <f>IF($AC$3&lt;$AD$3,EXP(InputData!$AH165*$AC$3^$AQ$3+InputData!$AG165),1)</f>
        <v>1</v>
      </c>
      <c r="V166" s="284">
        <f>IF($AD$3&lt;$AD$3,EXP(InputData!$AH165*$AD$3^RRinputs!$F$3+InputData!$AG165),1)</f>
        <v>1</v>
      </c>
      <c r="W166" s="741">
        <f>IF($AA$3&lt;$AD$3,EXP(InputData!$AJ165*$AA$3^$AQ$2+InputData!$AI165),1)</f>
        <v>1</v>
      </c>
      <c r="X166" s="284">
        <f>IF($AB$3&lt;$AD$3,EXP(InputData!$AJ165*$AB$3^$AQ$2+InputData!$AI165),1)</f>
        <v>1</v>
      </c>
      <c r="Y166" s="284">
        <f>IF($AC$3&lt;$AD$3,EXP(InputData!$AJ165*$AC$3^$AQ$2+InputData!$AI165),1)</f>
        <v>1</v>
      </c>
      <c r="Z166" s="284">
        <f>IF($AD$3&lt;$AD$3,EXP(InputData!$AJ165*$AD$3^RRinputs!F$3+InputData!$AI165),1)</f>
        <v>1</v>
      </c>
      <c r="AA166" s="949">
        <f>AA$3+'Run model'!$F$13</f>
        <v>204.75000001000006</v>
      </c>
      <c r="AB166" s="724">
        <f>AB$3+'Run model'!$F$13</f>
        <v>486.45570000000004</v>
      </c>
      <c r="AC166" s="724">
        <f>AC$3+'Run model'!$F$13</f>
        <v>1229.4259999999999</v>
      </c>
      <c r="AD166" s="724">
        <f>AD$3+'Run model'!$F$13</f>
        <v>3305.181</v>
      </c>
      <c r="AE166" s="263">
        <f>IF(AA166&lt;$AD$3,EXP(InputData!$AB165*AA166^$AQ$2+InputData!$AA165),1)</f>
        <v>1</v>
      </c>
      <c r="AF166" s="264">
        <f>IF(AB166&lt;$AD$3,EXP(InputData!$AB165*AB166^$AQ$2+InputData!$AA165),1)</f>
        <v>1</v>
      </c>
      <c r="AG166" s="264">
        <f>IF(AC166&lt;$AD$3,EXP(InputData!$AB165*AC166^$AQ$2+InputData!$AA165),1)</f>
        <v>1</v>
      </c>
      <c r="AH166" s="264">
        <v>1</v>
      </c>
      <c r="AI166" s="741">
        <f>IF(AA166&lt;$AD$3,EXP(InputData!$AD165*AA166^$AQ$3+InputData!$AC165),1)</f>
        <v>1</v>
      </c>
      <c r="AJ166" s="284">
        <f>IF(AB166&lt;$AD$3,EXP(InputData!$AD165*AB166^$AQ$3+InputData!$AC165),1)</f>
        <v>1</v>
      </c>
      <c r="AK166" s="284">
        <f>IF(AC166&lt;$AD$3,EXP(InputData!$AD165*AC166^$AQ$3+InputData!$AC165),1)</f>
        <v>1</v>
      </c>
      <c r="AL166" s="284">
        <v>1</v>
      </c>
      <c r="AM166" s="741">
        <f>IF(AA166&lt;$AD$3,EXP(InputData!$AF165*AA166^$AQ$2+InputData!$AE165),1)</f>
        <v>1</v>
      </c>
      <c r="AN166" s="284">
        <f>IF(AB166&lt;$AD$3,EXP(InputData!$AF165*AB166^$AQ$2+InputData!$AE165),1)</f>
        <v>1</v>
      </c>
      <c r="AO166" s="284">
        <f>IF(AC166&lt;$AD$3,EXP(InputData!$AF165*AC166^$AQ$2+InputData!$AE165),1)</f>
        <v>1</v>
      </c>
      <c r="AP166" s="285">
        <v>1</v>
      </c>
      <c r="AQ166" s="284">
        <f>IF(AA166&lt;$AD$3,EXP(InputData!$AH165*AA166^RRinputs!F$3+InputData!$AG165),1)</f>
        <v>1</v>
      </c>
      <c r="AR166" s="284">
        <f>IF(AB166&lt;$AD$3,EXP(InputData!$AH165*AB166^$AQ$3+InputData!$AG165),1)</f>
        <v>1</v>
      </c>
      <c r="AS166" s="284">
        <f>IF(AC166&lt;$AD$3,EXP(InputData!$AH165*AC166^$AQ$3+InputData!$AG165),1)</f>
        <v>1</v>
      </c>
      <c r="AT166" s="284">
        <v>1</v>
      </c>
      <c r="AU166" s="741">
        <f>IF(AA166&lt;$AD$3,EXP(InputData!$AJ165*AA166^$AQ$2+InputData!$AI165),1)</f>
        <v>1</v>
      </c>
      <c r="AV166" s="284">
        <f>IF(AB166&lt;$AD$3,EXP(InputData!$AJ165*AB166^$AQ$2+InputData!$AI165),1)</f>
        <v>1</v>
      </c>
      <c r="AW166" s="284">
        <f>IF(AC166&lt;$AD$3,EXP(InputData!$AJ165*AC166^$AQ$2+InputData!$AI165),1)</f>
        <v>1</v>
      </c>
      <c r="AX166" s="285">
        <v>1</v>
      </c>
      <c r="AY166" s="586">
        <f>-Diabetes!AK165*(InputData!$BB$5-1)/(Diabetes!Q165*(InputData!$BB$5-1)+1)</f>
        <v>0</v>
      </c>
      <c r="AZ166" s="587">
        <f>-Diabetes!AK165*(InputData!$BC$5-1)/(Diabetes!Q165*(InputData!$BC$5-1)+1)</f>
        <v>0</v>
      </c>
      <c r="BA166" s="588">
        <f t="shared" si="24"/>
        <v>0</v>
      </c>
      <c r="BB166" s="589">
        <f t="shared" si="25"/>
        <v>0</v>
      </c>
      <c r="BC166" s="584">
        <f t="shared" si="23"/>
        <v>0</v>
      </c>
      <c r="BD166" s="589">
        <f t="shared" si="26"/>
        <v>0</v>
      </c>
      <c r="BE166" s="590">
        <f t="shared" si="27"/>
        <v>0</v>
      </c>
      <c r="BF166" s="589">
        <f t="shared" si="28"/>
        <v>1</v>
      </c>
      <c r="BG166" s="589">
        <f t="shared" si="29"/>
        <v>1</v>
      </c>
      <c r="BH166" s="588">
        <f>(1-BA166*(1-InputData!$BD$233))</f>
        <v>1</v>
      </c>
      <c r="BI166" s="589">
        <f>(1-BB166*(1-InputData!$BD$234))</f>
        <v>1</v>
      </c>
      <c r="BJ166" s="589">
        <f t="shared" si="30"/>
        <v>1</v>
      </c>
      <c r="BK166" s="589">
        <f t="shared" si="31"/>
        <v>1</v>
      </c>
      <c r="BL166" s="590">
        <f t="shared" si="32"/>
        <v>1</v>
      </c>
    </row>
    <row r="167" spans="1:64">
      <c r="A167" s="8" t="s">
        <v>14</v>
      </c>
      <c r="B167">
        <f t="shared" si="33"/>
        <v>157</v>
      </c>
      <c r="C167" s="286">
        <f>InputData!AK166</f>
        <v>0</v>
      </c>
      <c r="D167" s="287">
        <f>InputData!AL166</f>
        <v>0</v>
      </c>
      <c r="E167" s="287">
        <f>InputData!AM166</f>
        <v>0</v>
      </c>
      <c r="F167" s="287">
        <f>InputData!AN166</f>
        <v>0</v>
      </c>
      <c r="G167" s="741">
        <f>IF($AA$3&lt;$AD$3,EXP(InputData!$AB166*$AA$3^$AQ$2+InputData!$AA166),1)</f>
        <v>1</v>
      </c>
      <c r="H167" s="284">
        <f>IF($AB$3&lt;$AD$3,EXP(InputData!$AB166*$AB$3^$AQ$2+InputData!$AA166),1)</f>
        <v>1</v>
      </c>
      <c r="I167" s="284">
        <f>IF($AC$3&lt;$AD$3,EXP(InputData!$AB166*$AC$3^$AQ$2+InputData!$AA166),1)</f>
        <v>1</v>
      </c>
      <c r="J167" s="284">
        <f>IF($AD$3&lt;$AD$3,EXP(InputData!$AB166*$AD$3^RRinputs!$F$3+InputData!$AA166),1)</f>
        <v>1</v>
      </c>
      <c r="K167" s="741">
        <f>IF($AA$3&lt;$AD$3,EXP(InputData!$AD166*$AA$3^$AQ$3+InputData!$AC166),1)</f>
        <v>1</v>
      </c>
      <c r="L167" s="284">
        <f>IF($AB$3&lt;$AD$3,EXP(InputData!$AD166*$AB$3^$AQ$3+InputData!$AC166),1)</f>
        <v>1</v>
      </c>
      <c r="M167" s="284">
        <f>IF($AC$3&lt;$AD$3,EXP(InputData!$AD166*$AC$3^$AQ$3+InputData!$AC166),1)</f>
        <v>1</v>
      </c>
      <c r="N167" s="285">
        <f>IF($AD$3&lt;$AD$3,EXP(InputData!$AD166*$AD$3^RRinputs!$F$3+InputData!$AC166),1)</f>
        <v>1</v>
      </c>
      <c r="O167" s="955">
        <f>IF($AA$4&lt;$AD$3,EXP(InputData!$AF166*$AA$3^$AQ$2+InputData!$AE166),1)</f>
        <v>1</v>
      </c>
      <c r="P167" s="284">
        <f>IF($AB$3&lt;$AD$3,EXP(InputData!$AF166*$AB$3^$AQ$2+InputData!$AE166),1)</f>
        <v>1</v>
      </c>
      <c r="Q167" s="284">
        <f>IF($AC$3&lt;$AD$3,EXP(InputData!$AF166*$AC$3^$AQ$2+InputData!$AE166),1)</f>
        <v>1</v>
      </c>
      <c r="R167" s="284">
        <v>1</v>
      </c>
      <c r="S167" s="741">
        <f>IF($AA$3&lt;$AD$3,EXP(InputData!$AH166*$AA$3^$AQ$3+InputData!$AG166),1)</f>
        <v>1</v>
      </c>
      <c r="T167" s="284">
        <f>IF($AB$3&lt;$AD$3,EXP(InputData!$AH166*$AB$3^$AQ$3+InputData!$AG166),1)</f>
        <v>1</v>
      </c>
      <c r="U167" s="284">
        <f>IF($AC$3&lt;$AD$3,EXP(InputData!$AH166*$AC$3^$AQ$3+InputData!$AG166),1)</f>
        <v>1</v>
      </c>
      <c r="V167" s="284">
        <f>IF($AD$3&lt;$AD$3,EXP(InputData!$AH166*$AD$3^RRinputs!$F$3+InputData!$AG166),1)</f>
        <v>1</v>
      </c>
      <c r="W167" s="741">
        <f>IF($AA$3&lt;$AD$3,EXP(InputData!$AJ166*$AA$3^$AQ$2+InputData!$AI166),1)</f>
        <v>1</v>
      </c>
      <c r="X167" s="284">
        <f>IF($AB$3&lt;$AD$3,EXP(InputData!$AJ166*$AB$3^$AQ$2+InputData!$AI166),1)</f>
        <v>1</v>
      </c>
      <c r="Y167" s="284">
        <f>IF($AC$3&lt;$AD$3,EXP(InputData!$AJ166*$AC$3^$AQ$2+InputData!$AI166),1)</f>
        <v>1</v>
      </c>
      <c r="Z167" s="284">
        <f>IF($AD$3&lt;$AD$3,EXP(InputData!$AJ166*$AD$3^RRinputs!F$3+InputData!$AI166),1)</f>
        <v>1</v>
      </c>
      <c r="AA167" s="949">
        <f>AA$3+'Run model'!$F$13</f>
        <v>204.75000001000006</v>
      </c>
      <c r="AB167" s="724">
        <f>AB$3+'Run model'!$F$13</f>
        <v>486.45570000000004</v>
      </c>
      <c r="AC167" s="724">
        <f>AC$3+'Run model'!$F$13</f>
        <v>1229.4259999999999</v>
      </c>
      <c r="AD167" s="724">
        <f>AD$3+'Run model'!$F$13</f>
        <v>3305.181</v>
      </c>
      <c r="AE167" s="263">
        <f>IF(AA167&lt;$AD$3,EXP(InputData!$AB166*AA167^$AQ$2+InputData!$AA166),1)</f>
        <v>1</v>
      </c>
      <c r="AF167" s="264">
        <f>IF(AB167&lt;$AD$3,EXP(InputData!$AB166*AB167^$AQ$2+InputData!$AA166),1)</f>
        <v>1</v>
      </c>
      <c r="AG167" s="264">
        <f>IF(AC167&lt;$AD$3,EXP(InputData!$AB166*AC167^$AQ$2+InputData!$AA166),1)</f>
        <v>1</v>
      </c>
      <c r="AH167" s="264">
        <v>1</v>
      </c>
      <c r="AI167" s="741">
        <f>IF(AA167&lt;$AD$3,EXP(InputData!$AD166*AA167^$AQ$3+InputData!$AC166),1)</f>
        <v>1</v>
      </c>
      <c r="AJ167" s="284">
        <f>IF(AB167&lt;$AD$3,EXP(InputData!$AD166*AB167^$AQ$3+InputData!$AC166),1)</f>
        <v>1</v>
      </c>
      <c r="AK167" s="284">
        <f>IF(AC167&lt;$AD$3,EXP(InputData!$AD166*AC167^$AQ$3+InputData!$AC166),1)</f>
        <v>1</v>
      </c>
      <c r="AL167" s="284">
        <v>1</v>
      </c>
      <c r="AM167" s="741">
        <f>IF(AA167&lt;$AD$3,EXP(InputData!$AF166*AA167^$AQ$2+InputData!$AE166),1)</f>
        <v>1</v>
      </c>
      <c r="AN167" s="284">
        <f>IF(AB167&lt;$AD$3,EXP(InputData!$AF166*AB167^$AQ$2+InputData!$AE166),1)</f>
        <v>1</v>
      </c>
      <c r="AO167" s="284">
        <f>IF(AC167&lt;$AD$3,EXP(InputData!$AF166*AC167^$AQ$2+InputData!$AE166),1)</f>
        <v>1</v>
      </c>
      <c r="AP167" s="285">
        <v>1</v>
      </c>
      <c r="AQ167" s="284">
        <f>IF(AA167&lt;$AD$3,EXP(InputData!$AH166*AA167^RRinputs!F$3+InputData!$AG166),1)</f>
        <v>1</v>
      </c>
      <c r="AR167" s="284">
        <f>IF(AB167&lt;$AD$3,EXP(InputData!$AH166*AB167^$AQ$3+InputData!$AG166),1)</f>
        <v>1</v>
      </c>
      <c r="AS167" s="284">
        <f>IF(AC167&lt;$AD$3,EXP(InputData!$AH166*AC167^$AQ$3+InputData!$AG166),1)</f>
        <v>1</v>
      </c>
      <c r="AT167" s="284">
        <v>1</v>
      </c>
      <c r="AU167" s="741">
        <f>IF(AA167&lt;$AD$3,EXP(InputData!$AJ166*AA167^$AQ$2+InputData!$AI166),1)</f>
        <v>1</v>
      </c>
      <c r="AV167" s="284">
        <f>IF(AB167&lt;$AD$3,EXP(InputData!$AJ166*AB167^$AQ$2+InputData!$AI166),1)</f>
        <v>1</v>
      </c>
      <c r="AW167" s="284">
        <f>IF(AC167&lt;$AD$3,EXP(InputData!$AJ166*AC167^$AQ$2+InputData!$AI166),1)</f>
        <v>1</v>
      </c>
      <c r="AX167" s="285">
        <v>1</v>
      </c>
      <c r="AY167" s="586">
        <f>-Diabetes!AK166*(InputData!$BB$5-1)/(Diabetes!Q166*(InputData!$BB$5-1)+1)</f>
        <v>0</v>
      </c>
      <c r="AZ167" s="587">
        <f>-Diabetes!AK166*(InputData!$BC$5-1)/(Diabetes!Q166*(InputData!$BC$5-1)+1)</f>
        <v>0</v>
      </c>
      <c r="BA167" s="588">
        <f t="shared" si="24"/>
        <v>0</v>
      </c>
      <c r="BB167" s="589">
        <f t="shared" si="25"/>
        <v>0</v>
      </c>
      <c r="BC167" s="584">
        <f t="shared" si="23"/>
        <v>0</v>
      </c>
      <c r="BD167" s="589">
        <f t="shared" si="26"/>
        <v>0</v>
      </c>
      <c r="BE167" s="590">
        <f t="shared" si="27"/>
        <v>0</v>
      </c>
      <c r="BF167" s="589">
        <f t="shared" si="28"/>
        <v>1</v>
      </c>
      <c r="BG167" s="589">
        <f t="shared" si="29"/>
        <v>1</v>
      </c>
      <c r="BH167" s="588">
        <f>(1-BA167*(1-InputData!$BD$233))</f>
        <v>1</v>
      </c>
      <c r="BI167" s="589">
        <f>(1-BB167*(1-InputData!$BD$234))</f>
        <v>1</v>
      </c>
      <c r="BJ167" s="589">
        <f t="shared" si="30"/>
        <v>1</v>
      </c>
      <c r="BK167" s="589">
        <f t="shared" si="31"/>
        <v>1</v>
      </c>
      <c r="BL167" s="590">
        <f t="shared" si="32"/>
        <v>1</v>
      </c>
    </row>
    <row r="168" spans="1:64">
      <c r="A168" s="8" t="s">
        <v>14</v>
      </c>
      <c r="B168">
        <f t="shared" si="33"/>
        <v>158</v>
      </c>
      <c r="C168" s="286">
        <f>InputData!AK167</f>
        <v>0</v>
      </c>
      <c r="D168" s="287">
        <f>InputData!AL167</f>
        <v>0</v>
      </c>
      <c r="E168" s="287">
        <f>InputData!AM167</f>
        <v>0</v>
      </c>
      <c r="F168" s="287">
        <f>InputData!AN167</f>
        <v>0</v>
      </c>
      <c r="G168" s="741">
        <f>IF($AA$3&lt;$AD$3,EXP(InputData!$AB167*$AA$3^$AQ$2+InputData!$AA167),1)</f>
        <v>1</v>
      </c>
      <c r="H168" s="284">
        <f>IF($AB$3&lt;$AD$3,EXP(InputData!$AB167*$AB$3^$AQ$2+InputData!$AA167),1)</f>
        <v>1</v>
      </c>
      <c r="I168" s="284">
        <f>IF($AC$3&lt;$AD$3,EXP(InputData!$AB167*$AC$3^$AQ$2+InputData!$AA167),1)</f>
        <v>1</v>
      </c>
      <c r="J168" s="284">
        <f>IF($AD$3&lt;$AD$3,EXP(InputData!$AB167*$AD$3^RRinputs!$F$3+InputData!$AA167),1)</f>
        <v>1</v>
      </c>
      <c r="K168" s="741">
        <f>IF($AA$3&lt;$AD$3,EXP(InputData!$AD167*$AA$3^$AQ$3+InputData!$AC167),1)</f>
        <v>1</v>
      </c>
      <c r="L168" s="284">
        <f>IF($AB$3&lt;$AD$3,EXP(InputData!$AD167*$AB$3^$AQ$3+InputData!$AC167),1)</f>
        <v>1</v>
      </c>
      <c r="M168" s="284">
        <f>IF($AC$3&lt;$AD$3,EXP(InputData!$AD167*$AC$3^$AQ$3+InputData!$AC167),1)</f>
        <v>1</v>
      </c>
      <c r="N168" s="285">
        <f>IF($AD$3&lt;$AD$3,EXP(InputData!$AD167*$AD$3^RRinputs!$F$3+InputData!$AC167),1)</f>
        <v>1</v>
      </c>
      <c r="O168" s="955">
        <f>IF($AA$4&lt;$AD$3,EXP(InputData!$AF167*$AA$3^$AQ$2+InputData!$AE167),1)</f>
        <v>1</v>
      </c>
      <c r="P168" s="284">
        <f>IF($AB$3&lt;$AD$3,EXP(InputData!$AF167*$AB$3^$AQ$2+InputData!$AE167),1)</f>
        <v>1</v>
      </c>
      <c r="Q168" s="284">
        <f>IF($AC$3&lt;$AD$3,EXP(InputData!$AF167*$AC$3^$AQ$2+InputData!$AE167),1)</f>
        <v>1</v>
      </c>
      <c r="R168" s="284">
        <v>1</v>
      </c>
      <c r="S168" s="741">
        <f>IF($AA$3&lt;$AD$3,EXP(InputData!$AH167*$AA$3^$AQ$3+InputData!$AG167),1)</f>
        <v>1</v>
      </c>
      <c r="T168" s="284">
        <f>IF($AB$3&lt;$AD$3,EXP(InputData!$AH167*$AB$3^$AQ$3+InputData!$AG167),1)</f>
        <v>1</v>
      </c>
      <c r="U168" s="284">
        <f>IF($AC$3&lt;$AD$3,EXP(InputData!$AH167*$AC$3^$AQ$3+InputData!$AG167),1)</f>
        <v>1</v>
      </c>
      <c r="V168" s="284">
        <f>IF($AD$3&lt;$AD$3,EXP(InputData!$AH167*$AD$3^RRinputs!$F$3+InputData!$AG167),1)</f>
        <v>1</v>
      </c>
      <c r="W168" s="741">
        <f>IF($AA$3&lt;$AD$3,EXP(InputData!$AJ167*$AA$3^$AQ$2+InputData!$AI167),1)</f>
        <v>1</v>
      </c>
      <c r="X168" s="284">
        <f>IF($AB$3&lt;$AD$3,EXP(InputData!$AJ167*$AB$3^$AQ$2+InputData!$AI167),1)</f>
        <v>1</v>
      </c>
      <c r="Y168" s="284">
        <f>IF($AC$3&lt;$AD$3,EXP(InputData!$AJ167*$AC$3^$AQ$2+InputData!$AI167),1)</f>
        <v>1</v>
      </c>
      <c r="Z168" s="284">
        <f>IF($AD$3&lt;$AD$3,EXP(InputData!$AJ167*$AD$3^RRinputs!F$3+InputData!$AI167),1)</f>
        <v>1</v>
      </c>
      <c r="AA168" s="949">
        <f>AA$3+'Run model'!$F$13</f>
        <v>204.75000001000006</v>
      </c>
      <c r="AB168" s="724">
        <f>AB$3+'Run model'!$F$13</f>
        <v>486.45570000000004</v>
      </c>
      <c r="AC168" s="724">
        <f>AC$3+'Run model'!$F$13</f>
        <v>1229.4259999999999</v>
      </c>
      <c r="AD168" s="724">
        <f>AD$3+'Run model'!$F$13</f>
        <v>3305.181</v>
      </c>
      <c r="AE168" s="263">
        <f>IF(AA168&lt;$AD$3,EXP(InputData!$AB167*AA168^$AQ$2+InputData!$AA167),1)</f>
        <v>1</v>
      </c>
      <c r="AF168" s="264">
        <f>IF(AB168&lt;$AD$3,EXP(InputData!$AB167*AB168^$AQ$2+InputData!$AA167),1)</f>
        <v>1</v>
      </c>
      <c r="AG168" s="264">
        <f>IF(AC168&lt;$AD$3,EXP(InputData!$AB167*AC168^$AQ$2+InputData!$AA167),1)</f>
        <v>1</v>
      </c>
      <c r="AH168" s="264">
        <v>1</v>
      </c>
      <c r="AI168" s="741">
        <f>IF(AA168&lt;$AD$3,EXP(InputData!$AD167*AA168^$AQ$3+InputData!$AC167),1)</f>
        <v>1</v>
      </c>
      <c r="AJ168" s="284">
        <f>IF(AB168&lt;$AD$3,EXP(InputData!$AD167*AB168^$AQ$3+InputData!$AC167),1)</f>
        <v>1</v>
      </c>
      <c r="AK168" s="284">
        <f>IF(AC168&lt;$AD$3,EXP(InputData!$AD167*AC168^$AQ$3+InputData!$AC167),1)</f>
        <v>1</v>
      </c>
      <c r="AL168" s="284">
        <v>1</v>
      </c>
      <c r="AM168" s="741">
        <f>IF(AA168&lt;$AD$3,EXP(InputData!$AF167*AA168^$AQ$2+InputData!$AE167),1)</f>
        <v>1</v>
      </c>
      <c r="AN168" s="284">
        <f>IF(AB168&lt;$AD$3,EXP(InputData!$AF167*AB168^$AQ$2+InputData!$AE167),1)</f>
        <v>1</v>
      </c>
      <c r="AO168" s="284">
        <f>IF(AC168&lt;$AD$3,EXP(InputData!$AF167*AC168^$AQ$2+InputData!$AE167),1)</f>
        <v>1</v>
      </c>
      <c r="AP168" s="285">
        <v>1</v>
      </c>
      <c r="AQ168" s="284">
        <f>IF(AA168&lt;$AD$3,EXP(InputData!$AH167*AA168^RRinputs!F$3+InputData!$AG167),1)</f>
        <v>1</v>
      </c>
      <c r="AR168" s="284">
        <f>IF(AB168&lt;$AD$3,EXP(InputData!$AH167*AB168^$AQ$3+InputData!$AG167),1)</f>
        <v>1</v>
      </c>
      <c r="AS168" s="284">
        <f>IF(AC168&lt;$AD$3,EXP(InputData!$AH167*AC168^$AQ$3+InputData!$AG167),1)</f>
        <v>1</v>
      </c>
      <c r="AT168" s="284">
        <v>1</v>
      </c>
      <c r="AU168" s="741">
        <f>IF(AA168&lt;$AD$3,EXP(InputData!$AJ167*AA168^$AQ$2+InputData!$AI167),1)</f>
        <v>1</v>
      </c>
      <c r="AV168" s="284">
        <f>IF(AB168&lt;$AD$3,EXP(InputData!$AJ167*AB168^$AQ$2+InputData!$AI167),1)</f>
        <v>1</v>
      </c>
      <c r="AW168" s="284">
        <f>IF(AC168&lt;$AD$3,EXP(InputData!$AJ167*AC168^$AQ$2+InputData!$AI167),1)</f>
        <v>1</v>
      </c>
      <c r="AX168" s="285">
        <v>1</v>
      </c>
      <c r="AY168" s="586">
        <f>-Diabetes!AK167*(InputData!$BB$5-1)/(Diabetes!Q167*(InputData!$BB$5-1)+1)</f>
        <v>0</v>
      </c>
      <c r="AZ168" s="587">
        <f>-Diabetes!AK167*(InputData!$BC$5-1)/(Diabetes!Q167*(InputData!$BC$5-1)+1)</f>
        <v>0</v>
      </c>
      <c r="BA168" s="588">
        <f t="shared" si="24"/>
        <v>0</v>
      </c>
      <c r="BB168" s="589">
        <f t="shared" si="25"/>
        <v>0</v>
      </c>
      <c r="BC168" s="584">
        <f t="shared" si="23"/>
        <v>0</v>
      </c>
      <c r="BD168" s="589">
        <f t="shared" si="26"/>
        <v>0</v>
      </c>
      <c r="BE168" s="590">
        <f t="shared" si="27"/>
        <v>0</v>
      </c>
      <c r="BF168" s="589">
        <f t="shared" si="28"/>
        <v>1</v>
      </c>
      <c r="BG168" s="589">
        <f t="shared" si="29"/>
        <v>1</v>
      </c>
      <c r="BH168" s="588">
        <f>(1-BA168*(1-InputData!$BD$233))</f>
        <v>1</v>
      </c>
      <c r="BI168" s="589">
        <f>(1-BB168*(1-InputData!$BD$234))</f>
        <v>1</v>
      </c>
      <c r="BJ168" s="589">
        <f t="shared" si="30"/>
        <v>1</v>
      </c>
      <c r="BK168" s="589">
        <f t="shared" si="31"/>
        <v>1</v>
      </c>
      <c r="BL168" s="590">
        <f t="shared" si="32"/>
        <v>1</v>
      </c>
    </row>
    <row r="169" spans="1:64">
      <c r="A169" s="8" t="s">
        <v>14</v>
      </c>
      <c r="B169">
        <f t="shared" si="33"/>
        <v>159</v>
      </c>
      <c r="C169" s="286">
        <f>InputData!AK168</f>
        <v>0</v>
      </c>
      <c r="D169" s="287">
        <f>InputData!AL168</f>
        <v>0</v>
      </c>
      <c r="E169" s="287">
        <f>InputData!AM168</f>
        <v>0</v>
      </c>
      <c r="F169" s="287">
        <f>InputData!AN168</f>
        <v>0</v>
      </c>
      <c r="G169" s="741">
        <f>IF($AA$3&lt;$AD$3,EXP(InputData!$AB168*$AA$3^$AQ$2+InputData!$AA168),1)</f>
        <v>1</v>
      </c>
      <c r="H169" s="284">
        <f>IF($AB$3&lt;$AD$3,EXP(InputData!$AB168*$AB$3^$AQ$2+InputData!$AA168),1)</f>
        <v>1</v>
      </c>
      <c r="I169" s="284">
        <f>IF($AC$3&lt;$AD$3,EXP(InputData!$AB168*$AC$3^$AQ$2+InputData!$AA168),1)</f>
        <v>1</v>
      </c>
      <c r="J169" s="284">
        <f>IF($AD$3&lt;$AD$3,EXP(InputData!$AB168*$AD$3^RRinputs!$F$3+InputData!$AA168),1)</f>
        <v>1</v>
      </c>
      <c r="K169" s="741">
        <f>IF($AA$3&lt;$AD$3,EXP(InputData!$AD168*$AA$3^$AQ$3+InputData!$AC168),1)</f>
        <v>1</v>
      </c>
      <c r="L169" s="284">
        <f>IF($AB$3&lt;$AD$3,EXP(InputData!$AD168*$AB$3^$AQ$3+InputData!$AC168),1)</f>
        <v>1</v>
      </c>
      <c r="M169" s="284">
        <f>IF($AC$3&lt;$AD$3,EXP(InputData!$AD168*$AC$3^$AQ$3+InputData!$AC168),1)</f>
        <v>1</v>
      </c>
      <c r="N169" s="285">
        <f>IF($AD$3&lt;$AD$3,EXP(InputData!$AD168*$AD$3^RRinputs!$F$3+InputData!$AC168),1)</f>
        <v>1</v>
      </c>
      <c r="O169" s="955">
        <f>IF($AA$4&lt;$AD$3,EXP(InputData!$AF168*$AA$3^$AQ$2+InputData!$AE168),1)</f>
        <v>1</v>
      </c>
      <c r="P169" s="284">
        <f>IF($AB$3&lt;$AD$3,EXP(InputData!$AF168*$AB$3^$AQ$2+InputData!$AE168),1)</f>
        <v>1</v>
      </c>
      <c r="Q169" s="284">
        <f>IF($AC$3&lt;$AD$3,EXP(InputData!$AF168*$AC$3^$AQ$2+InputData!$AE168),1)</f>
        <v>1</v>
      </c>
      <c r="R169" s="284">
        <v>1</v>
      </c>
      <c r="S169" s="741">
        <f>IF($AA$3&lt;$AD$3,EXP(InputData!$AH168*$AA$3^$AQ$3+InputData!$AG168),1)</f>
        <v>1</v>
      </c>
      <c r="T169" s="284">
        <f>IF($AB$3&lt;$AD$3,EXP(InputData!$AH168*$AB$3^$AQ$3+InputData!$AG168),1)</f>
        <v>1</v>
      </c>
      <c r="U169" s="284">
        <f>IF($AC$3&lt;$AD$3,EXP(InputData!$AH168*$AC$3^$AQ$3+InputData!$AG168),1)</f>
        <v>1</v>
      </c>
      <c r="V169" s="284">
        <f>IF($AD$3&lt;$AD$3,EXP(InputData!$AH168*$AD$3^RRinputs!$F$3+InputData!$AG168),1)</f>
        <v>1</v>
      </c>
      <c r="W169" s="741">
        <f>IF($AA$3&lt;$AD$3,EXP(InputData!$AJ168*$AA$3^$AQ$2+InputData!$AI168),1)</f>
        <v>1</v>
      </c>
      <c r="X169" s="284">
        <f>IF($AB$3&lt;$AD$3,EXP(InputData!$AJ168*$AB$3^$AQ$2+InputData!$AI168),1)</f>
        <v>1</v>
      </c>
      <c r="Y169" s="284">
        <f>IF($AC$3&lt;$AD$3,EXP(InputData!$AJ168*$AC$3^$AQ$2+InputData!$AI168),1)</f>
        <v>1</v>
      </c>
      <c r="Z169" s="284">
        <f>IF($AD$3&lt;$AD$3,EXP(InputData!$AJ168*$AD$3^RRinputs!F$3+InputData!$AI168),1)</f>
        <v>1</v>
      </c>
      <c r="AA169" s="949">
        <f>AA$3+'Run model'!$F$13</f>
        <v>204.75000001000006</v>
      </c>
      <c r="AB169" s="724">
        <f>AB$3+'Run model'!$F$13</f>
        <v>486.45570000000004</v>
      </c>
      <c r="AC169" s="724">
        <f>AC$3+'Run model'!$F$13</f>
        <v>1229.4259999999999</v>
      </c>
      <c r="AD169" s="724">
        <f>AD$3+'Run model'!$F$13</f>
        <v>3305.181</v>
      </c>
      <c r="AE169" s="263">
        <f>IF(AA169&lt;$AD$3,EXP(InputData!$AB168*AA169^$AQ$2+InputData!$AA168),1)</f>
        <v>1</v>
      </c>
      <c r="AF169" s="264">
        <f>IF(AB169&lt;$AD$3,EXP(InputData!$AB168*AB169^$AQ$2+InputData!$AA168),1)</f>
        <v>1</v>
      </c>
      <c r="AG169" s="264">
        <f>IF(AC169&lt;$AD$3,EXP(InputData!$AB168*AC169^$AQ$2+InputData!$AA168),1)</f>
        <v>1</v>
      </c>
      <c r="AH169" s="264">
        <v>1</v>
      </c>
      <c r="AI169" s="741">
        <f>IF(AA169&lt;$AD$3,EXP(InputData!$AD168*AA169^$AQ$3+InputData!$AC168),1)</f>
        <v>1</v>
      </c>
      <c r="AJ169" s="284">
        <f>IF(AB169&lt;$AD$3,EXP(InputData!$AD168*AB169^$AQ$3+InputData!$AC168),1)</f>
        <v>1</v>
      </c>
      <c r="AK169" s="284">
        <f>IF(AC169&lt;$AD$3,EXP(InputData!$AD168*AC169^$AQ$3+InputData!$AC168),1)</f>
        <v>1</v>
      </c>
      <c r="AL169" s="284">
        <v>1</v>
      </c>
      <c r="AM169" s="741">
        <f>IF(AA169&lt;$AD$3,EXP(InputData!$AF168*AA169^$AQ$2+InputData!$AE168),1)</f>
        <v>1</v>
      </c>
      <c r="AN169" s="284">
        <f>IF(AB169&lt;$AD$3,EXP(InputData!$AF168*AB169^$AQ$2+InputData!$AE168),1)</f>
        <v>1</v>
      </c>
      <c r="AO169" s="284">
        <f>IF(AC169&lt;$AD$3,EXP(InputData!$AF168*AC169^$AQ$2+InputData!$AE168),1)</f>
        <v>1</v>
      </c>
      <c r="AP169" s="285">
        <v>1</v>
      </c>
      <c r="AQ169" s="284">
        <f>IF(AA169&lt;$AD$3,EXP(InputData!$AH168*AA169^RRinputs!F$3+InputData!$AG168),1)</f>
        <v>1</v>
      </c>
      <c r="AR169" s="284">
        <f>IF(AB169&lt;$AD$3,EXP(InputData!$AH168*AB169^$AQ$3+InputData!$AG168),1)</f>
        <v>1</v>
      </c>
      <c r="AS169" s="284">
        <f>IF(AC169&lt;$AD$3,EXP(InputData!$AH168*AC169^$AQ$3+InputData!$AG168),1)</f>
        <v>1</v>
      </c>
      <c r="AT169" s="284">
        <v>1</v>
      </c>
      <c r="AU169" s="741">
        <f>IF(AA169&lt;$AD$3,EXP(InputData!$AJ168*AA169^$AQ$2+InputData!$AI168),1)</f>
        <v>1</v>
      </c>
      <c r="AV169" s="284">
        <f>IF(AB169&lt;$AD$3,EXP(InputData!$AJ168*AB169^$AQ$2+InputData!$AI168),1)</f>
        <v>1</v>
      </c>
      <c r="AW169" s="284">
        <f>IF(AC169&lt;$AD$3,EXP(InputData!$AJ168*AC169^$AQ$2+InputData!$AI168),1)</f>
        <v>1</v>
      </c>
      <c r="AX169" s="285">
        <v>1</v>
      </c>
      <c r="AY169" s="586">
        <f>-Diabetes!AK168*(InputData!$BB$5-1)/(Diabetes!Q168*(InputData!$BB$5-1)+1)</f>
        <v>0</v>
      </c>
      <c r="AZ169" s="587">
        <f>-Diabetes!AK168*(InputData!$BC$5-1)/(Diabetes!Q168*(InputData!$BC$5-1)+1)</f>
        <v>0</v>
      </c>
      <c r="BA169" s="588">
        <f t="shared" si="24"/>
        <v>0</v>
      </c>
      <c r="BB169" s="589">
        <f t="shared" si="25"/>
        <v>0</v>
      </c>
      <c r="BC169" s="584">
        <f t="shared" si="23"/>
        <v>0</v>
      </c>
      <c r="BD169" s="589">
        <f t="shared" si="26"/>
        <v>0</v>
      </c>
      <c r="BE169" s="590">
        <f t="shared" si="27"/>
        <v>0</v>
      </c>
      <c r="BF169" s="589">
        <f t="shared" si="28"/>
        <v>1</v>
      </c>
      <c r="BG169" s="589">
        <f t="shared" si="29"/>
        <v>1</v>
      </c>
      <c r="BH169" s="588">
        <f>(1-BA169*(1-InputData!$BD$233))</f>
        <v>1</v>
      </c>
      <c r="BI169" s="589">
        <f>(1-BB169*(1-InputData!$BD$234))</f>
        <v>1</v>
      </c>
      <c r="BJ169" s="589">
        <f t="shared" si="30"/>
        <v>1</v>
      </c>
      <c r="BK169" s="589">
        <f t="shared" si="31"/>
        <v>1</v>
      </c>
      <c r="BL169" s="590">
        <f t="shared" si="32"/>
        <v>1</v>
      </c>
    </row>
    <row r="170" spans="1:64">
      <c r="A170" s="8" t="s">
        <v>14</v>
      </c>
      <c r="B170">
        <f t="shared" si="33"/>
        <v>160</v>
      </c>
      <c r="C170" s="286">
        <f>InputData!AK169</f>
        <v>0</v>
      </c>
      <c r="D170" s="287">
        <f>InputData!AL169</f>
        <v>0</v>
      </c>
      <c r="E170" s="287">
        <f>InputData!AM169</f>
        <v>0</v>
      </c>
      <c r="F170" s="287">
        <f>InputData!AN169</f>
        <v>0</v>
      </c>
      <c r="G170" s="741">
        <f>IF($AA$3&lt;$AD$3,EXP(InputData!$AB169*$AA$3^$AQ$2+InputData!$AA169),1)</f>
        <v>1</v>
      </c>
      <c r="H170" s="284">
        <f>IF($AB$3&lt;$AD$3,EXP(InputData!$AB169*$AB$3^$AQ$2+InputData!$AA169),1)</f>
        <v>1</v>
      </c>
      <c r="I170" s="284">
        <f>IF($AC$3&lt;$AD$3,EXP(InputData!$AB169*$AC$3^$AQ$2+InputData!$AA169),1)</f>
        <v>1</v>
      </c>
      <c r="J170" s="284">
        <f>IF($AD$3&lt;$AD$3,EXP(InputData!$AB169*$AD$3^RRinputs!$F$3+InputData!$AA169),1)</f>
        <v>1</v>
      </c>
      <c r="K170" s="741">
        <f>IF($AA$3&lt;$AD$3,EXP(InputData!$AD169*$AA$3^$AQ$3+InputData!$AC169),1)</f>
        <v>1</v>
      </c>
      <c r="L170" s="284">
        <f>IF($AB$3&lt;$AD$3,EXP(InputData!$AD169*$AB$3^$AQ$3+InputData!$AC169),1)</f>
        <v>1</v>
      </c>
      <c r="M170" s="284">
        <f>IF($AC$3&lt;$AD$3,EXP(InputData!$AD169*$AC$3^$AQ$3+InputData!$AC169),1)</f>
        <v>1</v>
      </c>
      <c r="N170" s="285">
        <f>IF($AD$3&lt;$AD$3,EXP(InputData!$AD169*$AD$3^RRinputs!$F$3+InputData!$AC169),1)</f>
        <v>1</v>
      </c>
      <c r="O170" s="955">
        <f>IF($AA$4&lt;$AD$3,EXP(InputData!$AF169*$AA$3^$AQ$2+InputData!$AE169),1)</f>
        <v>1</v>
      </c>
      <c r="P170" s="284">
        <f>IF($AB$3&lt;$AD$3,EXP(InputData!$AF169*$AB$3^$AQ$2+InputData!$AE169),1)</f>
        <v>1</v>
      </c>
      <c r="Q170" s="284">
        <f>IF($AC$3&lt;$AD$3,EXP(InputData!$AF169*$AC$3^$AQ$2+InputData!$AE169),1)</f>
        <v>1</v>
      </c>
      <c r="R170" s="284">
        <v>1</v>
      </c>
      <c r="S170" s="741">
        <f>IF($AA$3&lt;$AD$3,EXP(InputData!$AH169*$AA$3^$AQ$3+InputData!$AG169),1)</f>
        <v>1</v>
      </c>
      <c r="T170" s="284">
        <f>IF($AB$3&lt;$AD$3,EXP(InputData!$AH169*$AB$3^$AQ$3+InputData!$AG169),1)</f>
        <v>1</v>
      </c>
      <c r="U170" s="284">
        <f>IF($AC$3&lt;$AD$3,EXP(InputData!$AH169*$AC$3^$AQ$3+InputData!$AG169),1)</f>
        <v>1</v>
      </c>
      <c r="V170" s="284">
        <f>IF($AD$3&lt;$AD$3,EXP(InputData!$AH169*$AD$3^RRinputs!$F$3+InputData!$AG169),1)</f>
        <v>1</v>
      </c>
      <c r="W170" s="741">
        <f>IF($AA$3&lt;$AD$3,EXP(InputData!$AJ169*$AA$3^$AQ$2+InputData!$AI169),1)</f>
        <v>1</v>
      </c>
      <c r="X170" s="284">
        <f>IF($AB$3&lt;$AD$3,EXP(InputData!$AJ169*$AB$3^$AQ$2+InputData!$AI169),1)</f>
        <v>1</v>
      </c>
      <c r="Y170" s="284">
        <f>IF($AC$3&lt;$AD$3,EXP(InputData!$AJ169*$AC$3^$AQ$2+InputData!$AI169),1)</f>
        <v>1</v>
      </c>
      <c r="Z170" s="284">
        <f>IF($AD$3&lt;$AD$3,EXP(InputData!$AJ169*$AD$3^RRinputs!F$3+InputData!$AI169),1)</f>
        <v>1</v>
      </c>
      <c r="AA170" s="949">
        <f>AA$3+'Run model'!$F$13</f>
        <v>204.75000001000006</v>
      </c>
      <c r="AB170" s="724">
        <f>AB$3+'Run model'!$F$13</f>
        <v>486.45570000000004</v>
      </c>
      <c r="AC170" s="724">
        <f>AC$3+'Run model'!$F$13</f>
        <v>1229.4259999999999</v>
      </c>
      <c r="AD170" s="724">
        <f>AD$3+'Run model'!$F$13</f>
        <v>3305.181</v>
      </c>
      <c r="AE170" s="263">
        <f>IF(AA170&lt;$AD$3,EXP(InputData!$AB169*AA170^$AQ$2+InputData!$AA169),1)</f>
        <v>1</v>
      </c>
      <c r="AF170" s="264">
        <f>IF(AB170&lt;$AD$3,EXP(InputData!$AB169*AB170^$AQ$2+InputData!$AA169),1)</f>
        <v>1</v>
      </c>
      <c r="AG170" s="264">
        <f>IF(AC170&lt;$AD$3,EXP(InputData!$AB169*AC170^$AQ$2+InputData!$AA169),1)</f>
        <v>1</v>
      </c>
      <c r="AH170" s="264">
        <v>1</v>
      </c>
      <c r="AI170" s="741">
        <f>IF(AA170&lt;$AD$3,EXP(InputData!$AD169*AA170^$AQ$3+InputData!$AC169),1)</f>
        <v>1</v>
      </c>
      <c r="AJ170" s="284">
        <f>IF(AB170&lt;$AD$3,EXP(InputData!$AD169*AB170^$AQ$3+InputData!$AC169),1)</f>
        <v>1</v>
      </c>
      <c r="AK170" s="284">
        <f>IF(AC170&lt;$AD$3,EXP(InputData!$AD169*AC170^$AQ$3+InputData!$AC169),1)</f>
        <v>1</v>
      </c>
      <c r="AL170" s="284">
        <v>1</v>
      </c>
      <c r="AM170" s="741">
        <f>IF(AA170&lt;$AD$3,EXP(InputData!$AF169*AA170^$AQ$2+InputData!$AE169),1)</f>
        <v>1</v>
      </c>
      <c r="AN170" s="284">
        <f>IF(AB170&lt;$AD$3,EXP(InputData!$AF169*AB170^$AQ$2+InputData!$AE169),1)</f>
        <v>1</v>
      </c>
      <c r="AO170" s="284">
        <f>IF(AC170&lt;$AD$3,EXP(InputData!$AF169*AC170^$AQ$2+InputData!$AE169),1)</f>
        <v>1</v>
      </c>
      <c r="AP170" s="285">
        <v>1</v>
      </c>
      <c r="AQ170" s="284">
        <f>IF(AA170&lt;$AD$3,EXP(InputData!$AH169*AA170^RRinputs!F$3+InputData!$AG169),1)</f>
        <v>1</v>
      </c>
      <c r="AR170" s="284">
        <f>IF(AB170&lt;$AD$3,EXP(InputData!$AH169*AB170^$AQ$3+InputData!$AG169),1)</f>
        <v>1</v>
      </c>
      <c r="AS170" s="284">
        <f>IF(AC170&lt;$AD$3,EXP(InputData!$AH169*AC170^$AQ$3+InputData!$AG169),1)</f>
        <v>1</v>
      </c>
      <c r="AT170" s="284">
        <v>1</v>
      </c>
      <c r="AU170" s="741">
        <f>IF(AA170&lt;$AD$3,EXP(InputData!$AJ169*AA170^$AQ$2+InputData!$AI169),1)</f>
        <v>1</v>
      </c>
      <c r="AV170" s="284">
        <f>IF(AB170&lt;$AD$3,EXP(InputData!$AJ169*AB170^$AQ$2+InputData!$AI169),1)</f>
        <v>1</v>
      </c>
      <c r="AW170" s="284">
        <f>IF(AC170&lt;$AD$3,EXP(InputData!$AJ169*AC170^$AQ$2+InputData!$AI169),1)</f>
        <v>1</v>
      </c>
      <c r="AX170" s="285">
        <v>1</v>
      </c>
      <c r="AY170" s="586">
        <f>-Diabetes!AK169*(InputData!$BB$5-1)/(Diabetes!Q169*(InputData!$BB$5-1)+1)</f>
        <v>0</v>
      </c>
      <c r="AZ170" s="587">
        <f>-Diabetes!AK169*(InputData!$BC$5-1)/(Diabetes!Q169*(InputData!$BC$5-1)+1)</f>
        <v>0</v>
      </c>
      <c r="BA170" s="588">
        <f t="shared" si="24"/>
        <v>0</v>
      </c>
      <c r="BB170" s="589">
        <f t="shared" si="25"/>
        <v>0</v>
      </c>
      <c r="BC170" s="584">
        <f t="shared" si="23"/>
        <v>0</v>
      </c>
      <c r="BD170" s="589">
        <f t="shared" si="26"/>
        <v>0</v>
      </c>
      <c r="BE170" s="590">
        <f t="shared" si="27"/>
        <v>0</v>
      </c>
      <c r="BF170" s="589">
        <f t="shared" si="28"/>
        <v>1</v>
      </c>
      <c r="BG170" s="589">
        <f t="shared" si="29"/>
        <v>1</v>
      </c>
      <c r="BH170" s="588">
        <f>(1-BA170*(1-InputData!$BD$233))</f>
        <v>1</v>
      </c>
      <c r="BI170" s="589">
        <f>(1-BB170*(1-InputData!$BD$234))</f>
        <v>1</v>
      </c>
      <c r="BJ170" s="589">
        <f t="shared" si="30"/>
        <v>1</v>
      </c>
      <c r="BK170" s="589">
        <f t="shared" si="31"/>
        <v>1</v>
      </c>
      <c r="BL170" s="590">
        <f t="shared" si="32"/>
        <v>1</v>
      </c>
    </row>
    <row r="171" spans="1:64">
      <c r="A171" s="8" t="s">
        <v>14</v>
      </c>
      <c r="B171">
        <f t="shared" si="33"/>
        <v>161</v>
      </c>
      <c r="C171" s="286">
        <f>InputData!AK170</f>
        <v>0</v>
      </c>
      <c r="D171" s="287">
        <f>InputData!AL170</f>
        <v>0</v>
      </c>
      <c r="E171" s="287">
        <f>InputData!AM170</f>
        <v>0</v>
      </c>
      <c r="F171" s="287">
        <f>InputData!AN170</f>
        <v>0</v>
      </c>
      <c r="G171" s="741">
        <f>IF($AA$3&lt;$AD$3,EXP(InputData!$AB170*$AA$3^$AQ$2+InputData!$AA170),1)</f>
        <v>1</v>
      </c>
      <c r="H171" s="284">
        <f>IF($AB$3&lt;$AD$3,EXP(InputData!$AB170*$AB$3^$AQ$2+InputData!$AA170),1)</f>
        <v>1</v>
      </c>
      <c r="I171" s="284">
        <f>IF($AC$3&lt;$AD$3,EXP(InputData!$AB170*$AC$3^$AQ$2+InputData!$AA170),1)</f>
        <v>1</v>
      </c>
      <c r="J171" s="284">
        <f>IF($AD$3&lt;$AD$3,EXP(InputData!$AB170*$AD$3^RRinputs!$F$3+InputData!$AA170),1)</f>
        <v>1</v>
      </c>
      <c r="K171" s="741">
        <f>IF($AA$3&lt;$AD$3,EXP(InputData!$AD170*$AA$3^$AQ$3+InputData!$AC170),1)</f>
        <v>1</v>
      </c>
      <c r="L171" s="284">
        <f>IF($AB$3&lt;$AD$3,EXP(InputData!$AD170*$AB$3^$AQ$3+InputData!$AC170),1)</f>
        <v>1</v>
      </c>
      <c r="M171" s="284">
        <f>IF($AC$3&lt;$AD$3,EXP(InputData!$AD170*$AC$3^$AQ$3+InputData!$AC170),1)</f>
        <v>1</v>
      </c>
      <c r="N171" s="285">
        <f>IF($AD$3&lt;$AD$3,EXP(InputData!$AD170*$AD$3^RRinputs!$F$3+InputData!$AC170),1)</f>
        <v>1</v>
      </c>
      <c r="O171" s="955">
        <f>IF($AA$4&lt;$AD$3,EXP(InputData!$AF170*$AA$3^$AQ$2+InputData!$AE170),1)</f>
        <v>1</v>
      </c>
      <c r="P171" s="284">
        <f>IF($AB$3&lt;$AD$3,EXP(InputData!$AF170*$AB$3^$AQ$2+InputData!$AE170),1)</f>
        <v>1</v>
      </c>
      <c r="Q171" s="284">
        <f>IF($AC$3&lt;$AD$3,EXP(InputData!$AF170*$AC$3^$AQ$2+InputData!$AE170),1)</f>
        <v>1</v>
      </c>
      <c r="R171" s="284">
        <v>1</v>
      </c>
      <c r="S171" s="741">
        <f>IF($AA$3&lt;$AD$3,EXP(InputData!$AH170*$AA$3^$AQ$3+InputData!$AG170),1)</f>
        <v>1</v>
      </c>
      <c r="T171" s="284">
        <f>IF($AB$3&lt;$AD$3,EXP(InputData!$AH170*$AB$3^$AQ$3+InputData!$AG170),1)</f>
        <v>1</v>
      </c>
      <c r="U171" s="284">
        <f>IF($AC$3&lt;$AD$3,EXP(InputData!$AH170*$AC$3^$AQ$3+InputData!$AG170),1)</f>
        <v>1</v>
      </c>
      <c r="V171" s="284">
        <f>IF($AD$3&lt;$AD$3,EXP(InputData!$AH170*$AD$3^RRinputs!$F$3+InputData!$AG170),1)</f>
        <v>1</v>
      </c>
      <c r="W171" s="741">
        <f>IF($AA$3&lt;$AD$3,EXP(InputData!$AJ170*$AA$3^$AQ$2+InputData!$AI170),1)</f>
        <v>1</v>
      </c>
      <c r="X171" s="284">
        <f>IF($AB$3&lt;$AD$3,EXP(InputData!$AJ170*$AB$3^$AQ$2+InputData!$AI170),1)</f>
        <v>1</v>
      </c>
      <c r="Y171" s="284">
        <f>IF($AC$3&lt;$AD$3,EXP(InputData!$AJ170*$AC$3^$AQ$2+InputData!$AI170),1)</f>
        <v>1</v>
      </c>
      <c r="Z171" s="284">
        <f>IF($AD$3&lt;$AD$3,EXP(InputData!$AJ170*$AD$3^RRinputs!F$3+InputData!$AI170),1)</f>
        <v>1</v>
      </c>
      <c r="AA171" s="949">
        <f>AA$3+'Run model'!$F$13</f>
        <v>204.75000001000006</v>
      </c>
      <c r="AB171" s="724">
        <f>AB$3+'Run model'!$F$13</f>
        <v>486.45570000000004</v>
      </c>
      <c r="AC171" s="724">
        <f>AC$3+'Run model'!$F$13</f>
        <v>1229.4259999999999</v>
      </c>
      <c r="AD171" s="724">
        <f>AD$3+'Run model'!$F$13</f>
        <v>3305.181</v>
      </c>
      <c r="AE171" s="263">
        <f>IF(AA171&lt;$AD$3,EXP(InputData!$AB170*AA171^$AQ$2+InputData!$AA170),1)</f>
        <v>1</v>
      </c>
      <c r="AF171" s="264">
        <f>IF(AB171&lt;$AD$3,EXP(InputData!$AB170*AB171^$AQ$2+InputData!$AA170),1)</f>
        <v>1</v>
      </c>
      <c r="AG171" s="264">
        <f>IF(AC171&lt;$AD$3,EXP(InputData!$AB170*AC171^$AQ$2+InputData!$AA170),1)</f>
        <v>1</v>
      </c>
      <c r="AH171" s="264">
        <v>1</v>
      </c>
      <c r="AI171" s="741">
        <f>IF(AA171&lt;$AD$3,EXP(InputData!$AD170*AA171^$AQ$3+InputData!$AC170),1)</f>
        <v>1</v>
      </c>
      <c r="AJ171" s="284">
        <f>IF(AB171&lt;$AD$3,EXP(InputData!$AD170*AB171^$AQ$3+InputData!$AC170),1)</f>
        <v>1</v>
      </c>
      <c r="AK171" s="284">
        <f>IF(AC171&lt;$AD$3,EXP(InputData!$AD170*AC171^$AQ$3+InputData!$AC170),1)</f>
        <v>1</v>
      </c>
      <c r="AL171" s="284">
        <v>1</v>
      </c>
      <c r="AM171" s="741">
        <f>IF(AA171&lt;$AD$3,EXP(InputData!$AF170*AA171^$AQ$2+InputData!$AE170),1)</f>
        <v>1</v>
      </c>
      <c r="AN171" s="284">
        <f>IF(AB171&lt;$AD$3,EXP(InputData!$AF170*AB171^$AQ$2+InputData!$AE170),1)</f>
        <v>1</v>
      </c>
      <c r="AO171" s="284">
        <f>IF(AC171&lt;$AD$3,EXP(InputData!$AF170*AC171^$AQ$2+InputData!$AE170),1)</f>
        <v>1</v>
      </c>
      <c r="AP171" s="285">
        <v>1</v>
      </c>
      <c r="AQ171" s="284">
        <f>IF(AA171&lt;$AD$3,EXP(InputData!$AH170*AA171^RRinputs!F$3+InputData!$AG170),1)</f>
        <v>1</v>
      </c>
      <c r="AR171" s="284">
        <f>IF(AB171&lt;$AD$3,EXP(InputData!$AH170*AB171^$AQ$3+InputData!$AG170),1)</f>
        <v>1</v>
      </c>
      <c r="AS171" s="284">
        <f>IF(AC171&lt;$AD$3,EXP(InputData!$AH170*AC171^$AQ$3+InputData!$AG170),1)</f>
        <v>1</v>
      </c>
      <c r="AT171" s="284">
        <v>1</v>
      </c>
      <c r="AU171" s="741">
        <f>IF(AA171&lt;$AD$3,EXP(InputData!$AJ170*AA171^$AQ$2+InputData!$AI170),1)</f>
        <v>1</v>
      </c>
      <c r="AV171" s="284">
        <f>IF(AB171&lt;$AD$3,EXP(InputData!$AJ170*AB171^$AQ$2+InputData!$AI170),1)</f>
        <v>1</v>
      </c>
      <c r="AW171" s="284">
        <f>IF(AC171&lt;$AD$3,EXP(InputData!$AJ170*AC171^$AQ$2+InputData!$AI170),1)</f>
        <v>1</v>
      </c>
      <c r="AX171" s="285">
        <v>1</v>
      </c>
      <c r="AY171" s="586">
        <f>-Diabetes!AK170*(InputData!$BB$5-1)/(Diabetes!Q170*(InputData!$BB$5-1)+1)</f>
        <v>0</v>
      </c>
      <c r="AZ171" s="587">
        <f>-Diabetes!AK170*(InputData!$BC$5-1)/(Diabetes!Q170*(InputData!$BC$5-1)+1)</f>
        <v>0</v>
      </c>
      <c r="BA171" s="588">
        <f t="shared" si="24"/>
        <v>0</v>
      </c>
      <c r="BB171" s="589">
        <f t="shared" si="25"/>
        <v>0</v>
      </c>
      <c r="BC171" s="584">
        <f t="shared" si="23"/>
        <v>0</v>
      </c>
      <c r="BD171" s="589">
        <f t="shared" si="26"/>
        <v>0</v>
      </c>
      <c r="BE171" s="590">
        <f t="shared" si="27"/>
        <v>0</v>
      </c>
      <c r="BF171" s="589">
        <f t="shared" si="28"/>
        <v>1</v>
      </c>
      <c r="BG171" s="589">
        <f t="shared" si="29"/>
        <v>1</v>
      </c>
      <c r="BH171" s="588">
        <f>(1-BA171*(1-InputData!$BD$233))</f>
        <v>1</v>
      </c>
      <c r="BI171" s="589">
        <f>(1-BB171*(1-InputData!$BD$234))</f>
        <v>1</v>
      </c>
      <c r="BJ171" s="589">
        <f t="shared" si="30"/>
        <v>1</v>
      </c>
      <c r="BK171" s="589">
        <f t="shared" si="31"/>
        <v>1</v>
      </c>
      <c r="BL171" s="590">
        <f t="shared" si="32"/>
        <v>1</v>
      </c>
    </row>
    <row r="172" spans="1:64">
      <c r="A172" s="8" t="s">
        <v>14</v>
      </c>
      <c r="B172">
        <f t="shared" si="33"/>
        <v>162</v>
      </c>
      <c r="C172" s="286">
        <f>InputData!AK171</f>
        <v>0</v>
      </c>
      <c r="D172" s="287">
        <f>InputData!AL171</f>
        <v>0</v>
      </c>
      <c r="E172" s="287">
        <f>InputData!AM171</f>
        <v>0</v>
      </c>
      <c r="F172" s="287">
        <f>InputData!AN171</f>
        <v>0</v>
      </c>
      <c r="G172" s="741">
        <f>IF($AA$3&lt;$AD$3,EXP(InputData!$AB171*$AA$3^$AQ$2+InputData!$AA171),1)</f>
        <v>1</v>
      </c>
      <c r="H172" s="284">
        <f>IF($AB$3&lt;$AD$3,EXP(InputData!$AB171*$AB$3^$AQ$2+InputData!$AA171),1)</f>
        <v>1</v>
      </c>
      <c r="I172" s="284">
        <f>IF($AC$3&lt;$AD$3,EXP(InputData!$AB171*$AC$3^$AQ$2+InputData!$AA171),1)</f>
        <v>1</v>
      </c>
      <c r="J172" s="284">
        <f>IF($AD$3&lt;$AD$3,EXP(InputData!$AB171*$AD$3^RRinputs!$F$3+InputData!$AA171),1)</f>
        <v>1</v>
      </c>
      <c r="K172" s="741">
        <f>IF($AA$3&lt;$AD$3,EXP(InputData!$AD171*$AA$3^$AQ$3+InputData!$AC171),1)</f>
        <v>1</v>
      </c>
      <c r="L172" s="284">
        <f>IF($AB$3&lt;$AD$3,EXP(InputData!$AD171*$AB$3^$AQ$3+InputData!$AC171),1)</f>
        <v>1</v>
      </c>
      <c r="M172" s="284">
        <f>IF($AC$3&lt;$AD$3,EXP(InputData!$AD171*$AC$3^$AQ$3+InputData!$AC171),1)</f>
        <v>1</v>
      </c>
      <c r="N172" s="285">
        <f>IF($AD$3&lt;$AD$3,EXP(InputData!$AD171*$AD$3^RRinputs!$F$3+InputData!$AC171),1)</f>
        <v>1</v>
      </c>
      <c r="O172" s="955">
        <f>IF($AA$4&lt;$AD$3,EXP(InputData!$AF171*$AA$3^$AQ$2+InputData!$AE171),1)</f>
        <v>1</v>
      </c>
      <c r="P172" s="284">
        <f>IF($AB$3&lt;$AD$3,EXP(InputData!$AF171*$AB$3^$AQ$2+InputData!$AE171),1)</f>
        <v>1</v>
      </c>
      <c r="Q172" s="284">
        <f>IF($AC$3&lt;$AD$3,EXP(InputData!$AF171*$AC$3^$AQ$2+InputData!$AE171),1)</f>
        <v>1</v>
      </c>
      <c r="R172" s="284">
        <v>1</v>
      </c>
      <c r="S172" s="741">
        <f>IF($AA$3&lt;$AD$3,EXP(InputData!$AH171*$AA$3^$AQ$3+InputData!$AG171),1)</f>
        <v>1</v>
      </c>
      <c r="T172" s="284">
        <f>IF($AB$3&lt;$AD$3,EXP(InputData!$AH171*$AB$3^$AQ$3+InputData!$AG171),1)</f>
        <v>1</v>
      </c>
      <c r="U172" s="284">
        <f>IF($AC$3&lt;$AD$3,EXP(InputData!$AH171*$AC$3^$AQ$3+InputData!$AG171),1)</f>
        <v>1</v>
      </c>
      <c r="V172" s="284">
        <f>IF($AD$3&lt;$AD$3,EXP(InputData!$AH171*$AD$3^RRinputs!$F$3+InputData!$AG171),1)</f>
        <v>1</v>
      </c>
      <c r="W172" s="741">
        <f>IF($AA$3&lt;$AD$3,EXP(InputData!$AJ171*$AA$3^$AQ$2+InputData!$AI171),1)</f>
        <v>1</v>
      </c>
      <c r="X172" s="284">
        <f>IF($AB$3&lt;$AD$3,EXP(InputData!$AJ171*$AB$3^$AQ$2+InputData!$AI171),1)</f>
        <v>1</v>
      </c>
      <c r="Y172" s="284">
        <f>IF($AC$3&lt;$AD$3,EXP(InputData!$AJ171*$AC$3^$AQ$2+InputData!$AI171),1)</f>
        <v>1</v>
      </c>
      <c r="Z172" s="284">
        <f>IF($AD$3&lt;$AD$3,EXP(InputData!$AJ171*$AD$3^RRinputs!F$3+InputData!$AI171),1)</f>
        <v>1</v>
      </c>
      <c r="AA172" s="949">
        <f>AA$3+'Run model'!$F$13</f>
        <v>204.75000001000006</v>
      </c>
      <c r="AB172" s="724">
        <f>AB$3+'Run model'!$F$13</f>
        <v>486.45570000000004</v>
      </c>
      <c r="AC172" s="724">
        <f>AC$3+'Run model'!$F$13</f>
        <v>1229.4259999999999</v>
      </c>
      <c r="AD172" s="724">
        <f>AD$3+'Run model'!$F$13</f>
        <v>3305.181</v>
      </c>
      <c r="AE172" s="263">
        <f>IF(AA172&lt;$AD$3,EXP(InputData!$AB171*AA172^$AQ$2+InputData!$AA171),1)</f>
        <v>1</v>
      </c>
      <c r="AF172" s="264">
        <f>IF(AB172&lt;$AD$3,EXP(InputData!$AB171*AB172^$AQ$2+InputData!$AA171),1)</f>
        <v>1</v>
      </c>
      <c r="AG172" s="264">
        <f>IF(AC172&lt;$AD$3,EXP(InputData!$AB171*AC172^$AQ$2+InputData!$AA171),1)</f>
        <v>1</v>
      </c>
      <c r="AH172" s="264">
        <v>1</v>
      </c>
      <c r="AI172" s="741">
        <f>IF(AA172&lt;$AD$3,EXP(InputData!$AD171*AA172^$AQ$3+InputData!$AC171),1)</f>
        <v>1</v>
      </c>
      <c r="AJ172" s="284">
        <f>IF(AB172&lt;$AD$3,EXP(InputData!$AD171*AB172^$AQ$3+InputData!$AC171),1)</f>
        <v>1</v>
      </c>
      <c r="AK172" s="284">
        <f>IF(AC172&lt;$AD$3,EXP(InputData!$AD171*AC172^$AQ$3+InputData!$AC171),1)</f>
        <v>1</v>
      </c>
      <c r="AL172" s="284">
        <v>1</v>
      </c>
      <c r="AM172" s="741">
        <f>IF(AA172&lt;$AD$3,EXP(InputData!$AF171*AA172^$AQ$2+InputData!$AE171),1)</f>
        <v>1</v>
      </c>
      <c r="AN172" s="284">
        <f>IF(AB172&lt;$AD$3,EXP(InputData!$AF171*AB172^$AQ$2+InputData!$AE171),1)</f>
        <v>1</v>
      </c>
      <c r="AO172" s="284">
        <f>IF(AC172&lt;$AD$3,EXP(InputData!$AF171*AC172^$AQ$2+InputData!$AE171),1)</f>
        <v>1</v>
      </c>
      <c r="AP172" s="285">
        <v>1</v>
      </c>
      <c r="AQ172" s="284">
        <f>IF(AA172&lt;$AD$3,EXP(InputData!$AH171*AA172^RRinputs!F$3+InputData!$AG171),1)</f>
        <v>1</v>
      </c>
      <c r="AR172" s="284">
        <f>IF(AB172&lt;$AD$3,EXP(InputData!$AH171*AB172^$AQ$3+InputData!$AG171),1)</f>
        <v>1</v>
      </c>
      <c r="AS172" s="284">
        <f>IF(AC172&lt;$AD$3,EXP(InputData!$AH171*AC172^$AQ$3+InputData!$AG171),1)</f>
        <v>1</v>
      </c>
      <c r="AT172" s="284">
        <v>1</v>
      </c>
      <c r="AU172" s="741">
        <f>IF(AA172&lt;$AD$3,EXP(InputData!$AJ171*AA172^$AQ$2+InputData!$AI171),1)</f>
        <v>1</v>
      </c>
      <c r="AV172" s="284">
        <f>IF(AB172&lt;$AD$3,EXP(InputData!$AJ171*AB172^$AQ$2+InputData!$AI171),1)</f>
        <v>1</v>
      </c>
      <c r="AW172" s="284">
        <f>IF(AC172&lt;$AD$3,EXP(InputData!$AJ171*AC172^$AQ$2+InputData!$AI171),1)</f>
        <v>1</v>
      </c>
      <c r="AX172" s="285">
        <v>1</v>
      </c>
      <c r="AY172" s="586">
        <f>-Diabetes!AK171*(InputData!$BB$5-1)/(Diabetes!Q171*(InputData!$BB$5-1)+1)</f>
        <v>0</v>
      </c>
      <c r="AZ172" s="587">
        <f>-Diabetes!AK171*(InputData!$BC$5-1)/(Diabetes!Q171*(InputData!$BC$5-1)+1)</f>
        <v>0</v>
      </c>
      <c r="BA172" s="588">
        <f t="shared" si="24"/>
        <v>0</v>
      </c>
      <c r="BB172" s="589">
        <f t="shared" si="25"/>
        <v>0</v>
      </c>
      <c r="BC172" s="584">
        <f t="shared" ref="BC172:BC207" si="34">IFERROR(1-SUMPRODUCT($C172:$F172,AM172:AP172)/SUMPRODUCT($C172:$F172,O172:R172),0)</f>
        <v>0</v>
      </c>
      <c r="BD172" s="589">
        <f t="shared" si="26"/>
        <v>0</v>
      </c>
      <c r="BE172" s="590">
        <f t="shared" si="27"/>
        <v>0</v>
      </c>
      <c r="BF172" s="589">
        <f t="shared" si="28"/>
        <v>1</v>
      </c>
      <c r="BG172" s="589">
        <f t="shared" si="29"/>
        <v>1</v>
      </c>
      <c r="BH172" s="588">
        <f>(1-BA172*(1-InputData!$BD$233))</f>
        <v>1</v>
      </c>
      <c r="BI172" s="589">
        <f>(1-BB172*(1-InputData!$BD$234))</f>
        <v>1</v>
      </c>
      <c r="BJ172" s="589">
        <f t="shared" si="30"/>
        <v>1</v>
      </c>
      <c r="BK172" s="589">
        <f t="shared" si="31"/>
        <v>1</v>
      </c>
      <c r="BL172" s="590">
        <f t="shared" si="32"/>
        <v>1</v>
      </c>
    </row>
    <row r="173" spans="1:64">
      <c r="A173" s="8" t="s">
        <v>14</v>
      </c>
      <c r="B173">
        <f t="shared" si="33"/>
        <v>163</v>
      </c>
      <c r="C173" s="286">
        <f>InputData!AK172</f>
        <v>0</v>
      </c>
      <c r="D173" s="287">
        <f>InputData!AL172</f>
        <v>0</v>
      </c>
      <c r="E173" s="287">
        <f>InputData!AM172</f>
        <v>0</v>
      </c>
      <c r="F173" s="287">
        <f>InputData!AN172</f>
        <v>0</v>
      </c>
      <c r="G173" s="741">
        <f>IF($AA$3&lt;$AD$3,EXP(InputData!$AB172*$AA$3^$AQ$2+InputData!$AA172),1)</f>
        <v>1</v>
      </c>
      <c r="H173" s="284">
        <f>IF($AB$3&lt;$AD$3,EXP(InputData!$AB172*$AB$3^$AQ$2+InputData!$AA172),1)</f>
        <v>1</v>
      </c>
      <c r="I173" s="284">
        <f>IF($AC$3&lt;$AD$3,EXP(InputData!$AB172*$AC$3^$AQ$2+InputData!$AA172),1)</f>
        <v>1</v>
      </c>
      <c r="J173" s="284">
        <f>IF($AD$3&lt;$AD$3,EXP(InputData!$AB172*$AD$3^RRinputs!$F$3+InputData!$AA172),1)</f>
        <v>1</v>
      </c>
      <c r="K173" s="741">
        <f>IF($AA$3&lt;$AD$3,EXP(InputData!$AD172*$AA$3^$AQ$3+InputData!$AC172),1)</f>
        <v>1</v>
      </c>
      <c r="L173" s="284">
        <f>IF($AB$3&lt;$AD$3,EXP(InputData!$AD172*$AB$3^$AQ$3+InputData!$AC172),1)</f>
        <v>1</v>
      </c>
      <c r="M173" s="284">
        <f>IF($AC$3&lt;$AD$3,EXP(InputData!$AD172*$AC$3^$AQ$3+InputData!$AC172),1)</f>
        <v>1</v>
      </c>
      <c r="N173" s="285">
        <f>IF($AD$3&lt;$AD$3,EXP(InputData!$AD172*$AD$3^RRinputs!$F$3+InputData!$AC172),1)</f>
        <v>1</v>
      </c>
      <c r="O173" s="955">
        <f>IF($AA$4&lt;$AD$3,EXP(InputData!$AF172*$AA$3^$AQ$2+InputData!$AE172),1)</f>
        <v>1</v>
      </c>
      <c r="P173" s="284">
        <f>IF($AB$3&lt;$AD$3,EXP(InputData!$AF172*$AB$3^$AQ$2+InputData!$AE172),1)</f>
        <v>1</v>
      </c>
      <c r="Q173" s="284">
        <f>IF($AC$3&lt;$AD$3,EXP(InputData!$AF172*$AC$3^$AQ$2+InputData!$AE172),1)</f>
        <v>1</v>
      </c>
      <c r="R173" s="284">
        <v>1</v>
      </c>
      <c r="S173" s="741">
        <f>IF($AA$3&lt;$AD$3,EXP(InputData!$AH172*$AA$3^$AQ$3+InputData!$AG172),1)</f>
        <v>1</v>
      </c>
      <c r="T173" s="284">
        <f>IF($AB$3&lt;$AD$3,EXP(InputData!$AH172*$AB$3^$AQ$3+InputData!$AG172),1)</f>
        <v>1</v>
      </c>
      <c r="U173" s="284">
        <f>IF($AC$3&lt;$AD$3,EXP(InputData!$AH172*$AC$3^$AQ$3+InputData!$AG172),1)</f>
        <v>1</v>
      </c>
      <c r="V173" s="284">
        <f>IF($AD$3&lt;$AD$3,EXP(InputData!$AH172*$AD$3^RRinputs!$F$3+InputData!$AG172),1)</f>
        <v>1</v>
      </c>
      <c r="W173" s="741">
        <f>IF($AA$3&lt;$AD$3,EXP(InputData!$AJ172*$AA$3^$AQ$2+InputData!$AI172),1)</f>
        <v>1</v>
      </c>
      <c r="X173" s="284">
        <f>IF($AB$3&lt;$AD$3,EXP(InputData!$AJ172*$AB$3^$AQ$2+InputData!$AI172),1)</f>
        <v>1</v>
      </c>
      <c r="Y173" s="284">
        <f>IF($AC$3&lt;$AD$3,EXP(InputData!$AJ172*$AC$3^$AQ$2+InputData!$AI172),1)</f>
        <v>1</v>
      </c>
      <c r="Z173" s="284">
        <f>IF($AD$3&lt;$AD$3,EXP(InputData!$AJ172*$AD$3^RRinputs!F$3+InputData!$AI172),1)</f>
        <v>1</v>
      </c>
      <c r="AA173" s="949">
        <f>AA$3+'Run model'!$F$13</f>
        <v>204.75000001000006</v>
      </c>
      <c r="AB173" s="724">
        <f>AB$3+'Run model'!$F$13</f>
        <v>486.45570000000004</v>
      </c>
      <c r="AC173" s="724">
        <f>AC$3+'Run model'!$F$13</f>
        <v>1229.4259999999999</v>
      </c>
      <c r="AD173" s="724">
        <f>AD$3+'Run model'!$F$13</f>
        <v>3305.181</v>
      </c>
      <c r="AE173" s="263">
        <f>IF(AA173&lt;$AD$3,EXP(InputData!$AB172*AA173^$AQ$2+InputData!$AA172),1)</f>
        <v>1</v>
      </c>
      <c r="AF173" s="264">
        <f>IF(AB173&lt;$AD$3,EXP(InputData!$AB172*AB173^$AQ$2+InputData!$AA172),1)</f>
        <v>1</v>
      </c>
      <c r="AG173" s="264">
        <f>IF(AC173&lt;$AD$3,EXP(InputData!$AB172*AC173^$AQ$2+InputData!$AA172),1)</f>
        <v>1</v>
      </c>
      <c r="AH173" s="264">
        <v>1</v>
      </c>
      <c r="AI173" s="741">
        <f>IF(AA173&lt;$AD$3,EXP(InputData!$AD172*AA173^$AQ$3+InputData!$AC172),1)</f>
        <v>1</v>
      </c>
      <c r="AJ173" s="284">
        <f>IF(AB173&lt;$AD$3,EXP(InputData!$AD172*AB173^$AQ$3+InputData!$AC172),1)</f>
        <v>1</v>
      </c>
      <c r="AK173" s="284">
        <f>IF(AC173&lt;$AD$3,EXP(InputData!$AD172*AC173^$AQ$3+InputData!$AC172),1)</f>
        <v>1</v>
      </c>
      <c r="AL173" s="284">
        <v>1</v>
      </c>
      <c r="AM173" s="741">
        <f>IF(AA173&lt;$AD$3,EXP(InputData!$AF172*AA173^$AQ$2+InputData!$AE172),1)</f>
        <v>1</v>
      </c>
      <c r="AN173" s="284">
        <f>IF(AB173&lt;$AD$3,EXP(InputData!$AF172*AB173^$AQ$2+InputData!$AE172),1)</f>
        <v>1</v>
      </c>
      <c r="AO173" s="284">
        <f>IF(AC173&lt;$AD$3,EXP(InputData!$AF172*AC173^$AQ$2+InputData!$AE172),1)</f>
        <v>1</v>
      </c>
      <c r="AP173" s="285">
        <v>1</v>
      </c>
      <c r="AQ173" s="284">
        <f>IF(AA173&lt;$AD$3,EXP(InputData!$AH172*AA173^RRinputs!F$3+InputData!$AG172),1)</f>
        <v>1</v>
      </c>
      <c r="AR173" s="284">
        <f>IF(AB173&lt;$AD$3,EXP(InputData!$AH172*AB173^$AQ$3+InputData!$AG172),1)</f>
        <v>1</v>
      </c>
      <c r="AS173" s="284">
        <f>IF(AC173&lt;$AD$3,EXP(InputData!$AH172*AC173^$AQ$3+InputData!$AG172),1)</f>
        <v>1</v>
      </c>
      <c r="AT173" s="284">
        <v>1</v>
      </c>
      <c r="AU173" s="741">
        <f>IF(AA173&lt;$AD$3,EXP(InputData!$AJ172*AA173^$AQ$2+InputData!$AI172),1)</f>
        <v>1</v>
      </c>
      <c r="AV173" s="284">
        <f>IF(AB173&lt;$AD$3,EXP(InputData!$AJ172*AB173^$AQ$2+InputData!$AI172),1)</f>
        <v>1</v>
      </c>
      <c r="AW173" s="284">
        <f>IF(AC173&lt;$AD$3,EXP(InputData!$AJ172*AC173^$AQ$2+InputData!$AI172),1)</f>
        <v>1</v>
      </c>
      <c r="AX173" s="285">
        <v>1</v>
      </c>
      <c r="AY173" s="586">
        <f>-Diabetes!AK172*(InputData!$BB$5-1)/(Diabetes!Q172*(InputData!$BB$5-1)+1)</f>
        <v>0</v>
      </c>
      <c r="AZ173" s="587">
        <f>-Diabetes!AK172*(InputData!$BC$5-1)/(Diabetes!Q172*(InputData!$BC$5-1)+1)</f>
        <v>0</v>
      </c>
      <c r="BA173" s="588">
        <f t="shared" si="24"/>
        <v>0</v>
      </c>
      <c r="BB173" s="589">
        <f t="shared" si="25"/>
        <v>0</v>
      </c>
      <c r="BC173" s="584">
        <f t="shared" si="34"/>
        <v>0</v>
      </c>
      <c r="BD173" s="589">
        <f t="shared" si="26"/>
        <v>0</v>
      </c>
      <c r="BE173" s="590">
        <f t="shared" si="27"/>
        <v>0</v>
      </c>
      <c r="BF173" s="589">
        <f t="shared" si="28"/>
        <v>1</v>
      </c>
      <c r="BG173" s="589">
        <f t="shared" si="29"/>
        <v>1</v>
      </c>
      <c r="BH173" s="588">
        <f>(1-BA173*(1-InputData!$BD$233))</f>
        <v>1</v>
      </c>
      <c r="BI173" s="589">
        <f>(1-BB173*(1-InputData!$BD$234))</f>
        <v>1</v>
      </c>
      <c r="BJ173" s="589">
        <f t="shared" si="30"/>
        <v>1</v>
      </c>
      <c r="BK173" s="589">
        <f t="shared" si="31"/>
        <v>1</v>
      </c>
      <c r="BL173" s="590">
        <f t="shared" si="32"/>
        <v>1</v>
      </c>
    </row>
    <row r="174" spans="1:64">
      <c r="A174" s="8" t="s">
        <v>14</v>
      </c>
      <c r="B174">
        <f t="shared" si="33"/>
        <v>164</v>
      </c>
      <c r="C174" s="286">
        <f>InputData!AK173</f>
        <v>0</v>
      </c>
      <c r="D174" s="287">
        <f>InputData!AL173</f>
        <v>0</v>
      </c>
      <c r="E174" s="287">
        <f>InputData!AM173</f>
        <v>0</v>
      </c>
      <c r="F174" s="287">
        <f>InputData!AN173</f>
        <v>0</v>
      </c>
      <c r="G174" s="741">
        <f>IF($AA$3&lt;$AD$3,EXP(InputData!$AB173*$AA$3^$AQ$2+InputData!$AA173),1)</f>
        <v>1</v>
      </c>
      <c r="H174" s="284">
        <f>IF($AB$3&lt;$AD$3,EXP(InputData!$AB173*$AB$3^$AQ$2+InputData!$AA173),1)</f>
        <v>1</v>
      </c>
      <c r="I174" s="284">
        <f>IF($AC$3&lt;$AD$3,EXP(InputData!$AB173*$AC$3^$AQ$2+InputData!$AA173),1)</f>
        <v>1</v>
      </c>
      <c r="J174" s="284">
        <f>IF($AD$3&lt;$AD$3,EXP(InputData!$AB173*$AD$3^RRinputs!$F$3+InputData!$AA173),1)</f>
        <v>1</v>
      </c>
      <c r="K174" s="741">
        <f>IF($AA$3&lt;$AD$3,EXP(InputData!$AD173*$AA$3^$AQ$3+InputData!$AC173),1)</f>
        <v>1</v>
      </c>
      <c r="L174" s="284">
        <f>IF($AB$3&lt;$AD$3,EXP(InputData!$AD173*$AB$3^$AQ$3+InputData!$AC173),1)</f>
        <v>1</v>
      </c>
      <c r="M174" s="284">
        <f>IF($AC$3&lt;$AD$3,EXP(InputData!$AD173*$AC$3^$AQ$3+InputData!$AC173),1)</f>
        <v>1</v>
      </c>
      <c r="N174" s="285">
        <f>IF($AD$3&lt;$AD$3,EXP(InputData!$AD173*$AD$3^RRinputs!$F$3+InputData!$AC173),1)</f>
        <v>1</v>
      </c>
      <c r="O174" s="955">
        <f>IF($AA$4&lt;$AD$3,EXP(InputData!$AF173*$AA$3^$AQ$2+InputData!$AE173),1)</f>
        <v>1</v>
      </c>
      <c r="P174" s="284">
        <f>IF($AB$3&lt;$AD$3,EXP(InputData!$AF173*$AB$3^$AQ$2+InputData!$AE173),1)</f>
        <v>1</v>
      </c>
      <c r="Q174" s="284">
        <f>IF($AC$3&lt;$AD$3,EXP(InputData!$AF173*$AC$3^$AQ$2+InputData!$AE173),1)</f>
        <v>1</v>
      </c>
      <c r="R174" s="284">
        <v>1</v>
      </c>
      <c r="S174" s="741">
        <f>IF($AA$3&lt;$AD$3,EXP(InputData!$AH173*$AA$3^$AQ$3+InputData!$AG173),1)</f>
        <v>1</v>
      </c>
      <c r="T174" s="284">
        <f>IF($AB$3&lt;$AD$3,EXP(InputData!$AH173*$AB$3^$AQ$3+InputData!$AG173),1)</f>
        <v>1</v>
      </c>
      <c r="U174" s="284">
        <f>IF($AC$3&lt;$AD$3,EXP(InputData!$AH173*$AC$3^$AQ$3+InputData!$AG173),1)</f>
        <v>1</v>
      </c>
      <c r="V174" s="284">
        <f>IF($AD$3&lt;$AD$3,EXP(InputData!$AH173*$AD$3^RRinputs!$F$3+InputData!$AG173),1)</f>
        <v>1</v>
      </c>
      <c r="W174" s="741">
        <f>IF($AA$3&lt;$AD$3,EXP(InputData!$AJ173*$AA$3^$AQ$2+InputData!$AI173),1)</f>
        <v>1</v>
      </c>
      <c r="X174" s="284">
        <f>IF($AB$3&lt;$AD$3,EXP(InputData!$AJ173*$AB$3^$AQ$2+InputData!$AI173),1)</f>
        <v>1</v>
      </c>
      <c r="Y174" s="284">
        <f>IF($AC$3&lt;$AD$3,EXP(InputData!$AJ173*$AC$3^$AQ$2+InputData!$AI173),1)</f>
        <v>1</v>
      </c>
      <c r="Z174" s="284">
        <f>IF($AD$3&lt;$AD$3,EXP(InputData!$AJ173*$AD$3^RRinputs!F$3+InputData!$AI173),1)</f>
        <v>1</v>
      </c>
      <c r="AA174" s="949">
        <f>AA$3+'Run model'!$F$13</f>
        <v>204.75000001000006</v>
      </c>
      <c r="AB174" s="724">
        <f>AB$3+'Run model'!$F$13</f>
        <v>486.45570000000004</v>
      </c>
      <c r="AC174" s="724">
        <f>AC$3+'Run model'!$F$13</f>
        <v>1229.4259999999999</v>
      </c>
      <c r="AD174" s="724">
        <f>AD$3+'Run model'!$F$13</f>
        <v>3305.181</v>
      </c>
      <c r="AE174" s="263">
        <f>IF(AA174&lt;$AD$3,EXP(InputData!$AB173*AA174^$AQ$2+InputData!$AA173),1)</f>
        <v>1</v>
      </c>
      <c r="AF174" s="264">
        <f>IF(AB174&lt;$AD$3,EXP(InputData!$AB173*AB174^$AQ$2+InputData!$AA173),1)</f>
        <v>1</v>
      </c>
      <c r="AG174" s="264">
        <f>IF(AC174&lt;$AD$3,EXP(InputData!$AB173*AC174^$AQ$2+InputData!$AA173),1)</f>
        <v>1</v>
      </c>
      <c r="AH174" s="264">
        <v>1</v>
      </c>
      <c r="AI174" s="741">
        <f>IF(AA174&lt;$AD$3,EXP(InputData!$AD173*AA174^$AQ$3+InputData!$AC173),1)</f>
        <v>1</v>
      </c>
      <c r="AJ174" s="284">
        <f>IF(AB174&lt;$AD$3,EXP(InputData!$AD173*AB174^$AQ$3+InputData!$AC173),1)</f>
        <v>1</v>
      </c>
      <c r="AK174" s="284">
        <f>IF(AC174&lt;$AD$3,EXP(InputData!$AD173*AC174^$AQ$3+InputData!$AC173),1)</f>
        <v>1</v>
      </c>
      <c r="AL174" s="284">
        <v>1</v>
      </c>
      <c r="AM174" s="741">
        <f>IF(AA174&lt;$AD$3,EXP(InputData!$AF173*AA174^$AQ$2+InputData!$AE173),1)</f>
        <v>1</v>
      </c>
      <c r="AN174" s="284">
        <f>IF(AB174&lt;$AD$3,EXP(InputData!$AF173*AB174^$AQ$2+InputData!$AE173),1)</f>
        <v>1</v>
      </c>
      <c r="AO174" s="284">
        <f>IF(AC174&lt;$AD$3,EXP(InputData!$AF173*AC174^$AQ$2+InputData!$AE173),1)</f>
        <v>1</v>
      </c>
      <c r="AP174" s="285">
        <v>1</v>
      </c>
      <c r="AQ174" s="284">
        <f>IF(AA174&lt;$AD$3,EXP(InputData!$AH173*AA174^RRinputs!F$3+InputData!$AG173),1)</f>
        <v>1</v>
      </c>
      <c r="AR174" s="284">
        <f>IF(AB174&lt;$AD$3,EXP(InputData!$AH173*AB174^$AQ$3+InputData!$AG173),1)</f>
        <v>1</v>
      </c>
      <c r="AS174" s="284">
        <f>IF(AC174&lt;$AD$3,EXP(InputData!$AH173*AC174^$AQ$3+InputData!$AG173),1)</f>
        <v>1</v>
      </c>
      <c r="AT174" s="284">
        <v>1</v>
      </c>
      <c r="AU174" s="741">
        <f>IF(AA174&lt;$AD$3,EXP(InputData!$AJ173*AA174^$AQ$2+InputData!$AI173),1)</f>
        <v>1</v>
      </c>
      <c r="AV174" s="284">
        <f>IF(AB174&lt;$AD$3,EXP(InputData!$AJ173*AB174^$AQ$2+InputData!$AI173),1)</f>
        <v>1</v>
      </c>
      <c r="AW174" s="284">
        <f>IF(AC174&lt;$AD$3,EXP(InputData!$AJ173*AC174^$AQ$2+InputData!$AI173),1)</f>
        <v>1</v>
      </c>
      <c r="AX174" s="285">
        <v>1</v>
      </c>
      <c r="AY174" s="586">
        <f>-Diabetes!AK173*(InputData!$BB$5-1)/(Diabetes!Q173*(InputData!$BB$5-1)+1)</f>
        <v>0</v>
      </c>
      <c r="AZ174" s="587">
        <f>-Diabetes!AK173*(InputData!$BC$5-1)/(Diabetes!Q173*(InputData!$BC$5-1)+1)</f>
        <v>0</v>
      </c>
      <c r="BA174" s="588">
        <f t="shared" si="24"/>
        <v>0</v>
      </c>
      <c r="BB174" s="589">
        <f t="shared" si="25"/>
        <v>0</v>
      </c>
      <c r="BC174" s="584">
        <f t="shared" si="34"/>
        <v>0</v>
      </c>
      <c r="BD174" s="589">
        <f t="shared" si="26"/>
        <v>0</v>
      </c>
      <c r="BE174" s="590">
        <f t="shared" si="27"/>
        <v>0</v>
      </c>
      <c r="BF174" s="589">
        <f t="shared" si="28"/>
        <v>1</v>
      </c>
      <c r="BG174" s="589">
        <f t="shared" si="29"/>
        <v>1</v>
      </c>
      <c r="BH174" s="588">
        <f>(1-BA174*(1-InputData!$BD$233))</f>
        <v>1</v>
      </c>
      <c r="BI174" s="589">
        <f>(1-BB174*(1-InputData!$BD$234))</f>
        <v>1</v>
      </c>
      <c r="BJ174" s="589">
        <f t="shared" si="30"/>
        <v>1</v>
      </c>
      <c r="BK174" s="589">
        <f t="shared" si="31"/>
        <v>1</v>
      </c>
      <c r="BL174" s="590">
        <f t="shared" si="32"/>
        <v>1</v>
      </c>
    </row>
    <row r="175" spans="1:64">
      <c r="A175" s="8" t="s">
        <v>14</v>
      </c>
      <c r="B175">
        <f t="shared" si="33"/>
        <v>165</v>
      </c>
      <c r="C175" s="286">
        <f>InputData!AK174</f>
        <v>0</v>
      </c>
      <c r="D175" s="287">
        <f>InputData!AL174</f>
        <v>0</v>
      </c>
      <c r="E175" s="287">
        <f>InputData!AM174</f>
        <v>0</v>
      </c>
      <c r="F175" s="287">
        <f>InputData!AN174</f>
        <v>0</v>
      </c>
      <c r="G175" s="741">
        <f>IF($AA$3&lt;$AD$3,EXP(InputData!$AB174*$AA$3^$AQ$2+InputData!$AA174),1)</f>
        <v>1</v>
      </c>
      <c r="H175" s="284">
        <f>IF($AB$3&lt;$AD$3,EXP(InputData!$AB174*$AB$3^$AQ$2+InputData!$AA174),1)</f>
        <v>1</v>
      </c>
      <c r="I175" s="284">
        <f>IF($AC$3&lt;$AD$3,EXP(InputData!$AB174*$AC$3^$AQ$2+InputData!$AA174),1)</f>
        <v>1</v>
      </c>
      <c r="J175" s="284">
        <f>IF($AD$3&lt;$AD$3,EXP(InputData!$AB174*$AD$3^RRinputs!$F$3+InputData!$AA174),1)</f>
        <v>1</v>
      </c>
      <c r="K175" s="741">
        <f>IF($AA$3&lt;$AD$3,EXP(InputData!$AD174*$AA$3^$AQ$3+InputData!$AC174),1)</f>
        <v>1</v>
      </c>
      <c r="L175" s="284">
        <f>IF($AB$3&lt;$AD$3,EXP(InputData!$AD174*$AB$3^$AQ$3+InputData!$AC174),1)</f>
        <v>1</v>
      </c>
      <c r="M175" s="284">
        <f>IF($AC$3&lt;$AD$3,EXP(InputData!$AD174*$AC$3^$AQ$3+InputData!$AC174),1)</f>
        <v>1</v>
      </c>
      <c r="N175" s="285">
        <f>IF($AD$3&lt;$AD$3,EXP(InputData!$AD174*$AD$3^RRinputs!$F$3+InputData!$AC174),1)</f>
        <v>1</v>
      </c>
      <c r="O175" s="955">
        <f>IF($AA$4&lt;$AD$3,EXP(InputData!$AF174*$AA$3^$AQ$2+InputData!$AE174),1)</f>
        <v>1</v>
      </c>
      <c r="P175" s="284">
        <f>IF($AB$3&lt;$AD$3,EXP(InputData!$AF174*$AB$3^$AQ$2+InputData!$AE174),1)</f>
        <v>1</v>
      </c>
      <c r="Q175" s="284">
        <f>IF($AC$3&lt;$AD$3,EXP(InputData!$AF174*$AC$3^$AQ$2+InputData!$AE174),1)</f>
        <v>1</v>
      </c>
      <c r="R175" s="284">
        <v>1</v>
      </c>
      <c r="S175" s="741">
        <f>IF($AA$3&lt;$AD$3,EXP(InputData!$AH174*$AA$3^$AQ$3+InputData!$AG174),1)</f>
        <v>1</v>
      </c>
      <c r="T175" s="284">
        <f>IF($AB$3&lt;$AD$3,EXP(InputData!$AH174*$AB$3^$AQ$3+InputData!$AG174),1)</f>
        <v>1</v>
      </c>
      <c r="U175" s="284">
        <f>IF($AC$3&lt;$AD$3,EXP(InputData!$AH174*$AC$3^$AQ$3+InputData!$AG174),1)</f>
        <v>1</v>
      </c>
      <c r="V175" s="284">
        <f>IF($AD$3&lt;$AD$3,EXP(InputData!$AH174*$AD$3^RRinputs!$F$3+InputData!$AG174),1)</f>
        <v>1</v>
      </c>
      <c r="W175" s="741">
        <f>IF($AA$3&lt;$AD$3,EXP(InputData!$AJ174*$AA$3^$AQ$2+InputData!$AI174),1)</f>
        <v>1</v>
      </c>
      <c r="X175" s="284">
        <f>IF($AB$3&lt;$AD$3,EXP(InputData!$AJ174*$AB$3^$AQ$2+InputData!$AI174),1)</f>
        <v>1</v>
      </c>
      <c r="Y175" s="284">
        <f>IF($AC$3&lt;$AD$3,EXP(InputData!$AJ174*$AC$3^$AQ$2+InputData!$AI174),1)</f>
        <v>1</v>
      </c>
      <c r="Z175" s="284">
        <f>IF($AD$3&lt;$AD$3,EXP(InputData!$AJ174*$AD$3^RRinputs!F$3+InputData!$AI174),1)</f>
        <v>1</v>
      </c>
      <c r="AA175" s="949">
        <f>AA$3+'Run model'!$F$13</f>
        <v>204.75000001000006</v>
      </c>
      <c r="AB175" s="724">
        <f>AB$3+'Run model'!$F$13</f>
        <v>486.45570000000004</v>
      </c>
      <c r="AC175" s="724">
        <f>AC$3+'Run model'!$F$13</f>
        <v>1229.4259999999999</v>
      </c>
      <c r="AD175" s="724">
        <f>AD$3+'Run model'!$F$13</f>
        <v>3305.181</v>
      </c>
      <c r="AE175" s="263">
        <f>IF(AA175&lt;$AD$3,EXP(InputData!$AB174*AA175^$AQ$2+InputData!$AA174),1)</f>
        <v>1</v>
      </c>
      <c r="AF175" s="264">
        <f>IF(AB175&lt;$AD$3,EXP(InputData!$AB174*AB175^$AQ$2+InputData!$AA174),1)</f>
        <v>1</v>
      </c>
      <c r="AG175" s="264">
        <f>IF(AC175&lt;$AD$3,EXP(InputData!$AB174*AC175^$AQ$2+InputData!$AA174),1)</f>
        <v>1</v>
      </c>
      <c r="AH175" s="264">
        <v>1</v>
      </c>
      <c r="AI175" s="741">
        <f>IF(AA175&lt;$AD$3,EXP(InputData!$AD174*AA175^$AQ$3+InputData!$AC174),1)</f>
        <v>1</v>
      </c>
      <c r="AJ175" s="284">
        <f>IF(AB175&lt;$AD$3,EXP(InputData!$AD174*AB175^$AQ$3+InputData!$AC174),1)</f>
        <v>1</v>
      </c>
      <c r="AK175" s="284">
        <f>IF(AC175&lt;$AD$3,EXP(InputData!$AD174*AC175^$AQ$3+InputData!$AC174),1)</f>
        <v>1</v>
      </c>
      <c r="AL175" s="284">
        <v>1</v>
      </c>
      <c r="AM175" s="741">
        <f>IF(AA175&lt;$AD$3,EXP(InputData!$AF174*AA175^$AQ$2+InputData!$AE174),1)</f>
        <v>1</v>
      </c>
      <c r="AN175" s="284">
        <f>IF(AB175&lt;$AD$3,EXP(InputData!$AF174*AB175^$AQ$2+InputData!$AE174),1)</f>
        <v>1</v>
      </c>
      <c r="AO175" s="284">
        <f>IF(AC175&lt;$AD$3,EXP(InputData!$AF174*AC175^$AQ$2+InputData!$AE174),1)</f>
        <v>1</v>
      </c>
      <c r="AP175" s="285">
        <v>1</v>
      </c>
      <c r="AQ175" s="284">
        <f>IF(AA175&lt;$AD$3,EXP(InputData!$AH174*AA175^RRinputs!F$3+InputData!$AG174),1)</f>
        <v>1</v>
      </c>
      <c r="AR175" s="284">
        <f>IF(AB175&lt;$AD$3,EXP(InputData!$AH174*AB175^$AQ$3+InputData!$AG174),1)</f>
        <v>1</v>
      </c>
      <c r="AS175" s="284">
        <f>IF(AC175&lt;$AD$3,EXP(InputData!$AH174*AC175^$AQ$3+InputData!$AG174),1)</f>
        <v>1</v>
      </c>
      <c r="AT175" s="284">
        <v>1</v>
      </c>
      <c r="AU175" s="741">
        <f>IF(AA175&lt;$AD$3,EXP(InputData!$AJ174*AA175^$AQ$2+InputData!$AI174),1)</f>
        <v>1</v>
      </c>
      <c r="AV175" s="284">
        <f>IF(AB175&lt;$AD$3,EXP(InputData!$AJ174*AB175^$AQ$2+InputData!$AI174),1)</f>
        <v>1</v>
      </c>
      <c r="AW175" s="284">
        <f>IF(AC175&lt;$AD$3,EXP(InputData!$AJ174*AC175^$AQ$2+InputData!$AI174),1)</f>
        <v>1</v>
      </c>
      <c r="AX175" s="285">
        <v>1</v>
      </c>
      <c r="AY175" s="586">
        <f>-Diabetes!AK174*(InputData!$BB$5-1)/(Diabetes!Q174*(InputData!$BB$5-1)+1)</f>
        <v>0</v>
      </c>
      <c r="AZ175" s="587">
        <f>-Diabetes!AK174*(InputData!$BC$5-1)/(Diabetes!Q174*(InputData!$BC$5-1)+1)</f>
        <v>0</v>
      </c>
      <c r="BA175" s="588">
        <f t="shared" si="24"/>
        <v>0</v>
      </c>
      <c r="BB175" s="589">
        <f t="shared" si="25"/>
        <v>0</v>
      </c>
      <c r="BC175" s="584">
        <f t="shared" si="34"/>
        <v>0</v>
      </c>
      <c r="BD175" s="589">
        <f t="shared" si="26"/>
        <v>0</v>
      </c>
      <c r="BE175" s="590">
        <f t="shared" si="27"/>
        <v>0</v>
      </c>
      <c r="BF175" s="589">
        <f t="shared" si="28"/>
        <v>1</v>
      </c>
      <c r="BG175" s="589">
        <f t="shared" si="29"/>
        <v>1</v>
      </c>
      <c r="BH175" s="588">
        <f>(1-BA175*(1-InputData!$BD$233))</f>
        <v>1</v>
      </c>
      <c r="BI175" s="589">
        <f>(1-BB175*(1-InputData!$BD$234))</f>
        <v>1</v>
      </c>
      <c r="BJ175" s="589">
        <f t="shared" si="30"/>
        <v>1</v>
      </c>
      <c r="BK175" s="589">
        <f t="shared" si="31"/>
        <v>1</v>
      </c>
      <c r="BL175" s="590">
        <f t="shared" si="32"/>
        <v>1</v>
      </c>
    </row>
    <row r="176" spans="1:64">
      <c r="A176" s="8" t="s">
        <v>14</v>
      </c>
      <c r="B176">
        <f t="shared" si="33"/>
        <v>166</v>
      </c>
      <c r="C176" s="286">
        <f>InputData!AK175</f>
        <v>0</v>
      </c>
      <c r="D176" s="287">
        <f>InputData!AL175</f>
        <v>0</v>
      </c>
      <c r="E176" s="287">
        <f>InputData!AM175</f>
        <v>0</v>
      </c>
      <c r="F176" s="287">
        <f>InputData!AN175</f>
        <v>0</v>
      </c>
      <c r="G176" s="741">
        <f>IF($AA$3&lt;$AD$3,EXP(InputData!$AB175*$AA$3^$AQ$2+InputData!$AA175),1)</f>
        <v>1</v>
      </c>
      <c r="H176" s="284">
        <f>IF($AB$3&lt;$AD$3,EXP(InputData!$AB175*$AB$3^$AQ$2+InputData!$AA175),1)</f>
        <v>1</v>
      </c>
      <c r="I176" s="284">
        <f>IF($AC$3&lt;$AD$3,EXP(InputData!$AB175*$AC$3^$AQ$2+InputData!$AA175),1)</f>
        <v>1</v>
      </c>
      <c r="J176" s="284">
        <f>IF($AD$3&lt;$AD$3,EXP(InputData!$AB175*$AD$3^RRinputs!$F$3+InputData!$AA175),1)</f>
        <v>1</v>
      </c>
      <c r="K176" s="741">
        <f>IF($AA$3&lt;$AD$3,EXP(InputData!$AD175*$AA$3^$AQ$3+InputData!$AC175),1)</f>
        <v>1</v>
      </c>
      <c r="L176" s="284">
        <f>IF($AB$3&lt;$AD$3,EXP(InputData!$AD175*$AB$3^$AQ$3+InputData!$AC175),1)</f>
        <v>1</v>
      </c>
      <c r="M176" s="284">
        <f>IF($AC$3&lt;$AD$3,EXP(InputData!$AD175*$AC$3^$AQ$3+InputData!$AC175),1)</f>
        <v>1</v>
      </c>
      <c r="N176" s="285">
        <f>IF($AD$3&lt;$AD$3,EXP(InputData!$AD175*$AD$3^RRinputs!$F$3+InputData!$AC175),1)</f>
        <v>1</v>
      </c>
      <c r="O176" s="955">
        <f>IF($AA$4&lt;$AD$3,EXP(InputData!$AF175*$AA$3^$AQ$2+InputData!$AE175),1)</f>
        <v>1</v>
      </c>
      <c r="P176" s="284">
        <f>IF($AB$3&lt;$AD$3,EXP(InputData!$AF175*$AB$3^$AQ$2+InputData!$AE175),1)</f>
        <v>1</v>
      </c>
      <c r="Q176" s="284">
        <f>IF($AC$3&lt;$AD$3,EXP(InputData!$AF175*$AC$3^$AQ$2+InputData!$AE175),1)</f>
        <v>1</v>
      </c>
      <c r="R176" s="284">
        <v>1</v>
      </c>
      <c r="S176" s="741">
        <f>IF($AA$3&lt;$AD$3,EXP(InputData!$AH175*$AA$3^$AQ$3+InputData!$AG175),1)</f>
        <v>1</v>
      </c>
      <c r="T176" s="284">
        <f>IF($AB$3&lt;$AD$3,EXP(InputData!$AH175*$AB$3^$AQ$3+InputData!$AG175),1)</f>
        <v>1</v>
      </c>
      <c r="U176" s="284">
        <f>IF($AC$3&lt;$AD$3,EXP(InputData!$AH175*$AC$3^$AQ$3+InputData!$AG175),1)</f>
        <v>1</v>
      </c>
      <c r="V176" s="284">
        <f>IF($AD$3&lt;$AD$3,EXP(InputData!$AH175*$AD$3^RRinputs!$F$3+InputData!$AG175),1)</f>
        <v>1</v>
      </c>
      <c r="W176" s="741">
        <f>IF($AA$3&lt;$AD$3,EXP(InputData!$AJ175*$AA$3^$AQ$2+InputData!$AI175),1)</f>
        <v>1</v>
      </c>
      <c r="X176" s="284">
        <f>IF($AB$3&lt;$AD$3,EXP(InputData!$AJ175*$AB$3^$AQ$2+InputData!$AI175),1)</f>
        <v>1</v>
      </c>
      <c r="Y176" s="284">
        <f>IF($AC$3&lt;$AD$3,EXP(InputData!$AJ175*$AC$3^$AQ$2+InputData!$AI175),1)</f>
        <v>1</v>
      </c>
      <c r="Z176" s="284">
        <f>IF($AD$3&lt;$AD$3,EXP(InputData!$AJ175*$AD$3^RRinputs!F$3+InputData!$AI175),1)</f>
        <v>1</v>
      </c>
      <c r="AA176" s="949">
        <f>AA$3+'Run model'!$F$13</f>
        <v>204.75000001000006</v>
      </c>
      <c r="AB176" s="724">
        <f>AB$3+'Run model'!$F$13</f>
        <v>486.45570000000004</v>
      </c>
      <c r="AC176" s="724">
        <f>AC$3+'Run model'!$F$13</f>
        <v>1229.4259999999999</v>
      </c>
      <c r="AD176" s="724">
        <f>AD$3+'Run model'!$F$13</f>
        <v>3305.181</v>
      </c>
      <c r="AE176" s="263">
        <f>IF(AA176&lt;$AD$3,EXP(InputData!$AB175*AA176^$AQ$2+InputData!$AA175),1)</f>
        <v>1</v>
      </c>
      <c r="AF176" s="264">
        <f>IF(AB176&lt;$AD$3,EXP(InputData!$AB175*AB176^$AQ$2+InputData!$AA175),1)</f>
        <v>1</v>
      </c>
      <c r="AG176" s="264">
        <f>IF(AC176&lt;$AD$3,EXP(InputData!$AB175*AC176^$AQ$2+InputData!$AA175),1)</f>
        <v>1</v>
      </c>
      <c r="AH176" s="264">
        <v>1</v>
      </c>
      <c r="AI176" s="741">
        <f>IF(AA176&lt;$AD$3,EXP(InputData!$AD175*AA176^$AQ$3+InputData!$AC175),1)</f>
        <v>1</v>
      </c>
      <c r="AJ176" s="284">
        <f>IF(AB176&lt;$AD$3,EXP(InputData!$AD175*AB176^$AQ$3+InputData!$AC175),1)</f>
        <v>1</v>
      </c>
      <c r="AK176" s="284">
        <f>IF(AC176&lt;$AD$3,EXP(InputData!$AD175*AC176^$AQ$3+InputData!$AC175),1)</f>
        <v>1</v>
      </c>
      <c r="AL176" s="284">
        <v>1</v>
      </c>
      <c r="AM176" s="741">
        <f>IF(AA176&lt;$AD$3,EXP(InputData!$AF175*AA176^$AQ$2+InputData!$AE175),1)</f>
        <v>1</v>
      </c>
      <c r="AN176" s="284">
        <f>IF(AB176&lt;$AD$3,EXP(InputData!$AF175*AB176^$AQ$2+InputData!$AE175),1)</f>
        <v>1</v>
      </c>
      <c r="AO176" s="284">
        <f>IF(AC176&lt;$AD$3,EXP(InputData!$AF175*AC176^$AQ$2+InputData!$AE175),1)</f>
        <v>1</v>
      </c>
      <c r="AP176" s="285">
        <v>1</v>
      </c>
      <c r="AQ176" s="284">
        <f>IF(AA176&lt;$AD$3,EXP(InputData!$AH175*AA176^RRinputs!F$3+InputData!$AG175),1)</f>
        <v>1</v>
      </c>
      <c r="AR176" s="284">
        <f>IF(AB176&lt;$AD$3,EXP(InputData!$AH175*AB176^$AQ$3+InputData!$AG175),1)</f>
        <v>1</v>
      </c>
      <c r="AS176" s="284">
        <f>IF(AC176&lt;$AD$3,EXP(InputData!$AH175*AC176^$AQ$3+InputData!$AG175),1)</f>
        <v>1</v>
      </c>
      <c r="AT176" s="284">
        <v>1</v>
      </c>
      <c r="AU176" s="741">
        <f>IF(AA176&lt;$AD$3,EXP(InputData!$AJ175*AA176^$AQ$2+InputData!$AI175),1)</f>
        <v>1</v>
      </c>
      <c r="AV176" s="284">
        <f>IF(AB176&lt;$AD$3,EXP(InputData!$AJ175*AB176^$AQ$2+InputData!$AI175),1)</f>
        <v>1</v>
      </c>
      <c r="AW176" s="284">
        <f>IF(AC176&lt;$AD$3,EXP(InputData!$AJ175*AC176^$AQ$2+InputData!$AI175),1)</f>
        <v>1</v>
      </c>
      <c r="AX176" s="285">
        <v>1</v>
      </c>
      <c r="AY176" s="586">
        <f>-Diabetes!AK175*(InputData!$BB$5-1)/(Diabetes!Q175*(InputData!$BB$5-1)+1)</f>
        <v>0</v>
      </c>
      <c r="AZ176" s="587">
        <f>-Diabetes!AK175*(InputData!$BC$5-1)/(Diabetes!Q175*(InputData!$BC$5-1)+1)</f>
        <v>0</v>
      </c>
      <c r="BA176" s="588">
        <f t="shared" si="24"/>
        <v>0</v>
      </c>
      <c r="BB176" s="589">
        <f t="shared" si="25"/>
        <v>0</v>
      </c>
      <c r="BC176" s="584">
        <f t="shared" si="34"/>
        <v>0</v>
      </c>
      <c r="BD176" s="589">
        <f t="shared" si="26"/>
        <v>0</v>
      </c>
      <c r="BE176" s="590">
        <f t="shared" si="27"/>
        <v>0</v>
      </c>
      <c r="BF176" s="589">
        <f t="shared" si="28"/>
        <v>1</v>
      </c>
      <c r="BG176" s="589">
        <f t="shared" si="29"/>
        <v>1</v>
      </c>
      <c r="BH176" s="588">
        <f>(1-BA176*(1-InputData!$BD$233))</f>
        <v>1</v>
      </c>
      <c r="BI176" s="589">
        <f>(1-BB176*(1-InputData!$BD$234))</f>
        <v>1</v>
      </c>
      <c r="BJ176" s="589">
        <f t="shared" si="30"/>
        <v>1</v>
      </c>
      <c r="BK176" s="589">
        <f t="shared" si="31"/>
        <v>1</v>
      </c>
      <c r="BL176" s="590">
        <f t="shared" si="32"/>
        <v>1</v>
      </c>
    </row>
    <row r="177" spans="1:64">
      <c r="A177" s="8" t="s">
        <v>14</v>
      </c>
      <c r="B177">
        <f t="shared" si="33"/>
        <v>167</v>
      </c>
      <c r="C177" s="286">
        <f>InputData!AK176</f>
        <v>0</v>
      </c>
      <c r="D177" s="287">
        <f>InputData!AL176</f>
        <v>0</v>
      </c>
      <c r="E177" s="287">
        <f>InputData!AM176</f>
        <v>0</v>
      </c>
      <c r="F177" s="287">
        <f>InputData!AN176</f>
        <v>0</v>
      </c>
      <c r="G177" s="741">
        <f>IF($AA$3&lt;$AD$3,EXP(InputData!$AB176*$AA$3^$AQ$2+InputData!$AA176),1)</f>
        <v>1</v>
      </c>
      <c r="H177" s="284">
        <f>IF($AB$3&lt;$AD$3,EXP(InputData!$AB176*$AB$3^$AQ$2+InputData!$AA176),1)</f>
        <v>1</v>
      </c>
      <c r="I177" s="284">
        <f>IF($AC$3&lt;$AD$3,EXP(InputData!$AB176*$AC$3^$AQ$2+InputData!$AA176),1)</f>
        <v>1</v>
      </c>
      <c r="J177" s="284">
        <f>IF($AD$3&lt;$AD$3,EXP(InputData!$AB176*$AD$3^RRinputs!$F$3+InputData!$AA176),1)</f>
        <v>1</v>
      </c>
      <c r="K177" s="741">
        <f>IF($AA$3&lt;$AD$3,EXP(InputData!$AD176*$AA$3^$AQ$3+InputData!$AC176),1)</f>
        <v>1</v>
      </c>
      <c r="L177" s="284">
        <f>IF($AB$3&lt;$AD$3,EXP(InputData!$AD176*$AB$3^$AQ$3+InputData!$AC176),1)</f>
        <v>1</v>
      </c>
      <c r="M177" s="284">
        <f>IF($AC$3&lt;$AD$3,EXP(InputData!$AD176*$AC$3^$AQ$3+InputData!$AC176),1)</f>
        <v>1</v>
      </c>
      <c r="N177" s="285">
        <f>IF($AD$3&lt;$AD$3,EXP(InputData!$AD176*$AD$3^RRinputs!$F$3+InputData!$AC176),1)</f>
        <v>1</v>
      </c>
      <c r="O177" s="955">
        <f>IF($AA$4&lt;$AD$3,EXP(InputData!$AF176*$AA$3^$AQ$2+InputData!$AE176),1)</f>
        <v>1</v>
      </c>
      <c r="P177" s="284">
        <f>IF($AB$3&lt;$AD$3,EXP(InputData!$AF176*$AB$3^$AQ$2+InputData!$AE176),1)</f>
        <v>1</v>
      </c>
      <c r="Q177" s="284">
        <f>IF($AC$3&lt;$AD$3,EXP(InputData!$AF176*$AC$3^$AQ$2+InputData!$AE176),1)</f>
        <v>1</v>
      </c>
      <c r="R177" s="284">
        <v>1</v>
      </c>
      <c r="S177" s="741">
        <f>IF($AA$3&lt;$AD$3,EXP(InputData!$AH176*$AA$3^$AQ$3+InputData!$AG176),1)</f>
        <v>1</v>
      </c>
      <c r="T177" s="284">
        <f>IF($AB$3&lt;$AD$3,EXP(InputData!$AH176*$AB$3^$AQ$3+InputData!$AG176),1)</f>
        <v>1</v>
      </c>
      <c r="U177" s="284">
        <f>IF($AC$3&lt;$AD$3,EXP(InputData!$AH176*$AC$3^$AQ$3+InputData!$AG176),1)</f>
        <v>1</v>
      </c>
      <c r="V177" s="284">
        <f>IF($AD$3&lt;$AD$3,EXP(InputData!$AH176*$AD$3^RRinputs!$F$3+InputData!$AG176),1)</f>
        <v>1</v>
      </c>
      <c r="W177" s="741">
        <f>IF($AA$3&lt;$AD$3,EXP(InputData!$AJ176*$AA$3^$AQ$2+InputData!$AI176),1)</f>
        <v>1</v>
      </c>
      <c r="X177" s="284">
        <f>IF($AB$3&lt;$AD$3,EXP(InputData!$AJ176*$AB$3^$AQ$2+InputData!$AI176),1)</f>
        <v>1</v>
      </c>
      <c r="Y177" s="284">
        <f>IF($AC$3&lt;$AD$3,EXP(InputData!$AJ176*$AC$3^$AQ$2+InputData!$AI176),1)</f>
        <v>1</v>
      </c>
      <c r="Z177" s="284">
        <f>IF($AD$3&lt;$AD$3,EXP(InputData!$AJ176*$AD$3^RRinputs!F$3+InputData!$AI176),1)</f>
        <v>1</v>
      </c>
      <c r="AA177" s="949">
        <f>AA$3+'Run model'!$F$13</f>
        <v>204.75000001000006</v>
      </c>
      <c r="AB177" s="724">
        <f>AB$3+'Run model'!$F$13</f>
        <v>486.45570000000004</v>
      </c>
      <c r="AC177" s="724">
        <f>AC$3+'Run model'!$F$13</f>
        <v>1229.4259999999999</v>
      </c>
      <c r="AD177" s="724">
        <f>AD$3+'Run model'!$F$13</f>
        <v>3305.181</v>
      </c>
      <c r="AE177" s="263">
        <f>IF(AA177&lt;$AD$3,EXP(InputData!$AB176*AA177^$AQ$2+InputData!$AA176),1)</f>
        <v>1</v>
      </c>
      <c r="AF177" s="264">
        <f>IF(AB177&lt;$AD$3,EXP(InputData!$AB176*AB177^$AQ$2+InputData!$AA176),1)</f>
        <v>1</v>
      </c>
      <c r="AG177" s="264">
        <f>IF(AC177&lt;$AD$3,EXP(InputData!$AB176*AC177^$AQ$2+InputData!$AA176),1)</f>
        <v>1</v>
      </c>
      <c r="AH177" s="264">
        <v>1</v>
      </c>
      <c r="AI177" s="741">
        <f>IF(AA177&lt;$AD$3,EXP(InputData!$AD176*AA177^$AQ$3+InputData!$AC176),1)</f>
        <v>1</v>
      </c>
      <c r="AJ177" s="284">
        <f>IF(AB177&lt;$AD$3,EXP(InputData!$AD176*AB177^$AQ$3+InputData!$AC176),1)</f>
        <v>1</v>
      </c>
      <c r="AK177" s="284">
        <f>IF(AC177&lt;$AD$3,EXP(InputData!$AD176*AC177^$AQ$3+InputData!$AC176),1)</f>
        <v>1</v>
      </c>
      <c r="AL177" s="284">
        <v>1</v>
      </c>
      <c r="AM177" s="741">
        <f>IF(AA177&lt;$AD$3,EXP(InputData!$AF176*AA177^$AQ$2+InputData!$AE176),1)</f>
        <v>1</v>
      </c>
      <c r="AN177" s="284">
        <f>IF(AB177&lt;$AD$3,EXP(InputData!$AF176*AB177^$AQ$2+InputData!$AE176),1)</f>
        <v>1</v>
      </c>
      <c r="AO177" s="284">
        <f>IF(AC177&lt;$AD$3,EXP(InputData!$AF176*AC177^$AQ$2+InputData!$AE176),1)</f>
        <v>1</v>
      </c>
      <c r="AP177" s="285">
        <v>1</v>
      </c>
      <c r="AQ177" s="284">
        <f>IF(AA177&lt;$AD$3,EXP(InputData!$AH176*AA177^RRinputs!F$3+InputData!$AG176),1)</f>
        <v>1</v>
      </c>
      <c r="AR177" s="284">
        <f>IF(AB177&lt;$AD$3,EXP(InputData!$AH176*AB177^$AQ$3+InputData!$AG176),1)</f>
        <v>1</v>
      </c>
      <c r="AS177" s="284">
        <f>IF(AC177&lt;$AD$3,EXP(InputData!$AH176*AC177^$AQ$3+InputData!$AG176),1)</f>
        <v>1</v>
      </c>
      <c r="AT177" s="284">
        <v>1</v>
      </c>
      <c r="AU177" s="741">
        <f>IF(AA177&lt;$AD$3,EXP(InputData!$AJ176*AA177^$AQ$2+InputData!$AI176),1)</f>
        <v>1</v>
      </c>
      <c r="AV177" s="284">
        <f>IF(AB177&lt;$AD$3,EXP(InputData!$AJ176*AB177^$AQ$2+InputData!$AI176),1)</f>
        <v>1</v>
      </c>
      <c r="AW177" s="284">
        <f>IF(AC177&lt;$AD$3,EXP(InputData!$AJ176*AC177^$AQ$2+InputData!$AI176),1)</f>
        <v>1</v>
      </c>
      <c r="AX177" s="285">
        <v>1</v>
      </c>
      <c r="AY177" s="586">
        <f>-Diabetes!AK176*(InputData!$BB$5-1)/(Diabetes!Q176*(InputData!$BB$5-1)+1)</f>
        <v>0</v>
      </c>
      <c r="AZ177" s="587">
        <f>-Diabetes!AK176*(InputData!$BC$5-1)/(Diabetes!Q176*(InputData!$BC$5-1)+1)</f>
        <v>0</v>
      </c>
      <c r="BA177" s="588">
        <f t="shared" si="24"/>
        <v>0</v>
      </c>
      <c r="BB177" s="589">
        <f t="shared" si="25"/>
        <v>0</v>
      </c>
      <c r="BC177" s="584">
        <f t="shared" si="34"/>
        <v>0</v>
      </c>
      <c r="BD177" s="589">
        <f t="shared" si="26"/>
        <v>0</v>
      </c>
      <c r="BE177" s="590">
        <f t="shared" si="27"/>
        <v>0</v>
      </c>
      <c r="BF177" s="589">
        <f t="shared" si="28"/>
        <v>1</v>
      </c>
      <c r="BG177" s="589">
        <f t="shared" si="29"/>
        <v>1</v>
      </c>
      <c r="BH177" s="588">
        <f>(1-BA177*(1-InputData!$BD$233))</f>
        <v>1</v>
      </c>
      <c r="BI177" s="589">
        <f>(1-BB177*(1-InputData!$BD$234))</f>
        <v>1</v>
      </c>
      <c r="BJ177" s="589">
        <f t="shared" si="30"/>
        <v>1</v>
      </c>
      <c r="BK177" s="589">
        <f t="shared" si="31"/>
        <v>1</v>
      </c>
      <c r="BL177" s="590">
        <f t="shared" si="32"/>
        <v>1</v>
      </c>
    </row>
    <row r="178" spans="1:64">
      <c r="A178" s="8" t="s">
        <v>14</v>
      </c>
      <c r="B178">
        <f t="shared" si="33"/>
        <v>168</v>
      </c>
      <c r="C178" s="286">
        <f>InputData!AK177</f>
        <v>0</v>
      </c>
      <c r="D178" s="287">
        <f>InputData!AL177</f>
        <v>0</v>
      </c>
      <c r="E178" s="287">
        <f>InputData!AM177</f>
        <v>0</v>
      </c>
      <c r="F178" s="287">
        <f>InputData!AN177</f>
        <v>0</v>
      </c>
      <c r="G178" s="741">
        <f>IF($AA$3&lt;$AD$3,EXP(InputData!$AB177*$AA$3^$AQ$2+InputData!$AA177),1)</f>
        <v>1</v>
      </c>
      <c r="H178" s="284">
        <f>IF($AB$3&lt;$AD$3,EXP(InputData!$AB177*$AB$3^$AQ$2+InputData!$AA177),1)</f>
        <v>1</v>
      </c>
      <c r="I178" s="284">
        <f>IF($AC$3&lt;$AD$3,EXP(InputData!$AB177*$AC$3^$AQ$2+InputData!$AA177),1)</f>
        <v>1</v>
      </c>
      <c r="J178" s="284">
        <f>IF($AD$3&lt;$AD$3,EXP(InputData!$AB177*$AD$3^RRinputs!$F$3+InputData!$AA177),1)</f>
        <v>1</v>
      </c>
      <c r="K178" s="741">
        <f>IF($AA$3&lt;$AD$3,EXP(InputData!$AD177*$AA$3^$AQ$3+InputData!$AC177),1)</f>
        <v>1</v>
      </c>
      <c r="L178" s="284">
        <f>IF($AB$3&lt;$AD$3,EXP(InputData!$AD177*$AB$3^$AQ$3+InputData!$AC177),1)</f>
        <v>1</v>
      </c>
      <c r="M178" s="284">
        <f>IF($AC$3&lt;$AD$3,EXP(InputData!$AD177*$AC$3^$AQ$3+InputData!$AC177),1)</f>
        <v>1</v>
      </c>
      <c r="N178" s="285">
        <f>IF($AD$3&lt;$AD$3,EXP(InputData!$AD177*$AD$3^RRinputs!$F$3+InputData!$AC177),1)</f>
        <v>1</v>
      </c>
      <c r="O178" s="955">
        <f>IF($AA$4&lt;$AD$3,EXP(InputData!$AF177*$AA$3^$AQ$2+InputData!$AE177),1)</f>
        <v>1</v>
      </c>
      <c r="P178" s="284">
        <f>IF($AB$3&lt;$AD$3,EXP(InputData!$AF177*$AB$3^$AQ$2+InputData!$AE177),1)</f>
        <v>1</v>
      </c>
      <c r="Q178" s="284">
        <f>IF($AC$3&lt;$AD$3,EXP(InputData!$AF177*$AC$3^$AQ$2+InputData!$AE177),1)</f>
        <v>1</v>
      </c>
      <c r="R178" s="284">
        <v>1</v>
      </c>
      <c r="S178" s="741">
        <f>IF($AA$3&lt;$AD$3,EXP(InputData!$AH177*$AA$3^$AQ$3+InputData!$AG177),1)</f>
        <v>1</v>
      </c>
      <c r="T178" s="284">
        <f>IF($AB$3&lt;$AD$3,EXP(InputData!$AH177*$AB$3^$AQ$3+InputData!$AG177),1)</f>
        <v>1</v>
      </c>
      <c r="U178" s="284">
        <f>IF($AC$3&lt;$AD$3,EXP(InputData!$AH177*$AC$3^$AQ$3+InputData!$AG177),1)</f>
        <v>1</v>
      </c>
      <c r="V178" s="284">
        <f>IF($AD$3&lt;$AD$3,EXP(InputData!$AH177*$AD$3^RRinputs!$F$3+InputData!$AG177),1)</f>
        <v>1</v>
      </c>
      <c r="W178" s="741">
        <f>IF($AA$3&lt;$AD$3,EXP(InputData!$AJ177*$AA$3^$AQ$2+InputData!$AI177),1)</f>
        <v>1</v>
      </c>
      <c r="X178" s="284">
        <f>IF($AB$3&lt;$AD$3,EXP(InputData!$AJ177*$AB$3^$AQ$2+InputData!$AI177),1)</f>
        <v>1</v>
      </c>
      <c r="Y178" s="284">
        <f>IF($AC$3&lt;$AD$3,EXP(InputData!$AJ177*$AC$3^$AQ$2+InputData!$AI177),1)</f>
        <v>1</v>
      </c>
      <c r="Z178" s="284">
        <f>IF($AD$3&lt;$AD$3,EXP(InputData!$AJ177*$AD$3^RRinputs!F$3+InputData!$AI177),1)</f>
        <v>1</v>
      </c>
      <c r="AA178" s="949">
        <f>AA$3+'Run model'!$F$13</f>
        <v>204.75000001000006</v>
      </c>
      <c r="AB178" s="724">
        <f>AB$3+'Run model'!$F$13</f>
        <v>486.45570000000004</v>
      </c>
      <c r="AC178" s="724">
        <f>AC$3+'Run model'!$F$13</f>
        <v>1229.4259999999999</v>
      </c>
      <c r="AD178" s="724">
        <f>AD$3+'Run model'!$F$13</f>
        <v>3305.181</v>
      </c>
      <c r="AE178" s="263">
        <f>IF(AA178&lt;$AD$3,EXP(InputData!$AB177*AA178^$AQ$2+InputData!$AA177),1)</f>
        <v>1</v>
      </c>
      <c r="AF178" s="264">
        <f>IF(AB178&lt;$AD$3,EXP(InputData!$AB177*AB178^$AQ$2+InputData!$AA177),1)</f>
        <v>1</v>
      </c>
      <c r="AG178" s="264">
        <f>IF(AC178&lt;$AD$3,EXP(InputData!$AB177*AC178^$AQ$2+InputData!$AA177),1)</f>
        <v>1</v>
      </c>
      <c r="AH178" s="264">
        <v>1</v>
      </c>
      <c r="AI178" s="741">
        <f>IF(AA178&lt;$AD$3,EXP(InputData!$AD177*AA178^$AQ$3+InputData!$AC177),1)</f>
        <v>1</v>
      </c>
      <c r="AJ178" s="284">
        <f>IF(AB178&lt;$AD$3,EXP(InputData!$AD177*AB178^$AQ$3+InputData!$AC177),1)</f>
        <v>1</v>
      </c>
      <c r="AK178" s="284">
        <f>IF(AC178&lt;$AD$3,EXP(InputData!$AD177*AC178^$AQ$3+InputData!$AC177),1)</f>
        <v>1</v>
      </c>
      <c r="AL178" s="284">
        <v>1</v>
      </c>
      <c r="AM178" s="741">
        <f>IF(AA178&lt;$AD$3,EXP(InputData!$AF177*AA178^$AQ$2+InputData!$AE177),1)</f>
        <v>1</v>
      </c>
      <c r="AN178" s="284">
        <f>IF(AB178&lt;$AD$3,EXP(InputData!$AF177*AB178^$AQ$2+InputData!$AE177),1)</f>
        <v>1</v>
      </c>
      <c r="AO178" s="284">
        <f>IF(AC178&lt;$AD$3,EXP(InputData!$AF177*AC178^$AQ$2+InputData!$AE177),1)</f>
        <v>1</v>
      </c>
      <c r="AP178" s="285">
        <v>1</v>
      </c>
      <c r="AQ178" s="284">
        <f>IF(AA178&lt;$AD$3,EXP(InputData!$AH177*AA178^RRinputs!F$3+InputData!$AG177),1)</f>
        <v>1</v>
      </c>
      <c r="AR178" s="284">
        <f>IF(AB178&lt;$AD$3,EXP(InputData!$AH177*AB178^$AQ$3+InputData!$AG177),1)</f>
        <v>1</v>
      </c>
      <c r="AS178" s="284">
        <f>IF(AC178&lt;$AD$3,EXP(InputData!$AH177*AC178^$AQ$3+InputData!$AG177),1)</f>
        <v>1</v>
      </c>
      <c r="AT178" s="284">
        <v>1</v>
      </c>
      <c r="AU178" s="741">
        <f>IF(AA178&lt;$AD$3,EXP(InputData!$AJ177*AA178^$AQ$2+InputData!$AI177),1)</f>
        <v>1</v>
      </c>
      <c r="AV178" s="284">
        <f>IF(AB178&lt;$AD$3,EXP(InputData!$AJ177*AB178^$AQ$2+InputData!$AI177),1)</f>
        <v>1</v>
      </c>
      <c r="AW178" s="284">
        <f>IF(AC178&lt;$AD$3,EXP(InputData!$AJ177*AC178^$AQ$2+InputData!$AI177),1)</f>
        <v>1</v>
      </c>
      <c r="AX178" s="285">
        <v>1</v>
      </c>
      <c r="AY178" s="586">
        <f>-Diabetes!AK177*(InputData!$BB$5-1)/(Diabetes!Q177*(InputData!$BB$5-1)+1)</f>
        <v>0</v>
      </c>
      <c r="AZ178" s="587">
        <f>-Diabetes!AK177*(InputData!$BC$5-1)/(Diabetes!Q177*(InputData!$BC$5-1)+1)</f>
        <v>0</v>
      </c>
      <c r="BA178" s="588">
        <f t="shared" si="24"/>
        <v>0</v>
      </c>
      <c r="BB178" s="589">
        <f t="shared" si="25"/>
        <v>0</v>
      </c>
      <c r="BC178" s="584">
        <f t="shared" si="34"/>
        <v>0</v>
      </c>
      <c r="BD178" s="589">
        <f t="shared" si="26"/>
        <v>0</v>
      </c>
      <c r="BE178" s="590">
        <f t="shared" si="27"/>
        <v>0</v>
      </c>
      <c r="BF178" s="589">
        <f t="shared" si="28"/>
        <v>1</v>
      </c>
      <c r="BG178" s="589">
        <f t="shared" si="29"/>
        <v>1</v>
      </c>
      <c r="BH178" s="588">
        <f>(1-BA178*(1-InputData!$BD$233))</f>
        <v>1</v>
      </c>
      <c r="BI178" s="589">
        <f>(1-BB178*(1-InputData!$BD$234))</f>
        <v>1</v>
      </c>
      <c r="BJ178" s="589">
        <f t="shared" si="30"/>
        <v>1</v>
      </c>
      <c r="BK178" s="589">
        <f t="shared" si="31"/>
        <v>1</v>
      </c>
      <c r="BL178" s="590">
        <f t="shared" si="32"/>
        <v>1</v>
      </c>
    </row>
    <row r="179" spans="1:64">
      <c r="A179" s="8" t="s">
        <v>14</v>
      </c>
      <c r="B179">
        <f t="shared" si="33"/>
        <v>169</v>
      </c>
      <c r="C179" s="286">
        <f>InputData!AK178</f>
        <v>0</v>
      </c>
      <c r="D179" s="287">
        <f>InputData!AL178</f>
        <v>0</v>
      </c>
      <c r="E179" s="287">
        <f>InputData!AM178</f>
        <v>0</v>
      </c>
      <c r="F179" s="287">
        <f>InputData!AN178</f>
        <v>0</v>
      </c>
      <c r="G179" s="741">
        <f>IF($AA$3&lt;$AD$3,EXP(InputData!$AB178*$AA$3^$AQ$2+InputData!$AA178),1)</f>
        <v>1</v>
      </c>
      <c r="H179" s="284">
        <f>IF($AB$3&lt;$AD$3,EXP(InputData!$AB178*$AB$3^$AQ$2+InputData!$AA178),1)</f>
        <v>1</v>
      </c>
      <c r="I179" s="284">
        <f>IF($AC$3&lt;$AD$3,EXP(InputData!$AB178*$AC$3^$AQ$2+InputData!$AA178),1)</f>
        <v>1</v>
      </c>
      <c r="J179" s="284">
        <f>IF($AD$3&lt;$AD$3,EXP(InputData!$AB178*$AD$3^RRinputs!$F$3+InputData!$AA178),1)</f>
        <v>1</v>
      </c>
      <c r="K179" s="741">
        <f>IF($AA$3&lt;$AD$3,EXP(InputData!$AD178*$AA$3^$AQ$3+InputData!$AC178),1)</f>
        <v>1</v>
      </c>
      <c r="L179" s="284">
        <f>IF($AB$3&lt;$AD$3,EXP(InputData!$AD178*$AB$3^$AQ$3+InputData!$AC178),1)</f>
        <v>1</v>
      </c>
      <c r="M179" s="284">
        <f>IF($AC$3&lt;$AD$3,EXP(InputData!$AD178*$AC$3^$AQ$3+InputData!$AC178),1)</f>
        <v>1</v>
      </c>
      <c r="N179" s="285">
        <f>IF($AD$3&lt;$AD$3,EXP(InputData!$AD178*$AD$3^RRinputs!$F$3+InputData!$AC178),1)</f>
        <v>1</v>
      </c>
      <c r="O179" s="955">
        <f>IF($AA$4&lt;$AD$3,EXP(InputData!$AF178*$AA$3^$AQ$2+InputData!$AE178),1)</f>
        <v>1</v>
      </c>
      <c r="P179" s="284">
        <f>IF($AB$3&lt;$AD$3,EXP(InputData!$AF178*$AB$3^$AQ$2+InputData!$AE178),1)</f>
        <v>1</v>
      </c>
      <c r="Q179" s="284">
        <f>IF($AC$3&lt;$AD$3,EXP(InputData!$AF178*$AC$3^$AQ$2+InputData!$AE178),1)</f>
        <v>1</v>
      </c>
      <c r="R179" s="284">
        <v>1</v>
      </c>
      <c r="S179" s="741">
        <f>IF($AA$3&lt;$AD$3,EXP(InputData!$AH178*$AA$3^$AQ$3+InputData!$AG178),1)</f>
        <v>1</v>
      </c>
      <c r="T179" s="284">
        <f>IF($AB$3&lt;$AD$3,EXP(InputData!$AH178*$AB$3^$AQ$3+InputData!$AG178),1)</f>
        <v>1</v>
      </c>
      <c r="U179" s="284">
        <f>IF($AC$3&lt;$AD$3,EXP(InputData!$AH178*$AC$3^$AQ$3+InputData!$AG178),1)</f>
        <v>1</v>
      </c>
      <c r="V179" s="284">
        <f>IF($AD$3&lt;$AD$3,EXP(InputData!$AH178*$AD$3^RRinputs!$F$3+InputData!$AG178),1)</f>
        <v>1</v>
      </c>
      <c r="W179" s="741">
        <f>IF($AA$3&lt;$AD$3,EXP(InputData!$AJ178*$AA$3^$AQ$2+InputData!$AI178),1)</f>
        <v>1</v>
      </c>
      <c r="X179" s="284">
        <f>IF($AB$3&lt;$AD$3,EXP(InputData!$AJ178*$AB$3^$AQ$2+InputData!$AI178),1)</f>
        <v>1</v>
      </c>
      <c r="Y179" s="284">
        <f>IF($AC$3&lt;$AD$3,EXP(InputData!$AJ178*$AC$3^$AQ$2+InputData!$AI178),1)</f>
        <v>1</v>
      </c>
      <c r="Z179" s="284">
        <f>IF($AD$3&lt;$AD$3,EXP(InputData!$AJ178*$AD$3^RRinputs!F$3+InputData!$AI178),1)</f>
        <v>1</v>
      </c>
      <c r="AA179" s="949">
        <f>AA$3+'Run model'!$F$13</f>
        <v>204.75000001000006</v>
      </c>
      <c r="AB179" s="724">
        <f>AB$3+'Run model'!$F$13</f>
        <v>486.45570000000004</v>
      </c>
      <c r="AC179" s="724">
        <f>AC$3+'Run model'!$F$13</f>
        <v>1229.4259999999999</v>
      </c>
      <c r="AD179" s="724">
        <f>AD$3+'Run model'!$F$13</f>
        <v>3305.181</v>
      </c>
      <c r="AE179" s="263">
        <f>IF(AA179&lt;$AD$3,EXP(InputData!$AB178*AA179^$AQ$2+InputData!$AA178),1)</f>
        <v>1</v>
      </c>
      <c r="AF179" s="264">
        <f>IF(AB179&lt;$AD$3,EXP(InputData!$AB178*AB179^$AQ$2+InputData!$AA178),1)</f>
        <v>1</v>
      </c>
      <c r="AG179" s="264">
        <f>IF(AC179&lt;$AD$3,EXP(InputData!$AB178*AC179^$AQ$2+InputData!$AA178),1)</f>
        <v>1</v>
      </c>
      <c r="AH179" s="264">
        <v>1</v>
      </c>
      <c r="AI179" s="741">
        <f>IF(AA179&lt;$AD$3,EXP(InputData!$AD178*AA179^$AQ$3+InputData!$AC178),1)</f>
        <v>1</v>
      </c>
      <c r="AJ179" s="284">
        <f>IF(AB179&lt;$AD$3,EXP(InputData!$AD178*AB179^$AQ$3+InputData!$AC178),1)</f>
        <v>1</v>
      </c>
      <c r="AK179" s="284">
        <f>IF(AC179&lt;$AD$3,EXP(InputData!$AD178*AC179^$AQ$3+InputData!$AC178),1)</f>
        <v>1</v>
      </c>
      <c r="AL179" s="284">
        <v>1</v>
      </c>
      <c r="AM179" s="741">
        <f>IF(AA179&lt;$AD$3,EXP(InputData!$AF178*AA179^$AQ$2+InputData!$AE178),1)</f>
        <v>1</v>
      </c>
      <c r="AN179" s="284">
        <f>IF(AB179&lt;$AD$3,EXP(InputData!$AF178*AB179^$AQ$2+InputData!$AE178),1)</f>
        <v>1</v>
      </c>
      <c r="AO179" s="284">
        <f>IF(AC179&lt;$AD$3,EXP(InputData!$AF178*AC179^$AQ$2+InputData!$AE178),1)</f>
        <v>1</v>
      </c>
      <c r="AP179" s="285">
        <v>1</v>
      </c>
      <c r="AQ179" s="284">
        <f>IF(AA179&lt;$AD$3,EXP(InputData!$AH178*AA179^RRinputs!F$3+InputData!$AG178),1)</f>
        <v>1</v>
      </c>
      <c r="AR179" s="284">
        <f>IF(AB179&lt;$AD$3,EXP(InputData!$AH178*AB179^$AQ$3+InputData!$AG178),1)</f>
        <v>1</v>
      </c>
      <c r="AS179" s="284">
        <f>IF(AC179&lt;$AD$3,EXP(InputData!$AH178*AC179^$AQ$3+InputData!$AG178),1)</f>
        <v>1</v>
      </c>
      <c r="AT179" s="284">
        <v>1</v>
      </c>
      <c r="AU179" s="741">
        <f>IF(AA179&lt;$AD$3,EXP(InputData!$AJ178*AA179^$AQ$2+InputData!$AI178),1)</f>
        <v>1</v>
      </c>
      <c r="AV179" s="284">
        <f>IF(AB179&lt;$AD$3,EXP(InputData!$AJ178*AB179^$AQ$2+InputData!$AI178),1)</f>
        <v>1</v>
      </c>
      <c r="AW179" s="284">
        <f>IF(AC179&lt;$AD$3,EXP(InputData!$AJ178*AC179^$AQ$2+InputData!$AI178),1)</f>
        <v>1</v>
      </c>
      <c r="AX179" s="285">
        <v>1</v>
      </c>
      <c r="AY179" s="586">
        <f>-Diabetes!AK178*(InputData!$BB$5-1)/(Diabetes!Q178*(InputData!$BB$5-1)+1)</f>
        <v>0</v>
      </c>
      <c r="AZ179" s="587">
        <f>-Diabetes!AK178*(InputData!$BC$5-1)/(Diabetes!Q178*(InputData!$BC$5-1)+1)</f>
        <v>0</v>
      </c>
      <c r="BA179" s="588">
        <f t="shared" si="24"/>
        <v>0</v>
      </c>
      <c r="BB179" s="589">
        <f t="shared" si="25"/>
        <v>0</v>
      </c>
      <c r="BC179" s="584">
        <f t="shared" si="34"/>
        <v>0</v>
      </c>
      <c r="BD179" s="589">
        <f t="shared" si="26"/>
        <v>0</v>
      </c>
      <c r="BE179" s="590">
        <f t="shared" si="27"/>
        <v>0</v>
      </c>
      <c r="BF179" s="589">
        <f t="shared" si="28"/>
        <v>1</v>
      </c>
      <c r="BG179" s="589">
        <f t="shared" si="29"/>
        <v>1</v>
      </c>
      <c r="BH179" s="588">
        <f>(1-BA179*(1-InputData!$BD$233))</f>
        <v>1</v>
      </c>
      <c r="BI179" s="589">
        <f>(1-BB179*(1-InputData!$BD$234))</f>
        <v>1</v>
      </c>
      <c r="BJ179" s="589">
        <f t="shared" si="30"/>
        <v>1</v>
      </c>
      <c r="BK179" s="589">
        <f t="shared" si="31"/>
        <v>1</v>
      </c>
      <c r="BL179" s="590">
        <f t="shared" si="32"/>
        <v>1</v>
      </c>
    </row>
    <row r="180" spans="1:64">
      <c r="A180" s="8" t="s">
        <v>14</v>
      </c>
      <c r="B180">
        <f t="shared" si="33"/>
        <v>170</v>
      </c>
      <c r="C180" s="286">
        <f>InputData!AK179</f>
        <v>0</v>
      </c>
      <c r="D180" s="287">
        <f>InputData!AL179</f>
        <v>0</v>
      </c>
      <c r="E180" s="287">
        <f>InputData!AM179</f>
        <v>0</v>
      </c>
      <c r="F180" s="287">
        <f>InputData!AN179</f>
        <v>0</v>
      </c>
      <c r="G180" s="741">
        <f>IF($AA$3&lt;$AD$3,EXP(InputData!$AB179*$AA$3^$AQ$2+InputData!$AA179),1)</f>
        <v>1</v>
      </c>
      <c r="H180" s="284">
        <f>IF($AB$3&lt;$AD$3,EXP(InputData!$AB179*$AB$3^$AQ$2+InputData!$AA179),1)</f>
        <v>1</v>
      </c>
      <c r="I180" s="284">
        <f>IF($AC$3&lt;$AD$3,EXP(InputData!$AB179*$AC$3^$AQ$2+InputData!$AA179),1)</f>
        <v>1</v>
      </c>
      <c r="J180" s="284">
        <f>IF($AD$3&lt;$AD$3,EXP(InputData!$AB179*$AD$3^RRinputs!$F$3+InputData!$AA179),1)</f>
        <v>1</v>
      </c>
      <c r="K180" s="741">
        <f>IF($AA$3&lt;$AD$3,EXP(InputData!$AD179*$AA$3^$AQ$3+InputData!$AC179),1)</f>
        <v>1</v>
      </c>
      <c r="L180" s="284">
        <f>IF($AB$3&lt;$AD$3,EXP(InputData!$AD179*$AB$3^$AQ$3+InputData!$AC179),1)</f>
        <v>1</v>
      </c>
      <c r="M180" s="284">
        <f>IF($AC$3&lt;$AD$3,EXP(InputData!$AD179*$AC$3^$AQ$3+InputData!$AC179),1)</f>
        <v>1</v>
      </c>
      <c r="N180" s="285">
        <f>IF($AD$3&lt;$AD$3,EXP(InputData!$AD179*$AD$3^RRinputs!$F$3+InputData!$AC179),1)</f>
        <v>1</v>
      </c>
      <c r="O180" s="955">
        <f>IF($AA$4&lt;$AD$3,EXP(InputData!$AF179*$AA$3^$AQ$2+InputData!$AE179),1)</f>
        <v>1</v>
      </c>
      <c r="P180" s="284">
        <f>IF($AB$3&lt;$AD$3,EXP(InputData!$AF179*$AB$3^$AQ$2+InputData!$AE179),1)</f>
        <v>1</v>
      </c>
      <c r="Q180" s="284">
        <f>IF($AC$3&lt;$AD$3,EXP(InputData!$AF179*$AC$3^$AQ$2+InputData!$AE179),1)</f>
        <v>1</v>
      </c>
      <c r="R180" s="284">
        <v>1</v>
      </c>
      <c r="S180" s="741">
        <f>IF($AA$3&lt;$AD$3,EXP(InputData!$AH179*$AA$3^$AQ$3+InputData!$AG179),1)</f>
        <v>1</v>
      </c>
      <c r="T180" s="284">
        <f>IF($AB$3&lt;$AD$3,EXP(InputData!$AH179*$AB$3^$AQ$3+InputData!$AG179),1)</f>
        <v>1</v>
      </c>
      <c r="U180" s="284">
        <f>IF($AC$3&lt;$AD$3,EXP(InputData!$AH179*$AC$3^$AQ$3+InputData!$AG179),1)</f>
        <v>1</v>
      </c>
      <c r="V180" s="284">
        <f>IF($AD$3&lt;$AD$3,EXP(InputData!$AH179*$AD$3^RRinputs!$F$3+InputData!$AG179),1)</f>
        <v>1</v>
      </c>
      <c r="W180" s="741">
        <f>IF($AA$3&lt;$AD$3,EXP(InputData!$AJ179*$AA$3^$AQ$2+InputData!$AI179),1)</f>
        <v>1</v>
      </c>
      <c r="X180" s="284">
        <f>IF($AB$3&lt;$AD$3,EXP(InputData!$AJ179*$AB$3^$AQ$2+InputData!$AI179),1)</f>
        <v>1</v>
      </c>
      <c r="Y180" s="284">
        <f>IF($AC$3&lt;$AD$3,EXP(InputData!$AJ179*$AC$3^$AQ$2+InputData!$AI179),1)</f>
        <v>1</v>
      </c>
      <c r="Z180" s="284">
        <f>IF($AD$3&lt;$AD$3,EXP(InputData!$AJ179*$AD$3^RRinputs!F$3+InputData!$AI179),1)</f>
        <v>1</v>
      </c>
      <c r="AA180" s="949">
        <f>AA$3+'Run model'!$F$13</f>
        <v>204.75000001000006</v>
      </c>
      <c r="AB180" s="724">
        <f>AB$3+'Run model'!$F$13</f>
        <v>486.45570000000004</v>
      </c>
      <c r="AC180" s="724">
        <f>AC$3+'Run model'!$F$13</f>
        <v>1229.4259999999999</v>
      </c>
      <c r="AD180" s="724">
        <f>AD$3+'Run model'!$F$13</f>
        <v>3305.181</v>
      </c>
      <c r="AE180" s="263">
        <f>IF(AA180&lt;$AD$3,EXP(InputData!$AB179*AA180^$AQ$2+InputData!$AA179),1)</f>
        <v>1</v>
      </c>
      <c r="AF180" s="264">
        <f>IF(AB180&lt;$AD$3,EXP(InputData!$AB179*AB180^$AQ$2+InputData!$AA179),1)</f>
        <v>1</v>
      </c>
      <c r="AG180" s="264">
        <f>IF(AC180&lt;$AD$3,EXP(InputData!$AB179*AC180^$AQ$2+InputData!$AA179),1)</f>
        <v>1</v>
      </c>
      <c r="AH180" s="264">
        <v>1</v>
      </c>
      <c r="AI180" s="741">
        <f>IF(AA180&lt;$AD$3,EXP(InputData!$AD179*AA180^$AQ$3+InputData!$AC179),1)</f>
        <v>1</v>
      </c>
      <c r="AJ180" s="284">
        <f>IF(AB180&lt;$AD$3,EXP(InputData!$AD179*AB180^$AQ$3+InputData!$AC179),1)</f>
        <v>1</v>
      </c>
      <c r="AK180" s="284">
        <f>IF(AC180&lt;$AD$3,EXP(InputData!$AD179*AC180^$AQ$3+InputData!$AC179),1)</f>
        <v>1</v>
      </c>
      <c r="AL180" s="284">
        <v>1</v>
      </c>
      <c r="AM180" s="741">
        <f>IF(AA180&lt;$AD$3,EXP(InputData!$AF179*AA180^$AQ$2+InputData!$AE179),1)</f>
        <v>1</v>
      </c>
      <c r="AN180" s="284">
        <f>IF(AB180&lt;$AD$3,EXP(InputData!$AF179*AB180^$AQ$2+InputData!$AE179),1)</f>
        <v>1</v>
      </c>
      <c r="AO180" s="284">
        <f>IF(AC180&lt;$AD$3,EXP(InputData!$AF179*AC180^$AQ$2+InputData!$AE179),1)</f>
        <v>1</v>
      </c>
      <c r="AP180" s="285">
        <v>1</v>
      </c>
      <c r="AQ180" s="284">
        <f>IF(AA180&lt;$AD$3,EXP(InputData!$AH179*AA180^RRinputs!F$3+InputData!$AG179),1)</f>
        <v>1</v>
      </c>
      <c r="AR180" s="284">
        <f>IF(AB180&lt;$AD$3,EXP(InputData!$AH179*AB180^$AQ$3+InputData!$AG179),1)</f>
        <v>1</v>
      </c>
      <c r="AS180" s="284">
        <f>IF(AC180&lt;$AD$3,EXP(InputData!$AH179*AC180^$AQ$3+InputData!$AG179),1)</f>
        <v>1</v>
      </c>
      <c r="AT180" s="284">
        <v>1</v>
      </c>
      <c r="AU180" s="741">
        <f>IF(AA180&lt;$AD$3,EXP(InputData!$AJ179*AA180^$AQ$2+InputData!$AI179),1)</f>
        <v>1</v>
      </c>
      <c r="AV180" s="284">
        <f>IF(AB180&lt;$AD$3,EXP(InputData!$AJ179*AB180^$AQ$2+InputData!$AI179),1)</f>
        <v>1</v>
      </c>
      <c r="AW180" s="284">
        <f>IF(AC180&lt;$AD$3,EXP(InputData!$AJ179*AC180^$AQ$2+InputData!$AI179),1)</f>
        <v>1</v>
      </c>
      <c r="AX180" s="285">
        <v>1</v>
      </c>
      <c r="AY180" s="586">
        <f>-Diabetes!AK179*(InputData!$BB$5-1)/(Diabetes!Q179*(InputData!$BB$5-1)+1)</f>
        <v>0</v>
      </c>
      <c r="AZ180" s="587">
        <f>-Diabetes!AK179*(InputData!$BC$5-1)/(Diabetes!Q179*(InputData!$BC$5-1)+1)</f>
        <v>0</v>
      </c>
      <c r="BA180" s="588">
        <f t="shared" si="24"/>
        <v>0</v>
      </c>
      <c r="BB180" s="589">
        <f t="shared" si="25"/>
        <v>0</v>
      </c>
      <c r="BC180" s="584">
        <f t="shared" si="34"/>
        <v>0</v>
      </c>
      <c r="BD180" s="589">
        <f t="shared" si="26"/>
        <v>0</v>
      </c>
      <c r="BE180" s="590">
        <f t="shared" si="27"/>
        <v>0</v>
      </c>
      <c r="BF180" s="589">
        <f t="shared" si="28"/>
        <v>1</v>
      </c>
      <c r="BG180" s="589">
        <f t="shared" si="29"/>
        <v>1</v>
      </c>
      <c r="BH180" s="588">
        <f>(1-BA180*(1-InputData!$BD$233))</f>
        <v>1</v>
      </c>
      <c r="BI180" s="589">
        <f>(1-BB180*(1-InputData!$BD$234))</f>
        <v>1</v>
      </c>
      <c r="BJ180" s="589">
        <f t="shared" si="30"/>
        <v>1</v>
      </c>
      <c r="BK180" s="589">
        <f t="shared" si="31"/>
        <v>1</v>
      </c>
      <c r="BL180" s="590">
        <f t="shared" si="32"/>
        <v>1</v>
      </c>
    </row>
    <row r="181" spans="1:64">
      <c r="A181" s="8" t="s">
        <v>14</v>
      </c>
      <c r="B181">
        <f t="shared" si="33"/>
        <v>171</v>
      </c>
      <c r="C181" s="286">
        <f>InputData!AK180</f>
        <v>0</v>
      </c>
      <c r="D181" s="287">
        <f>InputData!AL180</f>
        <v>0</v>
      </c>
      <c r="E181" s="287">
        <f>InputData!AM180</f>
        <v>0</v>
      </c>
      <c r="F181" s="287">
        <f>InputData!AN180</f>
        <v>0</v>
      </c>
      <c r="G181" s="741">
        <f>IF($AA$3&lt;$AD$3,EXP(InputData!$AB180*$AA$3^$AQ$2+InputData!$AA180),1)</f>
        <v>1</v>
      </c>
      <c r="H181" s="284">
        <f>IF($AB$3&lt;$AD$3,EXP(InputData!$AB180*$AB$3^$AQ$2+InputData!$AA180),1)</f>
        <v>1</v>
      </c>
      <c r="I181" s="284">
        <f>IF($AC$3&lt;$AD$3,EXP(InputData!$AB180*$AC$3^$AQ$2+InputData!$AA180),1)</f>
        <v>1</v>
      </c>
      <c r="J181" s="284">
        <f>IF($AD$3&lt;$AD$3,EXP(InputData!$AB180*$AD$3^RRinputs!$F$3+InputData!$AA180),1)</f>
        <v>1</v>
      </c>
      <c r="K181" s="741">
        <f>IF($AA$3&lt;$AD$3,EXP(InputData!$AD180*$AA$3^$AQ$3+InputData!$AC180),1)</f>
        <v>1</v>
      </c>
      <c r="L181" s="284">
        <f>IF($AB$3&lt;$AD$3,EXP(InputData!$AD180*$AB$3^$AQ$3+InputData!$AC180),1)</f>
        <v>1</v>
      </c>
      <c r="M181" s="284">
        <f>IF($AC$3&lt;$AD$3,EXP(InputData!$AD180*$AC$3^$AQ$3+InputData!$AC180),1)</f>
        <v>1</v>
      </c>
      <c r="N181" s="285">
        <f>IF($AD$3&lt;$AD$3,EXP(InputData!$AD180*$AD$3^RRinputs!$F$3+InputData!$AC180),1)</f>
        <v>1</v>
      </c>
      <c r="O181" s="955">
        <f>IF($AA$4&lt;$AD$3,EXP(InputData!$AF180*$AA$3^$AQ$2+InputData!$AE180),1)</f>
        <v>1</v>
      </c>
      <c r="P181" s="284">
        <f>IF($AB$3&lt;$AD$3,EXP(InputData!$AF180*$AB$3^$AQ$2+InputData!$AE180),1)</f>
        <v>1</v>
      </c>
      <c r="Q181" s="284">
        <f>IF($AC$3&lt;$AD$3,EXP(InputData!$AF180*$AC$3^$AQ$2+InputData!$AE180),1)</f>
        <v>1</v>
      </c>
      <c r="R181" s="284">
        <v>1</v>
      </c>
      <c r="S181" s="741">
        <f>IF($AA$3&lt;$AD$3,EXP(InputData!$AH180*$AA$3^$AQ$3+InputData!$AG180),1)</f>
        <v>1</v>
      </c>
      <c r="T181" s="284">
        <f>IF($AB$3&lt;$AD$3,EXP(InputData!$AH180*$AB$3^$AQ$3+InputData!$AG180),1)</f>
        <v>1</v>
      </c>
      <c r="U181" s="284">
        <f>IF($AC$3&lt;$AD$3,EXP(InputData!$AH180*$AC$3^$AQ$3+InputData!$AG180),1)</f>
        <v>1</v>
      </c>
      <c r="V181" s="284">
        <f>IF($AD$3&lt;$AD$3,EXP(InputData!$AH180*$AD$3^RRinputs!$F$3+InputData!$AG180),1)</f>
        <v>1</v>
      </c>
      <c r="W181" s="741">
        <f>IF($AA$3&lt;$AD$3,EXP(InputData!$AJ180*$AA$3^$AQ$2+InputData!$AI180),1)</f>
        <v>1</v>
      </c>
      <c r="X181" s="284">
        <f>IF($AB$3&lt;$AD$3,EXP(InputData!$AJ180*$AB$3^$AQ$2+InputData!$AI180),1)</f>
        <v>1</v>
      </c>
      <c r="Y181" s="284">
        <f>IF($AC$3&lt;$AD$3,EXP(InputData!$AJ180*$AC$3^$AQ$2+InputData!$AI180),1)</f>
        <v>1</v>
      </c>
      <c r="Z181" s="284">
        <f>IF($AD$3&lt;$AD$3,EXP(InputData!$AJ180*$AD$3^RRinputs!F$3+InputData!$AI180),1)</f>
        <v>1</v>
      </c>
      <c r="AA181" s="949">
        <f>AA$3+'Run model'!$F$13</f>
        <v>204.75000001000006</v>
      </c>
      <c r="AB181" s="724">
        <f>AB$3+'Run model'!$F$13</f>
        <v>486.45570000000004</v>
      </c>
      <c r="AC181" s="724">
        <f>AC$3+'Run model'!$F$13</f>
        <v>1229.4259999999999</v>
      </c>
      <c r="AD181" s="724">
        <f>AD$3+'Run model'!$F$13</f>
        <v>3305.181</v>
      </c>
      <c r="AE181" s="263">
        <f>IF(AA181&lt;$AD$3,EXP(InputData!$AB180*AA181^$AQ$2+InputData!$AA180),1)</f>
        <v>1</v>
      </c>
      <c r="AF181" s="264">
        <f>IF(AB181&lt;$AD$3,EXP(InputData!$AB180*AB181^$AQ$2+InputData!$AA180),1)</f>
        <v>1</v>
      </c>
      <c r="AG181" s="264">
        <f>IF(AC181&lt;$AD$3,EXP(InputData!$AB180*AC181^$AQ$2+InputData!$AA180),1)</f>
        <v>1</v>
      </c>
      <c r="AH181" s="264">
        <v>1</v>
      </c>
      <c r="AI181" s="741">
        <f>IF(AA181&lt;$AD$3,EXP(InputData!$AD180*AA181^$AQ$3+InputData!$AC180),1)</f>
        <v>1</v>
      </c>
      <c r="AJ181" s="284">
        <f>IF(AB181&lt;$AD$3,EXP(InputData!$AD180*AB181^$AQ$3+InputData!$AC180),1)</f>
        <v>1</v>
      </c>
      <c r="AK181" s="284">
        <f>IF(AC181&lt;$AD$3,EXP(InputData!$AD180*AC181^$AQ$3+InputData!$AC180),1)</f>
        <v>1</v>
      </c>
      <c r="AL181" s="284">
        <v>1</v>
      </c>
      <c r="AM181" s="741">
        <f>IF(AA181&lt;$AD$3,EXP(InputData!$AF180*AA181^$AQ$2+InputData!$AE180),1)</f>
        <v>1</v>
      </c>
      <c r="AN181" s="284">
        <f>IF(AB181&lt;$AD$3,EXP(InputData!$AF180*AB181^$AQ$2+InputData!$AE180),1)</f>
        <v>1</v>
      </c>
      <c r="AO181" s="284">
        <f>IF(AC181&lt;$AD$3,EXP(InputData!$AF180*AC181^$AQ$2+InputData!$AE180),1)</f>
        <v>1</v>
      </c>
      <c r="AP181" s="285">
        <v>1</v>
      </c>
      <c r="AQ181" s="284">
        <f>IF(AA181&lt;$AD$3,EXP(InputData!$AH180*AA181^RRinputs!F$3+InputData!$AG180),1)</f>
        <v>1</v>
      </c>
      <c r="AR181" s="284">
        <f>IF(AB181&lt;$AD$3,EXP(InputData!$AH180*AB181^$AQ$3+InputData!$AG180),1)</f>
        <v>1</v>
      </c>
      <c r="AS181" s="284">
        <f>IF(AC181&lt;$AD$3,EXP(InputData!$AH180*AC181^$AQ$3+InputData!$AG180),1)</f>
        <v>1</v>
      </c>
      <c r="AT181" s="284">
        <v>1</v>
      </c>
      <c r="AU181" s="741">
        <f>IF(AA181&lt;$AD$3,EXP(InputData!$AJ180*AA181^$AQ$2+InputData!$AI180),1)</f>
        <v>1</v>
      </c>
      <c r="AV181" s="284">
        <f>IF(AB181&lt;$AD$3,EXP(InputData!$AJ180*AB181^$AQ$2+InputData!$AI180),1)</f>
        <v>1</v>
      </c>
      <c r="AW181" s="284">
        <f>IF(AC181&lt;$AD$3,EXP(InputData!$AJ180*AC181^$AQ$2+InputData!$AI180),1)</f>
        <v>1</v>
      </c>
      <c r="AX181" s="285">
        <v>1</v>
      </c>
      <c r="AY181" s="586">
        <f>-Diabetes!AK180*(InputData!$BB$5-1)/(Diabetes!Q180*(InputData!$BB$5-1)+1)</f>
        <v>0</v>
      </c>
      <c r="AZ181" s="587">
        <f>-Diabetes!AK180*(InputData!$BC$5-1)/(Diabetes!Q180*(InputData!$BC$5-1)+1)</f>
        <v>0</v>
      </c>
      <c r="BA181" s="588">
        <f t="shared" si="24"/>
        <v>0</v>
      </c>
      <c r="BB181" s="589">
        <f t="shared" si="25"/>
        <v>0</v>
      </c>
      <c r="BC181" s="584">
        <f t="shared" si="34"/>
        <v>0</v>
      </c>
      <c r="BD181" s="589">
        <f t="shared" si="26"/>
        <v>0</v>
      </c>
      <c r="BE181" s="590">
        <f t="shared" si="27"/>
        <v>0</v>
      </c>
      <c r="BF181" s="589">
        <f t="shared" si="28"/>
        <v>1</v>
      </c>
      <c r="BG181" s="589">
        <f t="shared" si="29"/>
        <v>1</v>
      </c>
      <c r="BH181" s="588">
        <f>(1-BA181*(1-InputData!$BD$233))</f>
        <v>1</v>
      </c>
      <c r="BI181" s="589">
        <f>(1-BB181*(1-InputData!$BD$234))</f>
        <v>1</v>
      </c>
      <c r="BJ181" s="589">
        <f t="shared" si="30"/>
        <v>1</v>
      </c>
      <c r="BK181" s="589">
        <f t="shared" si="31"/>
        <v>1</v>
      </c>
      <c r="BL181" s="590">
        <f t="shared" si="32"/>
        <v>1</v>
      </c>
    </row>
    <row r="182" spans="1:64">
      <c r="A182" s="8" t="s">
        <v>14</v>
      </c>
      <c r="B182">
        <f t="shared" si="33"/>
        <v>172</v>
      </c>
      <c r="C182" s="286">
        <f>InputData!AK181</f>
        <v>0</v>
      </c>
      <c r="D182" s="287">
        <f>InputData!AL181</f>
        <v>0</v>
      </c>
      <c r="E182" s="287">
        <f>InputData!AM181</f>
        <v>0</v>
      </c>
      <c r="F182" s="287">
        <f>InputData!AN181</f>
        <v>0</v>
      </c>
      <c r="G182" s="741">
        <f>IF($AA$3&lt;$AD$3,EXP(InputData!$AB181*$AA$3^$AQ$2+InputData!$AA181),1)</f>
        <v>1</v>
      </c>
      <c r="H182" s="284">
        <f>IF($AB$3&lt;$AD$3,EXP(InputData!$AB181*$AB$3^$AQ$2+InputData!$AA181),1)</f>
        <v>1</v>
      </c>
      <c r="I182" s="284">
        <f>IF($AC$3&lt;$AD$3,EXP(InputData!$AB181*$AC$3^$AQ$2+InputData!$AA181),1)</f>
        <v>1</v>
      </c>
      <c r="J182" s="284">
        <f>IF($AD$3&lt;$AD$3,EXP(InputData!$AB181*$AD$3^RRinputs!$F$3+InputData!$AA181),1)</f>
        <v>1</v>
      </c>
      <c r="K182" s="741">
        <f>IF($AA$3&lt;$AD$3,EXP(InputData!$AD181*$AA$3^$AQ$3+InputData!$AC181),1)</f>
        <v>1</v>
      </c>
      <c r="L182" s="284">
        <f>IF($AB$3&lt;$AD$3,EXP(InputData!$AD181*$AB$3^$AQ$3+InputData!$AC181),1)</f>
        <v>1</v>
      </c>
      <c r="M182" s="284">
        <f>IF($AC$3&lt;$AD$3,EXP(InputData!$AD181*$AC$3^$AQ$3+InputData!$AC181),1)</f>
        <v>1</v>
      </c>
      <c r="N182" s="285">
        <f>IF($AD$3&lt;$AD$3,EXP(InputData!$AD181*$AD$3^RRinputs!$F$3+InputData!$AC181),1)</f>
        <v>1</v>
      </c>
      <c r="O182" s="955">
        <f>IF($AA$4&lt;$AD$3,EXP(InputData!$AF181*$AA$3^$AQ$2+InputData!$AE181),1)</f>
        <v>1</v>
      </c>
      <c r="P182" s="284">
        <f>IF($AB$3&lt;$AD$3,EXP(InputData!$AF181*$AB$3^$AQ$2+InputData!$AE181),1)</f>
        <v>1</v>
      </c>
      <c r="Q182" s="284">
        <f>IF($AC$3&lt;$AD$3,EXP(InputData!$AF181*$AC$3^$AQ$2+InputData!$AE181),1)</f>
        <v>1</v>
      </c>
      <c r="R182" s="284">
        <v>1</v>
      </c>
      <c r="S182" s="741">
        <f>IF($AA$3&lt;$AD$3,EXP(InputData!$AH181*$AA$3^$AQ$3+InputData!$AG181),1)</f>
        <v>1</v>
      </c>
      <c r="T182" s="284">
        <f>IF($AB$3&lt;$AD$3,EXP(InputData!$AH181*$AB$3^$AQ$3+InputData!$AG181),1)</f>
        <v>1</v>
      </c>
      <c r="U182" s="284">
        <f>IF($AC$3&lt;$AD$3,EXP(InputData!$AH181*$AC$3^$AQ$3+InputData!$AG181),1)</f>
        <v>1</v>
      </c>
      <c r="V182" s="284">
        <f>IF($AD$3&lt;$AD$3,EXP(InputData!$AH181*$AD$3^RRinputs!$F$3+InputData!$AG181),1)</f>
        <v>1</v>
      </c>
      <c r="W182" s="741">
        <f>IF($AA$3&lt;$AD$3,EXP(InputData!$AJ181*$AA$3^$AQ$2+InputData!$AI181),1)</f>
        <v>1</v>
      </c>
      <c r="X182" s="284">
        <f>IF($AB$3&lt;$AD$3,EXP(InputData!$AJ181*$AB$3^$AQ$2+InputData!$AI181),1)</f>
        <v>1</v>
      </c>
      <c r="Y182" s="284">
        <f>IF($AC$3&lt;$AD$3,EXP(InputData!$AJ181*$AC$3^$AQ$2+InputData!$AI181),1)</f>
        <v>1</v>
      </c>
      <c r="Z182" s="284">
        <f>IF($AD$3&lt;$AD$3,EXP(InputData!$AJ181*$AD$3^RRinputs!F$3+InputData!$AI181),1)</f>
        <v>1</v>
      </c>
      <c r="AA182" s="949">
        <f>AA$3+'Run model'!$F$13</f>
        <v>204.75000001000006</v>
      </c>
      <c r="AB182" s="724">
        <f>AB$3+'Run model'!$F$13</f>
        <v>486.45570000000004</v>
      </c>
      <c r="AC182" s="724">
        <f>AC$3+'Run model'!$F$13</f>
        <v>1229.4259999999999</v>
      </c>
      <c r="AD182" s="724">
        <f>AD$3+'Run model'!$F$13</f>
        <v>3305.181</v>
      </c>
      <c r="AE182" s="263">
        <f>IF(AA182&lt;$AD$3,EXP(InputData!$AB181*AA182^$AQ$2+InputData!$AA181),1)</f>
        <v>1</v>
      </c>
      <c r="AF182" s="264">
        <f>IF(AB182&lt;$AD$3,EXP(InputData!$AB181*AB182^$AQ$2+InputData!$AA181),1)</f>
        <v>1</v>
      </c>
      <c r="AG182" s="264">
        <f>IF(AC182&lt;$AD$3,EXP(InputData!$AB181*AC182^$AQ$2+InputData!$AA181),1)</f>
        <v>1</v>
      </c>
      <c r="AH182" s="264">
        <v>1</v>
      </c>
      <c r="AI182" s="741">
        <f>IF(AA182&lt;$AD$3,EXP(InputData!$AD181*AA182^$AQ$3+InputData!$AC181),1)</f>
        <v>1</v>
      </c>
      <c r="AJ182" s="284">
        <f>IF(AB182&lt;$AD$3,EXP(InputData!$AD181*AB182^$AQ$3+InputData!$AC181),1)</f>
        <v>1</v>
      </c>
      <c r="AK182" s="284">
        <f>IF(AC182&lt;$AD$3,EXP(InputData!$AD181*AC182^$AQ$3+InputData!$AC181),1)</f>
        <v>1</v>
      </c>
      <c r="AL182" s="284">
        <v>1</v>
      </c>
      <c r="AM182" s="741">
        <f>IF(AA182&lt;$AD$3,EXP(InputData!$AF181*AA182^$AQ$2+InputData!$AE181),1)</f>
        <v>1</v>
      </c>
      <c r="AN182" s="284">
        <f>IF(AB182&lt;$AD$3,EXP(InputData!$AF181*AB182^$AQ$2+InputData!$AE181),1)</f>
        <v>1</v>
      </c>
      <c r="AO182" s="284">
        <f>IF(AC182&lt;$AD$3,EXP(InputData!$AF181*AC182^$AQ$2+InputData!$AE181),1)</f>
        <v>1</v>
      </c>
      <c r="AP182" s="285">
        <v>1</v>
      </c>
      <c r="AQ182" s="284">
        <f>IF(AA182&lt;$AD$3,EXP(InputData!$AH181*AA182^RRinputs!F$3+InputData!$AG181),1)</f>
        <v>1</v>
      </c>
      <c r="AR182" s="284">
        <f>IF(AB182&lt;$AD$3,EXP(InputData!$AH181*AB182^$AQ$3+InputData!$AG181),1)</f>
        <v>1</v>
      </c>
      <c r="AS182" s="284">
        <f>IF(AC182&lt;$AD$3,EXP(InputData!$AH181*AC182^$AQ$3+InputData!$AG181),1)</f>
        <v>1</v>
      </c>
      <c r="AT182" s="284">
        <v>1</v>
      </c>
      <c r="AU182" s="741">
        <f>IF(AA182&lt;$AD$3,EXP(InputData!$AJ181*AA182^$AQ$2+InputData!$AI181),1)</f>
        <v>1</v>
      </c>
      <c r="AV182" s="284">
        <f>IF(AB182&lt;$AD$3,EXP(InputData!$AJ181*AB182^$AQ$2+InputData!$AI181),1)</f>
        <v>1</v>
      </c>
      <c r="AW182" s="284">
        <f>IF(AC182&lt;$AD$3,EXP(InputData!$AJ181*AC182^$AQ$2+InputData!$AI181),1)</f>
        <v>1</v>
      </c>
      <c r="AX182" s="285">
        <v>1</v>
      </c>
      <c r="AY182" s="586">
        <f>-Diabetes!AK181*(InputData!$BB$5-1)/(Diabetes!Q181*(InputData!$BB$5-1)+1)</f>
        <v>0</v>
      </c>
      <c r="AZ182" s="587">
        <f>-Diabetes!AK181*(InputData!$BC$5-1)/(Diabetes!Q181*(InputData!$BC$5-1)+1)</f>
        <v>0</v>
      </c>
      <c r="BA182" s="588">
        <f t="shared" si="24"/>
        <v>0</v>
      </c>
      <c r="BB182" s="589">
        <f t="shared" si="25"/>
        <v>0</v>
      </c>
      <c r="BC182" s="584">
        <f t="shared" si="34"/>
        <v>0</v>
      </c>
      <c r="BD182" s="589">
        <f t="shared" si="26"/>
        <v>0</v>
      </c>
      <c r="BE182" s="590">
        <f t="shared" si="27"/>
        <v>0</v>
      </c>
      <c r="BF182" s="589">
        <f t="shared" si="28"/>
        <v>1</v>
      </c>
      <c r="BG182" s="589">
        <f t="shared" si="29"/>
        <v>1</v>
      </c>
      <c r="BH182" s="588">
        <f>(1-BA182*(1-InputData!$BD$233))</f>
        <v>1</v>
      </c>
      <c r="BI182" s="589">
        <f>(1-BB182*(1-InputData!$BD$234))</f>
        <v>1</v>
      </c>
      <c r="BJ182" s="589">
        <f t="shared" si="30"/>
        <v>1</v>
      </c>
      <c r="BK182" s="589">
        <f t="shared" si="31"/>
        <v>1</v>
      </c>
      <c r="BL182" s="590">
        <f t="shared" si="32"/>
        <v>1</v>
      </c>
    </row>
    <row r="183" spans="1:64">
      <c r="A183" s="8" t="s">
        <v>14</v>
      </c>
      <c r="B183">
        <f t="shared" si="33"/>
        <v>173</v>
      </c>
      <c r="C183" s="286">
        <f>InputData!AK182</f>
        <v>0</v>
      </c>
      <c r="D183" s="287">
        <f>InputData!AL182</f>
        <v>0</v>
      </c>
      <c r="E183" s="287">
        <f>InputData!AM182</f>
        <v>0</v>
      </c>
      <c r="F183" s="287">
        <f>InputData!AN182</f>
        <v>0</v>
      </c>
      <c r="G183" s="741">
        <f>IF($AA$3&lt;$AD$3,EXP(InputData!$AB182*$AA$3^$AQ$2+InputData!$AA182),1)</f>
        <v>1</v>
      </c>
      <c r="H183" s="284">
        <f>IF($AB$3&lt;$AD$3,EXP(InputData!$AB182*$AB$3^$AQ$2+InputData!$AA182),1)</f>
        <v>1</v>
      </c>
      <c r="I183" s="284">
        <f>IF($AC$3&lt;$AD$3,EXP(InputData!$AB182*$AC$3^$AQ$2+InputData!$AA182),1)</f>
        <v>1</v>
      </c>
      <c r="J183" s="284">
        <f>IF($AD$3&lt;$AD$3,EXP(InputData!$AB182*$AD$3^RRinputs!$F$3+InputData!$AA182),1)</f>
        <v>1</v>
      </c>
      <c r="K183" s="741">
        <f>IF($AA$3&lt;$AD$3,EXP(InputData!$AD182*$AA$3^$AQ$3+InputData!$AC182),1)</f>
        <v>1</v>
      </c>
      <c r="L183" s="284">
        <f>IF($AB$3&lt;$AD$3,EXP(InputData!$AD182*$AB$3^$AQ$3+InputData!$AC182),1)</f>
        <v>1</v>
      </c>
      <c r="M183" s="284">
        <f>IF($AC$3&lt;$AD$3,EXP(InputData!$AD182*$AC$3^$AQ$3+InputData!$AC182),1)</f>
        <v>1</v>
      </c>
      <c r="N183" s="285">
        <f>IF($AD$3&lt;$AD$3,EXP(InputData!$AD182*$AD$3^RRinputs!$F$3+InputData!$AC182),1)</f>
        <v>1</v>
      </c>
      <c r="O183" s="955">
        <f>IF($AA$4&lt;$AD$3,EXP(InputData!$AF182*$AA$3^$AQ$2+InputData!$AE182),1)</f>
        <v>1</v>
      </c>
      <c r="P183" s="284">
        <f>IF($AB$3&lt;$AD$3,EXP(InputData!$AF182*$AB$3^$AQ$2+InputData!$AE182),1)</f>
        <v>1</v>
      </c>
      <c r="Q183" s="284">
        <f>IF($AC$3&lt;$AD$3,EXP(InputData!$AF182*$AC$3^$AQ$2+InputData!$AE182),1)</f>
        <v>1</v>
      </c>
      <c r="R183" s="284">
        <v>1</v>
      </c>
      <c r="S183" s="741">
        <f>IF($AA$3&lt;$AD$3,EXP(InputData!$AH182*$AA$3^$AQ$3+InputData!$AG182),1)</f>
        <v>1</v>
      </c>
      <c r="T183" s="284">
        <f>IF($AB$3&lt;$AD$3,EXP(InputData!$AH182*$AB$3^$AQ$3+InputData!$AG182),1)</f>
        <v>1</v>
      </c>
      <c r="U183" s="284">
        <f>IF($AC$3&lt;$AD$3,EXP(InputData!$AH182*$AC$3^$AQ$3+InputData!$AG182),1)</f>
        <v>1</v>
      </c>
      <c r="V183" s="284">
        <f>IF($AD$3&lt;$AD$3,EXP(InputData!$AH182*$AD$3^RRinputs!$F$3+InputData!$AG182),1)</f>
        <v>1</v>
      </c>
      <c r="W183" s="741">
        <f>IF($AA$3&lt;$AD$3,EXP(InputData!$AJ182*$AA$3^$AQ$2+InputData!$AI182),1)</f>
        <v>1</v>
      </c>
      <c r="X183" s="284">
        <f>IF($AB$3&lt;$AD$3,EXP(InputData!$AJ182*$AB$3^$AQ$2+InputData!$AI182),1)</f>
        <v>1</v>
      </c>
      <c r="Y183" s="284">
        <f>IF($AC$3&lt;$AD$3,EXP(InputData!$AJ182*$AC$3^$AQ$2+InputData!$AI182),1)</f>
        <v>1</v>
      </c>
      <c r="Z183" s="284">
        <f>IF($AD$3&lt;$AD$3,EXP(InputData!$AJ182*$AD$3^RRinputs!F$3+InputData!$AI182),1)</f>
        <v>1</v>
      </c>
      <c r="AA183" s="949">
        <f>AA$3+'Run model'!$F$13</f>
        <v>204.75000001000006</v>
      </c>
      <c r="AB183" s="724">
        <f>AB$3+'Run model'!$F$13</f>
        <v>486.45570000000004</v>
      </c>
      <c r="AC183" s="724">
        <f>AC$3+'Run model'!$F$13</f>
        <v>1229.4259999999999</v>
      </c>
      <c r="AD183" s="724">
        <f>AD$3+'Run model'!$F$13</f>
        <v>3305.181</v>
      </c>
      <c r="AE183" s="263">
        <f>IF(AA183&lt;$AD$3,EXP(InputData!$AB182*AA183^$AQ$2+InputData!$AA182),1)</f>
        <v>1</v>
      </c>
      <c r="AF183" s="264">
        <f>IF(AB183&lt;$AD$3,EXP(InputData!$AB182*AB183^$AQ$2+InputData!$AA182),1)</f>
        <v>1</v>
      </c>
      <c r="AG183" s="264">
        <f>IF(AC183&lt;$AD$3,EXP(InputData!$AB182*AC183^$AQ$2+InputData!$AA182),1)</f>
        <v>1</v>
      </c>
      <c r="AH183" s="264">
        <v>1</v>
      </c>
      <c r="AI183" s="741">
        <f>IF(AA183&lt;$AD$3,EXP(InputData!$AD182*AA183^$AQ$3+InputData!$AC182),1)</f>
        <v>1</v>
      </c>
      <c r="AJ183" s="284">
        <f>IF(AB183&lt;$AD$3,EXP(InputData!$AD182*AB183^$AQ$3+InputData!$AC182),1)</f>
        <v>1</v>
      </c>
      <c r="AK183" s="284">
        <f>IF(AC183&lt;$AD$3,EXP(InputData!$AD182*AC183^$AQ$3+InputData!$AC182),1)</f>
        <v>1</v>
      </c>
      <c r="AL183" s="284">
        <v>1</v>
      </c>
      <c r="AM183" s="741">
        <f>IF(AA183&lt;$AD$3,EXP(InputData!$AF182*AA183^$AQ$2+InputData!$AE182),1)</f>
        <v>1</v>
      </c>
      <c r="AN183" s="284">
        <f>IF(AB183&lt;$AD$3,EXP(InputData!$AF182*AB183^$AQ$2+InputData!$AE182),1)</f>
        <v>1</v>
      </c>
      <c r="AO183" s="284">
        <f>IF(AC183&lt;$AD$3,EXP(InputData!$AF182*AC183^$AQ$2+InputData!$AE182),1)</f>
        <v>1</v>
      </c>
      <c r="AP183" s="285">
        <v>1</v>
      </c>
      <c r="AQ183" s="284">
        <f>IF(AA183&lt;$AD$3,EXP(InputData!$AH182*AA183^RRinputs!F$3+InputData!$AG182),1)</f>
        <v>1</v>
      </c>
      <c r="AR183" s="284">
        <f>IF(AB183&lt;$AD$3,EXP(InputData!$AH182*AB183^$AQ$3+InputData!$AG182),1)</f>
        <v>1</v>
      </c>
      <c r="AS183" s="284">
        <f>IF(AC183&lt;$AD$3,EXP(InputData!$AH182*AC183^$AQ$3+InputData!$AG182),1)</f>
        <v>1</v>
      </c>
      <c r="AT183" s="284">
        <v>1</v>
      </c>
      <c r="AU183" s="741">
        <f>IF(AA183&lt;$AD$3,EXP(InputData!$AJ182*AA183^$AQ$2+InputData!$AI182),1)</f>
        <v>1</v>
      </c>
      <c r="AV183" s="284">
        <f>IF(AB183&lt;$AD$3,EXP(InputData!$AJ182*AB183^$AQ$2+InputData!$AI182),1)</f>
        <v>1</v>
      </c>
      <c r="AW183" s="284">
        <f>IF(AC183&lt;$AD$3,EXP(InputData!$AJ182*AC183^$AQ$2+InputData!$AI182),1)</f>
        <v>1</v>
      </c>
      <c r="AX183" s="285">
        <v>1</v>
      </c>
      <c r="AY183" s="586">
        <f>-Diabetes!AK182*(InputData!$BB$5-1)/(Diabetes!Q182*(InputData!$BB$5-1)+1)</f>
        <v>0</v>
      </c>
      <c r="AZ183" s="587">
        <f>-Diabetes!AK182*(InputData!$BC$5-1)/(Diabetes!Q182*(InputData!$BC$5-1)+1)</f>
        <v>0</v>
      </c>
      <c r="BA183" s="588">
        <f t="shared" si="24"/>
        <v>0</v>
      </c>
      <c r="BB183" s="589">
        <f t="shared" si="25"/>
        <v>0</v>
      </c>
      <c r="BC183" s="584">
        <f t="shared" si="34"/>
        <v>0</v>
      </c>
      <c r="BD183" s="589">
        <f t="shared" si="26"/>
        <v>0</v>
      </c>
      <c r="BE183" s="590">
        <f t="shared" si="27"/>
        <v>0</v>
      </c>
      <c r="BF183" s="589">
        <f t="shared" si="28"/>
        <v>1</v>
      </c>
      <c r="BG183" s="589">
        <f t="shared" si="29"/>
        <v>1</v>
      </c>
      <c r="BH183" s="588">
        <f>(1-BA183*(1-InputData!$BD$233))</f>
        <v>1</v>
      </c>
      <c r="BI183" s="589">
        <f>(1-BB183*(1-InputData!$BD$234))</f>
        <v>1</v>
      </c>
      <c r="BJ183" s="589">
        <f t="shared" si="30"/>
        <v>1</v>
      </c>
      <c r="BK183" s="589">
        <f t="shared" si="31"/>
        <v>1</v>
      </c>
      <c r="BL183" s="590">
        <f t="shared" si="32"/>
        <v>1</v>
      </c>
    </row>
    <row r="184" spans="1:64">
      <c r="A184" s="8" t="s">
        <v>14</v>
      </c>
      <c r="B184">
        <f t="shared" si="33"/>
        <v>174</v>
      </c>
      <c r="C184" s="286">
        <f>InputData!AK183</f>
        <v>0</v>
      </c>
      <c r="D184" s="287">
        <f>InputData!AL183</f>
        <v>0</v>
      </c>
      <c r="E184" s="287">
        <f>InputData!AM183</f>
        <v>0</v>
      </c>
      <c r="F184" s="287">
        <f>InputData!AN183</f>
        <v>0</v>
      </c>
      <c r="G184" s="741">
        <f>IF($AA$3&lt;$AD$3,EXP(InputData!$AB183*$AA$3^$AQ$2+InputData!$AA183),1)</f>
        <v>1</v>
      </c>
      <c r="H184" s="284">
        <f>IF($AB$3&lt;$AD$3,EXP(InputData!$AB183*$AB$3^$AQ$2+InputData!$AA183),1)</f>
        <v>1</v>
      </c>
      <c r="I184" s="284">
        <f>IF($AC$3&lt;$AD$3,EXP(InputData!$AB183*$AC$3^$AQ$2+InputData!$AA183),1)</f>
        <v>1</v>
      </c>
      <c r="J184" s="284">
        <f>IF($AD$3&lt;$AD$3,EXP(InputData!$AB183*$AD$3^RRinputs!$F$3+InputData!$AA183),1)</f>
        <v>1</v>
      </c>
      <c r="K184" s="741">
        <f>IF($AA$3&lt;$AD$3,EXP(InputData!$AD183*$AA$3^$AQ$3+InputData!$AC183),1)</f>
        <v>1</v>
      </c>
      <c r="L184" s="284">
        <f>IF($AB$3&lt;$AD$3,EXP(InputData!$AD183*$AB$3^$AQ$3+InputData!$AC183),1)</f>
        <v>1</v>
      </c>
      <c r="M184" s="284">
        <f>IF($AC$3&lt;$AD$3,EXP(InputData!$AD183*$AC$3^$AQ$3+InputData!$AC183),1)</f>
        <v>1</v>
      </c>
      <c r="N184" s="285">
        <f>IF($AD$3&lt;$AD$3,EXP(InputData!$AD183*$AD$3^RRinputs!$F$3+InputData!$AC183),1)</f>
        <v>1</v>
      </c>
      <c r="O184" s="955">
        <f>IF($AA$4&lt;$AD$3,EXP(InputData!$AF183*$AA$3^$AQ$2+InputData!$AE183),1)</f>
        <v>1</v>
      </c>
      <c r="P184" s="284">
        <f>IF($AB$3&lt;$AD$3,EXP(InputData!$AF183*$AB$3^$AQ$2+InputData!$AE183),1)</f>
        <v>1</v>
      </c>
      <c r="Q184" s="284">
        <f>IF($AC$3&lt;$AD$3,EXP(InputData!$AF183*$AC$3^$AQ$2+InputData!$AE183),1)</f>
        <v>1</v>
      </c>
      <c r="R184" s="284">
        <v>1</v>
      </c>
      <c r="S184" s="741">
        <f>IF($AA$3&lt;$AD$3,EXP(InputData!$AH183*$AA$3^$AQ$3+InputData!$AG183),1)</f>
        <v>1</v>
      </c>
      <c r="T184" s="284">
        <f>IF($AB$3&lt;$AD$3,EXP(InputData!$AH183*$AB$3^$AQ$3+InputData!$AG183),1)</f>
        <v>1</v>
      </c>
      <c r="U184" s="284">
        <f>IF($AC$3&lt;$AD$3,EXP(InputData!$AH183*$AC$3^$AQ$3+InputData!$AG183),1)</f>
        <v>1</v>
      </c>
      <c r="V184" s="284">
        <f>IF($AD$3&lt;$AD$3,EXP(InputData!$AH183*$AD$3^RRinputs!$F$3+InputData!$AG183),1)</f>
        <v>1</v>
      </c>
      <c r="W184" s="741">
        <f>IF($AA$3&lt;$AD$3,EXP(InputData!$AJ183*$AA$3^$AQ$2+InputData!$AI183),1)</f>
        <v>1</v>
      </c>
      <c r="X184" s="284">
        <f>IF($AB$3&lt;$AD$3,EXP(InputData!$AJ183*$AB$3^$AQ$2+InputData!$AI183),1)</f>
        <v>1</v>
      </c>
      <c r="Y184" s="284">
        <f>IF($AC$3&lt;$AD$3,EXP(InputData!$AJ183*$AC$3^$AQ$2+InputData!$AI183),1)</f>
        <v>1</v>
      </c>
      <c r="Z184" s="284">
        <f>IF($AD$3&lt;$AD$3,EXP(InputData!$AJ183*$AD$3^RRinputs!F$3+InputData!$AI183),1)</f>
        <v>1</v>
      </c>
      <c r="AA184" s="949">
        <f>AA$3+'Run model'!$F$13</f>
        <v>204.75000001000006</v>
      </c>
      <c r="AB184" s="724">
        <f>AB$3+'Run model'!$F$13</f>
        <v>486.45570000000004</v>
      </c>
      <c r="AC184" s="724">
        <f>AC$3+'Run model'!$F$13</f>
        <v>1229.4259999999999</v>
      </c>
      <c r="AD184" s="724">
        <f>AD$3+'Run model'!$F$13</f>
        <v>3305.181</v>
      </c>
      <c r="AE184" s="263">
        <f>IF(AA184&lt;$AD$3,EXP(InputData!$AB183*AA184^$AQ$2+InputData!$AA183),1)</f>
        <v>1</v>
      </c>
      <c r="AF184" s="264">
        <f>IF(AB184&lt;$AD$3,EXP(InputData!$AB183*AB184^$AQ$2+InputData!$AA183),1)</f>
        <v>1</v>
      </c>
      <c r="AG184" s="264">
        <f>IF(AC184&lt;$AD$3,EXP(InputData!$AB183*AC184^$AQ$2+InputData!$AA183),1)</f>
        <v>1</v>
      </c>
      <c r="AH184" s="264">
        <v>1</v>
      </c>
      <c r="AI184" s="741">
        <f>IF(AA184&lt;$AD$3,EXP(InputData!$AD183*AA184^$AQ$3+InputData!$AC183),1)</f>
        <v>1</v>
      </c>
      <c r="AJ184" s="284">
        <f>IF(AB184&lt;$AD$3,EXP(InputData!$AD183*AB184^$AQ$3+InputData!$AC183),1)</f>
        <v>1</v>
      </c>
      <c r="AK184" s="284">
        <f>IF(AC184&lt;$AD$3,EXP(InputData!$AD183*AC184^$AQ$3+InputData!$AC183),1)</f>
        <v>1</v>
      </c>
      <c r="AL184" s="284">
        <v>1</v>
      </c>
      <c r="AM184" s="741">
        <f>IF(AA184&lt;$AD$3,EXP(InputData!$AF183*AA184^$AQ$2+InputData!$AE183),1)</f>
        <v>1</v>
      </c>
      <c r="AN184" s="284">
        <f>IF(AB184&lt;$AD$3,EXP(InputData!$AF183*AB184^$AQ$2+InputData!$AE183),1)</f>
        <v>1</v>
      </c>
      <c r="AO184" s="284">
        <f>IF(AC184&lt;$AD$3,EXP(InputData!$AF183*AC184^$AQ$2+InputData!$AE183),1)</f>
        <v>1</v>
      </c>
      <c r="AP184" s="285">
        <v>1</v>
      </c>
      <c r="AQ184" s="284">
        <f>IF(AA184&lt;$AD$3,EXP(InputData!$AH183*AA184^RRinputs!F$3+InputData!$AG183),1)</f>
        <v>1</v>
      </c>
      <c r="AR184" s="284">
        <f>IF(AB184&lt;$AD$3,EXP(InputData!$AH183*AB184^$AQ$3+InputData!$AG183),1)</f>
        <v>1</v>
      </c>
      <c r="AS184" s="284">
        <f>IF(AC184&lt;$AD$3,EXP(InputData!$AH183*AC184^$AQ$3+InputData!$AG183),1)</f>
        <v>1</v>
      </c>
      <c r="AT184" s="284">
        <v>1</v>
      </c>
      <c r="AU184" s="741">
        <f>IF(AA184&lt;$AD$3,EXP(InputData!$AJ183*AA184^$AQ$2+InputData!$AI183),1)</f>
        <v>1</v>
      </c>
      <c r="AV184" s="284">
        <f>IF(AB184&lt;$AD$3,EXP(InputData!$AJ183*AB184^$AQ$2+InputData!$AI183),1)</f>
        <v>1</v>
      </c>
      <c r="AW184" s="284">
        <f>IF(AC184&lt;$AD$3,EXP(InputData!$AJ183*AC184^$AQ$2+InputData!$AI183),1)</f>
        <v>1</v>
      </c>
      <c r="AX184" s="285">
        <v>1</v>
      </c>
      <c r="AY184" s="586">
        <f>-Diabetes!AK183*(InputData!$BB$5-1)/(Diabetes!Q183*(InputData!$BB$5-1)+1)</f>
        <v>0</v>
      </c>
      <c r="AZ184" s="587">
        <f>-Diabetes!AK183*(InputData!$BC$5-1)/(Diabetes!Q183*(InputData!$BC$5-1)+1)</f>
        <v>0</v>
      </c>
      <c r="BA184" s="588">
        <f t="shared" si="24"/>
        <v>0</v>
      </c>
      <c r="BB184" s="589">
        <f t="shared" si="25"/>
        <v>0</v>
      </c>
      <c r="BC184" s="584">
        <f t="shared" si="34"/>
        <v>0</v>
      </c>
      <c r="BD184" s="589">
        <f t="shared" si="26"/>
        <v>0</v>
      </c>
      <c r="BE184" s="590">
        <f t="shared" si="27"/>
        <v>0</v>
      </c>
      <c r="BF184" s="589">
        <f t="shared" si="28"/>
        <v>1</v>
      </c>
      <c r="BG184" s="589">
        <f t="shared" si="29"/>
        <v>1</v>
      </c>
      <c r="BH184" s="588">
        <f>(1-BA184*(1-InputData!$BD$233))</f>
        <v>1</v>
      </c>
      <c r="BI184" s="589">
        <f>(1-BB184*(1-InputData!$BD$234))</f>
        <v>1</v>
      </c>
      <c r="BJ184" s="589">
        <f t="shared" si="30"/>
        <v>1</v>
      </c>
      <c r="BK184" s="589">
        <f t="shared" si="31"/>
        <v>1</v>
      </c>
      <c r="BL184" s="590">
        <f t="shared" si="32"/>
        <v>1</v>
      </c>
    </row>
    <row r="185" spans="1:64">
      <c r="A185" s="8" t="s">
        <v>14</v>
      </c>
      <c r="B185">
        <f t="shared" si="33"/>
        <v>175</v>
      </c>
      <c r="C185" s="286">
        <f>InputData!AK184</f>
        <v>0</v>
      </c>
      <c r="D185" s="287">
        <f>InputData!AL184</f>
        <v>0</v>
      </c>
      <c r="E185" s="287">
        <f>InputData!AM184</f>
        <v>0</v>
      </c>
      <c r="F185" s="287">
        <f>InputData!AN184</f>
        <v>0</v>
      </c>
      <c r="G185" s="741">
        <f>IF($AA$3&lt;$AD$3,EXP(InputData!$AB184*$AA$3^$AQ$2+InputData!$AA184),1)</f>
        <v>1</v>
      </c>
      <c r="H185" s="284">
        <f>IF($AB$3&lt;$AD$3,EXP(InputData!$AB184*$AB$3^$AQ$2+InputData!$AA184),1)</f>
        <v>1</v>
      </c>
      <c r="I185" s="284">
        <f>IF($AC$3&lt;$AD$3,EXP(InputData!$AB184*$AC$3^$AQ$2+InputData!$AA184),1)</f>
        <v>1</v>
      </c>
      <c r="J185" s="284">
        <f>IF($AD$3&lt;$AD$3,EXP(InputData!$AB184*$AD$3^RRinputs!$F$3+InputData!$AA184),1)</f>
        <v>1</v>
      </c>
      <c r="K185" s="741">
        <f>IF($AA$3&lt;$AD$3,EXP(InputData!$AD184*$AA$3^$AQ$3+InputData!$AC184),1)</f>
        <v>1</v>
      </c>
      <c r="L185" s="284">
        <f>IF($AB$3&lt;$AD$3,EXP(InputData!$AD184*$AB$3^$AQ$3+InputData!$AC184),1)</f>
        <v>1</v>
      </c>
      <c r="M185" s="284">
        <f>IF($AC$3&lt;$AD$3,EXP(InputData!$AD184*$AC$3^$AQ$3+InputData!$AC184),1)</f>
        <v>1</v>
      </c>
      <c r="N185" s="285">
        <f>IF($AD$3&lt;$AD$3,EXP(InputData!$AD184*$AD$3^RRinputs!$F$3+InputData!$AC184),1)</f>
        <v>1</v>
      </c>
      <c r="O185" s="955">
        <f>IF($AA$4&lt;$AD$3,EXP(InputData!$AF184*$AA$3^$AQ$2+InputData!$AE184),1)</f>
        <v>1</v>
      </c>
      <c r="P185" s="284">
        <f>IF($AB$3&lt;$AD$3,EXP(InputData!$AF184*$AB$3^$AQ$2+InputData!$AE184),1)</f>
        <v>1</v>
      </c>
      <c r="Q185" s="284">
        <f>IF($AC$3&lt;$AD$3,EXP(InputData!$AF184*$AC$3^$AQ$2+InputData!$AE184),1)</f>
        <v>1</v>
      </c>
      <c r="R185" s="284">
        <v>1</v>
      </c>
      <c r="S185" s="741">
        <f>IF($AA$3&lt;$AD$3,EXP(InputData!$AH184*$AA$3^$AQ$3+InputData!$AG184),1)</f>
        <v>1</v>
      </c>
      <c r="T185" s="284">
        <f>IF($AB$3&lt;$AD$3,EXP(InputData!$AH184*$AB$3^$AQ$3+InputData!$AG184),1)</f>
        <v>1</v>
      </c>
      <c r="U185" s="284">
        <f>IF($AC$3&lt;$AD$3,EXP(InputData!$AH184*$AC$3^$AQ$3+InputData!$AG184),1)</f>
        <v>1</v>
      </c>
      <c r="V185" s="284">
        <f>IF($AD$3&lt;$AD$3,EXP(InputData!$AH184*$AD$3^RRinputs!$F$3+InputData!$AG184),1)</f>
        <v>1</v>
      </c>
      <c r="W185" s="741">
        <f>IF($AA$3&lt;$AD$3,EXP(InputData!$AJ184*$AA$3^$AQ$2+InputData!$AI184),1)</f>
        <v>1</v>
      </c>
      <c r="X185" s="284">
        <f>IF($AB$3&lt;$AD$3,EXP(InputData!$AJ184*$AB$3^$AQ$2+InputData!$AI184),1)</f>
        <v>1</v>
      </c>
      <c r="Y185" s="284">
        <f>IF($AC$3&lt;$AD$3,EXP(InputData!$AJ184*$AC$3^$AQ$2+InputData!$AI184),1)</f>
        <v>1</v>
      </c>
      <c r="Z185" s="284">
        <f>IF($AD$3&lt;$AD$3,EXP(InputData!$AJ184*$AD$3^RRinputs!F$3+InputData!$AI184),1)</f>
        <v>1</v>
      </c>
      <c r="AA185" s="949">
        <f>AA$3+'Run model'!$F$13</f>
        <v>204.75000001000006</v>
      </c>
      <c r="AB185" s="724">
        <f>AB$3+'Run model'!$F$13</f>
        <v>486.45570000000004</v>
      </c>
      <c r="AC185" s="724">
        <f>AC$3+'Run model'!$F$13</f>
        <v>1229.4259999999999</v>
      </c>
      <c r="AD185" s="724">
        <f>AD$3+'Run model'!$F$13</f>
        <v>3305.181</v>
      </c>
      <c r="AE185" s="263">
        <f>IF(AA185&lt;$AD$3,EXP(InputData!$AB184*AA185^$AQ$2+InputData!$AA184),1)</f>
        <v>1</v>
      </c>
      <c r="AF185" s="264">
        <f>IF(AB185&lt;$AD$3,EXP(InputData!$AB184*AB185^$AQ$2+InputData!$AA184),1)</f>
        <v>1</v>
      </c>
      <c r="AG185" s="264">
        <f>IF(AC185&lt;$AD$3,EXP(InputData!$AB184*AC185^$AQ$2+InputData!$AA184),1)</f>
        <v>1</v>
      </c>
      <c r="AH185" s="264">
        <v>1</v>
      </c>
      <c r="AI185" s="741">
        <f>IF(AA185&lt;$AD$3,EXP(InputData!$AD184*AA185^$AQ$3+InputData!$AC184),1)</f>
        <v>1</v>
      </c>
      <c r="AJ185" s="284">
        <f>IF(AB185&lt;$AD$3,EXP(InputData!$AD184*AB185^$AQ$3+InputData!$AC184),1)</f>
        <v>1</v>
      </c>
      <c r="AK185" s="284">
        <f>IF(AC185&lt;$AD$3,EXP(InputData!$AD184*AC185^$AQ$3+InputData!$AC184),1)</f>
        <v>1</v>
      </c>
      <c r="AL185" s="284">
        <v>1</v>
      </c>
      <c r="AM185" s="741">
        <f>IF(AA185&lt;$AD$3,EXP(InputData!$AF184*AA185^$AQ$2+InputData!$AE184),1)</f>
        <v>1</v>
      </c>
      <c r="AN185" s="284">
        <f>IF(AB185&lt;$AD$3,EXP(InputData!$AF184*AB185^$AQ$2+InputData!$AE184),1)</f>
        <v>1</v>
      </c>
      <c r="AO185" s="284">
        <f>IF(AC185&lt;$AD$3,EXP(InputData!$AF184*AC185^$AQ$2+InputData!$AE184),1)</f>
        <v>1</v>
      </c>
      <c r="AP185" s="285">
        <v>1</v>
      </c>
      <c r="AQ185" s="284">
        <f>IF(AA185&lt;$AD$3,EXP(InputData!$AH184*AA185^RRinputs!F$3+InputData!$AG184),1)</f>
        <v>1</v>
      </c>
      <c r="AR185" s="284">
        <f>IF(AB185&lt;$AD$3,EXP(InputData!$AH184*AB185^$AQ$3+InputData!$AG184),1)</f>
        <v>1</v>
      </c>
      <c r="AS185" s="284">
        <f>IF(AC185&lt;$AD$3,EXP(InputData!$AH184*AC185^$AQ$3+InputData!$AG184),1)</f>
        <v>1</v>
      </c>
      <c r="AT185" s="284">
        <v>1</v>
      </c>
      <c r="AU185" s="741">
        <f>IF(AA185&lt;$AD$3,EXP(InputData!$AJ184*AA185^$AQ$2+InputData!$AI184),1)</f>
        <v>1</v>
      </c>
      <c r="AV185" s="284">
        <f>IF(AB185&lt;$AD$3,EXP(InputData!$AJ184*AB185^$AQ$2+InputData!$AI184),1)</f>
        <v>1</v>
      </c>
      <c r="AW185" s="284">
        <f>IF(AC185&lt;$AD$3,EXP(InputData!$AJ184*AC185^$AQ$2+InputData!$AI184),1)</f>
        <v>1</v>
      </c>
      <c r="AX185" s="285">
        <v>1</v>
      </c>
      <c r="AY185" s="586">
        <f>-Diabetes!AK184*(InputData!$BB$5-1)/(Diabetes!Q184*(InputData!$BB$5-1)+1)</f>
        <v>0</v>
      </c>
      <c r="AZ185" s="587">
        <f>-Diabetes!AK184*(InputData!$BC$5-1)/(Diabetes!Q184*(InputData!$BC$5-1)+1)</f>
        <v>0</v>
      </c>
      <c r="BA185" s="588">
        <f t="shared" si="24"/>
        <v>0</v>
      </c>
      <c r="BB185" s="589">
        <f t="shared" si="25"/>
        <v>0</v>
      </c>
      <c r="BC185" s="584">
        <f t="shared" si="34"/>
        <v>0</v>
      </c>
      <c r="BD185" s="589">
        <f t="shared" si="26"/>
        <v>0</v>
      </c>
      <c r="BE185" s="590">
        <f t="shared" si="27"/>
        <v>0</v>
      </c>
      <c r="BF185" s="589">
        <f t="shared" si="28"/>
        <v>1</v>
      </c>
      <c r="BG185" s="589">
        <f t="shared" si="29"/>
        <v>1</v>
      </c>
      <c r="BH185" s="588">
        <f>(1-BA185*(1-InputData!$BD$233))</f>
        <v>1</v>
      </c>
      <c r="BI185" s="589">
        <f>(1-BB185*(1-InputData!$BD$234))</f>
        <v>1</v>
      </c>
      <c r="BJ185" s="589">
        <f t="shared" si="30"/>
        <v>1</v>
      </c>
      <c r="BK185" s="589">
        <f t="shared" si="31"/>
        <v>1</v>
      </c>
      <c r="BL185" s="590">
        <f t="shared" si="32"/>
        <v>1</v>
      </c>
    </row>
    <row r="186" spans="1:64">
      <c r="A186" s="8" t="s">
        <v>14</v>
      </c>
      <c r="B186">
        <f t="shared" si="33"/>
        <v>176</v>
      </c>
      <c r="C186" s="286">
        <f>InputData!AK185</f>
        <v>0</v>
      </c>
      <c r="D186" s="287">
        <f>InputData!AL185</f>
        <v>0</v>
      </c>
      <c r="E186" s="287">
        <f>InputData!AM185</f>
        <v>0</v>
      </c>
      <c r="F186" s="287">
        <f>InputData!AN185</f>
        <v>0</v>
      </c>
      <c r="G186" s="741">
        <f>IF($AA$3&lt;$AD$3,EXP(InputData!$AB185*$AA$3^$AQ$2+InputData!$AA185),1)</f>
        <v>1</v>
      </c>
      <c r="H186" s="284">
        <f>IF($AB$3&lt;$AD$3,EXP(InputData!$AB185*$AB$3^$AQ$2+InputData!$AA185),1)</f>
        <v>1</v>
      </c>
      <c r="I186" s="284">
        <f>IF($AC$3&lt;$AD$3,EXP(InputData!$AB185*$AC$3^$AQ$2+InputData!$AA185),1)</f>
        <v>1</v>
      </c>
      <c r="J186" s="284">
        <f>IF($AD$3&lt;$AD$3,EXP(InputData!$AB185*$AD$3^RRinputs!$F$3+InputData!$AA185),1)</f>
        <v>1</v>
      </c>
      <c r="K186" s="741">
        <f>IF($AA$3&lt;$AD$3,EXP(InputData!$AD185*$AA$3^$AQ$3+InputData!$AC185),1)</f>
        <v>1</v>
      </c>
      <c r="L186" s="284">
        <f>IF($AB$3&lt;$AD$3,EXP(InputData!$AD185*$AB$3^$AQ$3+InputData!$AC185),1)</f>
        <v>1</v>
      </c>
      <c r="M186" s="284">
        <f>IF($AC$3&lt;$AD$3,EXP(InputData!$AD185*$AC$3^$AQ$3+InputData!$AC185),1)</f>
        <v>1</v>
      </c>
      <c r="N186" s="285">
        <f>IF($AD$3&lt;$AD$3,EXP(InputData!$AD185*$AD$3^RRinputs!$F$3+InputData!$AC185),1)</f>
        <v>1</v>
      </c>
      <c r="O186" s="955">
        <f>IF($AA$4&lt;$AD$3,EXP(InputData!$AF185*$AA$3^$AQ$2+InputData!$AE185),1)</f>
        <v>1</v>
      </c>
      <c r="P186" s="284">
        <f>IF($AB$3&lt;$AD$3,EXP(InputData!$AF185*$AB$3^$AQ$2+InputData!$AE185),1)</f>
        <v>1</v>
      </c>
      <c r="Q186" s="284">
        <f>IF($AC$3&lt;$AD$3,EXP(InputData!$AF185*$AC$3^$AQ$2+InputData!$AE185),1)</f>
        <v>1</v>
      </c>
      <c r="R186" s="284">
        <v>1</v>
      </c>
      <c r="S186" s="741">
        <f>IF($AA$3&lt;$AD$3,EXP(InputData!$AH185*$AA$3^$AQ$3+InputData!$AG185),1)</f>
        <v>1</v>
      </c>
      <c r="T186" s="284">
        <f>IF($AB$3&lt;$AD$3,EXP(InputData!$AH185*$AB$3^$AQ$3+InputData!$AG185),1)</f>
        <v>1</v>
      </c>
      <c r="U186" s="284">
        <f>IF($AC$3&lt;$AD$3,EXP(InputData!$AH185*$AC$3^$AQ$3+InputData!$AG185),1)</f>
        <v>1</v>
      </c>
      <c r="V186" s="284">
        <f>IF($AD$3&lt;$AD$3,EXP(InputData!$AH185*$AD$3^RRinputs!$F$3+InputData!$AG185),1)</f>
        <v>1</v>
      </c>
      <c r="W186" s="741">
        <f>IF($AA$3&lt;$AD$3,EXP(InputData!$AJ185*$AA$3^$AQ$2+InputData!$AI185),1)</f>
        <v>1</v>
      </c>
      <c r="X186" s="284">
        <f>IF($AB$3&lt;$AD$3,EXP(InputData!$AJ185*$AB$3^$AQ$2+InputData!$AI185),1)</f>
        <v>1</v>
      </c>
      <c r="Y186" s="284">
        <f>IF($AC$3&lt;$AD$3,EXP(InputData!$AJ185*$AC$3^$AQ$2+InputData!$AI185),1)</f>
        <v>1</v>
      </c>
      <c r="Z186" s="284">
        <f>IF($AD$3&lt;$AD$3,EXP(InputData!$AJ185*$AD$3^RRinputs!F$3+InputData!$AI185),1)</f>
        <v>1</v>
      </c>
      <c r="AA186" s="949">
        <f>AA$3+'Run model'!$F$13</f>
        <v>204.75000001000006</v>
      </c>
      <c r="AB186" s="724">
        <f>AB$3+'Run model'!$F$13</f>
        <v>486.45570000000004</v>
      </c>
      <c r="AC186" s="724">
        <f>AC$3+'Run model'!$F$13</f>
        <v>1229.4259999999999</v>
      </c>
      <c r="AD186" s="724">
        <f>AD$3+'Run model'!$F$13</f>
        <v>3305.181</v>
      </c>
      <c r="AE186" s="263">
        <f>IF(AA186&lt;$AD$3,EXP(InputData!$AB185*AA186^$AQ$2+InputData!$AA185),1)</f>
        <v>1</v>
      </c>
      <c r="AF186" s="264">
        <f>IF(AB186&lt;$AD$3,EXP(InputData!$AB185*AB186^$AQ$2+InputData!$AA185),1)</f>
        <v>1</v>
      </c>
      <c r="AG186" s="264">
        <f>IF(AC186&lt;$AD$3,EXP(InputData!$AB185*AC186^$AQ$2+InputData!$AA185),1)</f>
        <v>1</v>
      </c>
      <c r="AH186" s="264">
        <v>1</v>
      </c>
      <c r="AI186" s="741">
        <f>IF(AA186&lt;$AD$3,EXP(InputData!$AD185*AA186^$AQ$3+InputData!$AC185),1)</f>
        <v>1</v>
      </c>
      <c r="AJ186" s="284">
        <f>IF(AB186&lt;$AD$3,EXP(InputData!$AD185*AB186^$AQ$3+InputData!$AC185),1)</f>
        <v>1</v>
      </c>
      <c r="AK186" s="284">
        <f>IF(AC186&lt;$AD$3,EXP(InputData!$AD185*AC186^$AQ$3+InputData!$AC185),1)</f>
        <v>1</v>
      </c>
      <c r="AL186" s="284">
        <v>1</v>
      </c>
      <c r="AM186" s="741">
        <f>IF(AA186&lt;$AD$3,EXP(InputData!$AF185*AA186^$AQ$2+InputData!$AE185),1)</f>
        <v>1</v>
      </c>
      <c r="AN186" s="284">
        <f>IF(AB186&lt;$AD$3,EXP(InputData!$AF185*AB186^$AQ$2+InputData!$AE185),1)</f>
        <v>1</v>
      </c>
      <c r="AO186" s="284">
        <f>IF(AC186&lt;$AD$3,EXP(InputData!$AF185*AC186^$AQ$2+InputData!$AE185),1)</f>
        <v>1</v>
      </c>
      <c r="AP186" s="285">
        <v>1</v>
      </c>
      <c r="AQ186" s="284">
        <f>IF(AA186&lt;$AD$3,EXP(InputData!$AH185*AA186^RRinputs!F$3+InputData!$AG185),1)</f>
        <v>1</v>
      </c>
      <c r="AR186" s="284">
        <f>IF(AB186&lt;$AD$3,EXP(InputData!$AH185*AB186^$AQ$3+InputData!$AG185),1)</f>
        <v>1</v>
      </c>
      <c r="AS186" s="284">
        <f>IF(AC186&lt;$AD$3,EXP(InputData!$AH185*AC186^$AQ$3+InputData!$AG185),1)</f>
        <v>1</v>
      </c>
      <c r="AT186" s="284">
        <v>1</v>
      </c>
      <c r="AU186" s="741">
        <f>IF(AA186&lt;$AD$3,EXP(InputData!$AJ185*AA186^$AQ$2+InputData!$AI185),1)</f>
        <v>1</v>
      </c>
      <c r="AV186" s="284">
        <f>IF(AB186&lt;$AD$3,EXP(InputData!$AJ185*AB186^$AQ$2+InputData!$AI185),1)</f>
        <v>1</v>
      </c>
      <c r="AW186" s="284">
        <f>IF(AC186&lt;$AD$3,EXP(InputData!$AJ185*AC186^$AQ$2+InputData!$AI185),1)</f>
        <v>1</v>
      </c>
      <c r="AX186" s="285">
        <v>1</v>
      </c>
      <c r="AY186" s="586">
        <f>-Diabetes!AK185*(InputData!$BB$5-1)/(Diabetes!Q185*(InputData!$BB$5-1)+1)</f>
        <v>0</v>
      </c>
      <c r="AZ186" s="587">
        <f>-Diabetes!AK185*(InputData!$BC$5-1)/(Diabetes!Q185*(InputData!$BC$5-1)+1)</f>
        <v>0</v>
      </c>
      <c r="BA186" s="588">
        <f t="shared" si="24"/>
        <v>0</v>
      </c>
      <c r="BB186" s="589">
        <f t="shared" si="25"/>
        <v>0</v>
      </c>
      <c r="BC186" s="584">
        <f t="shared" si="34"/>
        <v>0</v>
      </c>
      <c r="BD186" s="589">
        <f t="shared" si="26"/>
        <v>0</v>
      </c>
      <c r="BE186" s="590">
        <f t="shared" si="27"/>
        <v>0</v>
      </c>
      <c r="BF186" s="589">
        <f t="shared" si="28"/>
        <v>1</v>
      </c>
      <c r="BG186" s="589">
        <f t="shared" si="29"/>
        <v>1</v>
      </c>
      <c r="BH186" s="588">
        <f>(1-BA186*(1-InputData!$BD$233))</f>
        <v>1</v>
      </c>
      <c r="BI186" s="589">
        <f>(1-BB186*(1-InputData!$BD$234))</f>
        <v>1</v>
      </c>
      <c r="BJ186" s="589">
        <f t="shared" si="30"/>
        <v>1</v>
      </c>
      <c r="BK186" s="589">
        <f t="shared" si="31"/>
        <v>1</v>
      </c>
      <c r="BL186" s="590">
        <f t="shared" si="32"/>
        <v>1</v>
      </c>
    </row>
    <row r="187" spans="1:64">
      <c r="A187" s="8" t="s">
        <v>14</v>
      </c>
      <c r="B187">
        <f t="shared" si="33"/>
        <v>177</v>
      </c>
      <c r="C187" s="286">
        <f>InputData!AK186</f>
        <v>0</v>
      </c>
      <c r="D187" s="287">
        <f>InputData!AL186</f>
        <v>0</v>
      </c>
      <c r="E187" s="287">
        <f>InputData!AM186</f>
        <v>0</v>
      </c>
      <c r="F187" s="287">
        <f>InputData!AN186</f>
        <v>0</v>
      </c>
      <c r="G187" s="741">
        <f>IF($AA$3&lt;$AD$3,EXP(InputData!$AB186*$AA$3^$AQ$2+InputData!$AA186),1)</f>
        <v>1</v>
      </c>
      <c r="H187" s="284">
        <f>IF($AB$3&lt;$AD$3,EXP(InputData!$AB186*$AB$3^$AQ$2+InputData!$AA186),1)</f>
        <v>1</v>
      </c>
      <c r="I187" s="284">
        <f>IF($AC$3&lt;$AD$3,EXP(InputData!$AB186*$AC$3^$AQ$2+InputData!$AA186),1)</f>
        <v>1</v>
      </c>
      <c r="J187" s="284">
        <f>IF($AD$3&lt;$AD$3,EXP(InputData!$AB186*$AD$3^RRinputs!$F$3+InputData!$AA186),1)</f>
        <v>1</v>
      </c>
      <c r="K187" s="741">
        <f>IF($AA$3&lt;$AD$3,EXP(InputData!$AD186*$AA$3^$AQ$3+InputData!$AC186),1)</f>
        <v>1</v>
      </c>
      <c r="L187" s="284">
        <f>IF($AB$3&lt;$AD$3,EXP(InputData!$AD186*$AB$3^$AQ$3+InputData!$AC186),1)</f>
        <v>1</v>
      </c>
      <c r="M187" s="284">
        <f>IF($AC$3&lt;$AD$3,EXP(InputData!$AD186*$AC$3^$AQ$3+InputData!$AC186),1)</f>
        <v>1</v>
      </c>
      <c r="N187" s="285">
        <f>IF($AD$3&lt;$AD$3,EXP(InputData!$AD186*$AD$3^RRinputs!$F$3+InputData!$AC186),1)</f>
        <v>1</v>
      </c>
      <c r="O187" s="955">
        <f>IF($AA$4&lt;$AD$3,EXP(InputData!$AF186*$AA$3^$AQ$2+InputData!$AE186),1)</f>
        <v>1</v>
      </c>
      <c r="P187" s="284">
        <f>IF($AB$3&lt;$AD$3,EXP(InputData!$AF186*$AB$3^$AQ$2+InputData!$AE186),1)</f>
        <v>1</v>
      </c>
      <c r="Q187" s="284">
        <f>IF($AC$3&lt;$AD$3,EXP(InputData!$AF186*$AC$3^$AQ$2+InputData!$AE186),1)</f>
        <v>1</v>
      </c>
      <c r="R187" s="284">
        <v>1</v>
      </c>
      <c r="S187" s="741">
        <f>IF($AA$3&lt;$AD$3,EXP(InputData!$AH186*$AA$3^$AQ$3+InputData!$AG186),1)</f>
        <v>1</v>
      </c>
      <c r="T187" s="284">
        <f>IF($AB$3&lt;$AD$3,EXP(InputData!$AH186*$AB$3^$AQ$3+InputData!$AG186),1)</f>
        <v>1</v>
      </c>
      <c r="U187" s="284">
        <f>IF($AC$3&lt;$AD$3,EXP(InputData!$AH186*$AC$3^$AQ$3+InputData!$AG186),1)</f>
        <v>1</v>
      </c>
      <c r="V187" s="284">
        <f>IF($AD$3&lt;$AD$3,EXP(InputData!$AH186*$AD$3^RRinputs!$F$3+InputData!$AG186),1)</f>
        <v>1</v>
      </c>
      <c r="W187" s="741">
        <f>IF($AA$3&lt;$AD$3,EXP(InputData!$AJ186*$AA$3^$AQ$2+InputData!$AI186),1)</f>
        <v>1</v>
      </c>
      <c r="X187" s="284">
        <f>IF($AB$3&lt;$AD$3,EXP(InputData!$AJ186*$AB$3^$AQ$2+InputData!$AI186),1)</f>
        <v>1</v>
      </c>
      <c r="Y187" s="284">
        <f>IF($AC$3&lt;$AD$3,EXP(InputData!$AJ186*$AC$3^$AQ$2+InputData!$AI186),1)</f>
        <v>1</v>
      </c>
      <c r="Z187" s="284">
        <f>IF($AD$3&lt;$AD$3,EXP(InputData!$AJ186*$AD$3^RRinputs!F$3+InputData!$AI186),1)</f>
        <v>1</v>
      </c>
      <c r="AA187" s="949">
        <f>AA$3+'Run model'!$F$13</f>
        <v>204.75000001000006</v>
      </c>
      <c r="AB187" s="724">
        <f>AB$3+'Run model'!$F$13</f>
        <v>486.45570000000004</v>
      </c>
      <c r="AC187" s="724">
        <f>AC$3+'Run model'!$F$13</f>
        <v>1229.4259999999999</v>
      </c>
      <c r="AD187" s="724">
        <f>AD$3+'Run model'!$F$13</f>
        <v>3305.181</v>
      </c>
      <c r="AE187" s="263">
        <f>IF(AA187&lt;$AD$3,EXP(InputData!$AB186*AA187^$AQ$2+InputData!$AA186),1)</f>
        <v>1</v>
      </c>
      <c r="AF187" s="264">
        <f>IF(AB187&lt;$AD$3,EXP(InputData!$AB186*AB187^$AQ$2+InputData!$AA186),1)</f>
        <v>1</v>
      </c>
      <c r="AG187" s="264">
        <f>IF(AC187&lt;$AD$3,EXP(InputData!$AB186*AC187^$AQ$2+InputData!$AA186),1)</f>
        <v>1</v>
      </c>
      <c r="AH187" s="264">
        <v>1</v>
      </c>
      <c r="AI187" s="741">
        <f>IF(AA187&lt;$AD$3,EXP(InputData!$AD186*AA187^$AQ$3+InputData!$AC186),1)</f>
        <v>1</v>
      </c>
      <c r="AJ187" s="284">
        <f>IF(AB187&lt;$AD$3,EXP(InputData!$AD186*AB187^$AQ$3+InputData!$AC186),1)</f>
        <v>1</v>
      </c>
      <c r="AK187" s="284">
        <f>IF(AC187&lt;$AD$3,EXP(InputData!$AD186*AC187^$AQ$3+InputData!$AC186),1)</f>
        <v>1</v>
      </c>
      <c r="AL187" s="284">
        <v>1</v>
      </c>
      <c r="AM187" s="741">
        <f>IF(AA187&lt;$AD$3,EXP(InputData!$AF186*AA187^$AQ$2+InputData!$AE186),1)</f>
        <v>1</v>
      </c>
      <c r="AN187" s="284">
        <f>IF(AB187&lt;$AD$3,EXP(InputData!$AF186*AB187^$AQ$2+InputData!$AE186),1)</f>
        <v>1</v>
      </c>
      <c r="AO187" s="284">
        <f>IF(AC187&lt;$AD$3,EXP(InputData!$AF186*AC187^$AQ$2+InputData!$AE186),1)</f>
        <v>1</v>
      </c>
      <c r="AP187" s="285">
        <v>1</v>
      </c>
      <c r="AQ187" s="284">
        <f>IF(AA187&lt;$AD$3,EXP(InputData!$AH186*AA187^RRinputs!F$3+InputData!$AG186),1)</f>
        <v>1</v>
      </c>
      <c r="AR187" s="284">
        <f>IF(AB187&lt;$AD$3,EXP(InputData!$AH186*AB187^$AQ$3+InputData!$AG186),1)</f>
        <v>1</v>
      </c>
      <c r="AS187" s="284">
        <f>IF(AC187&lt;$AD$3,EXP(InputData!$AH186*AC187^$AQ$3+InputData!$AG186),1)</f>
        <v>1</v>
      </c>
      <c r="AT187" s="284">
        <v>1</v>
      </c>
      <c r="AU187" s="741">
        <f>IF(AA187&lt;$AD$3,EXP(InputData!$AJ186*AA187^$AQ$2+InputData!$AI186),1)</f>
        <v>1</v>
      </c>
      <c r="AV187" s="284">
        <f>IF(AB187&lt;$AD$3,EXP(InputData!$AJ186*AB187^$AQ$2+InputData!$AI186),1)</f>
        <v>1</v>
      </c>
      <c r="AW187" s="284">
        <f>IF(AC187&lt;$AD$3,EXP(InputData!$AJ186*AC187^$AQ$2+InputData!$AI186),1)</f>
        <v>1</v>
      </c>
      <c r="AX187" s="285">
        <v>1</v>
      </c>
      <c r="AY187" s="586">
        <f>-Diabetes!AK186*(InputData!$BB$5-1)/(Diabetes!Q186*(InputData!$BB$5-1)+1)</f>
        <v>0</v>
      </c>
      <c r="AZ187" s="587">
        <f>-Diabetes!AK186*(InputData!$BC$5-1)/(Diabetes!Q186*(InputData!$BC$5-1)+1)</f>
        <v>0</v>
      </c>
      <c r="BA187" s="588">
        <f t="shared" si="24"/>
        <v>0</v>
      </c>
      <c r="BB187" s="589">
        <f t="shared" si="25"/>
        <v>0</v>
      </c>
      <c r="BC187" s="584">
        <f t="shared" si="34"/>
        <v>0</v>
      </c>
      <c r="BD187" s="589">
        <f t="shared" si="26"/>
        <v>0</v>
      </c>
      <c r="BE187" s="590">
        <f t="shared" si="27"/>
        <v>0</v>
      </c>
      <c r="BF187" s="589">
        <f t="shared" si="28"/>
        <v>1</v>
      </c>
      <c r="BG187" s="589">
        <f t="shared" si="29"/>
        <v>1</v>
      </c>
      <c r="BH187" s="588">
        <f>(1-BA187*(1-InputData!$BD$233))</f>
        <v>1</v>
      </c>
      <c r="BI187" s="589">
        <f>(1-BB187*(1-InputData!$BD$234))</f>
        <v>1</v>
      </c>
      <c r="BJ187" s="589">
        <f t="shared" si="30"/>
        <v>1</v>
      </c>
      <c r="BK187" s="589">
        <f t="shared" si="31"/>
        <v>1</v>
      </c>
      <c r="BL187" s="590">
        <f t="shared" si="32"/>
        <v>1</v>
      </c>
    </row>
    <row r="188" spans="1:64">
      <c r="A188" s="8" t="s">
        <v>14</v>
      </c>
      <c r="B188">
        <f t="shared" si="33"/>
        <v>178</v>
      </c>
      <c r="C188" s="286">
        <f>InputData!AK187</f>
        <v>0</v>
      </c>
      <c r="D188" s="287">
        <f>InputData!AL187</f>
        <v>0</v>
      </c>
      <c r="E188" s="287">
        <f>InputData!AM187</f>
        <v>0</v>
      </c>
      <c r="F188" s="287">
        <f>InputData!AN187</f>
        <v>0</v>
      </c>
      <c r="G188" s="741">
        <f>IF($AA$3&lt;$AD$3,EXP(InputData!$AB187*$AA$3^$AQ$2+InputData!$AA187),1)</f>
        <v>1</v>
      </c>
      <c r="H188" s="284">
        <f>IF($AB$3&lt;$AD$3,EXP(InputData!$AB187*$AB$3^$AQ$2+InputData!$AA187),1)</f>
        <v>1</v>
      </c>
      <c r="I188" s="284">
        <f>IF($AC$3&lt;$AD$3,EXP(InputData!$AB187*$AC$3^$AQ$2+InputData!$AA187),1)</f>
        <v>1</v>
      </c>
      <c r="J188" s="284">
        <f>IF($AD$3&lt;$AD$3,EXP(InputData!$AB187*$AD$3^RRinputs!$F$3+InputData!$AA187),1)</f>
        <v>1</v>
      </c>
      <c r="K188" s="741">
        <f>IF($AA$3&lt;$AD$3,EXP(InputData!$AD187*$AA$3^$AQ$3+InputData!$AC187),1)</f>
        <v>1</v>
      </c>
      <c r="L188" s="284">
        <f>IF($AB$3&lt;$AD$3,EXP(InputData!$AD187*$AB$3^$AQ$3+InputData!$AC187),1)</f>
        <v>1</v>
      </c>
      <c r="M188" s="284">
        <f>IF($AC$3&lt;$AD$3,EXP(InputData!$AD187*$AC$3^$AQ$3+InputData!$AC187),1)</f>
        <v>1</v>
      </c>
      <c r="N188" s="285">
        <f>IF($AD$3&lt;$AD$3,EXP(InputData!$AD187*$AD$3^RRinputs!$F$3+InputData!$AC187),1)</f>
        <v>1</v>
      </c>
      <c r="O188" s="955">
        <f>IF($AA$4&lt;$AD$3,EXP(InputData!$AF187*$AA$3^$AQ$2+InputData!$AE187),1)</f>
        <v>1</v>
      </c>
      <c r="P188" s="284">
        <f>IF($AB$3&lt;$AD$3,EXP(InputData!$AF187*$AB$3^$AQ$2+InputData!$AE187),1)</f>
        <v>1</v>
      </c>
      <c r="Q188" s="284">
        <f>IF($AC$3&lt;$AD$3,EXP(InputData!$AF187*$AC$3^$AQ$2+InputData!$AE187),1)</f>
        <v>1</v>
      </c>
      <c r="R188" s="284">
        <v>1</v>
      </c>
      <c r="S188" s="741">
        <f>IF($AA$3&lt;$AD$3,EXP(InputData!$AH187*$AA$3^$AQ$3+InputData!$AG187),1)</f>
        <v>1</v>
      </c>
      <c r="T188" s="284">
        <f>IF($AB$3&lt;$AD$3,EXP(InputData!$AH187*$AB$3^$AQ$3+InputData!$AG187),1)</f>
        <v>1</v>
      </c>
      <c r="U188" s="284">
        <f>IF($AC$3&lt;$AD$3,EXP(InputData!$AH187*$AC$3^$AQ$3+InputData!$AG187),1)</f>
        <v>1</v>
      </c>
      <c r="V188" s="284">
        <f>IF($AD$3&lt;$AD$3,EXP(InputData!$AH187*$AD$3^RRinputs!$F$3+InputData!$AG187),1)</f>
        <v>1</v>
      </c>
      <c r="W188" s="741">
        <f>IF($AA$3&lt;$AD$3,EXP(InputData!$AJ187*$AA$3^$AQ$2+InputData!$AI187),1)</f>
        <v>1</v>
      </c>
      <c r="X188" s="284">
        <f>IF($AB$3&lt;$AD$3,EXP(InputData!$AJ187*$AB$3^$AQ$2+InputData!$AI187),1)</f>
        <v>1</v>
      </c>
      <c r="Y188" s="284">
        <f>IF($AC$3&lt;$AD$3,EXP(InputData!$AJ187*$AC$3^$AQ$2+InputData!$AI187),1)</f>
        <v>1</v>
      </c>
      <c r="Z188" s="284">
        <f>IF($AD$3&lt;$AD$3,EXP(InputData!$AJ187*$AD$3^RRinputs!F$3+InputData!$AI187),1)</f>
        <v>1</v>
      </c>
      <c r="AA188" s="949">
        <f>AA$3+'Run model'!$F$13</f>
        <v>204.75000001000006</v>
      </c>
      <c r="AB188" s="724">
        <f>AB$3+'Run model'!$F$13</f>
        <v>486.45570000000004</v>
      </c>
      <c r="AC188" s="724">
        <f>AC$3+'Run model'!$F$13</f>
        <v>1229.4259999999999</v>
      </c>
      <c r="AD188" s="724">
        <f>AD$3+'Run model'!$F$13</f>
        <v>3305.181</v>
      </c>
      <c r="AE188" s="263">
        <f>IF(AA188&lt;$AD$3,EXP(InputData!$AB187*AA188^$AQ$2+InputData!$AA187),1)</f>
        <v>1</v>
      </c>
      <c r="AF188" s="264">
        <f>IF(AB188&lt;$AD$3,EXP(InputData!$AB187*AB188^$AQ$2+InputData!$AA187),1)</f>
        <v>1</v>
      </c>
      <c r="AG188" s="264">
        <f>IF(AC188&lt;$AD$3,EXP(InputData!$AB187*AC188^$AQ$2+InputData!$AA187),1)</f>
        <v>1</v>
      </c>
      <c r="AH188" s="264">
        <v>1</v>
      </c>
      <c r="AI188" s="741">
        <f>IF(AA188&lt;$AD$3,EXP(InputData!$AD187*AA188^$AQ$3+InputData!$AC187),1)</f>
        <v>1</v>
      </c>
      <c r="AJ188" s="284">
        <f>IF(AB188&lt;$AD$3,EXP(InputData!$AD187*AB188^$AQ$3+InputData!$AC187),1)</f>
        <v>1</v>
      </c>
      <c r="AK188" s="284">
        <f>IF(AC188&lt;$AD$3,EXP(InputData!$AD187*AC188^$AQ$3+InputData!$AC187),1)</f>
        <v>1</v>
      </c>
      <c r="AL188" s="284">
        <v>1</v>
      </c>
      <c r="AM188" s="741">
        <f>IF(AA188&lt;$AD$3,EXP(InputData!$AF187*AA188^$AQ$2+InputData!$AE187),1)</f>
        <v>1</v>
      </c>
      <c r="AN188" s="284">
        <f>IF(AB188&lt;$AD$3,EXP(InputData!$AF187*AB188^$AQ$2+InputData!$AE187),1)</f>
        <v>1</v>
      </c>
      <c r="AO188" s="284">
        <f>IF(AC188&lt;$AD$3,EXP(InputData!$AF187*AC188^$AQ$2+InputData!$AE187),1)</f>
        <v>1</v>
      </c>
      <c r="AP188" s="285">
        <v>1</v>
      </c>
      <c r="AQ188" s="284">
        <f>IF(AA188&lt;$AD$3,EXP(InputData!$AH187*AA188^RRinputs!F$3+InputData!$AG187),1)</f>
        <v>1</v>
      </c>
      <c r="AR188" s="284">
        <f>IF(AB188&lt;$AD$3,EXP(InputData!$AH187*AB188^$AQ$3+InputData!$AG187),1)</f>
        <v>1</v>
      </c>
      <c r="AS188" s="284">
        <f>IF(AC188&lt;$AD$3,EXP(InputData!$AH187*AC188^$AQ$3+InputData!$AG187),1)</f>
        <v>1</v>
      </c>
      <c r="AT188" s="284">
        <v>1</v>
      </c>
      <c r="AU188" s="741">
        <f>IF(AA188&lt;$AD$3,EXP(InputData!$AJ187*AA188^$AQ$2+InputData!$AI187),1)</f>
        <v>1</v>
      </c>
      <c r="AV188" s="284">
        <f>IF(AB188&lt;$AD$3,EXP(InputData!$AJ187*AB188^$AQ$2+InputData!$AI187),1)</f>
        <v>1</v>
      </c>
      <c r="AW188" s="284">
        <f>IF(AC188&lt;$AD$3,EXP(InputData!$AJ187*AC188^$AQ$2+InputData!$AI187),1)</f>
        <v>1</v>
      </c>
      <c r="AX188" s="285">
        <v>1</v>
      </c>
      <c r="AY188" s="586">
        <f>-Diabetes!AK187*(InputData!$BB$5-1)/(Diabetes!Q187*(InputData!$BB$5-1)+1)</f>
        <v>0</v>
      </c>
      <c r="AZ188" s="587">
        <f>-Diabetes!AK187*(InputData!$BC$5-1)/(Diabetes!Q187*(InputData!$BC$5-1)+1)</f>
        <v>0</v>
      </c>
      <c r="BA188" s="588">
        <f t="shared" si="24"/>
        <v>0</v>
      </c>
      <c r="BB188" s="589">
        <f t="shared" si="25"/>
        <v>0</v>
      </c>
      <c r="BC188" s="584">
        <f t="shared" si="34"/>
        <v>0</v>
      </c>
      <c r="BD188" s="589">
        <f t="shared" si="26"/>
        <v>0</v>
      </c>
      <c r="BE188" s="590">
        <f t="shared" si="27"/>
        <v>0</v>
      </c>
      <c r="BF188" s="589">
        <f t="shared" si="28"/>
        <v>1</v>
      </c>
      <c r="BG188" s="589">
        <f t="shared" si="29"/>
        <v>1</v>
      </c>
      <c r="BH188" s="588">
        <f>(1-BA188*(1-InputData!$BD$233))</f>
        <v>1</v>
      </c>
      <c r="BI188" s="589">
        <f>(1-BB188*(1-InputData!$BD$234))</f>
        <v>1</v>
      </c>
      <c r="BJ188" s="589">
        <f t="shared" si="30"/>
        <v>1</v>
      </c>
      <c r="BK188" s="589">
        <f t="shared" si="31"/>
        <v>1</v>
      </c>
      <c r="BL188" s="590">
        <f t="shared" si="32"/>
        <v>1</v>
      </c>
    </row>
    <row r="189" spans="1:64">
      <c r="A189" s="8" t="s">
        <v>14</v>
      </c>
      <c r="B189">
        <f t="shared" si="33"/>
        <v>179</v>
      </c>
      <c r="C189" s="286">
        <f>InputData!AK188</f>
        <v>0</v>
      </c>
      <c r="D189" s="287">
        <f>InputData!AL188</f>
        <v>0</v>
      </c>
      <c r="E189" s="287">
        <f>InputData!AM188</f>
        <v>0</v>
      </c>
      <c r="F189" s="287">
        <f>InputData!AN188</f>
        <v>0</v>
      </c>
      <c r="G189" s="741">
        <f>IF($AA$3&lt;$AD$3,EXP(InputData!$AB188*$AA$3^$AQ$2+InputData!$AA188),1)</f>
        <v>1</v>
      </c>
      <c r="H189" s="284">
        <f>IF($AB$3&lt;$AD$3,EXP(InputData!$AB188*$AB$3^$AQ$2+InputData!$AA188),1)</f>
        <v>1</v>
      </c>
      <c r="I189" s="284">
        <f>IF($AC$3&lt;$AD$3,EXP(InputData!$AB188*$AC$3^$AQ$2+InputData!$AA188),1)</f>
        <v>1</v>
      </c>
      <c r="J189" s="284">
        <f>IF($AD$3&lt;$AD$3,EXP(InputData!$AB188*$AD$3^RRinputs!$F$3+InputData!$AA188),1)</f>
        <v>1</v>
      </c>
      <c r="K189" s="741">
        <f>IF($AA$3&lt;$AD$3,EXP(InputData!$AD188*$AA$3^$AQ$3+InputData!$AC188),1)</f>
        <v>1</v>
      </c>
      <c r="L189" s="284">
        <f>IF($AB$3&lt;$AD$3,EXP(InputData!$AD188*$AB$3^$AQ$3+InputData!$AC188),1)</f>
        <v>1</v>
      </c>
      <c r="M189" s="284">
        <f>IF($AC$3&lt;$AD$3,EXP(InputData!$AD188*$AC$3^$AQ$3+InputData!$AC188),1)</f>
        <v>1</v>
      </c>
      <c r="N189" s="285">
        <f>IF($AD$3&lt;$AD$3,EXP(InputData!$AD188*$AD$3^RRinputs!$F$3+InputData!$AC188),1)</f>
        <v>1</v>
      </c>
      <c r="O189" s="955">
        <f>IF($AA$4&lt;$AD$3,EXP(InputData!$AF188*$AA$3^$AQ$2+InputData!$AE188),1)</f>
        <v>1</v>
      </c>
      <c r="P189" s="284">
        <f>IF($AB$3&lt;$AD$3,EXP(InputData!$AF188*$AB$3^$AQ$2+InputData!$AE188),1)</f>
        <v>1</v>
      </c>
      <c r="Q189" s="284">
        <f>IF($AC$3&lt;$AD$3,EXP(InputData!$AF188*$AC$3^$AQ$2+InputData!$AE188),1)</f>
        <v>1</v>
      </c>
      <c r="R189" s="284">
        <v>1</v>
      </c>
      <c r="S189" s="741">
        <f>IF($AA$3&lt;$AD$3,EXP(InputData!$AH188*$AA$3^$AQ$3+InputData!$AG188),1)</f>
        <v>1</v>
      </c>
      <c r="T189" s="284">
        <f>IF($AB$3&lt;$AD$3,EXP(InputData!$AH188*$AB$3^$AQ$3+InputData!$AG188),1)</f>
        <v>1</v>
      </c>
      <c r="U189" s="284">
        <f>IF($AC$3&lt;$AD$3,EXP(InputData!$AH188*$AC$3^$AQ$3+InputData!$AG188),1)</f>
        <v>1</v>
      </c>
      <c r="V189" s="284">
        <f>IF($AD$3&lt;$AD$3,EXP(InputData!$AH188*$AD$3^RRinputs!$F$3+InputData!$AG188),1)</f>
        <v>1</v>
      </c>
      <c r="W189" s="741">
        <f>IF($AA$3&lt;$AD$3,EXP(InputData!$AJ188*$AA$3^$AQ$2+InputData!$AI188),1)</f>
        <v>1</v>
      </c>
      <c r="X189" s="284">
        <f>IF($AB$3&lt;$AD$3,EXP(InputData!$AJ188*$AB$3^$AQ$2+InputData!$AI188),1)</f>
        <v>1</v>
      </c>
      <c r="Y189" s="284">
        <f>IF($AC$3&lt;$AD$3,EXP(InputData!$AJ188*$AC$3^$AQ$2+InputData!$AI188),1)</f>
        <v>1</v>
      </c>
      <c r="Z189" s="284">
        <f>IF($AD$3&lt;$AD$3,EXP(InputData!$AJ188*$AD$3^RRinputs!F$3+InputData!$AI188),1)</f>
        <v>1</v>
      </c>
      <c r="AA189" s="949">
        <f>AA$3+'Run model'!$F$13</f>
        <v>204.75000001000006</v>
      </c>
      <c r="AB189" s="724">
        <f>AB$3+'Run model'!$F$13</f>
        <v>486.45570000000004</v>
      </c>
      <c r="AC189" s="724">
        <f>AC$3+'Run model'!$F$13</f>
        <v>1229.4259999999999</v>
      </c>
      <c r="AD189" s="724">
        <f>AD$3+'Run model'!$F$13</f>
        <v>3305.181</v>
      </c>
      <c r="AE189" s="263">
        <f>IF(AA189&lt;$AD$3,EXP(InputData!$AB188*AA189^$AQ$2+InputData!$AA188),1)</f>
        <v>1</v>
      </c>
      <c r="AF189" s="264">
        <f>IF(AB189&lt;$AD$3,EXP(InputData!$AB188*AB189^$AQ$2+InputData!$AA188),1)</f>
        <v>1</v>
      </c>
      <c r="AG189" s="264">
        <f>IF(AC189&lt;$AD$3,EXP(InputData!$AB188*AC189^$AQ$2+InputData!$AA188),1)</f>
        <v>1</v>
      </c>
      <c r="AH189" s="264">
        <v>1</v>
      </c>
      <c r="AI189" s="741">
        <f>IF(AA189&lt;$AD$3,EXP(InputData!$AD188*AA189^$AQ$3+InputData!$AC188),1)</f>
        <v>1</v>
      </c>
      <c r="AJ189" s="284">
        <f>IF(AB189&lt;$AD$3,EXP(InputData!$AD188*AB189^$AQ$3+InputData!$AC188),1)</f>
        <v>1</v>
      </c>
      <c r="AK189" s="284">
        <f>IF(AC189&lt;$AD$3,EXP(InputData!$AD188*AC189^$AQ$3+InputData!$AC188),1)</f>
        <v>1</v>
      </c>
      <c r="AL189" s="284">
        <v>1</v>
      </c>
      <c r="AM189" s="741">
        <f>IF(AA189&lt;$AD$3,EXP(InputData!$AF188*AA189^$AQ$2+InputData!$AE188),1)</f>
        <v>1</v>
      </c>
      <c r="AN189" s="284">
        <f>IF(AB189&lt;$AD$3,EXP(InputData!$AF188*AB189^$AQ$2+InputData!$AE188),1)</f>
        <v>1</v>
      </c>
      <c r="AO189" s="284">
        <f>IF(AC189&lt;$AD$3,EXP(InputData!$AF188*AC189^$AQ$2+InputData!$AE188),1)</f>
        <v>1</v>
      </c>
      <c r="AP189" s="285">
        <v>1</v>
      </c>
      <c r="AQ189" s="284">
        <f>IF(AA189&lt;$AD$3,EXP(InputData!$AH188*AA189^RRinputs!F$3+InputData!$AG188),1)</f>
        <v>1</v>
      </c>
      <c r="AR189" s="284">
        <f>IF(AB189&lt;$AD$3,EXP(InputData!$AH188*AB189^$AQ$3+InputData!$AG188),1)</f>
        <v>1</v>
      </c>
      <c r="AS189" s="284">
        <f>IF(AC189&lt;$AD$3,EXP(InputData!$AH188*AC189^$AQ$3+InputData!$AG188),1)</f>
        <v>1</v>
      </c>
      <c r="AT189" s="284">
        <v>1</v>
      </c>
      <c r="AU189" s="741">
        <f>IF(AA189&lt;$AD$3,EXP(InputData!$AJ188*AA189^$AQ$2+InputData!$AI188),1)</f>
        <v>1</v>
      </c>
      <c r="AV189" s="284">
        <f>IF(AB189&lt;$AD$3,EXP(InputData!$AJ188*AB189^$AQ$2+InputData!$AI188),1)</f>
        <v>1</v>
      </c>
      <c r="AW189" s="284">
        <f>IF(AC189&lt;$AD$3,EXP(InputData!$AJ188*AC189^$AQ$2+InputData!$AI188),1)</f>
        <v>1</v>
      </c>
      <c r="AX189" s="285">
        <v>1</v>
      </c>
      <c r="AY189" s="586">
        <f>-Diabetes!AK188*(InputData!$BB$5-1)/(Diabetes!Q188*(InputData!$BB$5-1)+1)</f>
        <v>0</v>
      </c>
      <c r="AZ189" s="587">
        <f>-Diabetes!AK188*(InputData!$BC$5-1)/(Diabetes!Q188*(InputData!$BC$5-1)+1)</f>
        <v>0</v>
      </c>
      <c r="BA189" s="588">
        <f t="shared" si="24"/>
        <v>0</v>
      </c>
      <c r="BB189" s="589">
        <f t="shared" si="25"/>
        <v>0</v>
      </c>
      <c r="BC189" s="584">
        <f t="shared" si="34"/>
        <v>0</v>
      </c>
      <c r="BD189" s="589">
        <f t="shared" si="26"/>
        <v>0</v>
      </c>
      <c r="BE189" s="590">
        <f t="shared" si="27"/>
        <v>0</v>
      </c>
      <c r="BF189" s="589">
        <f t="shared" si="28"/>
        <v>1</v>
      </c>
      <c r="BG189" s="589">
        <f t="shared" si="29"/>
        <v>1</v>
      </c>
      <c r="BH189" s="588">
        <f>(1-BA189*(1-InputData!$BD$233))</f>
        <v>1</v>
      </c>
      <c r="BI189" s="589">
        <f>(1-BB189*(1-InputData!$BD$234))</f>
        <v>1</v>
      </c>
      <c r="BJ189" s="589">
        <f t="shared" si="30"/>
        <v>1</v>
      </c>
      <c r="BK189" s="589">
        <f t="shared" si="31"/>
        <v>1</v>
      </c>
      <c r="BL189" s="590">
        <f t="shared" si="32"/>
        <v>1</v>
      </c>
    </row>
    <row r="190" spans="1:64">
      <c r="A190" s="8" t="s">
        <v>14</v>
      </c>
      <c r="B190">
        <f t="shared" si="33"/>
        <v>180</v>
      </c>
      <c r="C190" s="286">
        <f>InputData!AK189</f>
        <v>0</v>
      </c>
      <c r="D190" s="287">
        <f>InputData!AL189</f>
        <v>0</v>
      </c>
      <c r="E190" s="287">
        <f>InputData!AM189</f>
        <v>0</v>
      </c>
      <c r="F190" s="287">
        <f>InputData!AN189</f>
        <v>0</v>
      </c>
      <c r="G190" s="741">
        <f>IF($AA$3&lt;$AD$3,EXP(InputData!$AB189*$AA$3^$AQ$2+InputData!$AA189),1)</f>
        <v>1</v>
      </c>
      <c r="H190" s="284">
        <f>IF($AB$3&lt;$AD$3,EXP(InputData!$AB189*$AB$3^$AQ$2+InputData!$AA189),1)</f>
        <v>1</v>
      </c>
      <c r="I190" s="284">
        <f>IF($AC$3&lt;$AD$3,EXP(InputData!$AB189*$AC$3^$AQ$2+InputData!$AA189),1)</f>
        <v>1</v>
      </c>
      <c r="J190" s="284">
        <f>IF($AD$3&lt;$AD$3,EXP(InputData!$AB189*$AD$3^RRinputs!$F$3+InputData!$AA189),1)</f>
        <v>1</v>
      </c>
      <c r="K190" s="741">
        <f>IF($AA$3&lt;$AD$3,EXP(InputData!$AD189*$AA$3^$AQ$3+InputData!$AC189),1)</f>
        <v>1</v>
      </c>
      <c r="L190" s="284">
        <f>IF($AB$3&lt;$AD$3,EXP(InputData!$AD189*$AB$3^$AQ$3+InputData!$AC189),1)</f>
        <v>1</v>
      </c>
      <c r="M190" s="284">
        <f>IF($AC$3&lt;$AD$3,EXP(InputData!$AD189*$AC$3^$AQ$3+InputData!$AC189),1)</f>
        <v>1</v>
      </c>
      <c r="N190" s="285">
        <f>IF($AD$3&lt;$AD$3,EXP(InputData!$AD189*$AD$3^RRinputs!$F$3+InputData!$AC189),1)</f>
        <v>1</v>
      </c>
      <c r="O190" s="955">
        <f>IF($AA$4&lt;$AD$3,EXP(InputData!$AF189*$AA$3^$AQ$2+InputData!$AE189),1)</f>
        <v>1</v>
      </c>
      <c r="P190" s="284">
        <f>IF($AB$3&lt;$AD$3,EXP(InputData!$AF189*$AB$3^$AQ$2+InputData!$AE189),1)</f>
        <v>1</v>
      </c>
      <c r="Q190" s="284">
        <f>IF($AC$3&lt;$AD$3,EXP(InputData!$AF189*$AC$3^$AQ$2+InputData!$AE189),1)</f>
        <v>1</v>
      </c>
      <c r="R190" s="284">
        <v>1</v>
      </c>
      <c r="S190" s="741">
        <f>IF($AA$3&lt;$AD$3,EXP(InputData!$AH189*$AA$3^$AQ$3+InputData!$AG189),1)</f>
        <v>1</v>
      </c>
      <c r="T190" s="284">
        <f>IF($AB$3&lt;$AD$3,EXP(InputData!$AH189*$AB$3^$AQ$3+InputData!$AG189),1)</f>
        <v>1</v>
      </c>
      <c r="U190" s="284">
        <f>IF($AC$3&lt;$AD$3,EXP(InputData!$AH189*$AC$3^$AQ$3+InputData!$AG189),1)</f>
        <v>1</v>
      </c>
      <c r="V190" s="284">
        <f>IF($AD$3&lt;$AD$3,EXP(InputData!$AH189*$AD$3^RRinputs!$F$3+InputData!$AG189),1)</f>
        <v>1</v>
      </c>
      <c r="W190" s="741">
        <f>IF($AA$3&lt;$AD$3,EXP(InputData!$AJ189*$AA$3^$AQ$2+InputData!$AI189),1)</f>
        <v>1</v>
      </c>
      <c r="X190" s="284">
        <f>IF($AB$3&lt;$AD$3,EXP(InputData!$AJ189*$AB$3^$AQ$2+InputData!$AI189),1)</f>
        <v>1</v>
      </c>
      <c r="Y190" s="284">
        <f>IF($AC$3&lt;$AD$3,EXP(InputData!$AJ189*$AC$3^$AQ$2+InputData!$AI189),1)</f>
        <v>1</v>
      </c>
      <c r="Z190" s="284">
        <f>IF($AD$3&lt;$AD$3,EXP(InputData!$AJ189*$AD$3^RRinputs!F$3+InputData!$AI189),1)</f>
        <v>1</v>
      </c>
      <c r="AA190" s="949">
        <f>AA$3+'Run model'!$F$13</f>
        <v>204.75000001000006</v>
      </c>
      <c r="AB190" s="724">
        <f>AB$3+'Run model'!$F$13</f>
        <v>486.45570000000004</v>
      </c>
      <c r="AC190" s="724">
        <f>AC$3+'Run model'!$F$13</f>
        <v>1229.4259999999999</v>
      </c>
      <c r="AD190" s="724">
        <f>AD$3+'Run model'!$F$13</f>
        <v>3305.181</v>
      </c>
      <c r="AE190" s="263">
        <f>IF(AA190&lt;$AD$3,EXP(InputData!$AB189*AA190^$AQ$2+InputData!$AA189),1)</f>
        <v>1</v>
      </c>
      <c r="AF190" s="264">
        <f>IF(AB190&lt;$AD$3,EXP(InputData!$AB189*AB190^$AQ$2+InputData!$AA189),1)</f>
        <v>1</v>
      </c>
      <c r="AG190" s="264">
        <f>IF(AC190&lt;$AD$3,EXP(InputData!$AB189*AC190^$AQ$2+InputData!$AA189),1)</f>
        <v>1</v>
      </c>
      <c r="AH190" s="264">
        <v>1</v>
      </c>
      <c r="AI190" s="741">
        <f>IF(AA190&lt;$AD$3,EXP(InputData!$AD189*AA190^$AQ$3+InputData!$AC189),1)</f>
        <v>1</v>
      </c>
      <c r="AJ190" s="284">
        <f>IF(AB190&lt;$AD$3,EXP(InputData!$AD189*AB190^$AQ$3+InputData!$AC189),1)</f>
        <v>1</v>
      </c>
      <c r="AK190" s="284">
        <f>IF(AC190&lt;$AD$3,EXP(InputData!$AD189*AC190^$AQ$3+InputData!$AC189),1)</f>
        <v>1</v>
      </c>
      <c r="AL190" s="284">
        <v>1</v>
      </c>
      <c r="AM190" s="741">
        <f>IF(AA190&lt;$AD$3,EXP(InputData!$AF189*AA190^$AQ$2+InputData!$AE189),1)</f>
        <v>1</v>
      </c>
      <c r="AN190" s="284">
        <f>IF(AB190&lt;$AD$3,EXP(InputData!$AF189*AB190^$AQ$2+InputData!$AE189),1)</f>
        <v>1</v>
      </c>
      <c r="AO190" s="284">
        <f>IF(AC190&lt;$AD$3,EXP(InputData!$AF189*AC190^$AQ$2+InputData!$AE189),1)</f>
        <v>1</v>
      </c>
      <c r="AP190" s="285">
        <v>1</v>
      </c>
      <c r="AQ190" s="284">
        <f>IF(AA190&lt;$AD$3,EXP(InputData!$AH189*AA190^RRinputs!F$3+InputData!$AG189),1)</f>
        <v>1</v>
      </c>
      <c r="AR190" s="284">
        <f>IF(AB190&lt;$AD$3,EXP(InputData!$AH189*AB190^$AQ$3+InputData!$AG189),1)</f>
        <v>1</v>
      </c>
      <c r="AS190" s="284">
        <f>IF(AC190&lt;$AD$3,EXP(InputData!$AH189*AC190^$AQ$3+InputData!$AG189),1)</f>
        <v>1</v>
      </c>
      <c r="AT190" s="284">
        <v>1</v>
      </c>
      <c r="AU190" s="741">
        <f>IF(AA190&lt;$AD$3,EXP(InputData!$AJ189*AA190^$AQ$2+InputData!$AI189),1)</f>
        <v>1</v>
      </c>
      <c r="AV190" s="284">
        <f>IF(AB190&lt;$AD$3,EXP(InputData!$AJ189*AB190^$AQ$2+InputData!$AI189),1)</f>
        <v>1</v>
      </c>
      <c r="AW190" s="284">
        <f>IF(AC190&lt;$AD$3,EXP(InputData!$AJ189*AC190^$AQ$2+InputData!$AI189),1)</f>
        <v>1</v>
      </c>
      <c r="AX190" s="285">
        <v>1</v>
      </c>
      <c r="AY190" s="586">
        <f>-Diabetes!AK189*(InputData!$BB$5-1)/(Diabetes!Q189*(InputData!$BB$5-1)+1)</f>
        <v>0</v>
      </c>
      <c r="AZ190" s="587">
        <f>-Diabetes!AK189*(InputData!$BC$5-1)/(Diabetes!Q189*(InputData!$BC$5-1)+1)</f>
        <v>0</v>
      </c>
      <c r="BA190" s="588">
        <f t="shared" si="24"/>
        <v>0</v>
      </c>
      <c r="BB190" s="589">
        <f t="shared" si="25"/>
        <v>0</v>
      </c>
      <c r="BC190" s="584">
        <f t="shared" si="34"/>
        <v>0</v>
      </c>
      <c r="BD190" s="589">
        <f t="shared" si="26"/>
        <v>0</v>
      </c>
      <c r="BE190" s="590">
        <f t="shared" si="27"/>
        <v>0</v>
      </c>
      <c r="BF190" s="589">
        <f t="shared" si="28"/>
        <v>1</v>
      </c>
      <c r="BG190" s="589">
        <f t="shared" si="29"/>
        <v>1</v>
      </c>
      <c r="BH190" s="588">
        <f>(1-BA190*(1-InputData!$BD$233))</f>
        <v>1</v>
      </c>
      <c r="BI190" s="589">
        <f>(1-BB190*(1-InputData!$BD$234))</f>
        <v>1</v>
      </c>
      <c r="BJ190" s="589">
        <f t="shared" si="30"/>
        <v>1</v>
      </c>
      <c r="BK190" s="589">
        <f t="shared" si="31"/>
        <v>1</v>
      </c>
      <c r="BL190" s="590">
        <f t="shared" si="32"/>
        <v>1</v>
      </c>
    </row>
    <row r="191" spans="1:64">
      <c r="A191" s="8" t="s">
        <v>14</v>
      </c>
      <c r="B191">
        <f t="shared" si="33"/>
        <v>181</v>
      </c>
      <c r="C191" s="286">
        <f>InputData!AK190</f>
        <v>0</v>
      </c>
      <c r="D191" s="287">
        <f>InputData!AL190</f>
        <v>0</v>
      </c>
      <c r="E191" s="287">
        <f>InputData!AM190</f>
        <v>0</v>
      </c>
      <c r="F191" s="287">
        <f>InputData!AN190</f>
        <v>0</v>
      </c>
      <c r="G191" s="741">
        <f>IF($AA$3&lt;$AD$3,EXP(InputData!$AB190*$AA$3^$AQ$2+InputData!$AA190),1)</f>
        <v>1</v>
      </c>
      <c r="H191" s="284">
        <f>IF($AB$3&lt;$AD$3,EXP(InputData!$AB190*$AB$3^$AQ$2+InputData!$AA190),1)</f>
        <v>1</v>
      </c>
      <c r="I191" s="284">
        <f>IF($AC$3&lt;$AD$3,EXP(InputData!$AB190*$AC$3^$AQ$2+InputData!$AA190),1)</f>
        <v>1</v>
      </c>
      <c r="J191" s="284">
        <f>IF($AD$3&lt;$AD$3,EXP(InputData!$AB190*$AD$3^RRinputs!$F$3+InputData!$AA190),1)</f>
        <v>1</v>
      </c>
      <c r="K191" s="741">
        <f>IF($AA$3&lt;$AD$3,EXP(InputData!$AD190*$AA$3^$AQ$3+InputData!$AC190),1)</f>
        <v>1</v>
      </c>
      <c r="L191" s="284">
        <f>IF($AB$3&lt;$AD$3,EXP(InputData!$AD190*$AB$3^$AQ$3+InputData!$AC190),1)</f>
        <v>1</v>
      </c>
      <c r="M191" s="284">
        <f>IF($AC$3&lt;$AD$3,EXP(InputData!$AD190*$AC$3^$AQ$3+InputData!$AC190),1)</f>
        <v>1</v>
      </c>
      <c r="N191" s="285">
        <f>IF($AD$3&lt;$AD$3,EXP(InputData!$AD190*$AD$3^RRinputs!$F$3+InputData!$AC190),1)</f>
        <v>1</v>
      </c>
      <c r="O191" s="955">
        <f>IF($AA$4&lt;$AD$3,EXP(InputData!$AF190*$AA$3^$AQ$2+InputData!$AE190),1)</f>
        <v>1</v>
      </c>
      <c r="P191" s="284">
        <f>IF($AB$3&lt;$AD$3,EXP(InputData!$AF190*$AB$3^$AQ$2+InputData!$AE190),1)</f>
        <v>1</v>
      </c>
      <c r="Q191" s="284">
        <f>IF($AC$3&lt;$AD$3,EXP(InputData!$AF190*$AC$3^$AQ$2+InputData!$AE190),1)</f>
        <v>1</v>
      </c>
      <c r="R191" s="284">
        <v>1</v>
      </c>
      <c r="S191" s="741">
        <f>IF($AA$3&lt;$AD$3,EXP(InputData!$AH190*$AA$3^$AQ$3+InputData!$AG190),1)</f>
        <v>1</v>
      </c>
      <c r="T191" s="284">
        <f>IF($AB$3&lt;$AD$3,EXP(InputData!$AH190*$AB$3^$AQ$3+InputData!$AG190),1)</f>
        <v>1</v>
      </c>
      <c r="U191" s="284">
        <f>IF($AC$3&lt;$AD$3,EXP(InputData!$AH190*$AC$3^$AQ$3+InputData!$AG190),1)</f>
        <v>1</v>
      </c>
      <c r="V191" s="284">
        <f>IF($AD$3&lt;$AD$3,EXP(InputData!$AH190*$AD$3^RRinputs!$F$3+InputData!$AG190),1)</f>
        <v>1</v>
      </c>
      <c r="W191" s="741">
        <f>IF($AA$3&lt;$AD$3,EXP(InputData!$AJ190*$AA$3^$AQ$2+InputData!$AI190),1)</f>
        <v>1</v>
      </c>
      <c r="X191" s="284">
        <f>IF($AB$3&lt;$AD$3,EXP(InputData!$AJ190*$AB$3^$AQ$2+InputData!$AI190),1)</f>
        <v>1</v>
      </c>
      <c r="Y191" s="284">
        <f>IF($AC$3&lt;$AD$3,EXP(InputData!$AJ190*$AC$3^$AQ$2+InputData!$AI190),1)</f>
        <v>1</v>
      </c>
      <c r="Z191" s="284">
        <f>IF($AD$3&lt;$AD$3,EXP(InputData!$AJ190*$AD$3^RRinputs!F$3+InputData!$AI190),1)</f>
        <v>1</v>
      </c>
      <c r="AA191" s="949">
        <f>AA$3+'Run model'!$F$13</f>
        <v>204.75000001000006</v>
      </c>
      <c r="AB191" s="724">
        <f>AB$3+'Run model'!$F$13</f>
        <v>486.45570000000004</v>
      </c>
      <c r="AC191" s="724">
        <f>AC$3+'Run model'!$F$13</f>
        <v>1229.4259999999999</v>
      </c>
      <c r="AD191" s="724">
        <f>AD$3+'Run model'!$F$13</f>
        <v>3305.181</v>
      </c>
      <c r="AE191" s="263">
        <f>IF(AA191&lt;$AD$3,EXP(InputData!$AB190*AA191^$AQ$2+InputData!$AA190),1)</f>
        <v>1</v>
      </c>
      <c r="AF191" s="264">
        <f>IF(AB191&lt;$AD$3,EXP(InputData!$AB190*AB191^$AQ$2+InputData!$AA190),1)</f>
        <v>1</v>
      </c>
      <c r="AG191" s="264">
        <f>IF(AC191&lt;$AD$3,EXP(InputData!$AB190*AC191^$AQ$2+InputData!$AA190),1)</f>
        <v>1</v>
      </c>
      <c r="AH191" s="264">
        <v>1</v>
      </c>
      <c r="AI191" s="741">
        <f>IF(AA191&lt;$AD$3,EXP(InputData!$AD190*AA191^$AQ$3+InputData!$AC190),1)</f>
        <v>1</v>
      </c>
      <c r="AJ191" s="284">
        <f>IF(AB191&lt;$AD$3,EXP(InputData!$AD190*AB191^$AQ$3+InputData!$AC190),1)</f>
        <v>1</v>
      </c>
      <c r="AK191" s="284">
        <f>IF(AC191&lt;$AD$3,EXP(InputData!$AD190*AC191^$AQ$3+InputData!$AC190),1)</f>
        <v>1</v>
      </c>
      <c r="AL191" s="284">
        <v>1</v>
      </c>
      <c r="AM191" s="741">
        <f>IF(AA191&lt;$AD$3,EXP(InputData!$AF190*AA191^$AQ$2+InputData!$AE190),1)</f>
        <v>1</v>
      </c>
      <c r="AN191" s="284">
        <f>IF(AB191&lt;$AD$3,EXP(InputData!$AF190*AB191^$AQ$2+InputData!$AE190),1)</f>
        <v>1</v>
      </c>
      <c r="AO191" s="284">
        <f>IF(AC191&lt;$AD$3,EXP(InputData!$AF190*AC191^$AQ$2+InputData!$AE190),1)</f>
        <v>1</v>
      </c>
      <c r="AP191" s="285">
        <v>1</v>
      </c>
      <c r="AQ191" s="284">
        <f>IF(AA191&lt;$AD$3,EXP(InputData!$AH190*AA191^RRinputs!F$3+InputData!$AG190),1)</f>
        <v>1</v>
      </c>
      <c r="AR191" s="284">
        <f>IF(AB191&lt;$AD$3,EXP(InputData!$AH190*AB191^$AQ$3+InputData!$AG190),1)</f>
        <v>1</v>
      </c>
      <c r="AS191" s="284">
        <f>IF(AC191&lt;$AD$3,EXP(InputData!$AH190*AC191^$AQ$3+InputData!$AG190),1)</f>
        <v>1</v>
      </c>
      <c r="AT191" s="284">
        <v>1</v>
      </c>
      <c r="AU191" s="741">
        <f>IF(AA191&lt;$AD$3,EXP(InputData!$AJ190*AA191^$AQ$2+InputData!$AI190),1)</f>
        <v>1</v>
      </c>
      <c r="AV191" s="284">
        <f>IF(AB191&lt;$AD$3,EXP(InputData!$AJ190*AB191^$AQ$2+InputData!$AI190),1)</f>
        <v>1</v>
      </c>
      <c r="AW191" s="284">
        <f>IF(AC191&lt;$AD$3,EXP(InputData!$AJ190*AC191^$AQ$2+InputData!$AI190),1)</f>
        <v>1</v>
      </c>
      <c r="AX191" s="285">
        <v>1</v>
      </c>
      <c r="AY191" s="586">
        <f>-Diabetes!AK190*(InputData!$BB$5-1)/(Diabetes!Q190*(InputData!$BB$5-1)+1)</f>
        <v>0</v>
      </c>
      <c r="AZ191" s="587">
        <f>-Diabetes!AK190*(InputData!$BC$5-1)/(Diabetes!Q190*(InputData!$BC$5-1)+1)</f>
        <v>0</v>
      </c>
      <c r="BA191" s="588">
        <f t="shared" si="24"/>
        <v>0</v>
      </c>
      <c r="BB191" s="589">
        <f t="shared" si="25"/>
        <v>0</v>
      </c>
      <c r="BC191" s="584">
        <f t="shared" si="34"/>
        <v>0</v>
      </c>
      <c r="BD191" s="589">
        <f t="shared" si="26"/>
        <v>0</v>
      </c>
      <c r="BE191" s="590">
        <f t="shared" si="27"/>
        <v>0</v>
      </c>
      <c r="BF191" s="589">
        <f t="shared" si="28"/>
        <v>1</v>
      </c>
      <c r="BG191" s="589">
        <f t="shared" si="29"/>
        <v>1</v>
      </c>
      <c r="BH191" s="588">
        <f>(1-BA191*(1-InputData!$BD$233))</f>
        <v>1</v>
      </c>
      <c r="BI191" s="589">
        <f>(1-BB191*(1-InputData!$BD$234))</f>
        <v>1</v>
      </c>
      <c r="BJ191" s="589">
        <f t="shared" si="30"/>
        <v>1</v>
      </c>
      <c r="BK191" s="589">
        <f t="shared" si="31"/>
        <v>1</v>
      </c>
      <c r="BL191" s="590">
        <f t="shared" si="32"/>
        <v>1</v>
      </c>
    </row>
    <row r="192" spans="1:64">
      <c r="A192" s="8" t="s">
        <v>14</v>
      </c>
      <c r="B192">
        <f t="shared" si="33"/>
        <v>182</v>
      </c>
      <c r="C192" s="286">
        <f>InputData!AK191</f>
        <v>0</v>
      </c>
      <c r="D192" s="287">
        <f>InputData!AL191</f>
        <v>0</v>
      </c>
      <c r="E192" s="287">
        <f>InputData!AM191</f>
        <v>0</v>
      </c>
      <c r="F192" s="287">
        <f>InputData!AN191</f>
        <v>0</v>
      </c>
      <c r="G192" s="741">
        <f>IF($AA$3&lt;$AD$3,EXP(InputData!$AB191*$AA$3^$AQ$2+InputData!$AA191),1)</f>
        <v>1</v>
      </c>
      <c r="H192" s="284">
        <f>IF($AB$3&lt;$AD$3,EXP(InputData!$AB191*$AB$3^$AQ$2+InputData!$AA191),1)</f>
        <v>1</v>
      </c>
      <c r="I192" s="284">
        <f>IF($AC$3&lt;$AD$3,EXP(InputData!$AB191*$AC$3^$AQ$2+InputData!$AA191),1)</f>
        <v>1</v>
      </c>
      <c r="J192" s="284">
        <f>IF($AD$3&lt;$AD$3,EXP(InputData!$AB191*$AD$3^RRinputs!$F$3+InputData!$AA191),1)</f>
        <v>1</v>
      </c>
      <c r="K192" s="741">
        <f>IF($AA$3&lt;$AD$3,EXP(InputData!$AD191*$AA$3^$AQ$3+InputData!$AC191),1)</f>
        <v>1</v>
      </c>
      <c r="L192" s="284">
        <f>IF($AB$3&lt;$AD$3,EXP(InputData!$AD191*$AB$3^$AQ$3+InputData!$AC191),1)</f>
        <v>1</v>
      </c>
      <c r="M192" s="284">
        <f>IF($AC$3&lt;$AD$3,EXP(InputData!$AD191*$AC$3^$AQ$3+InputData!$AC191),1)</f>
        <v>1</v>
      </c>
      <c r="N192" s="285">
        <f>IF($AD$3&lt;$AD$3,EXP(InputData!$AD191*$AD$3^RRinputs!$F$3+InputData!$AC191),1)</f>
        <v>1</v>
      </c>
      <c r="O192" s="955">
        <f>IF($AA$4&lt;$AD$3,EXP(InputData!$AF191*$AA$3^$AQ$2+InputData!$AE191),1)</f>
        <v>1</v>
      </c>
      <c r="P192" s="284">
        <f>IF($AB$3&lt;$AD$3,EXP(InputData!$AF191*$AB$3^$AQ$2+InputData!$AE191),1)</f>
        <v>1</v>
      </c>
      <c r="Q192" s="284">
        <f>IF($AC$3&lt;$AD$3,EXP(InputData!$AF191*$AC$3^$AQ$2+InputData!$AE191),1)</f>
        <v>1</v>
      </c>
      <c r="R192" s="284">
        <v>1</v>
      </c>
      <c r="S192" s="741">
        <f>IF($AA$3&lt;$AD$3,EXP(InputData!$AH191*$AA$3^$AQ$3+InputData!$AG191),1)</f>
        <v>1</v>
      </c>
      <c r="T192" s="284">
        <f>IF($AB$3&lt;$AD$3,EXP(InputData!$AH191*$AB$3^$AQ$3+InputData!$AG191),1)</f>
        <v>1</v>
      </c>
      <c r="U192" s="284">
        <f>IF($AC$3&lt;$AD$3,EXP(InputData!$AH191*$AC$3^$AQ$3+InputData!$AG191),1)</f>
        <v>1</v>
      </c>
      <c r="V192" s="284">
        <f>IF($AD$3&lt;$AD$3,EXP(InputData!$AH191*$AD$3^RRinputs!$F$3+InputData!$AG191),1)</f>
        <v>1</v>
      </c>
      <c r="W192" s="741">
        <f>IF($AA$3&lt;$AD$3,EXP(InputData!$AJ191*$AA$3^$AQ$2+InputData!$AI191),1)</f>
        <v>1</v>
      </c>
      <c r="X192" s="284">
        <f>IF($AB$3&lt;$AD$3,EXP(InputData!$AJ191*$AB$3^$AQ$2+InputData!$AI191),1)</f>
        <v>1</v>
      </c>
      <c r="Y192" s="284">
        <f>IF($AC$3&lt;$AD$3,EXP(InputData!$AJ191*$AC$3^$AQ$2+InputData!$AI191),1)</f>
        <v>1</v>
      </c>
      <c r="Z192" s="284">
        <f>IF($AD$3&lt;$AD$3,EXP(InputData!$AJ191*$AD$3^RRinputs!F$3+InputData!$AI191),1)</f>
        <v>1</v>
      </c>
      <c r="AA192" s="949">
        <f>AA$3+'Run model'!$F$13</f>
        <v>204.75000001000006</v>
      </c>
      <c r="AB192" s="724">
        <f>AB$3+'Run model'!$F$13</f>
        <v>486.45570000000004</v>
      </c>
      <c r="AC192" s="724">
        <f>AC$3+'Run model'!$F$13</f>
        <v>1229.4259999999999</v>
      </c>
      <c r="AD192" s="724">
        <f>AD$3+'Run model'!$F$13</f>
        <v>3305.181</v>
      </c>
      <c r="AE192" s="263">
        <f>IF(AA192&lt;$AD$3,EXP(InputData!$AB191*AA192^$AQ$2+InputData!$AA191),1)</f>
        <v>1</v>
      </c>
      <c r="AF192" s="264">
        <f>IF(AB192&lt;$AD$3,EXP(InputData!$AB191*AB192^$AQ$2+InputData!$AA191),1)</f>
        <v>1</v>
      </c>
      <c r="AG192" s="264">
        <f>IF(AC192&lt;$AD$3,EXP(InputData!$AB191*AC192^$AQ$2+InputData!$AA191),1)</f>
        <v>1</v>
      </c>
      <c r="AH192" s="264">
        <v>1</v>
      </c>
      <c r="AI192" s="741">
        <f>IF(AA192&lt;$AD$3,EXP(InputData!$AD191*AA192^$AQ$3+InputData!$AC191),1)</f>
        <v>1</v>
      </c>
      <c r="AJ192" s="284">
        <f>IF(AB192&lt;$AD$3,EXP(InputData!$AD191*AB192^$AQ$3+InputData!$AC191),1)</f>
        <v>1</v>
      </c>
      <c r="AK192" s="284">
        <f>IF(AC192&lt;$AD$3,EXP(InputData!$AD191*AC192^$AQ$3+InputData!$AC191),1)</f>
        <v>1</v>
      </c>
      <c r="AL192" s="284">
        <v>1</v>
      </c>
      <c r="AM192" s="741">
        <f>IF(AA192&lt;$AD$3,EXP(InputData!$AF191*AA192^$AQ$2+InputData!$AE191),1)</f>
        <v>1</v>
      </c>
      <c r="AN192" s="284">
        <f>IF(AB192&lt;$AD$3,EXP(InputData!$AF191*AB192^$AQ$2+InputData!$AE191),1)</f>
        <v>1</v>
      </c>
      <c r="AO192" s="284">
        <f>IF(AC192&lt;$AD$3,EXP(InputData!$AF191*AC192^$AQ$2+InputData!$AE191),1)</f>
        <v>1</v>
      </c>
      <c r="AP192" s="285">
        <v>1</v>
      </c>
      <c r="AQ192" s="284">
        <f>IF(AA192&lt;$AD$3,EXP(InputData!$AH191*AA192^RRinputs!F$3+InputData!$AG191),1)</f>
        <v>1</v>
      </c>
      <c r="AR192" s="284">
        <f>IF(AB192&lt;$AD$3,EXP(InputData!$AH191*AB192^$AQ$3+InputData!$AG191),1)</f>
        <v>1</v>
      </c>
      <c r="AS192" s="284">
        <f>IF(AC192&lt;$AD$3,EXP(InputData!$AH191*AC192^$AQ$3+InputData!$AG191),1)</f>
        <v>1</v>
      </c>
      <c r="AT192" s="284">
        <v>1</v>
      </c>
      <c r="AU192" s="741">
        <f>IF(AA192&lt;$AD$3,EXP(InputData!$AJ191*AA192^$AQ$2+InputData!$AI191),1)</f>
        <v>1</v>
      </c>
      <c r="AV192" s="284">
        <f>IF(AB192&lt;$AD$3,EXP(InputData!$AJ191*AB192^$AQ$2+InputData!$AI191),1)</f>
        <v>1</v>
      </c>
      <c r="AW192" s="284">
        <f>IF(AC192&lt;$AD$3,EXP(InputData!$AJ191*AC192^$AQ$2+InputData!$AI191),1)</f>
        <v>1</v>
      </c>
      <c r="AX192" s="285">
        <v>1</v>
      </c>
      <c r="AY192" s="586">
        <f>-Diabetes!AK191*(InputData!$BB$5-1)/(Diabetes!Q191*(InputData!$BB$5-1)+1)</f>
        <v>0</v>
      </c>
      <c r="AZ192" s="587">
        <f>-Diabetes!AK191*(InputData!$BC$5-1)/(Diabetes!Q191*(InputData!$BC$5-1)+1)</f>
        <v>0</v>
      </c>
      <c r="BA192" s="588">
        <f t="shared" si="24"/>
        <v>0</v>
      </c>
      <c r="BB192" s="589">
        <f t="shared" si="25"/>
        <v>0</v>
      </c>
      <c r="BC192" s="584">
        <f t="shared" si="34"/>
        <v>0</v>
      </c>
      <c r="BD192" s="589">
        <f t="shared" si="26"/>
        <v>0</v>
      </c>
      <c r="BE192" s="590">
        <f t="shared" si="27"/>
        <v>0</v>
      </c>
      <c r="BF192" s="589">
        <f t="shared" si="28"/>
        <v>1</v>
      </c>
      <c r="BG192" s="589">
        <f t="shared" si="29"/>
        <v>1</v>
      </c>
      <c r="BH192" s="588">
        <f>(1-BA192*(1-InputData!$BD$233))</f>
        <v>1</v>
      </c>
      <c r="BI192" s="589">
        <f>(1-BB192*(1-InputData!$BD$234))</f>
        <v>1</v>
      </c>
      <c r="BJ192" s="589">
        <f t="shared" si="30"/>
        <v>1</v>
      </c>
      <c r="BK192" s="589">
        <f t="shared" si="31"/>
        <v>1</v>
      </c>
      <c r="BL192" s="590">
        <f t="shared" si="32"/>
        <v>1</v>
      </c>
    </row>
    <row r="193" spans="1:64">
      <c r="A193" s="8" t="s">
        <v>14</v>
      </c>
      <c r="B193">
        <f t="shared" si="33"/>
        <v>183</v>
      </c>
      <c r="C193" s="286">
        <f>InputData!AK192</f>
        <v>0</v>
      </c>
      <c r="D193" s="287">
        <f>InputData!AL192</f>
        <v>0</v>
      </c>
      <c r="E193" s="287">
        <f>InputData!AM192</f>
        <v>0</v>
      </c>
      <c r="F193" s="287">
        <f>InputData!AN192</f>
        <v>0</v>
      </c>
      <c r="G193" s="741">
        <f>IF($AA$3&lt;$AD$3,EXP(InputData!$AB192*$AA$3^$AQ$2+InputData!$AA192),1)</f>
        <v>1</v>
      </c>
      <c r="H193" s="284">
        <f>IF($AB$3&lt;$AD$3,EXP(InputData!$AB192*$AB$3^$AQ$2+InputData!$AA192),1)</f>
        <v>1</v>
      </c>
      <c r="I193" s="284">
        <f>IF($AC$3&lt;$AD$3,EXP(InputData!$AB192*$AC$3^$AQ$2+InputData!$AA192),1)</f>
        <v>1</v>
      </c>
      <c r="J193" s="284">
        <f>IF($AD$3&lt;$AD$3,EXP(InputData!$AB192*$AD$3^RRinputs!$F$3+InputData!$AA192),1)</f>
        <v>1</v>
      </c>
      <c r="K193" s="741">
        <f>IF($AA$3&lt;$AD$3,EXP(InputData!$AD192*$AA$3^$AQ$3+InputData!$AC192),1)</f>
        <v>1</v>
      </c>
      <c r="L193" s="284">
        <f>IF($AB$3&lt;$AD$3,EXP(InputData!$AD192*$AB$3^$AQ$3+InputData!$AC192),1)</f>
        <v>1</v>
      </c>
      <c r="M193" s="284">
        <f>IF($AC$3&lt;$AD$3,EXP(InputData!$AD192*$AC$3^$AQ$3+InputData!$AC192),1)</f>
        <v>1</v>
      </c>
      <c r="N193" s="285">
        <f>IF($AD$3&lt;$AD$3,EXP(InputData!$AD192*$AD$3^RRinputs!$F$3+InputData!$AC192),1)</f>
        <v>1</v>
      </c>
      <c r="O193" s="955">
        <f>IF($AA$4&lt;$AD$3,EXP(InputData!$AF192*$AA$3^$AQ$2+InputData!$AE192),1)</f>
        <v>1</v>
      </c>
      <c r="P193" s="284">
        <f>IF($AB$3&lt;$AD$3,EXP(InputData!$AF192*$AB$3^$AQ$2+InputData!$AE192),1)</f>
        <v>1</v>
      </c>
      <c r="Q193" s="284">
        <f>IF($AC$3&lt;$AD$3,EXP(InputData!$AF192*$AC$3^$AQ$2+InputData!$AE192),1)</f>
        <v>1</v>
      </c>
      <c r="R193" s="284">
        <v>1</v>
      </c>
      <c r="S193" s="741">
        <f>IF($AA$3&lt;$AD$3,EXP(InputData!$AH192*$AA$3^$AQ$3+InputData!$AG192),1)</f>
        <v>1</v>
      </c>
      <c r="T193" s="284">
        <f>IF($AB$3&lt;$AD$3,EXP(InputData!$AH192*$AB$3^$AQ$3+InputData!$AG192),1)</f>
        <v>1</v>
      </c>
      <c r="U193" s="284">
        <f>IF($AC$3&lt;$AD$3,EXP(InputData!$AH192*$AC$3^$AQ$3+InputData!$AG192),1)</f>
        <v>1</v>
      </c>
      <c r="V193" s="284">
        <f>IF($AD$3&lt;$AD$3,EXP(InputData!$AH192*$AD$3^RRinputs!$F$3+InputData!$AG192),1)</f>
        <v>1</v>
      </c>
      <c r="W193" s="741">
        <f>IF($AA$3&lt;$AD$3,EXP(InputData!$AJ192*$AA$3^$AQ$2+InputData!$AI192),1)</f>
        <v>1</v>
      </c>
      <c r="X193" s="284">
        <f>IF($AB$3&lt;$AD$3,EXP(InputData!$AJ192*$AB$3^$AQ$2+InputData!$AI192),1)</f>
        <v>1</v>
      </c>
      <c r="Y193" s="284">
        <f>IF($AC$3&lt;$AD$3,EXP(InputData!$AJ192*$AC$3^$AQ$2+InputData!$AI192),1)</f>
        <v>1</v>
      </c>
      <c r="Z193" s="284">
        <f>IF($AD$3&lt;$AD$3,EXP(InputData!$AJ192*$AD$3^RRinputs!F$3+InputData!$AI192),1)</f>
        <v>1</v>
      </c>
      <c r="AA193" s="949">
        <f>AA$3+'Run model'!$F$13</f>
        <v>204.75000001000006</v>
      </c>
      <c r="AB193" s="724">
        <f>AB$3+'Run model'!$F$13</f>
        <v>486.45570000000004</v>
      </c>
      <c r="AC193" s="724">
        <f>AC$3+'Run model'!$F$13</f>
        <v>1229.4259999999999</v>
      </c>
      <c r="AD193" s="724">
        <f>AD$3+'Run model'!$F$13</f>
        <v>3305.181</v>
      </c>
      <c r="AE193" s="263">
        <f>IF(AA193&lt;$AD$3,EXP(InputData!$AB192*AA193^$AQ$2+InputData!$AA192),1)</f>
        <v>1</v>
      </c>
      <c r="AF193" s="264">
        <f>IF(AB193&lt;$AD$3,EXP(InputData!$AB192*AB193^$AQ$2+InputData!$AA192),1)</f>
        <v>1</v>
      </c>
      <c r="AG193" s="264">
        <f>IF(AC193&lt;$AD$3,EXP(InputData!$AB192*AC193^$AQ$2+InputData!$AA192),1)</f>
        <v>1</v>
      </c>
      <c r="AH193" s="264">
        <v>1</v>
      </c>
      <c r="AI193" s="741">
        <f>IF(AA193&lt;$AD$3,EXP(InputData!$AD192*AA193^$AQ$3+InputData!$AC192),1)</f>
        <v>1</v>
      </c>
      <c r="AJ193" s="284">
        <f>IF(AB193&lt;$AD$3,EXP(InputData!$AD192*AB193^$AQ$3+InputData!$AC192),1)</f>
        <v>1</v>
      </c>
      <c r="AK193" s="284">
        <f>IF(AC193&lt;$AD$3,EXP(InputData!$AD192*AC193^$AQ$3+InputData!$AC192),1)</f>
        <v>1</v>
      </c>
      <c r="AL193" s="284">
        <v>1</v>
      </c>
      <c r="AM193" s="741">
        <f>IF(AA193&lt;$AD$3,EXP(InputData!$AF192*AA193^$AQ$2+InputData!$AE192),1)</f>
        <v>1</v>
      </c>
      <c r="AN193" s="284">
        <f>IF(AB193&lt;$AD$3,EXP(InputData!$AF192*AB193^$AQ$2+InputData!$AE192),1)</f>
        <v>1</v>
      </c>
      <c r="AO193" s="284">
        <f>IF(AC193&lt;$AD$3,EXP(InputData!$AF192*AC193^$AQ$2+InputData!$AE192),1)</f>
        <v>1</v>
      </c>
      <c r="AP193" s="285">
        <v>1</v>
      </c>
      <c r="AQ193" s="284">
        <f>IF(AA193&lt;$AD$3,EXP(InputData!$AH192*AA193^RRinputs!F$3+InputData!$AG192),1)</f>
        <v>1</v>
      </c>
      <c r="AR193" s="284">
        <f>IF(AB193&lt;$AD$3,EXP(InputData!$AH192*AB193^$AQ$3+InputData!$AG192),1)</f>
        <v>1</v>
      </c>
      <c r="AS193" s="284">
        <f>IF(AC193&lt;$AD$3,EXP(InputData!$AH192*AC193^$AQ$3+InputData!$AG192),1)</f>
        <v>1</v>
      </c>
      <c r="AT193" s="284">
        <v>1</v>
      </c>
      <c r="AU193" s="741">
        <f>IF(AA193&lt;$AD$3,EXP(InputData!$AJ192*AA193^$AQ$2+InputData!$AI192),1)</f>
        <v>1</v>
      </c>
      <c r="AV193" s="284">
        <f>IF(AB193&lt;$AD$3,EXP(InputData!$AJ192*AB193^$AQ$2+InputData!$AI192),1)</f>
        <v>1</v>
      </c>
      <c r="AW193" s="284">
        <f>IF(AC193&lt;$AD$3,EXP(InputData!$AJ192*AC193^$AQ$2+InputData!$AI192),1)</f>
        <v>1</v>
      </c>
      <c r="AX193" s="285">
        <v>1</v>
      </c>
      <c r="AY193" s="586">
        <f>-Diabetes!AK192*(InputData!$BB$5-1)/(Diabetes!Q192*(InputData!$BB$5-1)+1)</f>
        <v>0</v>
      </c>
      <c r="AZ193" s="587">
        <f>-Diabetes!AK192*(InputData!$BC$5-1)/(Diabetes!Q192*(InputData!$BC$5-1)+1)</f>
        <v>0</v>
      </c>
      <c r="BA193" s="588">
        <f t="shared" si="24"/>
        <v>0</v>
      </c>
      <c r="BB193" s="589">
        <f t="shared" si="25"/>
        <v>0</v>
      </c>
      <c r="BC193" s="584">
        <f t="shared" si="34"/>
        <v>0</v>
      </c>
      <c r="BD193" s="589">
        <f t="shared" si="26"/>
        <v>0</v>
      </c>
      <c r="BE193" s="590">
        <f t="shared" si="27"/>
        <v>0</v>
      </c>
      <c r="BF193" s="589">
        <f t="shared" si="28"/>
        <v>1</v>
      </c>
      <c r="BG193" s="589">
        <f t="shared" si="29"/>
        <v>1</v>
      </c>
      <c r="BH193" s="588">
        <f>(1-BA193*(1-InputData!$BD$233))</f>
        <v>1</v>
      </c>
      <c r="BI193" s="589">
        <f>(1-BB193*(1-InputData!$BD$234))</f>
        <v>1</v>
      </c>
      <c r="BJ193" s="589">
        <f t="shared" si="30"/>
        <v>1</v>
      </c>
      <c r="BK193" s="589">
        <f t="shared" si="31"/>
        <v>1</v>
      </c>
      <c r="BL193" s="590">
        <f t="shared" si="32"/>
        <v>1</v>
      </c>
    </row>
    <row r="194" spans="1:64">
      <c r="A194" s="8" t="s">
        <v>14</v>
      </c>
      <c r="B194">
        <f t="shared" si="33"/>
        <v>184</v>
      </c>
      <c r="C194" s="286">
        <f>InputData!AK193</f>
        <v>0</v>
      </c>
      <c r="D194" s="287">
        <f>InputData!AL193</f>
        <v>0</v>
      </c>
      <c r="E194" s="287">
        <f>InputData!AM193</f>
        <v>0</v>
      </c>
      <c r="F194" s="287">
        <f>InputData!AN193</f>
        <v>0</v>
      </c>
      <c r="G194" s="741">
        <f>IF($AA$3&lt;$AD$3,EXP(InputData!$AB193*$AA$3^$AQ$2+InputData!$AA193),1)</f>
        <v>1</v>
      </c>
      <c r="H194" s="284">
        <f>IF($AB$3&lt;$AD$3,EXP(InputData!$AB193*$AB$3^$AQ$2+InputData!$AA193),1)</f>
        <v>1</v>
      </c>
      <c r="I194" s="284">
        <f>IF($AC$3&lt;$AD$3,EXP(InputData!$AB193*$AC$3^$AQ$2+InputData!$AA193),1)</f>
        <v>1</v>
      </c>
      <c r="J194" s="284">
        <f>IF($AD$3&lt;$AD$3,EXP(InputData!$AB193*$AD$3^RRinputs!$F$3+InputData!$AA193),1)</f>
        <v>1</v>
      </c>
      <c r="K194" s="741">
        <f>IF($AA$3&lt;$AD$3,EXP(InputData!$AD193*$AA$3^$AQ$3+InputData!$AC193),1)</f>
        <v>1</v>
      </c>
      <c r="L194" s="284">
        <f>IF($AB$3&lt;$AD$3,EXP(InputData!$AD193*$AB$3^$AQ$3+InputData!$AC193),1)</f>
        <v>1</v>
      </c>
      <c r="M194" s="284">
        <f>IF($AC$3&lt;$AD$3,EXP(InputData!$AD193*$AC$3^$AQ$3+InputData!$AC193),1)</f>
        <v>1</v>
      </c>
      <c r="N194" s="285">
        <f>IF($AD$3&lt;$AD$3,EXP(InputData!$AD193*$AD$3^RRinputs!$F$3+InputData!$AC193),1)</f>
        <v>1</v>
      </c>
      <c r="O194" s="955">
        <f>IF($AA$4&lt;$AD$3,EXP(InputData!$AF193*$AA$3^$AQ$2+InputData!$AE193),1)</f>
        <v>1</v>
      </c>
      <c r="P194" s="284">
        <f>IF($AB$3&lt;$AD$3,EXP(InputData!$AF193*$AB$3^$AQ$2+InputData!$AE193),1)</f>
        <v>1</v>
      </c>
      <c r="Q194" s="284">
        <f>IF($AC$3&lt;$AD$3,EXP(InputData!$AF193*$AC$3^$AQ$2+InputData!$AE193),1)</f>
        <v>1</v>
      </c>
      <c r="R194" s="284">
        <v>1</v>
      </c>
      <c r="S194" s="741">
        <f>IF($AA$3&lt;$AD$3,EXP(InputData!$AH193*$AA$3^$AQ$3+InputData!$AG193),1)</f>
        <v>1</v>
      </c>
      <c r="T194" s="284">
        <f>IF($AB$3&lt;$AD$3,EXP(InputData!$AH193*$AB$3^$AQ$3+InputData!$AG193),1)</f>
        <v>1</v>
      </c>
      <c r="U194" s="284">
        <f>IF($AC$3&lt;$AD$3,EXP(InputData!$AH193*$AC$3^$AQ$3+InputData!$AG193),1)</f>
        <v>1</v>
      </c>
      <c r="V194" s="284">
        <f>IF($AD$3&lt;$AD$3,EXP(InputData!$AH193*$AD$3^RRinputs!$F$3+InputData!$AG193),1)</f>
        <v>1</v>
      </c>
      <c r="W194" s="741">
        <f>IF($AA$3&lt;$AD$3,EXP(InputData!$AJ193*$AA$3^$AQ$2+InputData!$AI193),1)</f>
        <v>1</v>
      </c>
      <c r="X194" s="284">
        <f>IF($AB$3&lt;$AD$3,EXP(InputData!$AJ193*$AB$3^$AQ$2+InputData!$AI193),1)</f>
        <v>1</v>
      </c>
      <c r="Y194" s="284">
        <f>IF($AC$3&lt;$AD$3,EXP(InputData!$AJ193*$AC$3^$AQ$2+InputData!$AI193),1)</f>
        <v>1</v>
      </c>
      <c r="Z194" s="284">
        <f>IF($AD$3&lt;$AD$3,EXP(InputData!$AJ193*$AD$3^RRinputs!F$3+InputData!$AI193),1)</f>
        <v>1</v>
      </c>
      <c r="AA194" s="949">
        <f>AA$3+'Run model'!$F$13</f>
        <v>204.75000001000006</v>
      </c>
      <c r="AB194" s="724">
        <f>AB$3+'Run model'!$F$13</f>
        <v>486.45570000000004</v>
      </c>
      <c r="AC194" s="724">
        <f>AC$3+'Run model'!$F$13</f>
        <v>1229.4259999999999</v>
      </c>
      <c r="AD194" s="724">
        <f>AD$3+'Run model'!$F$13</f>
        <v>3305.181</v>
      </c>
      <c r="AE194" s="263">
        <f>IF(AA194&lt;$AD$3,EXP(InputData!$AB193*AA194^$AQ$2+InputData!$AA193),1)</f>
        <v>1</v>
      </c>
      <c r="AF194" s="264">
        <f>IF(AB194&lt;$AD$3,EXP(InputData!$AB193*AB194^$AQ$2+InputData!$AA193),1)</f>
        <v>1</v>
      </c>
      <c r="AG194" s="264">
        <f>IF(AC194&lt;$AD$3,EXP(InputData!$AB193*AC194^$AQ$2+InputData!$AA193),1)</f>
        <v>1</v>
      </c>
      <c r="AH194" s="264">
        <v>1</v>
      </c>
      <c r="AI194" s="741">
        <f>IF(AA194&lt;$AD$3,EXP(InputData!$AD193*AA194^$AQ$3+InputData!$AC193),1)</f>
        <v>1</v>
      </c>
      <c r="AJ194" s="284">
        <f>IF(AB194&lt;$AD$3,EXP(InputData!$AD193*AB194^$AQ$3+InputData!$AC193),1)</f>
        <v>1</v>
      </c>
      <c r="AK194" s="284">
        <f>IF(AC194&lt;$AD$3,EXP(InputData!$AD193*AC194^$AQ$3+InputData!$AC193),1)</f>
        <v>1</v>
      </c>
      <c r="AL194" s="284">
        <v>1</v>
      </c>
      <c r="AM194" s="741">
        <f>IF(AA194&lt;$AD$3,EXP(InputData!$AF193*AA194^$AQ$2+InputData!$AE193),1)</f>
        <v>1</v>
      </c>
      <c r="AN194" s="284">
        <f>IF(AB194&lt;$AD$3,EXP(InputData!$AF193*AB194^$AQ$2+InputData!$AE193),1)</f>
        <v>1</v>
      </c>
      <c r="AO194" s="284">
        <f>IF(AC194&lt;$AD$3,EXP(InputData!$AF193*AC194^$AQ$2+InputData!$AE193),1)</f>
        <v>1</v>
      </c>
      <c r="AP194" s="285">
        <v>1</v>
      </c>
      <c r="AQ194" s="284">
        <f>IF(AA194&lt;$AD$3,EXP(InputData!$AH193*AA194^RRinputs!F$3+InputData!$AG193),1)</f>
        <v>1</v>
      </c>
      <c r="AR194" s="284">
        <f>IF(AB194&lt;$AD$3,EXP(InputData!$AH193*AB194^$AQ$3+InputData!$AG193),1)</f>
        <v>1</v>
      </c>
      <c r="AS194" s="284">
        <f>IF(AC194&lt;$AD$3,EXP(InputData!$AH193*AC194^$AQ$3+InputData!$AG193),1)</f>
        <v>1</v>
      </c>
      <c r="AT194" s="284">
        <v>1</v>
      </c>
      <c r="AU194" s="741">
        <f>IF(AA194&lt;$AD$3,EXP(InputData!$AJ193*AA194^$AQ$2+InputData!$AI193),1)</f>
        <v>1</v>
      </c>
      <c r="AV194" s="284">
        <f>IF(AB194&lt;$AD$3,EXP(InputData!$AJ193*AB194^$AQ$2+InputData!$AI193),1)</f>
        <v>1</v>
      </c>
      <c r="AW194" s="284">
        <f>IF(AC194&lt;$AD$3,EXP(InputData!$AJ193*AC194^$AQ$2+InputData!$AI193),1)</f>
        <v>1</v>
      </c>
      <c r="AX194" s="285">
        <v>1</v>
      </c>
      <c r="AY194" s="586">
        <f>-Diabetes!AK193*(InputData!$BB$5-1)/(Diabetes!Q193*(InputData!$BB$5-1)+1)</f>
        <v>0</v>
      </c>
      <c r="AZ194" s="587">
        <f>-Diabetes!AK193*(InputData!$BC$5-1)/(Diabetes!Q193*(InputData!$BC$5-1)+1)</f>
        <v>0</v>
      </c>
      <c r="BA194" s="588">
        <f t="shared" si="24"/>
        <v>0</v>
      </c>
      <c r="BB194" s="589">
        <f t="shared" si="25"/>
        <v>0</v>
      </c>
      <c r="BC194" s="584">
        <f t="shared" si="34"/>
        <v>0</v>
      </c>
      <c r="BD194" s="589">
        <f t="shared" si="26"/>
        <v>0</v>
      </c>
      <c r="BE194" s="590">
        <f t="shared" si="27"/>
        <v>0</v>
      </c>
      <c r="BF194" s="589">
        <f t="shared" si="28"/>
        <v>1</v>
      </c>
      <c r="BG194" s="589">
        <f t="shared" si="29"/>
        <v>1</v>
      </c>
      <c r="BH194" s="588">
        <f>(1-BA194*(1-InputData!$BD$233))</f>
        <v>1</v>
      </c>
      <c r="BI194" s="589">
        <f>(1-BB194*(1-InputData!$BD$234))</f>
        <v>1</v>
      </c>
      <c r="BJ194" s="589">
        <f t="shared" si="30"/>
        <v>1</v>
      </c>
      <c r="BK194" s="589">
        <f t="shared" si="31"/>
        <v>1</v>
      </c>
      <c r="BL194" s="590">
        <f t="shared" si="32"/>
        <v>1</v>
      </c>
    </row>
    <row r="195" spans="1:64">
      <c r="A195" s="8" t="s">
        <v>14</v>
      </c>
      <c r="B195">
        <f t="shared" si="33"/>
        <v>185</v>
      </c>
      <c r="C195" s="286">
        <f>InputData!AK194</f>
        <v>0</v>
      </c>
      <c r="D195" s="287">
        <f>InputData!AL194</f>
        <v>0</v>
      </c>
      <c r="E195" s="287">
        <f>InputData!AM194</f>
        <v>0</v>
      </c>
      <c r="F195" s="287">
        <f>InputData!AN194</f>
        <v>0</v>
      </c>
      <c r="G195" s="741">
        <f>IF($AA$3&lt;$AD$3,EXP(InputData!$AB194*$AA$3^$AQ$2+InputData!$AA194),1)</f>
        <v>1</v>
      </c>
      <c r="H195" s="284">
        <f>IF($AB$3&lt;$AD$3,EXP(InputData!$AB194*$AB$3^$AQ$2+InputData!$AA194),1)</f>
        <v>1</v>
      </c>
      <c r="I195" s="284">
        <f>IF($AC$3&lt;$AD$3,EXP(InputData!$AB194*$AC$3^$AQ$2+InputData!$AA194),1)</f>
        <v>1</v>
      </c>
      <c r="J195" s="284">
        <f>IF($AD$3&lt;$AD$3,EXP(InputData!$AB194*$AD$3^RRinputs!$F$3+InputData!$AA194),1)</f>
        <v>1</v>
      </c>
      <c r="K195" s="741">
        <f>IF($AA$3&lt;$AD$3,EXP(InputData!$AD194*$AA$3^$AQ$3+InputData!$AC194),1)</f>
        <v>1</v>
      </c>
      <c r="L195" s="284">
        <f>IF($AB$3&lt;$AD$3,EXP(InputData!$AD194*$AB$3^$AQ$3+InputData!$AC194),1)</f>
        <v>1</v>
      </c>
      <c r="M195" s="284">
        <f>IF($AC$3&lt;$AD$3,EXP(InputData!$AD194*$AC$3^$AQ$3+InputData!$AC194),1)</f>
        <v>1</v>
      </c>
      <c r="N195" s="285">
        <f>IF($AD$3&lt;$AD$3,EXP(InputData!$AD194*$AD$3^RRinputs!$F$3+InputData!$AC194),1)</f>
        <v>1</v>
      </c>
      <c r="O195" s="955">
        <f>IF($AA$4&lt;$AD$3,EXP(InputData!$AF194*$AA$3^$AQ$2+InputData!$AE194),1)</f>
        <v>1</v>
      </c>
      <c r="P195" s="284">
        <f>IF($AB$3&lt;$AD$3,EXP(InputData!$AF194*$AB$3^$AQ$2+InputData!$AE194),1)</f>
        <v>1</v>
      </c>
      <c r="Q195" s="284">
        <f>IF($AC$3&lt;$AD$3,EXP(InputData!$AF194*$AC$3^$AQ$2+InputData!$AE194),1)</f>
        <v>1</v>
      </c>
      <c r="R195" s="284">
        <v>1</v>
      </c>
      <c r="S195" s="741">
        <f>IF($AA$3&lt;$AD$3,EXP(InputData!$AH194*$AA$3^$AQ$3+InputData!$AG194),1)</f>
        <v>1</v>
      </c>
      <c r="T195" s="284">
        <f>IF($AB$3&lt;$AD$3,EXP(InputData!$AH194*$AB$3^$AQ$3+InputData!$AG194),1)</f>
        <v>1</v>
      </c>
      <c r="U195" s="284">
        <f>IF($AC$3&lt;$AD$3,EXP(InputData!$AH194*$AC$3^$AQ$3+InputData!$AG194),1)</f>
        <v>1</v>
      </c>
      <c r="V195" s="284">
        <f>IF($AD$3&lt;$AD$3,EXP(InputData!$AH194*$AD$3^RRinputs!$F$3+InputData!$AG194),1)</f>
        <v>1</v>
      </c>
      <c r="W195" s="741">
        <f>IF($AA$3&lt;$AD$3,EXP(InputData!$AJ194*$AA$3^$AQ$2+InputData!$AI194),1)</f>
        <v>1</v>
      </c>
      <c r="X195" s="284">
        <f>IF($AB$3&lt;$AD$3,EXP(InputData!$AJ194*$AB$3^$AQ$2+InputData!$AI194),1)</f>
        <v>1</v>
      </c>
      <c r="Y195" s="284">
        <f>IF($AC$3&lt;$AD$3,EXP(InputData!$AJ194*$AC$3^$AQ$2+InputData!$AI194),1)</f>
        <v>1</v>
      </c>
      <c r="Z195" s="284">
        <f>IF($AD$3&lt;$AD$3,EXP(InputData!$AJ194*$AD$3^RRinputs!F$3+InputData!$AI194),1)</f>
        <v>1</v>
      </c>
      <c r="AA195" s="949">
        <f>AA$3+'Run model'!$F$13</f>
        <v>204.75000001000006</v>
      </c>
      <c r="AB195" s="724">
        <f>AB$3+'Run model'!$F$13</f>
        <v>486.45570000000004</v>
      </c>
      <c r="AC195" s="724">
        <f>AC$3+'Run model'!$F$13</f>
        <v>1229.4259999999999</v>
      </c>
      <c r="AD195" s="724">
        <f>AD$3+'Run model'!$F$13</f>
        <v>3305.181</v>
      </c>
      <c r="AE195" s="263">
        <f>IF(AA195&lt;$AD$3,EXP(InputData!$AB194*AA195^$AQ$2+InputData!$AA194),1)</f>
        <v>1</v>
      </c>
      <c r="AF195" s="264">
        <f>IF(AB195&lt;$AD$3,EXP(InputData!$AB194*AB195^$AQ$2+InputData!$AA194),1)</f>
        <v>1</v>
      </c>
      <c r="AG195" s="264">
        <f>IF(AC195&lt;$AD$3,EXP(InputData!$AB194*AC195^$AQ$2+InputData!$AA194),1)</f>
        <v>1</v>
      </c>
      <c r="AH195" s="264">
        <v>1</v>
      </c>
      <c r="AI195" s="741">
        <f>IF(AA195&lt;$AD$3,EXP(InputData!$AD194*AA195^$AQ$3+InputData!$AC194),1)</f>
        <v>1</v>
      </c>
      <c r="AJ195" s="284">
        <f>IF(AB195&lt;$AD$3,EXP(InputData!$AD194*AB195^$AQ$3+InputData!$AC194),1)</f>
        <v>1</v>
      </c>
      <c r="AK195" s="284">
        <f>IF(AC195&lt;$AD$3,EXP(InputData!$AD194*AC195^$AQ$3+InputData!$AC194),1)</f>
        <v>1</v>
      </c>
      <c r="AL195" s="284">
        <v>1</v>
      </c>
      <c r="AM195" s="741">
        <f>IF(AA195&lt;$AD$3,EXP(InputData!$AF194*AA195^$AQ$2+InputData!$AE194),1)</f>
        <v>1</v>
      </c>
      <c r="AN195" s="284">
        <f>IF(AB195&lt;$AD$3,EXP(InputData!$AF194*AB195^$AQ$2+InputData!$AE194),1)</f>
        <v>1</v>
      </c>
      <c r="AO195" s="284">
        <f>IF(AC195&lt;$AD$3,EXP(InputData!$AF194*AC195^$AQ$2+InputData!$AE194),1)</f>
        <v>1</v>
      </c>
      <c r="AP195" s="285">
        <v>1</v>
      </c>
      <c r="AQ195" s="284">
        <f>IF(AA195&lt;$AD$3,EXP(InputData!$AH194*AA195^RRinputs!F$3+InputData!$AG194),1)</f>
        <v>1</v>
      </c>
      <c r="AR195" s="284">
        <f>IF(AB195&lt;$AD$3,EXP(InputData!$AH194*AB195^$AQ$3+InputData!$AG194),1)</f>
        <v>1</v>
      </c>
      <c r="AS195" s="284">
        <f>IF(AC195&lt;$AD$3,EXP(InputData!$AH194*AC195^$AQ$3+InputData!$AG194),1)</f>
        <v>1</v>
      </c>
      <c r="AT195" s="284">
        <v>1</v>
      </c>
      <c r="AU195" s="741">
        <f>IF(AA195&lt;$AD$3,EXP(InputData!$AJ194*AA195^$AQ$2+InputData!$AI194),1)</f>
        <v>1</v>
      </c>
      <c r="AV195" s="284">
        <f>IF(AB195&lt;$AD$3,EXP(InputData!$AJ194*AB195^$AQ$2+InputData!$AI194),1)</f>
        <v>1</v>
      </c>
      <c r="AW195" s="284">
        <f>IF(AC195&lt;$AD$3,EXP(InputData!$AJ194*AC195^$AQ$2+InputData!$AI194),1)</f>
        <v>1</v>
      </c>
      <c r="AX195" s="285">
        <v>1</v>
      </c>
      <c r="AY195" s="586">
        <f>-Diabetes!AK194*(InputData!$BB$5-1)/(Diabetes!Q194*(InputData!$BB$5-1)+1)</f>
        <v>0</v>
      </c>
      <c r="AZ195" s="587">
        <f>-Diabetes!AK194*(InputData!$BC$5-1)/(Diabetes!Q194*(InputData!$BC$5-1)+1)</f>
        <v>0</v>
      </c>
      <c r="BA195" s="588">
        <f t="shared" si="24"/>
        <v>0</v>
      </c>
      <c r="BB195" s="589">
        <f t="shared" si="25"/>
        <v>0</v>
      </c>
      <c r="BC195" s="584">
        <f t="shared" si="34"/>
        <v>0</v>
      </c>
      <c r="BD195" s="589">
        <f t="shared" si="26"/>
        <v>0</v>
      </c>
      <c r="BE195" s="590">
        <f t="shared" si="27"/>
        <v>0</v>
      </c>
      <c r="BF195" s="589">
        <f t="shared" si="28"/>
        <v>1</v>
      </c>
      <c r="BG195" s="589">
        <f t="shared" si="29"/>
        <v>1</v>
      </c>
      <c r="BH195" s="588">
        <f>(1-BA195*(1-InputData!$BD$233))</f>
        <v>1</v>
      </c>
      <c r="BI195" s="589">
        <f>(1-BB195*(1-InputData!$BD$234))</f>
        <v>1</v>
      </c>
      <c r="BJ195" s="589">
        <f t="shared" si="30"/>
        <v>1</v>
      </c>
      <c r="BK195" s="589">
        <f t="shared" si="31"/>
        <v>1</v>
      </c>
      <c r="BL195" s="590">
        <f t="shared" si="32"/>
        <v>1</v>
      </c>
    </row>
    <row r="196" spans="1:64">
      <c r="A196" s="8" t="s">
        <v>14</v>
      </c>
      <c r="B196">
        <f t="shared" si="33"/>
        <v>186</v>
      </c>
      <c r="C196" s="286">
        <f>InputData!AK195</f>
        <v>0</v>
      </c>
      <c r="D196" s="287">
        <f>InputData!AL195</f>
        <v>0</v>
      </c>
      <c r="E196" s="287">
        <f>InputData!AM195</f>
        <v>0</v>
      </c>
      <c r="F196" s="287">
        <f>InputData!AN195</f>
        <v>0</v>
      </c>
      <c r="G196" s="741">
        <f>IF($AA$3&lt;$AD$3,EXP(InputData!$AB195*$AA$3^$AQ$2+InputData!$AA195),1)</f>
        <v>1</v>
      </c>
      <c r="H196" s="284">
        <f>IF($AB$3&lt;$AD$3,EXP(InputData!$AB195*$AB$3^$AQ$2+InputData!$AA195),1)</f>
        <v>1</v>
      </c>
      <c r="I196" s="284">
        <f>IF($AC$3&lt;$AD$3,EXP(InputData!$AB195*$AC$3^$AQ$2+InputData!$AA195),1)</f>
        <v>1</v>
      </c>
      <c r="J196" s="284">
        <f>IF($AD$3&lt;$AD$3,EXP(InputData!$AB195*$AD$3^RRinputs!$F$3+InputData!$AA195),1)</f>
        <v>1</v>
      </c>
      <c r="K196" s="741">
        <f>IF($AA$3&lt;$AD$3,EXP(InputData!$AD195*$AA$3^$AQ$3+InputData!$AC195),1)</f>
        <v>1</v>
      </c>
      <c r="L196" s="284">
        <f>IF($AB$3&lt;$AD$3,EXP(InputData!$AD195*$AB$3^$AQ$3+InputData!$AC195),1)</f>
        <v>1</v>
      </c>
      <c r="M196" s="284">
        <f>IF($AC$3&lt;$AD$3,EXP(InputData!$AD195*$AC$3^$AQ$3+InputData!$AC195),1)</f>
        <v>1</v>
      </c>
      <c r="N196" s="285">
        <f>IF($AD$3&lt;$AD$3,EXP(InputData!$AD195*$AD$3^RRinputs!$F$3+InputData!$AC195),1)</f>
        <v>1</v>
      </c>
      <c r="O196" s="955">
        <f>IF($AA$4&lt;$AD$3,EXP(InputData!$AF195*$AA$3^$AQ$2+InputData!$AE195),1)</f>
        <v>1</v>
      </c>
      <c r="P196" s="284">
        <f>IF($AB$3&lt;$AD$3,EXP(InputData!$AF195*$AB$3^$AQ$2+InputData!$AE195),1)</f>
        <v>1</v>
      </c>
      <c r="Q196" s="284">
        <f>IF($AC$3&lt;$AD$3,EXP(InputData!$AF195*$AC$3^$AQ$2+InputData!$AE195),1)</f>
        <v>1</v>
      </c>
      <c r="R196" s="284">
        <v>1</v>
      </c>
      <c r="S196" s="741">
        <f>IF($AA$3&lt;$AD$3,EXP(InputData!$AH195*$AA$3^$AQ$3+InputData!$AG195),1)</f>
        <v>1</v>
      </c>
      <c r="T196" s="284">
        <f>IF($AB$3&lt;$AD$3,EXP(InputData!$AH195*$AB$3^$AQ$3+InputData!$AG195),1)</f>
        <v>1</v>
      </c>
      <c r="U196" s="284">
        <f>IF($AC$3&lt;$AD$3,EXP(InputData!$AH195*$AC$3^$AQ$3+InputData!$AG195),1)</f>
        <v>1</v>
      </c>
      <c r="V196" s="284">
        <f>IF($AD$3&lt;$AD$3,EXP(InputData!$AH195*$AD$3^RRinputs!$F$3+InputData!$AG195),1)</f>
        <v>1</v>
      </c>
      <c r="W196" s="741">
        <f>IF($AA$3&lt;$AD$3,EXP(InputData!$AJ195*$AA$3^$AQ$2+InputData!$AI195),1)</f>
        <v>1</v>
      </c>
      <c r="X196" s="284">
        <f>IF($AB$3&lt;$AD$3,EXP(InputData!$AJ195*$AB$3^$AQ$2+InputData!$AI195),1)</f>
        <v>1</v>
      </c>
      <c r="Y196" s="284">
        <f>IF($AC$3&lt;$AD$3,EXP(InputData!$AJ195*$AC$3^$AQ$2+InputData!$AI195),1)</f>
        <v>1</v>
      </c>
      <c r="Z196" s="284">
        <f>IF($AD$3&lt;$AD$3,EXP(InputData!$AJ195*$AD$3^RRinputs!F$3+InputData!$AI195),1)</f>
        <v>1</v>
      </c>
      <c r="AA196" s="949">
        <f>AA$3+'Run model'!$F$13</f>
        <v>204.75000001000006</v>
      </c>
      <c r="AB196" s="724">
        <f>AB$3+'Run model'!$F$13</f>
        <v>486.45570000000004</v>
      </c>
      <c r="AC196" s="724">
        <f>AC$3+'Run model'!$F$13</f>
        <v>1229.4259999999999</v>
      </c>
      <c r="AD196" s="724">
        <f>AD$3+'Run model'!$F$13</f>
        <v>3305.181</v>
      </c>
      <c r="AE196" s="263">
        <f>IF(AA196&lt;$AD$3,EXP(InputData!$AB195*AA196^$AQ$2+InputData!$AA195),1)</f>
        <v>1</v>
      </c>
      <c r="AF196" s="264">
        <f>IF(AB196&lt;$AD$3,EXP(InputData!$AB195*AB196^$AQ$2+InputData!$AA195),1)</f>
        <v>1</v>
      </c>
      <c r="AG196" s="264">
        <f>IF(AC196&lt;$AD$3,EXP(InputData!$AB195*AC196^$AQ$2+InputData!$AA195),1)</f>
        <v>1</v>
      </c>
      <c r="AH196" s="264">
        <v>1</v>
      </c>
      <c r="AI196" s="741">
        <f>IF(AA196&lt;$AD$3,EXP(InputData!$AD195*AA196^$AQ$3+InputData!$AC195),1)</f>
        <v>1</v>
      </c>
      <c r="AJ196" s="284">
        <f>IF(AB196&lt;$AD$3,EXP(InputData!$AD195*AB196^$AQ$3+InputData!$AC195),1)</f>
        <v>1</v>
      </c>
      <c r="AK196" s="284">
        <f>IF(AC196&lt;$AD$3,EXP(InputData!$AD195*AC196^$AQ$3+InputData!$AC195),1)</f>
        <v>1</v>
      </c>
      <c r="AL196" s="284">
        <v>1</v>
      </c>
      <c r="AM196" s="741">
        <f>IF(AA196&lt;$AD$3,EXP(InputData!$AF195*AA196^$AQ$2+InputData!$AE195),1)</f>
        <v>1</v>
      </c>
      <c r="AN196" s="284">
        <f>IF(AB196&lt;$AD$3,EXP(InputData!$AF195*AB196^$AQ$2+InputData!$AE195),1)</f>
        <v>1</v>
      </c>
      <c r="AO196" s="284">
        <f>IF(AC196&lt;$AD$3,EXP(InputData!$AF195*AC196^$AQ$2+InputData!$AE195),1)</f>
        <v>1</v>
      </c>
      <c r="AP196" s="285">
        <v>1</v>
      </c>
      <c r="AQ196" s="284">
        <f>IF(AA196&lt;$AD$3,EXP(InputData!$AH195*AA196^RRinputs!F$3+InputData!$AG195),1)</f>
        <v>1</v>
      </c>
      <c r="AR196" s="284">
        <f>IF(AB196&lt;$AD$3,EXP(InputData!$AH195*AB196^$AQ$3+InputData!$AG195),1)</f>
        <v>1</v>
      </c>
      <c r="AS196" s="284">
        <f>IF(AC196&lt;$AD$3,EXP(InputData!$AH195*AC196^$AQ$3+InputData!$AG195),1)</f>
        <v>1</v>
      </c>
      <c r="AT196" s="284">
        <v>1</v>
      </c>
      <c r="AU196" s="741">
        <f>IF(AA196&lt;$AD$3,EXP(InputData!$AJ195*AA196^$AQ$2+InputData!$AI195),1)</f>
        <v>1</v>
      </c>
      <c r="AV196" s="284">
        <f>IF(AB196&lt;$AD$3,EXP(InputData!$AJ195*AB196^$AQ$2+InputData!$AI195),1)</f>
        <v>1</v>
      </c>
      <c r="AW196" s="284">
        <f>IF(AC196&lt;$AD$3,EXP(InputData!$AJ195*AC196^$AQ$2+InputData!$AI195),1)</f>
        <v>1</v>
      </c>
      <c r="AX196" s="285">
        <v>1</v>
      </c>
      <c r="AY196" s="586">
        <f>-Diabetes!AK195*(InputData!$BB$5-1)/(Diabetes!Q195*(InputData!$BB$5-1)+1)</f>
        <v>0</v>
      </c>
      <c r="AZ196" s="587">
        <f>-Diabetes!AK195*(InputData!$BC$5-1)/(Diabetes!Q195*(InputData!$BC$5-1)+1)</f>
        <v>0</v>
      </c>
      <c r="BA196" s="588">
        <f t="shared" si="24"/>
        <v>0</v>
      </c>
      <c r="BB196" s="589">
        <f t="shared" si="25"/>
        <v>0</v>
      </c>
      <c r="BC196" s="584">
        <f t="shared" si="34"/>
        <v>0</v>
      </c>
      <c r="BD196" s="589">
        <f t="shared" si="26"/>
        <v>0</v>
      </c>
      <c r="BE196" s="590">
        <f t="shared" si="27"/>
        <v>0</v>
      </c>
      <c r="BF196" s="589">
        <f t="shared" si="28"/>
        <v>1</v>
      </c>
      <c r="BG196" s="589">
        <f t="shared" si="29"/>
        <v>1</v>
      </c>
      <c r="BH196" s="588">
        <f>(1-BA196*(1-InputData!$BD$233))</f>
        <v>1</v>
      </c>
      <c r="BI196" s="589">
        <f>(1-BB196*(1-InputData!$BD$234))</f>
        <v>1</v>
      </c>
      <c r="BJ196" s="589">
        <f t="shared" si="30"/>
        <v>1</v>
      </c>
      <c r="BK196" s="589">
        <f t="shared" si="31"/>
        <v>1</v>
      </c>
      <c r="BL196" s="590">
        <f t="shared" si="32"/>
        <v>1</v>
      </c>
    </row>
    <row r="197" spans="1:64">
      <c r="A197" s="8" t="s">
        <v>14</v>
      </c>
      <c r="B197">
        <f t="shared" si="33"/>
        <v>187</v>
      </c>
      <c r="C197" s="286">
        <f>InputData!AK196</f>
        <v>0</v>
      </c>
      <c r="D197" s="287">
        <f>InputData!AL196</f>
        <v>0</v>
      </c>
      <c r="E197" s="287">
        <f>InputData!AM196</f>
        <v>0</v>
      </c>
      <c r="F197" s="287">
        <f>InputData!AN196</f>
        <v>0</v>
      </c>
      <c r="G197" s="741">
        <f>IF($AA$3&lt;$AD$3,EXP(InputData!$AB196*$AA$3^$AQ$2+InputData!$AA196),1)</f>
        <v>1</v>
      </c>
      <c r="H197" s="284">
        <f>IF($AB$3&lt;$AD$3,EXP(InputData!$AB196*$AB$3^$AQ$2+InputData!$AA196),1)</f>
        <v>1</v>
      </c>
      <c r="I197" s="284">
        <f>IF($AC$3&lt;$AD$3,EXP(InputData!$AB196*$AC$3^$AQ$2+InputData!$AA196),1)</f>
        <v>1</v>
      </c>
      <c r="J197" s="284">
        <f>IF($AD$3&lt;$AD$3,EXP(InputData!$AB196*$AD$3^RRinputs!$F$3+InputData!$AA196),1)</f>
        <v>1</v>
      </c>
      <c r="K197" s="741">
        <f>IF($AA$3&lt;$AD$3,EXP(InputData!$AD196*$AA$3^$AQ$3+InputData!$AC196),1)</f>
        <v>1</v>
      </c>
      <c r="L197" s="284">
        <f>IF($AB$3&lt;$AD$3,EXP(InputData!$AD196*$AB$3^$AQ$3+InputData!$AC196),1)</f>
        <v>1</v>
      </c>
      <c r="M197" s="284">
        <f>IF($AC$3&lt;$AD$3,EXP(InputData!$AD196*$AC$3^$AQ$3+InputData!$AC196),1)</f>
        <v>1</v>
      </c>
      <c r="N197" s="285">
        <f>IF($AD$3&lt;$AD$3,EXP(InputData!$AD196*$AD$3^RRinputs!$F$3+InputData!$AC196),1)</f>
        <v>1</v>
      </c>
      <c r="O197" s="955">
        <f>IF($AA$4&lt;$AD$3,EXP(InputData!$AF196*$AA$3^$AQ$2+InputData!$AE196),1)</f>
        <v>1</v>
      </c>
      <c r="P197" s="284">
        <f>IF($AB$3&lt;$AD$3,EXP(InputData!$AF196*$AB$3^$AQ$2+InputData!$AE196),1)</f>
        <v>1</v>
      </c>
      <c r="Q197" s="284">
        <f>IF($AC$3&lt;$AD$3,EXP(InputData!$AF196*$AC$3^$AQ$2+InputData!$AE196),1)</f>
        <v>1</v>
      </c>
      <c r="R197" s="284">
        <v>1</v>
      </c>
      <c r="S197" s="741">
        <f>IF($AA$3&lt;$AD$3,EXP(InputData!$AH196*$AA$3^$AQ$3+InputData!$AG196),1)</f>
        <v>1</v>
      </c>
      <c r="T197" s="284">
        <f>IF($AB$3&lt;$AD$3,EXP(InputData!$AH196*$AB$3^$AQ$3+InputData!$AG196),1)</f>
        <v>1</v>
      </c>
      <c r="U197" s="284">
        <f>IF($AC$3&lt;$AD$3,EXP(InputData!$AH196*$AC$3^$AQ$3+InputData!$AG196),1)</f>
        <v>1</v>
      </c>
      <c r="V197" s="284">
        <f>IF($AD$3&lt;$AD$3,EXP(InputData!$AH196*$AD$3^RRinputs!$F$3+InputData!$AG196),1)</f>
        <v>1</v>
      </c>
      <c r="W197" s="741">
        <f>IF($AA$3&lt;$AD$3,EXP(InputData!$AJ196*$AA$3^$AQ$2+InputData!$AI196),1)</f>
        <v>1</v>
      </c>
      <c r="X197" s="284">
        <f>IF($AB$3&lt;$AD$3,EXP(InputData!$AJ196*$AB$3^$AQ$2+InputData!$AI196),1)</f>
        <v>1</v>
      </c>
      <c r="Y197" s="284">
        <f>IF($AC$3&lt;$AD$3,EXP(InputData!$AJ196*$AC$3^$AQ$2+InputData!$AI196),1)</f>
        <v>1</v>
      </c>
      <c r="Z197" s="284">
        <f>IF($AD$3&lt;$AD$3,EXP(InputData!$AJ196*$AD$3^RRinputs!F$3+InputData!$AI196),1)</f>
        <v>1</v>
      </c>
      <c r="AA197" s="949">
        <f>AA$3+'Run model'!$F$13</f>
        <v>204.75000001000006</v>
      </c>
      <c r="AB197" s="724">
        <f>AB$3+'Run model'!$F$13</f>
        <v>486.45570000000004</v>
      </c>
      <c r="AC197" s="724">
        <f>AC$3+'Run model'!$F$13</f>
        <v>1229.4259999999999</v>
      </c>
      <c r="AD197" s="724">
        <f>AD$3+'Run model'!$F$13</f>
        <v>3305.181</v>
      </c>
      <c r="AE197" s="263">
        <f>IF(AA197&lt;$AD$3,EXP(InputData!$AB196*AA197^$AQ$2+InputData!$AA196),1)</f>
        <v>1</v>
      </c>
      <c r="AF197" s="264">
        <f>IF(AB197&lt;$AD$3,EXP(InputData!$AB196*AB197^$AQ$2+InputData!$AA196),1)</f>
        <v>1</v>
      </c>
      <c r="AG197" s="264">
        <f>IF(AC197&lt;$AD$3,EXP(InputData!$AB196*AC197^$AQ$2+InputData!$AA196),1)</f>
        <v>1</v>
      </c>
      <c r="AH197" s="264">
        <v>1</v>
      </c>
      <c r="AI197" s="741">
        <f>IF(AA197&lt;$AD$3,EXP(InputData!$AD196*AA197^$AQ$3+InputData!$AC196),1)</f>
        <v>1</v>
      </c>
      <c r="AJ197" s="284">
        <f>IF(AB197&lt;$AD$3,EXP(InputData!$AD196*AB197^$AQ$3+InputData!$AC196),1)</f>
        <v>1</v>
      </c>
      <c r="AK197" s="284">
        <f>IF(AC197&lt;$AD$3,EXP(InputData!$AD196*AC197^$AQ$3+InputData!$AC196),1)</f>
        <v>1</v>
      </c>
      <c r="AL197" s="284">
        <v>1</v>
      </c>
      <c r="AM197" s="741">
        <f>IF(AA197&lt;$AD$3,EXP(InputData!$AF196*AA197^$AQ$2+InputData!$AE196),1)</f>
        <v>1</v>
      </c>
      <c r="AN197" s="284">
        <f>IF(AB197&lt;$AD$3,EXP(InputData!$AF196*AB197^$AQ$2+InputData!$AE196),1)</f>
        <v>1</v>
      </c>
      <c r="AO197" s="284">
        <f>IF(AC197&lt;$AD$3,EXP(InputData!$AF196*AC197^$AQ$2+InputData!$AE196),1)</f>
        <v>1</v>
      </c>
      <c r="AP197" s="285">
        <v>1</v>
      </c>
      <c r="AQ197" s="284">
        <f>IF(AA197&lt;$AD$3,EXP(InputData!$AH196*AA197^RRinputs!F$3+InputData!$AG196),1)</f>
        <v>1</v>
      </c>
      <c r="AR197" s="284">
        <f>IF(AB197&lt;$AD$3,EXP(InputData!$AH196*AB197^$AQ$3+InputData!$AG196),1)</f>
        <v>1</v>
      </c>
      <c r="AS197" s="284">
        <f>IF(AC197&lt;$AD$3,EXP(InputData!$AH196*AC197^$AQ$3+InputData!$AG196),1)</f>
        <v>1</v>
      </c>
      <c r="AT197" s="284">
        <v>1</v>
      </c>
      <c r="AU197" s="741">
        <f>IF(AA197&lt;$AD$3,EXP(InputData!$AJ196*AA197^$AQ$2+InputData!$AI196),1)</f>
        <v>1</v>
      </c>
      <c r="AV197" s="284">
        <f>IF(AB197&lt;$AD$3,EXP(InputData!$AJ196*AB197^$AQ$2+InputData!$AI196),1)</f>
        <v>1</v>
      </c>
      <c r="AW197" s="284">
        <f>IF(AC197&lt;$AD$3,EXP(InputData!$AJ196*AC197^$AQ$2+InputData!$AI196),1)</f>
        <v>1</v>
      </c>
      <c r="AX197" s="285">
        <v>1</v>
      </c>
      <c r="AY197" s="586">
        <f>-Diabetes!AK196*(InputData!$BB$5-1)/(Diabetes!Q196*(InputData!$BB$5-1)+1)</f>
        <v>0</v>
      </c>
      <c r="AZ197" s="587">
        <f>-Diabetes!AK196*(InputData!$BC$5-1)/(Diabetes!Q196*(InputData!$BC$5-1)+1)</f>
        <v>0</v>
      </c>
      <c r="BA197" s="588">
        <f t="shared" si="24"/>
        <v>0</v>
      </c>
      <c r="BB197" s="589">
        <f t="shared" si="25"/>
        <v>0</v>
      </c>
      <c r="BC197" s="584">
        <f t="shared" si="34"/>
        <v>0</v>
      </c>
      <c r="BD197" s="589">
        <f t="shared" si="26"/>
        <v>0</v>
      </c>
      <c r="BE197" s="590">
        <f t="shared" si="27"/>
        <v>0</v>
      </c>
      <c r="BF197" s="589">
        <f t="shared" si="28"/>
        <v>1</v>
      </c>
      <c r="BG197" s="589">
        <f t="shared" si="29"/>
        <v>1</v>
      </c>
      <c r="BH197" s="588">
        <f>(1-BA197*(1-InputData!$BD$233))</f>
        <v>1</v>
      </c>
      <c r="BI197" s="589">
        <f>(1-BB197*(1-InputData!$BD$234))</f>
        <v>1</v>
      </c>
      <c r="BJ197" s="589">
        <f t="shared" si="30"/>
        <v>1</v>
      </c>
      <c r="BK197" s="589">
        <f t="shared" si="31"/>
        <v>1</v>
      </c>
      <c r="BL197" s="590">
        <f t="shared" si="32"/>
        <v>1</v>
      </c>
    </row>
    <row r="198" spans="1:64">
      <c r="A198" s="8" t="s">
        <v>14</v>
      </c>
      <c r="B198">
        <f t="shared" si="33"/>
        <v>188</v>
      </c>
      <c r="C198" s="286">
        <f>InputData!AK197</f>
        <v>0</v>
      </c>
      <c r="D198" s="287">
        <f>InputData!AL197</f>
        <v>0</v>
      </c>
      <c r="E198" s="287">
        <f>InputData!AM197</f>
        <v>0</v>
      </c>
      <c r="F198" s="287">
        <f>InputData!AN197</f>
        <v>0</v>
      </c>
      <c r="G198" s="741">
        <f>IF($AA$3&lt;$AD$3,EXP(InputData!$AB197*$AA$3^$AQ$2+InputData!$AA197),1)</f>
        <v>1</v>
      </c>
      <c r="H198" s="284">
        <f>IF($AB$3&lt;$AD$3,EXP(InputData!$AB197*$AB$3^$AQ$2+InputData!$AA197),1)</f>
        <v>1</v>
      </c>
      <c r="I198" s="284">
        <f>IF($AC$3&lt;$AD$3,EXP(InputData!$AB197*$AC$3^$AQ$2+InputData!$AA197),1)</f>
        <v>1</v>
      </c>
      <c r="J198" s="284">
        <f>IF($AD$3&lt;$AD$3,EXP(InputData!$AB197*$AD$3^RRinputs!$F$3+InputData!$AA197),1)</f>
        <v>1</v>
      </c>
      <c r="K198" s="741">
        <f>IF($AA$3&lt;$AD$3,EXP(InputData!$AD197*$AA$3^$AQ$3+InputData!$AC197),1)</f>
        <v>1</v>
      </c>
      <c r="L198" s="284">
        <f>IF($AB$3&lt;$AD$3,EXP(InputData!$AD197*$AB$3^$AQ$3+InputData!$AC197),1)</f>
        <v>1</v>
      </c>
      <c r="M198" s="284">
        <f>IF($AC$3&lt;$AD$3,EXP(InputData!$AD197*$AC$3^$AQ$3+InputData!$AC197),1)</f>
        <v>1</v>
      </c>
      <c r="N198" s="285">
        <f>IF($AD$3&lt;$AD$3,EXP(InputData!$AD197*$AD$3^RRinputs!$F$3+InputData!$AC197),1)</f>
        <v>1</v>
      </c>
      <c r="O198" s="955">
        <f>IF($AA$4&lt;$AD$3,EXP(InputData!$AF197*$AA$3^$AQ$2+InputData!$AE197),1)</f>
        <v>1</v>
      </c>
      <c r="P198" s="284">
        <f>IF($AB$3&lt;$AD$3,EXP(InputData!$AF197*$AB$3^$AQ$2+InputData!$AE197),1)</f>
        <v>1</v>
      </c>
      <c r="Q198" s="284">
        <f>IF($AC$3&lt;$AD$3,EXP(InputData!$AF197*$AC$3^$AQ$2+InputData!$AE197),1)</f>
        <v>1</v>
      </c>
      <c r="R198" s="284">
        <v>1</v>
      </c>
      <c r="S198" s="741">
        <f>IF($AA$3&lt;$AD$3,EXP(InputData!$AH197*$AA$3^$AQ$3+InputData!$AG197),1)</f>
        <v>1</v>
      </c>
      <c r="T198" s="284">
        <f>IF($AB$3&lt;$AD$3,EXP(InputData!$AH197*$AB$3^$AQ$3+InputData!$AG197),1)</f>
        <v>1</v>
      </c>
      <c r="U198" s="284">
        <f>IF($AC$3&lt;$AD$3,EXP(InputData!$AH197*$AC$3^$AQ$3+InputData!$AG197),1)</f>
        <v>1</v>
      </c>
      <c r="V198" s="284">
        <f>IF($AD$3&lt;$AD$3,EXP(InputData!$AH197*$AD$3^RRinputs!$F$3+InputData!$AG197),1)</f>
        <v>1</v>
      </c>
      <c r="W198" s="741">
        <f>IF($AA$3&lt;$AD$3,EXP(InputData!$AJ197*$AA$3^$AQ$2+InputData!$AI197),1)</f>
        <v>1</v>
      </c>
      <c r="X198" s="284">
        <f>IF($AB$3&lt;$AD$3,EXP(InputData!$AJ197*$AB$3^$AQ$2+InputData!$AI197),1)</f>
        <v>1</v>
      </c>
      <c r="Y198" s="284">
        <f>IF($AC$3&lt;$AD$3,EXP(InputData!$AJ197*$AC$3^$AQ$2+InputData!$AI197),1)</f>
        <v>1</v>
      </c>
      <c r="Z198" s="284">
        <f>IF($AD$3&lt;$AD$3,EXP(InputData!$AJ197*$AD$3^RRinputs!F$3+InputData!$AI197),1)</f>
        <v>1</v>
      </c>
      <c r="AA198" s="949">
        <f>AA$3+'Run model'!$F$13</f>
        <v>204.75000001000006</v>
      </c>
      <c r="AB198" s="724">
        <f>AB$3+'Run model'!$F$13</f>
        <v>486.45570000000004</v>
      </c>
      <c r="AC198" s="724">
        <f>AC$3+'Run model'!$F$13</f>
        <v>1229.4259999999999</v>
      </c>
      <c r="AD198" s="724">
        <f>AD$3+'Run model'!$F$13</f>
        <v>3305.181</v>
      </c>
      <c r="AE198" s="263">
        <f>IF(AA198&lt;$AD$3,EXP(InputData!$AB197*AA198^$AQ$2+InputData!$AA197),1)</f>
        <v>1</v>
      </c>
      <c r="AF198" s="264">
        <f>IF(AB198&lt;$AD$3,EXP(InputData!$AB197*AB198^$AQ$2+InputData!$AA197),1)</f>
        <v>1</v>
      </c>
      <c r="AG198" s="264">
        <f>IF(AC198&lt;$AD$3,EXP(InputData!$AB197*AC198^$AQ$2+InputData!$AA197),1)</f>
        <v>1</v>
      </c>
      <c r="AH198" s="264">
        <v>1</v>
      </c>
      <c r="AI198" s="741">
        <f>IF(AA198&lt;$AD$3,EXP(InputData!$AD197*AA198^$AQ$3+InputData!$AC197),1)</f>
        <v>1</v>
      </c>
      <c r="AJ198" s="284">
        <f>IF(AB198&lt;$AD$3,EXP(InputData!$AD197*AB198^$AQ$3+InputData!$AC197),1)</f>
        <v>1</v>
      </c>
      <c r="AK198" s="284">
        <f>IF(AC198&lt;$AD$3,EXP(InputData!$AD197*AC198^$AQ$3+InputData!$AC197),1)</f>
        <v>1</v>
      </c>
      <c r="AL198" s="284">
        <v>1</v>
      </c>
      <c r="AM198" s="741">
        <f>IF(AA198&lt;$AD$3,EXP(InputData!$AF197*AA198^$AQ$2+InputData!$AE197),1)</f>
        <v>1</v>
      </c>
      <c r="AN198" s="284">
        <f>IF(AB198&lt;$AD$3,EXP(InputData!$AF197*AB198^$AQ$2+InputData!$AE197),1)</f>
        <v>1</v>
      </c>
      <c r="AO198" s="284">
        <f>IF(AC198&lt;$AD$3,EXP(InputData!$AF197*AC198^$AQ$2+InputData!$AE197),1)</f>
        <v>1</v>
      </c>
      <c r="AP198" s="285">
        <v>1</v>
      </c>
      <c r="AQ198" s="284">
        <f>IF(AA198&lt;$AD$3,EXP(InputData!$AH197*AA198^RRinputs!F$3+InputData!$AG197),1)</f>
        <v>1</v>
      </c>
      <c r="AR198" s="284">
        <f>IF(AB198&lt;$AD$3,EXP(InputData!$AH197*AB198^$AQ$3+InputData!$AG197),1)</f>
        <v>1</v>
      </c>
      <c r="AS198" s="284">
        <f>IF(AC198&lt;$AD$3,EXP(InputData!$AH197*AC198^$AQ$3+InputData!$AG197),1)</f>
        <v>1</v>
      </c>
      <c r="AT198" s="284">
        <v>1</v>
      </c>
      <c r="AU198" s="741">
        <f>IF(AA198&lt;$AD$3,EXP(InputData!$AJ197*AA198^$AQ$2+InputData!$AI197),1)</f>
        <v>1</v>
      </c>
      <c r="AV198" s="284">
        <f>IF(AB198&lt;$AD$3,EXP(InputData!$AJ197*AB198^$AQ$2+InputData!$AI197),1)</f>
        <v>1</v>
      </c>
      <c r="AW198" s="284">
        <f>IF(AC198&lt;$AD$3,EXP(InputData!$AJ197*AC198^$AQ$2+InputData!$AI197),1)</f>
        <v>1</v>
      </c>
      <c r="AX198" s="285">
        <v>1</v>
      </c>
      <c r="AY198" s="586">
        <f>-Diabetes!AK197*(InputData!$BB$5-1)/(Diabetes!Q197*(InputData!$BB$5-1)+1)</f>
        <v>0</v>
      </c>
      <c r="AZ198" s="587">
        <f>-Diabetes!AK197*(InputData!$BC$5-1)/(Diabetes!Q197*(InputData!$BC$5-1)+1)</f>
        <v>0</v>
      </c>
      <c r="BA198" s="588">
        <f t="shared" si="24"/>
        <v>0</v>
      </c>
      <c r="BB198" s="589">
        <f t="shared" si="25"/>
        <v>0</v>
      </c>
      <c r="BC198" s="584">
        <f t="shared" si="34"/>
        <v>0</v>
      </c>
      <c r="BD198" s="589">
        <f t="shared" si="26"/>
        <v>0</v>
      </c>
      <c r="BE198" s="590">
        <f t="shared" si="27"/>
        <v>0</v>
      </c>
      <c r="BF198" s="589">
        <f t="shared" si="28"/>
        <v>1</v>
      </c>
      <c r="BG198" s="589">
        <f t="shared" si="29"/>
        <v>1</v>
      </c>
      <c r="BH198" s="588">
        <f>(1-BA198*(1-InputData!$BD$233))</f>
        <v>1</v>
      </c>
      <c r="BI198" s="589">
        <f>(1-BB198*(1-InputData!$BD$234))</f>
        <v>1</v>
      </c>
      <c r="BJ198" s="589">
        <f t="shared" si="30"/>
        <v>1</v>
      </c>
      <c r="BK198" s="589">
        <f t="shared" si="31"/>
        <v>1</v>
      </c>
      <c r="BL198" s="590">
        <f t="shared" si="32"/>
        <v>1</v>
      </c>
    </row>
    <row r="199" spans="1:64">
      <c r="A199" s="8" t="s">
        <v>14</v>
      </c>
      <c r="B199">
        <f t="shared" si="33"/>
        <v>189</v>
      </c>
      <c r="C199" s="286">
        <f>InputData!AK198</f>
        <v>0</v>
      </c>
      <c r="D199" s="287">
        <f>InputData!AL198</f>
        <v>0</v>
      </c>
      <c r="E199" s="287">
        <f>InputData!AM198</f>
        <v>0</v>
      </c>
      <c r="F199" s="287">
        <f>InputData!AN198</f>
        <v>0</v>
      </c>
      <c r="G199" s="741">
        <f>IF($AA$3&lt;$AD$3,EXP(InputData!$AB198*$AA$3^$AQ$2+InputData!$AA198),1)</f>
        <v>1</v>
      </c>
      <c r="H199" s="284">
        <f>IF($AB$3&lt;$AD$3,EXP(InputData!$AB198*$AB$3^$AQ$2+InputData!$AA198),1)</f>
        <v>1</v>
      </c>
      <c r="I199" s="284">
        <f>IF($AC$3&lt;$AD$3,EXP(InputData!$AB198*$AC$3^$AQ$2+InputData!$AA198),1)</f>
        <v>1</v>
      </c>
      <c r="J199" s="284">
        <f>IF($AD$3&lt;$AD$3,EXP(InputData!$AB198*$AD$3^RRinputs!$F$3+InputData!$AA198),1)</f>
        <v>1</v>
      </c>
      <c r="K199" s="741">
        <f>IF($AA$3&lt;$AD$3,EXP(InputData!$AD198*$AA$3^$AQ$3+InputData!$AC198),1)</f>
        <v>1</v>
      </c>
      <c r="L199" s="284">
        <f>IF($AB$3&lt;$AD$3,EXP(InputData!$AD198*$AB$3^$AQ$3+InputData!$AC198),1)</f>
        <v>1</v>
      </c>
      <c r="M199" s="284">
        <f>IF($AC$3&lt;$AD$3,EXP(InputData!$AD198*$AC$3^$AQ$3+InputData!$AC198),1)</f>
        <v>1</v>
      </c>
      <c r="N199" s="285">
        <f>IF($AD$3&lt;$AD$3,EXP(InputData!$AD198*$AD$3^RRinputs!$F$3+InputData!$AC198),1)</f>
        <v>1</v>
      </c>
      <c r="O199" s="955">
        <f>IF($AA$4&lt;$AD$3,EXP(InputData!$AF198*$AA$3^$AQ$2+InputData!$AE198),1)</f>
        <v>1</v>
      </c>
      <c r="P199" s="284">
        <f>IF($AB$3&lt;$AD$3,EXP(InputData!$AF198*$AB$3^$AQ$2+InputData!$AE198),1)</f>
        <v>1</v>
      </c>
      <c r="Q199" s="284">
        <f>IF($AC$3&lt;$AD$3,EXP(InputData!$AF198*$AC$3^$AQ$2+InputData!$AE198),1)</f>
        <v>1</v>
      </c>
      <c r="R199" s="284">
        <v>1</v>
      </c>
      <c r="S199" s="741">
        <f>IF($AA$3&lt;$AD$3,EXP(InputData!$AH198*$AA$3^$AQ$3+InputData!$AG198),1)</f>
        <v>1</v>
      </c>
      <c r="T199" s="284">
        <f>IF($AB$3&lt;$AD$3,EXP(InputData!$AH198*$AB$3^$AQ$3+InputData!$AG198),1)</f>
        <v>1</v>
      </c>
      <c r="U199" s="284">
        <f>IF($AC$3&lt;$AD$3,EXP(InputData!$AH198*$AC$3^$AQ$3+InputData!$AG198),1)</f>
        <v>1</v>
      </c>
      <c r="V199" s="284">
        <f>IF($AD$3&lt;$AD$3,EXP(InputData!$AH198*$AD$3^RRinputs!$F$3+InputData!$AG198),1)</f>
        <v>1</v>
      </c>
      <c r="W199" s="741">
        <f>IF($AA$3&lt;$AD$3,EXP(InputData!$AJ198*$AA$3^$AQ$2+InputData!$AI198),1)</f>
        <v>1</v>
      </c>
      <c r="X199" s="284">
        <f>IF($AB$3&lt;$AD$3,EXP(InputData!$AJ198*$AB$3^$AQ$2+InputData!$AI198),1)</f>
        <v>1</v>
      </c>
      <c r="Y199" s="284">
        <f>IF($AC$3&lt;$AD$3,EXP(InputData!$AJ198*$AC$3^$AQ$2+InputData!$AI198),1)</f>
        <v>1</v>
      </c>
      <c r="Z199" s="284">
        <f>IF($AD$3&lt;$AD$3,EXP(InputData!$AJ198*$AD$3^RRinputs!F$3+InputData!$AI198),1)</f>
        <v>1</v>
      </c>
      <c r="AA199" s="949">
        <f>AA$3+'Run model'!$F$13</f>
        <v>204.75000001000006</v>
      </c>
      <c r="AB199" s="724">
        <f>AB$3+'Run model'!$F$13</f>
        <v>486.45570000000004</v>
      </c>
      <c r="AC199" s="724">
        <f>AC$3+'Run model'!$F$13</f>
        <v>1229.4259999999999</v>
      </c>
      <c r="AD199" s="724">
        <f>AD$3+'Run model'!$F$13</f>
        <v>3305.181</v>
      </c>
      <c r="AE199" s="263">
        <f>IF(AA199&lt;$AD$3,EXP(InputData!$AB198*AA199^$AQ$2+InputData!$AA198),1)</f>
        <v>1</v>
      </c>
      <c r="AF199" s="264">
        <f>IF(AB199&lt;$AD$3,EXP(InputData!$AB198*AB199^$AQ$2+InputData!$AA198),1)</f>
        <v>1</v>
      </c>
      <c r="AG199" s="264">
        <f>IF(AC199&lt;$AD$3,EXP(InputData!$AB198*AC199^$AQ$2+InputData!$AA198),1)</f>
        <v>1</v>
      </c>
      <c r="AH199" s="264">
        <v>1</v>
      </c>
      <c r="AI199" s="741">
        <f>IF(AA199&lt;$AD$3,EXP(InputData!$AD198*AA199^$AQ$3+InputData!$AC198),1)</f>
        <v>1</v>
      </c>
      <c r="AJ199" s="284">
        <f>IF(AB199&lt;$AD$3,EXP(InputData!$AD198*AB199^$AQ$3+InputData!$AC198),1)</f>
        <v>1</v>
      </c>
      <c r="AK199" s="284">
        <f>IF(AC199&lt;$AD$3,EXP(InputData!$AD198*AC199^$AQ$3+InputData!$AC198),1)</f>
        <v>1</v>
      </c>
      <c r="AL199" s="284">
        <v>1</v>
      </c>
      <c r="AM199" s="741">
        <f>IF(AA199&lt;$AD$3,EXP(InputData!$AF198*AA199^$AQ$2+InputData!$AE198),1)</f>
        <v>1</v>
      </c>
      <c r="AN199" s="284">
        <f>IF(AB199&lt;$AD$3,EXP(InputData!$AF198*AB199^$AQ$2+InputData!$AE198),1)</f>
        <v>1</v>
      </c>
      <c r="AO199" s="284">
        <f>IF(AC199&lt;$AD$3,EXP(InputData!$AF198*AC199^$AQ$2+InputData!$AE198),1)</f>
        <v>1</v>
      </c>
      <c r="AP199" s="285">
        <v>1</v>
      </c>
      <c r="AQ199" s="284">
        <f>IF(AA199&lt;$AD$3,EXP(InputData!$AH198*AA199^RRinputs!F$3+InputData!$AG198),1)</f>
        <v>1</v>
      </c>
      <c r="AR199" s="284">
        <f>IF(AB199&lt;$AD$3,EXP(InputData!$AH198*AB199^$AQ$3+InputData!$AG198),1)</f>
        <v>1</v>
      </c>
      <c r="AS199" s="284">
        <f>IF(AC199&lt;$AD$3,EXP(InputData!$AH198*AC199^$AQ$3+InputData!$AG198),1)</f>
        <v>1</v>
      </c>
      <c r="AT199" s="284">
        <v>1</v>
      </c>
      <c r="AU199" s="741">
        <f>IF(AA199&lt;$AD$3,EXP(InputData!$AJ198*AA199^$AQ$2+InputData!$AI198),1)</f>
        <v>1</v>
      </c>
      <c r="AV199" s="284">
        <f>IF(AB199&lt;$AD$3,EXP(InputData!$AJ198*AB199^$AQ$2+InputData!$AI198),1)</f>
        <v>1</v>
      </c>
      <c r="AW199" s="284">
        <f>IF(AC199&lt;$AD$3,EXP(InputData!$AJ198*AC199^$AQ$2+InputData!$AI198),1)</f>
        <v>1</v>
      </c>
      <c r="AX199" s="285">
        <v>1</v>
      </c>
      <c r="AY199" s="586">
        <f>-Diabetes!AK198*(InputData!$BB$5-1)/(Diabetes!Q198*(InputData!$BB$5-1)+1)</f>
        <v>0</v>
      </c>
      <c r="AZ199" s="587">
        <f>-Diabetes!AK198*(InputData!$BC$5-1)/(Diabetes!Q198*(InputData!$BC$5-1)+1)</f>
        <v>0</v>
      </c>
      <c r="BA199" s="588">
        <f t="shared" ref="BA199:BA207" si="35">IFERROR(1-SUMPRODUCT($C199:$F199,AE199:AH199)/SUMPRODUCT($C199:$F199,G199:J199),0)</f>
        <v>0</v>
      </c>
      <c r="BB199" s="589">
        <f t="shared" ref="BB199:BB207" si="36">IFERROR(1-SUMPRODUCT($C199:$F199,AI199:AL199)/SUMPRODUCT($C199:$F199,K199:N199),0)</f>
        <v>0</v>
      </c>
      <c r="BC199" s="584">
        <f t="shared" si="34"/>
        <v>0</v>
      </c>
      <c r="BD199" s="589">
        <f t="shared" ref="BD199:BD207" si="37">IFERROR(1-SUMPRODUCT($C199:$F199,AQ199:AT199)/SUMPRODUCT($C199:$F199,S199:V199),0)</f>
        <v>0</v>
      </c>
      <c r="BE199" s="590">
        <f t="shared" ref="BE199:BE207" si="38">IFERROR(1-SUMPRODUCT($C199:$F199,AU199:AX199)/SUMPRODUCT($C199:$F199,W199:Z199),0)</f>
        <v>0</v>
      </c>
      <c r="BF199" s="589">
        <f t="shared" ref="BF199:BF207" si="39">(1-AY199)</f>
        <v>1</v>
      </c>
      <c r="BG199" s="589">
        <f t="shared" ref="BG199:BG207" si="40">(1-AZ199)</f>
        <v>1</v>
      </c>
      <c r="BH199" s="588">
        <f>(1-BA199*(1-InputData!$BD$233))</f>
        <v>1</v>
      </c>
      <c r="BI199" s="589">
        <f>(1-BB199*(1-InputData!$BD$234))</f>
        <v>1</v>
      </c>
      <c r="BJ199" s="589">
        <f t="shared" ref="BJ199:BJ207" si="41">(1-BC199)</f>
        <v>1</v>
      </c>
      <c r="BK199" s="589">
        <f t="shared" ref="BK199:BK207" si="42">(1-BD199)</f>
        <v>1</v>
      </c>
      <c r="BL199" s="590">
        <f t="shared" ref="BL199:BL207" si="43">(1-BE199)</f>
        <v>1</v>
      </c>
    </row>
    <row r="200" spans="1:64">
      <c r="A200" s="8" t="s">
        <v>14</v>
      </c>
      <c r="B200">
        <f t="shared" ref="B200:B207" si="44">B199+1</f>
        <v>190</v>
      </c>
      <c r="C200" s="286">
        <f>InputData!AK199</f>
        <v>0</v>
      </c>
      <c r="D200" s="287">
        <f>InputData!AL199</f>
        <v>0</v>
      </c>
      <c r="E200" s="287">
        <f>InputData!AM199</f>
        <v>0</v>
      </c>
      <c r="F200" s="287">
        <f>InputData!AN199</f>
        <v>0</v>
      </c>
      <c r="G200" s="741">
        <f>IF($AA$3&lt;$AD$3,EXP(InputData!$AB199*$AA$3^$AQ$2+InputData!$AA199),1)</f>
        <v>1</v>
      </c>
      <c r="H200" s="284">
        <f>IF($AB$3&lt;$AD$3,EXP(InputData!$AB199*$AB$3^$AQ$2+InputData!$AA199),1)</f>
        <v>1</v>
      </c>
      <c r="I200" s="284">
        <f>IF($AC$3&lt;$AD$3,EXP(InputData!$AB199*$AC$3^$AQ$2+InputData!$AA199),1)</f>
        <v>1</v>
      </c>
      <c r="J200" s="284">
        <f>IF($AD$3&lt;$AD$3,EXP(InputData!$AB199*$AD$3^RRinputs!$F$3+InputData!$AA199),1)</f>
        <v>1</v>
      </c>
      <c r="K200" s="741">
        <f>IF($AA$3&lt;$AD$3,EXP(InputData!$AD199*$AA$3^$AQ$3+InputData!$AC199),1)</f>
        <v>1</v>
      </c>
      <c r="L200" s="284">
        <f>IF($AB$3&lt;$AD$3,EXP(InputData!$AD199*$AB$3^$AQ$3+InputData!$AC199),1)</f>
        <v>1</v>
      </c>
      <c r="M200" s="284">
        <f>IF($AC$3&lt;$AD$3,EXP(InputData!$AD199*$AC$3^$AQ$3+InputData!$AC199),1)</f>
        <v>1</v>
      </c>
      <c r="N200" s="285">
        <f>IF($AD$3&lt;$AD$3,EXP(InputData!$AD199*$AD$3^RRinputs!$F$3+InputData!$AC199),1)</f>
        <v>1</v>
      </c>
      <c r="O200" s="955">
        <f>IF($AA$4&lt;$AD$3,EXP(InputData!$AF199*$AA$3^$AQ$2+InputData!$AE199),1)</f>
        <v>1</v>
      </c>
      <c r="P200" s="284">
        <f>IF($AB$3&lt;$AD$3,EXP(InputData!$AF199*$AB$3^$AQ$2+InputData!$AE199),1)</f>
        <v>1</v>
      </c>
      <c r="Q200" s="284">
        <f>IF($AC$3&lt;$AD$3,EXP(InputData!$AF199*$AC$3^$AQ$2+InputData!$AE199),1)</f>
        <v>1</v>
      </c>
      <c r="R200" s="284">
        <v>1</v>
      </c>
      <c r="S200" s="741">
        <f>IF($AA$3&lt;$AD$3,EXP(InputData!$AH199*$AA$3^$AQ$3+InputData!$AG199),1)</f>
        <v>1</v>
      </c>
      <c r="T200" s="284">
        <f>IF($AB$3&lt;$AD$3,EXP(InputData!$AH199*$AB$3^$AQ$3+InputData!$AG199),1)</f>
        <v>1</v>
      </c>
      <c r="U200" s="284">
        <f>IF($AC$3&lt;$AD$3,EXP(InputData!$AH199*$AC$3^$AQ$3+InputData!$AG199),1)</f>
        <v>1</v>
      </c>
      <c r="V200" s="284">
        <f>IF($AD$3&lt;$AD$3,EXP(InputData!$AH199*$AD$3^RRinputs!$F$3+InputData!$AG199),1)</f>
        <v>1</v>
      </c>
      <c r="W200" s="741">
        <f>IF($AA$3&lt;$AD$3,EXP(InputData!$AJ199*$AA$3^$AQ$2+InputData!$AI199),1)</f>
        <v>1</v>
      </c>
      <c r="X200" s="284">
        <f>IF($AB$3&lt;$AD$3,EXP(InputData!$AJ199*$AB$3^$AQ$2+InputData!$AI199),1)</f>
        <v>1</v>
      </c>
      <c r="Y200" s="284">
        <f>IF($AC$3&lt;$AD$3,EXP(InputData!$AJ199*$AC$3^$AQ$2+InputData!$AI199),1)</f>
        <v>1</v>
      </c>
      <c r="Z200" s="284">
        <f>IF($AD$3&lt;$AD$3,EXP(InputData!$AJ199*$AD$3^RRinputs!F$3+InputData!$AI199),1)</f>
        <v>1</v>
      </c>
      <c r="AA200" s="949">
        <f>AA$3+'Run model'!$F$13</f>
        <v>204.75000001000006</v>
      </c>
      <c r="AB200" s="724">
        <f>AB$3+'Run model'!$F$13</f>
        <v>486.45570000000004</v>
      </c>
      <c r="AC200" s="724">
        <f>AC$3+'Run model'!$F$13</f>
        <v>1229.4259999999999</v>
      </c>
      <c r="AD200" s="724">
        <f>AD$3+'Run model'!$F$13</f>
        <v>3305.181</v>
      </c>
      <c r="AE200" s="263">
        <f>IF(AA200&lt;$AD$3,EXP(InputData!$AB199*AA200^$AQ$2+InputData!$AA199),1)</f>
        <v>1</v>
      </c>
      <c r="AF200" s="264">
        <f>IF(AB200&lt;$AD$3,EXP(InputData!$AB199*AB200^$AQ$2+InputData!$AA199),1)</f>
        <v>1</v>
      </c>
      <c r="AG200" s="264">
        <f>IF(AC200&lt;$AD$3,EXP(InputData!$AB199*AC200^$AQ$2+InputData!$AA199),1)</f>
        <v>1</v>
      </c>
      <c r="AH200" s="264">
        <v>1</v>
      </c>
      <c r="AI200" s="741">
        <f>IF(AA200&lt;$AD$3,EXP(InputData!$AD199*AA200^$AQ$3+InputData!$AC199),1)</f>
        <v>1</v>
      </c>
      <c r="AJ200" s="284">
        <f>IF(AB200&lt;$AD$3,EXP(InputData!$AD199*AB200^$AQ$3+InputData!$AC199),1)</f>
        <v>1</v>
      </c>
      <c r="AK200" s="284">
        <f>IF(AC200&lt;$AD$3,EXP(InputData!$AD199*AC200^$AQ$3+InputData!$AC199),1)</f>
        <v>1</v>
      </c>
      <c r="AL200" s="284">
        <v>1</v>
      </c>
      <c r="AM200" s="741">
        <f>IF(AA200&lt;$AD$3,EXP(InputData!$AF199*AA200^$AQ$2+InputData!$AE199),1)</f>
        <v>1</v>
      </c>
      <c r="AN200" s="284">
        <f>IF(AB200&lt;$AD$3,EXP(InputData!$AF199*AB200^$AQ$2+InputData!$AE199),1)</f>
        <v>1</v>
      </c>
      <c r="AO200" s="284">
        <f>IF(AC200&lt;$AD$3,EXP(InputData!$AF199*AC200^$AQ$2+InputData!$AE199),1)</f>
        <v>1</v>
      </c>
      <c r="AP200" s="285">
        <v>1</v>
      </c>
      <c r="AQ200" s="284">
        <f>IF(AA200&lt;$AD$3,EXP(InputData!$AH199*AA200^RRinputs!F$3+InputData!$AG199),1)</f>
        <v>1</v>
      </c>
      <c r="AR200" s="284">
        <f>IF(AB200&lt;$AD$3,EXP(InputData!$AH199*AB200^$AQ$3+InputData!$AG199),1)</f>
        <v>1</v>
      </c>
      <c r="AS200" s="284">
        <f>IF(AC200&lt;$AD$3,EXP(InputData!$AH199*AC200^$AQ$3+InputData!$AG199),1)</f>
        <v>1</v>
      </c>
      <c r="AT200" s="284">
        <v>1</v>
      </c>
      <c r="AU200" s="741">
        <f>IF(AA200&lt;$AD$3,EXP(InputData!$AJ199*AA200^$AQ$2+InputData!$AI199),1)</f>
        <v>1</v>
      </c>
      <c r="AV200" s="284">
        <f>IF(AB200&lt;$AD$3,EXP(InputData!$AJ199*AB200^$AQ$2+InputData!$AI199),1)</f>
        <v>1</v>
      </c>
      <c r="AW200" s="284">
        <f>IF(AC200&lt;$AD$3,EXP(InputData!$AJ199*AC200^$AQ$2+InputData!$AI199),1)</f>
        <v>1</v>
      </c>
      <c r="AX200" s="285">
        <v>1</v>
      </c>
      <c r="AY200" s="586">
        <f>-Diabetes!AK199*(InputData!$BB$5-1)/(Diabetes!Q199*(InputData!$BB$5-1)+1)</f>
        <v>0</v>
      </c>
      <c r="AZ200" s="587">
        <f>-Diabetes!AK199*(InputData!$BC$5-1)/(Diabetes!Q199*(InputData!$BC$5-1)+1)</f>
        <v>0</v>
      </c>
      <c r="BA200" s="588">
        <f t="shared" si="35"/>
        <v>0</v>
      </c>
      <c r="BB200" s="589">
        <f t="shared" si="36"/>
        <v>0</v>
      </c>
      <c r="BC200" s="584">
        <f t="shared" si="34"/>
        <v>0</v>
      </c>
      <c r="BD200" s="589">
        <f t="shared" si="37"/>
        <v>0</v>
      </c>
      <c r="BE200" s="590">
        <f t="shared" si="38"/>
        <v>0</v>
      </c>
      <c r="BF200" s="589">
        <f t="shared" si="39"/>
        <v>1</v>
      </c>
      <c r="BG200" s="589">
        <f t="shared" si="40"/>
        <v>1</v>
      </c>
      <c r="BH200" s="588">
        <f>(1-BA200*(1-InputData!$BD$233))</f>
        <v>1</v>
      </c>
      <c r="BI200" s="589">
        <f>(1-BB200*(1-InputData!$BD$234))</f>
        <v>1</v>
      </c>
      <c r="BJ200" s="589">
        <f t="shared" si="41"/>
        <v>1</v>
      </c>
      <c r="BK200" s="589">
        <f t="shared" si="42"/>
        <v>1</v>
      </c>
      <c r="BL200" s="590">
        <f t="shared" si="43"/>
        <v>1</v>
      </c>
    </row>
    <row r="201" spans="1:64">
      <c r="A201" s="8" t="s">
        <v>14</v>
      </c>
      <c r="B201">
        <f t="shared" si="44"/>
        <v>191</v>
      </c>
      <c r="C201" s="286">
        <f>InputData!AK200</f>
        <v>0</v>
      </c>
      <c r="D201" s="287">
        <f>InputData!AL200</f>
        <v>0</v>
      </c>
      <c r="E201" s="287">
        <f>InputData!AM200</f>
        <v>0</v>
      </c>
      <c r="F201" s="287">
        <f>InputData!AN200</f>
        <v>0</v>
      </c>
      <c r="G201" s="741">
        <f>IF($AA$3&lt;$AD$3,EXP(InputData!$AB200*$AA$3^$AQ$2+InputData!$AA200),1)</f>
        <v>1</v>
      </c>
      <c r="H201" s="284">
        <f>IF($AB$3&lt;$AD$3,EXP(InputData!$AB200*$AB$3^$AQ$2+InputData!$AA200),1)</f>
        <v>1</v>
      </c>
      <c r="I201" s="284">
        <f>IF($AC$3&lt;$AD$3,EXP(InputData!$AB200*$AC$3^$AQ$2+InputData!$AA200),1)</f>
        <v>1</v>
      </c>
      <c r="J201" s="284">
        <f>IF($AD$3&lt;$AD$3,EXP(InputData!$AB200*$AD$3^RRinputs!$F$3+InputData!$AA200),1)</f>
        <v>1</v>
      </c>
      <c r="K201" s="741">
        <f>IF($AA$3&lt;$AD$3,EXP(InputData!$AD200*$AA$3^$AQ$3+InputData!$AC200),1)</f>
        <v>1</v>
      </c>
      <c r="L201" s="284">
        <f>IF($AB$3&lt;$AD$3,EXP(InputData!$AD200*$AB$3^$AQ$3+InputData!$AC200),1)</f>
        <v>1</v>
      </c>
      <c r="M201" s="284">
        <f>IF($AC$3&lt;$AD$3,EXP(InputData!$AD200*$AC$3^$AQ$3+InputData!$AC200),1)</f>
        <v>1</v>
      </c>
      <c r="N201" s="285">
        <f>IF($AD$3&lt;$AD$3,EXP(InputData!$AD200*$AD$3^RRinputs!$F$3+InputData!$AC200),1)</f>
        <v>1</v>
      </c>
      <c r="O201" s="955">
        <f>IF($AA$4&lt;$AD$3,EXP(InputData!$AF200*$AA$3^$AQ$2+InputData!$AE200),1)</f>
        <v>1</v>
      </c>
      <c r="P201" s="284">
        <f>IF($AB$3&lt;$AD$3,EXP(InputData!$AF200*$AB$3^$AQ$2+InputData!$AE200),1)</f>
        <v>1</v>
      </c>
      <c r="Q201" s="284">
        <f>IF($AC$3&lt;$AD$3,EXP(InputData!$AF200*$AC$3^$AQ$2+InputData!$AE200),1)</f>
        <v>1</v>
      </c>
      <c r="R201" s="284">
        <v>1</v>
      </c>
      <c r="S201" s="741">
        <f>IF($AA$3&lt;$AD$3,EXP(InputData!$AH200*$AA$3^$AQ$3+InputData!$AG200),1)</f>
        <v>1</v>
      </c>
      <c r="T201" s="284">
        <f>IF($AB$3&lt;$AD$3,EXP(InputData!$AH200*$AB$3^$AQ$3+InputData!$AG200),1)</f>
        <v>1</v>
      </c>
      <c r="U201" s="284">
        <f>IF($AC$3&lt;$AD$3,EXP(InputData!$AH200*$AC$3^$AQ$3+InputData!$AG200),1)</f>
        <v>1</v>
      </c>
      <c r="V201" s="284">
        <f>IF($AD$3&lt;$AD$3,EXP(InputData!$AH200*$AD$3^RRinputs!$F$3+InputData!$AG200),1)</f>
        <v>1</v>
      </c>
      <c r="W201" s="741">
        <f>IF($AA$3&lt;$AD$3,EXP(InputData!$AJ200*$AA$3^$AQ$2+InputData!$AI200),1)</f>
        <v>1</v>
      </c>
      <c r="X201" s="284">
        <f>IF($AB$3&lt;$AD$3,EXP(InputData!$AJ200*$AB$3^$AQ$2+InputData!$AI200),1)</f>
        <v>1</v>
      </c>
      <c r="Y201" s="284">
        <f>IF($AC$3&lt;$AD$3,EXP(InputData!$AJ200*$AC$3^$AQ$2+InputData!$AI200),1)</f>
        <v>1</v>
      </c>
      <c r="Z201" s="284">
        <f>IF($AD$3&lt;$AD$3,EXP(InputData!$AJ200*$AD$3^RRinputs!F$3+InputData!$AI200),1)</f>
        <v>1</v>
      </c>
      <c r="AA201" s="949">
        <f>AA$3+'Run model'!$F$13</f>
        <v>204.75000001000006</v>
      </c>
      <c r="AB201" s="724">
        <f>AB$3+'Run model'!$F$13</f>
        <v>486.45570000000004</v>
      </c>
      <c r="AC201" s="724">
        <f>AC$3+'Run model'!$F$13</f>
        <v>1229.4259999999999</v>
      </c>
      <c r="AD201" s="724">
        <f>AD$3+'Run model'!$F$13</f>
        <v>3305.181</v>
      </c>
      <c r="AE201" s="263">
        <f>IF(AA201&lt;$AD$3,EXP(InputData!$AB200*AA201^$AQ$2+InputData!$AA200),1)</f>
        <v>1</v>
      </c>
      <c r="AF201" s="264">
        <f>IF(AB201&lt;$AD$3,EXP(InputData!$AB200*AB201^$AQ$2+InputData!$AA200),1)</f>
        <v>1</v>
      </c>
      <c r="AG201" s="264">
        <f>IF(AC201&lt;$AD$3,EXP(InputData!$AB200*AC201^$AQ$2+InputData!$AA200),1)</f>
        <v>1</v>
      </c>
      <c r="AH201" s="264">
        <v>1</v>
      </c>
      <c r="AI201" s="741">
        <f>IF(AA201&lt;$AD$3,EXP(InputData!$AD200*AA201^$AQ$3+InputData!$AC200),1)</f>
        <v>1</v>
      </c>
      <c r="AJ201" s="284">
        <f>IF(AB201&lt;$AD$3,EXP(InputData!$AD200*AB201^$AQ$3+InputData!$AC200),1)</f>
        <v>1</v>
      </c>
      <c r="AK201" s="284">
        <f>IF(AC201&lt;$AD$3,EXP(InputData!$AD200*AC201^$AQ$3+InputData!$AC200),1)</f>
        <v>1</v>
      </c>
      <c r="AL201" s="284">
        <v>1</v>
      </c>
      <c r="AM201" s="741">
        <f>IF(AA201&lt;$AD$3,EXP(InputData!$AF200*AA201^$AQ$2+InputData!$AE200),1)</f>
        <v>1</v>
      </c>
      <c r="AN201" s="284">
        <f>IF(AB201&lt;$AD$3,EXP(InputData!$AF200*AB201^$AQ$2+InputData!$AE200),1)</f>
        <v>1</v>
      </c>
      <c r="AO201" s="284">
        <f>IF(AC201&lt;$AD$3,EXP(InputData!$AF200*AC201^$AQ$2+InputData!$AE200),1)</f>
        <v>1</v>
      </c>
      <c r="AP201" s="285">
        <v>1</v>
      </c>
      <c r="AQ201" s="284">
        <f>IF(AA201&lt;$AD$3,EXP(InputData!$AH200*AA201^RRinputs!F$3+InputData!$AG200),1)</f>
        <v>1</v>
      </c>
      <c r="AR201" s="284">
        <f>IF(AB201&lt;$AD$3,EXP(InputData!$AH200*AB201^$AQ$3+InputData!$AG200),1)</f>
        <v>1</v>
      </c>
      <c r="AS201" s="284">
        <f>IF(AC201&lt;$AD$3,EXP(InputData!$AH200*AC201^$AQ$3+InputData!$AG200),1)</f>
        <v>1</v>
      </c>
      <c r="AT201" s="284">
        <v>1</v>
      </c>
      <c r="AU201" s="741">
        <f>IF(AA201&lt;$AD$3,EXP(InputData!$AJ200*AA201^$AQ$2+InputData!$AI200),1)</f>
        <v>1</v>
      </c>
      <c r="AV201" s="284">
        <f>IF(AB201&lt;$AD$3,EXP(InputData!$AJ200*AB201^$AQ$2+InputData!$AI200),1)</f>
        <v>1</v>
      </c>
      <c r="AW201" s="284">
        <f>IF(AC201&lt;$AD$3,EXP(InputData!$AJ200*AC201^$AQ$2+InputData!$AI200),1)</f>
        <v>1</v>
      </c>
      <c r="AX201" s="285">
        <v>1</v>
      </c>
      <c r="AY201" s="586">
        <f>-Diabetes!AK200*(InputData!$BB$5-1)/(Diabetes!Q200*(InputData!$BB$5-1)+1)</f>
        <v>0</v>
      </c>
      <c r="AZ201" s="587">
        <f>-Diabetes!AK200*(InputData!$BC$5-1)/(Diabetes!Q200*(InputData!$BC$5-1)+1)</f>
        <v>0</v>
      </c>
      <c r="BA201" s="588">
        <f t="shared" si="35"/>
        <v>0</v>
      </c>
      <c r="BB201" s="589">
        <f t="shared" si="36"/>
        <v>0</v>
      </c>
      <c r="BC201" s="584">
        <f t="shared" si="34"/>
        <v>0</v>
      </c>
      <c r="BD201" s="589">
        <f t="shared" si="37"/>
        <v>0</v>
      </c>
      <c r="BE201" s="590">
        <f t="shared" si="38"/>
        <v>0</v>
      </c>
      <c r="BF201" s="589">
        <f t="shared" si="39"/>
        <v>1</v>
      </c>
      <c r="BG201" s="589">
        <f t="shared" si="40"/>
        <v>1</v>
      </c>
      <c r="BH201" s="588">
        <f>(1-BA201*(1-InputData!$BD$233))</f>
        <v>1</v>
      </c>
      <c r="BI201" s="589">
        <f>(1-BB201*(1-InputData!$BD$234))</f>
        <v>1</v>
      </c>
      <c r="BJ201" s="589">
        <f t="shared" si="41"/>
        <v>1</v>
      </c>
      <c r="BK201" s="589">
        <f t="shared" si="42"/>
        <v>1</v>
      </c>
      <c r="BL201" s="590">
        <f t="shared" si="43"/>
        <v>1</v>
      </c>
    </row>
    <row r="202" spans="1:64">
      <c r="A202" s="8" t="s">
        <v>14</v>
      </c>
      <c r="B202">
        <f t="shared" si="44"/>
        <v>192</v>
      </c>
      <c r="C202" s="286">
        <f>InputData!AK201</f>
        <v>0</v>
      </c>
      <c r="D202" s="287">
        <f>InputData!AL201</f>
        <v>0</v>
      </c>
      <c r="E202" s="287">
        <f>InputData!AM201</f>
        <v>0</v>
      </c>
      <c r="F202" s="287">
        <f>InputData!AN201</f>
        <v>0</v>
      </c>
      <c r="G202" s="741">
        <f>IF($AA$3&lt;$AD$3,EXP(InputData!$AB201*$AA$3^$AQ$2+InputData!$AA201),1)</f>
        <v>1</v>
      </c>
      <c r="H202" s="284">
        <f>IF($AB$3&lt;$AD$3,EXP(InputData!$AB201*$AB$3^$AQ$2+InputData!$AA201),1)</f>
        <v>1</v>
      </c>
      <c r="I202" s="284">
        <f>IF($AC$3&lt;$AD$3,EXP(InputData!$AB201*$AC$3^$AQ$2+InputData!$AA201),1)</f>
        <v>1</v>
      </c>
      <c r="J202" s="284">
        <f>IF($AD$3&lt;$AD$3,EXP(InputData!$AB201*$AD$3^RRinputs!$F$3+InputData!$AA201),1)</f>
        <v>1</v>
      </c>
      <c r="K202" s="741">
        <f>IF($AA$3&lt;$AD$3,EXP(InputData!$AD201*$AA$3^$AQ$3+InputData!$AC201),1)</f>
        <v>1</v>
      </c>
      <c r="L202" s="284">
        <f>IF($AB$3&lt;$AD$3,EXP(InputData!$AD201*$AB$3^$AQ$3+InputData!$AC201),1)</f>
        <v>1</v>
      </c>
      <c r="M202" s="284">
        <f>IF($AC$3&lt;$AD$3,EXP(InputData!$AD201*$AC$3^$AQ$3+InputData!$AC201),1)</f>
        <v>1</v>
      </c>
      <c r="N202" s="285">
        <f>IF($AD$3&lt;$AD$3,EXP(InputData!$AD201*$AD$3^RRinputs!$F$3+InputData!$AC201),1)</f>
        <v>1</v>
      </c>
      <c r="O202" s="955">
        <f>IF($AA$4&lt;$AD$3,EXP(InputData!$AF201*$AA$3^$AQ$2+InputData!$AE201),1)</f>
        <v>1</v>
      </c>
      <c r="P202" s="284">
        <f>IF($AB$3&lt;$AD$3,EXP(InputData!$AF201*$AB$3^$AQ$2+InputData!$AE201),1)</f>
        <v>1</v>
      </c>
      <c r="Q202" s="284">
        <f>IF($AC$3&lt;$AD$3,EXP(InputData!$AF201*$AC$3^$AQ$2+InputData!$AE201),1)</f>
        <v>1</v>
      </c>
      <c r="R202" s="284">
        <v>1</v>
      </c>
      <c r="S202" s="741">
        <f>IF($AA$3&lt;$AD$3,EXP(InputData!$AH201*$AA$3^$AQ$3+InputData!$AG201),1)</f>
        <v>1</v>
      </c>
      <c r="T202" s="284">
        <f>IF($AB$3&lt;$AD$3,EXP(InputData!$AH201*$AB$3^$AQ$3+InputData!$AG201),1)</f>
        <v>1</v>
      </c>
      <c r="U202" s="284">
        <f>IF($AC$3&lt;$AD$3,EXP(InputData!$AH201*$AC$3^$AQ$3+InputData!$AG201),1)</f>
        <v>1</v>
      </c>
      <c r="V202" s="284">
        <f>IF($AD$3&lt;$AD$3,EXP(InputData!$AH201*$AD$3^RRinputs!$F$3+InputData!$AG201),1)</f>
        <v>1</v>
      </c>
      <c r="W202" s="741">
        <f>IF($AA$3&lt;$AD$3,EXP(InputData!$AJ201*$AA$3^$AQ$2+InputData!$AI201),1)</f>
        <v>1</v>
      </c>
      <c r="X202" s="284">
        <f>IF($AB$3&lt;$AD$3,EXP(InputData!$AJ201*$AB$3^$AQ$2+InputData!$AI201),1)</f>
        <v>1</v>
      </c>
      <c r="Y202" s="284">
        <f>IF($AC$3&lt;$AD$3,EXP(InputData!$AJ201*$AC$3^$AQ$2+InputData!$AI201),1)</f>
        <v>1</v>
      </c>
      <c r="Z202" s="284">
        <f>IF($AD$3&lt;$AD$3,EXP(InputData!$AJ201*$AD$3^RRinputs!F$3+InputData!$AI201),1)</f>
        <v>1</v>
      </c>
      <c r="AA202" s="949">
        <f>AA$3+'Run model'!$F$13</f>
        <v>204.75000001000006</v>
      </c>
      <c r="AB202" s="724">
        <f>AB$3+'Run model'!$F$13</f>
        <v>486.45570000000004</v>
      </c>
      <c r="AC202" s="724">
        <f>AC$3+'Run model'!$F$13</f>
        <v>1229.4259999999999</v>
      </c>
      <c r="AD202" s="724">
        <f>AD$3+'Run model'!$F$13</f>
        <v>3305.181</v>
      </c>
      <c r="AE202" s="263">
        <f>IF(AA202&lt;$AD$3,EXP(InputData!$AB201*AA202^$AQ$2+InputData!$AA201),1)</f>
        <v>1</v>
      </c>
      <c r="AF202" s="264">
        <f>IF(AB202&lt;$AD$3,EXP(InputData!$AB201*AB202^$AQ$2+InputData!$AA201),1)</f>
        <v>1</v>
      </c>
      <c r="AG202" s="264">
        <f>IF(AC202&lt;$AD$3,EXP(InputData!$AB201*AC202^$AQ$2+InputData!$AA201),1)</f>
        <v>1</v>
      </c>
      <c r="AH202" s="264">
        <v>1</v>
      </c>
      <c r="AI202" s="741">
        <f>IF(AA202&lt;$AD$3,EXP(InputData!$AD201*AA202^$AQ$3+InputData!$AC201),1)</f>
        <v>1</v>
      </c>
      <c r="AJ202" s="284">
        <f>IF(AB202&lt;$AD$3,EXP(InputData!$AD201*AB202^$AQ$3+InputData!$AC201),1)</f>
        <v>1</v>
      </c>
      <c r="AK202" s="284">
        <f>IF(AC202&lt;$AD$3,EXP(InputData!$AD201*AC202^$AQ$3+InputData!$AC201),1)</f>
        <v>1</v>
      </c>
      <c r="AL202" s="284">
        <v>1</v>
      </c>
      <c r="AM202" s="741">
        <f>IF(AA202&lt;$AD$3,EXP(InputData!$AF201*AA202^$AQ$2+InputData!$AE201),1)</f>
        <v>1</v>
      </c>
      <c r="AN202" s="284">
        <f>IF(AB202&lt;$AD$3,EXP(InputData!$AF201*AB202^$AQ$2+InputData!$AE201),1)</f>
        <v>1</v>
      </c>
      <c r="AO202" s="284">
        <f>IF(AC202&lt;$AD$3,EXP(InputData!$AF201*AC202^$AQ$2+InputData!$AE201),1)</f>
        <v>1</v>
      </c>
      <c r="AP202" s="285">
        <v>1</v>
      </c>
      <c r="AQ202" s="284">
        <f>IF(AA202&lt;$AD$3,EXP(InputData!$AH201*AA202^RRinputs!F$3+InputData!$AG201),1)</f>
        <v>1</v>
      </c>
      <c r="AR202" s="284">
        <f>IF(AB202&lt;$AD$3,EXP(InputData!$AH201*AB202^$AQ$3+InputData!$AG201),1)</f>
        <v>1</v>
      </c>
      <c r="AS202" s="284">
        <f>IF(AC202&lt;$AD$3,EXP(InputData!$AH201*AC202^$AQ$3+InputData!$AG201),1)</f>
        <v>1</v>
      </c>
      <c r="AT202" s="284">
        <v>1</v>
      </c>
      <c r="AU202" s="741">
        <f>IF(AA202&lt;$AD$3,EXP(InputData!$AJ201*AA202^$AQ$2+InputData!$AI201),1)</f>
        <v>1</v>
      </c>
      <c r="AV202" s="284">
        <f>IF(AB202&lt;$AD$3,EXP(InputData!$AJ201*AB202^$AQ$2+InputData!$AI201),1)</f>
        <v>1</v>
      </c>
      <c r="AW202" s="284">
        <f>IF(AC202&lt;$AD$3,EXP(InputData!$AJ201*AC202^$AQ$2+InputData!$AI201),1)</f>
        <v>1</v>
      </c>
      <c r="AX202" s="285">
        <v>1</v>
      </c>
      <c r="AY202" s="586">
        <f>-Diabetes!AK201*(InputData!$BB$5-1)/(Diabetes!Q201*(InputData!$BB$5-1)+1)</f>
        <v>0</v>
      </c>
      <c r="AZ202" s="587">
        <f>-Diabetes!AK201*(InputData!$BC$5-1)/(Diabetes!Q201*(InputData!$BC$5-1)+1)</f>
        <v>0</v>
      </c>
      <c r="BA202" s="588">
        <f t="shared" si="35"/>
        <v>0</v>
      </c>
      <c r="BB202" s="589">
        <f t="shared" si="36"/>
        <v>0</v>
      </c>
      <c r="BC202" s="584">
        <f t="shared" si="34"/>
        <v>0</v>
      </c>
      <c r="BD202" s="589">
        <f t="shared" si="37"/>
        <v>0</v>
      </c>
      <c r="BE202" s="590">
        <f t="shared" si="38"/>
        <v>0</v>
      </c>
      <c r="BF202" s="589">
        <f t="shared" si="39"/>
        <v>1</v>
      </c>
      <c r="BG202" s="589">
        <f t="shared" si="40"/>
        <v>1</v>
      </c>
      <c r="BH202" s="588">
        <f>(1-BA202*(1-InputData!$BD$233))</f>
        <v>1</v>
      </c>
      <c r="BI202" s="589">
        <f>(1-BB202*(1-InputData!$BD$234))</f>
        <v>1</v>
      </c>
      <c r="BJ202" s="589">
        <f t="shared" si="41"/>
        <v>1</v>
      </c>
      <c r="BK202" s="589">
        <f t="shared" si="42"/>
        <v>1</v>
      </c>
      <c r="BL202" s="590">
        <f t="shared" si="43"/>
        <v>1</v>
      </c>
    </row>
    <row r="203" spans="1:64">
      <c r="A203" s="8" t="s">
        <v>14</v>
      </c>
      <c r="B203">
        <f t="shared" si="44"/>
        <v>193</v>
      </c>
      <c r="C203" s="286">
        <f>InputData!AK202</f>
        <v>0</v>
      </c>
      <c r="D203" s="287">
        <f>InputData!AL202</f>
        <v>0</v>
      </c>
      <c r="E203" s="287">
        <f>InputData!AM202</f>
        <v>0</v>
      </c>
      <c r="F203" s="287">
        <f>InputData!AN202</f>
        <v>0</v>
      </c>
      <c r="G203" s="741">
        <f>IF($AA$3&lt;$AD$3,EXP(InputData!$AB202*$AA$3^$AQ$2+InputData!$AA202),1)</f>
        <v>1</v>
      </c>
      <c r="H203" s="284">
        <f>IF($AB$3&lt;$AD$3,EXP(InputData!$AB202*$AB$3^$AQ$2+InputData!$AA202),1)</f>
        <v>1</v>
      </c>
      <c r="I203" s="284">
        <f>IF($AC$3&lt;$AD$3,EXP(InputData!$AB202*$AC$3^$AQ$2+InputData!$AA202),1)</f>
        <v>1</v>
      </c>
      <c r="J203" s="284">
        <f>IF($AD$3&lt;$AD$3,EXP(InputData!$AB202*$AD$3^RRinputs!$F$3+InputData!$AA202),1)</f>
        <v>1</v>
      </c>
      <c r="K203" s="741">
        <f>IF($AA$3&lt;$AD$3,EXP(InputData!$AD202*$AA$3^$AQ$3+InputData!$AC202),1)</f>
        <v>1</v>
      </c>
      <c r="L203" s="284">
        <f>IF($AB$3&lt;$AD$3,EXP(InputData!$AD202*$AB$3^$AQ$3+InputData!$AC202),1)</f>
        <v>1</v>
      </c>
      <c r="M203" s="284">
        <f>IF($AC$3&lt;$AD$3,EXP(InputData!$AD202*$AC$3^$AQ$3+InputData!$AC202),1)</f>
        <v>1</v>
      </c>
      <c r="N203" s="285">
        <f>IF($AD$3&lt;$AD$3,EXP(InputData!$AD202*$AD$3^RRinputs!$F$3+InputData!$AC202),1)</f>
        <v>1</v>
      </c>
      <c r="O203" s="955">
        <f>IF($AA$4&lt;$AD$3,EXP(InputData!$AF202*$AA$3^$AQ$2+InputData!$AE202),1)</f>
        <v>1</v>
      </c>
      <c r="P203" s="284">
        <f>IF($AB$3&lt;$AD$3,EXP(InputData!$AF202*$AB$3^$AQ$2+InputData!$AE202),1)</f>
        <v>1</v>
      </c>
      <c r="Q203" s="284">
        <f>IF($AC$3&lt;$AD$3,EXP(InputData!$AF202*$AC$3^$AQ$2+InputData!$AE202),1)</f>
        <v>1</v>
      </c>
      <c r="R203" s="284">
        <v>1</v>
      </c>
      <c r="S203" s="741">
        <f>IF($AA$3&lt;$AD$3,EXP(InputData!$AH202*$AA$3^$AQ$3+InputData!$AG202),1)</f>
        <v>1</v>
      </c>
      <c r="T203" s="284">
        <f>IF($AB$3&lt;$AD$3,EXP(InputData!$AH202*$AB$3^$AQ$3+InputData!$AG202),1)</f>
        <v>1</v>
      </c>
      <c r="U203" s="284">
        <f>IF($AC$3&lt;$AD$3,EXP(InputData!$AH202*$AC$3^$AQ$3+InputData!$AG202),1)</f>
        <v>1</v>
      </c>
      <c r="V203" s="284">
        <f>IF($AD$3&lt;$AD$3,EXP(InputData!$AH202*$AD$3^RRinputs!$F$3+InputData!$AG202),1)</f>
        <v>1</v>
      </c>
      <c r="W203" s="741">
        <f>IF($AA$3&lt;$AD$3,EXP(InputData!$AJ202*$AA$3^$AQ$2+InputData!$AI202),1)</f>
        <v>1</v>
      </c>
      <c r="X203" s="284">
        <f>IF($AB$3&lt;$AD$3,EXP(InputData!$AJ202*$AB$3^$AQ$2+InputData!$AI202),1)</f>
        <v>1</v>
      </c>
      <c r="Y203" s="284">
        <f>IF($AC$3&lt;$AD$3,EXP(InputData!$AJ202*$AC$3^$AQ$2+InputData!$AI202),1)</f>
        <v>1</v>
      </c>
      <c r="Z203" s="284">
        <f>IF($AD$3&lt;$AD$3,EXP(InputData!$AJ202*$AD$3^RRinputs!F$3+InputData!$AI202),1)</f>
        <v>1</v>
      </c>
      <c r="AA203" s="949">
        <f>AA$3+'Run model'!$F$13</f>
        <v>204.75000001000006</v>
      </c>
      <c r="AB203" s="724">
        <f>AB$3+'Run model'!$F$13</f>
        <v>486.45570000000004</v>
      </c>
      <c r="AC203" s="724">
        <f>AC$3+'Run model'!$F$13</f>
        <v>1229.4259999999999</v>
      </c>
      <c r="AD203" s="724">
        <f>AD$3+'Run model'!$F$13</f>
        <v>3305.181</v>
      </c>
      <c r="AE203" s="263">
        <f>IF(AA203&lt;$AD$3,EXP(InputData!$AB202*AA203^$AQ$2+InputData!$AA202),1)</f>
        <v>1</v>
      </c>
      <c r="AF203" s="264">
        <f>IF(AB203&lt;$AD$3,EXP(InputData!$AB202*AB203^$AQ$2+InputData!$AA202),1)</f>
        <v>1</v>
      </c>
      <c r="AG203" s="264">
        <f>IF(AC203&lt;$AD$3,EXP(InputData!$AB202*AC203^$AQ$2+InputData!$AA202),1)</f>
        <v>1</v>
      </c>
      <c r="AH203" s="264">
        <v>1</v>
      </c>
      <c r="AI203" s="741">
        <f>IF(AA203&lt;$AD$3,EXP(InputData!$AD202*AA203^$AQ$3+InputData!$AC202),1)</f>
        <v>1</v>
      </c>
      <c r="AJ203" s="284">
        <f>IF(AB203&lt;$AD$3,EXP(InputData!$AD202*AB203^$AQ$3+InputData!$AC202),1)</f>
        <v>1</v>
      </c>
      <c r="AK203" s="284">
        <f>IF(AC203&lt;$AD$3,EXP(InputData!$AD202*AC203^$AQ$3+InputData!$AC202),1)</f>
        <v>1</v>
      </c>
      <c r="AL203" s="284">
        <v>1</v>
      </c>
      <c r="AM203" s="741">
        <f>IF(AA203&lt;$AD$3,EXP(InputData!$AF202*AA203^$AQ$2+InputData!$AE202),1)</f>
        <v>1</v>
      </c>
      <c r="AN203" s="284">
        <f>IF(AB203&lt;$AD$3,EXP(InputData!$AF202*AB203^$AQ$2+InputData!$AE202),1)</f>
        <v>1</v>
      </c>
      <c r="AO203" s="284">
        <f>IF(AC203&lt;$AD$3,EXP(InputData!$AF202*AC203^$AQ$2+InputData!$AE202),1)</f>
        <v>1</v>
      </c>
      <c r="AP203" s="285">
        <v>1</v>
      </c>
      <c r="AQ203" s="284">
        <f>IF(AA203&lt;$AD$3,EXP(InputData!$AH202*AA203^RRinputs!F$3+InputData!$AG202),1)</f>
        <v>1</v>
      </c>
      <c r="AR203" s="284">
        <f>IF(AB203&lt;$AD$3,EXP(InputData!$AH202*AB203^$AQ$3+InputData!$AG202),1)</f>
        <v>1</v>
      </c>
      <c r="AS203" s="284">
        <f>IF(AC203&lt;$AD$3,EXP(InputData!$AH202*AC203^$AQ$3+InputData!$AG202),1)</f>
        <v>1</v>
      </c>
      <c r="AT203" s="284">
        <v>1</v>
      </c>
      <c r="AU203" s="741">
        <f>IF(AA203&lt;$AD$3,EXP(InputData!$AJ202*AA203^$AQ$2+InputData!$AI202),1)</f>
        <v>1</v>
      </c>
      <c r="AV203" s="284">
        <f>IF(AB203&lt;$AD$3,EXP(InputData!$AJ202*AB203^$AQ$2+InputData!$AI202),1)</f>
        <v>1</v>
      </c>
      <c r="AW203" s="284">
        <f>IF(AC203&lt;$AD$3,EXP(InputData!$AJ202*AC203^$AQ$2+InputData!$AI202),1)</f>
        <v>1</v>
      </c>
      <c r="AX203" s="285">
        <v>1</v>
      </c>
      <c r="AY203" s="586">
        <f>-Diabetes!AK202*(InputData!$BB$5-1)/(Diabetes!Q202*(InputData!$BB$5-1)+1)</f>
        <v>0</v>
      </c>
      <c r="AZ203" s="587">
        <f>-Diabetes!AK202*(InputData!$BC$5-1)/(Diabetes!Q202*(InputData!$BC$5-1)+1)</f>
        <v>0</v>
      </c>
      <c r="BA203" s="588">
        <f t="shared" si="35"/>
        <v>0</v>
      </c>
      <c r="BB203" s="589">
        <f t="shared" si="36"/>
        <v>0</v>
      </c>
      <c r="BC203" s="584">
        <f t="shared" si="34"/>
        <v>0</v>
      </c>
      <c r="BD203" s="589">
        <f t="shared" si="37"/>
        <v>0</v>
      </c>
      <c r="BE203" s="590">
        <f t="shared" si="38"/>
        <v>0</v>
      </c>
      <c r="BF203" s="589">
        <f t="shared" si="39"/>
        <v>1</v>
      </c>
      <c r="BG203" s="589">
        <f t="shared" si="40"/>
        <v>1</v>
      </c>
      <c r="BH203" s="588">
        <f>(1-BA203*(1-InputData!$BD$233))</f>
        <v>1</v>
      </c>
      <c r="BI203" s="589">
        <f>(1-BB203*(1-InputData!$BD$234))</f>
        <v>1</v>
      </c>
      <c r="BJ203" s="589">
        <f t="shared" si="41"/>
        <v>1</v>
      </c>
      <c r="BK203" s="589">
        <f t="shared" si="42"/>
        <v>1</v>
      </c>
      <c r="BL203" s="590">
        <f t="shared" si="43"/>
        <v>1</v>
      </c>
    </row>
    <row r="204" spans="1:64">
      <c r="A204" s="8" t="s">
        <v>14</v>
      </c>
      <c r="B204">
        <f t="shared" si="44"/>
        <v>194</v>
      </c>
      <c r="C204" s="286">
        <f>InputData!AK203</f>
        <v>0</v>
      </c>
      <c r="D204" s="287">
        <f>InputData!AL203</f>
        <v>0</v>
      </c>
      <c r="E204" s="287">
        <f>InputData!AM203</f>
        <v>0</v>
      </c>
      <c r="F204" s="287">
        <f>InputData!AN203</f>
        <v>0</v>
      </c>
      <c r="G204" s="741">
        <f>IF($AA$3&lt;$AD$3,EXP(InputData!$AB203*$AA$3^$AQ$2+InputData!$AA203),1)</f>
        <v>1</v>
      </c>
      <c r="H204" s="284">
        <f>IF($AB$3&lt;$AD$3,EXP(InputData!$AB203*$AB$3^$AQ$2+InputData!$AA203),1)</f>
        <v>1</v>
      </c>
      <c r="I204" s="284">
        <f>IF($AC$3&lt;$AD$3,EXP(InputData!$AB203*$AC$3^$AQ$2+InputData!$AA203),1)</f>
        <v>1</v>
      </c>
      <c r="J204" s="284">
        <f>IF($AD$3&lt;$AD$3,EXP(InputData!$AB203*$AD$3^RRinputs!$F$3+InputData!$AA203),1)</f>
        <v>1</v>
      </c>
      <c r="K204" s="741">
        <f>IF($AA$3&lt;$AD$3,EXP(InputData!$AD203*$AA$3^$AQ$3+InputData!$AC203),1)</f>
        <v>1</v>
      </c>
      <c r="L204" s="284">
        <f>IF($AB$3&lt;$AD$3,EXP(InputData!$AD203*$AB$3^$AQ$3+InputData!$AC203),1)</f>
        <v>1</v>
      </c>
      <c r="M204" s="284">
        <f>IF($AC$3&lt;$AD$3,EXP(InputData!$AD203*$AC$3^$AQ$3+InputData!$AC203),1)</f>
        <v>1</v>
      </c>
      <c r="N204" s="285">
        <f>IF($AD$3&lt;$AD$3,EXP(InputData!$AD203*$AD$3^RRinputs!$F$3+InputData!$AC203),1)</f>
        <v>1</v>
      </c>
      <c r="O204" s="955">
        <f>IF($AA$4&lt;$AD$3,EXP(InputData!$AF203*$AA$3^$AQ$2+InputData!$AE203),1)</f>
        <v>1</v>
      </c>
      <c r="P204" s="284">
        <f>IF($AB$3&lt;$AD$3,EXP(InputData!$AF203*$AB$3^$AQ$2+InputData!$AE203),1)</f>
        <v>1</v>
      </c>
      <c r="Q204" s="284">
        <f>IF($AC$3&lt;$AD$3,EXP(InputData!$AF203*$AC$3^$AQ$2+InputData!$AE203),1)</f>
        <v>1</v>
      </c>
      <c r="R204" s="284">
        <v>1</v>
      </c>
      <c r="S204" s="741">
        <f>IF($AA$3&lt;$AD$3,EXP(InputData!$AH203*$AA$3^$AQ$3+InputData!$AG203),1)</f>
        <v>1</v>
      </c>
      <c r="T204" s="284">
        <f>IF($AB$3&lt;$AD$3,EXP(InputData!$AH203*$AB$3^$AQ$3+InputData!$AG203),1)</f>
        <v>1</v>
      </c>
      <c r="U204" s="284">
        <f>IF($AC$3&lt;$AD$3,EXP(InputData!$AH203*$AC$3^$AQ$3+InputData!$AG203),1)</f>
        <v>1</v>
      </c>
      <c r="V204" s="284">
        <f>IF($AD$3&lt;$AD$3,EXP(InputData!$AH203*$AD$3^RRinputs!$F$3+InputData!$AG203),1)</f>
        <v>1</v>
      </c>
      <c r="W204" s="741">
        <f>IF($AA$3&lt;$AD$3,EXP(InputData!$AJ203*$AA$3^$AQ$2+InputData!$AI203),1)</f>
        <v>1</v>
      </c>
      <c r="X204" s="284">
        <f>IF($AB$3&lt;$AD$3,EXP(InputData!$AJ203*$AB$3^$AQ$2+InputData!$AI203),1)</f>
        <v>1</v>
      </c>
      <c r="Y204" s="284">
        <f>IF($AC$3&lt;$AD$3,EXP(InputData!$AJ203*$AC$3^$AQ$2+InputData!$AI203),1)</f>
        <v>1</v>
      </c>
      <c r="Z204" s="284">
        <f>IF($AD$3&lt;$AD$3,EXP(InputData!$AJ203*$AD$3^RRinputs!F$3+InputData!$AI203),1)</f>
        <v>1</v>
      </c>
      <c r="AA204" s="949">
        <f>AA$3+'Run model'!$F$13</f>
        <v>204.75000001000006</v>
      </c>
      <c r="AB204" s="724">
        <f>AB$3+'Run model'!$F$13</f>
        <v>486.45570000000004</v>
      </c>
      <c r="AC204" s="724">
        <f>AC$3+'Run model'!$F$13</f>
        <v>1229.4259999999999</v>
      </c>
      <c r="AD204" s="724">
        <f>AD$3+'Run model'!$F$13</f>
        <v>3305.181</v>
      </c>
      <c r="AE204" s="263">
        <f>IF(AA204&lt;$AD$3,EXP(InputData!$AB203*AA204^$AQ$2+InputData!$AA203),1)</f>
        <v>1</v>
      </c>
      <c r="AF204" s="264">
        <f>IF(AB204&lt;$AD$3,EXP(InputData!$AB203*AB204^$AQ$2+InputData!$AA203),1)</f>
        <v>1</v>
      </c>
      <c r="AG204" s="264">
        <f>IF(AC204&lt;$AD$3,EXP(InputData!$AB203*AC204^$AQ$2+InputData!$AA203),1)</f>
        <v>1</v>
      </c>
      <c r="AH204" s="264">
        <v>1</v>
      </c>
      <c r="AI204" s="741">
        <f>IF(AA204&lt;$AD$3,EXP(InputData!$AD203*AA204^$AQ$3+InputData!$AC203),1)</f>
        <v>1</v>
      </c>
      <c r="AJ204" s="284">
        <f>IF(AB204&lt;$AD$3,EXP(InputData!$AD203*AB204^$AQ$3+InputData!$AC203),1)</f>
        <v>1</v>
      </c>
      <c r="AK204" s="284">
        <f>IF(AC204&lt;$AD$3,EXP(InputData!$AD203*AC204^$AQ$3+InputData!$AC203),1)</f>
        <v>1</v>
      </c>
      <c r="AL204" s="284">
        <v>1</v>
      </c>
      <c r="AM204" s="741">
        <f>IF(AA204&lt;$AD$3,EXP(InputData!$AF203*AA204^$AQ$2+InputData!$AE203),1)</f>
        <v>1</v>
      </c>
      <c r="AN204" s="284">
        <f>IF(AB204&lt;$AD$3,EXP(InputData!$AF203*AB204^$AQ$2+InputData!$AE203),1)</f>
        <v>1</v>
      </c>
      <c r="AO204" s="284">
        <f>IF(AC204&lt;$AD$3,EXP(InputData!$AF203*AC204^$AQ$2+InputData!$AE203),1)</f>
        <v>1</v>
      </c>
      <c r="AP204" s="285">
        <v>1</v>
      </c>
      <c r="AQ204" s="284">
        <f>IF(AA204&lt;$AD$3,EXP(InputData!$AH203*AA204^RRinputs!F$3+InputData!$AG203),1)</f>
        <v>1</v>
      </c>
      <c r="AR204" s="284">
        <f>IF(AB204&lt;$AD$3,EXP(InputData!$AH203*AB204^$AQ$3+InputData!$AG203),1)</f>
        <v>1</v>
      </c>
      <c r="AS204" s="284">
        <f>IF(AC204&lt;$AD$3,EXP(InputData!$AH203*AC204^$AQ$3+InputData!$AG203),1)</f>
        <v>1</v>
      </c>
      <c r="AT204" s="284">
        <v>1</v>
      </c>
      <c r="AU204" s="741">
        <f>IF(AA204&lt;$AD$3,EXP(InputData!$AJ203*AA204^$AQ$2+InputData!$AI203),1)</f>
        <v>1</v>
      </c>
      <c r="AV204" s="284">
        <f>IF(AB204&lt;$AD$3,EXP(InputData!$AJ203*AB204^$AQ$2+InputData!$AI203),1)</f>
        <v>1</v>
      </c>
      <c r="AW204" s="284">
        <f>IF(AC204&lt;$AD$3,EXP(InputData!$AJ203*AC204^$AQ$2+InputData!$AI203),1)</f>
        <v>1</v>
      </c>
      <c r="AX204" s="285">
        <v>1</v>
      </c>
      <c r="AY204" s="586">
        <f>-Diabetes!AK203*(InputData!$BB$5-1)/(Diabetes!Q203*(InputData!$BB$5-1)+1)</f>
        <v>0</v>
      </c>
      <c r="AZ204" s="587">
        <f>-Diabetes!AK203*(InputData!$BC$5-1)/(Diabetes!Q203*(InputData!$BC$5-1)+1)</f>
        <v>0</v>
      </c>
      <c r="BA204" s="588">
        <f t="shared" si="35"/>
        <v>0</v>
      </c>
      <c r="BB204" s="589">
        <f t="shared" si="36"/>
        <v>0</v>
      </c>
      <c r="BC204" s="584">
        <f t="shared" si="34"/>
        <v>0</v>
      </c>
      <c r="BD204" s="589">
        <f t="shared" si="37"/>
        <v>0</v>
      </c>
      <c r="BE204" s="590">
        <f t="shared" si="38"/>
        <v>0</v>
      </c>
      <c r="BF204" s="589">
        <f t="shared" si="39"/>
        <v>1</v>
      </c>
      <c r="BG204" s="589">
        <f t="shared" si="40"/>
        <v>1</v>
      </c>
      <c r="BH204" s="588">
        <f>(1-BA204*(1-InputData!$BD$233))</f>
        <v>1</v>
      </c>
      <c r="BI204" s="589">
        <f>(1-BB204*(1-InputData!$BD$234))</f>
        <v>1</v>
      </c>
      <c r="BJ204" s="589">
        <f t="shared" si="41"/>
        <v>1</v>
      </c>
      <c r="BK204" s="589">
        <f t="shared" si="42"/>
        <v>1</v>
      </c>
      <c r="BL204" s="590">
        <f t="shared" si="43"/>
        <v>1</v>
      </c>
    </row>
    <row r="205" spans="1:64">
      <c r="A205" s="8" t="s">
        <v>14</v>
      </c>
      <c r="B205">
        <f t="shared" si="44"/>
        <v>195</v>
      </c>
      <c r="C205" s="286">
        <f>InputData!AK204</f>
        <v>0</v>
      </c>
      <c r="D205" s="287">
        <f>InputData!AL204</f>
        <v>0</v>
      </c>
      <c r="E205" s="287">
        <f>InputData!AM204</f>
        <v>0</v>
      </c>
      <c r="F205" s="287">
        <f>InputData!AN204</f>
        <v>0</v>
      </c>
      <c r="G205" s="741">
        <f>IF($AA$3&lt;$AD$3,EXP(InputData!$AB204*$AA$3^$AQ$2+InputData!$AA204),1)</f>
        <v>1</v>
      </c>
      <c r="H205" s="284">
        <f>IF($AB$3&lt;$AD$3,EXP(InputData!$AB204*$AB$3^$AQ$2+InputData!$AA204),1)</f>
        <v>1</v>
      </c>
      <c r="I205" s="284">
        <f>IF($AC$3&lt;$AD$3,EXP(InputData!$AB204*$AC$3^$AQ$2+InputData!$AA204),1)</f>
        <v>1</v>
      </c>
      <c r="J205" s="284">
        <f>IF($AD$3&lt;$AD$3,EXP(InputData!$AB204*$AD$3^RRinputs!$F$3+InputData!$AA204),1)</f>
        <v>1</v>
      </c>
      <c r="K205" s="741">
        <f>IF($AA$3&lt;$AD$3,EXP(InputData!$AD204*$AA$3^$AQ$3+InputData!$AC204),1)</f>
        <v>1</v>
      </c>
      <c r="L205" s="284">
        <f>IF($AB$3&lt;$AD$3,EXP(InputData!$AD204*$AB$3^$AQ$3+InputData!$AC204),1)</f>
        <v>1</v>
      </c>
      <c r="M205" s="284">
        <f>IF($AC$3&lt;$AD$3,EXP(InputData!$AD204*$AC$3^$AQ$3+InputData!$AC204),1)</f>
        <v>1</v>
      </c>
      <c r="N205" s="285">
        <f>IF($AD$3&lt;$AD$3,EXP(InputData!$AD204*$AD$3^RRinputs!$F$3+InputData!$AC204),1)</f>
        <v>1</v>
      </c>
      <c r="O205" s="955">
        <f>IF($AA$4&lt;$AD$3,EXP(InputData!$AF204*$AA$3^$AQ$2+InputData!$AE204),1)</f>
        <v>1</v>
      </c>
      <c r="P205" s="284">
        <f>IF($AB$3&lt;$AD$3,EXP(InputData!$AF204*$AB$3^$AQ$2+InputData!$AE204),1)</f>
        <v>1</v>
      </c>
      <c r="Q205" s="284">
        <f>IF($AC$3&lt;$AD$3,EXP(InputData!$AF204*$AC$3^$AQ$2+InputData!$AE204),1)</f>
        <v>1</v>
      </c>
      <c r="R205" s="284">
        <v>1</v>
      </c>
      <c r="S205" s="741">
        <f>IF($AA$3&lt;$AD$3,EXP(InputData!$AH204*$AA$3^$AQ$3+InputData!$AG204),1)</f>
        <v>1</v>
      </c>
      <c r="T205" s="284">
        <f>IF($AB$3&lt;$AD$3,EXP(InputData!$AH204*$AB$3^$AQ$3+InputData!$AG204),1)</f>
        <v>1</v>
      </c>
      <c r="U205" s="284">
        <f>IF($AC$3&lt;$AD$3,EXP(InputData!$AH204*$AC$3^$AQ$3+InputData!$AG204),1)</f>
        <v>1</v>
      </c>
      <c r="V205" s="284">
        <f>IF($AD$3&lt;$AD$3,EXP(InputData!$AH204*$AD$3^RRinputs!$F$3+InputData!$AG204),1)</f>
        <v>1</v>
      </c>
      <c r="W205" s="741">
        <f>IF($AA$3&lt;$AD$3,EXP(InputData!$AJ204*$AA$3^$AQ$2+InputData!$AI204),1)</f>
        <v>1</v>
      </c>
      <c r="X205" s="284">
        <f>IF($AB$3&lt;$AD$3,EXP(InputData!$AJ204*$AB$3^$AQ$2+InputData!$AI204),1)</f>
        <v>1</v>
      </c>
      <c r="Y205" s="284">
        <f>IF($AC$3&lt;$AD$3,EXP(InputData!$AJ204*$AC$3^$AQ$2+InputData!$AI204),1)</f>
        <v>1</v>
      </c>
      <c r="Z205" s="284">
        <f>IF($AD$3&lt;$AD$3,EXP(InputData!$AJ204*$AD$3^RRinputs!F$3+InputData!$AI204),1)</f>
        <v>1</v>
      </c>
      <c r="AA205" s="949">
        <f>AA$3+'Run model'!$F$13</f>
        <v>204.75000001000006</v>
      </c>
      <c r="AB205" s="724">
        <f>AB$3+'Run model'!$F$13</f>
        <v>486.45570000000004</v>
      </c>
      <c r="AC205" s="724">
        <f>AC$3+'Run model'!$F$13</f>
        <v>1229.4259999999999</v>
      </c>
      <c r="AD205" s="724">
        <f>AD$3+'Run model'!$F$13</f>
        <v>3305.181</v>
      </c>
      <c r="AE205" s="263">
        <f>IF(AA205&lt;$AD$3,EXP(InputData!$AB204*AA205^$AQ$2+InputData!$AA204),1)</f>
        <v>1</v>
      </c>
      <c r="AF205" s="264">
        <f>IF(AB205&lt;$AD$3,EXP(InputData!$AB204*AB205^$AQ$2+InputData!$AA204),1)</f>
        <v>1</v>
      </c>
      <c r="AG205" s="264">
        <f>IF(AC205&lt;$AD$3,EXP(InputData!$AB204*AC205^$AQ$2+InputData!$AA204),1)</f>
        <v>1</v>
      </c>
      <c r="AH205" s="264">
        <v>1</v>
      </c>
      <c r="AI205" s="741">
        <f>IF(AA205&lt;$AD$3,EXP(InputData!$AD204*AA205^$AQ$3+InputData!$AC204),1)</f>
        <v>1</v>
      </c>
      <c r="AJ205" s="284">
        <f>IF(AB205&lt;$AD$3,EXP(InputData!$AD204*AB205^$AQ$3+InputData!$AC204),1)</f>
        <v>1</v>
      </c>
      <c r="AK205" s="284">
        <f>IF(AC205&lt;$AD$3,EXP(InputData!$AD204*AC205^$AQ$3+InputData!$AC204),1)</f>
        <v>1</v>
      </c>
      <c r="AL205" s="284">
        <v>1</v>
      </c>
      <c r="AM205" s="741">
        <f>IF(AA205&lt;$AD$3,EXP(InputData!$AF204*AA205^$AQ$2+InputData!$AE204),1)</f>
        <v>1</v>
      </c>
      <c r="AN205" s="284">
        <f>IF(AB205&lt;$AD$3,EXP(InputData!$AF204*AB205^$AQ$2+InputData!$AE204),1)</f>
        <v>1</v>
      </c>
      <c r="AO205" s="284">
        <f>IF(AC205&lt;$AD$3,EXP(InputData!$AF204*AC205^$AQ$2+InputData!$AE204),1)</f>
        <v>1</v>
      </c>
      <c r="AP205" s="285">
        <v>1</v>
      </c>
      <c r="AQ205" s="284">
        <f>IF(AA205&lt;$AD$3,EXP(InputData!$AH204*AA205^RRinputs!F$3+InputData!$AG204),1)</f>
        <v>1</v>
      </c>
      <c r="AR205" s="284">
        <f>IF(AB205&lt;$AD$3,EXP(InputData!$AH204*AB205^$AQ$3+InputData!$AG204),1)</f>
        <v>1</v>
      </c>
      <c r="AS205" s="284">
        <f>IF(AC205&lt;$AD$3,EXP(InputData!$AH204*AC205^$AQ$3+InputData!$AG204),1)</f>
        <v>1</v>
      </c>
      <c r="AT205" s="284">
        <v>1</v>
      </c>
      <c r="AU205" s="741">
        <f>IF(AA205&lt;$AD$3,EXP(InputData!$AJ204*AA205^$AQ$2+InputData!$AI204),1)</f>
        <v>1</v>
      </c>
      <c r="AV205" s="284">
        <f>IF(AB205&lt;$AD$3,EXP(InputData!$AJ204*AB205^$AQ$2+InputData!$AI204),1)</f>
        <v>1</v>
      </c>
      <c r="AW205" s="284">
        <f>IF(AC205&lt;$AD$3,EXP(InputData!$AJ204*AC205^$AQ$2+InputData!$AI204),1)</f>
        <v>1</v>
      </c>
      <c r="AX205" s="285">
        <v>1</v>
      </c>
      <c r="AY205" s="586">
        <f>-Diabetes!AK204*(InputData!$BB$5-1)/(Diabetes!Q204*(InputData!$BB$5-1)+1)</f>
        <v>0</v>
      </c>
      <c r="AZ205" s="587">
        <f>-Diabetes!AK204*(InputData!$BC$5-1)/(Diabetes!Q204*(InputData!$BC$5-1)+1)</f>
        <v>0</v>
      </c>
      <c r="BA205" s="588">
        <f t="shared" si="35"/>
        <v>0</v>
      </c>
      <c r="BB205" s="589">
        <f t="shared" si="36"/>
        <v>0</v>
      </c>
      <c r="BC205" s="584">
        <f t="shared" si="34"/>
        <v>0</v>
      </c>
      <c r="BD205" s="589">
        <f t="shared" si="37"/>
        <v>0</v>
      </c>
      <c r="BE205" s="590">
        <f t="shared" si="38"/>
        <v>0</v>
      </c>
      <c r="BF205" s="589">
        <f t="shared" si="39"/>
        <v>1</v>
      </c>
      <c r="BG205" s="589">
        <f t="shared" si="40"/>
        <v>1</v>
      </c>
      <c r="BH205" s="588">
        <f>(1-BA205*(1-InputData!$BD$233))</f>
        <v>1</v>
      </c>
      <c r="BI205" s="589">
        <f>(1-BB205*(1-InputData!$BD$234))</f>
        <v>1</v>
      </c>
      <c r="BJ205" s="589">
        <f t="shared" si="41"/>
        <v>1</v>
      </c>
      <c r="BK205" s="589">
        <f t="shared" si="42"/>
        <v>1</v>
      </c>
      <c r="BL205" s="590">
        <f t="shared" si="43"/>
        <v>1</v>
      </c>
    </row>
    <row r="206" spans="1:64">
      <c r="A206" s="8" t="s">
        <v>14</v>
      </c>
      <c r="B206">
        <f t="shared" si="44"/>
        <v>196</v>
      </c>
      <c r="C206" s="286">
        <f>InputData!AK205</f>
        <v>0</v>
      </c>
      <c r="D206" s="287">
        <f>InputData!AL205</f>
        <v>0</v>
      </c>
      <c r="E206" s="287">
        <f>InputData!AM205</f>
        <v>0</v>
      </c>
      <c r="F206" s="287">
        <f>InputData!AN205</f>
        <v>0</v>
      </c>
      <c r="G206" s="741">
        <f>IF($AA$3&lt;$AD$3,EXP(InputData!$AB205*$AA$3^$AQ$2+InputData!$AA205),1)</f>
        <v>1</v>
      </c>
      <c r="H206" s="284">
        <f>IF($AB$3&lt;$AD$3,EXP(InputData!$AB205*$AB$3^$AQ$2+InputData!$AA205),1)</f>
        <v>1</v>
      </c>
      <c r="I206" s="284">
        <f>IF($AC$3&lt;$AD$3,EXP(InputData!$AB205*$AC$3^$AQ$2+InputData!$AA205),1)</f>
        <v>1</v>
      </c>
      <c r="J206" s="284">
        <f>IF($AD$3&lt;$AD$3,EXP(InputData!$AB205*$AD$3^RRinputs!$F$3+InputData!$AA205),1)</f>
        <v>1</v>
      </c>
      <c r="K206" s="741">
        <f>IF($AA$3&lt;$AD$3,EXP(InputData!$AD205*$AA$3^$AQ$3+InputData!$AC205),1)</f>
        <v>1</v>
      </c>
      <c r="L206" s="284">
        <f>IF($AB$3&lt;$AD$3,EXP(InputData!$AD205*$AB$3^$AQ$3+InputData!$AC205),1)</f>
        <v>1</v>
      </c>
      <c r="M206" s="284">
        <f>IF($AC$3&lt;$AD$3,EXP(InputData!$AD205*$AC$3^$AQ$3+InputData!$AC205),1)</f>
        <v>1</v>
      </c>
      <c r="N206" s="285">
        <f>IF($AD$3&lt;$AD$3,EXP(InputData!$AD205*$AD$3^RRinputs!$F$3+InputData!$AC205),1)</f>
        <v>1</v>
      </c>
      <c r="O206" s="955">
        <f>IF($AA$4&lt;$AD$3,EXP(InputData!$AF205*$AA$3^$AQ$2+InputData!$AE205),1)</f>
        <v>1</v>
      </c>
      <c r="P206" s="284">
        <f>IF($AB$3&lt;$AD$3,EXP(InputData!$AF205*$AB$3^$AQ$2+InputData!$AE205),1)</f>
        <v>1</v>
      </c>
      <c r="Q206" s="284">
        <f>IF($AC$3&lt;$AD$3,EXP(InputData!$AF205*$AC$3^$AQ$2+InputData!$AE205),1)</f>
        <v>1</v>
      </c>
      <c r="R206" s="284">
        <v>1</v>
      </c>
      <c r="S206" s="741">
        <f>IF($AA$3&lt;$AD$3,EXP(InputData!$AH205*$AA$3^$AQ$3+InputData!$AG205),1)</f>
        <v>1</v>
      </c>
      <c r="T206" s="284">
        <f>IF($AB$3&lt;$AD$3,EXP(InputData!$AH205*$AB$3^$AQ$3+InputData!$AG205),1)</f>
        <v>1</v>
      </c>
      <c r="U206" s="284">
        <f>IF($AC$3&lt;$AD$3,EXP(InputData!$AH205*$AC$3^$AQ$3+InputData!$AG205),1)</f>
        <v>1</v>
      </c>
      <c r="V206" s="284">
        <f>IF($AD$3&lt;$AD$3,EXP(InputData!$AH205*$AD$3^RRinputs!$F$3+InputData!$AG205),1)</f>
        <v>1</v>
      </c>
      <c r="W206" s="741">
        <f>IF($AA$3&lt;$AD$3,EXP(InputData!$AJ205*$AA$3^$AQ$2+InputData!$AI205),1)</f>
        <v>1</v>
      </c>
      <c r="X206" s="284">
        <f>IF($AB$3&lt;$AD$3,EXP(InputData!$AJ205*$AB$3^$AQ$2+InputData!$AI205),1)</f>
        <v>1</v>
      </c>
      <c r="Y206" s="284">
        <f>IF($AC$3&lt;$AD$3,EXP(InputData!$AJ205*$AC$3^$AQ$2+InputData!$AI205),1)</f>
        <v>1</v>
      </c>
      <c r="Z206" s="284">
        <f>IF($AD$3&lt;$AD$3,EXP(InputData!$AJ205*$AD$3^RRinputs!F$3+InputData!$AI205),1)</f>
        <v>1</v>
      </c>
      <c r="AA206" s="949">
        <f>AA$3+'Run model'!$F$13</f>
        <v>204.75000001000006</v>
      </c>
      <c r="AB206" s="724">
        <f>AB$3+'Run model'!$F$13</f>
        <v>486.45570000000004</v>
      </c>
      <c r="AC206" s="724">
        <f>AC$3+'Run model'!$F$13</f>
        <v>1229.4259999999999</v>
      </c>
      <c r="AD206" s="724">
        <f>AD$3+'Run model'!$F$13</f>
        <v>3305.181</v>
      </c>
      <c r="AE206" s="263">
        <f>IF(AA206&lt;$AD$3,EXP(InputData!$AB205*AA206^$AQ$2+InputData!$AA205),1)</f>
        <v>1</v>
      </c>
      <c r="AF206" s="264">
        <f>IF(AB206&lt;$AD$3,EXP(InputData!$AB205*AB206^$AQ$2+InputData!$AA205),1)</f>
        <v>1</v>
      </c>
      <c r="AG206" s="264">
        <f>IF(AC206&lt;$AD$3,EXP(InputData!$AB205*AC206^$AQ$2+InputData!$AA205),1)</f>
        <v>1</v>
      </c>
      <c r="AH206" s="264">
        <v>1</v>
      </c>
      <c r="AI206" s="741">
        <f>IF(AA206&lt;$AD$3,EXP(InputData!$AD205*AA206^$AQ$3+InputData!$AC205),1)</f>
        <v>1</v>
      </c>
      <c r="AJ206" s="284">
        <f>IF(AB206&lt;$AD$3,EXP(InputData!$AD205*AB206^$AQ$3+InputData!$AC205),1)</f>
        <v>1</v>
      </c>
      <c r="AK206" s="284">
        <f>IF(AC206&lt;$AD$3,EXP(InputData!$AD205*AC206^$AQ$3+InputData!$AC205),1)</f>
        <v>1</v>
      </c>
      <c r="AL206" s="284">
        <v>1</v>
      </c>
      <c r="AM206" s="741">
        <f>IF(AA206&lt;$AD$3,EXP(InputData!$AF205*AA206^$AQ$2+InputData!$AE205),1)</f>
        <v>1</v>
      </c>
      <c r="AN206" s="284">
        <f>IF(AB206&lt;$AD$3,EXP(InputData!$AF205*AB206^$AQ$2+InputData!$AE205),1)</f>
        <v>1</v>
      </c>
      <c r="AO206" s="284">
        <f>IF(AC206&lt;$AD$3,EXP(InputData!$AF205*AC206^$AQ$2+InputData!$AE205),1)</f>
        <v>1</v>
      </c>
      <c r="AP206" s="285">
        <v>1</v>
      </c>
      <c r="AQ206" s="284">
        <f>IF(AA206&lt;$AD$3,EXP(InputData!$AH205*AA206^RRinputs!F$3+InputData!$AG205),1)</f>
        <v>1</v>
      </c>
      <c r="AR206" s="284">
        <f>IF(AB206&lt;$AD$3,EXP(InputData!$AH205*AB206^$AQ$3+InputData!$AG205),1)</f>
        <v>1</v>
      </c>
      <c r="AS206" s="284">
        <f>IF(AC206&lt;$AD$3,EXP(InputData!$AH205*AC206^$AQ$3+InputData!$AG205),1)</f>
        <v>1</v>
      </c>
      <c r="AT206" s="284">
        <v>1</v>
      </c>
      <c r="AU206" s="741">
        <f>IF(AA206&lt;$AD$3,EXP(InputData!$AJ205*AA206^$AQ$2+InputData!$AI205),1)</f>
        <v>1</v>
      </c>
      <c r="AV206" s="284">
        <f>IF(AB206&lt;$AD$3,EXP(InputData!$AJ205*AB206^$AQ$2+InputData!$AI205),1)</f>
        <v>1</v>
      </c>
      <c r="AW206" s="284">
        <f>IF(AC206&lt;$AD$3,EXP(InputData!$AJ205*AC206^$AQ$2+InputData!$AI205),1)</f>
        <v>1</v>
      </c>
      <c r="AX206" s="285">
        <v>1</v>
      </c>
      <c r="AY206" s="586">
        <f>-Diabetes!AK205*(InputData!$BB$5-1)/(Diabetes!Q205*(InputData!$BB$5-1)+1)</f>
        <v>0</v>
      </c>
      <c r="AZ206" s="587">
        <f>-Diabetes!AK205*(InputData!$BC$5-1)/(Diabetes!Q205*(InputData!$BC$5-1)+1)</f>
        <v>0</v>
      </c>
      <c r="BA206" s="588">
        <f t="shared" si="35"/>
        <v>0</v>
      </c>
      <c r="BB206" s="589">
        <f t="shared" si="36"/>
        <v>0</v>
      </c>
      <c r="BC206" s="584">
        <f t="shared" si="34"/>
        <v>0</v>
      </c>
      <c r="BD206" s="589">
        <f t="shared" si="37"/>
        <v>0</v>
      </c>
      <c r="BE206" s="590">
        <f t="shared" si="38"/>
        <v>0</v>
      </c>
      <c r="BF206" s="589">
        <f t="shared" si="39"/>
        <v>1</v>
      </c>
      <c r="BG206" s="589">
        <f t="shared" si="40"/>
        <v>1</v>
      </c>
      <c r="BH206" s="588">
        <f>(1-BA206*(1-InputData!$BD$233))</f>
        <v>1</v>
      </c>
      <c r="BI206" s="589">
        <f>(1-BB206*(1-InputData!$BD$234))</f>
        <v>1</v>
      </c>
      <c r="BJ206" s="589">
        <f t="shared" si="41"/>
        <v>1</v>
      </c>
      <c r="BK206" s="589">
        <f t="shared" si="42"/>
        <v>1</v>
      </c>
      <c r="BL206" s="590">
        <f t="shared" si="43"/>
        <v>1</v>
      </c>
    </row>
    <row r="207" spans="1:64">
      <c r="A207" s="8" t="s">
        <v>14</v>
      </c>
      <c r="B207">
        <f t="shared" si="44"/>
        <v>197</v>
      </c>
      <c r="C207" s="288">
        <f>InputData!AK206</f>
        <v>0</v>
      </c>
      <c r="D207" s="289">
        <f>InputData!AL206</f>
        <v>0</v>
      </c>
      <c r="E207" s="289">
        <f>InputData!AM206</f>
        <v>0</v>
      </c>
      <c r="F207" s="289">
        <f>InputData!AN206</f>
        <v>0</v>
      </c>
      <c r="G207" s="292">
        <f>IF($AA$3&lt;$AD$3,EXP(InputData!$AB206*$AA$3^$AQ$2+InputData!$AA206),1)</f>
        <v>1</v>
      </c>
      <c r="H207" s="290">
        <f>IF($AB$3&lt;$AD$3,EXP(InputData!$AB206*$AB$3^$AQ$2+InputData!$AA206),1)</f>
        <v>1</v>
      </c>
      <c r="I207" s="290">
        <f>IF($AC$3&lt;$AD$3,EXP(InputData!$AB206*$AC$3^$AQ$2+InputData!$AA206),1)</f>
        <v>1</v>
      </c>
      <c r="J207" s="290">
        <f>IF($AD$3&lt;$AD$3,EXP(InputData!$AB206*$AD$3^RRinputs!$F$3+InputData!$AA206),1)</f>
        <v>1</v>
      </c>
      <c r="K207" s="292">
        <f>IF($AA$3&lt;$AD$3,EXP(InputData!$AD206*$AA$3^$AQ$3+InputData!$AC206),1)</f>
        <v>1</v>
      </c>
      <c r="L207" s="290">
        <f>IF($AB$3&lt;$AD$3,EXP(InputData!$AD206*$AB$3^$AQ$3+InputData!$AC206),1)</f>
        <v>1</v>
      </c>
      <c r="M207" s="290">
        <f>IF($AC$3&lt;$AD$3,EXP(InputData!$AD206*$AC$3^$AQ$3+InputData!$AC206),1)</f>
        <v>1</v>
      </c>
      <c r="N207" s="291">
        <f>IF($AD$3&lt;$AD$3,EXP(InputData!$AD206*$AD$3^RRinputs!$F$3+InputData!$AC206),1)</f>
        <v>1</v>
      </c>
      <c r="O207" s="955">
        <f>IF($AA$4&lt;$AD$3,EXP(InputData!$AF206*$AA$3^$AQ$2+InputData!$AE206),1)</f>
        <v>1</v>
      </c>
      <c r="P207" s="290">
        <f>IF($AB$3&lt;$AD$3,EXP(InputData!$AF206*$AB$3^$AQ$2+InputData!$AE206),1)</f>
        <v>1</v>
      </c>
      <c r="Q207" s="290">
        <f>IF($AC$3&lt;$AD$3,EXP(InputData!$AF206*$AC$3^$AQ$2+InputData!$AE206),1)</f>
        <v>1</v>
      </c>
      <c r="R207" s="290">
        <v>1</v>
      </c>
      <c r="S207" s="292">
        <f>IF($AA$3&lt;$AD$3,EXP(InputData!$AH206*$AA$3^$AQ$3+InputData!$AG206),1)</f>
        <v>1</v>
      </c>
      <c r="T207" s="290">
        <f>IF($AB$3&lt;$AD$3,EXP(InputData!$AH206*$AB$3^$AQ$3+InputData!$AG206),1)</f>
        <v>1</v>
      </c>
      <c r="U207" s="290">
        <f>IF($AC$3&lt;$AD$3,EXP(InputData!$AH206*$AC$3^$AQ$3+InputData!$AG206),1)</f>
        <v>1</v>
      </c>
      <c r="V207" s="290">
        <f>IF($AD$3&lt;$AD$3,EXP(InputData!$AH206*$AD$3^RRinputs!$F$3+InputData!$AG206),1)</f>
        <v>1</v>
      </c>
      <c r="W207" s="292">
        <f>IF($AA$3&lt;$AD$3,EXP(InputData!$AJ206*$AA$3^$AQ$2+InputData!$AI206),1)</f>
        <v>1</v>
      </c>
      <c r="X207" s="290">
        <f>IF($AB$3&lt;$AD$3,EXP(InputData!$AJ206*$AB$3^$AQ$2+InputData!$AI206),1)</f>
        <v>1</v>
      </c>
      <c r="Y207" s="290">
        <f>IF($AC$3&lt;$AD$3,EXP(InputData!$AJ206*$AC$3^$AQ$2+InputData!$AI206),1)</f>
        <v>1</v>
      </c>
      <c r="Z207" s="290">
        <f>IF($AD$3&lt;$AD$3,EXP(InputData!$AJ206*$AD$3^RRinputs!F$3+InputData!$AI206),1)</f>
        <v>1</v>
      </c>
      <c r="AA207" s="950">
        <f>AA$3+'Run model'!$F$13</f>
        <v>204.75000001000006</v>
      </c>
      <c r="AB207" s="739">
        <f>AB$3+'Run model'!$F$13</f>
        <v>486.45570000000004</v>
      </c>
      <c r="AC207" s="739">
        <f>AC$3+'Run model'!$F$13</f>
        <v>1229.4259999999999</v>
      </c>
      <c r="AD207" s="739">
        <f>AD$3+'Run model'!$F$13</f>
        <v>3305.181</v>
      </c>
      <c r="AE207" s="267">
        <f>IF(AA207&lt;$AD$3,EXP(InputData!$AB206*AA207^$AQ$2+InputData!$AA206),1)</f>
        <v>1</v>
      </c>
      <c r="AF207" s="268">
        <f>IF(AB207&lt;$AD$3,EXP(InputData!$AB206*AB207^$AQ$2+InputData!$AA206),1)</f>
        <v>1</v>
      </c>
      <c r="AG207" s="268">
        <f>IF(AC207&lt;$AD$3,EXP(InputData!$AB206*AC207^$AQ$2+InputData!$AA206),1)</f>
        <v>1</v>
      </c>
      <c r="AH207" s="268">
        <v>1</v>
      </c>
      <c r="AI207" s="292">
        <f>IF(AA207&lt;$AD$3,EXP(InputData!$AD206*AA207^$AQ$3+InputData!$AC206),1)</f>
        <v>1</v>
      </c>
      <c r="AJ207" s="290">
        <f>IF(AB207&lt;$AD$3,EXP(InputData!$AD206*AB207^$AQ$3+InputData!$AC206),1)</f>
        <v>1</v>
      </c>
      <c r="AK207" s="290">
        <f>IF(AC207&lt;$AD$3,EXP(InputData!$AD206*AC207^$AQ$3+InputData!$AC206),1)</f>
        <v>1</v>
      </c>
      <c r="AL207" s="290">
        <v>1</v>
      </c>
      <c r="AM207" s="292">
        <f>IF(AA207&lt;$AD$3,EXP(InputData!$AF206*AA207^$AQ$2+InputData!$AE206),1)</f>
        <v>1</v>
      </c>
      <c r="AN207" s="290">
        <f>IF(AB207&lt;$AD$3,EXP(InputData!$AF206*AB207^$AQ$2+InputData!$AE206),1)</f>
        <v>1</v>
      </c>
      <c r="AO207" s="290">
        <f>IF(AC207&lt;$AD$3,EXP(InputData!$AF206*AC207^$AQ$2+InputData!$AE206),1)</f>
        <v>1</v>
      </c>
      <c r="AP207" s="291">
        <v>1</v>
      </c>
      <c r="AQ207" s="290">
        <f>IF(AA207&lt;$AD$3,EXP(InputData!$AH206*AA207^RRinputs!F$3+InputData!$AG206),1)</f>
        <v>1</v>
      </c>
      <c r="AR207" s="290">
        <f>IF(AB207&lt;$AD$3,EXP(InputData!$AH206*AB207^$AQ$3+InputData!$AG206),1)</f>
        <v>1</v>
      </c>
      <c r="AS207" s="290">
        <f>IF(AC207&lt;$AD$3,EXP(InputData!$AH206*AC207^$AQ$3+InputData!$AG206),1)</f>
        <v>1</v>
      </c>
      <c r="AT207" s="290">
        <v>1</v>
      </c>
      <c r="AU207" s="292">
        <f>IF(AA207&lt;$AD$3,EXP(InputData!$AJ206*AA207^$AQ$2+InputData!$AI206),1)</f>
        <v>1</v>
      </c>
      <c r="AV207" s="290">
        <f>IF(AB207&lt;$AD$3,EXP(InputData!$AJ206*AB207^$AQ$2+InputData!$AI206),1)</f>
        <v>1</v>
      </c>
      <c r="AW207" s="290">
        <f>IF(AC207&lt;$AD$3,EXP(InputData!$AJ206*AC207^$AQ$2+InputData!$AI206),1)</f>
        <v>1</v>
      </c>
      <c r="AX207" s="291">
        <v>1</v>
      </c>
      <c r="AY207" s="594">
        <f>-Diabetes!AK206*(InputData!$BB$5-1)/(Diabetes!Q206*(InputData!$BB$5-1)+1)</f>
        <v>0</v>
      </c>
      <c r="AZ207" s="595">
        <f>-Diabetes!AK206*(InputData!$BC$5-1)/(Diabetes!Q206*(InputData!$BC$5-1)+1)</f>
        <v>0</v>
      </c>
      <c r="BA207" s="591">
        <f t="shared" si="35"/>
        <v>0</v>
      </c>
      <c r="BB207" s="592">
        <f t="shared" si="36"/>
        <v>0</v>
      </c>
      <c r="BC207" s="584">
        <f t="shared" si="34"/>
        <v>0</v>
      </c>
      <c r="BD207" s="592">
        <f t="shared" si="37"/>
        <v>0</v>
      </c>
      <c r="BE207" s="593">
        <f t="shared" si="38"/>
        <v>0</v>
      </c>
      <c r="BF207" s="592">
        <f t="shared" si="39"/>
        <v>1</v>
      </c>
      <c r="BG207" s="592">
        <f t="shared" si="40"/>
        <v>1</v>
      </c>
      <c r="BH207" s="591">
        <f>(1-BA207*(1-InputData!$BD$233))</f>
        <v>1</v>
      </c>
      <c r="BI207" s="592">
        <f>(1-BB207*(1-InputData!$BD$234))</f>
        <v>1</v>
      </c>
      <c r="BJ207" s="592">
        <f t="shared" si="41"/>
        <v>1</v>
      </c>
      <c r="BK207" s="592">
        <f t="shared" si="42"/>
        <v>1</v>
      </c>
      <c r="BL207" s="593">
        <f t="shared" si="43"/>
        <v>1</v>
      </c>
    </row>
    <row r="208" spans="1:64">
      <c r="BA208" s="5"/>
      <c r="BB208" s="5"/>
      <c r="BC208" s="5"/>
      <c r="BD208" s="5"/>
    </row>
    <row r="209" spans="29:30">
      <c r="AC209" s="219"/>
      <c r="AD209" s="219"/>
    </row>
  </sheetData>
  <mergeCells count="2">
    <mergeCell ref="AM2:AP2"/>
    <mergeCell ref="AM3:AP3"/>
  </mergeCells>
  <phoneticPr fontId="6" type="noConversion"/>
  <pageMargins left="0.75" right="0.75" top="1" bottom="1" header="0.5" footer="0.5"/>
  <pageSetup paperSize="9" orientation="portrait"/>
  <headerFooter alignWithMargins="0"/>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11"/>
  </sheetPr>
  <dimension ref="A1:AF216"/>
  <sheetViews>
    <sheetView zoomScale="85" zoomScaleNormal="85" zoomScaleSheetLayoutView="55" zoomScalePageLayoutView="70" workbookViewId="0">
      <pane ySplit="4" topLeftCell="A5" activePane="bottomLeft" state="frozen"/>
      <selection activeCell="DL5" sqref="DL5:DM5"/>
      <selection pane="bottomLeft" activeCell="E5" sqref="E5"/>
    </sheetView>
  </sheetViews>
  <sheetFormatPr defaultColWidth="12.7109375" defaultRowHeight="12.75"/>
  <cols>
    <col min="1" max="1" width="9.28515625" customWidth="1"/>
    <col min="2" max="2" width="5.7109375" customWidth="1"/>
    <col min="3" max="3" width="13.42578125" customWidth="1"/>
    <col min="4" max="4" width="22" customWidth="1"/>
    <col min="5" max="6" width="13.42578125" customWidth="1"/>
    <col min="7" max="7" width="15.28515625" customWidth="1"/>
    <col min="8" max="8" width="11.42578125" customWidth="1"/>
    <col min="9" max="9" width="13.42578125" customWidth="1"/>
    <col min="10" max="10" width="16" customWidth="1"/>
    <col min="11" max="11" width="11" customWidth="1"/>
    <col min="12" max="12" width="13.42578125" style="63" customWidth="1"/>
    <col min="13" max="15" width="13.42578125" customWidth="1"/>
    <col min="16" max="16" width="14.7109375" customWidth="1"/>
    <col min="17" max="17" width="11.42578125" customWidth="1"/>
    <col min="18" max="18" width="11.42578125" style="64" customWidth="1"/>
    <col min="19" max="19" width="16" customWidth="1"/>
    <col min="20" max="20" width="11" customWidth="1"/>
    <col min="21" max="22" width="12.7109375" style="15" customWidth="1"/>
    <col min="23" max="23" width="14" style="15" customWidth="1"/>
    <col min="24" max="24" width="11.7109375" bestFit="1" customWidth="1"/>
    <col min="25" max="25" width="19.28515625" style="466" bestFit="1" customWidth="1"/>
    <col min="26" max="26" width="17.5703125" bestFit="1" customWidth="1"/>
  </cols>
  <sheetData>
    <row r="1" spans="1:32" s="31" customFormat="1" ht="26.25" thickBot="1">
      <c r="C1" s="30"/>
      <c r="E1" s="31" t="s">
        <v>17</v>
      </c>
      <c r="F1" s="31" t="s">
        <v>18</v>
      </c>
      <c r="I1" s="32"/>
      <c r="P1" s="33"/>
      <c r="R1" s="34"/>
      <c r="U1" s="35"/>
      <c r="V1" s="35"/>
      <c r="W1" s="35" t="s">
        <v>19</v>
      </c>
      <c r="Y1" s="742" t="s">
        <v>19</v>
      </c>
    </row>
    <row r="2" spans="1:32" s="14" customFormat="1" ht="36.75" customHeight="1">
      <c r="A2" s="36" t="s">
        <v>0</v>
      </c>
      <c r="B2" s="14" t="s">
        <v>5</v>
      </c>
      <c r="C2" s="37" t="s">
        <v>20</v>
      </c>
      <c r="D2" s="38" t="s">
        <v>21</v>
      </c>
      <c r="E2" s="38" t="s">
        <v>22</v>
      </c>
      <c r="F2" s="38" t="s">
        <v>23</v>
      </c>
      <c r="G2" s="38" t="s">
        <v>24</v>
      </c>
      <c r="H2" s="38" t="s">
        <v>25</v>
      </c>
      <c r="I2" s="39" t="s">
        <v>26</v>
      </c>
      <c r="J2" s="38" t="s">
        <v>27</v>
      </c>
      <c r="K2" s="40" t="s">
        <v>28</v>
      </c>
      <c r="L2" s="37" t="s">
        <v>29</v>
      </c>
      <c r="M2" s="38" t="s">
        <v>21</v>
      </c>
      <c r="N2" s="38" t="s">
        <v>22</v>
      </c>
      <c r="O2" s="38" t="s">
        <v>23</v>
      </c>
      <c r="P2" s="38" t="s">
        <v>24</v>
      </c>
      <c r="Q2" s="38" t="s">
        <v>25</v>
      </c>
      <c r="R2" s="38" t="s">
        <v>30</v>
      </c>
      <c r="S2" s="38" t="s">
        <v>27</v>
      </c>
      <c r="T2" s="40" t="s">
        <v>28</v>
      </c>
      <c r="U2" s="37" t="s">
        <v>31</v>
      </c>
      <c r="V2" s="38" t="s">
        <v>237</v>
      </c>
      <c r="W2" s="38" t="s">
        <v>377</v>
      </c>
      <c r="X2" s="711" t="s">
        <v>125</v>
      </c>
      <c r="Y2" s="999" t="s">
        <v>231</v>
      </c>
      <c r="Z2" s="1000" t="s">
        <v>310</v>
      </c>
    </row>
    <row r="3" spans="1:32" s="41" customFormat="1" ht="14.25">
      <c r="A3" s="36"/>
      <c r="B3" s="41" t="s">
        <v>32</v>
      </c>
      <c r="C3" s="42" t="s">
        <v>56</v>
      </c>
      <c r="D3" s="43" t="s">
        <v>57</v>
      </c>
      <c r="E3" s="43" t="s">
        <v>58</v>
      </c>
      <c r="F3" s="43" t="s">
        <v>59</v>
      </c>
      <c r="G3" s="43" t="s">
        <v>60</v>
      </c>
      <c r="H3" s="43" t="s">
        <v>61</v>
      </c>
      <c r="I3" s="43" t="s">
        <v>62</v>
      </c>
      <c r="J3" s="43" t="s">
        <v>63</v>
      </c>
      <c r="K3" s="105" t="s">
        <v>64</v>
      </c>
      <c r="L3" s="44" t="s">
        <v>65</v>
      </c>
      <c r="M3" s="45" t="s">
        <v>66</v>
      </c>
      <c r="N3" s="45" t="s">
        <v>67</v>
      </c>
      <c r="O3" s="45" t="s">
        <v>68</v>
      </c>
      <c r="P3" s="45" t="s">
        <v>69</v>
      </c>
      <c r="Q3" s="45" t="s">
        <v>70</v>
      </c>
      <c r="R3" s="45" t="s">
        <v>71</v>
      </c>
      <c r="S3" s="45" t="s">
        <v>72</v>
      </c>
      <c r="T3" s="115" t="s">
        <v>70</v>
      </c>
      <c r="U3" s="46"/>
      <c r="V3" s="47"/>
      <c r="W3" s="47" t="s">
        <v>308</v>
      </c>
      <c r="X3" s="1003"/>
      <c r="Y3" s="1004"/>
      <c r="Z3" s="1005"/>
    </row>
    <row r="4" spans="1:32" s="48" customFormat="1" ht="43.5" thickBot="1">
      <c r="A4" s="36"/>
      <c r="C4" s="133" t="s">
        <v>33</v>
      </c>
      <c r="D4" s="49" t="s">
        <v>73</v>
      </c>
      <c r="E4" s="134" t="s">
        <v>74</v>
      </c>
      <c r="F4" s="49" t="s">
        <v>75</v>
      </c>
      <c r="G4" s="134" t="s">
        <v>76</v>
      </c>
      <c r="H4" s="49" t="s">
        <v>77</v>
      </c>
      <c r="I4" s="134" t="s">
        <v>34</v>
      </c>
      <c r="J4" s="49" t="s">
        <v>78</v>
      </c>
      <c r="K4" s="49" t="s">
        <v>79</v>
      </c>
      <c r="L4" s="412"/>
      <c r="M4" s="148" t="s">
        <v>73</v>
      </c>
      <c r="N4" s="147" t="s">
        <v>74</v>
      </c>
      <c r="O4" s="148" t="s">
        <v>75</v>
      </c>
      <c r="P4" s="147" t="s">
        <v>76</v>
      </c>
      <c r="Q4" s="148" t="s">
        <v>77</v>
      </c>
      <c r="R4" s="147"/>
      <c r="S4" s="148" t="s">
        <v>78</v>
      </c>
      <c r="T4" s="149" t="s">
        <v>79</v>
      </c>
      <c r="U4" s="221" t="s">
        <v>80</v>
      </c>
      <c r="V4" s="222" t="s">
        <v>238</v>
      </c>
      <c r="W4" s="222" t="s">
        <v>81</v>
      </c>
      <c r="X4" s="712"/>
      <c r="Y4" s="1001"/>
      <c r="Z4" s="1002" t="s">
        <v>191</v>
      </c>
    </row>
    <row r="5" spans="1:32">
      <c r="A5" t="s">
        <v>13</v>
      </c>
      <c r="B5">
        <f>InputData!$B$1</f>
        <v>97</v>
      </c>
      <c r="C5" s="135">
        <f>InputData!C5</f>
        <v>0.35774647887323946</v>
      </c>
      <c r="D5" s="50">
        <f>IF(B5&lt;100,1-EXP(-C5),1)</f>
        <v>0.30074967273216358</v>
      </c>
      <c r="E5" s="51">
        <f>InputData!E5</f>
        <v>2358</v>
      </c>
      <c r="F5" s="52">
        <f>D5*E5</f>
        <v>709.16772830244167</v>
      </c>
      <c r="G5" s="52">
        <f>IF($B5&lt;100,(E5+E6)/2,IF(B5=100,E5/C5,0))</f>
        <v>2003.416135848779</v>
      </c>
      <c r="H5" s="53">
        <f>IF(ISERROR(SUM(G5:G$105)/E5),0,SUM(G5:G$105)/E5)</f>
        <v>2.5924723140686723</v>
      </c>
      <c r="I5" s="110">
        <f>InputData!F5</f>
        <v>0.3049362103237202</v>
      </c>
      <c r="J5" s="52">
        <f>G5*(1-I5)</f>
        <v>1392.5020116816609</v>
      </c>
      <c r="K5" s="53">
        <f>IF(ISERROR(SUM(J5:J$105)/E5),0,SUM(J5:J$105)/E5)</f>
        <v>1.7920670235038094</v>
      </c>
      <c r="L5" s="345">
        <f>C5+IHD!AL5+IStroke!AL5+BreastCan!AL5+ColonCan!AL5+Diabetes!AL5</f>
        <v>0.35623846518240521</v>
      </c>
      <c r="M5" s="227">
        <f>IF(B5&lt;100,1-EXP(-L5),1)</f>
        <v>0.2996943981810718</v>
      </c>
      <c r="N5" s="228">
        <f>E5</f>
        <v>2358</v>
      </c>
      <c r="O5" s="229">
        <f t="shared" ref="O5:O68" si="0">M5*N5</f>
        <v>706.6793909109673</v>
      </c>
      <c r="P5" s="229">
        <f>IF($B5&lt;100,(N5+N6)/2,IF(B5=100,N5/L5,0))</f>
        <v>2004.6603045445163</v>
      </c>
      <c r="Q5" s="230">
        <f>IF(ISERROR(SUM(P5:P$105)/N5),0,SUM(P5:P$105)/N5)</f>
        <v>2.6058468681903939</v>
      </c>
      <c r="R5" s="347">
        <f>I5+IHD!AM5+IStroke!AM5+BreastCan!AM5+ColonCan!AM5+Diabetes!AM5</f>
        <v>0.30457069907464429</v>
      </c>
      <c r="S5" s="229">
        <f t="shared" ref="S5:S68" si="1">P5*(1-R5)</f>
        <v>1394.0995141822036</v>
      </c>
      <c r="T5" s="988">
        <f>IF(ISERROR(SUM(S5:S$105)/N5),0,SUM(S5:S$105)/N5)</f>
        <v>1.802713646927097</v>
      </c>
      <c r="U5" s="1013">
        <f>(P5-G5)</f>
        <v>1.244168695737244</v>
      </c>
      <c r="V5" s="1014">
        <f>(O5-F5)</f>
        <v>-2.4883373914743743</v>
      </c>
      <c r="W5" s="990">
        <f>(S5-J5)</f>
        <v>1.5975025005427597</v>
      </c>
      <c r="X5" s="1007">
        <f>IHD!AN5+IStroke!AN5+BreastCan!AN5+ColonCan!AN5+Diabetes!AN5</f>
        <v>-72937.489077561026</v>
      </c>
      <c r="Y5" s="1008">
        <f>(U5*InputData!AO5)*EXP(-InputData!$BT$5*(B5-InputData!$B$1))</f>
        <v>22667.4232112301</v>
      </c>
      <c r="Z5" s="1009">
        <f>(W5*InputData!$BT$11)*EXP(-InputData!$BT$5*(B6-InputData!$B$1))</f>
        <v>286395.52496630908</v>
      </c>
      <c r="AA5" s="301"/>
      <c r="AB5" s="301"/>
      <c r="AC5" s="301"/>
      <c r="AD5" s="301"/>
      <c r="AE5" s="301"/>
      <c r="AF5" s="301"/>
    </row>
    <row r="6" spans="1:32">
      <c r="A6" t="s">
        <v>13</v>
      </c>
      <c r="B6">
        <f>B5+1</f>
        <v>98</v>
      </c>
      <c r="C6" s="136">
        <f>InputData!C6</f>
        <v>0.3771186440677966</v>
      </c>
      <c r="D6" s="55">
        <f t="shared" ref="D6:D69" si="2">IF(B6&lt;100,1-EXP(-C6),1)</f>
        <v>0.3141653011497253</v>
      </c>
      <c r="E6" s="18">
        <f>E5-F5</f>
        <v>1648.8322716975583</v>
      </c>
      <c r="F6" s="18">
        <f>D6*E6</f>
        <v>518.00588718324911</v>
      </c>
      <c r="G6" s="18">
        <f t="shared" ref="G6:G69" si="3">IF($B6&lt;100,(E6+E7)/2,IF(B6=100,E6/C6,0))</f>
        <v>1389.8293281059337</v>
      </c>
      <c r="H6" s="56">
        <f>IF(ISERROR(SUM(G6:G$105)/E6),0,SUM(G6:G$105)/E6)</f>
        <v>2.4924509613667789</v>
      </c>
      <c r="I6" s="57">
        <f>InputData!F6</f>
        <v>0.30762637755175321</v>
      </c>
      <c r="J6" s="18">
        <f t="shared" ref="J6:J68" si="4">G6*(1-I6)</f>
        <v>962.28116648551827</v>
      </c>
      <c r="K6" s="56">
        <f>IF(ISERROR(SUM(J6:J$105)/E6),0,SUM(J6:J$105)/E6)</f>
        <v>1.7183021453257972</v>
      </c>
      <c r="L6" s="223">
        <f>C6+IHD!AL6+IStroke!AL6+BreastCan!AL6+ColonCan!AL6+Diabetes!AL6</f>
        <v>0.37332437649796979</v>
      </c>
      <c r="M6" s="224">
        <f>IF(B6&lt;100,1-EXP(-L6),1)</f>
        <v>0.31155811774574815</v>
      </c>
      <c r="N6" s="225">
        <f t="shared" ref="N6:N37" si="5">N5-O5</f>
        <v>1651.3206090890326</v>
      </c>
      <c r="O6" s="225">
        <f t="shared" si="0"/>
        <v>514.48234076254141</v>
      </c>
      <c r="P6" s="225">
        <f t="shared" ref="P6:P68" si="6">IF($B6&lt;100,(N6+N7)/2,IF(B6=100,N6/L6,0))</f>
        <v>1394.0794387077619</v>
      </c>
      <c r="Q6" s="226">
        <f>IF(ISERROR(SUM(P6:P$105)/N6),0,SUM(P6:P$105)/N6)</f>
        <v>2.507039873336447</v>
      </c>
      <c r="R6" s="132">
        <f>I6+IHD!AM6+IStroke!AM6+BreastCan!AM6+ColonCan!AM6+Diabetes!AM6</f>
        <v>0.30665211446922847</v>
      </c>
      <c r="S6" s="225">
        <f t="shared" si="1"/>
        <v>966.58203108995156</v>
      </c>
      <c r="T6" s="226">
        <f>IF(ISERROR(SUM(S6:S$105)/N6),0,SUM(S6:S$105)/N6)</f>
        <v>1.7299482908093895</v>
      </c>
      <c r="U6" s="1015">
        <f t="shared" ref="U6:U69" si="7">(P6-G6)</f>
        <v>4.2501106018282826</v>
      </c>
      <c r="V6" s="224">
        <f t="shared" ref="V6:V69" si="8">(O6-F6)</f>
        <v>-3.523546420707703</v>
      </c>
      <c r="W6" s="991">
        <f t="shared" ref="W6:W69" si="9">(S6-J6)</f>
        <v>4.3008646044332863</v>
      </c>
      <c r="X6" s="371">
        <f>IHD!AN6+IStroke!AN6+BreastCan!AN6+ColonCan!AN6+Diabetes!AN6</f>
        <v>-76755.379723991398</v>
      </c>
      <c r="Y6" s="1006">
        <f>(U6*InputData!AO6)*EXP(-InputData!$BT$5*(B6-InputData!$B$1))</f>
        <v>75143.995052006547</v>
      </c>
      <c r="Z6" s="1010">
        <f>(W6*InputData!$BT$11)*EXP(-InputData!$BT$5*(B7-InputData!$B$1))</f>
        <v>748258.42822068126</v>
      </c>
      <c r="AA6" s="301"/>
      <c r="AB6" s="301"/>
      <c r="AC6" s="301"/>
      <c r="AD6" s="301"/>
      <c r="AE6" s="301"/>
      <c r="AF6" s="301"/>
    </row>
    <row r="7" spans="1:32">
      <c r="A7" t="s">
        <v>13</v>
      </c>
      <c r="B7">
        <f t="shared" ref="B7:B70" si="10">B6+1</f>
        <v>99</v>
      </c>
      <c r="C7" s="136">
        <f>InputData!C7</f>
        <v>0.43448275862068964</v>
      </c>
      <c r="D7" s="55">
        <f t="shared" si="2"/>
        <v>0.35240045425370103</v>
      </c>
      <c r="E7" s="18">
        <f t="shared" ref="E7:E37" si="11">E6-F6</f>
        <v>1130.8263845143092</v>
      </c>
      <c r="F7" s="18">
        <f t="shared" ref="F7:F68" si="12">D7*E7</f>
        <v>398.50373158491294</v>
      </c>
      <c r="G7" s="18">
        <f t="shared" si="3"/>
        <v>931.57451872185277</v>
      </c>
      <c r="H7" s="56">
        <f>IF(ISERROR(SUM(G7:G$105)/E7),0,SUM(G7:G$105)/E7)</f>
        <v>2.4051475008582983</v>
      </c>
      <c r="I7" s="57">
        <f>InputData!F7</f>
        <v>0.31032968145863443</v>
      </c>
      <c r="J7" s="18">
        <f t="shared" si="4"/>
        <v>642.47929507191952</v>
      </c>
      <c r="K7" s="56">
        <f>IF(ISERROR(SUM(J7:J$105)/E7),0,SUM(J7:J$105)/E7)</f>
        <v>1.6544633985157338</v>
      </c>
      <c r="L7" s="223">
        <f>C7+IHD!AL7+IStroke!AL7+BreastCan!AL7+ColonCan!AL7+Diabetes!AL7</f>
        <v>0.42914877180342725</v>
      </c>
      <c r="M7" s="224">
        <f t="shared" ref="M7:M70" si="13">IF(B7&lt;100,1-EXP(-L7),1)</f>
        <v>0.34893693785023117</v>
      </c>
      <c r="N7" s="225">
        <f t="shared" si="5"/>
        <v>1136.8382683264913</v>
      </c>
      <c r="O7" s="225">
        <f t="shared" si="0"/>
        <v>396.68486418080533</v>
      </c>
      <c r="P7" s="225">
        <f>IF($B7&lt;100,(N7+N8)/2,IF(B7=100,N7/L7,0))</f>
        <v>938.49583623608862</v>
      </c>
      <c r="Q7" s="226">
        <f>IF(ISERROR(SUM(P7:P$105)/N7),0,SUM(P7:P$105)/N7)</f>
        <v>2.4153366828359477</v>
      </c>
      <c r="R7" s="132">
        <f>I7+IHD!AM7+IStroke!AM7+BreastCan!AM7+ColonCan!AM7+Diabetes!AM7</f>
        <v>0.3089473814216252</v>
      </c>
      <c r="S7" s="225">
        <f t="shared" si="1"/>
        <v>648.55000515585061</v>
      </c>
      <c r="T7" s="226">
        <f>IF(ISERROR(SUM(S7:S$105)/N7),0,SUM(S7:S$105)/N7)</f>
        <v>1.6626087341028115</v>
      </c>
      <c r="U7" s="1015">
        <f t="shared" si="7"/>
        <v>6.9213175142358523</v>
      </c>
      <c r="V7" s="224">
        <f t="shared" si="8"/>
        <v>-1.8188674041076069</v>
      </c>
      <c r="W7" s="991">
        <f t="shared" si="9"/>
        <v>6.0707100839310897</v>
      </c>
      <c r="X7" s="371">
        <f>IHD!AN7+IStroke!AN7+BreastCan!AN7+ColonCan!AN7+Diabetes!AN7</f>
        <v>-60884.335427445068</v>
      </c>
      <c r="Y7" s="1006">
        <f>(U7*InputData!AO7)*EXP(-InputData!$BT$5*(B7-InputData!$B$1))</f>
        <v>118755.56963756858</v>
      </c>
      <c r="Z7" s="1010">
        <f>(W7*InputData!$BT$11)*EXP(-InputData!$BT$5*(B8-InputData!$B$1))</f>
        <v>1024959.0279569702</v>
      </c>
      <c r="AA7" s="301"/>
      <c r="AB7" s="301"/>
      <c r="AC7" s="301"/>
      <c r="AD7" s="301"/>
      <c r="AE7" s="301"/>
      <c r="AF7" s="301"/>
    </row>
    <row r="8" spans="1:32">
      <c r="A8" t="s">
        <v>13</v>
      </c>
      <c r="B8">
        <f t="shared" si="10"/>
        <v>100</v>
      </c>
      <c r="C8" s="136">
        <f>InputData!C8</f>
        <v>0.40952380952380951</v>
      </c>
      <c r="D8" s="55">
        <f t="shared" si="2"/>
        <v>1</v>
      </c>
      <c r="E8" s="18">
        <f t="shared" si="11"/>
        <v>732.32265292939633</v>
      </c>
      <c r="F8" s="18">
        <f>D8*E8</f>
        <v>732.32265292939633</v>
      </c>
      <c r="G8" s="18">
        <f t="shared" si="3"/>
        <v>1788.2297338973631</v>
      </c>
      <c r="H8" s="56">
        <f>IF(ISERROR(SUM(G8:G$105)/E8),0,SUM(G8:G$105)/E8)</f>
        <v>2.441860465116279</v>
      </c>
      <c r="I8" s="57">
        <f>InputData!F8</f>
        <v>0.31304600024428897</v>
      </c>
      <c r="J8" s="18">
        <f t="shared" si="4"/>
        <v>1228.4315681828843</v>
      </c>
      <c r="K8" s="56">
        <f>IF(ISERROR(SUM(J8:J$105)/E8),0,SUM(J8:J$105)/E8)</f>
        <v>1.6774458133569687</v>
      </c>
      <c r="L8" s="223">
        <f>C8+IHD!AL8+IStroke!AL8+BreastCan!AL8+ColonCan!AL8+Diabetes!AL8</f>
        <v>0.40952380952380951</v>
      </c>
      <c r="M8" s="224">
        <f t="shared" si="13"/>
        <v>1</v>
      </c>
      <c r="N8" s="225">
        <f>N7-O7</f>
        <v>740.15340414568595</v>
      </c>
      <c r="O8" s="225">
        <f>M8*N8</f>
        <v>740.15340414568595</v>
      </c>
      <c r="P8" s="225">
        <f t="shared" si="6"/>
        <v>1807.351335704582</v>
      </c>
      <c r="Q8" s="226">
        <f>IF(ISERROR(SUM(P8:P$105)/N8),0,SUM(P8:P$105)/N8)</f>
        <v>2.441860465116279</v>
      </c>
      <c r="R8" s="132">
        <f>I8+IHD!AM8+IStroke!AM8+BreastCan!AM8+ColonCan!AM8+Diabetes!AM8</f>
        <v>0.31304600024428897</v>
      </c>
      <c r="S8" s="225">
        <f t="shared" si="1"/>
        <v>1241.5672290260893</v>
      </c>
      <c r="T8" s="226">
        <f>IF(ISERROR(SUM(S8:S$105)/N8),0,SUM(S8:S$105)/N8)</f>
        <v>1.6774458133569687</v>
      </c>
      <c r="U8" s="1015">
        <f t="shared" si="7"/>
        <v>19.121601807218894</v>
      </c>
      <c r="V8" s="224">
        <f t="shared" si="8"/>
        <v>7.8307512162896273</v>
      </c>
      <c r="W8" s="991">
        <f t="shared" si="9"/>
        <v>13.13566084320496</v>
      </c>
      <c r="X8" s="371">
        <f>IHD!AN8+IStroke!AN8+BreastCan!AN8+ColonCan!AN8+Diabetes!AN8</f>
        <v>-37503.381813684602</v>
      </c>
      <c r="Y8" s="1006">
        <f>(U8*InputData!AO8)*EXP(-InputData!$BT$5*(B8-InputData!$B$1))</f>
        <v>318390.90247411391</v>
      </c>
      <c r="Z8" s="1010">
        <f>(W8*InputData!$BT$11)*EXP(-InputData!$BT$5*(B9-InputData!$B$1))</f>
        <v>2152237.0547999768</v>
      </c>
      <c r="AA8" s="301"/>
      <c r="AB8" s="301"/>
      <c r="AC8" s="301"/>
      <c r="AD8" s="301"/>
      <c r="AE8" s="301"/>
      <c r="AF8" s="301"/>
    </row>
    <row r="9" spans="1:32">
      <c r="A9" t="s">
        <v>13</v>
      </c>
      <c r="B9">
        <f t="shared" si="10"/>
        <v>101</v>
      </c>
      <c r="C9" s="136">
        <f>InputData!C9</f>
        <v>0</v>
      </c>
      <c r="D9" s="55">
        <f>IF(B9&lt;100,1-EXP(-C9),1)</f>
        <v>1</v>
      </c>
      <c r="E9" s="18">
        <f t="shared" si="11"/>
        <v>0</v>
      </c>
      <c r="F9" s="18">
        <f t="shared" si="12"/>
        <v>0</v>
      </c>
      <c r="G9" s="18">
        <f t="shared" si="3"/>
        <v>0</v>
      </c>
      <c r="H9" s="56">
        <f>IF(ISERROR(SUM(G9:G$105)/E9),0,SUM(G9:G$105)/E9)</f>
        <v>0</v>
      </c>
      <c r="I9" s="57">
        <f>InputData!F9</f>
        <v>0</v>
      </c>
      <c r="J9" s="18">
        <f t="shared" si="4"/>
        <v>0</v>
      </c>
      <c r="K9" s="56">
        <f>IF(ISERROR(SUM(J9:J$105)/E9),0,SUM(J9:J$105)/E9)</f>
        <v>0</v>
      </c>
      <c r="L9" s="223">
        <f>C9+IHD!AL9+IStroke!AL9+BreastCan!AL9+ColonCan!AL9+Diabetes!AL9</f>
        <v>0</v>
      </c>
      <c r="M9" s="224">
        <f t="shared" si="13"/>
        <v>1</v>
      </c>
      <c r="N9" s="225">
        <f t="shared" si="5"/>
        <v>0</v>
      </c>
      <c r="O9" s="225">
        <f t="shared" si="0"/>
        <v>0</v>
      </c>
      <c r="P9" s="225">
        <f t="shared" si="6"/>
        <v>0</v>
      </c>
      <c r="Q9" s="226">
        <f>IF(ISERROR(SUM(P9:P$105)/N9),0,SUM(P9:P$105)/N9)</f>
        <v>0</v>
      </c>
      <c r="R9" s="132">
        <f>I9+IHD!AM9+IStroke!AM9+BreastCan!AM9+ColonCan!AM9+Diabetes!AM9</f>
        <v>0</v>
      </c>
      <c r="S9" s="225">
        <f t="shared" si="1"/>
        <v>0</v>
      </c>
      <c r="T9" s="226">
        <f>IF(ISERROR(SUM(S9:S$105)/N9),0,SUM(S9:S$105)/N9)</f>
        <v>0</v>
      </c>
      <c r="U9" s="1015">
        <f t="shared" si="7"/>
        <v>0</v>
      </c>
      <c r="V9" s="224">
        <f t="shared" si="8"/>
        <v>0</v>
      </c>
      <c r="W9" s="991">
        <f t="shared" si="9"/>
        <v>0</v>
      </c>
      <c r="X9" s="371">
        <f>IHD!AN9+IStroke!AN9+BreastCan!AN9+ColonCan!AN9+Diabetes!AN9</f>
        <v>0</v>
      </c>
      <c r="Y9" s="1006">
        <f>(U9*InputData!AO9)*EXP(-InputData!$BT$5*(B9-InputData!$B$1))</f>
        <v>0</v>
      </c>
      <c r="Z9" s="1010">
        <f>(W9*InputData!$BT$11)*EXP(-InputData!$BT$5*(B10-InputData!$B$1))</f>
        <v>0</v>
      </c>
      <c r="AA9" s="301"/>
      <c r="AB9" s="301"/>
      <c r="AC9" s="301"/>
      <c r="AD9" s="301"/>
      <c r="AE9" s="301"/>
      <c r="AF9" s="301"/>
    </row>
    <row r="10" spans="1:32">
      <c r="A10" t="s">
        <v>13</v>
      </c>
      <c r="B10">
        <f t="shared" si="10"/>
        <v>102</v>
      </c>
      <c r="C10" s="136">
        <f>InputData!C10</f>
        <v>0</v>
      </c>
      <c r="D10" s="55">
        <f t="shared" si="2"/>
        <v>1</v>
      </c>
      <c r="E10" s="18">
        <f t="shared" si="11"/>
        <v>0</v>
      </c>
      <c r="F10" s="18">
        <f t="shared" si="12"/>
        <v>0</v>
      </c>
      <c r="G10" s="18">
        <f t="shared" si="3"/>
        <v>0</v>
      </c>
      <c r="H10" s="56">
        <f>IF(ISERROR(SUM(G10:G$105)/E10),0,SUM(G10:G$105)/E10)</f>
        <v>0</v>
      </c>
      <c r="I10" s="57">
        <f>InputData!F10</f>
        <v>0</v>
      </c>
      <c r="J10" s="18">
        <f t="shared" si="4"/>
        <v>0</v>
      </c>
      <c r="K10" s="56">
        <f>IF(ISERROR(SUM(J10:J$105)/E10),0,SUM(J10:J$105)/E10)</f>
        <v>0</v>
      </c>
      <c r="L10" s="223">
        <f>C10+IHD!AL10+IStroke!AL10+BreastCan!AL10+ColonCan!AL10+Diabetes!AL10</f>
        <v>0</v>
      </c>
      <c r="M10" s="224">
        <f t="shared" si="13"/>
        <v>1</v>
      </c>
      <c r="N10" s="225">
        <f t="shared" si="5"/>
        <v>0</v>
      </c>
      <c r="O10" s="225">
        <f t="shared" si="0"/>
        <v>0</v>
      </c>
      <c r="P10" s="225">
        <f t="shared" si="6"/>
        <v>0</v>
      </c>
      <c r="Q10" s="226">
        <f>IF(ISERROR(SUM(P10:P$105)/N10),0,SUM(P10:P$105)/N10)</f>
        <v>0</v>
      </c>
      <c r="R10" s="132">
        <f>I10+IHD!AM10+IStroke!AM10+BreastCan!AM10+ColonCan!AM10+Diabetes!AM10</f>
        <v>0</v>
      </c>
      <c r="S10" s="225">
        <f t="shared" si="1"/>
        <v>0</v>
      </c>
      <c r="T10" s="226">
        <f>IF(ISERROR(SUM(S10:S$105)/N10),0,SUM(S10:S$105)/N10)</f>
        <v>0</v>
      </c>
      <c r="U10" s="1015">
        <f t="shared" si="7"/>
        <v>0</v>
      </c>
      <c r="V10" s="224">
        <f t="shared" si="8"/>
        <v>0</v>
      </c>
      <c r="W10" s="991">
        <f t="shared" si="9"/>
        <v>0</v>
      </c>
      <c r="X10" s="371">
        <f>IHD!AN10+IStroke!AN10+BreastCan!AN10+ColonCan!AN10+Diabetes!AN10</f>
        <v>0</v>
      </c>
      <c r="Y10" s="1006">
        <f>(U10*InputData!AO10)*EXP(-InputData!$BT$5*(B10-InputData!$B$1))</f>
        <v>0</v>
      </c>
      <c r="Z10" s="1010">
        <f>(W10*InputData!$BT$11)*EXP(-InputData!$BT$5*(B11-InputData!$B$1))</f>
        <v>0</v>
      </c>
      <c r="AA10" s="301"/>
      <c r="AB10" s="301"/>
      <c r="AC10" s="301"/>
      <c r="AD10" s="301"/>
      <c r="AE10" s="301"/>
      <c r="AF10" s="301"/>
    </row>
    <row r="11" spans="1:32">
      <c r="A11" t="s">
        <v>13</v>
      </c>
      <c r="B11">
        <f t="shared" si="10"/>
        <v>103</v>
      </c>
      <c r="C11" s="136">
        <f>InputData!C11</f>
        <v>0</v>
      </c>
      <c r="D11" s="55">
        <f t="shared" si="2"/>
        <v>1</v>
      </c>
      <c r="E11" s="18">
        <f t="shared" si="11"/>
        <v>0</v>
      </c>
      <c r="F11" s="18">
        <f t="shared" si="12"/>
        <v>0</v>
      </c>
      <c r="G11" s="18">
        <f t="shared" si="3"/>
        <v>0</v>
      </c>
      <c r="H11" s="56">
        <f>IF(ISERROR(SUM(G11:G$105)/E11),0,SUM(G11:G$105)/E11)</f>
        <v>0</v>
      </c>
      <c r="I11" s="57">
        <f>InputData!F11</f>
        <v>0</v>
      </c>
      <c r="J11" s="18">
        <f t="shared" si="4"/>
        <v>0</v>
      </c>
      <c r="K11" s="56">
        <f>IF(ISERROR(SUM(J11:J$105)/E11),0,SUM(J11:J$105)/E11)</f>
        <v>0</v>
      </c>
      <c r="L11" s="223">
        <f>C11+IHD!AL11+IStroke!AL11+BreastCan!AL11+ColonCan!AL11+Diabetes!AL11</f>
        <v>0</v>
      </c>
      <c r="M11" s="224">
        <f t="shared" si="13"/>
        <v>1</v>
      </c>
      <c r="N11" s="225">
        <f t="shared" si="5"/>
        <v>0</v>
      </c>
      <c r="O11" s="225">
        <f t="shared" si="0"/>
        <v>0</v>
      </c>
      <c r="P11" s="225">
        <f t="shared" si="6"/>
        <v>0</v>
      </c>
      <c r="Q11" s="226">
        <f>IF(ISERROR(SUM(P11:P$105)/N11),0,SUM(P11:P$105)/N11)</f>
        <v>0</v>
      </c>
      <c r="R11" s="132">
        <f>I11+IHD!AM11+IStroke!AM11+BreastCan!AM11+ColonCan!AM11+Diabetes!AM11</f>
        <v>0</v>
      </c>
      <c r="S11" s="225">
        <f t="shared" si="1"/>
        <v>0</v>
      </c>
      <c r="T11" s="226">
        <f>IF(ISERROR(SUM(S11:S$105)/N11),0,SUM(S11:S$105)/N11)</f>
        <v>0</v>
      </c>
      <c r="U11" s="1015">
        <f t="shared" si="7"/>
        <v>0</v>
      </c>
      <c r="V11" s="224">
        <f t="shared" si="8"/>
        <v>0</v>
      </c>
      <c r="W11" s="991">
        <f t="shared" si="9"/>
        <v>0</v>
      </c>
      <c r="X11" s="371">
        <f>IHD!AN11+IStroke!AN11+BreastCan!AN11+ColonCan!AN11+Diabetes!AN11</f>
        <v>0</v>
      </c>
      <c r="Y11" s="1006">
        <f>(U11*InputData!AO11)*EXP(-InputData!$BT$5*(B11-InputData!$B$1))</f>
        <v>0</v>
      </c>
      <c r="Z11" s="1010">
        <f>(W11*InputData!$BT$11)*EXP(-InputData!$BT$5*(B12-InputData!$B$1))</f>
        <v>0</v>
      </c>
      <c r="AA11" s="301"/>
      <c r="AB11" s="301"/>
      <c r="AC11" s="301"/>
      <c r="AD11" s="301"/>
      <c r="AE11" s="301"/>
      <c r="AF11" s="301"/>
    </row>
    <row r="12" spans="1:32">
      <c r="A12" t="s">
        <v>13</v>
      </c>
      <c r="B12">
        <f t="shared" si="10"/>
        <v>104</v>
      </c>
      <c r="C12" s="136">
        <f>InputData!C12</f>
        <v>0</v>
      </c>
      <c r="D12" s="55">
        <f t="shared" si="2"/>
        <v>1</v>
      </c>
      <c r="E12" s="18">
        <f t="shared" si="11"/>
        <v>0</v>
      </c>
      <c r="F12" s="18">
        <f t="shared" si="12"/>
        <v>0</v>
      </c>
      <c r="G12" s="18">
        <f t="shared" si="3"/>
        <v>0</v>
      </c>
      <c r="H12" s="56">
        <f>IF(ISERROR(SUM(G12:G$105)/E12),0,SUM(G12:G$105)/E12)</f>
        <v>0</v>
      </c>
      <c r="I12" s="57">
        <f>InputData!F12</f>
        <v>0</v>
      </c>
      <c r="J12" s="18">
        <f t="shared" si="4"/>
        <v>0</v>
      </c>
      <c r="K12" s="56">
        <f>IF(ISERROR(SUM(J12:J$105)/E12),0,SUM(J12:J$105)/E12)</f>
        <v>0</v>
      </c>
      <c r="L12" s="223">
        <f>C12+IHD!AL12+IStroke!AL12+BreastCan!AL12+ColonCan!AL12+Diabetes!AL12</f>
        <v>0</v>
      </c>
      <c r="M12" s="224">
        <f t="shared" si="13"/>
        <v>1</v>
      </c>
      <c r="N12" s="225">
        <f t="shared" si="5"/>
        <v>0</v>
      </c>
      <c r="O12" s="225">
        <f t="shared" si="0"/>
        <v>0</v>
      </c>
      <c r="P12" s="225">
        <f t="shared" si="6"/>
        <v>0</v>
      </c>
      <c r="Q12" s="226">
        <f>IF(ISERROR(SUM(P12:P$105)/N12),0,SUM(P12:P$105)/N12)</f>
        <v>0</v>
      </c>
      <c r="R12" s="132">
        <f>I12+IHD!AM12+IStroke!AM12+BreastCan!AM12+ColonCan!AM12+Diabetes!AM12</f>
        <v>0</v>
      </c>
      <c r="S12" s="225">
        <f t="shared" si="1"/>
        <v>0</v>
      </c>
      <c r="T12" s="226">
        <f>IF(ISERROR(SUM(S12:S$105)/N12),0,SUM(S12:S$105)/N12)</f>
        <v>0</v>
      </c>
      <c r="U12" s="1015">
        <f t="shared" si="7"/>
        <v>0</v>
      </c>
      <c r="V12" s="224">
        <f t="shared" si="8"/>
        <v>0</v>
      </c>
      <c r="W12" s="991">
        <f t="shared" si="9"/>
        <v>0</v>
      </c>
      <c r="X12" s="371">
        <f>IHD!AN12+IStroke!AN12+BreastCan!AN12+ColonCan!AN12+Diabetes!AN12</f>
        <v>0</v>
      </c>
      <c r="Y12" s="1006">
        <f>(U12*InputData!AO12)*EXP(-InputData!$BT$5*(B12-InputData!$B$1))</f>
        <v>0</v>
      </c>
      <c r="Z12" s="1010">
        <f>(W12*InputData!$BT$11)*EXP(-InputData!$BT$5*(B13-InputData!$B$1))</f>
        <v>0</v>
      </c>
      <c r="AA12" s="301"/>
      <c r="AB12" s="301"/>
      <c r="AC12" s="301"/>
      <c r="AD12" s="301"/>
      <c r="AE12" s="301"/>
      <c r="AF12" s="301"/>
    </row>
    <row r="13" spans="1:32">
      <c r="A13" t="s">
        <v>13</v>
      </c>
      <c r="B13">
        <f t="shared" si="10"/>
        <v>105</v>
      </c>
      <c r="C13" s="136">
        <f>InputData!C13</f>
        <v>0</v>
      </c>
      <c r="D13" s="55">
        <f t="shared" si="2"/>
        <v>1</v>
      </c>
      <c r="E13" s="18">
        <f t="shared" si="11"/>
        <v>0</v>
      </c>
      <c r="F13" s="18">
        <f t="shared" si="12"/>
        <v>0</v>
      </c>
      <c r="G13" s="18">
        <f t="shared" si="3"/>
        <v>0</v>
      </c>
      <c r="H13" s="56">
        <f>IF(ISERROR(SUM(G13:G$105)/E13),0,SUM(G13:G$105)/E13)</f>
        <v>0</v>
      </c>
      <c r="I13" s="57">
        <f>InputData!F13</f>
        <v>0</v>
      </c>
      <c r="J13" s="18">
        <f t="shared" si="4"/>
        <v>0</v>
      </c>
      <c r="K13" s="56">
        <f>IF(ISERROR(SUM(J13:J$105)/E13),0,SUM(J13:J$105)/E13)</f>
        <v>0</v>
      </c>
      <c r="L13" s="223">
        <f>C13+IHD!AL13+IStroke!AL13+BreastCan!AL13+ColonCan!AL13+Diabetes!AL13</f>
        <v>0</v>
      </c>
      <c r="M13" s="224">
        <f t="shared" si="13"/>
        <v>1</v>
      </c>
      <c r="N13" s="225">
        <f t="shared" si="5"/>
        <v>0</v>
      </c>
      <c r="O13" s="225">
        <f t="shared" si="0"/>
        <v>0</v>
      </c>
      <c r="P13" s="225">
        <f t="shared" si="6"/>
        <v>0</v>
      </c>
      <c r="Q13" s="226">
        <f>IF(ISERROR(SUM(P13:P$105)/N13),0,SUM(P13:P$105)/N13)</f>
        <v>0</v>
      </c>
      <c r="R13" s="132">
        <f>I13+IHD!AM13+IStroke!AM13+BreastCan!AM13+ColonCan!AM13+Diabetes!AM13</f>
        <v>0</v>
      </c>
      <c r="S13" s="225">
        <f t="shared" si="1"/>
        <v>0</v>
      </c>
      <c r="T13" s="226">
        <f>IF(ISERROR(SUM(S13:S$105)/N13),0,SUM(S13:S$105)/N13)</f>
        <v>0</v>
      </c>
      <c r="U13" s="1015">
        <f t="shared" si="7"/>
        <v>0</v>
      </c>
      <c r="V13" s="224">
        <f t="shared" si="8"/>
        <v>0</v>
      </c>
      <c r="W13" s="991">
        <f t="shared" si="9"/>
        <v>0</v>
      </c>
      <c r="X13" s="371">
        <f>IHD!AN13+IStroke!AN13+BreastCan!AN13+ColonCan!AN13+Diabetes!AN13</f>
        <v>0</v>
      </c>
      <c r="Y13" s="1006">
        <f>(U13*InputData!AO13)*EXP(-InputData!$BT$5*(B13-InputData!$B$1))</f>
        <v>0</v>
      </c>
      <c r="Z13" s="1010">
        <f>(W13*InputData!$BT$11)*EXP(-InputData!$BT$5*(B14-InputData!$B$1))</f>
        <v>0</v>
      </c>
      <c r="AA13" s="301"/>
      <c r="AB13" s="301"/>
      <c r="AC13" s="301"/>
      <c r="AD13" s="301"/>
      <c r="AE13" s="301"/>
      <c r="AF13" s="301"/>
    </row>
    <row r="14" spans="1:32">
      <c r="A14" t="s">
        <v>13</v>
      </c>
      <c r="B14">
        <f t="shared" si="10"/>
        <v>106</v>
      </c>
      <c r="C14" s="136">
        <f>InputData!C14</f>
        <v>0</v>
      </c>
      <c r="D14" s="55">
        <f t="shared" si="2"/>
        <v>1</v>
      </c>
      <c r="E14" s="18">
        <f t="shared" si="11"/>
        <v>0</v>
      </c>
      <c r="F14" s="18">
        <f t="shared" si="12"/>
        <v>0</v>
      </c>
      <c r="G14" s="18">
        <f t="shared" si="3"/>
        <v>0</v>
      </c>
      <c r="H14" s="56">
        <f>IF(ISERROR(SUM(G14:G$105)/E14),0,SUM(G14:G$105)/E14)</f>
        <v>0</v>
      </c>
      <c r="I14" s="57">
        <f>InputData!F14</f>
        <v>0</v>
      </c>
      <c r="J14" s="18">
        <f t="shared" si="4"/>
        <v>0</v>
      </c>
      <c r="K14" s="56">
        <f>IF(ISERROR(SUM(J14:J$105)/E14),0,SUM(J14:J$105)/E14)</f>
        <v>0</v>
      </c>
      <c r="L14" s="223">
        <f>C14+IHD!AL14+IStroke!AL14+BreastCan!AL14+ColonCan!AL14+Diabetes!AL14</f>
        <v>0</v>
      </c>
      <c r="M14" s="224">
        <f t="shared" si="13"/>
        <v>1</v>
      </c>
      <c r="N14" s="225">
        <f t="shared" si="5"/>
        <v>0</v>
      </c>
      <c r="O14" s="225">
        <f t="shared" si="0"/>
        <v>0</v>
      </c>
      <c r="P14" s="225">
        <f t="shared" si="6"/>
        <v>0</v>
      </c>
      <c r="Q14" s="226">
        <f>IF(ISERROR(SUM(P14:P$105)/N14),0,SUM(P14:P$105)/N14)</f>
        <v>0</v>
      </c>
      <c r="R14" s="132">
        <f>I14+IHD!AM14+IStroke!AM14+BreastCan!AM14+ColonCan!AM14+Diabetes!AM14</f>
        <v>0</v>
      </c>
      <c r="S14" s="225">
        <f t="shared" si="1"/>
        <v>0</v>
      </c>
      <c r="T14" s="226">
        <f>IF(ISERROR(SUM(S14:S$105)/N14),0,SUM(S14:S$105)/N14)</f>
        <v>0</v>
      </c>
      <c r="U14" s="1015">
        <f t="shared" si="7"/>
        <v>0</v>
      </c>
      <c r="V14" s="224">
        <f t="shared" si="8"/>
        <v>0</v>
      </c>
      <c r="W14" s="991">
        <f t="shared" si="9"/>
        <v>0</v>
      </c>
      <c r="X14" s="371">
        <f>IHD!AN14+IStroke!AN14+BreastCan!AN14+ColonCan!AN14+Diabetes!AN14</f>
        <v>0</v>
      </c>
      <c r="Y14" s="1006">
        <f>(U14*InputData!AO14)*EXP(-InputData!$BT$5*(B14-InputData!$B$1))</f>
        <v>0</v>
      </c>
      <c r="Z14" s="1010">
        <f>(W14*InputData!$BT$11)*EXP(-InputData!$BT$5*(B15-InputData!$B$1))</f>
        <v>0</v>
      </c>
      <c r="AA14" s="301"/>
      <c r="AB14" s="301"/>
      <c r="AC14" s="301"/>
      <c r="AD14" s="301"/>
      <c r="AE14" s="301"/>
      <c r="AF14" s="301"/>
    </row>
    <row r="15" spans="1:32">
      <c r="A15" t="s">
        <v>13</v>
      </c>
      <c r="B15">
        <f t="shared" si="10"/>
        <v>107</v>
      </c>
      <c r="C15" s="136">
        <f>InputData!C15</f>
        <v>0</v>
      </c>
      <c r="D15" s="55">
        <f t="shared" si="2"/>
        <v>1</v>
      </c>
      <c r="E15" s="18">
        <f t="shared" si="11"/>
        <v>0</v>
      </c>
      <c r="F15" s="18">
        <f t="shared" si="12"/>
        <v>0</v>
      </c>
      <c r="G15" s="18">
        <f t="shared" si="3"/>
        <v>0</v>
      </c>
      <c r="H15" s="56">
        <f>IF(ISERROR(SUM(G15:G$105)/E15),0,SUM(G15:G$105)/E15)</f>
        <v>0</v>
      </c>
      <c r="I15" s="57">
        <f>InputData!F15</f>
        <v>0</v>
      </c>
      <c r="J15" s="18">
        <f t="shared" si="4"/>
        <v>0</v>
      </c>
      <c r="K15" s="56">
        <f>IF(ISERROR(SUM(J15:J$105)/E15),0,SUM(J15:J$105)/E15)</f>
        <v>0</v>
      </c>
      <c r="L15" s="223">
        <f>C15+IHD!AL15+IStroke!AL15+BreastCan!AL15+ColonCan!AL15+Diabetes!AL15</f>
        <v>0</v>
      </c>
      <c r="M15" s="224">
        <f t="shared" si="13"/>
        <v>1</v>
      </c>
      <c r="N15" s="225">
        <f t="shared" si="5"/>
        <v>0</v>
      </c>
      <c r="O15" s="225">
        <f t="shared" si="0"/>
        <v>0</v>
      </c>
      <c r="P15" s="225">
        <f t="shared" si="6"/>
        <v>0</v>
      </c>
      <c r="Q15" s="226">
        <f>IF(ISERROR(SUM(P15:P$105)/N15),0,SUM(P15:P$105)/N15)</f>
        <v>0</v>
      </c>
      <c r="R15" s="132">
        <f>I15+IHD!AM15+IStroke!AM15+BreastCan!AM15+ColonCan!AM15+Diabetes!AM15</f>
        <v>0</v>
      </c>
      <c r="S15" s="225">
        <f t="shared" si="1"/>
        <v>0</v>
      </c>
      <c r="T15" s="226">
        <f>IF(ISERROR(SUM(S15:S$105)/N15),0,SUM(S15:S$105)/N15)</f>
        <v>0</v>
      </c>
      <c r="U15" s="1015">
        <f t="shared" si="7"/>
        <v>0</v>
      </c>
      <c r="V15" s="224">
        <f t="shared" si="8"/>
        <v>0</v>
      </c>
      <c r="W15" s="991">
        <f t="shared" si="9"/>
        <v>0</v>
      </c>
      <c r="X15" s="371">
        <f>IHD!AN15+IStroke!AN15+BreastCan!AN15+ColonCan!AN15+Diabetes!AN15</f>
        <v>0</v>
      </c>
      <c r="Y15" s="1006">
        <f>(U15*InputData!AO15)*EXP(-InputData!$BT$5*(B15-InputData!$B$1))</f>
        <v>0</v>
      </c>
      <c r="Z15" s="1010">
        <f>(W15*InputData!$BT$11)*EXP(-InputData!$BT$5*(B16-InputData!$B$1))</f>
        <v>0</v>
      </c>
      <c r="AA15" s="301"/>
      <c r="AB15" s="301"/>
      <c r="AC15" s="301"/>
      <c r="AD15" s="301"/>
      <c r="AE15" s="301"/>
      <c r="AF15" s="301"/>
    </row>
    <row r="16" spans="1:32">
      <c r="A16" t="s">
        <v>13</v>
      </c>
      <c r="B16">
        <f t="shared" si="10"/>
        <v>108</v>
      </c>
      <c r="C16" s="136">
        <f>InputData!C16</f>
        <v>0</v>
      </c>
      <c r="D16" s="55">
        <f t="shared" si="2"/>
        <v>1</v>
      </c>
      <c r="E16" s="18">
        <f t="shared" si="11"/>
        <v>0</v>
      </c>
      <c r="F16" s="18">
        <f t="shared" si="12"/>
        <v>0</v>
      </c>
      <c r="G16" s="18">
        <f t="shared" si="3"/>
        <v>0</v>
      </c>
      <c r="H16" s="56">
        <f>IF(ISERROR(SUM(G16:G$105)/E16),0,SUM(G16:G$105)/E16)</f>
        <v>0</v>
      </c>
      <c r="I16" s="57">
        <f>InputData!F16</f>
        <v>0</v>
      </c>
      <c r="J16" s="18">
        <f t="shared" si="4"/>
        <v>0</v>
      </c>
      <c r="K16" s="56">
        <f>IF(ISERROR(SUM(J16:J$105)/E16),0,SUM(J16:J$105)/E16)</f>
        <v>0</v>
      </c>
      <c r="L16" s="223">
        <f>C16+IHD!AL16+IStroke!AL16+BreastCan!AL16+ColonCan!AL16+Diabetes!AL16</f>
        <v>0</v>
      </c>
      <c r="M16" s="224">
        <f t="shared" si="13"/>
        <v>1</v>
      </c>
      <c r="N16" s="225">
        <f t="shared" si="5"/>
        <v>0</v>
      </c>
      <c r="O16" s="225">
        <f t="shared" si="0"/>
        <v>0</v>
      </c>
      <c r="P16" s="225">
        <f t="shared" si="6"/>
        <v>0</v>
      </c>
      <c r="Q16" s="226">
        <f>IF(ISERROR(SUM(P16:P$105)/N16),0,SUM(P16:P$105)/N16)</f>
        <v>0</v>
      </c>
      <c r="R16" s="132">
        <f>I16+IHD!AM16+IStroke!AM16+BreastCan!AM16+ColonCan!AM16+Diabetes!AM16</f>
        <v>0</v>
      </c>
      <c r="S16" s="225">
        <f t="shared" si="1"/>
        <v>0</v>
      </c>
      <c r="T16" s="226">
        <f>IF(ISERROR(SUM(S16:S$105)/N16),0,SUM(S16:S$105)/N16)</f>
        <v>0</v>
      </c>
      <c r="U16" s="1015">
        <f t="shared" si="7"/>
        <v>0</v>
      </c>
      <c r="V16" s="224">
        <f t="shared" si="8"/>
        <v>0</v>
      </c>
      <c r="W16" s="991">
        <f t="shared" si="9"/>
        <v>0</v>
      </c>
      <c r="X16" s="371">
        <f>IHD!AN16+IStroke!AN16+BreastCan!AN16+ColonCan!AN16+Diabetes!AN16</f>
        <v>0</v>
      </c>
      <c r="Y16" s="1006">
        <f>(U16*InputData!AO16)*EXP(-InputData!$BT$5*(B16-InputData!$B$1))</f>
        <v>0</v>
      </c>
      <c r="Z16" s="1010">
        <f>(W16*InputData!$BT$11)*EXP(-InputData!$BT$5*(B17-InputData!$B$1))</f>
        <v>0</v>
      </c>
      <c r="AA16" s="301"/>
      <c r="AB16" s="301"/>
      <c r="AC16" s="301"/>
      <c r="AD16" s="301"/>
      <c r="AE16" s="301"/>
      <c r="AF16" s="301"/>
    </row>
    <row r="17" spans="1:32">
      <c r="A17" t="s">
        <v>13</v>
      </c>
      <c r="B17">
        <f t="shared" si="10"/>
        <v>109</v>
      </c>
      <c r="C17" s="136">
        <f>InputData!C17</f>
        <v>0</v>
      </c>
      <c r="D17" s="55">
        <f t="shared" si="2"/>
        <v>1</v>
      </c>
      <c r="E17" s="18">
        <f t="shared" si="11"/>
        <v>0</v>
      </c>
      <c r="F17" s="18">
        <f t="shared" si="12"/>
        <v>0</v>
      </c>
      <c r="G17" s="18">
        <f t="shared" si="3"/>
        <v>0</v>
      </c>
      <c r="H17" s="56">
        <f>IF(ISERROR(SUM(G17:G$105)/E17),0,SUM(G17:G$105)/E17)</f>
        <v>0</v>
      </c>
      <c r="I17" s="57">
        <f>InputData!F17</f>
        <v>0</v>
      </c>
      <c r="J17" s="18">
        <f t="shared" si="4"/>
        <v>0</v>
      </c>
      <c r="K17" s="56">
        <f>IF(ISERROR(SUM(J17:J$105)/E17),0,SUM(J17:J$105)/E17)</f>
        <v>0</v>
      </c>
      <c r="L17" s="223">
        <f>C17+IHD!AL17+IStroke!AL17+BreastCan!AL17+ColonCan!AL17+Diabetes!AL17</f>
        <v>0</v>
      </c>
      <c r="M17" s="224">
        <f t="shared" si="13"/>
        <v>1</v>
      </c>
      <c r="N17" s="225">
        <f t="shared" si="5"/>
        <v>0</v>
      </c>
      <c r="O17" s="225">
        <f t="shared" si="0"/>
        <v>0</v>
      </c>
      <c r="P17" s="225">
        <f t="shared" si="6"/>
        <v>0</v>
      </c>
      <c r="Q17" s="226">
        <f>IF(ISERROR(SUM(P17:P$105)/N17),0,SUM(P17:P$105)/N17)</f>
        <v>0</v>
      </c>
      <c r="R17" s="132">
        <f>I17+IHD!AM17+IStroke!AM17+BreastCan!AM17+ColonCan!AM17+Diabetes!AM17</f>
        <v>0</v>
      </c>
      <c r="S17" s="225">
        <f t="shared" si="1"/>
        <v>0</v>
      </c>
      <c r="T17" s="226">
        <f>IF(ISERROR(SUM(S17:S$105)/N17),0,SUM(S17:S$105)/N17)</f>
        <v>0</v>
      </c>
      <c r="U17" s="1015">
        <f t="shared" si="7"/>
        <v>0</v>
      </c>
      <c r="V17" s="224">
        <f t="shared" si="8"/>
        <v>0</v>
      </c>
      <c r="W17" s="991">
        <f t="shared" si="9"/>
        <v>0</v>
      </c>
      <c r="X17" s="371">
        <f>IHD!AN17+IStroke!AN17+BreastCan!AN17+ColonCan!AN17+Diabetes!AN17</f>
        <v>0</v>
      </c>
      <c r="Y17" s="1006">
        <f>(U17*InputData!AO17)*EXP(-InputData!$BT$5*(B17-InputData!$B$1))</f>
        <v>0</v>
      </c>
      <c r="Z17" s="1010">
        <f>(W17*InputData!$BT$11)*EXP(-InputData!$BT$5*(B18-InputData!$B$1))</f>
        <v>0</v>
      </c>
      <c r="AA17" s="301"/>
      <c r="AB17" s="301"/>
      <c r="AC17" s="301"/>
      <c r="AD17" s="301"/>
      <c r="AE17" s="301"/>
      <c r="AF17" s="301"/>
    </row>
    <row r="18" spans="1:32">
      <c r="A18" t="s">
        <v>13</v>
      </c>
      <c r="B18">
        <f t="shared" si="10"/>
        <v>110</v>
      </c>
      <c r="C18" s="136">
        <f>InputData!C18</f>
        <v>0</v>
      </c>
      <c r="D18" s="55">
        <f t="shared" si="2"/>
        <v>1</v>
      </c>
      <c r="E18" s="18">
        <f t="shared" si="11"/>
        <v>0</v>
      </c>
      <c r="F18" s="18">
        <f t="shared" si="12"/>
        <v>0</v>
      </c>
      <c r="G18" s="18">
        <f t="shared" si="3"/>
        <v>0</v>
      </c>
      <c r="H18" s="56">
        <f>IF(ISERROR(SUM(G18:G$105)/E18),0,SUM(G18:G$105)/E18)</f>
        <v>0</v>
      </c>
      <c r="I18" s="57">
        <f>InputData!F18</f>
        <v>0</v>
      </c>
      <c r="J18" s="18">
        <f t="shared" si="4"/>
        <v>0</v>
      </c>
      <c r="K18" s="56">
        <f>IF(ISERROR(SUM(J18:J$105)/E18),0,SUM(J18:J$105)/E18)</f>
        <v>0</v>
      </c>
      <c r="L18" s="223">
        <f>C18+IHD!AL18+IStroke!AL18+BreastCan!AL18+ColonCan!AL18+Diabetes!AL18</f>
        <v>0</v>
      </c>
      <c r="M18" s="224">
        <f t="shared" si="13"/>
        <v>1</v>
      </c>
      <c r="N18" s="225">
        <f t="shared" si="5"/>
        <v>0</v>
      </c>
      <c r="O18" s="225">
        <f t="shared" si="0"/>
        <v>0</v>
      </c>
      <c r="P18" s="225">
        <f t="shared" si="6"/>
        <v>0</v>
      </c>
      <c r="Q18" s="226">
        <f>IF(ISERROR(SUM(P18:P$105)/N18),0,SUM(P18:P$105)/N18)</f>
        <v>0</v>
      </c>
      <c r="R18" s="132">
        <f>I18+IHD!AM18+IStroke!AM18+BreastCan!AM18+ColonCan!AM18+Diabetes!AM18</f>
        <v>0</v>
      </c>
      <c r="S18" s="225">
        <f t="shared" si="1"/>
        <v>0</v>
      </c>
      <c r="T18" s="226">
        <f>IF(ISERROR(SUM(S18:S$105)/N18),0,SUM(S18:S$105)/N18)</f>
        <v>0</v>
      </c>
      <c r="U18" s="1015">
        <f t="shared" si="7"/>
        <v>0</v>
      </c>
      <c r="V18" s="224">
        <f t="shared" si="8"/>
        <v>0</v>
      </c>
      <c r="W18" s="991">
        <f t="shared" si="9"/>
        <v>0</v>
      </c>
      <c r="X18" s="371">
        <f>IHD!AN18+IStroke!AN18+BreastCan!AN18+ColonCan!AN18+Diabetes!AN18</f>
        <v>0</v>
      </c>
      <c r="Y18" s="1006">
        <f>(U18*InputData!AO18)*EXP(-InputData!$BT$5*(B18-InputData!$B$1))</f>
        <v>0</v>
      </c>
      <c r="Z18" s="1010">
        <f>(W18*InputData!$BT$11)*EXP(-InputData!$BT$5*(B19-InputData!$B$1))</f>
        <v>0</v>
      </c>
      <c r="AA18" s="301"/>
      <c r="AB18" s="301"/>
      <c r="AC18" s="301"/>
      <c r="AD18" s="301"/>
      <c r="AE18" s="301"/>
      <c r="AF18" s="301"/>
    </row>
    <row r="19" spans="1:32">
      <c r="A19" t="s">
        <v>13</v>
      </c>
      <c r="B19">
        <f t="shared" si="10"/>
        <v>111</v>
      </c>
      <c r="C19" s="136">
        <f>InputData!C19</f>
        <v>0</v>
      </c>
      <c r="D19" s="55">
        <f t="shared" si="2"/>
        <v>1</v>
      </c>
      <c r="E19" s="18">
        <f t="shared" si="11"/>
        <v>0</v>
      </c>
      <c r="F19" s="18">
        <f t="shared" si="12"/>
        <v>0</v>
      </c>
      <c r="G19" s="18">
        <f t="shared" si="3"/>
        <v>0</v>
      </c>
      <c r="H19" s="56">
        <f>IF(ISERROR(SUM(G19:G$105)/E19),0,SUM(G19:G$105)/E19)</f>
        <v>0</v>
      </c>
      <c r="I19" s="57">
        <f>InputData!F19</f>
        <v>0</v>
      </c>
      <c r="J19" s="18">
        <f t="shared" si="4"/>
        <v>0</v>
      </c>
      <c r="K19" s="56">
        <f>IF(ISERROR(SUM(J19:J$105)/E19),0,SUM(J19:J$105)/E19)</f>
        <v>0</v>
      </c>
      <c r="L19" s="223">
        <f>C19+IHD!AL19+IStroke!AL19+BreastCan!AL19+ColonCan!AL19+Diabetes!AL19</f>
        <v>0</v>
      </c>
      <c r="M19" s="224">
        <f t="shared" si="13"/>
        <v>1</v>
      </c>
      <c r="N19" s="225">
        <f t="shared" si="5"/>
        <v>0</v>
      </c>
      <c r="O19" s="225">
        <f t="shared" si="0"/>
        <v>0</v>
      </c>
      <c r="P19" s="225">
        <f t="shared" si="6"/>
        <v>0</v>
      </c>
      <c r="Q19" s="226">
        <f>IF(ISERROR(SUM(P19:P$105)/N19),0,SUM(P19:P$105)/N19)</f>
        <v>0</v>
      </c>
      <c r="R19" s="132">
        <f>I19+IHD!AM19+IStroke!AM19+BreastCan!AM19+ColonCan!AM19+Diabetes!AM19</f>
        <v>0</v>
      </c>
      <c r="S19" s="225">
        <f t="shared" si="1"/>
        <v>0</v>
      </c>
      <c r="T19" s="226">
        <f>IF(ISERROR(SUM(S19:S$105)/N19),0,SUM(S19:S$105)/N19)</f>
        <v>0</v>
      </c>
      <c r="U19" s="1015">
        <f t="shared" si="7"/>
        <v>0</v>
      </c>
      <c r="V19" s="224">
        <f t="shared" si="8"/>
        <v>0</v>
      </c>
      <c r="W19" s="991">
        <f t="shared" si="9"/>
        <v>0</v>
      </c>
      <c r="X19" s="371">
        <f>IHD!AN19+IStroke!AN19+BreastCan!AN19+ColonCan!AN19+Diabetes!AN19</f>
        <v>0</v>
      </c>
      <c r="Y19" s="1006">
        <f>(U19*InputData!AO19)*EXP(-InputData!$BT$5*(B19-InputData!$B$1))</f>
        <v>0</v>
      </c>
      <c r="Z19" s="1010">
        <f>(W19*InputData!$BT$11)*EXP(-InputData!$BT$5*(B20-InputData!$B$1))</f>
        <v>0</v>
      </c>
      <c r="AA19" s="301"/>
      <c r="AB19" s="301"/>
      <c r="AC19" s="301"/>
      <c r="AD19" s="301"/>
      <c r="AE19" s="301"/>
      <c r="AF19" s="301"/>
    </row>
    <row r="20" spans="1:32">
      <c r="A20" t="s">
        <v>13</v>
      </c>
      <c r="B20">
        <f t="shared" si="10"/>
        <v>112</v>
      </c>
      <c r="C20" s="136">
        <f>InputData!C20</f>
        <v>0</v>
      </c>
      <c r="D20" s="55">
        <f t="shared" si="2"/>
        <v>1</v>
      </c>
      <c r="E20" s="18">
        <f t="shared" si="11"/>
        <v>0</v>
      </c>
      <c r="F20" s="18">
        <f t="shared" si="12"/>
        <v>0</v>
      </c>
      <c r="G20" s="18">
        <f t="shared" si="3"/>
        <v>0</v>
      </c>
      <c r="H20" s="56">
        <f>IF(ISERROR(SUM(G20:G$105)/E20),0,SUM(G20:G$105)/E20)</f>
        <v>0</v>
      </c>
      <c r="I20" s="57">
        <f>InputData!F20</f>
        <v>0</v>
      </c>
      <c r="J20" s="18">
        <f t="shared" si="4"/>
        <v>0</v>
      </c>
      <c r="K20" s="56">
        <f>IF(ISERROR(SUM(J20:J$105)/E20),0,SUM(J20:J$105)/E20)</f>
        <v>0</v>
      </c>
      <c r="L20" s="223">
        <f>C20+IHD!AL20+IStroke!AL20+BreastCan!AL20+ColonCan!AL20+Diabetes!AL20</f>
        <v>0</v>
      </c>
      <c r="M20" s="224">
        <f t="shared" si="13"/>
        <v>1</v>
      </c>
      <c r="N20" s="225">
        <f t="shared" si="5"/>
        <v>0</v>
      </c>
      <c r="O20" s="225">
        <f t="shared" si="0"/>
        <v>0</v>
      </c>
      <c r="P20" s="225">
        <f t="shared" si="6"/>
        <v>0</v>
      </c>
      <c r="Q20" s="226">
        <f>IF(ISERROR(SUM(P20:P$105)/N20),0,SUM(P20:P$105)/N20)</f>
        <v>0</v>
      </c>
      <c r="R20" s="132">
        <f>I20+IHD!AM20+IStroke!AM20+BreastCan!AM20+ColonCan!AM20+Diabetes!AM20</f>
        <v>0</v>
      </c>
      <c r="S20" s="225">
        <f t="shared" si="1"/>
        <v>0</v>
      </c>
      <c r="T20" s="226">
        <f>IF(ISERROR(SUM(S20:S$105)/N20),0,SUM(S20:S$105)/N20)</f>
        <v>0</v>
      </c>
      <c r="U20" s="1015">
        <f t="shared" si="7"/>
        <v>0</v>
      </c>
      <c r="V20" s="224">
        <f t="shared" si="8"/>
        <v>0</v>
      </c>
      <c r="W20" s="991">
        <f t="shared" si="9"/>
        <v>0</v>
      </c>
      <c r="X20" s="371">
        <f>IHD!AN20+IStroke!AN20+BreastCan!AN20+ColonCan!AN20+Diabetes!AN20</f>
        <v>0</v>
      </c>
      <c r="Y20" s="1006">
        <f>(U20*InputData!AO20)*EXP(-InputData!$BT$5*(B20-InputData!$B$1))</f>
        <v>0</v>
      </c>
      <c r="Z20" s="1010">
        <f>(W20*InputData!$BT$11)*EXP(-InputData!$BT$5*(B21-InputData!$B$1))</f>
        <v>0</v>
      </c>
      <c r="AA20" s="301"/>
      <c r="AB20" s="301"/>
      <c r="AC20" s="301"/>
      <c r="AD20" s="301"/>
      <c r="AE20" s="301"/>
      <c r="AF20" s="301"/>
    </row>
    <row r="21" spans="1:32">
      <c r="A21" t="s">
        <v>13</v>
      </c>
      <c r="B21">
        <f t="shared" si="10"/>
        <v>113</v>
      </c>
      <c r="C21" s="136">
        <f>InputData!C21</f>
        <v>0</v>
      </c>
      <c r="D21" s="55">
        <f t="shared" si="2"/>
        <v>1</v>
      </c>
      <c r="E21" s="18">
        <f t="shared" si="11"/>
        <v>0</v>
      </c>
      <c r="F21" s="18">
        <f t="shared" si="12"/>
        <v>0</v>
      </c>
      <c r="G21" s="18">
        <f t="shared" si="3"/>
        <v>0</v>
      </c>
      <c r="H21" s="56">
        <f>IF(ISERROR(SUM(G21:G$105)/E21),0,SUM(G21:G$105)/E21)</f>
        <v>0</v>
      </c>
      <c r="I21" s="57">
        <f>InputData!F21</f>
        <v>0</v>
      </c>
      <c r="J21" s="18">
        <f t="shared" si="4"/>
        <v>0</v>
      </c>
      <c r="K21" s="56">
        <f>IF(ISERROR(SUM(J21:J$105)/E21),0,SUM(J21:J$105)/E21)</f>
        <v>0</v>
      </c>
      <c r="L21" s="223">
        <f>C21+IHD!AL21+IStroke!AL21+BreastCan!AL21+ColonCan!AL21+Diabetes!AL21</f>
        <v>0</v>
      </c>
      <c r="M21" s="224">
        <f t="shared" si="13"/>
        <v>1</v>
      </c>
      <c r="N21" s="225">
        <f t="shared" si="5"/>
        <v>0</v>
      </c>
      <c r="O21" s="225">
        <f t="shared" si="0"/>
        <v>0</v>
      </c>
      <c r="P21" s="225">
        <f t="shared" si="6"/>
        <v>0</v>
      </c>
      <c r="Q21" s="226">
        <f>IF(ISERROR(SUM(P21:P$105)/N21),0,SUM(P21:P$105)/N21)</f>
        <v>0</v>
      </c>
      <c r="R21" s="132">
        <f>I21+IHD!AM21+IStroke!AM21+BreastCan!AM21+ColonCan!AM21+Diabetes!AM21</f>
        <v>0</v>
      </c>
      <c r="S21" s="225">
        <f t="shared" si="1"/>
        <v>0</v>
      </c>
      <c r="T21" s="226">
        <f>IF(ISERROR(SUM(S21:S$105)/N21),0,SUM(S21:S$105)/N21)</f>
        <v>0</v>
      </c>
      <c r="U21" s="1015">
        <f t="shared" si="7"/>
        <v>0</v>
      </c>
      <c r="V21" s="224">
        <f t="shared" si="8"/>
        <v>0</v>
      </c>
      <c r="W21" s="991">
        <f t="shared" si="9"/>
        <v>0</v>
      </c>
      <c r="X21" s="371">
        <f>IHD!AN21+IStroke!AN21+BreastCan!AN21+ColonCan!AN21+Diabetes!AN21</f>
        <v>0</v>
      </c>
      <c r="Y21" s="1006">
        <f>(U21*InputData!AO21)*EXP(-InputData!$BT$5*(B21-InputData!$B$1))</f>
        <v>0</v>
      </c>
      <c r="Z21" s="1010">
        <f>(W21*InputData!$BT$11)*EXP(-InputData!$BT$5*(B22-InputData!$B$1))</f>
        <v>0</v>
      </c>
      <c r="AA21" s="301"/>
      <c r="AB21" s="301"/>
      <c r="AC21" s="301"/>
      <c r="AD21" s="301"/>
      <c r="AE21" s="301"/>
      <c r="AF21" s="301"/>
    </row>
    <row r="22" spans="1:32">
      <c r="A22" t="s">
        <v>13</v>
      </c>
      <c r="B22">
        <f t="shared" si="10"/>
        <v>114</v>
      </c>
      <c r="C22" s="136">
        <f>InputData!C22</f>
        <v>0</v>
      </c>
      <c r="D22" s="55">
        <f t="shared" si="2"/>
        <v>1</v>
      </c>
      <c r="E22" s="18">
        <f t="shared" si="11"/>
        <v>0</v>
      </c>
      <c r="F22" s="18">
        <f t="shared" si="12"/>
        <v>0</v>
      </c>
      <c r="G22" s="18">
        <f t="shared" si="3"/>
        <v>0</v>
      </c>
      <c r="H22" s="56">
        <f>IF(ISERROR(SUM(G22:G$105)/E22),0,SUM(G22:G$105)/E22)</f>
        <v>0</v>
      </c>
      <c r="I22" s="57">
        <f>InputData!F22</f>
        <v>0</v>
      </c>
      <c r="J22" s="18">
        <f t="shared" si="4"/>
        <v>0</v>
      </c>
      <c r="K22" s="56">
        <f>IF(ISERROR(SUM(J22:J$105)/E22),0,SUM(J22:J$105)/E22)</f>
        <v>0</v>
      </c>
      <c r="L22" s="223">
        <f>C22+IHD!AL22+IStroke!AL22+BreastCan!AL22+ColonCan!AL22+Diabetes!AL22</f>
        <v>0</v>
      </c>
      <c r="M22" s="224">
        <f t="shared" si="13"/>
        <v>1</v>
      </c>
      <c r="N22" s="225">
        <f t="shared" si="5"/>
        <v>0</v>
      </c>
      <c r="O22" s="225">
        <f t="shared" si="0"/>
        <v>0</v>
      </c>
      <c r="P22" s="225">
        <f t="shared" si="6"/>
        <v>0</v>
      </c>
      <c r="Q22" s="226">
        <f>IF(ISERROR(SUM(P22:P$105)/N22),0,SUM(P22:P$105)/N22)</f>
        <v>0</v>
      </c>
      <c r="R22" s="132">
        <f>I22+IHD!AM22+IStroke!AM22+BreastCan!AM22+ColonCan!AM22+Diabetes!AM22</f>
        <v>0</v>
      </c>
      <c r="S22" s="225">
        <f t="shared" si="1"/>
        <v>0</v>
      </c>
      <c r="T22" s="226">
        <f>IF(ISERROR(SUM(S22:S$105)/N22),0,SUM(S22:S$105)/N22)</f>
        <v>0</v>
      </c>
      <c r="U22" s="1015">
        <f t="shared" si="7"/>
        <v>0</v>
      </c>
      <c r="V22" s="224">
        <f t="shared" si="8"/>
        <v>0</v>
      </c>
      <c r="W22" s="991">
        <f t="shared" si="9"/>
        <v>0</v>
      </c>
      <c r="X22" s="371">
        <f>IHD!AN22+IStroke!AN22+BreastCan!AN22+ColonCan!AN22+Diabetes!AN22</f>
        <v>0</v>
      </c>
      <c r="Y22" s="1006">
        <f>(U22*InputData!AO22)*EXP(-InputData!$BT$5*(B22-InputData!$B$1))</f>
        <v>0</v>
      </c>
      <c r="Z22" s="1010">
        <f>(W22*InputData!$BT$11)*EXP(-InputData!$BT$5*(B23-InputData!$B$1))</f>
        <v>0</v>
      </c>
      <c r="AA22" s="301"/>
      <c r="AB22" s="301"/>
      <c r="AC22" s="301"/>
      <c r="AD22" s="301"/>
      <c r="AE22" s="301"/>
      <c r="AF22" s="301"/>
    </row>
    <row r="23" spans="1:32">
      <c r="A23" t="s">
        <v>13</v>
      </c>
      <c r="B23">
        <f t="shared" si="10"/>
        <v>115</v>
      </c>
      <c r="C23" s="136">
        <f>InputData!C23</f>
        <v>0</v>
      </c>
      <c r="D23" s="55">
        <f t="shared" si="2"/>
        <v>1</v>
      </c>
      <c r="E23" s="18">
        <f t="shared" si="11"/>
        <v>0</v>
      </c>
      <c r="F23" s="18">
        <f t="shared" si="12"/>
        <v>0</v>
      </c>
      <c r="G23" s="18">
        <f t="shared" si="3"/>
        <v>0</v>
      </c>
      <c r="H23" s="56">
        <f>IF(ISERROR(SUM(G23:G$105)/E23),0,SUM(G23:G$105)/E23)</f>
        <v>0</v>
      </c>
      <c r="I23" s="57">
        <f>InputData!F23</f>
        <v>0</v>
      </c>
      <c r="J23" s="18">
        <f t="shared" si="4"/>
        <v>0</v>
      </c>
      <c r="K23" s="56">
        <f>IF(ISERROR(SUM(J23:J$105)/E23),0,SUM(J23:J$105)/E23)</f>
        <v>0</v>
      </c>
      <c r="L23" s="223">
        <f>C23+IHD!AL23+IStroke!AL23+BreastCan!AL23+ColonCan!AL23+Diabetes!AL23</f>
        <v>0</v>
      </c>
      <c r="M23" s="224">
        <f t="shared" si="13"/>
        <v>1</v>
      </c>
      <c r="N23" s="225">
        <f t="shared" si="5"/>
        <v>0</v>
      </c>
      <c r="O23" s="225">
        <f t="shared" si="0"/>
        <v>0</v>
      </c>
      <c r="P23" s="225">
        <f t="shared" si="6"/>
        <v>0</v>
      </c>
      <c r="Q23" s="226">
        <f>IF(ISERROR(SUM(P23:P$105)/N23),0,SUM(P23:P$105)/N23)</f>
        <v>0</v>
      </c>
      <c r="R23" s="132">
        <f>I23+IHD!AM23+IStroke!AM23+BreastCan!AM23+ColonCan!AM23+Diabetes!AM23</f>
        <v>0</v>
      </c>
      <c r="S23" s="225">
        <f t="shared" si="1"/>
        <v>0</v>
      </c>
      <c r="T23" s="226">
        <f>IF(ISERROR(SUM(S23:S$105)/N23),0,SUM(S23:S$105)/N23)</f>
        <v>0</v>
      </c>
      <c r="U23" s="1015">
        <f t="shared" si="7"/>
        <v>0</v>
      </c>
      <c r="V23" s="224">
        <f t="shared" si="8"/>
        <v>0</v>
      </c>
      <c r="W23" s="991">
        <f t="shared" si="9"/>
        <v>0</v>
      </c>
      <c r="X23" s="371">
        <f>IHD!AN23+IStroke!AN23+BreastCan!AN23+ColonCan!AN23+Diabetes!AN23</f>
        <v>0</v>
      </c>
      <c r="Y23" s="1006">
        <f>(U23*InputData!AO23)*EXP(-InputData!$BT$5*(B23-InputData!$B$1))</f>
        <v>0</v>
      </c>
      <c r="Z23" s="1010">
        <f>(W23*InputData!$BT$11)*EXP(-InputData!$BT$5*(B24-InputData!$B$1))</f>
        <v>0</v>
      </c>
      <c r="AA23" s="301"/>
      <c r="AB23" s="301"/>
      <c r="AC23" s="301"/>
      <c r="AD23" s="301"/>
      <c r="AE23" s="301"/>
      <c r="AF23" s="301"/>
    </row>
    <row r="24" spans="1:32">
      <c r="A24" t="s">
        <v>13</v>
      </c>
      <c r="B24">
        <f t="shared" si="10"/>
        <v>116</v>
      </c>
      <c r="C24" s="136">
        <f>InputData!C24</f>
        <v>0</v>
      </c>
      <c r="D24" s="55">
        <f t="shared" si="2"/>
        <v>1</v>
      </c>
      <c r="E24" s="18">
        <f t="shared" si="11"/>
        <v>0</v>
      </c>
      <c r="F24" s="18">
        <f t="shared" si="12"/>
        <v>0</v>
      </c>
      <c r="G24" s="18">
        <f t="shared" si="3"/>
        <v>0</v>
      </c>
      <c r="H24" s="56">
        <f>IF(ISERROR(SUM(G24:G$105)/E24),0,SUM(G24:G$105)/E24)</f>
        <v>0</v>
      </c>
      <c r="I24" s="57">
        <f>InputData!F24</f>
        <v>0</v>
      </c>
      <c r="J24" s="18">
        <f t="shared" si="4"/>
        <v>0</v>
      </c>
      <c r="K24" s="56">
        <f>IF(ISERROR(SUM(J24:J$105)/E24),0,SUM(J24:J$105)/E24)</f>
        <v>0</v>
      </c>
      <c r="L24" s="223">
        <f>C24+IHD!AL24+IStroke!AL24+BreastCan!AL24+ColonCan!AL24+Diabetes!AL24</f>
        <v>0</v>
      </c>
      <c r="M24" s="224">
        <f t="shared" si="13"/>
        <v>1</v>
      </c>
      <c r="N24" s="225">
        <f t="shared" si="5"/>
        <v>0</v>
      </c>
      <c r="O24" s="225">
        <f t="shared" si="0"/>
        <v>0</v>
      </c>
      <c r="P24" s="225">
        <f t="shared" si="6"/>
        <v>0</v>
      </c>
      <c r="Q24" s="226">
        <f>IF(ISERROR(SUM(P24:P$105)/N24),0,SUM(P24:P$105)/N24)</f>
        <v>0</v>
      </c>
      <c r="R24" s="132">
        <f>I24+IHD!AM24+IStroke!AM24+BreastCan!AM24+ColonCan!AM24+Diabetes!AM24</f>
        <v>0</v>
      </c>
      <c r="S24" s="225">
        <f t="shared" si="1"/>
        <v>0</v>
      </c>
      <c r="T24" s="226">
        <f>IF(ISERROR(SUM(S24:S$105)/N24),0,SUM(S24:S$105)/N24)</f>
        <v>0</v>
      </c>
      <c r="U24" s="1015">
        <f t="shared" si="7"/>
        <v>0</v>
      </c>
      <c r="V24" s="224">
        <f t="shared" si="8"/>
        <v>0</v>
      </c>
      <c r="W24" s="991">
        <f t="shared" si="9"/>
        <v>0</v>
      </c>
      <c r="X24" s="371">
        <f>IHD!AN24+IStroke!AN24+BreastCan!AN24+ColonCan!AN24+Diabetes!AN24</f>
        <v>0</v>
      </c>
      <c r="Y24" s="1006">
        <f>(U24*InputData!AO24)*EXP(-InputData!$BT$5*(B24-InputData!$B$1))</f>
        <v>0</v>
      </c>
      <c r="Z24" s="1010">
        <f>(W24*InputData!$BT$11)*EXP(-InputData!$BT$5*(B25-InputData!$B$1))</f>
        <v>0</v>
      </c>
      <c r="AA24" s="301"/>
      <c r="AB24" s="301"/>
      <c r="AC24" s="301"/>
      <c r="AD24" s="301"/>
      <c r="AE24" s="301"/>
      <c r="AF24" s="301"/>
    </row>
    <row r="25" spans="1:32">
      <c r="A25" t="s">
        <v>13</v>
      </c>
      <c r="B25">
        <f t="shared" si="10"/>
        <v>117</v>
      </c>
      <c r="C25" s="136">
        <f>InputData!C25</f>
        <v>0</v>
      </c>
      <c r="D25" s="55">
        <f t="shared" si="2"/>
        <v>1</v>
      </c>
      <c r="E25" s="18">
        <f t="shared" si="11"/>
        <v>0</v>
      </c>
      <c r="F25" s="18">
        <f t="shared" si="12"/>
        <v>0</v>
      </c>
      <c r="G25" s="18">
        <f t="shared" si="3"/>
        <v>0</v>
      </c>
      <c r="H25" s="56">
        <f>IF(ISERROR(SUM(G25:G$105)/E25),0,SUM(G25:G$105)/E25)</f>
        <v>0</v>
      </c>
      <c r="I25" s="57">
        <f>InputData!F25</f>
        <v>0</v>
      </c>
      <c r="J25" s="18">
        <f t="shared" si="4"/>
        <v>0</v>
      </c>
      <c r="K25" s="56">
        <f>IF(ISERROR(SUM(J25:J$105)/E25),0,SUM(J25:J$105)/E25)</f>
        <v>0</v>
      </c>
      <c r="L25" s="223">
        <f>C25+IHD!AL25+IStroke!AL25+BreastCan!AL25+ColonCan!AL25+Diabetes!AL25</f>
        <v>0</v>
      </c>
      <c r="M25" s="224">
        <f t="shared" si="13"/>
        <v>1</v>
      </c>
      <c r="N25" s="225">
        <f t="shared" si="5"/>
        <v>0</v>
      </c>
      <c r="O25" s="225">
        <f t="shared" si="0"/>
        <v>0</v>
      </c>
      <c r="P25" s="225">
        <f t="shared" si="6"/>
        <v>0</v>
      </c>
      <c r="Q25" s="226">
        <f>IF(ISERROR(SUM(P25:P$105)/N25),0,SUM(P25:P$105)/N25)</f>
        <v>0</v>
      </c>
      <c r="R25" s="132">
        <f>I25+IHD!AM25+IStroke!AM25+BreastCan!AM25+ColonCan!AM25+Diabetes!AM25</f>
        <v>0</v>
      </c>
      <c r="S25" s="225">
        <f t="shared" si="1"/>
        <v>0</v>
      </c>
      <c r="T25" s="226">
        <f>IF(ISERROR(SUM(S25:S$105)/N25),0,SUM(S25:S$105)/N25)</f>
        <v>0</v>
      </c>
      <c r="U25" s="1015">
        <f t="shared" si="7"/>
        <v>0</v>
      </c>
      <c r="V25" s="224">
        <f t="shared" si="8"/>
        <v>0</v>
      </c>
      <c r="W25" s="991">
        <f t="shared" si="9"/>
        <v>0</v>
      </c>
      <c r="X25" s="371">
        <f>IHD!AN25+IStroke!AN25+BreastCan!AN25+ColonCan!AN25+Diabetes!AN25</f>
        <v>0</v>
      </c>
      <c r="Y25" s="1006">
        <f>(U25*InputData!AO25)*EXP(-InputData!$BT$5*(B25-InputData!$B$1))</f>
        <v>0</v>
      </c>
      <c r="Z25" s="1010">
        <f>(W25*InputData!$BT$11)*EXP(-InputData!$BT$5*(B26-InputData!$B$1))</f>
        <v>0</v>
      </c>
      <c r="AA25" s="301"/>
      <c r="AB25" s="301"/>
      <c r="AC25" s="301"/>
      <c r="AD25" s="301"/>
      <c r="AE25" s="301"/>
      <c r="AF25" s="301"/>
    </row>
    <row r="26" spans="1:32">
      <c r="A26" t="s">
        <v>13</v>
      </c>
      <c r="B26">
        <f t="shared" si="10"/>
        <v>118</v>
      </c>
      <c r="C26" s="136">
        <f>InputData!C26</f>
        <v>0</v>
      </c>
      <c r="D26" s="55">
        <f t="shared" si="2"/>
        <v>1</v>
      </c>
      <c r="E26" s="18">
        <f t="shared" si="11"/>
        <v>0</v>
      </c>
      <c r="F26" s="18">
        <f t="shared" si="12"/>
        <v>0</v>
      </c>
      <c r="G26" s="18">
        <f t="shared" si="3"/>
        <v>0</v>
      </c>
      <c r="H26" s="56">
        <f>IF(ISERROR(SUM(G26:G$105)/E26),0,SUM(G26:G$105)/E26)</f>
        <v>0</v>
      </c>
      <c r="I26" s="57">
        <f>InputData!F26</f>
        <v>0</v>
      </c>
      <c r="J26" s="18">
        <f t="shared" si="4"/>
        <v>0</v>
      </c>
      <c r="K26" s="56">
        <f>IF(ISERROR(SUM(J26:J$105)/E26),0,SUM(J26:J$105)/E26)</f>
        <v>0</v>
      </c>
      <c r="L26" s="223">
        <f>C26+IHD!AL26+IStroke!AL26+BreastCan!AL26+ColonCan!AL26+Diabetes!AL26</f>
        <v>0</v>
      </c>
      <c r="M26" s="224">
        <f t="shared" si="13"/>
        <v>1</v>
      </c>
      <c r="N26" s="225">
        <f t="shared" si="5"/>
        <v>0</v>
      </c>
      <c r="O26" s="225">
        <f t="shared" si="0"/>
        <v>0</v>
      </c>
      <c r="P26" s="225">
        <f t="shared" si="6"/>
        <v>0</v>
      </c>
      <c r="Q26" s="226">
        <f>IF(ISERROR(SUM(P26:P$105)/N26),0,SUM(P26:P$105)/N26)</f>
        <v>0</v>
      </c>
      <c r="R26" s="132">
        <f>I26+IHD!AM26+IStroke!AM26+BreastCan!AM26+ColonCan!AM26+Diabetes!AM26</f>
        <v>0</v>
      </c>
      <c r="S26" s="225">
        <f t="shared" si="1"/>
        <v>0</v>
      </c>
      <c r="T26" s="226">
        <f>IF(ISERROR(SUM(S26:S$105)/N26),0,SUM(S26:S$105)/N26)</f>
        <v>0</v>
      </c>
      <c r="U26" s="1015">
        <f t="shared" si="7"/>
        <v>0</v>
      </c>
      <c r="V26" s="224">
        <f t="shared" si="8"/>
        <v>0</v>
      </c>
      <c r="W26" s="991">
        <f t="shared" si="9"/>
        <v>0</v>
      </c>
      <c r="X26" s="371">
        <f>IHD!AN26+IStroke!AN26+BreastCan!AN26+ColonCan!AN26+Diabetes!AN26</f>
        <v>0</v>
      </c>
      <c r="Y26" s="1006">
        <f>(U26*InputData!AO26)*EXP(-InputData!$BT$5*(B26-InputData!$B$1))</f>
        <v>0</v>
      </c>
      <c r="Z26" s="1010">
        <f>(W26*InputData!$BT$11)*EXP(-InputData!$BT$5*(B27-InputData!$B$1))</f>
        <v>0</v>
      </c>
      <c r="AA26" s="301"/>
      <c r="AB26" s="301"/>
      <c r="AC26" s="301"/>
      <c r="AD26" s="301"/>
      <c r="AE26" s="301"/>
      <c r="AF26" s="301"/>
    </row>
    <row r="27" spans="1:32">
      <c r="A27" t="s">
        <v>13</v>
      </c>
      <c r="B27">
        <f t="shared" si="10"/>
        <v>119</v>
      </c>
      <c r="C27" s="136">
        <f>InputData!C27</f>
        <v>0</v>
      </c>
      <c r="D27" s="55">
        <f t="shared" si="2"/>
        <v>1</v>
      </c>
      <c r="E27" s="18">
        <f t="shared" si="11"/>
        <v>0</v>
      </c>
      <c r="F27" s="18">
        <f t="shared" si="12"/>
        <v>0</v>
      </c>
      <c r="G27" s="18">
        <f t="shared" si="3"/>
        <v>0</v>
      </c>
      <c r="H27" s="56">
        <f>IF(ISERROR(SUM(G27:G$105)/E27),0,SUM(G27:G$105)/E27)</f>
        <v>0</v>
      </c>
      <c r="I27" s="57">
        <f>InputData!F27</f>
        <v>0</v>
      </c>
      <c r="J27" s="18">
        <f t="shared" si="4"/>
        <v>0</v>
      </c>
      <c r="K27" s="56">
        <f>IF(ISERROR(SUM(J27:J$105)/E27),0,SUM(J27:J$105)/E27)</f>
        <v>0</v>
      </c>
      <c r="L27" s="223">
        <f>C27+IHD!AL27+IStroke!AL27+BreastCan!AL27+ColonCan!AL27+Diabetes!AL27</f>
        <v>0</v>
      </c>
      <c r="M27" s="224">
        <f t="shared" si="13"/>
        <v>1</v>
      </c>
      <c r="N27" s="225">
        <f t="shared" si="5"/>
        <v>0</v>
      </c>
      <c r="O27" s="225">
        <f t="shared" si="0"/>
        <v>0</v>
      </c>
      <c r="P27" s="225">
        <f t="shared" si="6"/>
        <v>0</v>
      </c>
      <c r="Q27" s="226">
        <f>IF(ISERROR(SUM(P27:P$105)/N27),0,SUM(P27:P$105)/N27)</f>
        <v>0</v>
      </c>
      <c r="R27" s="132">
        <f>I27+IHD!AM27+IStroke!AM27+BreastCan!AM27+ColonCan!AM27+Diabetes!AM27</f>
        <v>0</v>
      </c>
      <c r="S27" s="225">
        <f t="shared" si="1"/>
        <v>0</v>
      </c>
      <c r="T27" s="226">
        <f>IF(ISERROR(SUM(S27:S$105)/N27),0,SUM(S27:S$105)/N27)</f>
        <v>0</v>
      </c>
      <c r="U27" s="1015">
        <f t="shared" si="7"/>
        <v>0</v>
      </c>
      <c r="V27" s="224">
        <f t="shared" si="8"/>
        <v>0</v>
      </c>
      <c r="W27" s="991">
        <f t="shared" si="9"/>
        <v>0</v>
      </c>
      <c r="X27" s="371">
        <f>IHD!AN27+IStroke!AN27+BreastCan!AN27+ColonCan!AN27+Diabetes!AN27</f>
        <v>0</v>
      </c>
      <c r="Y27" s="1006">
        <f>(U27*InputData!AO27)*EXP(-InputData!$BT$5*(B27-InputData!$B$1))</f>
        <v>0</v>
      </c>
      <c r="Z27" s="1010">
        <f>(W27*InputData!$BT$11)*EXP(-InputData!$BT$5*(B28-InputData!$B$1))</f>
        <v>0</v>
      </c>
      <c r="AA27" s="301"/>
      <c r="AB27" s="301"/>
      <c r="AC27" s="301"/>
      <c r="AD27" s="301"/>
      <c r="AE27" s="301"/>
      <c r="AF27" s="301"/>
    </row>
    <row r="28" spans="1:32">
      <c r="A28" t="s">
        <v>13</v>
      </c>
      <c r="B28">
        <f t="shared" si="10"/>
        <v>120</v>
      </c>
      <c r="C28" s="136">
        <f>InputData!C28</f>
        <v>0</v>
      </c>
      <c r="D28" s="55">
        <f t="shared" si="2"/>
        <v>1</v>
      </c>
      <c r="E28" s="18">
        <f t="shared" si="11"/>
        <v>0</v>
      </c>
      <c r="F28" s="18">
        <f t="shared" si="12"/>
        <v>0</v>
      </c>
      <c r="G28" s="18">
        <f t="shared" si="3"/>
        <v>0</v>
      </c>
      <c r="H28" s="56">
        <f>IF(ISERROR(SUM(G28:G$105)/E28),0,SUM(G28:G$105)/E28)</f>
        <v>0</v>
      </c>
      <c r="I28" s="57">
        <f>InputData!F28</f>
        <v>0</v>
      </c>
      <c r="J28" s="18">
        <f t="shared" si="4"/>
        <v>0</v>
      </c>
      <c r="K28" s="56">
        <f>IF(ISERROR(SUM(J28:J$105)/E28),0,SUM(J28:J$105)/E28)</f>
        <v>0</v>
      </c>
      <c r="L28" s="223">
        <f>C28+IHD!AL28+IStroke!AL28+BreastCan!AL28+ColonCan!AL28+Diabetes!AL28</f>
        <v>0</v>
      </c>
      <c r="M28" s="224">
        <f t="shared" si="13"/>
        <v>1</v>
      </c>
      <c r="N28" s="225">
        <f t="shared" si="5"/>
        <v>0</v>
      </c>
      <c r="O28" s="225">
        <f t="shared" si="0"/>
        <v>0</v>
      </c>
      <c r="P28" s="225">
        <f t="shared" si="6"/>
        <v>0</v>
      </c>
      <c r="Q28" s="226">
        <f>IF(ISERROR(SUM(P28:P$105)/N28),0,SUM(P28:P$105)/N28)</f>
        <v>0</v>
      </c>
      <c r="R28" s="132">
        <f>I28+IHD!AM28+IStroke!AM28+BreastCan!AM28+ColonCan!AM28+Diabetes!AM28</f>
        <v>0</v>
      </c>
      <c r="S28" s="225">
        <f t="shared" si="1"/>
        <v>0</v>
      </c>
      <c r="T28" s="226">
        <f>IF(ISERROR(SUM(S28:S$105)/N28),0,SUM(S28:S$105)/N28)</f>
        <v>0</v>
      </c>
      <c r="U28" s="1015">
        <f t="shared" si="7"/>
        <v>0</v>
      </c>
      <c r="V28" s="224">
        <f t="shared" si="8"/>
        <v>0</v>
      </c>
      <c r="W28" s="991">
        <f t="shared" si="9"/>
        <v>0</v>
      </c>
      <c r="X28" s="371">
        <f>IHD!AN28+IStroke!AN28+BreastCan!AN28+ColonCan!AN28+Diabetes!AN28</f>
        <v>0</v>
      </c>
      <c r="Y28" s="1006">
        <f>(U28*InputData!AO28)*EXP(-InputData!$BT$5*(B28-InputData!$B$1))</f>
        <v>0</v>
      </c>
      <c r="Z28" s="1010">
        <f>(W28*InputData!$BT$11)*EXP(-InputData!$BT$5*(B29-InputData!$B$1))</f>
        <v>0</v>
      </c>
      <c r="AA28" s="301"/>
      <c r="AB28" s="301"/>
      <c r="AC28" s="301"/>
      <c r="AD28" s="301"/>
      <c r="AE28" s="301"/>
      <c r="AF28" s="301"/>
    </row>
    <row r="29" spans="1:32">
      <c r="A29" t="s">
        <v>13</v>
      </c>
      <c r="B29">
        <f t="shared" si="10"/>
        <v>121</v>
      </c>
      <c r="C29" s="136">
        <f>InputData!C29</f>
        <v>0</v>
      </c>
      <c r="D29" s="55">
        <f t="shared" si="2"/>
        <v>1</v>
      </c>
      <c r="E29" s="18">
        <f t="shared" si="11"/>
        <v>0</v>
      </c>
      <c r="F29" s="18">
        <f t="shared" si="12"/>
        <v>0</v>
      </c>
      <c r="G29" s="18">
        <f t="shared" si="3"/>
        <v>0</v>
      </c>
      <c r="H29" s="56">
        <f>IF(ISERROR(SUM(G29:G$105)/E29),0,SUM(G29:G$105)/E29)</f>
        <v>0</v>
      </c>
      <c r="I29" s="57">
        <f>InputData!F29</f>
        <v>0</v>
      </c>
      <c r="J29" s="18">
        <f t="shared" si="4"/>
        <v>0</v>
      </c>
      <c r="K29" s="56">
        <f>IF(ISERROR(SUM(J29:J$105)/E29),0,SUM(J29:J$105)/E29)</f>
        <v>0</v>
      </c>
      <c r="L29" s="223">
        <f>C29+IHD!AL29+IStroke!AL29+BreastCan!AL29+ColonCan!AL29+Diabetes!AL29</f>
        <v>0</v>
      </c>
      <c r="M29" s="224">
        <f t="shared" si="13"/>
        <v>1</v>
      </c>
      <c r="N29" s="225">
        <f t="shared" si="5"/>
        <v>0</v>
      </c>
      <c r="O29" s="225">
        <f t="shared" si="0"/>
        <v>0</v>
      </c>
      <c r="P29" s="225">
        <f t="shared" si="6"/>
        <v>0</v>
      </c>
      <c r="Q29" s="226">
        <f>IF(ISERROR(SUM(P29:P$105)/N29),0,SUM(P29:P$105)/N29)</f>
        <v>0</v>
      </c>
      <c r="R29" s="132">
        <f>I29+IHD!AM29+IStroke!AM29+BreastCan!AM29+ColonCan!AM29+Diabetes!AM29</f>
        <v>0</v>
      </c>
      <c r="S29" s="225">
        <f t="shared" si="1"/>
        <v>0</v>
      </c>
      <c r="T29" s="226">
        <f>IF(ISERROR(SUM(S29:S$105)/N29),0,SUM(S29:S$105)/N29)</f>
        <v>0</v>
      </c>
      <c r="U29" s="1015">
        <f t="shared" si="7"/>
        <v>0</v>
      </c>
      <c r="V29" s="224">
        <f t="shared" si="8"/>
        <v>0</v>
      </c>
      <c r="W29" s="991">
        <f t="shared" si="9"/>
        <v>0</v>
      </c>
      <c r="X29" s="371">
        <f>IHD!AN29+IStroke!AN29+BreastCan!AN29+ColonCan!AN29+Diabetes!AN29</f>
        <v>0</v>
      </c>
      <c r="Y29" s="1006">
        <f>(U29*InputData!AO29)*EXP(-InputData!$BT$5*(B29-InputData!$B$1))</f>
        <v>0</v>
      </c>
      <c r="Z29" s="1010">
        <f>(W29*InputData!$BT$11)*EXP(-InputData!$BT$5*(B30-InputData!$B$1))</f>
        <v>0</v>
      </c>
      <c r="AA29" s="301"/>
      <c r="AB29" s="301"/>
      <c r="AC29" s="301"/>
      <c r="AD29" s="301"/>
      <c r="AE29" s="301"/>
      <c r="AF29" s="301"/>
    </row>
    <row r="30" spans="1:32">
      <c r="A30" t="s">
        <v>13</v>
      </c>
      <c r="B30">
        <f t="shared" si="10"/>
        <v>122</v>
      </c>
      <c r="C30" s="136">
        <f>InputData!C30</f>
        <v>0</v>
      </c>
      <c r="D30" s="55">
        <f t="shared" si="2"/>
        <v>1</v>
      </c>
      <c r="E30" s="18">
        <f t="shared" si="11"/>
        <v>0</v>
      </c>
      <c r="F30" s="18">
        <f t="shared" si="12"/>
        <v>0</v>
      </c>
      <c r="G30" s="18">
        <f t="shared" si="3"/>
        <v>0</v>
      </c>
      <c r="H30" s="56">
        <f>IF(ISERROR(SUM(G30:G$105)/E30),0,SUM(G30:G$105)/E30)</f>
        <v>0</v>
      </c>
      <c r="I30" s="57">
        <f>InputData!F30</f>
        <v>0</v>
      </c>
      <c r="J30" s="18">
        <f t="shared" si="4"/>
        <v>0</v>
      </c>
      <c r="K30" s="56">
        <f>IF(ISERROR(SUM(J30:J$105)/E30),0,SUM(J30:J$105)/E30)</f>
        <v>0</v>
      </c>
      <c r="L30" s="223">
        <f>C30+IHD!AL30+IStroke!AL30+BreastCan!AL30+ColonCan!AL30+Diabetes!AL30</f>
        <v>0</v>
      </c>
      <c r="M30" s="224">
        <f t="shared" si="13"/>
        <v>1</v>
      </c>
      <c r="N30" s="225">
        <f t="shared" si="5"/>
        <v>0</v>
      </c>
      <c r="O30" s="225">
        <f t="shared" si="0"/>
        <v>0</v>
      </c>
      <c r="P30" s="225">
        <f t="shared" si="6"/>
        <v>0</v>
      </c>
      <c r="Q30" s="226">
        <f>IF(ISERROR(SUM(P30:P$105)/N30),0,SUM(P30:P$105)/N30)</f>
        <v>0</v>
      </c>
      <c r="R30" s="132">
        <f>I30+IHD!AM30+IStroke!AM30+BreastCan!AM30+ColonCan!AM30+Diabetes!AM30</f>
        <v>0</v>
      </c>
      <c r="S30" s="225">
        <f t="shared" si="1"/>
        <v>0</v>
      </c>
      <c r="T30" s="226">
        <f>IF(ISERROR(SUM(S30:S$105)/N30),0,SUM(S30:S$105)/N30)</f>
        <v>0</v>
      </c>
      <c r="U30" s="1015">
        <f t="shared" si="7"/>
        <v>0</v>
      </c>
      <c r="V30" s="224">
        <f t="shared" si="8"/>
        <v>0</v>
      </c>
      <c r="W30" s="991">
        <f t="shared" si="9"/>
        <v>0</v>
      </c>
      <c r="X30" s="371">
        <f>IHD!AN30+IStroke!AN30+BreastCan!AN30+ColonCan!AN30+Diabetes!AN30</f>
        <v>0</v>
      </c>
      <c r="Y30" s="1006">
        <f>(U30*InputData!AO30)*EXP(-InputData!$BT$5*(B30-InputData!$B$1))</f>
        <v>0</v>
      </c>
      <c r="Z30" s="1010">
        <f>(W30*InputData!$BT$11)*EXP(-InputData!$BT$5*(B31-InputData!$B$1))</f>
        <v>0</v>
      </c>
      <c r="AA30" s="301"/>
      <c r="AB30" s="301"/>
      <c r="AC30" s="301"/>
      <c r="AD30" s="301"/>
      <c r="AE30" s="301"/>
      <c r="AF30" s="301"/>
    </row>
    <row r="31" spans="1:32">
      <c r="A31" t="s">
        <v>13</v>
      </c>
      <c r="B31">
        <f t="shared" si="10"/>
        <v>123</v>
      </c>
      <c r="C31" s="136">
        <f>InputData!C31</f>
        <v>0</v>
      </c>
      <c r="D31" s="55">
        <f t="shared" si="2"/>
        <v>1</v>
      </c>
      <c r="E31" s="18">
        <f t="shared" si="11"/>
        <v>0</v>
      </c>
      <c r="F31" s="18">
        <f t="shared" si="12"/>
        <v>0</v>
      </c>
      <c r="G31" s="18">
        <f t="shared" si="3"/>
        <v>0</v>
      </c>
      <c r="H31" s="56">
        <f>IF(ISERROR(SUM(G31:G$105)/E31),0,SUM(G31:G$105)/E31)</f>
        <v>0</v>
      </c>
      <c r="I31" s="57">
        <f>InputData!F31</f>
        <v>0</v>
      </c>
      <c r="J31" s="18">
        <f t="shared" si="4"/>
        <v>0</v>
      </c>
      <c r="K31" s="56">
        <f>IF(ISERROR(SUM(J31:J$105)/E31),0,SUM(J31:J$105)/E31)</f>
        <v>0</v>
      </c>
      <c r="L31" s="223">
        <f>C31+IHD!AL31+IStroke!AL31+BreastCan!AL31+ColonCan!AL31+Diabetes!AL31</f>
        <v>0</v>
      </c>
      <c r="M31" s="224">
        <f t="shared" si="13"/>
        <v>1</v>
      </c>
      <c r="N31" s="225">
        <f t="shared" si="5"/>
        <v>0</v>
      </c>
      <c r="O31" s="225">
        <f t="shared" si="0"/>
        <v>0</v>
      </c>
      <c r="P31" s="225">
        <f t="shared" si="6"/>
        <v>0</v>
      </c>
      <c r="Q31" s="226">
        <f>IF(ISERROR(SUM(P31:P$105)/N31),0,SUM(P31:P$105)/N31)</f>
        <v>0</v>
      </c>
      <c r="R31" s="132">
        <f>I31+IHD!AM31+IStroke!AM31+BreastCan!AM31+ColonCan!AM31+Diabetes!AM31</f>
        <v>0</v>
      </c>
      <c r="S31" s="225">
        <f t="shared" si="1"/>
        <v>0</v>
      </c>
      <c r="T31" s="226">
        <f>IF(ISERROR(SUM(S31:S$105)/N31),0,SUM(S31:S$105)/N31)</f>
        <v>0</v>
      </c>
      <c r="U31" s="1015">
        <f t="shared" si="7"/>
        <v>0</v>
      </c>
      <c r="V31" s="224">
        <f t="shared" si="8"/>
        <v>0</v>
      </c>
      <c r="W31" s="991">
        <f t="shared" si="9"/>
        <v>0</v>
      </c>
      <c r="X31" s="371">
        <f>IHD!AN31+IStroke!AN31+BreastCan!AN31+ColonCan!AN31+Diabetes!AN31</f>
        <v>0</v>
      </c>
      <c r="Y31" s="1006">
        <f>(U31*InputData!AO31)*EXP(-InputData!$BT$5*(B31-InputData!$B$1))</f>
        <v>0</v>
      </c>
      <c r="Z31" s="1010">
        <f>(W31*InputData!$BT$11)*EXP(-InputData!$BT$5*(B32-InputData!$B$1))</f>
        <v>0</v>
      </c>
      <c r="AA31" s="301"/>
      <c r="AB31" s="301"/>
      <c r="AC31" s="301"/>
      <c r="AD31" s="301"/>
      <c r="AE31" s="301"/>
      <c r="AF31" s="301"/>
    </row>
    <row r="32" spans="1:32">
      <c r="A32" t="s">
        <v>13</v>
      </c>
      <c r="B32">
        <f t="shared" si="10"/>
        <v>124</v>
      </c>
      <c r="C32" s="136">
        <f>InputData!C32</f>
        <v>0</v>
      </c>
      <c r="D32" s="55">
        <f t="shared" si="2"/>
        <v>1</v>
      </c>
      <c r="E32" s="18">
        <f t="shared" si="11"/>
        <v>0</v>
      </c>
      <c r="F32" s="18">
        <f t="shared" si="12"/>
        <v>0</v>
      </c>
      <c r="G32" s="18">
        <f t="shared" si="3"/>
        <v>0</v>
      </c>
      <c r="H32" s="56">
        <f>IF(ISERROR(SUM(G32:G$105)/E32),0,SUM(G32:G$105)/E32)</f>
        <v>0</v>
      </c>
      <c r="I32" s="57">
        <f>InputData!F32</f>
        <v>0</v>
      </c>
      <c r="J32" s="18">
        <f t="shared" si="4"/>
        <v>0</v>
      </c>
      <c r="K32" s="56">
        <f>IF(ISERROR(SUM(J32:J$105)/E32),0,SUM(J32:J$105)/E32)</f>
        <v>0</v>
      </c>
      <c r="L32" s="223">
        <f>C32+IHD!AL32+IStroke!AL32+BreastCan!AL32+ColonCan!AL32+Diabetes!AL32</f>
        <v>0</v>
      </c>
      <c r="M32" s="224">
        <f t="shared" si="13"/>
        <v>1</v>
      </c>
      <c r="N32" s="225">
        <f t="shared" si="5"/>
        <v>0</v>
      </c>
      <c r="O32" s="225">
        <f t="shared" si="0"/>
        <v>0</v>
      </c>
      <c r="P32" s="225">
        <f t="shared" si="6"/>
        <v>0</v>
      </c>
      <c r="Q32" s="226">
        <f>IF(ISERROR(SUM(P32:P$105)/N32),0,SUM(P32:P$105)/N32)</f>
        <v>0</v>
      </c>
      <c r="R32" s="132">
        <f>I32+IHD!AM32+IStroke!AM32+BreastCan!AM32+ColonCan!AM32+Diabetes!AM32</f>
        <v>0</v>
      </c>
      <c r="S32" s="225">
        <f t="shared" si="1"/>
        <v>0</v>
      </c>
      <c r="T32" s="226">
        <f>IF(ISERROR(SUM(S32:S$105)/N32),0,SUM(S32:S$105)/N32)</f>
        <v>0</v>
      </c>
      <c r="U32" s="1015">
        <f t="shared" si="7"/>
        <v>0</v>
      </c>
      <c r="V32" s="224">
        <f t="shared" si="8"/>
        <v>0</v>
      </c>
      <c r="W32" s="991">
        <f t="shared" si="9"/>
        <v>0</v>
      </c>
      <c r="X32" s="371">
        <f>IHD!AN32+IStroke!AN32+BreastCan!AN32+ColonCan!AN32+Diabetes!AN32</f>
        <v>0</v>
      </c>
      <c r="Y32" s="1006">
        <f>(U32*InputData!AO32)*EXP(-InputData!$BT$5*(B32-InputData!$B$1))</f>
        <v>0</v>
      </c>
      <c r="Z32" s="1010">
        <f>(W32*InputData!$BT$11)*EXP(-InputData!$BT$5*(B33-InputData!$B$1))</f>
        <v>0</v>
      </c>
      <c r="AA32" s="301"/>
      <c r="AB32" s="301"/>
      <c r="AC32" s="301"/>
      <c r="AD32" s="301"/>
      <c r="AE32" s="301"/>
      <c r="AF32" s="301"/>
    </row>
    <row r="33" spans="1:32">
      <c r="A33" t="s">
        <v>13</v>
      </c>
      <c r="B33">
        <f t="shared" si="10"/>
        <v>125</v>
      </c>
      <c r="C33" s="136">
        <f>InputData!C33</f>
        <v>0</v>
      </c>
      <c r="D33" s="55">
        <f t="shared" si="2"/>
        <v>1</v>
      </c>
      <c r="E33" s="18">
        <f t="shared" si="11"/>
        <v>0</v>
      </c>
      <c r="F33" s="18">
        <f t="shared" si="12"/>
        <v>0</v>
      </c>
      <c r="G33" s="18">
        <f t="shared" si="3"/>
        <v>0</v>
      </c>
      <c r="H33" s="56">
        <f>IF(ISERROR(SUM(G33:G$105)/E33),0,SUM(G33:G$105)/E33)</f>
        <v>0</v>
      </c>
      <c r="I33" s="57">
        <f>InputData!F33</f>
        <v>0</v>
      </c>
      <c r="J33" s="18">
        <f t="shared" si="4"/>
        <v>0</v>
      </c>
      <c r="K33" s="56">
        <f>IF(ISERROR(SUM(J33:J$105)/E33),0,SUM(J33:J$105)/E33)</f>
        <v>0</v>
      </c>
      <c r="L33" s="223">
        <f>C33+IHD!AL33+IStroke!AL33+BreastCan!AL33+ColonCan!AL33+Diabetes!AL33</f>
        <v>0</v>
      </c>
      <c r="M33" s="224">
        <f t="shared" si="13"/>
        <v>1</v>
      </c>
      <c r="N33" s="225">
        <f t="shared" si="5"/>
        <v>0</v>
      </c>
      <c r="O33" s="225">
        <f t="shared" si="0"/>
        <v>0</v>
      </c>
      <c r="P33" s="225">
        <f t="shared" si="6"/>
        <v>0</v>
      </c>
      <c r="Q33" s="226">
        <f>IF(ISERROR(SUM(P33:P$105)/N33),0,SUM(P33:P$105)/N33)</f>
        <v>0</v>
      </c>
      <c r="R33" s="132">
        <f>I33+IHD!AM33+IStroke!AM33+BreastCan!AM33+ColonCan!AM33+Diabetes!AM33</f>
        <v>0</v>
      </c>
      <c r="S33" s="225">
        <f t="shared" si="1"/>
        <v>0</v>
      </c>
      <c r="T33" s="226">
        <f>IF(ISERROR(SUM(S33:S$105)/N33),0,SUM(S33:S$105)/N33)</f>
        <v>0</v>
      </c>
      <c r="U33" s="1015">
        <f t="shared" si="7"/>
        <v>0</v>
      </c>
      <c r="V33" s="224">
        <f t="shared" si="8"/>
        <v>0</v>
      </c>
      <c r="W33" s="991">
        <f t="shared" si="9"/>
        <v>0</v>
      </c>
      <c r="X33" s="371">
        <f>IHD!AN33+IStroke!AN33+BreastCan!AN33+ColonCan!AN33+Diabetes!AN33</f>
        <v>0</v>
      </c>
      <c r="Y33" s="1006">
        <f>(U33*InputData!AO33)*EXP(-InputData!$BT$5*(B33-InputData!$B$1))</f>
        <v>0</v>
      </c>
      <c r="Z33" s="1010">
        <f>(W33*InputData!$BT$11)*EXP(-InputData!$BT$5*(B34-InputData!$B$1))</f>
        <v>0</v>
      </c>
      <c r="AA33" s="301"/>
      <c r="AB33" s="301"/>
      <c r="AC33" s="301"/>
      <c r="AD33" s="301"/>
      <c r="AE33" s="301"/>
      <c r="AF33" s="301"/>
    </row>
    <row r="34" spans="1:32">
      <c r="A34" t="s">
        <v>13</v>
      </c>
      <c r="B34">
        <f t="shared" si="10"/>
        <v>126</v>
      </c>
      <c r="C34" s="136">
        <f>InputData!C34</f>
        <v>0</v>
      </c>
      <c r="D34" s="55">
        <f t="shared" si="2"/>
        <v>1</v>
      </c>
      <c r="E34" s="18">
        <f t="shared" si="11"/>
        <v>0</v>
      </c>
      <c r="F34" s="18">
        <f t="shared" si="12"/>
        <v>0</v>
      </c>
      <c r="G34" s="18">
        <f t="shared" si="3"/>
        <v>0</v>
      </c>
      <c r="H34" s="56">
        <f>IF(ISERROR(SUM(G34:G$105)/E34),0,SUM(G34:G$105)/E34)</f>
        <v>0</v>
      </c>
      <c r="I34" s="57">
        <f>InputData!F34</f>
        <v>0</v>
      </c>
      <c r="J34" s="18">
        <f t="shared" si="4"/>
        <v>0</v>
      </c>
      <c r="K34" s="56">
        <f>IF(ISERROR(SUM(J34:J$105)/E34),0,SUM(J34:J$105)/E34)</f>
        <v>0</v>
      </c>
      <c r="L34" s="223">
        <f>C34+IHD!AL34+IStroke!AL34+BreastCan!AL34+ColonCan!AL34+Diabetes!AL34</f>
        <v>0</v>
      </c>
      <c r="M34" s="224">
        <f t="shared" si="13"/>
        <v>1</v>
      </c>
      <c r="N34" s="225">
        <f t="shared" si="5"/>
        <v>0</v>
      </c>
      <c r="O34" s="225">
        <f t="shared" si="0"/>
        <v>0</v>
      </c>
      <c r="P34" s="225">
        <f t="shared" si="6"/>
        <v>0</v>
      </c>
      <c r="Q34" s="226">
        <f>IF(ISERROR(SUM(P34:P$105)/N34),0,SUM(P34:P$105)/N34)</f>
        <v>0</v>
      </c>
      <c r="R34" s="132">
        <f>I34+IHD!AM34+IStroke!AM34+BreastCan!AM34+ColonCan!AM34+Diabetes!AM34</f>
        <v>0</v>
      </c>
      <c r="S34" s="225">
        <f t="shared" si="1"/>
        <v>0</v>
      </c>
      <c r="T34" s="226">
        <f>IF(ISERROR(SUM(S34:S$105)/N34),0,SUM(S34:S$105)/N34)</f>
        <v>0</v>
      </c>
      <c r="U34" s="1015">
        <f t="shared" si="7"/>
        <v>0</v>
      </c>
      <c r="V34" s="224">
        <f t="shared" si="8"/>
        <v>0</v>
      </c>
      <c r="W34" s="991">
        <f t="shared" si="9"/>
        <v>0</v>
      </c>
      <c r="X34" s="371">
        <f>IHD!AN34+IStroke!AN34+BreastCan!AN34+ColonCan!AN34+Diabetes!AN34</f>
        <v>0</v>
      </c>
      <c r="Y34" s="1006">
        <f>(U34*InputData!AO34)*EXP(-InputData!$BT$5*(B34-InputData!$B$1))</f>
        <v>0</v>
      </c>
      <c r="Z34" s="1010">
        <f>(W34*InputData!$BT$11)*EXP(-InputData!$BT$5*(B35-InputData!$B$1))</f>
        <v>0</v>
      </c>
      <c r="AA34" s="301"/>
      <c r="AB34" s="301"/>
      <c r="AC34" s="301"/>
      <c r="AD34" s="301"/>
      <c r="AE34" s="301"/>
      <c r="AF34" s="301"/>
    </row>
    <row r="35" spans="1:32">
      <c r="A35" t="s">
        <v>13</v>
      </c>
      <c r="B35">
        <f t="shared" si="10"/>
        <v>127</v>
      </c>
      <c r="C35" s="136">
        <f>InputData!C35</f>
        <v>0</v>
      </c>
      <c r="D35" s="55">
        <f t="shared" si="2"/>
        <v>1</v>
      </c>
      <c r="E35" s="18">
        <f t="shared" si="11"/>
        <v>0</v>
      </c>
      <c r="F35" s="18">
        <f t="shared" si="12"/>
        <v>0</v>
      </c>
      <c r="G35" s="18">
        <f t="shared" si="3"/>
        <v>0</v>
      </c>
      <c r="H35" s="56">
        <f>IF(ISERROR(SUM(G35:G$105)/E35),0,SUM(G35:G$105)/E35)</f>
        <v>0</v>
      </c>
      <c r="I35" s="57">
        <f>InputData!F35</f>
        <v>0</v>
      </c>
      <c r="J35" s="18">
        <f t="shared" si="4"/>
        <v>0</v>
      </c>
      <c r="K35" s="56">
        <f>IF(ISERROR(SUM(J35:J$105)/E35),0,SUM(J35:J$105)/E35)</f>
        <v>0</v>
      </c>
      <c r="L35" s="223">
        <f>C35+IHD!AL35+IStroke!AL35+BreastCan!AL35+ColonCan!AL35+Diabetes!AL35</f>
        <v>0</v>
      </c>
      <c r="M35" s="224">
        <f t="shared" si="13"/>
        <v>1</v>
      </c>
      <c r="N35" s="225">
        <f t="shared" si="5"/>
        <v>0</v>
      </c>
      <c r="O35" s="225">
        <f t="shared" si="0"/>
        <v>0</v>
      </c>
      <c r="P35" s="225">
        <f t="shared" si="6"/>
        <v>0</v>
      </c>
      <c r="Q35" s="226">
        <f>IF(ISERROR(SUM(P35:P$105)/N35),0,SUM(P35:P$105)/N35)</f>
        <v>0</v>
      </c>
      <c r="R35" s="132">
        <f>I35+IHD!AM35+IStroke!AM35+BreastCan!AM35+ColonCan!AM35+Diabetes!AM35</f>
        <v>0</v>
      </c>
      <c r="S35" s="225">
        <f t="shared" si="1"/>
        <v>0</v>
      </c>
      <c r="T35" s="226">
        <f>IF(ISERROR(SUM(S35:S$105)/N35),0,SUM(S35:S$105)/N35)</f>
        <v>0</v>
      </c>
      <c r="U35" s="1015">
        <f t="shared" si="7"/>
        <v>0</v>
      </c>
      <c r="V35" s="224">
        <f t="shared" si="8"/>
        <v>0</v>
      </c>
      <c r="W35" s="991">
        <f t="shared" si="9"/>
        <v>0</v>
      </c>
      <c r="X35" s="371">
        <f>IHD!AN35+IStroke!AN35+BreastCan!AN35+ColonCan!AN35+Diabetes!AN35</f>
        <v>0</v>
      </c>
      <c r="Y35" s="1006">
        <f>(U35*InputData!AO35)*EXP(-InputData!$BT$5*(B35-InputData!$B$1))</f>
        <v>0</v>
      </c>
      <c r="Z35" s="1010">
        <f>(W35*InputData!$BT$11)*EXP(-InputData!$BT$5*(B36-InputData!$B$1))</f>
        <v>0</v>
      </c>
      <c r="AA35" s="301"/>
      <c r="AB35" s="301"/>
      <c r="AC35" s="301"/>
      <c r="AD35" s="301"/>
      <c r="AE35" s="301"/>
      <c r="AF35" s="301"/>
    </row>
    <row r="36" spans="1:32">
      <c r="A36" t="s">
        <v>13</v>
      </c>
      <c r="B36">
        <f t="shared" si="10"/>
        <v>128</v>
      </c>
      <c r="C36" s="136">
        <f>InputData!C36</f>
        <v>0</v>
      </c>
      <c r="D36" s="55">
        <f t="shared" si="2"/>
        <v>1</v>
      </c>
      <c r="E36" s="18">
        <f t="shared" si="11"/>
        <v>0</v>
      </c>
      <c r="F36" s="18">
        <f t="shared" si="12"/>
        <v>0</v>
      </c>
      <c r="G36" s="18">
        <f t="shared" si="3"/>
        <v>0</v>
      </c>
      <c r="H36" s="56">
        <f>IF(ISERROR(SUM(G36:G$105)/E36),0,SUM(G36:G$105)/E36)</f>
        <v>0</v>
      </c>
      <c r="I36" s="57">
        <f>InputData!F36</f>
        <v>0</v>
      </c>
      <c r="J36" s="18">
        <f t="shared" si="4"/>
        <v>0</v>
      </c>
      <c r="K36" s="56">
        <f>IF(ISERROR(SUM(J36:J$105)/E36),0,SUM(J36:J$105)/E36)</f>
        <v>0</v>
      </c>
      <c r="L36" s="223">
        <f>C36+IHD!AL36+IStroke!AL36+BreastCan!AL36+ColonCan!AL36+Diabetes!AL36</f>
        <v>0</v>
      </c>
      <c r="M36" s="224">
        <f t="shared" si="13"/>
        <v>1</v>
      </c>
      <c r="N36" s="225">
        <f t="shared" si="5"/>
        <v>0</v>
      </c>
      <c r="O36" s="225">
        <f t="shared" si="0"/>
        <v>0</v>
      </c>
      <c r="P36" s="225">
        <f t="shared" si="6"/>
        <v>0</v>
      </c>
      <c r="Q36" s="226">
        <f>IF(ISERROR(SUM(P36:P$105)/N36),0,SUM(P36:P$105)/N36)</f>
        <v>0</v>
      </c>
      <c r="R36" s="132">
        <f>I36+IHD!AM36+IStroke!AM36+BreastCan!AM36+ColonCan!AM36+Diabetes!AM36</f>
        <v>0</v>
      </c>
      <c r="S36" s="225">
        <f t="shared" si="1"/>
        <v>0</v>
      </c>
      <c r="T36" s="226">
        <f>IF(ISERROR(SUM(S36:S$105)/N36),0,SUM(S36:S$105)/N36)</f>
        <v>0</v>
      </c>
      <c r="U36" s="1015">
        <f t="shared" si="7"/>
        <v>0</v>
      </c>
      <c r="V36" s="224">
        <f t="shared" si="8"/>
        <v>0</v>
      </c>
      <c r="W36" s="991">
        <f t="shared" si="9"/>
        <v>0</v>
      </c>
      <c r="X36" s="371">
        <f>IHD!AN36+IStroke!AN36+BreastCan!AN36+ColonCan!AN36+Diabetes!AN36</f>
        <v>0</v>
      </c>
      <c r="Y36" s="1006">
        <f>(U36*InputData!AO36)*EXP(-InputData!$BT$5*(B36-InputData!$B$1))</f>
        <v>0</v>
      </c>
      <c r="Z36" s="1010">
        <f>(W36*InputData!$BT$11)*EXP(-InputData!$BT$5*(B37-InputData!$B$1))</f>
        <v>0</v>
      </c>
      <c r="AA36" s="301"/>
      <c r="AB36" s="301"/>
      <c r="AC36" s="301"/>
      <c r="AD36" s="301"/>
      <c r="AE36" s="301"/>
      <c r="AF36" s="301"/>
    </row>
    <row r="37" spans="1:32">
      <c r="A37" t="s">
        <v>13</v>
      </c>
      <c r="B37">
        <f t="shared" si="10"/>
        <v>129</v>
      </c>
      <c r="C37" s="136">
        <f>InputData!C37</f>
        <v>0</v>
      </c>
      <c r="D37" s="55">
        <f t="shared" si="2"/>
        <v>1</v>
      </c>
      <c r="E37" s="18">
        <f t="shared" si="11"/>
        <v>0</v>
      </c>
      <c r="F37" s="18">
        <f t="shared" si="12"/>
        <v>0</v>
      </c>
      <c r="G37" s="18">
        <f t="shared" si="3"/>
        <v>0</v>
      </c>
      <c r="H37" s="56">
        <f>IF(ISERROR(SUM(G37:G$105)/E37),0,SUM(G37:G$105)/E37)</f>
        <v>0</v>
      </c>
      <c r="I37" s="57">
        <f>InputData!F37</f>
        <v>0</v>
      </c>
      <c r="J37" s="18">
        <f t="shared" si="4"/>
        <v>0</v>
      </c>
      <c r="K37" s="56">
        <f>IF(ISERROR(SUM(J37:J$105)/E37),0,SUM(J37:J$105)/E37)</f>
        <v>0</v>
      </c>
      <c r="L37" s="223">
        <f>C37+IHD!AL37+IStroke!AL37+BreastCan!AL37+ColonCan!AL37+Diabetes!AL37</f>
        <v>0</v>
      </c>
      <c r="M37" s="224">
        <f t="shared" si="13"/>
        <v>1</v>
      </c>
      <c r="N37" s="225">
        <f t="shared" si="5"/>
        <v>0</v>
      </c>
      <c r="O37" s="225">
        <f t="shared" si="0"/>
        <v>0</v>
      </c>
      <c r="P37" s="225">
        <f t="shared" si="6"/>
        <v>0</v>
      </c>
      <c r="Q37" s="226">
        <f>IF(ISERROR(SUM(P37:P$105)/N37),0,SUM(P37:P$105)/N37)</f>
        <v>0</v>
      </c>
      <c r="R37" s="132">
        <f>I37+IHD!AM37+IStroke!AM37+BreastCan!AM37+ColonCan!AM37+Diabetes!AM37</f>
        <v>0</v>
      </c>
      <c r="S37" s="225">
        <f t="shared" si="1"/>
        <v>0</v>
      </c>
      <c r="T37" s="226">
        <f>IF(ISERROR(SUM(S37:S$105)/N37),0,SUM(S37:S$105)/N37)</f>
        <v>0</v>
      </c>
      <c r="U37" s="1015">
        <f t="shared" si="7"/>
        <v>0</v>
      </c>
      <c r="V37" s="224">
        <f t="shared" si="8"/>
        <v>0</v>
      </c>
      <c r="W37" s="991">
        <f t="shared" si="9"/>
        <v>0</v>
      </c>
      <c r="X37" s="371">
        <f>IHD!AN37+IStroke!AN37+BreastCan!AN37+ColonCan!AN37+Diabetes!AN37</f>
        <v>0</v>
      </c>
      <c r="Y37" s="1006">
        <f>(U37*InputData!AO37)*EXP(-InputData!$BT$5*(B37-InputData!$B$1))</f>
        <v>0</v>
      </c>
      <c r="Z37" s="1010">
        <f>(W37*InputData!$BT$11)*EXP(-InputData!$BT$5*(B38-InputData!$B$1))</f>
        <v>0</v>
      </c>
      <c r="AA37" s="301"/>
      <c r="AB37" s="301"/>
      <c r="AC37" s="301"/>
      <c r="AD37" s="301"/>
      <c r="AE37" s="301"/>
      <c r="AF37" s="301"/>
    </row>
    <row r="38" spans="1:32">
      <c r="A38" t="s">
        <v>13</v>
      </c>
      <c r="B38">
        <f t="shared" si="10"/>
        <v>130</v>
      </c>
      <c r="C38" s="136">
        <f>InputData!C38</f>
        <v>0</v>
      </c>
      <c r="D38" s="55">
        <f t="shared" si="2"/>
        <v>1</v>
      </c>
      <c r="E38" s="18">
        <f t="shared" ref="E38:E69" si="14">E37-F37</f>
        <v>0</v>
      </c>
      <c r="F38" s="18">
        <f t="shared" si="12"/>
        <v>0</v>
      </c>
      <c r="G38" s="18">
        <f t="shared" si="3"/>
        <v>0</v>
      </c>
      <c r="H38" s="56">
        <f>IF(ISERROR(SUM(G38:G$105)/E38),0,SUM(G38:G$105)/E38)</f>
        <v>0</v>
      </c>
      <c r="I38" s="57">
        <f>InputData!F38</f>
        <v>0</v>
      </c>
      <c r="J38" s="18">
        <f t="shared" si="4"/>
        <v>0</v>
      </c>
      <c r="K38" s="56">
        <f>IF(ISERROR(SUM(J38:J$105)/E38),0,SUM(J38:J$105)/E38)</f>
        <v>0</v>
      </c>
      <c r="L38" s="223">
        <f>C38+IHD!AL38+IStroke!AL38+BreastCan!AL38+ColonCan!AL38+Diabetes!AL38</f>
        <v>0</v>
      </c>
      <c r="M38" s="224">
        <f t="shared" si="13"/>
        <v>1</v>
      </c>
      <c r="N38" s="225">
        <f t="shared" ref="N38:N69" si="15">N37-O37</f>
        <v>0</v>
      </c>
      <c r="O38" s="225">
        <f t="shared" si="0"/>
        <v>0</v>
      </c>
      <c r="P38" s="225">
        <f t="shared" si="6"/>
        <v>0</v>
      </c>
      <c r="Q38" s="226">
        <f>IF(ISERROR(SUM(P38:P$105)/N38),0,SUM(P38:P$105)/N38)</f>
        <v>0</v>
      </c>
      <c r="R38" s="132">
        <f>I38+IHD!AM38+IStroke!AM38+BreastCan!AM38+ColonCan!AM38+Diabetes!AM38</f>
        <v>0</v>
      </c>
      <c r="S38" s="225">
        <f t="shared" si="1"/>
        <v>0</v>
      </c>
      <c r="T38" s="226">
        <f>IF(ISERROR(SUM(S38:S$105)/N38),0,SUM(S38:S$105)/N38)</f>
        <v>0</v>
      </c>
      <c r="U38" s="1015">
        <f t="shared" si="7"/>
        <v>0</v>
      </c>
      <c r="V38" s="224">
        <f t="shared" si="8"/>
        <v>0</v>
      </c>
      <c r="W38" s="991">
        <f t="shared" si="9"/>
        <v>0</v>
      </c>
      <c r="X38" s="371">
        <f>IHD!AN38+IStroke!AN38+BreastCan!AN38+ColonCan!AN38+Diabetes!AN38</f>
        <v>0</v>
      </c>
      <c r="Y38" s="1006">
        <f>(U38*InputData!AO38)*EXP(-InputData!$BT$5*(B38-InputData!$B$1))</f>
        <v>0</v>
      </c>
      <c r="Z38" s="1010">
        <f>(W38*InputData!$BT$11)*EXP(-InputData!$BT$5*(B39-InputData!$B$1))</f>
        <v>0</v>
      </c>
      <c r="AA38" s="301"/>
      <c r="AB38" s="301"/>
      <c r="AC38" s="301"/>
      <c r="AD38" s="301"/>
      <c r="AE38" s="301"/>
      <c r="AF38" s="301"/>
    </row>
    <row r="39" spans="1:32">
      <c r="A39" t="s">
        <v>13</v>
      </c>
      <c r="B39">
        <f t="shared" si="10"/>
        <v>131</v>
      </c>
      <c r="C39" s="136">
        <f>InputData!C39</f>
        <v>0</v>
      </c>
      <c r="D39" s="55">
        <f t="shared" si="2"/>
        <v>1</v>
      </c>
      <c r="E39" s="18">
        <f t="shared" si="14"/>
        <v>0</v>
      </c>
      <c r="F39" s="18">
        <f t="shared" si="12"/>
        <v>0</v>
      </c>
      <c r="G39" s="18">
        <f t="shared" si="3"/>
        <v>0</v>
      </c>
      <c r="H39" s="56">
        <f>IF(ISERROR(SUM(G39:G$105)/E39),0,SUM(G39:G$105)/E39)</f>
        <v>0</v>
      </c>
      <c r="I39" s="57">
        <f>InputData!F39</f>
        <v>0</v>
      </c>
      <c r="J39" s="18">
        <f t="shared" si="4"/>
        <v>0</v>
      </c>
      <c r="K39" s="56">
        <f>IF(ISERROR(SUM(J39:J$105)/E39),0,SUM(J39:J$105)/E39)</f>
        <v>0</v>
      </c>
      <c r="L39" s="223">
        <f>C39+IHD!AL39+IStroke!AL39+BreastCan!AL39+ColonCan!AL39+Diabetes!AL39</f>
        <v>0</v>
      </c>
      <c r="M39" s="224">
        <f t="shared" si="13"/>
        <v>1</v>
      </c>
      <c r="N39" s="225">
        <f t="shared" si="15"/>
        <v>0</v>
      </c>
      <c r="O39" s="225">
        <f t="shared" si="0"/>
        <v>0</v>
      </c>
      <c r="P39" s="225">
        <f t="shared" si="6"/>
        <v>0</v>
      </c>
      <c r="Q39" s="226">
        <f>IF(ISERROR(SUM(P39:P$105)/N39),0,SUM(P39:P$105)/N39)</f>
        <v>0</v>
      </c>
      <c r="R39" s="132">
        <f>I39+IHD!AM39+IStroke!AM39+BreastCan!AM39+ColonCan!AM39+Diabetes!AM39</f>
        <v>0</v>
      </c>
      <c r="S39" s="225">
        <f t="shared" si="1"/>
        <v>0</v>
      </c>
      <c r="T39" s="226">
        <f>IF(ISERROR(SUM(S39:S$105)/N39),0,SUM(S39:S$105)/N39)</f>
        <v>0</v>
      </c>
      <c r="U39" s="1015">
        <f t="shared" si="7"/>
        <v>0</v>
      </c>
      <c r="V39" s="224">
        <f t="shared" si="8"/>
        <v>0</v>
      </c>
      <c r="W39" s="991">
        <f t="shared" si="9"/>
        <v>0</v>
      </c>
      <c r="X39" s="371">
        <f>IHD!AN39+IStroke!AN39+BreastCan!AN39+ColonCan!AN39+Diabetes!AN39</f>
        <v>0</v>
      </c>
      <c r="Y39" s="1006">
        <f>(U39*InputData!AO39)*EXP(-InputData!$BT$5*(B39-InputData!$B$1))</f>
        <v>0</v>
      </c>
      <c r="Z39" s="1010">
        <f>(W39*InputData!$BT$11)*EXP(-InputData!$BT$5*(B40-InputData!$B$1))</f>
        <v>0</v>
      </c>
      <c r="AA39" s="301"/>
      <c r="AB39" s="301"/>
      <c r="AC39" s="301"/>
      <c r="AD39" s="301"/>
      <c r="AE39" s="301"/>
      <c r="AF39" s="301"/>
    </row>
    <row r="40" spans="1:32">
      <c r="A40" t="s">
        <v>13</v>
      </c>
      <c r="B40">
        <f t="shared" si="10"/>
        <v>132</v>
      </c>
      <c r="C40" s="136">
        <f>InputData!C40</f>
        <v>0</v>
      </c>
      <c r="D40" s="55">
        <f t="shared" si="2"/>
        <v>1</v>
      </c>
      <c r="E40" s="18">
        <f t="shared" si="14"/>
        <v>0</v>
      </c>
      <c r="F40" s="18">
        <f t="shared" si="12"/>
        <v>0</v>
      </c>
      <c r="G40" s="18">
        <f t="shared" si="3"/>
        <v>0</v>
      </c>
      <c r="H40" s="56">
        <f>IF(ISERROR(SUM(G40:G$105)/E40),0,SUM(G40:G$105)/E40)</f>
        <v>0</v>
      </c>
      <c r="I40" s="57">
        <f>InputData!F40</f>
        <v>0</v>
      </c>
      <c r="J40" s="18">
        <f t="shared" si="4"/>
        <v>0</v>
      </c>
      <c r="K40" s="56">
        <f>IF(ISERROR(SUM(J40:J$105)/E40),0,SUM(J40:J$105)/E40)</f>
        <v>0</v>
      </c>
      <c r="L40" s="223">
        <f>C40+IHD!AL40+IStroke!AL40+BreastCan!AL40+ColonCan!AL40+Diabetes!AL40</f>
        <v>0</v>
      </c>
      <c r="M40" s="224">
        <f t="shared" si="13"/>
        <v>1</v>
      </c>
      <c r="N40" s="225">
        <f t="shared" si="15"/>
        <v>0</v>
      </c>
      <c r="O40" s="225">
        <f t="shared" si="0"/>
        <v>0</v>
      </c>
      <c r="P40" s="225">
        <f t="shared" si="6"/>
        <v>0</v>
      </c>
      <c r="Q40" s="226">
        <f>IF(ISERROR(SUM(P40:P$105)/N40),0,SUM(P40:P$105)/N40)</f>
        <v>0</v>
      </c>
      <c r="R40" s="132">
        <f>I40+IHD!AM40+IStroke!AM40+BreastCan!AM40+ColonCan!AM40+Diabetes!AM40</f>
        <v>0</v>
      </c>
      <c r="S40" s="225">
        <f t="shared" si="1"/>
        <v>0</v>
      </c>
      <c r="T40" s="226">
        <f>IF(ISERROR(SUM(S40:S$105)/N40),0,SUM(S40:S$105)/N40)</f>
        <v>0</v>
      </c>
      <c r="U40" s="1015">
        <f t="shared" si="7"/>
        <v>0</v>
      </c>
      <c r="V40" s="224">
        <f t="shared" si="8"/>
        <v>0</v>
      </c>
      <c r="W40" s="991">
        <f t="shared" si="9"/>
        <v>0</v>
      </c>
      <c r="X40" s="371">
        <f>IHD!AN40+IStroke!AN40+BreastCan!AN40+ColonCan!AN40+Diabetes!AN40</f>
        <v>0</v>
      </c>
      <c r="Y40" s="1006">
        <f>(U40*InputData!AO40)*EXP(-InputData!$BT$5*(B40-InputData!$B$1))</f>
        <v>0</v>
      </c>
      <c r="Z40" s="1010">
        <f>(W40*InputData!$BT$11)*EXP(-InputData!$BT$5*(B41-InputData!$B$1))</f>
        <v>0</v>
      </c>
      <c r="AA40" s="301"/>
      <c r="AB40" s="301"/>
      <c r="AC40" s="301"/>
      <c r="AD40" s="301"/>
      <c r="AE40" s="301"/>
      <c r="AF40" s="301"/>
    </row>
    <row r="41" spans="1:32">
      <c r="A41" t="s">
        <v>13</v>
      </c>
      <c r="B41">
        <f t="shared" si="10"/>
        <v>133</v>
      </c>
      <c r="C41" s="136">
        <f>InputData!C41</f>
        <v>0</v>
      </c>
      <c r="D41" s="55">
        <f t="shared" si="2"/>
        <v>1</v>
      </c>
      <c r="E41" s="18">
        <f t="shared" si="14"/>
        <v>0</v>
      </c>
      <c r="F41" s="18">
        <f t="shared" si="12"/>
        <v>0</v>
      </c>
      <c r="G41" s="18">
        <f t="shared" si="3"/>
        <v>0</v>
      </c>
      <c r="H41" s="56">
        <f>IF(ISERROR(SUM(G41:G$105)/E41),0,SUM(G41:G$105)/E41)</f>
        <v>0</v>
      </c>
      <c r="I41" s="57">
        <f>InputData!F41</f>
        <v>0</v>
      </c>
      <c r="J41" s="18">
        <f t="shared" si="4"/>
        <v>0</v>
      </c>
      <c r="K41" s="56">
        <f>IF(ISERROR(SUM(J41:J$105)/E41),0,SUM(J41:J$105)/E41)</f>
        <v>0</v>
      </c>
      <c r="L41" s="223">
        <f>C41+IHD!AL41+IStroke!AL41+BreastCan!AL41+ColonCan!AL41+Diabetes!AL41</f>
        <v>0</v>
      </c>
      <c r="M41" s="224">
        <f t="shared" si="13"/>
        <v>1</v>
      </c>
      <c r="N41" s="225">
        <f t="shared" si="15"/>
        <v>0</v>
      </c>
      <c r="O41" s="225">
        <f t="shared" si="0"/>
        <v>0</v>
      </c>
      <c r="P41" s="225">
        <f t="shared" si="6"/>
        <v>0</v>
      </c>
      <c r="Q41" s="226">
        <f>IF(ISERROR(SUM(P41:P$105)/N41),0,SUM(P41:P$105)/N41)</f>
        <v>0</v>
      </c>
      <c r="R41" s="132">
        <f>I41+IHD!AM41+IStroke!AM41+BreastCan!AM41+ColonCan!AM41+Diabetes!AM41</f>
        <v>0</v>
      </c>
      <c r="S41" s="225">
        <f t="shared" si="1"/>
        <v>0</v>
      </c>
      <c r="T41" s="226">
        <f>IF(ISERROR(SUM(S41:S$105)/N41),0,SUM(S41:S$105)/N41)</f>
        <v>0</v>
      </c>
      <c r="U41" s="1015">
        <f t="shared" si="7"/>
        <v>0</v>
      </c>
      <c r="V41" s="224">
        <f t="shared" si="8"/>
        <v>0</v>
      </c>
      <c r="W41" s="991">
        <f t="shared" si="9"/>
        <v>0</v>
      </c>
      <c r="X41" s="371">
        <f>IHD!AN41+IStroke!AN41+BreastCan!AN41+ColonCan!AN41+Diabetes!AN41</f>
        <v>0</v>
      </c>
      <c r="Y41" s="1006">
        <f>(U41*InputData!AO41)*EXP(-InputData!$BT$5*(B41-InputData!$B$1))</f>
        <v>0</v>
      </c>
      <c r="Z41" s="1010">
        <f>(W41*InputData!$BT$11)*EXP(-InputData!$BT$5*(B42-InputData!$B$1))</f>
        <v>0</v>
      </c>
      <c r="AA41" s="301"/>
      <c r="AB41" s="301"/>
      <c r="AC41" s="301"/>
      <c r="AD41" s="301"/>
      <c r="AE41" s="301"/>
      <c r="AF41" s="301"/>
    </row>
    <row r="42" spans="1:32">
      <c r="A42" t="s">
        <v>13</v>
      </c>
      <c r="B42">
        <f t="shared" si="10"/>
        <v>134</v>
      </c>
      <c r="C42" s="136">
        <f>InputData!C42</f>
        <v>0</v>
      </c>
      <c r="D42" s="55">
        <f t="shared" si="2"/>
        <v>1</v>
      </c>
      <c r="E42" s="18">
        <f t="shared" si="14"/>
        <v>0</v>
      </c>
      <c r="F42" s="18">
        <f t="shared" si="12"/>
        <v>0</v>
      </c>
      <c r="G42" s="18">
        <f t="shared" si="3"/>
        <v>0</v>
      </c>
      <c r="H42" s="56">
        <f>IF(ISERROR(SUM(G42:G$105)/E42),0,SUM(G42:G$105)/E42)</f>
        <v>0</v>
      </c>
      <c r="I42" s="57">
        <f>InputData!F42</f>
        <v>0</v>
      </c>
      <c r="J42" s="18">
        <f t="shared" si="4"/>
        <v>0</v>
      </c>
      <c r="K42" s="56">
        <f>IF(ISERROR(SUM(J42:J$105)/E42),0,SUM(J42:J$105)/E42)</f>
        <v>0</v>
      </c>
      <c r="L42" s="223">
        <f>C42+IHD!AL42+IStroke!AL42+BreastCan!AL42+ColonCan!AL42+Diabetes!AL42</f>
        <v>0</v>
      </c>
      <c r="M42" s="224">
        <f t="shared" si="13"/>
        <v>1</v>
      </c>
      <c r="N42" s="225">
        <f t="shared" si="15"/>
        <v>0</v>
      </c>
      <c r="O42" s="225">
        <f t="shared" si="0"/>
        <v>0</v>
      </c>
      <c r="P42" s="225">
        <f t="shared" si="6"/>
        <v>0</v>
      </c>
      <c r="Q42" s="226">
        <f>IF(ISERROR(SUM(P42:P$105)/N42),0,SUM(P42:P$105)/N42)</f>
        <v>0</v>
      </c>
      <c r="R42" s="132">
        <f>I42+IHD!AM42+IStroke!AM42+BreastCan!AM42+ColonCan!AM42+Diabetes!AM42</f>
        <v>0</v>
      </c>
      <c r="S42" s="225">
        <f t="shared" si="1"/>
        <v>0</v>
      </c>
      <c r="T42" s="226">
        <f>IF(ISERROR(SUM(S42:S$105)/N42),0,SUM(S42:S$105)/N42)</f>
        <v>0</v>
      </c>
      <c r="U42" s="1015">
        <f t="shared" si="7"/>
        <v>0</v>
      </c>
      <c r="V42" s="224">
        <f t="shared" si="8"/>
        <v>0</v>
      </c>
      <c r="W42" s="991">
        <f t="shared" si="9"/>
        <v>0</v>
      </c>
      <c r="X42" s="371">
        <f>IHD!AN42+IStroke!AN42+BreastCan!AN42+ColonCan!AN42+Diabetes!AN42</f>
        <v>0</v>
      </c>
      <c r="Y42" s="1006">
        <f>(U42*InputData!AO42)*EXP(-InputData!$BT$5*(B42-InputData!$B$1))</f>
        <v>0</v>
      </c>
      <c r="Z42" s="1010">
        <f>(W42*InputData!$BT$11)*EXP(-InputData!$BT$5*(B43-InputData!$B$1))</f>
        <v>0</v>
      </c>
      <c r="AA42" s="301"/>
      <c r="AB42" s="301"/>
      <c r="AC42" s="301"/>
      <c r="AD42" s="301"/>
      <c r="AE42" s="301"/>
      <c r="AF42" s="301"/>
    </row>
    <row r="43" spans="1:32">
      <c r="A43" t="s">
        <v>13</v>
      </c>
      <c r="B43">
        <f t="shared" si="10"/>
        <v>135</v>
      </c>
      <c r="C43" s="136">
        <f>InputData!C43</f>
        <v>0</v>
      </c>
      <c r="D43" s="55">
        <f t="shared" si="2"/>
        <v>1</v>
      </c>
      <c r="E43" s="18">
        <f t="shared" si="14"/>
        <v>0</v>
      </c>
      <c r="F43" s="18">
        <f t="shared" si="12"/>
        <v>0</v>
      </c>
      <c r="G43" s="18">
        <f t="shared" si="3"/>
        <v>0</v>
      </c>
      <c r="H43" s="56">
        <f>IF(ISERROR(SUM(G43:G$105)/E43),0,SUM(G43:G$105)/E43)</f>
        <v>0</v>
      </c>
      <c r="I43" s="57">
        <f>InputData!F43</f>
        <v>0</v>
      </c>
      <c r="J43" s="18">
        <f t="shared" si="4"/>
        <v>0</v>
      </c>
      <c r="K43" s="56">
        <f>IF(ISERROR(SUM(J43:J$105)/E43),0,SUM(J43:J$105)/E43)</f>
        <v>0</v>
      </c>
      <c r="L43" s="223">
        <f>C43+IHD!AL43+IStroke!AL43+BreastCan!AL43+ColonCan!AL43+Diabetes!AL43</f>
        <v>0</v>
      </c>
      <c r="M43" s="224">
        <f t="shared" si="13"/>
        <v>1</v>
      </c>
      <c r="N43" s="225">
        <f t="shared" si="15"/>
        <v>0</v>
      </c>
      <c r="O43" s="225">
        <f t="shared" si="0"/>
        <v>0</v>
      </c>
      <c r="P43" s="225">
        <f t="shared" si="6"/>
        <v>0</v>
      </c>
      <c r="Q43" s="226">
        <f>IF(ISERROR(SUM(P43:P$105)/N43),0,SUM(P43:P$105)/N43)</f>
        <v>0</v>
      </c>
      <c r="R43" s="132">
        <f>I43+IHD!AM43+IStroke!AM43+BreastCan!AM43+ColonCan!AM43+Diabetes!AM43</f>
        <v>0</v>
      </c>
      <c r="S43" s="225">
        <f t="shared" si="1"/>
        <v>0</v>
      </c>
      <c r="T43" s="226">
        <f>IF(ISERROR(SUM(S43:S$105)/N43),0,SUM(S43:S$105)/N43)</f>
        <v>0</v>
      </c>
      <c r="U43" s="1015">
        <f t="shared" si="7"/>
        <v>0</v>
      </c>
      <c r="V43" s="224">
        <f t="shared" si="8"/>
        <v>0</v>
      </c>
      <c r="W43" s="991">
        <f t="shared" si="9"/>
        <v>0</v>
      </c>
      <c r="X43" s="371">
        <f>IHD!AN43+IStroke!AN43+BreastCan!AN43+ColonCan!AN43+Diabetes!AN43</f>
        <v>0</v>
      </c>
      <c r="Y43" s="1006">
        <f>(U43*InputData!AO43)*EXP(-InputData!$BT$5*(B43-InputData!$B$1))</f>
        <v>0</v>
      </c>
      <c r="Z43" s="1010">
        <f>(W43*InputData!$BT$11)*EXP(-InputData!$BT$5*(B44-InputData!$B$1))</f>
        <v>0</v>
      </c>
      <c r="AA43" s="301"/>
      <c r="AB43" s="301"/>
      <c r="AC43" s="301"/>
      <c r="AD43" s="301"/>
      <c r="AE43" s="301"/>
      <c r="AF43" s="301"/>
    </row>
    <row r="44" spans="1:32">
      <c r="A44" t="s">
        <v>13</v>
      </c>
      <c r="B44">
        <f t="shared" si="10"/>
        <v>136</v>
      </c>
      <c r="C44" s="136">
        <f>InputData!C44</f>
        <v>0</v>
      </c>
      <c r="D44" s="55">
        <f t="shared" si="2"/>
        <v>1</v>
      </c>
      <c r="E44" s="18">
        <f t="shared" si="14"/>
        <v>0</v>
      </c>
      <c r="F44" s="18">
        <f t="shared" si="12"/>
        <v>0</v>
      </c>
      <c r="G44" s="18">
        <f t="shared" si="3"/>
        <v>0</v>
      </c>
      <c r="H44" s="56">
        <f>IF(ISERROR(SUM(G44:G$105)/E44),0,SUM(G44:G$105)/E44)</f>
        <v>0</v>
      </c>
      <c r="I44" s="57">
        <f>InputData!F44</f>
        <v>0</v>
      </c>
      <c r="J44" s="18">
        <f t="shared" si="4"/>
        <v>0</v>
      </c>
      <c r="K44" s="56">
        <f>IF(ISERROR(SUM(J44:J$105)/E44),0,SUM(J44:J$105)/E44)</f>
        <v>0</v>
      </c>
      <c r="L44" s="223">
        <f>C44+IHD!AL44+IStroke!AL44+BreastCan!AL44+ColonCan!AL44+Diabetes!AL44</f>
        <v>0</v>
      </c>
      <c r="M44" s="224">
        <f t="shared" si="13"/>
        <v>1</v>
      </c>
      <c r="N44" s="225">
        <f t="shared" si="15"/>
        <v>0</v>
      </c>
      <c r="O44" s="225">
        <f t="shared" si="0"/>
        <v>0</v>
      </c>
      <c r="P44" s="225">
        <f t="shared" si="6"/>
        <v>0</v>
      </c>
      <c r="Q44" s="226">
        <f>IF(ISERROR(SUM(P44:P$105)/N44),0,SUM(P44:P$105)/N44)</f>
        <v>0</v>
      </c>
      <c r="R44" s="132">
        <f>I44+IHD!AM44+IStroke!AM44+BreastCan!AM44+ColonCan!AM44+Diabetes!AM44</f>
        <v>0</v>
      </c>
      <c r="S44" s="225">
        <f t="shared" si="1"/>
        <v>0</v>
      </c>
      <c r="T44" s="226">
        <f>IF(ISERROR(SUM(S44:S$105)/N44),0,SUM(S44:S$105)/N44)</f>
        <v>0</v>
      </c>
      <c r="U44" s="1015">
        <f t="shared" si="7"/>
        <v>0</v>
      </c>
      <c r="V44" s="224">
        <f t="shared" si="8"/>
        <v>0</v>
      </c>
      <c r="W44" s="991">
        <f t="shared" si="9"/>
        <v>0</v>
      </c>
      <c r="X44" s="371">
        <f>IHD!AN44+IStroke!AN44+BreastCan!AN44+ColonCan!AN44+Diabetes!AN44</f>
        <v>0</v>
      </c>
      <c r="Y44" s="1006">
        <f>(U44*InputData!AO44)*EXP(-InputData!$BT$5*(B44-InputData!$B$1))</f>
        <v>0</v>
      </c>
      <c r="Z44" s="1010">
        <f>(W44*InputData!$BT$11)*EXP(-InputData!$BT$5*(B45-InputData!$B$1))</f>
        <v>0</v>
      </c>
      <c r="AA44" s="301"/>
      <c r="AB44" s="301"/>
      <c r="AC44" s="301"/>
      <c r="AD44" s="301"/>
      <c r="AE44" s="301"/>
      <c r="AF44" s="301"/>
    </row>
    <row r="45" spans="1:32">
      <c r="A45" t="s">
        <v>13</v>
      </c>
      <c r="B45">
        <f t="shared" si="10"/>
        <v>137</v>
      </c>
      <c r="C45" s="136">
        <f>InputData!C45</f>
        <v>0</v>
      </c>
      <c r="D45" s="55">
        <f t="shared" si="2"/>
        <v>1</v>
      </c>
      <c r="E45" s="18">
        <f t="shared" si="14"/>
        <v>0</v>
      </c>
      <c r="F45" s="18">
        <f t="shared" si="12"/>
        <v>0</v>
      </c>
      <c r="G45" s="18">
        <f t="shared" si="3"/>
        <v>0</v>
      </c>
      <c r="H45" s="56">
        <f>IF(ISERROR(SUM(G45:G$105)/E45),0,SUM(G45:G$105)/E45)</f>
        <v>0</v>
      </c>
      <c r="I45" s="57">
        <f>InputData!F45</f>
        <v>0</v>
      </c>
      <c r="J45" s="18">
        <f t="shared" si="4"/>
        <v>0</v>
      </c>
      <c r="K45" s="56">
        <f>IF(ISERROR(SUM(J45:J$105)/E45),0,SUM(J45:J$105)/E45)</f>
        <v>0</v>
      </c>
      <c r="L45" s="223">
        <f>C45+IHD!AL45+IStroke!AL45+BreastCan!AL45+ColonCan!AL45+Diabetes!AL45</f>
        <v>0</v>
      </c>
      <c r="M45" s="224">
        <f t="shared" si="13"/>
        <v>1</v>
      </c>
      <c r="N45" s="225">
        <f t="shared" si="15"/>
        <v>0</v>
      </c>
      <c r="O45" s="225">
        <f t="shared" si="0"/>
        <v>0</v>
      </c>
      <c r="P45" s="225">
        <f t="shared" si="6"/>
        <v>0</v>
      </c>
      <c r="Q45" s="226">
        <f>IF(ISERROR(SUM(P45:P$105)/N45),0,SUM(P45:P$105)/N45)</f>
        <v>0</v>
      </c>
      <c r="R45" s="132">
        <f>I45+IHD!AM45+IStroke!AM45+BreastCan!AM45+ColonCan!AM45+Diabetes!AM45</f>
        <v>0</v>
      </c>
      <c r="S45" s="225">
        <f t="shared" si="1"/>
        <v>0</v>
      </c>
      <c r="T45" s="226">
        <f>IF(ISERROR(SUM(S45:S$105)/N45),0,SUM(S45:S$105)/N45)</f>
        <v>0</v>
      </c>
      <c r="U45" s="1015">
        <f t="shared" si="7"/>
        <v>0</v>
      </c>
      <c r="V45" s="224">
        <f t="shared" si="8"/>
        <v>0</v>
      </c>
      <c r="W45" s="991">
        <f t="shared" si="9"/>
        <v>0</v>
      </c>
      <c r="X45" s="371">
        <f>IHD!AN45+IStroke!AN45+BreastCan!AN45+ColonCan!AN45+Diabetes!AN45</f>
        <v>0</v>
      </c>
      <c r="Y45" s="1006">
        <f>(U45*InputData!AO45)*EXP(-InputData!$BT$5*(B45-InputData!$B$1))</f>
        <v>0</v>
      </c>
      <c r="Z45" s="1010">
        <f>(W45*InputData!$BT$11)*EXP(-InputData!$BT$5*(B46-InputData!$B$1))</f>
        <v>0</v>
      </c>
      <c r="AA45" s="301"/>
      <c r="AB45" s="301"/>
      <c r="AC45" s="301"/>
      <c r="AD45" s="301"/>
      <c r="AE45" s="301"/>
      <c r="AF45" s="301"/>
    </row>
    <row r="46" spans="1:32">
      <c r="A46" t="s">
        <v>13</v>
      </c>
      <c r="B46">
        <f t="shared" si="10"/>
        <v>138</v>
      </c>
      <c r="C46" s="136">
        <f>InputData!C46</f>
        <v>0</v>
      </c>
      <c r="D46" s="55">
        <f t="shared" si="2"/>
        <v>1</v>
      </c>
      <c r="E46" s="18">
        <f t="shared" si="14"/>
        <v>0</v>
      </c>
      <c r="F46" s="18">
        <f t="shared" si="12"/>
        <v>0</v>
      </c>
      <c r="G46" s="18">
        <f t="shared" si="3"/>
        <v>0</v>
      </c>
      <c r="H46" s="56">
        <f>IF(ISERROR(SUM(G46:G$105)/E46),0,SUM(G46:G$105)/E46)</f>
        <v>0</v>
      </c>
      <c r="I46" s="57">
        <f>InputData!F46</f>
        <v>0</v>
      </c>
      <c r="J46" s="18">
        <f t="shared" si="4"/>
        <v>0</v>
      </c>
      <c r="K46" s="56">
        <f>IF(ISERROR(SUM(J46:J$105)/E46),0,SUM(J46:J$105)/E46)</f>
        <v>0</v>
      </c>
      <c r="L46" s="223">
        <f>C46+IHD!AL46+IStroke!AL46+BreastCan!AL46+ColonCan!AL46+Diabetes!AL46</f>
        <v>0</v>
      </c>
      <c r="M46" s="224">
        <f t="shared" si="13"/>
        <v>1</v>
      </c>
      <c r="N46" s="225">
        <f t="shared" si="15"/>
        <v>0</v>
      </c>
      <c r="O46" s="225">
        <f t="shared" si="0"/>
        <v>0</v>
      </c>
      <c r="P46" s="225">
        <f t="shared" si="6"/>
        <v>0</v>
      </c>
      <c r="Q46" s="226">
        <f>IF(ISERROR(SUM(P46:P$105)/N46),0,SUM(P46:P$105)/N46)</f>
        <v>0</v>
      </c>
      <c r="R46" s="132">
        <f>I46+IHD!AM46+IStroke!AM46+BreastCan!AM46+ColonCan!AM46+Diabetes!AM46</f>
        <v>0</v>
      </c>
      <c r="S46" s="225">
        <f t="shared" si="1"/>
        <v>0</v>
      </c>
      <c r="T46" s="226">
        <f>IF(ISERROR(SUM(S46:S$105)/N46),0,SUM(S46:S$105)/N46)</f>
        <v>0</v>
      </c>
      <c r="U46" s="1015">
        <f t="shared" si="7"/>
        <v>0</v>
      </c>
      <c r="V46" s="224">
        <f t="shared" si="8"/>
        <v>0</v>
      </c>
      <c r="W46" s="991">
        <f t="shared" si="9"/>
        <v>0</v>
      </c>
      <c r="X46" s="371">
        <f>IHD!AN46+IStroke!AN46+BreastCan!AN46+ColonCan!AN46+Diabetes!AN46</f>
        <v>0</v>
      </c>
      <c r="Y46" s="1006">
        <f>(U46*InputData!AO46)*EXP(-InputData!$BT$5*(B46-InputData!$B$1))</f>
        <v>0</v>
      </c>
      <c r="Z46" s="1010">
        <f>(W46*InputData!$BT$11)*EXP(-InputData!$BT$5*(B47-InputData!$B$1))</f>
        <v>0</v>
      </c>
      <c r="AA46" s="301"/>
      <c r="AB46" s="301"/>
      <c r="AC46" s="301"/>
      <c r="AD46" s="301"/>
      <c r="AE46" s="301"/>
      <c r="AF46" s="301"/>
    </row>
    <row r="47" spans="1:32">
      <c r="A47" t="s">
        <v>13</v>
      </c>
      <c r="B47">
        <f t="shared" si="10"/>
        <v>139</v>
      </c>
      <c r="C47" s="136">
        <f>InputData!C47</f>
        <v>0</v>
      </c>
      <c r="D47" s="55">
        <f t="shared" si="2"/>
        <v>1</v>
      </c>
      <c r="E47" s="18">
        <f t="shared" si="14"/>
        <v>0</v>
      </c>
      <c r="F47" s="18">
        <f t="shared" si="12"/>
        <v>0</v>
      </c>
      <c r="G47" s="18">
        <f t="shared" si="3"/>
        <v>0</v>
      </c>
      <c r="H47" s="56">
        <f>IF(ISERROR(SUM(G47:G$105)/E47),0,SUM(G47:G$105)/E47)</f>
        <v>0</v>
      </c>
      <c r="I47" s="57">
        <f>InputData!F47</f>
        <v>0</v>
      </c>
      <c r="J47" s="18">
        <f t="shared" si="4"/>
        <v>0</v>
      </c>
      <c r="K47" s="56">
        <f>IF(ISERROR(SUM(J47:J$105)/E47),0,SUM(J47:J$105)/E47)</f>
        <v>0</v>
      </c>
      <c r="L47" s="223">
        <f>C47+IHD!AL47+IStroke!AL47+BreastCan!AL47+ColonCan!AL47+Diabetes!AL47</f>
        <v>0</v>
      </c>
      <c r="M47" s="224">
        <f t="shared" si="13"/>
        <v>1</v>
      </c>
      <c r="N47" s="225">
        <f t="shared" si="15"/>
        <v>0</v>
      </c>
      <c r="O47" s="225">
        <f t="shared" si="0"/>
        <v>0</v>
      </c>
      <c r="P47" s="225">
        <f t="shared" si="6"/>
        <v>0</v>
      </c>
      <c r="Q47" s="226">
        <f>IF(ISERROR(SUM(P47:P$105)/N47),0,SUM(P47:P$105)/N47)</f>
        <v>0</v>
      </c>
      <c r="R47" s="132">
        <f>I47+IHD!AM47+IStroke!AM47+BreastCan!AM47+ColonCan!AM47+Diabetes!AM47</f>
        <v>0</v>
      </c>
      <c r="S47" s="225">
        <f t="shared" si="1"/>
        <v>0</v>
      </c>
      <c r="T47" s="226">
        <f>IF(ISERROR(SUM(S47:S$105)/N47),0,SUM(S47:S$105)/N47)</f>
        <v>0</v>
      </c>
      <c r="U47" s="1015">
        <f t="shared" si="7"/>
        <v>0</v>
      </c>
      <c r="V47" s="224">
        <f t="shared" si="8"/>
        <v>0</v>
      </c>
      <c r="W47" s="991">
        <f t="shared" si="9"/>
        <v>0</v>
      </c>
      <c r="X47" s="371">
        <f>IHD!AN47+IStroke!AN47+BreastCan!AN47+ColonCan!AN47+Diabetes!AN47</f>
        <v>0</v>
      </c>
      <c r="Y47" s="1006">
        <f>(U47*InputData!AO47)*EXP(-InputData!$BT$5*(B47-InputData!$B$1))</f>
        <v>0</v>
      </c>
      <c r="Z47" s="1010">
        <f>(W47*InputData!$BT$11)*EXP(-InputData!$BT$5*(B48-InputData!$B$1))</f>
        <v>0</v>
      </c>
      <c r="AA47" s="301"/>
      <c r="AB47" s="301"/>
      <c r="AC47" s="301"/>
      <c r="AD47" s="301"/>
      <c r="AE47" s="301"/>
      <c r="AF47" s="301"/>
    </row>
    <row r="48" spans="1:32">
      <c r="A48" t="s">
        <v>13</v>
      </c>
      <c r="B48">
        <f t="shared" si="10"/>
        <v>140</v>
      </c>
      <c r="C48" s="136">
        <f>InputData!C48</f>
        <v>0</v>
      </c>
      <c r="D48" s="55">
        <f t="shared" si="2"/>
        <v>1</v>
      </c>
      <c r="E48" s="18">
        <f t="shared" si="14"/>
        <v>0</v>
      </c>
      <c r="F48" s="18">
        <f t="shared" si="12"/>
        <v>0</v>
      </c>
      <c r="G48" s="18">
        <f t="shared" si="3"/>
        <v>0</v>
      </c>
      <c r="H48" s="56">
        <f>IF(ISERROR(SUM(G48:G$105)/E48),0,SUM(G48:G$105)/E48)</f>
        <v>0</v>
      </c>
      <c r="I48" s="57">
        <f>InputData!F48</f>
        <v>0</v>
      </c>
      <c r="J48" s="18">
        <f t="shared" si="4"/>
        <v>0</v>
      </c>
      <c r="K48" s="56">
        <f>IF(ISERROR(SUM(J48:J$105)/E48),0,SUM(J48:J$105)/E48)</f>
        <v>0</v>
      </c>
      <c r="L48" s="223">
        <f>C48+IHD!AL48+IStroke!AL48+BreastCan!AL48+ColonCan!AL48+Diabetes!AL48</f>
        <v>0</v>
      </c>
      <c r="M48" s="224">
        <f t="shared" si="13"/>
        <v>1</v>
      </c>
      <c r="N48" s="225">
        <f t="shared" si="15"/>
        <v>0</v>
      </c>
      <c r="O48" s="225">
        <f t="shared" si="0"/>
        <v>0</v>
      </c>
      <c r="P48" s="225">
        <f t="shared" si="6"/>
        <v>0</v>
      </c>
      <c r="Q48" s="226">
        <f>IF(ISERROR(SUM(P48:P$105)/N48),0,SUM(P48:P$105)/N48)</f>
        <v>0</v>
      </c>
      <c r="R48" s="132">
        <f>I48+IHD!AM48+IStroke!AM48+BreastCan!AM48+ColonCan!AM48+Diabetes!AM48</f>
        <v>0</v>
      </c>
      <c r="S48" s="225">
        <f t="shared" si="1"/>
        <v>0</v>
      </c>
      <c r="T48" s="226">
        <f>IF(ISERROR(SUM(S48:S$105)/N48),0,SUM(S48:S$105)/N48)</f>
        <v>0</v>
      </c>
      <c r="U48" s="1015">
        <f t="shared" si="7"/>
        <v>0</v>
      </c>
      <c r="V48" s="224">
        <f t="shared" si="8"/>
        <v>0</v>
      </c>
      <c r="W48" s="991">
        <f t="shared" si="9"/>
        <v>0</v>
      </c>
      <c r="X48" s="371">
        <f>IHD!AN48+IStroke!AN48+BreastCan!AN48+ColonCan!AN48+Diabetes!AN48</f>
        <v>0</v>
      </c>
      <c r="Y48" s="1006">
        <f>(U48*InputData!AO48)*EXP(-InputData!$BT$5*(B48-InputData!$B$1))</f>
        <v>0</v>
      </c>
      <c r="Z48" s="1010">
        <f>(W48*InputData!$BT$11)*EXP(-InputData!$BT$5*(B49-InputData!$B$1))</f>
        <v>0</v>
      </c>
      <c r="AA48" s="301"/>
      <c r="AB48" s="301"/>
      <c r="AC48" s="301"/>
      <c r="AD48" s="301"/>
      <c r="AE48" s="301"/>
      <c r="AF48" s="301"/>
    </row>
    <row r="49" spans="1:32">
      <c r="A49" t="s">
        <v>13</v>
      </c>
      <c r="B49">
        <f t="shared" si="10"/>
        <v>141</v>
      </c>
      <c r="C49" s="136">
        <f>InputData!C49</f>
        <v>0</v>
      </c>
      <c r="D49" s="55">
        <f t="shared" si="2"/>
        <v>1</v>
      </c>
      <c r="E49" s="18">
        <f t="shared" si="14"/>
        <v>0</v>
      </c>
      <c r="F49" s="18">
        <f t="shared" si="12"/>
        <v>0</v>
      </c>
      <c r="G49" s="18">
        <f t="shared" si="3"/>
        <v>0</v>
      </c>
      <c r="H49" s="56">
        <f>IF(ISERROR(SUM(G49:G$105)/E49),0,SUM(G49:G$105)/E49)</f>
        <v>0</v>
      </c>
      <c r="I49" s="57">
        <f>InputData!F49</f>
        <v>0</v>
      </c>
      <c r="J49" s="18">
        <f t="shared" si="4"/>
        <v>0</v>
      </c>
      <c r="K49" s="56">
        <f>IF(ISERROR(SUM(J49:J$105)/E49),0,SUM(J49:J$105)/E49)</f>
        <v>0</v>
      </c>
      <c r="L49" s="223">
        <f>C49+IHD!AL49+IStroke!AL49+BreastCan!AL49+ColonCan!AL49+Diabetes!AL49</f>
        <v>0</v>
      </c>
      <c r="M49" s="224">
        <f t="shared" si="13"/>
        <v>1</v>
      </c>
      <c r="N49" s="225">
        <f t="shared" si="15"/>
        <v>0</v>
      </c>
      <c r="O49" s="225">
        <f t="shared" si="0"/>
        <v>0</v>
      </c>
      <c r="P49" s="225">
        <f t="shared" si="6"/>
        <v>0</v>
      </c>
      <c r="Q49" s="226">
        <f>IF(ISERROR(SUM(P49:P$105)/N49),0,SUM(P49:P$105)/N49)</f>
        <v>0</v>
      </c>
      <c r="R49" s="132">
        <f>I49+IHD!AM49+IStroke!AM49+BreastCan!AM49+ColonCan!AM49+Diabetes!AM49</f>
        <v>0</v>
      </c>
      <c r="S49" s="225">
        <f t="shared" si="1"/>
        <v>0</v>
      </c>
      <c r="T49" s="226">
        <f>IF(ISERROR(SUM(S49:S$105)/N49),0,SUM(S49:S$105)/N49)</f>
        <v>0</v>
      </c>
      <c r="U49" s="1015">
        <f t="shared" si="7"/>
        <v>0</v>
      </c>
      <c r="V49" s="224">
        <f t="shared" si="8"/>
        <v>0</v>
      </c>
      <c r="W49" s="991">
        <f t="shared" si="9"/>
        <v>0</v>
      </c>
      <c r="X49" s="371">
        <f>IHD!AN49+IStroke!AN49+BreastCan!AN49+ColonCan!AN49+Diabetes!AN49</f>
        <v>0</v>
      </c>
      <c r="Y49" s="1006">
        <f>(U49*InputData!AO49)*EXP(-InputData!$BT$5*(B49-InputData!$B$1))</f>
        <v>0</v>
      </c>
      <c r="Z49" s="1010">
        <f>(W49*InputData!$BT$11)*EXP(-InputData!$BT$5*(B50-InputData!$B$1))</f>
        <v>0</v>
      </c>
      <c r="AA49" s="301"/>
      <c r="AB49" s="301"/>
      <c r="AC49" s="301"/>
      <c r="AD49" s="301"/>
      <c r="AE49" s="301"/>
      <c r="AF49" s="301"/>
    </row>
    <row r="50" spans="1:32">
      <c r="A50" t="s">
        <v>13</v>
      </c>
      <c r="B50">
        <f t="shared" si="10"/>
        <v>142</v>
      </c>
      <c r="C50" s="136">
        <f>InputData!C50</f>
        <v>0</v>
      </c>
      <c r="D50" s="55">
        <f t="shared" si="2"/>
        <v>1</v>
      </c>
      <c r="E50" s="18">
        <f t="shared" si="14"/>
        <v>0</v>
      </c>
      <c r="F50" s="18">
        <f t="shared" si="12"/>
        <v>0</v>
      </c>
      <c r="G50" s="18">
        <f t="shared" si="3"/>
        <v>0</v>
      </c>
      <c r="H50" s="56">
        <f>IF(ISERROR(SUM(G50:G$105)/E50),0,SUM(G50:G$105)/E50)</f>
        <v>0</v>
      </c>
      <c r="I50" s="57">
        <f>InputData!F50</f>
        <v>0</v>
      </c>
      <c r="J50" s="18">
        <f t="shared" si="4"/>
        <v>0</v>
      </c>
      <c r="K50" s="56">
        <f>IF(ISERROR(SUM(J50:J$105)/E50),0,SUM(J50:J$105)/E50)</f>
        <v>0</v>
      </c>
      <c r="L50" s="223">
        <f>C50+IHD!AL50+IStroke!AL50+BreastCan!AL50+ColonCan!AL50+Diabetes!AL50</f>
        <v>0</v>
      </c>
      <c r="M50" s="224">
        <f t="shared" si="13"/>
        <v>1</v>
      </c>
      <c r="N50" s="225">
        <f t="shared" si="15"/>
        <v>0</v>
      </c>
      <c r="O50" s="225">
        <f t="shared" si="0"/>
        <v>0</v>
      </c>
      <c r="P50" s="225">
        <f t="shared" si="6"/>
        <v>0</v>
      </c>
      <c r="Q50" s="226">
        <f>IF(ISERROR(SUM(P50:P$105)/N50),0,SUM(P50:P$105)/N50)</f>
        <v>0</v>
      </c>
      <c r="R50" s="132">
        <f>I50+IHD!AM50+IStroke!AM50+BreastCan!AM50+ColonCan!AM50+Diabetes!AM50</f>
        <v>0</v>
      </c>
      <c r="S50" s="225">
        <f t="shared" si="1"/>
        <v>0</v>
      </c>
      <c r="T50" s="226">
        <f>IF(ISERROR(SUM(S50:S$105)/N50),0,SUM(S50:S$105)/N50)</f>
        <v>0</v>
      </c>
      <c r="U50" s="1015">
        <f t="shared" si="7"/>
        <v>0</v>
      </c>
      <c r="V50" s="224">
        <f t="shared" si="8"/>
        <v>0</v>
      </c>
      <c r="W50" s="991">
        <f t="shared" si="9"/>
        <v>0</v>
      </c>
      <c r="X50" s="371">
        <f>IHD!AN50+IStroke!AN50+BreastCan!AN50+ColonCan!AN50+Diabetes!AN50</f>
        <v>0</v>
      </c>
      <c r="Y50" s="1006">
        <f>(U50*InputData!AO50)*EXP(-InputData!$BT$5*(B50-InputData!$B$1))</f>
        <v>0</v>
      </c>
      <c r="Z50" s="1010">
        <f>(W50*InputData!$BT$11)*EXP(-InputData!$BT$5*(B51-InputData!$B$1))</f>
        <v>0</v>
      </c>
      <c r="AA50" s="301"/>
      <c r="AB50" s="301"/>
      <c r="AC50" s="301"/>
      <c r="AD50" s="301"/>
      <c r="AE50" s="301"/>
      <c r="AF50" s="301"/>
    </row>
    <row r="51" spans="1:32">
      <c r="A51" t="s">
        <v>13</v>
      </c>
      <c r="B51">
        <f t="shared" si="10"/>
        <v>143</v>
      </c>
      <c r="C51" s="136">
        <f>InputData!C51</f>
        <v>0</v>
      </c>
      <c r="D51" s="55">
        <f t="shared" si="2"/>
        <v>1</v>
      </c>
      <c r="E51" s="18">
        <f t="shared" si="14"/>
        <v>0</v>
      </c>
      <c r="F51" s="18">
        <f t="shared" si="12"/>
        <v>0</v>
      </c>
      <c r="G51" s="18">
        <f t="shared" si="3"/>
        <v>0</v>
      </c>
      <c r="H51" s="56">
        <f>IF(ISERROR(SUM(G51:G$105)/E51),0,SUM(G51:G$105)/E51)</f>
        <v>0</v>
      </c>
      <c r="I51" s="57">
        <f>InputData!F51</f>
        <v>0</v>
      </c>
      <c r="J51" s="18">
        <f t="shared" si="4"/>
        <v>0</v>
      </c>
      <c r="K51" s="56">
        <f>IF(ISERROR(SUM(J51:J$105)/E51),0,SUM(J51:J$105)/E51)</f>
        <v>0</v>
      </c>
      <c r="L51" s="223">
        <f>C51+IHD!AL51+IStroke!AL51+BreastCan!AL51+ColonCan!AL51+Diabetes!AL51</f>
        <v>0</v>
      </c>
      <c r="M51" s="224">
        <f t="shared" si="13"/>
        <v>1</v>
      </c>
      <c r="N51" s="225">
        <f t="shared" si="15"/>
        <v>0</v>
      </c>
      <c r="O51" s="225">
        <f t="shared" si="0"/>
        <v>0</v>
      </c>
      <c r="P51" s="225">
        <f t="shared" si="6"/>
        <v>0</v>
      </c>
      <c r="Q51" s="226">
        <f>IF(ISERROR(SUM(P51:P$105)/N51),0,SUM(P51:P$105)/N51)</f>
        <v>0</v>
      </c>
      <c r="R51" s="132">
        <f>I51+IHD!AM51+IStroke!AM51+BreastCan!AM51+ColonCan!AM51+Diabetes!AM51</f>
        <v>0</v>
      </c>
      <c r="S51" s="225">
        <f t="shared" si="1"/>
        <v>0</v>
      </c>
      <c r="T51" s="226">
        <f>IF(ISERROR(SUM(S51:S$105)/N51),0,SUM(S51:S$105)/N51)</f>
        <v>0</v>
      </c>
      <c r="U51" s="1015">
        <f t="shared" si="7"/>
        <v>0</v>
      </c>
      <c r="V51" s="224">
        <f t="shared" si="8"/>
        <v>0</v>
      </c>
      <c r="W51" s="991">
        <f t="shared" si="9"/>
        <v>0</v>
      </c>
      <c r="X51" s="371">
        <f>IHD!AN51+IStroke!AN51+BreastCan!AN51+ColonCan!AN51+Diabetes!AN51</f>
        <v>0</v>
      </c>
      <c r="Y51" s="1006">
        <f>(U51*InputData!AO51)*EXP(-InputData!$BT$5*(B51-InputData!$B$1))</f>
        <v>0</v>
      </c>
      <c r="Z51" s="1010">
        <f>(W51*InputData!$BT$11)*EXP(-InputData!$BT$5*(B52-InputData!$B$1))</f>
        <v>0</v>
      </c>
      <c r="AA51" s="301"/>
      <c r="AB51" s="301"/>
      <c r="AC51" s="301"/>
      <c r="AD51" s="301"/>
      <c r="AE51" s="301"/>
      <c r="AF51" s="301"/>
    </row>
    <row r="52" spans="1:32">
      <c r="A52" t="s">
        <v>13</v>
      </c>
      <c r="B52">
        <f t="shared" si="10"/>
        <v>144</v>
      </c>
      <c r="C52" s="136">
        <f>InputData!C52</f>
        <v>0</v>
      </c>
      <c r="D52" s="55">
        <f t="shared" si="2"/>
        <v>1</v>
      </c>
      <c r="E52" s="18">
        <f t="shared" si="14"/>
        <v>0</v>
      </c>
      <c r="F52" s="18">
        <f t="shared" si="12"/>
        <v>0</v>
      </c>
      <c r="G52" s="18">
        <f t="shared" si="3"/>
        <v>0</v>
      </c>
      <c r="H52" s="56">
        <f>IF(ISERROR(SUM(G52:G$105)/E52),0,SUM(G52:G$105)/E52)</f>
        <v>0</v>
      </c>
      <c r="I52" s="57">
        <f>InputData!F52</f>
        <v>0</v>
      </c>
      <c r="J52" s="18">
        <f t="shared" si="4"/>
        <v>0</v>
      </c>
      <c r="K52" s="56">
        <f>IF(ISERROR(SUM(J52:J$105)/E52),0,SUM(J52:J$105)/E52)</f>
        <v>0</v>
      </c>
      <c r="L52" s="223">
        <f>C52+IHD!AL52+IStroke!AL52+BreastCan!AL52+ColonCan!AL52+Diabetes!AL52</f>
        <v>0</v>
      </c>
      <c r="M52" s="224">
        <f t="shared" si="13"/>
        <v>1</v>
      </c>
      <c r="N52" s="225">
        <f t="shared" si="15"/>
        <v>0</v>
      </c>
      <c r="O52" s="225">
        <f t="shared" si="0"/>
        <v>0</v>
      </c>
      <c r="P52" s="225">
        <f t="shared" si="6"/>
        <v>0</v>
      </c>
      <c r="Q52" s="226">
        <f>IF(ISERROR(SUM(P52:P$105)/N52),0,SUM(P52:P$105)/N52)</f>
        <v>0</v>
      </c>
      <c r="R52" s="132">
        <f>I52+IHD!AM52+IStroke!AM52+BreastCan!AM52+ColonCan!AM52+Diabetes!AM52</f>
        <v>0</v>
      </c>
      <c r="S52" s="225">
        <f t="shared" si="1"/>
        <v>0</v>
      </c>
      <c r="T52" s="226">
        <f>IF(ISERROR(SUM(S52:S$105)/N52),0,SUM(S52:S$105)/N52)</f>
        <v>0</v>
      </c>
      <c r="U52" s="1015">
        <f t="shared" si="7"/>
        <v>0</v>
      </c>
      <c r="V52" s="224">
        <f t="shared" si="8"/>
        <v>0</v>
      </c>
      <c r="W52" s="991">
        <f t="shared" si="9"/>
        <v>0</v>
      </c>
      <c r="X52" s="371">
        <f>IHD!AN52+IStroke!AN52+BreastCan!AN52+ColonCan!AN52+Diabetes!AN52</f>
        <v>0</v>
      </c>
      <c r="Y52" s="1006">
        <f>(U52*InputData!AO52)*EXP(-InputData!$BT$5*(B52-InputData!$B$1))</f>
        <v>0</v>
      </c>
      <c r="Z52" s="1010">
        <f>(W52*InputData!$BT$11)*EXP(-InputData!$BT$5*(B53-InputData!$B$1))</f>
        <v>0</v>
      </c>
      <c r="AA52" s="301"/>
      <c r="AB52" s="301"/>
      <c r="AC52" s="301"/>
      <c r="AD52" s="301"/>
      <c r="AE52" s="301"/>
      <c r="AF52" s="301"/>
    </row>
    <row r="53" spans="1:32">
      <c r="A53" t="s">
        <v>13</v>
      </c>
      <c r="B53">
        <f t="shared" si="10"/>
        <v>145</v>
      </c>
      <c r="C53" s="136">
        <f>InputData!C53</f>
        <v>0</v>
      </c>
      <c r="D53" s="55">
        <f t="shared" si="2"/>
        <v>1</v>
      </c>
      <c r="E53" s="18">
        <f t="shared" si="14"/>
        <v>0</v>
      </c>
      <c r="F53" s="18">
        <f t="shared" si="12"/>
        <v>0</v>
      </c>
      <c r="G53" s="18">
        <f t="shared" si="3"/>
        <v>0</v>
      </c>
      <c r="H53" s="56">
        <f>IF(ISERROR(SUM(G53:G$105)/E53),0,SUM(G53:G$105)/E53)</f>
        <v>0</v>
      </c>
      <c r="I53" s="57">
        <f>InputData!F53</f>
        <v>0</v>
      </c>
      <c r="J53" s="18">
        <f t="shared" si="4"/>
        <v>0</v>
      </c>
      <c r="K53" s="56">
        <f>IF(ISERROR(SUM(J53:J$105)/E53),0,SUM(J53:J$105)/E53)</f>
        <v>0</v>
      </c>
      <c r="L53" s="223">
        <f>C53+IHD!AL53+IStroke!AL53+BreastCan!AL53+ColonCan!AL53+Diabetes!AL53</f>
        <v>0</v>
      </c>
      <c r="M53" s="224">
        <f t="shared" si="13"/>
        <v>1</v>
      </c>
      <c r="N53" s="225">
        <f t="shared" si="15"/>
        <v>0</v>
      </c>
      <c r="O53" s="225">
        <f t="shared" si="0"/>
        <v>0</v>
      </c>
      <c r="P53" s="225">
        <f t="shared" si="6"/>
        <v>0</v>
      </c>
      <c r="Q53" s="226">
        <f>IF(ISERROR(SUM(P53:P$105)/N53),0,SUM(P53:P$105)/N53)</f>
        <v>0</v>
      </c>
      <c r="R53" s="132">
        <f>I53+IHD!AM53+IStroke!AM53+BreastCan!AM53+ColonCan!AM53+Diabetes!AM53</f>
        <v>0</v>
      </c>
      <c r="S53" s="225">
        <f t="shared" si="1"/>
        <v>0</v>
      </c>
      <c r="T53" s="226">
        <f>IF(ISERROR(SUM(S53:S$105)/N53),0,SUM(S53:S$105)/N53)</f>
        <v>0</v>
      </c>
      <c r="U53" s="1015">
        <f t="shared" si="7"/>
        <v>0</v>
      </c>
      <c r="V53" s="224">
        <f t="shared" si="8"/>
        <v>0</v>
      </c>
      <c r="W53" s="991">
        <f t="shared" si="9"/>
        <v>0</v>
      </c>
      <c r="X53" s="371">
        <f>IHD!AN53+IStroke!AN53+BreastCan!AN53+ColonCan!AN53+Diabetes!AN53</f>
        <v>0</v>
      </c>
      <c r="Y53" s="1006">
        <f>(U53*InputData!AO53)*EXP(-InputData!$BT$5*(B53-InputData!$B$1))</f>
        <v>0</v>
      </c>
      <c r="Z53" s="1010">
        <f>(W53*InputData!$BT$11)*EXP(-InputData!$BT$5*(B54-InputData!$B$1))</f>
        <v>0</v>
      </c>
      <c r="AA53" s="301"/>
      <c r="AB53" s="301"/>
      <c r="AC53" s="301"/>
      <c r="AD53" s="301"/>
      <c r="AE53" s="301"/>
      <c r="AF53" s="301"/>
    </row>
    <row r="54" spans="1:32">
      <c r="A54" t="s">
        <v>13</v>
      </c>
      <c r="B54">
        <f t="shared" si="10"/>
        <v>146</v>
      </c>
      <c r="C54" s="136">
        <f>InputData!C54</f>
        <v>0</v>
      </c>
      <c r="D54" s="55">
        <f t="shared" si="2"/>
        <v>1</v>
      </c>
      <c r="E54" s="18">
        <f t="shared" si="14"/>
        <v>0</v>
      </c>
      <c r="F54" s="18">
        <f t="shared" si="12"/>
        <v>0</v>
      </c>
      <c r="G54" s="18">
        <f t="shared" si="3"/>
        <v>0</v>
      </c>
      <c r="H54" s="56">
        <f>IF(ISERROR(SUM(G54:G$105)/E54),0,SUM(G54:G$105)/E54)</f>
        <v>0</v>
      </c>
      <c r="I54" s="57">
        <f>InputData!F54</f>
        <v>0</v>
      </c>
      <c r="J54" s="18">
        <f t="shared" si="4"/>
        <v>0</v>
      </c>
      <c r="K54" s="56">
        <f>IF(ISERROR(SUM(J54:J$105)/E54),0,SUM(J54:J$105)/E54)</f>
        <v>0</v>
      </c>
      <c r="L54" s="223">
        <f>C54+IHD!AL54+IStroke!AL54+BreastCan!AL54+ColonCan!AL54+Diabetes!AL54</f>
        <v>0</v>
      </c>
      <c r="M54" s="224">
        <f t="shared" si="13"/>
        <v>1</v>
      </c>
      <c r="N54" s="225">
        <f t="shared" si="15"/>
        <v>0</v>
      </c>
      <c r="O54" s="225">
        <f t="shared" si="0"/>
        <v>0</v>
      </c>
      <c r="P54" s="225">
        <f t="shared" si="6"/>
        <v>0</v>
      </c>
      <c r="Q54" s="226">
        <f>IF(ISERROR(SUM(P54:P$105)/N54),0,SUM(P54:P$105)/N54)</f>
        <v>0</v>
      </c>
      <c r="R54" s="132">
        <f>I54+IHD!AM54+IStroke!AM54+BreastCan!AM54+ColonCan!AM54+Diabetes!AM54</f>
        <v>0</v>
      </c>
      <c r="S54" s="225">
        <f t="shared" si="1"/>
        <v>0</v>
      </c>
      <c r="T54" s="226">
        <f>IF(ISERROR(SUM(S54:S$105)/N54),0,SUM(S54:S$105)/N54)</f>
        <v>0</v>
      </c>
      <c r="U54" s="1015">
        <f t="shared" si="7"/>
        <v>0</v>
      </c>
      <c r="V54" s="224">
        <f t="shared" si="8"/>
        <v>0</v>
      </c>
      <c r="W54" s="991">
        <f t="shared" si="9"/>
        <v>0</v>
      </c>
      <c r="X54" s="371">
        <f>IHD!AN54+IStroke!AN54+BreastCan!AN54+ColonCan!AN54+Diabetes!AN54</f>
        <v>0</v>
      </c>
      <c r="Y54" s="1006">
        <f>(U54*InputData!AO54)*EXP(-InputData!$BT$5*(B54-InputData!$B$1))</f>
        <v>0</v>
      </c>
      <c r="Z54" s="1010">
        <f>(W54*InputData!$BT$11)*EXP(-InputData!$BT$5*(B55-InputData!$B$1))</f>
        <v>0</v>
      </c>
      <c r="AA54" s="301"/>
      <c r="AB54" s="301"/>
      <c r="AC54" s="301"/>
      <c r="AD54" s="301"/>
      <c r="AE54" s="301"/>
      <c r="AF54" s="301"/>
    </row>
    <row r="55" spans="1:32">
      <c r="A55" t="s">
        <v>13</v>
      </c>
      <c r="B55">
        <f t="shared" si="10"/>
        <v>147</v>
      </c>
      <c r="C55" s="136">
        <f>InputData!C55</f>
        <v>0</v>
      </c>
      <c r="D55" s="55">
        <f t="shared" si="2"/>
        <v>1</v>
      </c>
      <c r="E55" s="18">
        <f t="shared" si="14"/>
        <v>0</v>
      </c>
      <c r="F55" s="18">
        <f t="shared" si="12"/>
        <v>0</v>
      </c>
      <c r="G55" s="18">
        <f t="shared" si="3"/>
        <v>0</v>
      </c>
      <c r="H55" s="56">
        <f>IF(ISERROR(SUM(G55:G$105)/E55),0,SUM(G55:G$105)/E55)</f>
        <v>0</v>
      </c>
      <c r="I55" s="57">
        <f>InputData!F55</f>
        <v>0</v>
      </c>
      <c r="J55" s="18">
        <f t="shared" si="4"/>
        <v>0</v>
      </c>
      <c r="K55" s="56">
        <f>IF(ISERROR(SUM(J55:J$105)/E55),0,SUM(J55:J$105)/E55)</f>
        <v>0</v>
      </c>
      <c r="L55" s="223">
        <f>C55+IHD!AL55+IStroke!AL55+BreastCan!AL55+ColonCan!AL55+Diabetes!AL55</f>
        <v>0</v>
      </c>
      <c r="M55" s="224">
        <f t="shared" si="13"/>
        <v>1</v>
      </c>
      <c r="N55" s="225">
        <f t="shared" si="15"/>
        <v>0</v>
      </c>
      <c r="O55" s="225">
        <f t="shared" si="0"/>
        <v>0</v>
      </c>
      <c r="P55" s="225">
        <f t="shared" si="6"/>
        <v>0</v>
      </c>
      <c r="Q55" s="226">
        <f>IF(ISERROR(SUM(P55:P$105)/N55),0,SUM(P55:P$105)/N55)</f>
        <v>0</v>
      </c>
      <c r="R55" s="132">
        <f>I55+IHD!AM55+IStroke!AM55+BreastCan!AM55+ColonCan!AM55+Diabetes!AM55</f>
        <v>0</v>
      </c>
      <c r="S55" s="225">
        <f t="shared" si="1"/>
        <v>0</v>
      </c>
      <c r="T55" s="226">
        <f>IF(ISERROR(SUM(S55:S$105)/N55),0,SUM(S55:S$105)/N55)</f>
        <v>0</v>
      </c>
      <c r="U55" s="1015">
        <f t="shared" si="7"/>
        <v>0</v>
      </c>
      <c r="V55" s="224">
        <f t="shared" si="8"/>
        <v>0</v>
      </c>
      <c r="W55" s="991">
        <f t="shared" si="9"/>
        <v>0</v>
      </c>
      <c r="X55" s="371">
        <f>IHD!AN55+IStroke!AN55+BreastCan!AN55+ColonCan!AN55+Diabetes!AN55</f>
        <v>0</v>
      </c>
      <c r="Y55" s="1006">
        <f>(U55*InputData!AO55)*EXP(-InputData!$BT$5*(B55-InputData!$B$1))</f>
        <v>0</v>
      </c>
      <c r="Z55" s="1010">
        <f>(W55*InputData!$BT$11)*EXP(-InputData!$BT$5*(B56-InputData!$B$1))</f>
        <v>0</v>
      </c>
      <c r="AA55" s="301"/>
      <c r="AB55" s="301"/>
      <c r="AC55" s="301"/>
      <c r="AD55" s="301"/>
      <c r="AE55" s="301"/>
      <c r="AF55" s="301"/>
    </row>
    <row r="56" spans="1:32">
      <c r="A56" t="s">
        <v>13</v>
      </c>
      <c r="B56">
        <f t="shared" si="10"/>
        <v>148</v>
      </c>
      <c r="C56" s="136">
        <f>InputData!C56</f>
        <v>0</v>
      </c>
      <c r="D56" s="55">
        <f t="shared" si="2"/>
        <v>1</v>
      </c>
      <c r="E56" s="18">
        <f t="shared" si="14"/>
        <v>0</v>
      </c>
      <c r="F56" s="18">
        <f t="shared" si="12"/>
        <v>0</v>
      </c>
      <c r="G56" s="18">
        <f t="shared" si="3"/>
        <v>0</v>
      </c>
      <c r="H56" s="56">
        <f>IF(ISERROR(SUM(G56:G$105)/E56),0,SUM(G56:G$105)/E56)</f>
        <v>0</v>
      </c>
      <c r="I56" s="57">
        <f>InputData!F56</f>
        <v>0</v>
      </c>
      <c r="J56" s="18">
        <f t="shared" si="4"/>
        <v>0</v>
      </c>
      <c r="K56" s="56">
        <f>IF(ISERROR(SUM(J56:J$105)/E56),0,SUM(J56:J$105)/E56)</f>
        <v>0</v>
      </c>
      <c r="L56" s="223">
        <f>C56+IHD!AL56+IStroke!AL56+BreastCan!AL56+ColonCan!AL56+Diabetes!AL56</f>
        <v>0</v>
      </c>
      <c r="M56" s="224">
        <f t="shared" si="13"/>
        <v>1</v>
      </c>
      <c r="N56" s="225">
        <f t="shared" si="15"/>
        <v>0</v>
      </c>
      <c r="O56" s="225">
        <f t="shared" si="0"/>
        <v>0</v>
      </c>
      <c r="P56" s="225">
        <f t="shared" si="6"/>
        <v>0</v>
      </c>
      <c r="Q56" s="226">
        <f>IF(ISERROR(SUM(P56:P$105)/N56),0,SUM(P56:P$105)/N56)</f>
        <v>0</v>
      </c>
      <c r="R56" s="132">
        <f>I56+IHD!AM56+IStroke!AM56+BreastCan!AM56+ColonCan!AM56+Diabetes!AM56</f>
        <v>0</v>
      </c>
      <c r="S56" s="225">
        <f t="shared" si="1"/>
        <v>0</v>
      </c>
      <c r="T56" s="226">
        <f>IF(ISERROR(SUM(S56:S$105)/N56),0,SUM(S56:S$105)/N56)</f>
        <v>0</v>
      </c>
      <c r="U56" s="1015">
        <f t="shared" si="7"/>
        <v>0</v>
      </c>
      <c r="V56" s="224">
        <f t="shared" si="8"/>
        <v>0</v>
      </c>
      <c r="W56" s="991">
        <f t="shared" si="9"/>
        <v>0</v>
      </c>
      <c r="X56" s="371">
        <f>IHD!AN56+IStroke!AN56+BreastCan!AN56+ColonCan!AN56+Diabetes!AN56</f>
        <v>0</v>
      </c>
      <c r="Y56" s="1006">
        <f>(U56*InputData!AO56)*EXP(-InputData!$BT$5*(B56-InputData!$B$1))</f>
        <v>0</v>
      </c>
      <c r="Z56" s="1010">
        <f>(W56*InputData!$BT$11)*EXP(-InputData!$BT$5*(B57-InputData!$B$1))</f>
        <v>0</v>
      </c>
      <c r="AA56" s="301"/>
      <c r="AB56" s="301"/>
      <c r="AC56" s="301"/>
      <c r="AD56" s="301"/>
      <c r="AE56" s="301"/>
      <c r="AF56" s="301"/>
    </row>
    <row r="57" spans="1:32">
      <c r="A57" t="s">
        <v>13</v>
      </c>
      <c r="B57">
        <f t="shared" si="10"/>
        <v>149</v>
      </c>
      <c r="C57" s="136">
        <f>InputData!C57</f>
        <v>0</v>
      </c>
      <c r="D57" s="55">
        <f t="shared" si="2"/>
        <v>1</v>
      </c>
      <c r="E57" s="18">
        <f t="shared" si="14"/>
        <v>0</v>
      </c>
      <c r="F57" s="18">
        <f t="shared" si="12"/>
        <v>0</v>
      </c>
      <c r="G57" s="18">
        <f t="shared" si="3"/>
        <v>0</v>
      </c>
      <c r="H57" s="56">
        <f>IF(ISERROR(SUM(G57:G$105)/E57),0,SUM(G57:G$105)/E57)</f>
        <v>0</v>
      </c>
      <c r="I57" s="57">
        <f>InputData!F57</f>
        <v>0</v>
      </c>
      <c r="J57" s="18">
        <f t="shared" si="4"/>
        <v>0</v>
      </c>
      <c r="K57" s="56">
        <f>IF(ISERROR(SUM(J57:J$105)/E57),0,SUM(J57:J$105)/E57)</f>
        <v>0</v>
      </c>
      <c r="L57" s="223">
        <f>C57+IHD!AL57+IStroke!AL57+BreastCan!AL57+ColonCan!AL57+Diabetes!AL57</f>
        <v>0</v>
      </c>
      <c r="M57" s="224">
        <f t="shared" si="13"/>
        <v>1</v>
      </c>
      <c r="N57" s="225">
        <f t="shared" si="15"/>
        <v>0</v>
      </c>
      <c r="O57" s="225">
        <f t="shared" si="0"/>
        <v>0</v>
      </c>
      <c r="P57" s="225">
        <f t="shared" si="6"/>
        <v>0</v>
      </c>
      <c r="Q57" s="226">
        <f>IF(ISERROR(SUM(P57:P$105)/N57),0,SUM(P57:P$105)/N57)</f>
        <v>0</v>
      </c>
      <c r="R57" s="132">
        <f>I57+IHD!AM57+IStroke!AM57+BreastCan!AM57+ColonCan!AM57+Diabetes!AM57</f>
        <v>0</v>
      </c>
      <c r="S57" s="225">
        <f t="shared" si="1"/>
        <v>0</v>
      </c>
      <c r="T57" s="226">
        <f>IF(ISERROR(SUM(S57:S$105)/N57),0,SUM(S57:S$105)/N57)</f>
        <v>0</v>
      </c>
      <c r="U57" s="1015">
        <f t="shared" si="7"/>
        <v>0</v>
      </c>
      <c r="V57" s="224">
        <f t="shared" si="8"/>
        <v>0</v>
      </c>
      <c r="W57" s="991">
        <f t="shared" si="9"/>
        <v>0</v>
      </c>
      <c r="X57" s="371">
        <f>IHD!AN57+IStroke!AN57+BreastCan!AN57+ColonCan!AN57+Diabetes!AN57</f>
        <v>0</v>
      </c>
      <c r="Y57" s="1006">
        <f>(U57*InputData!AO57)*EXP(-InputData!$BT$5*(B57-InputData!$B$1))</f>
        <v>0</v>
      </c>
      <c r="Z57" s="1010">
        <f>(W57*InputData!$BT$11)*EXP(-InputData!$BT$5*(B58-InputData!$B$1))</f>
        <v>0</v>
      </c>
      <c r="AA57" s="301"/>
      <c r="AB57" s="301"/>
      <c r="AC57" s="301"/>
      <c r="AD57" s="301"/>
      <c r="AE57" s="301"/>
      <c r="AF57" s="301"/>
    </row>
    <row r="58" spans="1:32">
      <c r="A58" t="s">
        <v>13</v>
      </c>
      <c r="B58">
        <f t="shared" si="10"/>
        <v>150</v>
      </c>
      <c r="C58" s="136">
        <f>InputData!C58</f>
        <v>0</v>
      </c>
      <c r="D58" s="55">
        <f t="shared" si="2"/>
        <v>1</v>
      </c>
      <c r="E58" s="18">
        <f t="shared" si="14"/>
        <v>0</v>
      </c>
      <c r="F58" s="18">
        <f t="shared" si="12"/>
        <v>0</v>
      </c>
      <c r="G58" s="18">
        <f t="shared" si="3"/>
        <v>0</v>
      </c>
      <c r="H58" s="56">
        <f>IF(ISERROR(SUM(G58:G$105)/E58),0,SUM(G58:G$105)/E58)</f>
        <v>0</v>
      </c>
      <c r="I58" s="57">
        <f>InputData!F58</f>
        <v>0</v>
      </c>
      <c r="J58" s="18">
        <f t="shared" si="4"/>
        <v>0</v>
      </c>
      <c r="K58" s="56">
        <f>IF(ISERROR(SUM(J58:J$105)/E58),0,SUM(J58:J$105)/E58)</f>
        <v>0</v>
      </c>
      <c r="L58" s="223">
        <f>C58+IHD!AL58+IStroke!AL58+BreastCan!AL58+ColonCan!AL58+Diabetes!AL58</f>
        <v>0</v>
      </c>
      <c r="M58" s="224">
        <f t="shared" si="13"/>
        <v>1</v>
      </c>
      <c r="N58" s="225">
        <f t="shared" si="15"/>
        <v>0</v>
      </c>
      <c r="O58" s="225">
        <f t="shared" si="0"/>
        <v>0</v>
      </c>
      <c r="P58" s="225">
        <f t="shared" si="6"/>
        <v>0</v>
      </c>
      <c r="Q58" s="226">
        <f>IF(ISERROR(SUM(P58:P$105)/N58),0,SUM(P58:P$105)/N58)</f>
        <v>0</v>
      </c>
      <c r="R58" s="132">
        <f>I58+IHD!AM58+IStroke!AM58+BreastCan!AM58+ColonCan!AM58+Diabetes!AM58</f>
        <v>0</v>
      </c>
      <c r="S58" s="225">
        <f t="shared" si="1"/>
        <v>0</v>
      </c>
      <c r="T58" s="226">
        <f>IF(ISERROR(SUM(S58:S$105)/N58),0,SUM(S58:S$105)/N58)</f>
        <v>0</v>
      </c>
      <c r="U58" s="1015">
        <f t="shared" si="7"/>
        <v>0</v>
      </c>
      <c r="V58" s="224">
        <f t="shared" si="8"/>
        <v>0</v>
      </c>
      <c r="W58" s="991">
        <f t="shared" si="9"/>
        <v>0</v>
      </c>
      <c r="X58" s="371">
        <f>IHD!AN58+IStroke!AN58+BreastCan!AN58+ColonCan!AN58+Diabetes!AN58</f>
        <v>0</v>
      </c>
      <c r="Y58" s="1006">
        <f>(U58*InputData!AO58)*EXP(-InputData!$BT$5*(B58-InputData!$B$1))</f>
        <v>0</v>
      </c>
      <c r="Z58" s="1010">
        <f>(W58*InputData!$BT$11)*EXP(-InputData!$BT$5*(B59-InputData!$B$1))</f>
        <v>0</v>
      </c>
      <c r="AA58" s="301"/>
      <c r="AB58" s="301"/>
      <c r="AC58" s="301"/>
      <c r="AD58" s="301"/>
      <c r="AE58" s="301"/>
      <c r="AF58" s="301"/>
    </row>
    <row r="59" spans="1:32">
      <c r="A59" t="s">
        <v>13</v>
      </c>
      <c r="B59">
        <f t="shared" si="10"/>
        <v>151</v>
      </c>
      <c r="C59" s="136">
        <f>InputData!C59</f>
        <v>0</v>
      </c>
      <c r="D59" s="55">
        <f t="shared" si="2"/>
        <v>1</v>
      </c>
      <c r="E59" s="18">
        <f t="shared" si="14"/>
        <v>0</v>
      </c>
      <c r="F59" s="18">
        <f t="shared" si="12"/>
        <v>0</v>
      </c>
      <c r="G59" s="18">
        <f t="shared" si="3"/>
        <v>0</v>
      </c>
      <c r="H59" s="56">
        <f>IF(ISERROR(SUM(G59:G$105)/E59),0,SUM(G59:G$105)/E59)</f>
        <v>0</v>
      </c>
      <c r="I59" s="57">
        <f>InputData!F59</f>
        <v>0</v>
      </c>
      <c r="J59" s="18">
        <f t="shared" si="4"/>
        <v>0</v>
      </c>
      <c r="K59" s="56">
        <f>IF(ISERROR(SUM(J59:J$105)/E59),0,SUM(J59:J$105)/E59)</f>
        <v>0</v>
      </c>
      <c r="L59" s="223">
        <f>C59+IHD!AL59+IStroke!AL59+BreastCan!AL59+ColonCan!AL59+Diabetes!AL59</f>
        <v>0</v>
      </c>
      <c r="M59" s="224">
        <f t="shared" si="13"/>
        <v>1</v>
      </c>
      <c r="N59" s="225">
        <f t="shared" si="15"/>
        <v>0</v>
      </c>
      <c r="O59" s="225">
        <f t="shared" si="0"/>
        <v>0</v>
      </c>
      <c r="P59" s="225">
        <f t="shared" si="6"/>
        <v>0</v>
      </c>
      <c r="Q59" s="226">
        <f>IF(ISERROR(SUM(P59:P$105)/N59),0,SUM(P59:P$105)/N59)</f>
        <v>0</v>
      </c>
      <c r="R59" s="132">
        <f>I59+IHD!AM59+IStroke!AM59+BreastCan!AM59+ColonCan!AM59+Diabetes!AM59</f>
        <v>0</v>
      </c>
      <c r="S59" s="225">
        <f t="shared" si="1"/>
        <v>0</v>
      </c>
      <c r="T59" s="226">
        <f>IF(ISERROR(SUM(S59:S$105)/N59),0,SUM(S59:S$105)/N59)</f>
        <v>0</v>
      </c>
      <c r="U59" s="1015">
        <f t="shared" si="7"/>
        <v>0</v>
      </c>
      <c r="V59" s="224">
        <f t="shared" si="8"/>
        <v>0</v>
      </c>
      <c r="W59" s="991">
        <f t="shared" si="9"/>
        <v>0</v>
      </c>
      <c r="X59" s="371">
        <f>IHD!AN59+IStroke!AN59+BreastCan!AN59+ColonCan!AN59+Diabetes!AN59</f>
        <v>0</v>
      </c>
      <c r="Y59" s="1006">
        <f>(U59*InputData!AO59)*EXP(-InputData!$BT$5*(B59-InputData!$B$1))</f>
        <v>0</v>
      </c>
      <c r="Z59" s="1010">
        <f>(W59*InputData!$BT$11)*EXP(-InputData!$BT$5*(B60-InputData!$B$1))</f>
        <v>0</v>
      </c>
      <c r="AA59" s="301"/>
      <c r="AB59" s="301"/>
      <c r="AC59" s="301"/>
      <c r="AD59" s="301"/>
      <c r="AE59" s="301"/>
      <c r="AF59" s="301"/>
    </row>
    <row r="60" spans="1:32">
      <c r="A60" t="s">
        <v>13</v>
      </c>
      <c r="B60">
        <f t="shared" si="10"/>
        <v>152</v>
      </c>
      <c r="C60" s="136">
        <f>InputData!C60</f>
        <v>0</v>
      </c>
      <c r="D60" s="55">
        <f t="shared" si="2"/>
        <v>1</v>
      </c>
      <c r="E60" s="18">
        <f t="shared" si="14"/>
        <v>0</v>
      </c>
      <c r="F60" s="18">
        <f t="shared" si="12"/>
        <v>0</v>
      </c>
      <c r="G60" s="18">
        <f t="shared" si="3"/>
        <v>0</v>
      </c>
      <c r="H60" s="56">
        <f>IF(ISERROR(SUM(G60:G$105)/E60),0,SUM(G60:G$105)/E60)</f>
        <v>0</v>
      </c>
      <c r="I60" s="57">
        <f>InputData!F60</f>
        <v>0</v>
      </c>
      <c r="J60" s="18">
        <f t="shared" si="4"/>
        <v>0</v>
      </c>
      <c r="K60" s="56">
        <f>IF(ISERROR(SUM(J60:J$105)/E60),0,SUM(J60:J$105)/E60)</f>
        <v>0</v>
      </c>
      <c r="L60" s="223">
        <f>C60+IHD!AL60+IStroke!AL60+BreastCan!AL60+ColonCan!AL60+Diabetes!AL60</f>
        <v>0</v>
      </c>
      <c r="M60" s="224">
        <f t="shared" si="13"/>
        <v>1</v>
      </c>
      <c r="N60" s="225">
        <f t="shared" si="15"/>
        <v>0</v>
      </c>
      <c r="O60" s="225">
        <f t="shared" si="0"/>
        <v>0</v>
      </c>
      <c r="P60" s="225">
        <f t="shared" si="6"/>
        <v>0</v>
      </c>
      <c r="Q60" s="226">
        <f>IF(ISERROR(SUM(P60:P$105)/N60),0,SUM(P60:P$105)/N60)</f>
        <v>0</v>
      </c>
      <c r="R60" s="132">
        <f>I60+IHD!AM60+IStroke!AM60+BreastCan!AM60+ColonCan!AM60+Diabetes!AM60</f>
        <v>0</v>
      </c>
      <c r="S60" s="225">
        <f t="shared" si="1"/>
        <v>0</v>
      </c>
      <c r="T60" s="226">
        <f>IF(ISERROR(SUM(S60:S$105)/N60),0,SUM(S60:S$105)/N60)</f>
        <v>0</v>
      </c>
      <c r="U60" s="1015">
        <f t="shared" si="7"/>
        <v>0</v>
      </c>
      <c r="V60" s="224">
        <f t="shared" si="8"/>
        <v>0</v>
      </c>
      <c r="W60" s="991">
        <f t="shared" si="9"/>
        <v>0</v>
      </c>
      <c r="X60" s="371">
        <f>IHD!AN60+IStroke!AN60+BreastCan!AN60+ColonCan!AN60+Diabetes!AN60</f>
        <v>0</v>
      </c>
      <c r="Y60" s="1006">
        <f>(U60*InputData!AO60)*EXP(-InputData!$BT$5*(B60-InputData!$B$1))</f>
        <v>0</v>
      </c>
      <c r="Z60" s="1010">
        <f>(W60*InputData!$BT$11)*EXP(-InputData!$BT$5*(B61-InputData!$B$1))</f>
        <v>0</v>
      </c>
      <c r="AA60" s="301"/>
      <c r="AB60" s="301"/>
      <c r="AC60" s="301"/>
      <c r="AD60" s="301"/>
      <c r="AE60" s="301"/>
      <c r="AF60" s="301"/>
    </row>
    <row r="61" spans="1:32">
      <c r="A61" t="s">
        <v>13</v>
      </c>
      <c r="B61">
        <f t="shared" si="10"/>
        <v>153</v>
      </c>
      <c r="C61" s="136">
        <f>InputData!C61</f>
        <v>0</v>
      </c>
      <c r="D61" s="55">
        <f t="shared" si="2"/>
        <v>1</v>
      </c>
      <c r="E61" s="18">
        <f t="shared" si="14"/>
        <v>0</v>
      </c>
      <c r="F61" s="18">
        <f t="shared" si="12"/>
        <v>0</v>
      </c>
      <c r="G61" s="18">
        <f t="shared" si="3"/>
        <v>0</v>
      </c>
      <c r="H61" s="56">
        <f>IF(ISERROR(SUM(G61:G$105)/E61),0,SUM(G61:G$105)/E61)</f>
        <v>0</v>
      </c>
      <c r="I61" s="57">
        <f>InputData!F61</f>
        <v>0</v>
      </c>
      <c r="J61" s="18">
        <f t="shared" si="4"/>
        <v>0</v>
      </c>
      <c r="K61" s="56">
        <f>IF(ISERROR(SUM(J61:J$105)/E61),0,SUM(J61:J$105)/E61)</f>
        <v>0</v>
      </c>
      <c r="L61" s="223">
        <f>C61+IHD!AL61+IStroke!AL61+BreastCan!AL61+ColonCan!AL61+Diabetes!AL61</f>
        <v>0</v>
      </c>
      <c r="M61" s="224">
        <f t="shared" si="13"/>
        <v>1</v>
      </c>
      <c r="N61" s="225">
        <f t="shared" si="15"/>
        <v>0</v>
      </c>
      <c r="O61" s="225">
        <f t="shared" si="0"/>
        <v>0</v>
      </c>
      <c r="P61" s="225">
        <f t="shared" si="6"/>
        <v>0</v>
      </c>
      <c r="Q61" s="226">
        <f>IF(ISERROR(SUM(P61:P$105)/N61),0,SUM(P61:P$105)/N61)</f>
        <v>0</v>
      </c>
      <c r="R61" s="132">
        <f>I61+IHD!AM61+IStroke!AM61+BreastCan!AM61+ColonCan!AM61+Diabetes!AM61</f>
        <v>0</v>
      </c>
      <c r="S61" s="225">
        <f t="shared" si="1"/>
        <v>0</v>
      </c>
      <c r="T61" s="226">
        <f>IF(ISERROR(SUM(S61:S$105)/N61),0,SUM(S61:S$105)/N61)</f>
        <v>0</v>
      </c>
      <c r="U61" s="1015">
        <f t="shared" si="7"/>
        <v>0</v>
      </c>
      <c r="V61" s="224">
        <f t="shared" si="8"/>
        <v>0</v>
      </c>
      <c r="W61" s="991">
        <f t="shared" si="9"/>
        <v>0</v>
      </c>
      <c r="X61" s="371">
        <f>IHD!AN61+IStroke!AN61+BreastCan!AN61+ColonCan!AN61+Diabetes!AN61</f>
        <v>0</v>
      </c>
      <c r="Y61" s="1006">
        <f>(U61*InputData!AO61)*EXP(-InputData!$BT$5*(B61-InputData!$B$1))</f>
        <v>0</v>
      </c>
      <c r="Z61" s="1010">
        <f>(W61*InputData!$BT$11)*EXP(-InputData!$BT$5*(B62-InputData!$B$1))</f>
        <v>0</v>
      </c>
      <c r="AA61" s="301"/>
      <c r="AB61" s="301"/>
      <c r="AC61" s="301"/>
      <c r="AD61" s="301"/>
      <c r="AE61" s="301"/>
      <c r="AF61" s="301"/>
    </row>
    <row r="62" spans="1:32">
      <c r="A62" t="s">
        <v>13</v>
      </c>
      <c r="B62">
        <f t="shared" si="10"/>
        <v>154</v>
      </c>
      <c r="C62" s="136">
        <f>InputData!C62</f>
        <v>0</v>
      </c>
      <c r="D62" s="55">
        <f t="shared" si="2"/>
        <v>1</v>
      </c>
      <c r="E62" s="18">
        <f t="shared" si="14"/>
        <v>0</v>
      </c>
      <c r="F62" s="18">
        <f t="shared" si="12"/>
        <v>0</v>
      </c>
      <c r="G62" s="18">
        <f t="shared" si="3"/>
        <v>0</v>
      </c>
      <c r="H62" s="56">
        <f>IF(ISERROR(SUM(G62:G$105)/E62),0,SUM(G62:G$105)/E62)</f>
        <v>0</v>
      </c>
      <c r="I62" s="57">
        <f>InputData!F62</f>
        <v>0</v>
      </c>
      <c r="J62" s="18">
        <f t="shared" si="4"/>
        <v>0</v>
      </c>
      <c r="K62" s="56">
        <f>IF(ISERROR(SUM(J62:J$105)/E62),0,SUM(J62:J$105)/E62)</f>
        <v>0</v>
      </c>
      <c r="L62" s="223">
        <f>C62+IHD!AL62+IStroke!AL62+BreastCan!AL62+ColonCan!AL62+Diabetes!AL62</f>
        <v>0</v>
      </c>
      <c r="M62" s="224">
        <f t="shared" si="13"/>
        <v>1</v>
      </c>
      <c r="N62" s="225">
        <f t="shared" si="15"/>
        <v>0</v>
      </c>
      <c r="O62" s="225">
        <f t="shared" si="0"/>
        <v>0</v>
      </c>
      <c r="P62" s="225">
        <f t="shared" si="6"/>
        <v>0</v>
      </c>
      <c r="Q62" s="226">
        <f>IF(ISERROR(SUM(P62:P$105)/N62),0,SUM(P62:P$105)/N62)</f>
        <v>0</v>
      </c>
      <c r="R62" s="132">
        <f>I62+IHD!AM62+IStroke!AM62+BreastCan!AM62+ColonCan!AM62+Diabetes!AM62</f>
        <v>0</v>
      </c>
      <c r="S62" s="225">
        <f t="shared" si="1"/>
        <v>0</v>
      </c>
      <c r="T62" s="226">
        <f>IF(ISERROR(SUM(S62:S$105)/N62),0,SUM(S62:S$105)/N62)</f>
        <v>0</v>
      </c>
      <c r="U62" s="1015">
        <f t="shared" si="7"/>
        <v>0</v>
      </c>
      <c r="V62" s="224">
        <f t="shared" si="8"/>
        <v>0</v>
      </c>
      <c r="W62" s="991">
        <f t="shared" si="9"/>
        <v>0</v>
      </c>
      <c r="X62" s="371">
        <f>IHD!AN62+IStroke!AN62+BreastCan!AN62+ColonCan!AN62+Diabetes!AN62</f>
        <v>0</v>
      </c>
      <c r="Y62" s="1006">
        <f>(U62*InputData!AO62)*EXP(-InputData!$BT$5*(B62-InputData!$B$1))</f>
        <v>0</v>
      </c>
      <c r="Z62" s="1010">
        <f>(W62*InputData!$BT$11)*EXP(-InputData!$BT$5*(B63-InputData!$B$1))</f>
        <v>0</v>
      </c>
      <c r="AA62" s="301"/>
      <c r="AB62" s="301"/>
      <c r="AC62" s="301"/>
      <c r="AD62" s="301"/>
      <c r="AE62" s="301"/>
      <c r="AF62" s="301"/>
    </row>
    <row r="63" spans="1:32">
      <c r="A63" t="s">
        <v>13</v>
      </c>
      <c r="B63">
        <f t="shared" si="10"/>
        <v>155</v>
      </c>
      <c r="C63" s="136">
        <f>InputData!C63</f>
        <v>0</v>
      </c>
      <c r="D63" s="55">
        <f t="shared" si="2"/>
        <v>1</v>
      </c>
      <c r="E63" s="18">
        <f t="shared" si="14"/>
        <v>0</v>
      </c>
      <c r="F63" s="18">
        <f t="shared" si="12"/>
        <v>0</v>
      </c>
      <c r="G63" s="18">
        <f t="shared" si="3"/>
        <v>0</v>
      </c>
      <c r="H63" s="56">
        <f>IF(ISERROR(SUM(G63:G$105)/E63),0,SUM(G63:G$105)/E63)</f>
        <v>0</v>
      </c>
      <c r="I63" s="57">
        <f>InputData!F63</f>
        <v>0</v>
      </c>
      <c r="J63" s="18">
        <f t="shared" si="4"/>
        <v>0</v>
      </c>
      <c r="K63" s="56">
        <f>IF(ISERROR(SUM(J63:J$105)/E63),0,SUM(J63:J$105)/E63)</f>
        <v>0</v>
      </c>
      <c r="L63" s="223">
        <f>C63+IHD!AL63+IStroke!AL63+BreastCan!AL63+ColonCan!AL63+Diabetes!AL63</f>
        <v>0</v>
      </c>
      <c r="M63" s="224">
        <f t="shared" si="13"/>
        <v>1</v>
      </c>
      <c r="N63" s="225">
        <f t="shared" si="15"/>
        <v>0</v>
      </c>
      <c r="O63" s="225">
        <f t="shared" si="0"/>
        <v>0</v>
      </c>
      <c r="P63" s="225">
        <f t="shared" si="6"/>
        <v>0</v>
      </c>
      <c r="Q63" s="226">
        <f>IF(ISERROR(SUM(P63:P$105)/N63),0,SUM(P63:P$105)/N63)</f>
        <v>0</v>
      </c>
      <c r="R63" s="132">
        <f>I63+IHD!AM63+IStroke!AM63+BreastCan!AM63+ColonCan!AM63+Diabetes!AM63</f>
        <v>0</v>
      </c>
      <c r="S63" s="225">
        <f t="shared" si="1"/>
        <v>0</v>
      </c>
      <c r="T63" s="226">
        <f>IF(ISERROR(SUM(S63:S$105)/N63),0,SUM(S63:S$105)/N63)</f>
        <v>0</v>
      </c>
      <c r="U63" s="1015">
        <f t="shared" si="7"/>
        <v>0</v>
      </c>
      <c r="V63" s="224">
        <f t="shared" si="8"/>
        <v>0</v>
      </c>
      <c r="W63" s="991">
        <f t="shared" si="9"/>
        <v>0</v>
      </c>
      <c r="X63" s="371">
        <f>IHD!AN63+IStroke!AN63+BreastCan!AN63+ColonCan!AN63+Diabetes!AN63</f>
        <v>0</v>
      </c>
      <c r="Y63" s="1006">
        <f>(U63*InputData!AO63)*EXP(-InputData!$BT$5*(B63-InputData!$B$1))</f>
        <v>0</v>
      </c>
      <c r="Z63" s="1010">
        <f>(W63*InputData!$BT$11)*EXP(-InputData!$BT$5*(B64-InputData!$B$1))</f>
        <v>0</v>
      </c>
      <c r="AA63" s="301"/>
      <c r="AB63" s="301"/>
      <c r="AC63" s="301"/>
      <c r="AD63" s="301"/>
      <c r="AE63" s="301"/>
      <c r="AF63" s="301"/>
    </row>
    <row r="64" spans="1:32">
      <c r="A64" t="s">
        <v>13</v>
      </c>
      <c r="B64">
        <f t="shared" si="10"/>
        <v>156</v>
      </c>
      <c r="C64" s="136">
        <f>InputData!C64</f>
        <v>0</v>
      </c>
      <c r="D64" s="55">
        <f t="shared" si="2"/>
        <v>1</v>
      </c>
      <c r="E64" s="18">
        <f t="shared" si="14"/>
        <v>0</v>
      </c>
      <c r="F64" s="18">
        <f t="shared" si="12"/>
        <v>0</v>
      </c>
      <c r="G64" s="18">
        <f t="shared" si="3"/>
        <v>0</v>
      </c>
      <c r="H64" s="56">
        <f>IF(ISERROR(SUM(G64:G$105)/E64),0,SUM(G64:G$105)/E64)</f>
        <v>0</v>
      </c>
      <c r="I64" s="57">
        <f>InputData!F64</f>
        <v>0</v>
      </c>
      <c r="J64" s="18">
        <f t="shared" si="4"/>
        <v>0</v>
      </c>
      <c r="K64" s="56">
        <f>IF(ISERROR(SUM(J64:J$105)/E64),0,SUM(J64:J$105)/E64)</f>
        <v>0</v>
      </c>
      <c r="L64" s="223">
        <f>C64+IHD!AL64+IStroke!AL64+BreastCan!AL64+ColonCan!AL64+Diabetes!AL64</f>
        <v>0</v>
      </c>
      <c r="M64" s="224">
        <f t="shared" si="13"/>
        <v>1</v>
      </c>
      <c r="N64" s="225">
        <f t="shared" si="15"/>
        <v>0</v>
      </c>
      <c r="O64" s="225">
        <f t="shared" si="0"/>
        <v>0</v>
      </c>
      <c r="P64" s="225">
        <f t="shared" si="6"/>
        <v>0</v>
      </c>
      <c r="Q64" s="226">
        <f>IF(ISERROR(SUM(P64:P$105)/N64),0,SUM(P64:P$105)/N64)</f>
        <v>0</v>
      </c>
      <c r="R64" s="132">
        <f>I64+IHD!AM64+IStroke!AM64+BreastCan!AM64+ColonCan!AM64+Diabetes!AM64</f>
        <v>0</v>
      </c>
      <c r="S64" s="225">
        <f t="shared" si="1"/>
        <v>0</v>
      </c>
      <c r="T64" s="226">
        <f>IF(ISERROR(SUM(S64:S$105)/N64),0,SUM(S64:S$105)/N64)</f>
        <v>0</v>
      </c>
      <c r="U64" s="1015">
        <f t="shared" si="7"/>
        <v>0</v>
      </c>
      <c r="V64" s="224">
        <f t="shared" si="8"/>
        <v>0</v>
      </c>
      <c r="W64" s="991">
        <f t="shared" si="9"/>
        <v>0</v>
      </c>
      <c r="X64" s="371">
        <f>IHD!AN64+IStroke!AN64+BreastCan!AN64+ColonCan!AN64+Diabetes!AN64</f>
        <v>0</v>
      </c>
      <c r="Y64" s="1006">
        <f>(U64*InputData!AO64)*EXP(-InputData!$BT$5*(B64-InputData!$B$1))</f>
        <v>0</v>
      </c>
      <c r="Z64" s="1010">
        <f>(W64*InputData!$BT$11)*EXP(-InputData!$BT$5*(B65-InputData!$B$1))</f>
        <v>0</v>
      </c>
      <c r="AA64" s="301"/>
      <c r="AB64" s="301"/>
      <c r="AC64" s="301"/>
      <c r="AD64" s="301"/>
      <c r="AE64" s="301"/>
      <c r="AF64" s="301"/>
    </row>
    <row r="65" spans="1:32">
      <c r="A65" t="s">
        <v>13</v>
      </c>
      <c r="B65">
        <f t="shared" si="10"/>
        <v>157</v>
      </c>
      <c r="C65" s="136">
        <f>InputData!C65</f>
        <v>0</v>
      </c>
      <c r="D65" s="55">
        <f t="shared" si="2"/>
        <v>1</v>
      </c>
      <c r="E65" s="18">
        <f t="shared" si="14"/>
        <v>0</v>
      </c>
      <c r="F65" s="18">
        <f t="shared" si="12"/>
        <v>0</v>
      </c>
      <c r="G65" s="18">
        <f t="shared" si="3"/>
        <v>0</v>
      </c>
      <c r="H65" s="56">
        <f>IF(ISERROR(SUM(G65:G$105)/E65),0,SUM(G65:G$105)/E65)</f>
        <v>0</v>
      </c>
      <c r="I65" s="57">
        <f>InputData!F65</f>
        <v>0</v>
      </c>
      <c r="J65" s="18">
        <f t="shared" si="4"/>
        <v>0</v>
      </c>
      <c r="K65" s="56">
        <f>IF(ISERROR(SUM(J65:J$105)/E65),0,SUM(J65:J$105)/E65)</f>
        <v>0</v>
      </c>
      <c r="L65" s="223">
        <f>C65+IHD!AL65+IStroke!AL65+BreastCan!AL65+ColonCan!AL65+Diabetes!AL65</f>
        <v>0</v>
      </c>
      <c r="M65" s="224">
        <f t="shared" si="13"/>
        <v>1</v>
      </c>
      <c r="N65" s="225">
        <f t="shared" si="15"/>
        <v>0</v>
      </c>
      <c r="O65" s="225">
        <f t="shared" si="0"/>
        <v>0</v>
      </c>
      <c r="P65" s="225">
        <f t="shared" si="6"/>
        <v>0</v>
      </c>
      <c r="Q65" s="226">
        <f>IF(ISERROR(SUM(P65:P$105)/N65),0,SUM(P65:P$105)/N65)</f>
        <v>0</v>
      </c>
      <c r="R65" s="132">
        <f>I65+IHD!AM65+IStroke!AM65+BreastCan!AM65+ColonCan!AM65+Diabetes!AM65</f>
        <v>0</v>
      </c>
      <c r="S65" s="225">
        <f t="shared" si="1"/>
        <v>0</v>
      </c>
      <c r="T65" s="226">
        <f>IF(ISERROR(SUM(S65:S$105)/N65),0,SUM(S65:S$105)/N65)</f>
        <v>0</v>
      </c>
      <c r="U65" s="1015">
        <f t="shared" si="7"/>
        <v>0</v>
      </c>
      <c r="V65" s="224">
        <f t="shared" si="8"/>
        <v>0</v>
      </c>
      <c r="W65" s="991">
        <f t="shared" si="9"/>
        <v>0</v>
      </c>
      <c r="X65" s="371">
        <f>IHD!AN65+IStroke!AN65+BreastCan!AN65+ColonCan!AN65+Diabetes!AN65</f>
        <v>0</v>
      </c>
      <c r="Y65" s="1006">
        <f>(U65*InputData!AO65)*EXP(-InputData!$BT$5*(B65-InputData!$B$1))</f>
        <v>0</v>
      </c>
      <c r="Z65" s="1010">
        <f>(W65*InputData!$BT$11)*EXP(-InputData!$BT$5*(B66-InputData!$B$1))</f>
        <v>0</v>
      </c>
      <c r="AA65" s="301"/>
      <c r="AB65" s="301"/>
      <c r="AC65" s="301"/>
      <c r="AD65" s="301"/>
      <c r="AE65" s="301"/>
      <c r="AF65" s="301"/>
    </row>
    <row r="66" spans="1:32">
      <c r="A66" t="s">
        <v>13</v>
      </c>
      <c r="B66">
        <f t="shared" si="10"/>
        <v>158</v>
      </c>
      <c r="C66" s="136">
        <f>InputData!C66</f>
        <v>0</v>
      </c>
      <c r="D66" s="55">
        <f t="shared" si="2"/>
        <v>1</v>
      </c>
      <c r="E66" s="18">
        <f t="shared" si="14"/>
        <v>0</v>
      </c>
      <c r="F66" s="18">
        <f t="shared" si="12"/>
        <v>0</v>
      </c>
      <c r="G66" s="18">
        <f t="shared" si="3"/>
        <v>0</v>
      </c>
      <c r="H66" s="56">
        <f>IF(ISERROR(SUM(G66:G$105)/E66),0,SUM(G66:G$105)/E66)</f>
        <v>0</v>
      </c>
      <c r="I66" s="57">
        <f>InputData!F66</f>
        <v>0</v>
      </c>
      <c r="J66" s="18">
        <f t="shared" si="4"/>
        <v>0</v>
      </c>
      <c r="K66" s="56">
        <f>IF(ISERROR(SUM(J66:J$105)/E66),0,SUM(J66:J$105)/E66)</f>
        <v>0</v>
      </c>
      <c r="L66" s="223">
        <f>C66+IHD!AL66+IStroke!AL66+BreastCan!AL66+ColonCan!AL66+Diabetes!AL66</f>
        <v>0</v>
      </c>
      <c r="M66" s="224">
        <f t="shared" si="13"/>
        <v>1</v>
      </c>
      <c r="N66" s="225">
        <f t="shared" si="15"/>
        <v>0</v>
      </c>
      <c r="O66" s="225">
        <f t="shared" si="0"/>
        <v>0</v>
      </c>
      <c r="P66" s="225">
        <f t="shared" si="6"/>
        <v>0</v>
      </c>
      <c r="Q66" s="226">
        <f>IF(ISERROR(SUM(P66:P$105)/N66),0,SUM(P66:P$105)/N66)</f>
        <v>0</v>
      </c>
      <c r="R66" s="132">
        <f>I66+IHD!AM66+IStroke!AM66+BreastCan!AM66+ColonCan!AM66+Diabetes!AM66</f>
        <v>0</v>
      </c>
      <c r="S66" s="225">
        <f t="shared" si="1"/>
        <v>0</v>
      </c>
      <c r="T66" s="226">
        <f>IF(ISERROR(SUM(S66:S$105)/N66),0,SUM(S66:S$105)/N66)</f>
        <v>0</v>
      </c>
      <c r="U66" s="1015">
        <f t="shared" si="7"/>
        <v>0</v>
      </c>
      <c r="V66" s="224">
        <f t="shared" si="8"/>
        <v>0</v>
      </c>
      <c r="W66" s="991">
        <f t="shared" si="9"/>
        <v>0</v>
      </c>
      <c r="X66" s="371">
        <f>IHD!AN66+IStroke!AN66+BreastCan!AN66+ColonCan!AN66+Diabetes!AN66</f>
        <v>0</v>
      </c>
      <c r="Y66" s="1006">
        <f>(U66*InputData!AO66)*EXP(-InputData!$BT$5*(B66-InputData!$B$1))</f>
        <v>0</v>
      </c>
      <c r="Z66" s="1010">
        <f>(W66*InputData!$BT$11)*EXP(-InputData!$BT$5*(B67-InputData!$B$1))</f>
        <v>0</v>
      </c>
      <c r="AA66" s="301"/>
      <c r="AB66" s="301"/>
      <c r="AC66" s="301"/>
      <c r="AD66" s="301"/>
      <c r="AE66" s="301"/>
      <c r="AF66" s="301"/>
    </row>
    <row r="67" spans="1:32">
      <c r="A67" t="s">
        <v>13</v>
      </c>
      <c r="B67">
        <f t="shared" si="10"/>
        <v>159</v>
      </c>
      <c r="C67" s="136">
        <f>InputData!C67</f>
        <v>0</v>
      </c>
      <c r="D67" s="55">
        <f t="shared" si="2"/>
        <v>1</v>
      </c>
      <c r="E67" s="18">
        <f t="shared" si="14"/>
        <v>0</v>
      </c>
      <c r="F67" s="18">
        <f t="shared" si="12"/>
        <v>0</v>
      </c>
      <c r="G67" s="18">
        <f t="shared" si="3"/>
        <v>0</v>
      </c>
      <c r="H67" s="56">
        <f>IF(ISERROR(SUM(G67:G$105)/E67),0,SUM(G67:G$105)/E67)</f>
        <v>0</v>
      </c>
      <c r="I67" s="57">
        <f>InputData!F67</f>
        <v>0</v>
      </c>
      <c r="J67" s="18">
        <f t="shared" si="4"/>
        <v>0</v>
      </c>
      <c r="K67" s="56">
        <f>IF(ISERROR(SUM(J67:J$105)/E67),0,SUM(J67:J$105)/E67)</f>
        <v>0</v>
      </c>
      <c r="L67" s="223">
        <f>C67+IHD!AL67+IStroke!AL67+BreastCan!AL67+ColonCan!AL67+Diabetes!AL67</f>
        <v>0</v>
      </c>
      <c r="M67" s="224">
        <f t="shared" si="13"/>
        <v>1</v>
      </c>
      <c r="N67" s="225">
        <f t="shared" si="15"/>
        <v>0</v>
      </c>
      <c r="O67" s="225">
        <f t="shared" si="0"/>
        <v>0</v>
      </c>
      <c r="P67" s="225">
        <f t="shared" si="6"/>
        <v>0</v>
      </c>
      <c r="Q67" s="226">
        <f>IF(ISERROR(SUM(P67:P$105)/N67),0,SUM(P67:P$105)/N67)</f>
        <v>0</v>
      </c>
      <c r="R67" s="132">
        <f>I67+IHD!AM67+IStroke!AM67+BreastCan!AM67+ColonCan!AM67+Diabetes!AM67</f>
        <v>0</v>
      </c>
      <c r="S67" s="225">
        <f t="shared" si="1"/>
        <v>0</v>
      </c>
      <c r="T67" s="226">
        <f>IF(ISERROR(SUM(S67:S$105)/N67),0,SUM(S67:S$105)/N67)</f>
        <v>0</v>
      </c>
      <c r="U67" s="1015">
        <f t="shared" si="7"/>
        <v>0</v>
      </c>
      <c r="V67" s="224">
        <f t="shared" si="8"/>
        <v>0</v>
      </c>
      <c r="W67" s="991">
        <f t="shared" si="9"/>
        <v>0</v>
      </c>
      <c r="X67" s="371">
        <f>IHD!AN67+IStroke!AN67+BreastCan!AN67+ColonCan!AN67+Diabetes!AN67</f>
        <v>0</v>
      </c>
      <c r="Y67" s="1006">
        <f>(U67*InputData!AO67)*EXP(-InputData!$BT$5*(B67-InputData!$B$1))</f>
        <v>0</v>
      </c>
      <c r="Z67" s="1010">
        <f>(W67*InputData!$BT$11)*EXP(-InputData!$BT$5*(B68-InputData!$B$1))</f>
        <v>0</v>
      </c>
      <c r="AA67" s="301"/>
      <c r="AB67" s="301"/>
      <c r="AC67" s="301"/>
      <c r="AD67" s="301"/>
      <c r="AE67" s="301"/>
      <c r="AF67" s="301"/>
    </row>
    <row r="68" spans="1:32">
      <c r="A68" t="s">
        <v>13</v>
      </c>
      <c r="B68">
        <f t="shared" si="10"/>
        <v>160</v>
      </c>
      <c r="C68" s="136">
        <f>InputData!C68</f>
        <v>0</v>
      </c>
      <c r="D68" s="55">
        <f t="shared" si="2"/>
        <v>1</v>
      </c>
      <c r="E68" s="18">
        <f t="shared" si="14"/>
        <v>0</v>
      </c>
      <c r="F68" s="18">
        <f t="shared" si="12"/>
        <v>0</v>
      </c>
      <c r="G68" s="18">
        <f t="shared" si="3"/>
        <v>0</v>
      </c>
      <c r="H68" s="56">
        <f>IF(ISERROR(SUM(G68:G$105)/E68),0,SUM(G68:G$105)/E68)</f>
        <v>0</v>
      </c>
      <c r="I68" s="57">
        <f>InputData!F68</f>
        <v>0</v>
      </c>
      <c r="J68" s="18">
        <f t="shared" si="4"/>
        <v>0</v>
      </c>
      <c r="K68" s="56">
        <f>IF(ISERROR(SUM(J68:J$105)/E68),0,SUM(J68:J$105)/E68)</f>
        <v>0</v>
      </c>
      <c r="L68" s="223">
        <f>C68+IHD!AL68+IStroke!AL68+BreastCan!AL68+ColonCan!AL68+Diabetes!AL68</f>
        <v>0</v>
      </c>
      <c r="M68" s="224">
        <f t="shared" si="13"/>
        <v>1</v>
      </c>
      <c r="N68" s="225">
        <f t="shared" si="15"/>
        <v>0</v>
      </c>
      <c r="O68" s="225">
        <f t="shared" si="0"/>
        <v>0</v>
      </c>
      <c r="P68" s="225">
        <f t="shared" si="6"/>
        <v>0</v>
      </c>
      <c r="Q68" s="226">
        <f>IF(ISERROR(SUM(P68:P$105)/N68),0,SUM(P68:P$105)/N68)</f>
        <v>0</v>
      </c>
      <c r="R68" s="132">
        <f>I68+IHD!AM68+IStroke!AM68+BreastCan!AM68+ColonCan!AM68+Diabetes!AM68</f>
        <v>0</v>
      </c>
      <c r="S68" s="225">
        <f t="shared" si="1"/>
        <v>0</v>
      </c>
      <c r="T68" s="226">
        <f>IF(ISERROR(SUM(S68:S$105)/N68),0,SUM(S68:S$105)/N68)</f>
        <v>0</v>
      </c>
      <c r="U68" s="1015">
        <f t="shared" si="7"/>
        <v>0</v>
      </c>
      <c r="V68" s="224">
        <f t="shared" si="8"/>
        <v>0</v>
      </c>
      <c r="W68" s="991">
        <f t="shared" si="9"/>
        <v>0</v>
      </c>
      <c r="X68" s="371">
        <f>IHD!AN68+IStroke!AN68+BreastCan!AN68+ColonCan!AN68+Diabetes!AN68</f>
        <v>0</v>
      </c>
      <c r="Y68" s="1006">
        <f>(U68*InputData!AO68)*EXP(-InputData!$BT$5*(B68-InputData!$B$1))</f>
        <v>0</v>
      </c>
      <c r="Z68" s="1010">
        <f>(W68*InputData!$BT$11)*EXP(-InputData!$BT$5*(B69-InputData!$B$1))</f>
        <v>0</v>
      </c>
      <c r="AA68" s="301"/>
      <c r="AB68" s="301"/>
      <c r="AC68" s="301"/>
      <c r="AD68" s="301"/>
      <c r="AE68" s="301"/>
      <c r="AF68" s="301"/>
    </row>
    <row r="69" spans="1:32">
      <c r="A69" t="s">
        <v>13</v>
      </c>
      <c r="B69">
        <f t="shared" si="10"/>
        <v>161</v>
      </c>
      <c r="C69" s="136">
        <f>InputData!C69</f>
        <v>0</v>
      </c>
      <c r="D69" s="55">
        <f t="shared" si="2"/>
        <v>1</v>
      </c>
      <c r="E69" s="18">
        <f t="shared" si="14"/>
        <v>0</v>
      </c>
      <c r="F69" s="18">
        <f t="shared" ref="F69:F132" si="16">D69*E69</f>
        <v>0</v>
      </c>
      <c r="G69" s="18">
        <f t="shared" si="3"/>
        <v>0</v>
      </c>
      <c r="H69" s="56">
        <f>IF(ISERROR(SUM(G69:G$105)/E69),0,SUM(G69:G$105)/E69)</f>
        <v>0</v>
      </c>
      <c r="I69" s="57">
        <f>InputData!F69</f>
        <v>0</v>
      </c>
      <c r="J69" s="18">
        <f t="shared" ref="J69:J132" si="17">G69*(1-I69)</f>
        <v>0</v>
      </c>
      <c r="K69" s="56">
        <f>IF(ISERROR(SUM(J69:J$105)/E69),0,SUM(J69:J$105)/E69)</f>
        <v>0</v>
      </c>
      <c r="L69" s="223">
        <f>C69+IHD!AL69+IStroke!AL69+BreastCan!AL69+ColonCan!AL69+Diabetes!AL69</f>
        <v>0</v>
      </c>
      <c r="M69" s="224">
        <f t="shared" si="13"/>
        <v>1</v>
      </c>
      <c r="N69" s="225">
        <f t="shared" si="15"/>
        <v>0</v>
      </c>
      <c r="O69" s="225">
        <f t="shared" ref="O69:O132" si="18">M69*N69</f>
        <v>0</v>
      </c>
      <c r="P69" s="225">
        <f t="shared" ref="P69:P132" si="19">IF($B69&lt;100,(N69+N70)/2,IF(B69=100,N69/L69,0))</f>
        <v>0</v>
      </c>
      <c r="Q69" s="226">
        <f>IF(ISERROR(SUM(P69:P$105)/N69),0,SUM(P69:P$105)/N69)</f>
        <v>0</v>
      </c>
      <c r="R69" s="132">
        <f>I69+IHD!AM69+IStroke!AM69+BreastCan!AM69+ColonCan!AM69+Diabetes!AM69</f>
        <v>0</v>
      </c>
      <c r="S69" s="225">
        <f t="shared" ref="S69:S132" si="20">P69*(1-R69)</f>
        <v>0</v>
      </c>
      <c r="T69" s="226">
        <f>IF(ISERROR(SUM(S69:S$105)/N69),0,SUM(S69:S$105)/N69)</f>
        <v>0</v>
      </c>
      <c r="U69" s="1015">
        <f t="shared" si="7"/>
        <v>0</v>
      </c>
      <c r="V69" s="224">
        <f t="shared" si="8"/>
        <v>0</v>
      </c>
      <c r="W69" s="991">
        <f t="shared" si="9"/>
        <v>0</v>
      </c>
      <c r="X69" s="371">
        <f>IHD!AN69+IStroke!AN69+BreastCan!AN69+ColonCan!AN69+Diabetes!AN69</f>
        <v>0</v>
      </c>
      <c r="Y69" s="1006">
        <f>(U69*InputData!AO69)*EXP(-InputData!$BT$5*(B69-InputData!$B$1))</f>
        <v>0</v>
      </c>
      <c r="Z69" s="1010">
        <f>(W69*InputData!$BT$11)*EXP(-InputData!$BT$5*(B70-InputData!$B$1))</f>
        <v>0</v>
      </c>
      <c r="AA69" s="301"/>
      <c r="AB69" s="301"/>
      <c r="AC69" s="301"/>
      <c r="AD69" s="301"/>
      <c r="AE69" s="301"/>
      <c r="AF69" s="301"/>
    </row>
    <row r="70" spans="1:32">
      <c r="A70" t="s">
        <v>13</v>
      </c>
      <c r="B70">
        <f t="shared" si="10"/>
        <v>162</v>
      </c>
      <c r="C70" s="136">
        <f>InputData!C70</f>
        <v>0</v>
      </c>
      <c r="D70" s="55">
        <f t="shared" ref="D70:D133" si="21">IF(B70&lt;100,1-EXP(-C70),1)</f>
        <v>1</v>
      </c>
      <c r="E70" s="18">
        <f t="shared" ref="E70:E105" si="22">E69-F69</f>
        <v>0</v>
      </c>
      <c r="F70" s="18">
        <f t="shared" si="16"/>
        <v>0</v>
      </c>
      <c r="G70" s="18">
        <f t="shared" ref="G70:G133" si="23">IF($B70&lt;100,(E70+E71)/2,IF(B70=100,E70/C70,0))</f>
        <v>0</v>
      </c>
      <c r="H70" s="56">
        <f>IF(ISERROR(SUM(G70:G$105)/E70),0,SUM(G70:G$105)/E70)</f>
        <v>0</v>
      </c>
      <c r="I70" s="57">
        <f>InputData!F70</f>
        <v>0</v>
      </c>
      <c r="J70" s="18">
        <f t="shared" si="17"/>
        <v>0</v>
      </c>
      <c r="K70" s="56">
        <f>IF(ISERROR(SUM(J70:J$105)/E70),0,SUM(J70:J$105)/E70)</f>
        <v>0</v>
      </c>
      <c r="L70" s="223">
        <f>C70+IHD!AL70+IStroke!AL70+BreastCan!AL70+ColonCan!AL70+Diabetes!AL70</f>
        <v>0</v>
      </c>
      <c r="M70" s="224">
        <f t="shared" si="13"/>
        <v>1</v>
      </c>
      <c r="N70" s="225">
        <f t="shared" ref="N70:N105" si="24">N69-O69</f>
        <v>0</v>
      </c>
      <c r="O70" s="225">
        <f t="shared" si="18"/>
        <v>0</v>
      </c>
      <c r="P70" s="225">
        <f t="shared" si="19"/>
        <v>0</v>
      </c>
      <c r="Q70" s="226">
        <f>IF(ISERROR(SUM(P70:P$105)/N70),0,SUM(P70:P$105)/N70)</f>
        <v>0</v>
      </c>
      <c r="R70" s="132">
        <f>I70+IHD!AM70+IStroke!AM70+BreastCan!AM70+ColonCan!AM70+Diabetes!AM70</f>
        <v>0</v>
      </c>
      <c r="S70" s="225">
        <f t="shared" si="20"/>
        <v>0</v>
      </c>
      <c r="T70" s="226">
        <f>IF(ISERROR(SUM(S70:S$105)/N70),0,SUM(S70:S$105)/N70)</f>
        <v>0</v>
      </c>
      <c r="U70" s="1015">
        <f t="shared" ref="U70:U133" si="25">(P70-G70)</f>
        <v>0</v>
      </c>
      <c r="V70" s="224">
        <f t="shared" ref="V70:V133" si="26">(O70-F70)</f>
        <v>0</v>
      </c>
      <c r="W70" s="991">
        <f t="shared" ref="W70:W133" si="27">(S70-J70)</f>
        <v>0</v>
      </c>
      <c r="X70" s="371">
        <f>IHD!AN70+IStroke!AN70+BreastCan!AN70+ColonCan!AN70+Diabetes!AN70</f>
        <v>0</v>
      </c>
      <c r="Y70" s="1006">
        <f>(U70*InputData!AO70)*EXP(-InputData!$BT$5*(B70-InputData!$B$1))</f>
        <v>0</v>
      </c>
      <c r="Z70" s="1010">
        <f>(W70*InputData!$BT$11)*EXP(-InputData!$BT$5*(B71-InputData!$B$1))</f>
        <v>0</v>
      </c>
      <c r="AA70" s="301"/>
      <c r="AB70" s="301"/>
      <c r="AC70" s="301"/>
      <c r="AD70" s="301"/>
      <c r="AE70" s="301"/>
      <c r="AF70" s="301"/>
    </row>
    <row r="71" spans="1:32">
      <c r="A71" t="s">
        <v>13</v>
      </c>
      <c r="B71">
        <f t="shared" ref="B71:B134" si="28">B70+1</f>
        <v>163</v>
      </c>
      <c r="C71" s="136">
        <f>InputData!C71</f>
        <v>0</v>
      </c>
      <c r="D71" s="55">
        <f t="shared" si="21"/>
        <v>1</v>
      </c>
      <c r="E71" s="18">
        <f t="shared" si="22"/>
        <v>0</v>
      </c>
      <c r="F71" s="18">
        <f t="shared" si="16"/>
        <v>0</v>
      </c>
      <c r="G71" s="18">
        <f t="shared" si="23"/>
        <v>0</v>
      </c>
      <c r="H71" s="56">
        <f>IF(ISERROR(SUM(G71:G$105)/E71),0,SUM(G71:G$105)/E71)</f>
        <v>0</v>
      </c>
      <c r="I71" s="57">
        <f>InputData!F71</f>
        <v>0</v>
      </c>
      <c r="J71" s="18">
        <f t="shared" si="17"/>
        <v>0</v>
      </c>
      <c r="K71" s="56">
        <f>IF(ISERROR(SUM(J71:J$105)/E71),0,SUM(J71:J$105)/E71)</f>
        <v>0</v>
      </c>
      <c r="L71" s="223">
        <f>C71+IHD!AL71+IStroke!AL71+BreastCan!AL71+ColonCan!AL71+Diabetes!AL71</f>
        <v>0</v>
      </c>
      <c r="M71" s="224">
        <f t="shared" ref="M71:M106" si="29">IF(B71&lt;100,1-EXP(-L71),1)</f>
        <v>1</v>
      </c>
      <c r="N71" s="225">
        <f t="shared" si="24"/>
        <v>0</v>
      </c>
      <c r="O71" s="225">
        <f t="shared" si="18"/>
        <v>0</v>
      </c>
      <c r="P71" s="225">
        <f t="shared" si="19"/>
        <v>0</v>
      </c>
      <c r="Q71" s="226">
        <f>IF(ISERROR(SUM(P71:P$105)/N71),0,SUM(P71:P$105)/N71)</f>
        <v>0</v>
      </c>
      <c r="R71" s="132">
        <f>I71+IHD!AM71+IStroke!AM71+BreastCan!AM71+ColonCan!AM71+Diabetes!AM71</f>
        <v>0</v>
      </c>
      <c r="S71" s="225">
        <f t="shared" si="20"/>
        <v>0</v>
      </c>
      <c r="T71" s="226">
        <f>IF(ISERROR(SUM(S71:S$105)/N71),0,SUM(S71:S$105)/N71)</f>
        <v>0</v>
      </c>
      <c r="U71" s="1015">
        <f t="shared" si="25"/>
        <v>0</v>
      </c>
      <c r="V71" s="224">
        <f t="shared" si="26"/>
        <v>0</v>
      </c>
      <c r="W71" s="991">
        <f t="shared" si="27"/>
        <v>0</v>
      </c>
      <c r="X71" s="371">
        <f>IHD!AN71+IStroke!AN71+BreastCan!AN71+ColonCan!AN71+Diabetes!AN71</f>
        <v>0</v>
      </c>
      <c r="Y71" s="1006">
        <f>(U71*InputData!AO71)*EXP(-InputData!$BT$5*(B71-InputData!$B$1))</f>
        <v>0</v>
      </c>
      <c r="Z71" s="1010">
        <f>(W71*InputData!$BT$11)*EXP(-InputData!$BT$5*(B72-InputData!$B$1))</f>
        <v>0</v>
      </c>
      <c r="AA71" s="301"/>
      <c r="AB71" s="301"/>
      <c r="AC71" s="301"/>
      <c r="AD71" s="301"/>
      <c r="AE71" s="301"/>
      <c r="AF71" s="301"/>
    </row>
    <row r="72" spans="1:32">
      <c r="A72" t="s">
        <v>13</v>
      </c>
      <c r="B72">
        <f t="shared" si="28"/>
        <v>164</v>
      </c>
      <c r="C72" s="136">
        <f>InputData!C72</f>
        <v>0</v>
      </c>
      <c r="D72" s="55">
        <f t="shared" si="21"/>
        <v>1</v>
      </c>
      <c r="E72" s="18">
        <f t="shared" si="22"/>
        <v>0</v>
      </c>
      <c r="F72" s="18">
        <f t="shared" si="16"/>
        <v>0</v>
      </c>
      <c r="G72" s="18">
        <f t="shared" si="23"/>
        <v>0</v>
      </c>
      <c r="H72" s="56">
        <f>IF(ISERROR(SUM(G72:G$105)/E72),0,SUM(G72:G$105)/E72)</f>
        <v>0</v>
      </c>
      <c r="I72" s="57">
        <f>InputData!F72</f>
        <v>0</v>
      </c>
      <c r="J72" s="18">
        <f t="shared" si="17"/>
        <v>0</v>
      </c>
      <c r="K72" s="56">
        <f>IF(ISERROR(SUM(J72:J$105)/E72),0,SUM(J72:J$105)/E72)</f>
        <v>0</v>
      </c>
      <c r="L72" s="223">
        <f>C72+IHD!AL72+IStroke!AL72+BreastCan!AL72+ColonCan!AL72+Diabetes!AL72</f>
        <v>0</v>
      </c>
      <c r="M72" s="224">
        <f t="shared" si="29"/>
        <v>1</v>
      </c>
      <c r="N72" s="225">
        <f t="shared" si="24"/>
        <v>0</v>
      </c>
      <c r="O72" s="225">
        <f t="shared" si="18"/>
        <v>0</v>
      </c>
      <c r="P72" s="225">
        <f t="shared" si="19"/>
        <v>0</v>
      </c>
      <c r="Q72" s="226">
        <f>IF(ISERROR(SUM(P72:P$105)/N72),0,SUM(P72:P$105)/N72)</f>
        <v>0</v>
      </c>
      <c r="R72" s="132">
        <f>I72+IHD!AM72+IStroke!AM72+BreastCan!AM72+ColonCan!AM72+Diabetes!AM72</f>
        <v>0</v>
      </c>
      <c r="S72" s="225">
        <f t="shared" si="20"/>
        <v>0</v>
      </c>
      <c r="T72" s="226">
        <f>IF(ISERROR(SUM(S72:S$105)/N72),0,SUM(S72:S$105)/N72)</f>
        <v>0</v>
      </c>
      <c r="U72" s="1015">
        <f t="shared" si="25"/>
        <v>0</v>
      </c>
      <c r="V72" s="224">
        <f t="shared" si="26"/>
        <v>0</v>
      </c>
      <c r="W72" s="991">
        <f t="shared" si="27"/>
        <v>0</v>
      </c>
      <c r="X72" s="371">
        <f>IHD!AN72+IStroke!AN72+BreastCan!AN72+ColonCan!AN72+Diabetes!AN72</f>
        <v>0</v>
      </c>
      <c r="Y72" s="1006">
        <f>(U72*InputData!AO72)*EXP(-InputData!$BT$5*(B72-InputData!$B$1))</f>
        <v>0</v>
      </c>
      <c r="Z72" s="1010">
        <f>(W72*InputData!$BT$11)*EXP(-InputData!$BT$5*(B73-InputData!$B$1))</f>
        <v>0</v>
      </c>
      <c r="AA72" s="301"/>
      <c r="AB72" s="301"/>
      <c r="AC72" s="301"/>
      <c r="AD72" s="301"/>
      <c r="AE72" s="301"/>
      <c r="AF72" s="301"/>
    </row>
    <row r="73" spans="1:32">
      <c r="A73" t="s">
        <v>13</v>
      </c>
      <c r="B73">
        <f t="shared" si="28"/>
        <v>165</v>
      </c>
      <c r="C73" s="136">
        <f>InputData!C73</f>
        <v>0</v>
      </c>
      <c r="D73" s="55">
        <f t="shared" si="21"/>
        <v>1</v>
      </c>
      <c r="E73" s="18">
        <f t="shared" si="22"/>
        <v>0</v>
      </c>
      <c r="F73" s="18">
        <f t="shared" si="16"/>
        <v>0</v>
      </c>
      <c r="G73" s="18">
        <f t="shared" si="23"/>
        <v>0</v>
      </c>
      <c r="H73" s="56">
        <f>IF(ISERROR(SUM(G73:G$105)/E73),0,SUM(G73:G$105)/E73)</f>
        <v>0</v>
      </c>
      <c r="I73" s="57">
        <f>InputData!F73</f>
        <v>0</v>
      </c>
      <c r="J73" s="18">
        <f t="shared" si="17"/>
        <v>0</v>
      </c>
      <c r="K73" s="56">
        <f>IF(ISERROR(SUM(J73:J$105)/E73),0,SUM(J73:J$105)/E73)</f>
        <v>0</v>
      </c>
      <c r="L73" s="223">
        <f>C73+IHD!AL73+IStroke!AL73+BreastCan!AL73+ColonCan!AL73+Diabetes!AL73</f>
        <v>0</v>
      </c>
      <c r="M73" s="224">
        <f t="shared" si="29"/>
        <v>1</v>
      </c>
      <c r="N73" s="225">
        <f t="shared" si="24"/>
        <v>0</v>
      </c>
      <c r="O73" s="225">
        <f t="shared" si="18"/>
        <v>0</v>
      </c>
      <c r="P73" s="225">
        <f t="shared" si="19"/>
        <v>0</v>
      </c>
      <c r="Q73" s="226">
        <f>IF(ISERROR(SUM(P73:P$105)/N73),0,SUM(P73:P$105)/N73)</f>
        <v>0</v>
      </c>
      <c r="R73" s="132">
        <f>I73+IHD!AM73+IStroke!AM73+BreastCan!AM73+ColonCan!AM73+Diabetes!AM73</f>
        <v>0</v>
      </c>
      <c r="S73" s="225">
        <f t="shared" si="20"/>
        <v>0</v>
      </c>
      <c r="T73" s="226">
        <f>IF(ISERROR(SUM(S73:S$105)/N73),0,SUM(S73:S$105)/N73)</f>
        <v>0</v>
      </c>
      <c r="U73" s="1015">
        <f t="shared" si="25"/>
        <v>0</v>
      </c>
      <c r="V73" s="224">
        <f t="shared" si="26"/>
        <v>0</v>
      </c>
      <c r="W73" s="991">
        <f t="shared" si="27"/>
        <v>0</v>
      </c>
      <c r="X73" s="371">
        <f>IHD!AN73+IStroke!AN73+BreastCan!AN73+ColonCan!AN73+Diabetes!AN73</f>
        <v>0</v>
      </c>
      <c r="Y73" s="1006">
        <f>(U73*InputData!AO73)*EXP(-InputData!$BT$5*(B73-InputData!$B$1))</f>
        <v>0</v>
      </c>
      <c r="Z73" s="1010">
        <f>(W73*InputData!$BT$11)*EXP(-InputData!$BT$5*(B74-InputData!$B$1))</f>
        <v>0</v>
      </c>
      <c r="AA73" s="301"/>
      <c r="AB73" s="301"/>
      <c r="AC73" s="301"/>
      <c r="AD73" s="301"/>
      <c r="AE73" s="301"/>
      <c r="AF73" s="301"/>
    </row>
    <row r="74" spans="1:32">
      <c r="A74" t="s">
        <v>13</v>
      </c>
      <c r="B74">
        <f t="shared" si="28"/>
        <v>166</v>
      </c>
      <c r="C74" s="136">
        <f>InputData!C74</f>
        <v>0</v>
      </c>
      <c r="D74" s="55">
        <f t="shared" si="21"/>
        <v>1</v>
      </c>
      <c r="E74" s="18">
        <f t="shared" si="22"/>
        <v>0</v>
      </c>
      <c r="F74" s="18">
        <f t="shared" si="16"/>
        <v>0</v>
      </c>
      <c r="G74" s="18">
        <f t="shared" si="23"/>
        <v>0</v>
      </c>
      <c r="H74" s="56">
        <f>IF(ISERROR(SUM(G74:G$105)/E74),0,SUM(G74:G$105)/E74)</f>
        <v>0</v>
      </c>
      <c r="I74" s="57">
        <f>InputData!F74</f>
        <v>0</v>
      </c>
      <c r="J74" s="18">
        <f t="shared" si="17"/>
        <v>0</v>
      </c>
      <c r="K74" s="56">
        <f>IF(ISERROR(SUM(J74:J$105)/E74),0,SUM(J74:J$105)/E74)</f>
        <v>0</v>
      </c>
      <c r="L74" s="223">
        <f>C74+IHD!AL74+IStroke!AL74+BreastCan!AL74+ColonCan!AL74+Diabetes!AL74</f>
        <v>0</v>
      </c>
      <c r="M74" s="224">
        <f t="shared" si="29"/>
        <v>1</v>
      </c>
      <c r="N74" s="225">
        <f t="shared" si="24"/>
        <v>0</v>
      </c>
      <c r="O74" s="225">
        <f t="shared" si="18"/>
        <v>0</v>
      </c>
      <c r="P74" s="225">
        <f t="shared" si="19"/>
        <v>0</v>
      </c>
      <c r="Q74" s="226">
        <f>IF(ISERROR(SUM(P74:P$105)/N74),0,SUM(P74:P$105)/N74)</f>
        <v>0</v>
      </c>
      <c r="R74" s="132">
        <f>I74+IHD!AM74+IStroke!AM74+BreastCan!AM74+ColonCan!AM74+Diabetes!AM74</f>
        <v>0</v>
      </c>
      <c r="S74" s="225">
        <f t="shared" si="20"/>
        <v>0</v>
      </c>
      <c r="T74" s="226">
        <f>IF(ISERROR(SUM(S74:S$105)/N74),0,SUM(S74:S$105)/N74)</f>
        <v>0</v>
      </c>
      <c r="U74" s="1015">
        <f t="shared" si="25"/>
        <v>0</v>
      </c>
      <c r="V74" s="224">
        <f t="shared" si="26"/>
        <v>0</v>
      </c>
      <c r="W74" s="991">
        <f t="shared" si="27"/>
        <v>0</v>
      </c>
      <c r="X74" s="371">
        <f>IHD!AN74+IStroke!AN74+BreastCan!AN74+ColonCan!AN74+Diabetes!AN74</f>
        <v>0</v>
      </c>
      <c r="Y74" s="1006">
        <f>(U74*InputData!AO74)*EXP(-InputData!$BT$5*(B74-InputData!$B$1))</f>
        <v>0</v>
      </c>
      <c r="Z74" s="1010">
        <f>(W74*InputData!$BT$11)*EXP(-InputData!$BT$5*(B75-InputData!$B$1))</f>
        <v>0</v>
      </c>
      <c r="AA74" s="301"/>
      <c r="AB74" s="301"/>
      <c r="AC74" s="301"/>
      <c r="AD74" s="301"/>
      <c r="AE74" s="301"/>
      <c r="AF74" s="301"/>
    </row>
    <row r="75" spans="1:32">
      <c r="A75" t="s">
        <v>13</v>
      </c>
      <c r="B75">
        <f t="shared" si="28"/>
        <v>167</v>
      </c>
      <c r="C75" s="136">
        <f>InputData!C75</f>
        <v>0</v>
      </c>
      <c r="D75" s="55">
        <f t="shared" si="21"/>
        <v>1</v>
      </c>
      <c r="E75" s="18">
        <f t="shared" si="22"/>
        <v>0</v>
      </c>
      <c r="F75" s="18">
        <f t="shared" si="16"/>
        <v>0</v>
      </c>
      <c r="G75" s="18">
        <f t="shared" si="23"/>
        <v>0</v>
      </c>
      <c r="H75" s="56">
        <f>IF(ISERROR(SUM(G75:G$105)/E75),0,SUM(G75:G$105)/E75)</f>
        <v>0</v>
      </c>
      <c r="I75" s="57">
        <f>InputData!F75</f>
        <v>0</v>
      </c>
      <c r="J75" s="18">
        <f t="shared" si="17"/>
        <v>0</v>
      </c>
      <c r="K75" s="56">
        <f>IF(ISERROR(SUM(J75:J$105)/E75),0,SUM(J75:J$105)/E75)</f>
        <v>0</v>
      </c>
      <c r="L75" s="223">
        <f>C75+IHD!AL75+IStroke!AL75+BreastCan!AL75+ColonCan!AL75+Diabetes!AL75</f>
        <v>0</v>
      </c>
      <c r="M75" s="224">
        <f t="shared" si="29"/>
        <v>1</v>
      </c>
      <c r="N75" s="225">
        <f t="shared" si="24"/>
        <v>0</v>
      </c>
      <c r="O75" s="225">
        <f t="shared" si="18"/>
        <v>0</v>
      </c>
      <c r="P75" s="225">
        <f t="shared" si="19"/>
        <v>0</v>
      </c>
      <c r="Q75" s="226">
        <f>IF(ISERROR(SUM(P75:P$105)/N75),0,SUM(P75:P$105)/N75)</f>
        <v>0</v>
      </c>
      <c r="R75" s="132">
        <f>I75+IHD!AM75+IStroke!AM75+BreastCan!AM75+ColonCan!AM75+Diabetes!AM75</f>
        <v>0</v>
      </c>
      <c r="S75" s="225">
        <f t="shared" si="20"/>
        <v>0</v>
      </c>
      <c r="T75" s="226">
        <f>IF(ISERROR(SUM(S75:S$105)/N75),0,SUM(S75:S$105)/N75)</f>
        <v>0</v>
      </c>
      <c r="U75" s="1015">
        <f t="shared" si="25"/>
        <v>0</v>
      </c>
      <c r="V75" s="224">
        <f t="shared" si="26"/>
        <v>0</v>
      </c>
      <c r="W75" s="991">
        <f t="shared" si="27"/>
        <v>0</v>
      </c>
      <c r="X75" s="371">
        <f>IHD!AN75+IStroke!AN75+BreastCan!AN75+ColonCan!AN75+Diabetes!AN75</f>
        <v>0</v>
      </c>
      <c r="Y75" s="1006">
        <f>(U75*InputData!AO75)*EXP(-InputData!$BT$5*(B75-InputData!$B$1))</f>
        <v>0</v>
      </c>
      <c r="Z75" s="1010">
        <f>(W75*InputData!$BT$11)*EXP(-InputData!$BT$5*(B76-InputData!$B$1))</f>
        <v>0</v>
      </c>
      <c r="AA75" s="301"/>
      <c r="AB75" s="301"/>
      <c r="AC75" s="301"/>
      <c r="AD75" s="301"/>
      <c r="AE75" s="301"/>
      <c r="AF75" s="301"/>
    </row>
    <row r="76" spans="1:32">
      <c r="A76" t="s">
        <v>13</v>
      </c>
      <c r="B76">
        <f t="shared" si="28"/>
        <v>168</v>
      </c>
      <c r="C76" s="136">
        <f>InputData!C76</f>
        <v>0</v>
      </c>
      <c r="D76" s="55">
        <f t="shared" si="21"/>
        <v>1</v>
      </c>
      <c r="E76" s="18">
        <f t="shared" si="22"/>
        <v>0</v>
      </c>
      <c r="F76" s="18">
        <f t="shared" si="16"/>
        <v>0</v>
      </c>
      <c r="G76" s="18">
        <f t="shared" si="23"/>
        <v>0</v>
      </c>
      <c r="H76" s="56">
        <f>IF(ISERROR(SUM(G76:G$105)/E76),0,SUM(G76:G$105)/E76)</f>
        <v>0</v>
      </c>
      <c r="I76" s="57">
        <f>InputData!F76</f>
        <v>0</v>
      </c>
      <c r="J76" s="18">
        <f t="shared" si="17"/>
        <v>0</v>
      </c>
      <c r="K76" s="56">
        <f>IF(ISERROR(SUM(J76:J$105)/E76),0,SUM(J76:J$105)/E76)</f>
        <v>0</v>
      </c>
      <c r="L76" s="223">
        <f>C76+IHD!AL76+IStroke!AL76+BreastCan!AL76+ColonCan!AL76+Diabetes!AL76</f>
        <v>0</v>
      </c>
      <c r="M76" s="224">
        <f t="shared" si="29"/>
        <v>1</v>
      </c>
      <c r="N76" s="225">
        <f t="shared" si="24"/>
        <v>0</v>
      </c>
      <c r="O76" s="225">
        <f t="shared" si="18"/>
        <v>0</v>
      </c>
      <c r="P76" s="225">
        <f t="shared" si="19"/>
        <v>0</v>
      </c>
      <c r="Q76" s="226">
        <f>IF(ISERROR(SUM(P76:P$105)/N76),0,SUM(P76:P$105)/N76)</f>
        <v>0</v>
      </c>
      <c r="R76" s="132">
        <f>I76+IHD!AM76+IStroke!AM76+BreastCan!AM76+ColonCan!AM76+Diabetes!AM76</f>
        <v>0</v>
      </c>
      <c r="S76" s="225">
        <f t="shared" si="20"/>
        <v>0</v>
      </c>
      <c r="T76" s="226">
        <f>IF(ISERROR(SUM(S76:S$105)/N76),0,SUM(S76:S$105)/N76)</f>
        <v>0</v>
      </c>
      <c r="U76" s="1015">
        <f t="shared" si="25"/>
        <v>0</v>
      </c>
      <c r="V76" s="224">
        <f t="shared" si="26"/>
        <v>0</v>
      </c>
      <c r="W76" s="991">
        <f t="shared" si="27"/>
        <v>0</v>
      </c>
      <c r="X76" s="371">
        <f>IHD!AN76+IStroke!AN76+BreastCan!AN76+ColonCan!AN76+Diabetes!AN76</f>
        <v>0</v>
      </c>
      <c r="Y76" s="1006">
        <f>(U76*InputData!AO76)*EXP(-InputData!$BT$5*(B76-InputData!$B$1))</f>
        <v>0</v>
      </c>
      <c r="Z76" s="1010">
        <f>(W76*InputData!$BT$11)*EXP(-InputData!$BT$5*(B77-InputData!$B$1))</f>
        <v>0</v>
      </c>
      <c r="AA76" s="301"/>
      <c r="AB76" s="301"/>
      <c r="AC76" s="301"/>
      <c r="AD76" s="301"/>
      <c r="AE76" s="301"/>
      <c r="AF76" s="301"/>
    </row>
    <row r="77" spans="1:32">
      <c r="A77" t="s">
        <v>13</v>
      </c>
      <c r="B77">
        <f t="shared" si="28"/>
        <v>169</v>
      </c>
      <c r="C77" s="136">
        <f>InputData!C77</f>
        <v>0</v>
      </c>
      <c r="D77" s="55">
        <f t="shared" si="21"/>
        <v>1</v>
      </c>
      <c r="E77" s="18">
        <f t="shared" si="22"/>
        <v>0</v>
      </c>
      <c r="F77" s="18">
        <f t="shared" si="16"/>
        <v>0</v>
      </c>
      <c r="G77" s="18">
        <f t="shared" si="23"/>
        <v>0</v>
      </c>
      <c r="H77" s="56">
        <f>IF(ISERROR(SUM(G77:G$105)/E77),0,SUM(G77:G$105)/E77)</f>
        <v>0</v>
      </c>
      <c r="I77" s="57">
        <f>InputData!F77</f>
        <v>0</v>
      </c>
      <c r="J77" s="18">
        <f t="shared" si="17"/>
        <v>0</v>
      </c>
      <c r="K77" s="56">
        <f>IF(ISERROR(SUM(J77:J$105)/E77),0,SUM(J77:J$105)/E77)</f>
        <v>0</v>
      </c>
      <c r="L77" s="223">
        <f>C77+IHD!AL77+IStroke!AL77+BreastCan!AL77+ColonCan!AL77+Diabetes!AL77</f>
        <v>0</v>
      </c>
      <c r="M77" s="224">
        <f t="shared" si="29"/>
        <v>1</v>
      </c>
      <c r="N77" s="225">
        <f t="shared" si="24"/>
        <v>0</v>
      </c>
      <c r="O77" s="225">
        <f t="shared" si="18"/>
        <v>0</v>
      </c>
      <c r="P77" s="225">
        <f t="shared" si="19"/>
        <v>0</v>
      </c>
      <c r="Q77" s="226">
        <f>IF(ISERROR(SUM(P77:P$105)/N77),0,SUM(P77:P$105)/N77)</f>
        <v>0</v>
      </c>
      <c r="R77" s="132">
        <f>I77+IHD!AM77+IStroke!AM77+BreastCan!AM77+ColonCan!AM77+Diabetes!AM77</f>
        <v>0</v>
      </c>
      <c r="S77" s="225">
        <f t="shared" si="20"/>
        <v>0</v>
      </c>
      <c r="T77" s="226">
        <f>IF(ISERROR(SUM(S77:S$105)/N77),0,SUM(S77:S$105)/N77)</f>
        <v>0</v>
      </c>
      <c r="U77" s="1015">
        <f t="shared" si="25"/>
        <v>0</v>
      </c>
      <c r="V77" s="224">
        <f t="shared" si="26"/>
        <v>0</v>
      </c>
      <c r="W77" s="991">
        <f t="shared" si="27"/>
        <v>0</v>
      </c>
      <c r="X77" s="371">
        <f>IHD!AN77+IStroke!AN77+BreastCan!AN77+ColonCan!AN77+Diabetes!AN77</f>
        <v>0</v>
      </c>
      <c r="Y77" s="1006">
        <f>(U77*InputData!AO77)*EXP(-InputData!$BT$5*(B77-InputData!$B$1))</f>
        <v>0</v>
      </c>
      <c r="Z77" s="1010">
        <f>(W77*InputData!$BT$11)*EXP(-InputData!$BT$5*(B78-InputData!$B$1))</f>
        <v>0</v>
      </c>
      <c r="AA77" s="301"/>
      <c r="AB77" s="301"/>
      <c r="AC77" s="301"/>
      <c r="AD77" s="301"/>
      <c r="AE77" s="301"/>
      <c r="AF77" s="301"/>
    </row>
    <row r="78" spans="1:32">
      <c r="A78" t="s">
        <v>13</v>
      </c>
      <c r="B78">
        <f t="shared" si="28"/>
        <v>170</v>
      </c>
      <c r="C78" s="136">
        <f>InputData!C78</f>
        <v>0</v>
      </c>
      <c r="D78" s="55">
        <f t="shared" si="21"/>
        <v>1</v>
      </c>
      <c r="E78" s="18">
        <f t="shared" si="22"/>
        <v>0</v>
      </c>
      <c r="F78" s="18">
        <f t="shared" si="16"/>
        <v>0</v>
      </c>
      <c r="G78" s="18">
        <f t="shared" si="23"/>
        <v>0</v>
      </c>
      <c r="H78" s="56">
        <f>IF(ISERROR(SUM(G78:G$105)/E78),0,SUM(G78:G$105)/E78)</f>
        <v>0</v>
      </c>
      <c r="I78" s="57">
        <f>InputData!F78</f>
        <v>0</v>
      </c>
      <c r="J78" s="18">
        <f t="shared" si="17"/>
        <v>0</v>
      </c>
      <c r="K78" s="56">
        <f>IF(ISERROR(SUM(J78:J$105)/E78),0,SUM(J78:J$105)/E78)</f>
        <v>0</v>
      </c>
      <c r="L78" s="223">
        <f>C78+IHD!AL78+IStroke!AL78+BreastCan!AL78+ColonCan!AL78+Diabetes!AL78</f>
        <v>0</v>
      </c>
      <c r="M78" s="224">
        <f t="shared" si="29"/>
        <v>1</v>
      </c>
      <c r="N78" s="225">
        <f t="shared" si="24"/>
        <v>0</v>
      </c>
      <c r="O78" s="225">
        <f t="shared" si="18"/>
        <v>0</v>
      </c>
      <c r="P78" s="225">
        <f t="shared" si="19"/>
        <v>0</v>
      </c>
      <c r="Q78" s="226">
        <f>IF(ISERROR(SUM(P78:P$105)/N78),0,SUM(P78:P$105)/N78)</f>
        <v>0</v>
      </c>
      <c r="R78" s="132">
        <f>I78+IHD!AM78+IStroke!AM78+BreastCan!AM78+ColonCan!AM78+Diabetes!AM78</f>
        <v>0</v>
      </c>
      <c r="S78" s="225">
        <f t="shared" si="20"/>
        <v>0</v>
      </c>
      <c r="T78" s="226">
        <f>IF(ISERROR(SUM(S78:S$105)/N78),0,SUM(S78:S$105)/N78)</f>
        <v>0</v>
      </c>
      <c r="U78" s="1015">
        <f t="shared" si="25"/>
        <v>0</v>
      </c>
      <c r="V78" s="224">
        <f t="shared" si="26"/>
        <v>0</v>
      </c>
      <c r="W78" s="991">
        <f t="shared" si="27"/>
        <v>0</v>
      </c>
      <c r="X78" s="371">
        <f>IHD!AN78+IStroke!AN78+BreastCan!AN78+ColonCan!AN78+Diabetes!AN78</f>
        <v>0</v>
      </c>
      <c r="Y78" s="1006">
        <f>(U78*InputData!AO78)*EXP(-InputData!$BT$5*(B78-InputData!$B$1))</f>
        <v>0</v>
      </c>
      <c r="Z78" s="1010">
        <f>(W78*InputData!$BT$11)*EXP(-InputData!$BT$5*(B79-InputData!$B$1))</f>
        <v>0</v>
      </c>
      <c r="AA78" s="301"/>
      <c r="AB78" s="301"/>
      <c r="AC78" s="301"/>
      <c r="AD78" s="301"/>
      <c r="AE78" s="301"/>
      <c r="AF78" s="301"/>
    </row>
    <row r="79" spans="1:32">
      <c r="A79" t="s">
        <v>13</v>
      </c>
      <c r="B79">
        <f t="shared" si="28"/>
        <v>171</v>
      </c>
      <c r="C79" s="136">
        <f>InputData!C79</f>
        <v>0</v>
      </c>
      <c r="D79" s="55">
        <f t="shared" si="21"/>
        <v>1</v>
      </c>
      <c r="E79" s="18">
        <f t="shared" si="22"/>
        <v>0</v>
      </c>
      <c r="F79" s="18">
        <f t="shared" si="16"/>
        <v>0</v>
      </c>
      <c r="G79" s="18">
        <f t="shared" si="23"/>
        <v>0</v>
      </c>
      <c r="H79" s="56">
        <f>IF(ISERROR(SUM(G79:G$105)/E79),0,SUM(G79:G$105)/E79)</f>
        <v>0</v>
      </c>
      <c r="I79" s="57">
        <f>InputData!F79</f>
        <v>0</v>
      </c>
      <c r="J79" s="18">
        <f t="shared" si="17"/>
        <v>0</v>
      </c>
      <c r="K79" s="56">
        <f>IF(ISERROR(SUM(J79:J$105)/E79),0,SUM(J79:J$105)/E79)</f>
        <v>0</v>
      </c>
      <c r="L79" s="223">
        <f>C79+IHD!AL79+IStroke!AL79+BreastCan!AL79+ColonCan!AL79+Diabetes!AL79</f>
        <v>0</v>
      </c>
      <c r="M79" s="224">
        <f t="shared" si="29"/>
        <v>1</v>
      </c>
      <c r="N79" s="225">
        <f t="shared" si="24"/>
        <v>0</v>
      </c>
      <c r="O79" s="225">
        <f t="shared" si="18"/>
        <v>0</v>
      </c>
      <c r="P79" s="225">
        <f t="shared" si="19"/>
        <v>0</v>
      </c>
      <c r="Q79" s="226">
        <f>IF(ISERROR(SUM(P79:P$105)/N79),0,SUM(P79:P$105)/N79)</f>
        <v>0</v>
      </c>
      <c r="R79" s="132">
        <f>I79+IHD!AM79+IStroke!AM79+BreastCan!AM79+ColonCan!AM79+Diabetes!AM79</f>
        <v>0</v>
      </c>
      <c r="S79" s="225">
        <f t="shared" si="20"/>
        <v>0</v>
      </c>
      <c r="T79" s="226">
        <f>IF(ISERROR(SUM(S79:S$105)/N79),0,SUM(S79:S$105)/N79)</f>
        <v>0</v>
      </c>
      <c r="U79" s="1015">
        <f t="shared" si="25"/>
        <v>0</v>
      </c>
      <c r="V79" s="224">
        <f t="shared" si="26"/>
        <v>0</v>
      </c>
      <c r="W79" s="991">
        <f t="shared" si="27"/>
        <v>0</v>
      </c>
      <c r="X79" s="371">
        <f>IHD!AN79+IStroke!AN79+BreastCan!AN79+ColonCan!AN79+Diabetes!AN79</f>
        <v>0</v>
      </c>
      <c r="Y79" s="1006">
        <f>(U79*InputData!AO79)*EXP(-InputData!$BT$5*(B79-InputData!$B$1))</f>
        <v>0</v>
      </c>
      <c r="Z79" s="1010">
        <f>(W79*InputData!$BT$11)*EXP(-InputData!$BT$5*(B80-InputData!$B$1))</f>
        <v>0</v>
      </c>
      <c r="AA79" s="301"/>
      <c r="AB79" s="301"/>
      <c r="AC79" s="301"/>
      <c r="AD79" s="301"/>
      <c r="AE79" s="301"/>
      <c r="AF79" s="301"/>
    </row>
    <row r="80" spans="1:32">
      <c r="A80" t="s">
        <v>13</v>
      </c>
      <c r="B80">
        <f t="shared" si="28"/>
        <v>172</v>
      </c>
      <c r="C80" s="136">
        <f>InputData!C80</f>
        <v>0</v>
      </c>
      <c r="D80" s="55">
        <f t="shared" si="21"/>
        <v>1</v>
      </c>
      <c r="E80" s="18">
        <f t="shared" si="22"/>
        <v>0</v>
      </c>
      <c r="F80" s="18">
        <f t="shared" si="16"/>
        <v>0</v>
      </c>
      <c r="G80" s="18">
        <f t="shared" si="23"/>
        <v>0</v>
      </c>
      <c r="H80" s="56">
        <f>IF(ISERROR(SUM(G80:G$105)/E80),0,SUM(G80:G$105)/E80)</f>
        <v>0</v>
      </c>
      <c r="I80" s="57">
        <f>InputData!F80</f>
        <v>0</v>
      </c>
      <c r="J80" s="18">
        <f t="shared" si="17"/>
        <v>0</v>
      </c>
      <c r="K80" s="56">
        <f>IF(ISERROR(SUM(J80:J$105)/E80),0,SUM(J80:J$105)/E80)</f>
        <v>0</v>
      </c>
      <c r="L80" s="223">
        <f>C80+IHD!AL80+IStroke!AL80+BreastCan!AL80+ColonCan!AL80+Diabetes!AL80</f>
        <v>0</v>
      </c>
      <c r="M80" s="224">
        <f t="shared" si="29"/>
        <v>1</v>
      </c>
      <c r="N80" s="225">
        <f t="shared" si="24"/>
        <v>0</v>
      </c>
      <c r="O80" s="225">
        <f t="shared" si="18"/>
        <v>0</v>
      </c>
      <c r="P80" s="225">
        <f t="shared" si="19"/>
        <v>0</v>
      </c>
      <c r="Q80" s="226">
        <f>IF(ISERROR(SUM(P80:P$105)/N80),0,SUM(P80:P$105)/N80)</f>
        <v>0</v>
      </c>
      <c r="R80" s="132">
        <f>I80+IHD!AM80+IStroke!AM80+BreastCan!AM80+ColonCan!AM80+Diabetes!AM80</f>
        <v>0</v>
      </c>
      <c r="S80" s="225">
        <f t="shared" si="20"/>
        <v>0</v>
      </c>
      <c r="T80" s="226">
        <f>IF(ISERROR(SUM(S80:S$105)/N80),0,SUM(S80:S$105)/N80)</f>
        <v>0</v>
      </c>
      <c r="U80" s="1015">
        <f t="shared" si="25"/>
        <v>0</v>
      </c>
      <c r="V80" s="224">
        <f t="shared" si="26"/>
        <v>0</v>
      </c>
      <c r="W80" s="991">
        <f t="shared" si="27"/>
        <v>0</v>
      </c>
      <c r="X80" s="371">
        <f>IHD!AN80+IStroke!AN80+BreastCan!AN80+ColonCan!AN80+Diabetes!AN80</f>
        <v>0</v>
      </c>
      <c r="Y80" s="1006">
        <f>(U80*InputData!AO80)*EXP(-InputData!$BT$5*(B80-InputData!$B$1))</f>
        <v>0</v>
      </c>
      <c r="Z80" s="1010">
        <f>(W80*InputData!$BT$11)*EXP(-InputData!$BT$5*(B81-InputData!$B$1))</f>
        <v>0</v>
      </c>
      <c r="AA80" s="301"/>
      <c r="AB80" s="301"/>
      <c r="AC80" s="301"/>
      <c r="AD80" s="301"/>
      <c r="AE80" s="301"/>
      <c r="AF80" s="301"/>
    </row>
    <row r="81" spans="1:32">
      <c r="A81" t="s">
        <v>13</v>
      </c>
      <c r="B81">
        <f t="shared" si="28"/>
        <v>173</v>
      </c>
      <c r="C81" s="136">
        <f>InputData!C81</f>
        <v>0</v>
      </c>
      <c r="D81" s="55">
        <f t="shared" si="21"/>
        <v>1</v>
      </c>
      <c r="E81" s="18">
        <f t="shared" si="22"/>
        <v>0</v>
      </c>
      <c r="F81" s="18">
        <f t="shared" si="16"/>
        <v>0</v>
      </c>
      <c r="G81" s="18">
        <f t="shared" si="23"/>
        <v>0</v>
      </c>
      <c r="H81" s="56">
        <f>IF(ISERROR(SUM(G81:G$105)/E81),0,SUM(G81:G$105)/E81)</f>
        <v>0</v>
      </c>
      <c r="I81" s="57">
        <f>InputData!F81</f>
        <v>0</v>
      </c>
      <c r="J81" s="18">
        <f t="shared" si="17"/>
        <v>0</v>
      </c>
      <c r="K81" s="56">
        <f>IF(ISERROR(SUM(J81:J$105)/E81),0,SUM(J81:J$105)/E81)</f>
        <v>0</v>
      </c>
      <c r="L81" s="223">
        <f>C81+IHD!AL81+IStroke!AL81+BreastCan!AL81+ColonCan!AL81+Diabetes!AL81</f>
        <v>0</v>
      </c>
      <c r="M81" s="224">
        <f t="shared" si="29"/>
        <v>1</v>
      </c>
      <c r="N81" s="225">
        <f t="shared" si="24"/>
        <v>0</v>
      </c>
      <c r="O81" s="225">
        <f t="shared" si="18"/>
        <v>0</v>
      </c>
      <c r="P81" s="225">
        <f t="shared" si="19"/>
        <v>0</v>
      </c>
      <c r="Q81" s="226">
        <f>IF(ISERROR(SUM(P81:P$105)/N81),0,SUM(P81:P$105)/N81)</f>
        <v>0</v>
      </c>
      <c r="R81" s="132">
        <f>I81+IHD!AM81+IStroke!AM81+BreastCan!AM81+ColonCan!AM81+Diabetes!AM81</f>
        <v>0</v>
      </c>
      <c r="S81" s="225">
        <f t="shared" si="20"/>
        <v>0</v>
      </c>
      <c r="T81" s="226">
        <f>IF(ISERROR(SUM(S81:S$105)/N81),0,SUM(S81:S$105)/N81)</f>
        <v>0</v>
      </c>
      <c r="U81" s="1015">
        <f t="shared" si="25"/>
        <v>0</v>
      </c>
      <c r="V81" s="224">
        <f t="shared" si="26"/>
        <v>0</v>
      </c>
      <c r="W81" s="991">
        <f t="shared" si="27"/>
        <v>0</v>
      </c>
      <c r="X81" s="371">
        <f>IHD!AN81+IStroke!AN81+BreastCan!AN81+ColonCan!AN81+Diabetes!AN81</f>
        <v>0</v>
      </c>
      <c r="Y81" s="1006">
        <f>(U81*InputData!AO81)*EXP(-InputData!$BT$5*(B81-InputData!$B$1))</f>
        <v>0</v>
      </c>
      <c r="Z81" s="1010">
        <f>(W81*InputData!$BT$11)*EXP(-InputData!$BT$5*(B82-InputData!$B$1))</f>
        <v>0</v>
      </c>
      <c r="AA81" s="301"/>
      <c r="AB81" s="301"/>
      <c r="AC81" s="301"/>
      <c r="AD81" s="301"/>
      <c r="AE81" s="301"/>
      <c r="AF81" s="301"/>
    </row>
    <row r="82" spans="1:32">
      <c r="A82" t="s">
        <v>13</v>
      </c>
      <c r="B82">
        <f t="shared" si="28"/>
        <v>174</v>
      </c>
      <c r="C82" s="136">
        <f>InputData!C82</f>
        <v>0</v>
      </c>
      <c r="D82" s="55">
        <f t="shared" si="21"/>
        <v>1</v>
      </c>
      <c r="E82" s="18">
        <f t="shared" si="22"/>
        <v>0</v>
      </c>
      <c r="F82" s="18">
        <f t="shared" si="16"/>
        <v>0</v>
      </c>
      <c r="G82" s="18">
        <f t="shared" si="23"/>
        <v>0</v>
      </c>
      <c r="H82" s="56">
        <f>IF(ISERROR(SUM(G82:G$105)/E82),0,SUM(G82:G$105)/E82)</f>
        <v>0</v>
      </c>
      <c r="I82" s="57">
        <f>InputData!F82</f>
        <v>0</v>
      </c>
      <c r="J82" s="18">
        <f t="shared" si="17"/>
        <v>0</v>
      </c>
      <c r="K82" s="56">
        <f>IF(ISERROR(SUM(J82:J$105)/E82),0,SUM(J82:J$105)/E82)</f>
        <v>0</v>
      </c>
      <c r="L82" s="223">
        <f>C82+IHD!AL82+IStroke!AL82+BreastCan!AL82+ColonCan!AL82+Diabetes!AL82</f>
        <v>0</v>
      </c>
      <c r="M82" s="224">
        <f t="shared" si="29"/>
        <v>1</v>
      </c>
      <c r="N82" s="225">
        <f t="shared" si="24"/>
        <v>0</v>
      </c>
      <c r="O82" s="225">
        <f t="shared" si="18"/>
        <v>0</v>
      </c>
      <c r="P82" s="225">
        <f t="shared" si="19"/>
        <v>0</v>
      </c>
      <c r="Q82" s="226">
        <f>IF(ISERROR(SUM(P82:P$105)/N82),0,SUM(P82:P$105)/N82)</f>
        <v>0</v>
      </c>
      <c r="R82" s="132">
        <f>I82+IHD!AM82+IStroke!AM82+BreastCan!AM82+ColonCan!AM82+Diabetes!AM82</f>
        <v>0</v>
      </c>
      <c r="S82" s="225">
        <f t="shared" si="20"/>
        <v>0</v>
      </c>
      <c r="T82" s="226">
        <f>IF(ISERROR(SUM(S82:S$105)/N82),0,SUM(S82:S$105)/N82)</f>
        <v>0</v>
      </c>
      <c r="U82" s="1015">
        <f t="shared" si="25"/>
        <v>0</v>
      </c>
      <c r="V82" s="224">
        <f t="shared" si="26"/>
        <v>0</v>
      </c>
      <c r="W82" s="991">
        <f t="shared" si="27"/>
        <v>0</v>
      </c>
      <c r="X82" s="371">
        <f>IHD!AN82+IStroke!AN82+BreastCan!AN82+ColonCan!AN82+Diabetes!AN82</f>
        <v>0</v>
      </c>
      <c r="Y82" s="1006">
        <f>(U82*InputData!AO82)*EXP(-InputData!$BT$5*(B82-InputData!$B$1))</f>
        <v>0</v>
      </c>
      <c r="Z82" s="1010">
        <f>(W82*InputData!$BT$11)*EXP(-InputData!$BT$5*(B83-InputData!$B$1))</f>
        <v>0</v>
      </c>
      <c r="AA82" s="301"/>
      <c r="AB82" s="301"/>
      <c r="AC82" s="301"/>
      <c r="AD82" s="301"/>
      <c r="AE82" s="301"/>
      <c r="AF82" s="301"/>
    </row>
    <row r="83" spans="1:32">
      <c r="A83" t="s">
        <v>13</v>
      </c>
      <c r="B83">
        <f t="shared" si="28"/>
        <v>175</v>
      </c>
      <c r="C83" s="136">
        <f>InputData!C83</f>
        <v>0</v>
      </c>
      <c r="D83" s="55">
        <f t="shared" si="21"/>
        <v>1</v>
      </c>
      <c r="E83" s="18">
        <f t="shared" si="22"/>
        <v>0</v>
      </c>
      <c r="F83" s="18">
        <f t="shared" si="16"/>
        <v>0</v>
      </c>
      <c r="G83" s="18">
        <f t="shared" si="23"/>
        <v>0</v>
      </c>
      <c r="H83" s="56">
        <f>IF(ISERROR(SUM(G83:G$105)/E83),0,SUM(G83:G$105)/E83)</f>
        <v>0</v>
      </c>
      <c r="I83" s="57">
        <f>InputData!F83</f>
        <v>0</v>
      </c>
      <c r="J83" s="18">
        <f t="shared" si="17"/>
        <v>0</v>
      </c>
      <c r="K83" s="56">
        <f>IF(ISERROR(SUM(J83:J$105)/E83),0,SUM(J83:J$105)/E83)</f>
        <v>0</v>
      </c>
      <c r="L83" s="223">
        <f>C83+IHD!AL83+IStroke!AL83+BreastCan!AL83+ColonCan!AL83+Diabetes!AL83</f>
        <v>0</v>
      </c>
      <c r="M83" s="224">
        <f t="shared" si="29"/>
        <v>1</v>
      </c>
      <c r="N83" s="225">
        <f t="shared" si="24"/>
        <v>0</v>
      </c>
      <c r="O83" s="225">
        <f t="shared" si="18"/>
        <v>0</v>
      </c>
      <c r="P83" s="225">
        <f t="shared" si="19"/>
        <v>0</v>
      </c>
      <c r="Q83" s="226">
        <f>IF(ISERROR(SUM(P83:P$105)/N83),0,SUM(P83:P$105)/N83)</f>
        <v>0</v>
      </c>
      <c r="R83" s="132">
        <f>I83+IHD!AM83+IStroke!AM83+BreastCan!AM83+ColonCan!AM83+Diabetes!AM83</f>
        <v>0</v>
      </c>
      <c r="S83" s="225">
        <f t="shared" si="20"/>
        <v>0</v>
      </c>
      <c r="T83" s="226">
        <f>IF(ISERROR(SUM(S83:S$105)/N83),0,SUM(S83:S$105)/N83)</f>
        <v>0</v>
      </c>
      <c r="U83" s="1015">
        <f t="shared" si="25"/>
        <v>0</v>
      </c>
      <c r="V83" s="224">
        <f t="shared" si="26"/>
        <v>0</v>
      </c>
      <c r="W83" s="991">
        <f t="shared" si="27"/>
        <v>0</v>
      </c>
      <c r="X83" s="371">
        <f>IHD!AN83+IStroke!AN83+BreastCan!AN83+ColonCan!AN83+Diabetes!AN83</f>
        <v>0</v>
      </c>
      <c r="Y83" s="1006">
        <f>(U83*InputData!AO83)*EXP(-InputData!$BT$5*(B83-InputData!$B$1))</f>
        <v>0</v>
      </c>
      <c r="Z83" s="1010">
        <f>(W83*InputData!$BT$11)*EXP(-InputData!$BT$5*(B84-InputData!$B$1))</f>
        <v>0</v>
      </c>
      <c r="AA83" s="301"/>
      <c r="AB83" s="301"/>
      <c r="AC83" s="301"/>
      <c r="AD83" s="301"/>
      <c r="AE83" s="301"/>
      <c r="AF83" s="301"/>
    </row>
    <row r="84" spans="1:32">
      <c r="A84" t="s">
        <v>13</v>
      </c>
      <c r="B84">
        <f t="shared" si="28"/>
        <v>176</v>
      </c>
      <c r="C84" s="136">
        <f>InputData!C84</f>
        <v>0</v>
      </c>
      <c r="D84" s="55">
        <f t="shared" si="21"/>
        <v>1</v>
      </c>
      <c r="E84" s="18">
        <f t="shared" si="22"/>
        <v>0</v>
      </c>
      <c r="F84" s="18">
        <f t="shared" si="16"/>
        <v>0</v>
      </c>
      <c r="G84" s="18">
        <f t="shared" si="23"/>
        <v>0</v>
      </c>
      <c r="H84" s="56">
        <f>IF(ISERROR(SUM(G84:G$105)/E84),0,SUM(G84:G$105)/E84)</f>
        <v>0</v>
      </c>
      <c r="I84" s="57">
        <f>InputData!F84</f>
        <v>0</v>
      </c>
      <c r="J84" s="18">
        <f t="shared" si="17"/>
        <v>0</v>
      </c>
      <c r="K84" s="56">
        <f>IF(ISERROR(SUM(J84:J$105)/E84),0,SUM(J84:J$105)/E84)</f>
        <v>0</v>
      </c>
      <c r="L84" s="223">
        <f>C84+IHD!AL84+IStroke!AL84+BreastCan!AL84+ColonCan!AL84+Diabetes!AL84</f>
        <v>0</v>
      </c>
      <c r="M84" s="224">
        <f t="shared" si="29"/>
        <v>1</v>
      </c>
      <c r="N84" s="225">
        <f t="shared" si="24"/>
        <v>0</v>
      </c>
      <c r="O84" s="225">
        <f t="shared" si="18"/>
        <v>0</v>
      </c>
      <c r="P84" s="225">
        <f t="shared" si="19"/>
        <v>0</v>
      </c>
      <c r="Q84" s="226">
        <f>IF(ISERROR(SUM(P84:P$105)/N84),0,SUM(P84:P$105)/N84)</f>
        <v>0</v>
      </c>
      <c r="R84" s="132">
        <f>I84+IHD!AM84+IStroke!AM84+BreastCan!AM84+ColonCan!AM84+Diabetes!AM84</f>
        <v>0</v>
      </c>
      <c r="S84" s="225">
        <f t="shared" si="20"/>
        <v>0</v>
      </c>
      <c r="T84" s="226">
        <f>IF(ISERROR(SUM(S84:S$105)/N84),0,SUM(S84:S$105)/N84)</f>
        <v>0</v>
      </c>
      <c r="U84" s="1015">
        <f t="shared" si="25"/>
        <v>0</v>
      </c>
      <c r="V84" s="224">
        <f t="shared" si="26"/>
        <v>0</v>
      </c>
      <c r="W84" s="991">
        <f t="shared" si="27"/>
        <v>0</v>
      </c>
      <c r="X84" s="371">
        <f>IHD!AN84+IStroke!AN84+BreastCan!AN84+ColonCan!AN84+Diabetes!AN84</f>
        <v>0</v>
      </c>
      <c r="Y84" s="1006">
        <f>(U84*InputData!AO84)*EXP(-InputData!$BT$5*(B84-InputData!$B$1))</f>
        <v>0</v>
      </c>
      <c r="Z84" s="1010">
        <f>(W84*InputData!$BT$11)*EXP(-InputData!$BT$5*(B85-InputData!$B$1))</f>
        <v>0</v>
      </c>
      <c r="AA84" s="301"/>
      <c r="AB84" s="301"/>
      <c r="AC84" s="301"/>
      <c r="AD84" s="301"/>
      <c r="AE84" s="301"/>
      <c r="AF84" s="301"/>
    </row>
    <row r="85" spans="1:32">
      <c r="A85" t="s">
        <v>13</v>
      </c>
      <c r="B85">
        <f t="shared" si="28"/>
        <v>177</v>
      </c>
      <c r="C85" s="136">
        <f>InputData!C85</f>
        <v>0</v>
      </c>
      <c r="D85" s="55">
        <f t="shared" si="21"/>
        <v>1</v>
      </c>
      <c r="E85" s="18">
        <f t="shared" si="22"/>
        <v>0</v>
      </c>
      <c r="F85" s="18">
        <f t="shared" si="16"/>
        <v>0</v>
      </c>
      <c r="G85" s="18">
        <f t="shared" si="23"/>
        <v>0</v>
      </c>
      <c r="H85" s="56">
        <f>IF(ISERROR(SUM(G85:G$105)/E85),0,SUM(G85:G$105)/E85)</f>
        <v>0</v>
      </c>
      <c r="I85" s="57">
        <f>InputData!F85</f>
        <v>0</v>
      </c>
      <c r="J85" s="18">
        <f t="shared" si="17"/>
        <v>0</v>
      </c>
      <c r="K85" s="56">
        <f>IF(ISERROR(SUM(J85:J$105)/E85),0,SUM(J85:J$105)/E85)</f>
        <v>0</v>
      </c>
      <c r="L85" s="223">
        <f>C85+IHD!AL85+IStroke!AL85+BreastCan!AL85+ColonCan!AL85+Diabetes!AL85</f>
        <v>0</v>
      </c>
      <c r="M85" s="224">
        <f t="shared" si="29"/>
        <v>1</v>
      </c>
      <c r="N85" s="225">
        <f t="shared" si="24"/>
        <v>0</v>
      </c>
      <c r="O85" s="225">
        <f t="shared" si="18"/>
        <v>0</v>
      </c>
      <c r="P85" s="225">
        <f t="shared" si="19"/>
        <v>0</v>
      </c>
      <c r="Q85" s="226">
        <f>IF(ISERROR(SUM(P85:P$105)/N85),0,SUM(P85:P$105)/N85)</f>
        <v>0</v>
      </c>
      <c r="R85" s="132">
        <f>I85+IHD!AM85+IStroke!AM85+BreastCan!AM85+ColonCan!AM85+Diabetes!AM85</f>
        <v>0</v>
      </c>
      <c r="S85" s="225">
        <f t="shared" si="20"/>
        <v>0</v>
      </c>
      <c r="T85" s="226">
        <f>IF(ISERROR(SUM(S85:S$105)/N85),0,SUM(S85:S$105)/N85)</f>
        <v>0</v>
      </c>
      <c r="U85" s="1015">
        <f t="shared" si="25"/>
        <v>0</v>
      </c>
      <c r="V85" s="224">
        <f t="shared" si="26"/>
        <v>0</v>
      </c>
      <c r="W85" s="991">
        <f t="shared" si="27"/>
        <v>0</v>
      </c>
      <c r="X85" s="371">
        <f>IHD!AN85+IStroke!AN85+BreastCan!AN85+ColonCan!AN85+Diabetes!AN85</f>
        <v>0</v>
      </c>
      <c r="Y85" s="1006">
        <f>(U85*InputData!AO85)*EXP(-InputData!$BT$5*(B85-InputData!$B$1))</f>
        <v>0</v>
      </c>
      <c r="Z85" s="1010">
        <f>(W85*InputData!$BT$11)*EXP(-InputData!$BT$5*(B86-InputData!$B$1))</f>
        <v>0</v>
      </c>
      <c r="AA85" s="301"/>
      <c r="AB85" s="301"/>
      <c r="AC85" s="301"/>
      <c r="AD85" s="301"/>
      <c r="AE85" s="301"/>
      <c r="AF85" s="301"/>
    </row>
    <row r="86" spans="1:32">
      <c r="A86" t="s">
        <v>13</v>
      </c>
      <c r="B86">
        <f t="shared" si="28"/>
        <v>178</v>
      </c>
      <c r="C86" s="136">
        <f>InputData!C86</f>
        <v>0</v>
      </c>
      <c r="D86" s="55">
        <f t="shared" si="21"/>
        <v>1</v>
      </c>
      <c r="E86" s="18">
        <f t="shared" si="22"/>
        <v>0</v>
      </c>
      <c r="F86" s="18">
        <f t="shared" si="16"/>
        <v>0</v>
      </c>
      <c r="G86" s="18">
        <f t="shared" si="23"/>
        <v>0</v>
      </c>
      <c r="H86" s="56">
        <f>IF(ISERROR(SUM(G86:G$105)/E86),0,SUM(G86:G$105)/E86)</f>
        <v>0</v>
      </c>
      <c r="I86" s="57">
        <f>InputData!F86</f>
        <v>0</v>
      </c>
      <c r="J86" s="18">
        <f t="shared" si="17"/>
        <v>0</v>
      </c>
      <c r="K86" s="56">
        <f>IF(ISERROR(SUM(J86:J$105)/E86),0,SUM(J86:J$105)/E86)</f>
        <v>0</v>
      </c>
      <c r="L86" s="223">
        <f>C86+IHD!AL86+IStroke!AL86+BreastCan!AL86+ColonCan!AL86+Diabetes!AL86</f>
        <v>0</v>
      </c>
      <c r="M86" s="224">
        <f t="shared" si="29"/>
        <v>1</v>
      </c>
      <c r="N86" s="225">
        <f t="shared" si="24"/>
        <v>0</v>
      </c>
      <c r="O86" s="225">
        <f t="shared" si="18"/>
        <v>0</v>
      </c>
      <c r="P86" s="225">
        <f t="shared" si="19"/>
        <v>0</v>
      </c>
      <c r="Q86" s="226">
        <f>IF(ISERROR(SUM(P86:P$105)/N86),0,SUM(P86:P$105)/N86)</f>
        <v>0</v>
      </c>
      <c r="R86" s="132">
        <f>I86+IHD!AM86+IStroke!AM86+BreastCan!AM86+ColonCan!AM86+Diabetes!AM86</f>
        <v>0</v>
      </c>
      <c r="S86" s="225">
        <f t="shared" si="20"/>
        <v>0</v>
      </c>
      <c r="T86" s="226">
        <f>IF(ISERROR(SUM(S86:S$105)/N86),0,SUM(S86:S$105)/N86)</f>
        <v>0</v>
      </c>
      <c r="U86" s="1015">
        <f t="shared" si="25"/>
        <v>0</v>
      </c>
      <c r="V86" s="224">
        <f t="shared" si="26"/>
        <v>0</v>
      </c>
      <c r="W86" s="991">
        <f t="shared" si="27"/>
        <v>0</v>
      </c>
      <c r="X86" s="371">
        <f>IHD!AN86+IStroke!AN86+BreastCan!AN86+ColonCan!AN86+Diabetes!AN86</f>
        <v>0</v>
      </c>
      <c r="Y86" s="1006">
        <f>(U86*InputData!AO86)*EXP(-InputData!$BT$5*(B86-InputData!$B$1))</f>
        <v>0</v>
      </c>
      <c r="Z86" s="1010">
        <f>(W86*InputData!$BT$11)*EXP(-InputData!$BT$5*(B87-InputData!$B$1))</f>
        <v>0</v>
      </c>
      <c r="AA86" s="301"/>
      <c r="AB86" s="301"/>
      <c r="AC86" s="301"/>
      <c r="AD86" s="301"/>
      <c r="AE86" s="301"/>
      <c r="AF86" s="301"/>
    </row>
    <row r="87" spans="1:32">
      <c r="A87" t="s">
        <v>13</v>
      </c>
      <c r="B87">
        <f t="shared" si="28"/>
        <v>179</v>
      </c>
      <c r="C87" s="136">
        <f>InputData!C87</f>
        <v>0</v>
      </c>
      <c r="D87" s="55">
        <f t="shared" si="21"/>
        <v>1</v>
      </c>
      <c r="E87" s="18">
        <f t="shared" si="22"/>
        <v>0</v>
      </c>
      <c r="F87" s="18">
        <f t="shared" si="16"/>
        <v>0</v>
      </c>
      <c r="G87" s="18">
        <f t="shared" si="23"/>
        <v>0</v>
      </c>
      <c r="H87" s="56">
        <f>IF(ISERROR(SUM(G87:G$105)/E87),0,SUM(G87:G$105)/E87)</f>
        <v>0</v>
      </c>
      <c r="I87" s="57">
        <f>InputData!F87</f>
        <v>0</v>
      </c>
      <c r="J87" s="18">
        <f t="shared" si="17"/>
        <v>0</v>
      </c>
      <c r="K87" s="56">
        <f>IF(ISERROR(SUM(J87:J$105)/E87),0,SUM(J87:J$105)/E87)</f>
        <v>0</v>
      </c>
      <c r="L87" s="223">
        <f>C87+IHD!AL87+IStroke!AL87+BreastCan!AL87+ColonCan!AL87+Diabetes!AL87</f>
        <v>0</v>
      </c>
      <c r="M87" s="224">
        <f t="shared" si="29"/>
        <v>1</v>
      </c>
      <c r="N87" s="225">
        <f t="shared" si="24"/>
        <v>0</v>
      </c>
      <c r="O87" s="225">
        <f t="shared" si="18"/>
        <v>0</v>
      </c>
      <c r="P87" s="225">
        <f t="shared" si="19"/>
        <v>0</v>
      </c>
      <c r="Q87" s="226">
        <f>IF(ISERROR(SUM(P87:P$105)/N87),0,SUM(P87:P$105)/N87)</f>
        <v>0</v>
      </c>
      <c r="R87" s="132">
        <f>I87+IHD!AM87+IStroke!AM87+BreastCan!AM87+ColonCan!AM87+Diabetes!AM87</f>
        <v>0</v>
      </c>
      <c r="S87" s="225">
        <f t="shared" si="20"/>
        <v>0</v>
      </c>
      <c r="T87" s="226">
        <f>IF(ISERROR(SUM(S87:S$105)/N87),0,SUM(S87:S$105)/N87)</f>
        <v>0</v>
      </c>
      <c r="U87" s="1015">
        <f t="shared" si="25"/>
        <v>0</v>
      </c>
      <c r="V87" s="224">
        <f t="shared" si="26"/>
        <v>0</v>
      </c>
      <c r="W87" s="991">
        <f t="shared" si="27"/>
        <v>0</v>
      </c>
      <c r="X87" s="371">
        <f>IHD!AN87+IStroke!AN87+BreastCan!AN87+ColonCan!AN87+Diabetes!AN87</f>
        <v>0</v>
      </c>
      <c r="Y87" s="1006">
        <f>(U87*InputData!AO87)*EXP(-InputData!$BT$5*(B87-InputData!$B$1))</f>
        <v>0</v>
      </c>
      <c r="Z87" s="1010">
        <f>(W87*InputData!$BT$11)*EXP(-InputData!$BT$5*(B88-InputData!$B$1))</f>
        <v>0</v>
      </c>
      <c r="AA87" s="301"/>
      <c r="AB87" s="301"/>
      <c r="AC87" s="301"/>
      <c r="AD87" s="301"/>
      <c r="AE87" s="301"/>
      <c r="AF87" s="301"/>
    </row>
    <row r="88" spans="1:32">
      <c r="A88" t="s">
        <v>13</v>
      </c>
      <c r="B88">
        <f t="shared" si="28"/>
        <v>180</v>
      </c>
      <c r="C88" s="136">
        <f>InputData!C88</f>
        <v>0</v>
      </c>
      <c r="D88" s="55">
        <f t="shared" si="21"/>
        <v>1</v>
      </c>
      <c r="E88" s="18">
        <f t="shared" si="22"/>
        <v>0</v>
      </c>
      <c r="F88" s="18">
        <f t="shared" si="16"/>
        <v>0</v>
      </c>
      <c r="G88" s="18">
        <f t="shared" si="23"/>
        <v>0</v>
      </c>
      <c r="H88" s="56">
        <f>IF(ISERROR(SUM(G88:G$105)/E88),0,SUM(G88:G$105)/E88)</f>
        <v>0</v>
      </c>
      <c r="I88" s="57">
        <f>InputData!F88</f>
        <v>0</v>
      </c>
      <c r="J88" s="18">
        <f t="shared" si="17"/>
        <v>0</v>
      </c>
      <c r="K88" s="56">
        <f>IF(ISERROR(SUM(J88:J$105)/E88),0,SUM(J88:J$105)/E88)</f>
        <v>0</v>
      </c>
      <c r="L88" s="223">
        <f>C88+IHD!AL88+IStroke!AL88+BreastCan!AL88+ColonCan!AL88+Diabetes!AL88</f>
        <v>0</v>
      </c>
      <c r="M88" s="224">
        <f t="shared" si="29"/>
        <v>1</v>
      </c>
      <c r="N88" s="225">
        <f t="shared" si="24"/>
        <v>0</v>
      </c>
      <c r="O88" s="225">
        <f t="shared" si="18"/>
        <v>0</v>
      </c>
      <c r="P88" s="225">
        <f t="shared" si="19"/>
        <v>0</v>
      </c>
      <c r="Q88" s="226">
        <f>IF(ISERROR(SUM(P88:P$105)/N88),0,SUM(P88:P$105)/N88)</f>
        <v>0</v>
      </c>
      <c r="R88" s="132">
        <f>I88+IHD!AM88+IStroke!AM88+BreastCan!AM88+ColonCan!AM88+Diabetes!AM88</f>
        <v>0</v>
      </c>
      <c r="S88" s="225">
        <f t="shared" si="20"/>
        <v>0</v>
      </c>
      <c r="T88" s="226">
        <f>IF(ISERROR(SUM(S88:S$105)/N88),0,SUM(S88:S$105)/N88)</f>
        <v>0</v>
      </c>
      <c r="U88" s="1015">
        <f t="shared" si="25"/>
        <v>0</v>
      </c>
      <c r="V88" s="224">
        <f t="shared" si="26"/>
        <v>0</v>
      </c>
      <c r="W88" s="991">
        <f t="shared" si="27"/>
        <v>0</v>
      </c>
      <c r="X88" s="371">
        <f>IHD!AN88+IStroke!AN88+BreastCan!AN88+ColonCan!AN88+Diabetes!AN88</f>
        <v>0</v>
      </c>
      <c r="Y88" s="1006">
        <f>(U88*InputData!AO88)*EXP(-InputData!$BT$5*(B88-InputData!$B$1))</f>
        <v>0</v>
      </c>
      <c r="Z88" s="1010">
        <f>(W88*InputData!$BT$11)*EXP(-InputData!$BT$5*(B89-InputData!$B$1))</f>
        <v>0</v>
      </c>
      <c r="AA88" s="301"/>
      <c r="AB88" s="301"/>
      <c r="AC88" s="301"/>
      <c r="AD88" s="301"/>
      <c r="AE88" s="301"/>
      <c r="AF88" s="301"/>
    </row>
    <row r="89" spans="1:32">
      <c r="A89" t="s">
        <v>13</v>
      </c>
      <c r="B89">
        <f t="shared" si="28"/>
        <v>181</v>
      </c>
      <c r="C89" s="136">
        <f>InputData!C89</f>
        <v>0</v>
      </c>
      <c r="D89" s="55">
        <f t="shared" si="21"/>
        <v>1</v>
      </c>
      <c r="E89" s="18">
        <f t="shared" si="22"/>
        <v>0</v>
      </c>
      <c r="F89" s="18">
        <f t="shared" si="16"/>
        <v>0</v>
      </c>
      <c r="G89" s="18">
        <f t="shared" si="23"/>
        <v>0</v>
      </c>
      <c r="H89" s="56">
        <f>IF(ISERROR(SUM(G89:G$105)/E89),0,SUM(G89:G$105)/E89)</f>
        <v>0</v>
      </c>
      <c r="I89" s="57">
        <f>InputData!F89</f>
        <v>0</v>
      </c>
      <c r="J89" s="18">
        <f t="shared" si="17"/>
        <v>0</v>
      </c>
      <c r="K89" s="56">
        <f>IF(ISERROR(SUM(J89:J$105)/E89),0,SUM(J89:J$105)/E89)</f>
        <v>0</v>
      </c>
      <c r="L89" s="223">
        <f>C89+IHD!AL89+IStroke!AL89+BreastCan!AL89+ColonCan!AL89+Diabetes!AL89</f>
        <v>0</v>
      </c>
      <c r="M89" s="224">
        <f t="shared" si="29"/>
        <v>1</v>
      </c>
      <c r="N89" s="225">
        <f t="shared" si="24"/>
        <v>0</v>
      </c>
      <c r="O89" s="225">
        <f t="shared" si="18"/>
        <v>0</v>
      </c>
      <c r="P89" s="225">
        <f t="shared" si="19"/>
        <v>0</v>
      </c>
      <c r="Q89" s="226">
        <f>IF(ISERROR(SUM(P89:P$105)/N89),0,SUM(P89:P$105)/N89)</f>
        <v>0</v>
      </c>
      <c r="R89" s="132">
        <f>I89+IHD!AM89+IStroke!AM89+BreastCan!AM89+ColonCan!AM89+Diabetes!AM89</f>
        <v>0</v>
      </c>
      <c r="S89" s="225">
        <f t="shared" si="20"/>
        <v>0</v>
      </c>
      <c r="T89" s="226">
        <f>IF(ISERROR(SUM(S89:S$105)/N89),0,SUM(S89:S$105)/N89)</f>
        <v>0</v>
      </c>
      <c r="U89" s="1015">
        <f t="shared" si="25"/>
        <v>0</v>
      </c>
      <c r="V89" s="224">
        <f t="shared" si="26"/>
        <v>0</v>
      </c>
      <c r="W89" s="991">
        <f t="shared" si="27"/>
        <v>0</v>
      </c>
      <c r="X89" s="371">
        <f>IHD!AN89+IStroke!AN89+BreastCan!AN89+ColonCan!AN89+Diabetes!AN89</f>
        <v>0</v>
      </c>
      <c r="Y89" s="1006">
        <f>(U89*InputData!AO89)*EXP(-InputData!$BT$5*(B89-InputData!$B$1))</f>
        <v>0</v>
      </c>
      <c r="Z89" s="1010">
        <f>(W89*InputData!$BT$11)*EXP(-InputData!$BT$5*(B90-InputData!$B$1))</f>
        <v>0</v>
      </c>
      <c r="AA89" s="301"/>
      <c r="AB89" s="301"/>
      <c r="AC89" s="301"/>
      <c r="AD89" s="301"/>
      <c r="AE89" s="301"/>
      <c r="AF89" s="301"/>
    </row>
    <row r="90" spans="1:32">
      <c r="A90" t="s">
        <v>13</v>
      </c>
      <c r="B90">
        <f t="shared" si="28"/>
        <v>182</v>
      </c>
      <c r="C90" s="136">
        <f>InputData!C90</f>
        <v>0</v>
      </c>
      <c r="D90" s="55">
        <f t="shared" si="21"/>
        <v>1</v>
      </c>
      <c r="E90" s="18">
        <f t="shared" si="22"/>
        <v>0</v>
      </c>
      <c r="F90" s="18">
        <f t="shared" si="16"/>
        <v>0</v>
      </c>
      <c r="G90" s="18">
        <f t="shared" si="23"/>
        <v>0</v>
      </c>
      <c r="H90" s="56">
        <f>IF(ISERROR(SUM(G90:G$105)/E90),0,SUM(G90:G$105)/E90)</f>
        <v>0</v>
      </c>
      <c r="I90" s="57">
        <f>InputData!F90</f>
        <v>0</v>
      </c>
      <c r="J90" s="18">
        <f t="shared" si="17"/>
        <v>0</v>
      </c>
      <c r="K90" s="56">
        <f>IF(ISERROR(SUM(J90:J$105)/E90),0,SUM(J90:J$105)/E90)</f>
        <v>0</v>
      </c>
      <c r="L90" s="223">
        <f>C90+IHD!AL90+IStroke!AL90+BreastCan!AL90+ColonCan!AL90+Diabetes!AL90</f>
        <v>0</v>
      </c>
      <c r="M90" s="224">
        <f t="shared" si="29"/>
        <v>1</v>
      </c>
      <c r="N90" s="225">
        <f t="shared" si="24"/>
        <v>0</v>
      </c>
      <c r="O90" s="225">
        <f t="shared" si="18"/>
        <v>0</v>
      </c>
      <c r="P90" s="225">
        <f t="shared" si="19"/>
        <v>0</v>
      </c>
      <c r="Q90" s="226">
        <f>IF(ISERROR(SUM(P90:P$105)/N90),0,SUM(P90:P$105)/N90)</f>
        <v>0</v>
      </c>
      <c r="R90" s="132">
        <f>I90+IHD!AM90+IStroke!AM90+BreastCan!AM90+ColonCan!AM90+Diabetes!AM90</f>
        <v>0</v>
      </c>
      <c r="S90" s="225">
        <f t="shared" si="20"/>
        <v>0</v>
      </c>
      <c r="T90" s="226">
        <f>IF(ISERROR(SUM(S90:S$105)/N90),0,SUM(S90:S$105)/N90)</f>
        <v>0</v>
      </c>
      <c r="U90" s="1015">
        <f t="shared" si="25"/>
        <v>0</v>
      </c>
      <c r="V90" s="224">
        <f t="shared" si="26"/>
        <v>0</v>
      </c>
      <c r="W90" s="991">
        <f t="shared" si="27"/>
        <v>0</v>
      </c>
      <c r="X90" s="371">
        <f>IHD!AN90+IStroke!AN90+BreastCan!AN90+ColonCan!AN90+Diabetes!AN90</f>
        <v>0</v>
      </c>
      <c r="Y90" s="1006">
        <f>(U90*InputData!AO90)*EXP(-InputData!$BT$5*(B90-InputData!$B$1))</f>
        <v>0</v>
      </c>
      <c r="Z90" s="1010">
        <f>(W90*InputData!$BT$11)*EXP(-InputData!$BT$5*(B91-InputData!$B$1))</f>
        <v>0</v>
      </c>
      <c r="AA90" s="301"/>
      <c r="AB90" s="301"/>
      <c r="AC90" s="301"/>
      <c r="AD90" s="301"/>
      <c r="AE90" s="301"/>
      <c r="AF90" s="301"/>
    </row>
    <row r="91" spans="1:32">
      <c r="A91" t="s">
        <v>13</v>
      </c>
      <c r="B91">
        <f t="shared" si="28"/>
        <v>183</v>
      </c>
      <c r="C91" s="136">
        <f>InputData!C91</f>
        <v>0</v>
      </c>
      <c r="D91" s="55">
        <f t="shared" si="21"/>
        <v>1</v>
      </c>
      <c r="E91" s="18">
        <f t="shared" si="22"/>
        <v>0</v>
      </c>
      <c r="F91" s="18">
        <f t="shared" si="16"/>
        <v>0</v>
      </c>
      <c r="G91" s="18">
        <f t="shared" si="23"/>
        <v>0</v>
      </c>
      <c r="H91" s="56">
        <f>IF(ISERROR(SUM(G91:G$105)/E91),0,SUM(G91:G$105)/E91)</f>
        <v>0</v>
      </c>
      <c r="I91" s="57">
        <f>InputData!F91</f>
        <v>0</v>
      </c>
      <c r="J91" s="18">
        <f t="shared" si="17"/>
        <v>0</v>
      </c>
      <c r="K91" s="56">
        <f>IF(ISERROR(SUM(J91:J$105)/E91),0,SUM(J91:J$105)/E91)</f>
        <v>0</v>
      </c>
      <c r="L91" s="223">
        <f>C91+IHD!AL91+IStroke!AL91+BreastCan!AL91+ColonCan!AL91+Diabetes!AL91</f>
        <v>0</v>
      </c>
      <c r="M91" s="224">
        <f t="shared" si="29"/>
        <v>1</v>
      </c>
      <c r="N91" s="225">
        <f t="shared" si="24"/>
        <v>0</v>
      </c>
      <c r="O91" s="225">
        <f t="shared" si="18"/>
        <v>0</v>
      </c>
      <c r="P91" s="225">
        <f t="shared" si="19"/>
        <v>0</v>
      </c>
      <c r="Q91" s="226">
        <f>IF(ISERROR(SUM(P91:P$105)/N91),0,SUM(P91:P$105)/N91)</f>
        <v>0</v>
      </c>
      <c r="R91" s="132">
        <f>I91+IHD!AM91+IStroke!AM91+BreastCan!AM91+ColonCan!AM91+Diabetes!AM91</f>
        <v>0</v>
      </c>
      <c r="S91" s="225">
        <f t="shared" si="20"/>
        <v>0</v>
      </c>
      <c r="T91" s="226">
        <f>IF(ISERROR(SUM(S91:S$105)/N91),0,SUM(S91:S$105)/N91)</f>
        <v>0</v>
      </c>
      <c r="U91" s="1015">
        <f t="shared" si="25"/>
        <v>0</v>
      </c>
      <c r="V91" s="224">
        <f t="shared" si="26"/>
        <v>0</v>
      </c>
      <c r="W91" s="991">
        <f t="shared" si="27"/>
        <v>0</v>
      </c>
      <c r="X91" s="371">
        <f>IHD!AN91+IStroke!AN91+BreastCan!AN91+ColonCan!AN91+Diabetes!AN91</f>
        <v>0</v>
      </c>
      <c r="Y91" s="1006">
        <f>(U91*InputData!AO91)*EXP(-InputData!$BT$5*(B91-InputData!$B$1))</f>
        <v>0</v>
      </c>
      <c r="Z91" s="1010">
        <f>(W91*InputData!$BT$11)*EXP(-InputData!$BT$5*(B92-InputData!$B$1))</f>
        <v>0</v>
      </c>
      <c r="AA91" s="301"/>
      <c r="AB91" s="301"/>
      <c r="AC91" s="301"/>
      <c r="AD91" s="301"/>
      <c r="AE91" s="301"/>
      <c r="AF91" s="301"/>
    </row>
    <row r="92" spans="1:32">
      <c r="A92" t="s">
        <v>13</v>
      </c>
      <c r="B92">
        <f t="shared" si="28"/>
        <v>184</v>
      </c>
      <c r="C92" s="136">
        <f>InputData!C92</f>
        <v>0</v>
      </c>
      <c r="D92" s="55">
        <f t="shared" si="21"/>
        <v>1</v>
      </c>
      <c r="E92" s="18">
        <f t="shared" si="22"/>
        <v>0</v>
      </c>
      <c r="F92" s="18">
        <f t="shared" si="16"/>
        <v>0</v>
      </c>
      <c r="G92" s="18">
        <f t="shared" si="23"/>
        <v>0</v>
      </c>
      <c r="H92" s="56">
        <f>IF(ISERROR(SUM(G92:G$105)/E92),0,SUM(G92:G$105)/E92)</f>
        <v>0</v>
      </c>
      <c r="I92" s="57">
        <f>InputData!F92</f>
        <v>0</v>
      </c>
      <c r="J92" s="18">
        <f t="shared" si="17"/>
        <v>0</v>
      </c>
      <c r="K92" s="56">
        <f>IF(ISERROR(SUM(J92:J$105)/E92),0,SUM(J92:J$105)/E92)</f>
        <v>0</v>
      </c>
      <c r="L92" s="223">
        <f>C92+IHD!AL92+IStroke!AL92+BreastCan!AL92+ColonCan!AL92+Diabetes!AL92</f>
        <v>0</v>
      </c>
      <c r="M92" s="224">
        <f t="shared" si="29"/>
        <v>1</v>
      </c>
      <c r="N92" s="225">
        <f t="shared" si="24"/>
        <v>0</v>
      </c>
      <c r="O92" s="225">
        <f t="shared" si="18"/>
        <v>0</v>
      </c>
      <c r="P92" s="225">
        <f t="shared" si="19"/>
        <v>0</v>
      </c>
      <c r="Q92" s="226">
        <f>IF(ISERROR(SUM(P92:P$105)/N92),0,SUM(P92:P$105)/N92)</f>
        <v>0</v>
      </c>
      <c r="R92" s="132">
        <f>I92+IHD!AM92+IStroke!AM92+BreastCan!AM92+ColonCan!AM92+Diabetes!AM92</f>
        <v>0</v>
      </c>
      <c r="S92" s="225">
        <f t="shared" si="20"/>
        <v>0</v>
      </c>
      <c r="T92" s="226">
        <f>IF(ISERROR(SUM(S92:S$105)/N92),0,SUM(S92:S$105)/N92)</f>
        <v>0</v>
      </c>
      <c r="U92" s="1015">
        <f t="shared" si="25"/>
        <v>0</v>
      </c>
      <c r="V92" s="224">
        <f t="shared" si="26"/>
        <v>0</v>
      </c>
      <c r="W92" s="991">
        <f t="shared" si="27"/>
        <v>0</v>
      </c>
      <c r="X92" s="371">
        <f>IHD!AN92+IStroke!AN92+BreastCan!AN92+ColonCan!AN92+Diabetes!AN92</f>
        <v>0</v>
      </c>
      <c r="Y92" s="1006">
        <f>(U92*InputData!AO92)*EXP(-InputData!$BT$5*(B92-InputData!$B$1))</f>
        <v>0</v>
      </c>
      <c r="Z92" s="1010">
        <f>(W92*InputData!$BT$11)*EXP(-InputData!$BT$5*(B93-InputData!$B$1))</f>
        <v>0</v>
      </c>
      <c r="AA92" s="301"/>
      <c r="AB92" s="301"/>
      <c r="AC92" s="301"/>
      <c r="AD92" s="301"/>
      <c r="AE92" s="301"/>
      <c r="AF92" s="301"/>
    </row>
    <row r="93" spans="1:32">
      <c r="A93" t="s">
        <v>13</v>
      </c>
      <c r="B93">
        <f t="shared" si="28"/>
        <v>185</v>
      </c>
      <c r="C93" s="136">
        <f>InputData!C93</f>
        <v>0</v>
      </c>
      <c r="D93" s="55">
        <f t="shared" si="21"/>
        <v>1</v>
      </c>
      <c r="E93" s="18">
        <f t="shared" si="22"/>
        <v>0</v>
      </c>
      <c r="F93" s="18">
        <f t="shared" si="16"/>
        <v>0</v>
      </c>
      <c r="G93" s="18">
        <f t="shared" si="23"/>
        <v>0</v>
      </c>
      <c r="H93" s="56">
        <f>IF(ISERROR(SUM(G93:G$105)/E93),0,SUM(G93:G$105)/E93)</f>
        <v>0</v>
      </c>
      <c r="I93" s="57">
        <f>InputData!F93</f>
        <v>0</v>
      </c>
      <c r="J93" s="18">
        <f t="shared" si="17"/>
        <v>0</v>
      </c>
      <c r="K93" s="56">
        <f>IF(ISERROR(SUM(J93:J$105)/E93),0,SUM(J93:J$105)/E93)</f>
        <v>0</v>
      </c>
      <c r="L93" s="223">
        <f>C93+IHD!AL93+IStroke!AL93+BreastCan!AL93+ColonCan!AL93+Diabetes!AL93</f>
        <v>0</v>
      </c>
      <c r="M93" s="224">
        <f t="shared" si="29"/>
        <v>1</v>
      </c>
      <c r="N93" s="225">
        <f t="shared" si="24"/>
        <v>0</v>
      </c>
      <c r="O93" s="225">
        <f t="shared" si="18"/>
        <v>0</v>
      </c>
      <c r="P93" s="225">
        <f t="shared" si="19"/>
        <v>0</v>
      </c>
      <c r="Q93" s="226">
        <f>IF(ISERROR(SUM(P93:P$105)/N93),0,SUM(P93:P$105)/N93)</f>
        <v>0</v>
      </c>
      <c r="R93" s="132">
        <f>I93+IHD!AM93+IStroke!AM93+BreastCan!AM93+ColonCan!AM93+Diabetes!AM93</f>
        <v>0</v>
      </c>
      <c r="S93" s="225">
        <f t="shared" si="20"/>
        <v>0</v>
      </c>
      <c r="T93" s="226">
        <f>IF(ISERROR(SUM(S93:S$105)/N93),0,SUM(S93:S$105)/N93)</f>
        <v>0</v>
      </c>
      <c r="U93" s="1015">
        <f t="shared" si="25"/>
        <v>0</v>
      </c>
      <c r="V93" s="224">
        <f t="shared" si="26"/>
        <v>0</v>
      </c>
      <c r="W93" s="991">
        <f t="shared" si="27"/>
        <v>0</v>
      </c>
      <c r="X93" s="371">
        <f>IHD!AN93+IStroke!AN93+BreastCan!AN93+ColonCan!AN93+Diabetes!AN93</f>
        <v>0</v>
      </c>
      <c r="Y93" s="1006">
        <f>(U93*InputData!AO93)*EXP(-InputData!$BT$5*(B93-InputData!$B$1))</f>
        <v>0</v>
      </c>
      <c r="Z93" s="1010">
        <f>(W93*InputData!$BT$11)*EXP(-InputData!$BT$5*(B94-InputData!$B$1))</f>
        <v>0</v>
      </c>
      <c r="AA93" s="301"/>
      <c r="AB93" s="301"/>
      <c r="AC93" s="301"/>
      <c r="AD93" s="301"/>
      <c r="AE93" s="301"/>
      <c r="AF93" s="301"/>
    </row>
    <row r="94" spans="1:32">
      <c r="A94" t="s">
        <v>13</v>
      </c>
      <c r="B94">
        <f t="shared" si="28"/>
        <v>186</v>
      </c>
      <c r="C94" s="136">
        <f>InputData!C94</f>
        <v>0</v>
      </c>
      <c r="D94" s="55">
        <f t="shared" si="21"/>
        <v>1</v>
      </c>
      <c r="E94" s="18">
        <f t="shared" si="22"/>
        <v>0</v>
      </c>
      <c r="F94" s="18">
        <f t="shared" si="16"/>
        <v>0</v>
      </c>
      <c r="G94" s="18">
        <f t="shared" si="23"/>
        <v>0</v>
      </c>
      <c r="H94" s="56">
        <f>IF(ISERROR(SUM(G94:G$105)/E94),0,SUM(G94:G$105)/E94)</f>
        <v>0</v>
      </c>
      <c r="I94" s="57">
        <f>InputData!F94</f>
        <v>0</v>
      </c>
      <c r="J94" s="18">
        <f t="shared" si="17"/>
        <v>0</v>
      </c>
      <c r="K94" s="56">
        <f>IF(ISERROR(SUM(J94:J$105)/E94),0,SUM(J94:J$105)/E94)</f>
        <v>0</v>
      </c>
      <c r="L94" s="223">
        <f>C94+IHD!AL94+IStroke!AL94+BreastCan!AL94+ColonCan!AL94+Diabetes!AL94</f>
        <v>0</v>
      </c>
      <c r="M94" s="224">
        <f t="shared" si="29"/>
        <v>1</v>
      </c>
      <c r="N94" s="225">
        <f t="shared" si="24"/>
        <v>0</v>
      </c>
      <c r="O94" s="225">
        <f t="shared" si="18"/>
        <v>0</v>
      </c>
      <c r="P94" s="225">
        <f t="shared" si="19"/>
        <v>0</v>
      </c>
      <c r="Q94" s="226">
        <f>IF(ISERROR(SUM(P94:P$105)/N94),0,SUM(P94:P$105)/N94)</f>
        <v>0</v>
      </c>
      <c r="R94" s="132">
        <f>I94+IHD!AM94+IStroke!AM94+BreastCan!AM94+ColonCan!AM94+Diabetes!AM94</f>
        <v>0</v>
      </c>
      <c r="S94" s="225">
        <f t="shared" si="20"/>
        <v>0</v>
      </c>
      <c r="T94" s="226">
        <f>IF(ISERROR(SUM(S94:S$105)/N94),0,SUM(S94:S$105)/N94)</f>
        <v>0</v>
      </c>
      <c r="U94" s="1015">
        <f t="shared" si="25"/>
        <v>0</v>
      </c>
      <c r="V94" s="224">
        <f t="shared" si="26"/>
        <v>0</v>
      </c>
      <c r="W94" s="991">
        <f t="shared" si="27"/>
        <v>0</v>
      </c>
      <c r="X94" s="371">
        <f>IHD!AN94+IStroke!AN94+BreastCan!AN94+ColonCan!AN94+Diabetes!AN94</f>
        <v>0</v>
      </c>
      <c r="Y94" s="1006">
        <f>(U94*InputData!AO94)*EXP(-InputData!$BT$5*(B94-InputData!$B$1))</f>
        <v>0</v>
      </c>
      <c r="Z94" s="1010">
        <f>(W94*InputData!$BT$11)*EXP(-InputData!$BT$5*(B95-InputData!$B$1))</f>
        <v>0</v>
      </c>
      <c r="AA94" s="301"/>
      <c r="AB94" s="301"/>
      <c r="AC94" s="301"/>
      <c r="AD94" s="301"/>
      <c r="AE94" s="301"/>
      <c r="AF94" s="301"/>
    </row>
    <row r="95" spans="1:32">
      <c r="A95" t="s">
        <v>13</v>
      </c>
      <c r="B95">
        <f t="shared" si="28"/>
        <v>187</v>
      </c>
      <c r="C95" s="136">
        <f>InputData!C95</f>
        <v>0</v>
      </c>
      <c r="D95" s="55">
        <f t="shared" si="21"/>
        <v>1</v>
      </c>
      <c r="E95" s="18">
        <f t="shared" si="22"/>
        <v>0</v>
      </c>
      <c r="F95" s="18">
        <f t="shared" si="16"/>
        <v>0</v>
      </c>
      <c r="G95" s="18">
        <f t="shared" si="23"/>
        <v>0</v>
      </c>
      <c r="H95" s="56">
        <f>IF(ISERROR(SUM(G95:G$105)/E95),0,SUM(G95:G$105)/E95)</f>
        <v>0</v>
      </c>
      <c r="I95" s="57">
        <f>InputData!F95</f>
        <v>0</v>
      </c>
      <c r="J95" s="18">
        <f t="shared" si="17"/>
        <v>0</v>
      </c>
      <c r="K95" s="56">
        <f>IF(ISERROR(SUM(J95:J$105)/E95),0,SUM(J95:J$105)/E95)</f>
        <v>0</v>
      </c>
      <c r="L95" s="223">
        <f>C95+IHD!AL95+IStroke!AL95+BreastCan!AL95+ColonCan!AL95+Diabetes!AL95</f>
        <v>0</v>
      </c>
      <c r="M95" s="224">
        <f t="shared" si="29"/>
        <v>1</v>
      </c>
      <c r="N95" s="225">
        <f t="shared" si="24"/>
        <v>0</v>
      </c>
      <c r="O95" s="225">
        <f t="shared" si="18"/>
        <v>0</v>
      </c>
      <c r="P95" s="225">
        <f t="shared" si="19"/>
        <v>0</v>
      </c>
      <c r="Q95" s="226">
        <f>IF(ISERROR(SUM(P95:P$105)/N95),0,SUM(P95:P$105)/N95)</f>
        <v>0</v>
      </c>
      <c r="R95" s="132">
        <f>I95+IHD!AM95+IStroke!AM95+BreastCan!AM95+ColonCan!AM95+Diabetes!AM95</f>
        <v>0</v>
      </c>
      <c r="S95" s="225">
        <f t="shared" si="20"/>
        <v>0</v>
      </c>
      <c r="T95" s="226">
        <f>IF(ISERROR(SUM(S95:S$105)/N95),0,SUM(S95:S$105)/N95)</f>
        <v>0</v>
      </c>
      <c r="U95" s="1015">
        <f t="shared" si="25"/>
        <v>0</v>
      </c>
      <c r="V95" s="224">
        <f t="shared" si="26"/>
        <v>0</v>
      </c>
      <c r="W95" s="991">
        <f t="shared" si="27"/>
        <v>0</v>
      </c>
      <c r="X95" s="371">
        <f>IHD!AN95+IStroke!AN95+BreastCan!AN95+ColonCan!AN95+Diabetes!AN95</f>
        <v>0</v>
      </c>
      <c r="Y95" s="1006">
        <f>(U95*InputData!AO95)*EXP(-InputData!$BT$5*(B95-InputData!$B$1))</f>
        <v>0</v>
      </c>
      <c r="Z95" s="1010">
        <f>(W95*InputData!$BT$11)*EXP(-InputData!$BT$5*(B96-InputData!$B$1))</f>
        <v>0</v>
      </c>
      <c r="AA95" s="301"/>
      <c r="AB95" s="301"/>
      <c r="AC95" s="301"/>
      <c r="AD95" s="301"/>
      <c r="AE95" s="301"/>
      <c r="AF95" s="301"/>
    </row>
    <row r="96" spans="1:32">
      <c r="A96" t="s">
        <v>13</v>
      </c>
      <c r="B96">
        <f t="shared" si="28"/>
        <v>188</v>
      </c>
      <c r="C96" s="136">
        <f>InputData!C96</f>
        <v>0</v>
      </c>
      <c r="D96" s="55">
        <f t="shared" si="21"/>
        <v>1</v>
      </c>
      <c r="E96" s="18">
        <f t="shared" si="22"/>
        <v>0</v>
      </c>
      <c r="F96" s="18">
        <f t="shared" si="16"/>
        <v>0</v>
      </c>
      <c r="G96" s="18">
        <f t="shared" si="23"/>
        <v>0</v>
      </c>
      <c r="H96" s="56">
        <f>IF(ISERROR(SUM(G96:G$105)/E96),0,SUM(G96:G$105)/E96)</f>
        <v>0</v>
      </c>
      <c r="I96" s="57">
        <f>InputData!F96</f>
        <v>0</v>
      </c>
      <c r="J96" s="18">
        <f t="shared" si="17"/>
        <v>0</v>
      </c>
      <c r="K96" s="56">
        <f>IF(ISERROR(SUM(J96:J$105)/E96),0,SUM(J96:J$105)/E96)</f>
        <v>0</v>
      </c>
      <c r="L96" s="223">
        <f>C96+IHD!AL96+IStroke!AL96+BreastCan!AL96+ColonCan!AL96+Diabetes!AL96</f>
        <v>0</v>
      </c>
      <c r="M96" s="224">
        <f t="shared" si="29"/>
        <v>1</v>
      </c>
      <c r="N96" s="225">
        <f t="shared" si="24"/>
        <v>0</v>
      </c>
      <c r="O96" s="225">
        <f t="shared" si="18"/>
        <v>0</v>
      </c>
      <c r="P96" s="225">
        <f t="shared" si="19"/>
        <v>0</v>
      </c>
      <c r="Q96" s="226">
        <f>IF(ISERROR(SUM(P96:P$105)/N96),0,SUM(P96:P$105)/N96)</f>
        <v>0</v>
      </c>
      <c r="R96" s="132">
        <f>I96+IHD!AM96+IStroke!AM96+BreastCan!AM96+ColonCan!AM96+Diabetes!AM96</f>
        <v>0</v>
      </c>
      <c r="S96" s="225">
        <f t="shared" si="20"/>
        <v>0</v>
      </c>
      <c r="T96" s="226">
        <f>IF(ISERROR(SUM(S96:S$105)/N96),0,SUM(S96:S$105)/N96)</f>
        <v>0</v>
      </c>
      <c r="U96" s="1015">
        <f t="shared" si="25"/>
        <v>0</v>
      </c>
      <c r="V96" s="224">
        <f t="shared" si="26"/>
        <v>0</v>
      </c>
      <c r="W96" s="991">
        <f t="shared" si="27"/>
        <v>0</v>
      </c>
      <c r="X96" s="371">
        <f>IHD!AN96+IStroke!AN96+BreastCan!AN96+ColonCan!AN96+Diabetes!AN96</f>
        <v>0</v>
      </c>
      <c r="Y96" s="1006">
        <f>(U96*InputData!AO96)*EXP(-InputData!$BT$5*(B96-InputData!$B$1))</f>
        <v>0</v>
      </c>
      <c r="Z96" s="1010">
        <f>(W96*InputData!$BT$11)*EXP(-InputData!$BT$5*(B97-InputData!$B$1))</f>
        <v>0</v>
      </c>
      <c r="AA96" s="301"/>
      <c r="AB96" s="301"/>
      <c r="AC96" s="301"/>
      <c r="AD96" s="301"/>
      <c r="AE96" s="301"/>
      <c r="AF96" s="301"/>
    </row>
    <row r="97" spans="1:32">
      <c r="A97" t="s">
        <v>13</v>
      </c>
      <c r="B97">
        <f t="shared" si="28"/>
        <v>189</v>
      </c>
      <c r="C97" s="136">
        <f>InputData!C97</f>
        <v>0</v>
      </c>
      <c r="D97" s="55">
        <f t="shared" si="21"/>
        <v>1</v>
      </c>
      <c r="E97" s="18">
        <f t="shared" si="22"/>
        <v>0</v>
      </c>
      <c r="F97" s="18">
        <f t="shared" si="16"/>
        <v>0</v>
      </c>
      <c r="G97" s="18">
        <f t="shared" si="23"/>
        <v>0</v>
      </c>
      <c r="H97" s="56">
        <f>IF(ISERROR(SUM(G97:G$105)/E97),0,SUM(G97:G$105)/E97)</f>
        <v>0</v>
      </c>
      <c r="I97" s="57">
        <f>InputData!F97</f>
        <v>0</v>
      </c>
      <c r="J97" s="18">
        <f t="shared" si="17"/>
        <v>0</v>
      </c>
      <c r="K97" s="56">
        <f>IF(ISERROR(SUM(J97:J$105)/E97),0,SUM(J97:J$105)/E97)</f>
        <v>0</v>
      </c>
      <c r="L97" s="223">
        <f>C97+IHD!AL97+IStroke!AL97+BreastCan!AL97+ColonCan!AL97+Diabetes!AL97</f>
        <v>0</v>
      </c>
      <c r="M97" s="224">
        <f t="shared" si="29"/>
        <v>1</v>
      </c>
      <c r="N97" s="225">
        <f t="shared" si="24"/>
        <v>0</v>
      </c>
      <c r="O97" s="225">
        <f t="shared" si="18"/>
        <v>0</v>
      </c>
      <c r="P97" s="225">
        <f t="shared" si="19"/>
        <v>0</v>
      </c>
      <c r="Q97" s="226">
        <f>IF(ISERROR(SUM(P97:P$105)/N97),0,SUM(P97:P$105)/N97)</f>
        <v>0</v>
      </c>
      <c r="R97" s="132">
        <f>I97+IHD!AM97+IStroke!AM97+BreastCan!AM97+ColonCan!AM97+Diabetes!AM97</f>
        <v>0</v>
      </c>
      <c r="S97" s="225">
        <f t="shared" si="20"/>
        <v>0</v>
      </c>
      <c r="T97" s="226">
        <f>IF(ISERROR(SUM(S97:S$105)/N97),0,SUM(S97:S$105)/N97)</f>
        <v>0</v>
      </c>
      <c r="U97" s="1015">
        <f t="shared" si="25"/>
        <v>0</v>
      </c>
      <c r="V97" s="224">
        <f t="shared" si="26"/>
        <v>0</v>
      </c>
      <c r="W97" s="991">
        <f t="shared" si="27"/>
        <v>0</v>
      </c>
      <c r="X97" s="371">
        <f>IHD!AN97+IStroke!AN97+BreastCan!AN97+ColonCan!AN97+Diabetes!AN97</f>
        <v>0</v>
      </c>
      <c r="Y97" s="1006">
        <f>(U97*InputData!AO97)*EXP(-InputData!$BT$5*(B97-InputData!$B$1))</f>
        <v>0</v>
      </c>
      <c r="Z97" s="1010">
        <f>(W97*InputData!$BT$11)*EXP(-InputData!$BT$5*(B98-InputData!$B$1))</f>
        <v>0</v>
      </c>
      <c r="AA97" s="301"/>
      <c r="AB97" s="301"/>
      <c r="AC97" s="301"/>
      <c r="AD97" s="301"/>
      <c r="AE97" s="301"/>
      <c r="AF97" s="301"/>
    </row>
    <row r="98" spans="1:32">
      <c r="A98" t="s">
        <v>13</v>
      </c>
      <c r="B98">
        <f t="shared" si="28"/>
        <v>190</v>
      </c>
      <c r="C98" s="136">
        <f>InputData!C98</f>
        <v>0</v>
      </c>
      <c r="D98" s="55">
        <f t="shared" si="21"/>
        <v>1</v>
      </c>
      <c r="E98" s="18">
        <f t="shared" si="22"/>
        <v>0</v>
      </c>
      <c r="F98" s="18">
        <f t="shared" si="16"/>
        <v>0</v>
      </c>
      <c r="G98" s="18">
        <f t="shared" si="23"/>
        <v>0</v>
      </c>
      <c r="H98" s="56">
        <f>IF(ISERROR(SUM(G98:G$105)/E98),0,SUM(G98:G$105)/E98)</f>
        <v>0</v>
      </c>
      <c r="I98" s="57">
        <f>InputData!F98</f>
        <v>0</v>
      </c>
      <c r="J98" s="18">
        <f t="shared" si="17"/>
        <v>0</v>
      </c>
      <c r="K98" s="56">
        <f>IF(ISERROR(SUM(J98:J$105)/E98),0,SUM(J98:J$105)/E98)</f>
        <v>0</v>
      </c>
      <c r="L98" s="223">
        <f>C98+IHD!AL98+IStroke!AL98+BreastCan!AL98+ColonCan!AL98+Diabetes!AL98</f>
        <v>0</v>
      </c>
      <c r="M98" s="224">
        <f t="shared" si="29"/>
        <v>1</v>
      </c>
      <c r="N98" s="225">
        <f t="shared" si="24"/>
        <v>0</v>
      </c>
      <c r="O98" s="225">
        <f t="shared" si="18"/>
        <v>0</v>
      </c>
      <c r="P98" s="225">
        <f t="shared" si="19"/>
        <v>0</v>
      </c>
      <c r="Q98" s="226">
        <f>IF(ISERROR(SUM(P98:P$105)/N98),0,SUM(P98:P$105)/N98)</f>
        <v>0</v>
      </c>
      <c r="R98" s="132">
        <f>I98+IHD!AM98+IStroke!AM98+BreastCan!AM98+ColonCan!AM98+Diabetes!AM98</f>
        <v>0</v>
      </c>
      <c r="S98" s="225">
        <f t="shared" si="20"/>
        <v>0</v>
      </c>
      <c r="T98" s="226">
        <f>IF(ISERROR(SUM(S98:S$105)/N98),0,SUM(S98:S$105)/N98)</f>
        <v>0</v>
      </c>
      <c r="U98" s="1015">
        <f t="shared" si="25"/>
        <v>0</v>
      </c>
      <c r="V98" s="224">
        <f t="shared" si="26"/>
        <v>0</v>
      </c>
      <c r="W98" s="991">
        <f t="shared" si="27"/>
        <v>0</v>
      </c>
      <c r="X98" s="371">
        <f>IHD!AN98+IStroke!AN98+BreastCan!AN98+ColonCan!AN98+Diabetes!AN98</f>
        <v>0</v>
      </c>
      <c r="Y98" s="1006">
        <f>(U98*InputData!AO98)*EXP(-InputData!$BT$5*(B98-InputData!$B$1))</f>
        <v>0</v>
      </c>
      <c r="Z98" s="1010">
        <f>(W98*InputData!$BT$11)*EXP(-InputData!$BT$5*(B99-InputData!$B$1))</f>
        <v>0</v>
      </c>
      <c r="AA98" s="301"/>
      <c r="AB98" s="301"/>
      <c r="AC98" s="301"/>
      <c r="AD98" s="301"/>
      <c r="AE98" s="301"/>
      <c r="AF98" s="301"/>
    </row>
    <row r="99" spans="1:32">
      <c r="A99" t="s">
        <v>13</v>
      </c>
      <c r="B99">
        <f t="shared" si="28"/>
        <v>191</v>
      </c>
      <c r="C99" s="136">
        <f>InputData!C99</f>
        <v>0</v>
      </c>
      <c r="D99" s="55">
        <f t="shared" si="21"/>
        <v>1</v>
      </c>
      <c r="E99" s="18">
        <f t="shared" si="22"/>
        <v>0</v>
      </c>
      <c r="F99" s="18">
        <f t="shared" si="16"/>
        <v>0</v>
      </c>
      <c r="G99" s="18">
        <f t="shared" si="23"/>
        <v>0</v>
      </c>
      <c r="H99" s="56">
        <f>IF(ISERROR(SUM(G99:G$105)/E99),0,SUM(G99:G$105)/E99)</f>
        <v>0</v>
      </c>
      <c r="I99" s="57">
        <f>InputData!F99</f>
        <v>0</v>
      </c>
      <c r="J99" s="18">
        <f t="shared" si="17"/>
        <v>0</v>
      </c>
      <c r="K99" s="56">
        <f>IF(ISERROR(SUM(J99:J$105)/E99),0,SUM(J99:J$105)/E99)</f>
        <v>0</v>
      </c>
      <c r="L99" s="223">
        <f>C99+IHD!AL99+IStroke!AL99+BreastCan!AL99+ColonCan!AL99+Diabetes!AL99</f>
        <v>0</v>
      </c>
      <c r="M99" s="224">
        <f t="shared" si="29"/>
        <v>1</v>
      </c>
      <c r="N99" s="225">
        <f t="shared" si="24"/>
        <v>0</v>
      </c>
      <c r="O99" s="225">
        <f t="shared" si="18"/>
        <v>0</v>
      </c>
      <c r="P99" s="225">
        <f t="shared" si="19"/>
        <v>0</v>
      </c>
      <c r="Q99" s="226">
        <f>IF(ISERROR(SUM(P99:P$105)/N99),0,SUM(P99:P$105)/N99)</f>
        <v>0</v>
      </c>
      <c r="R99" s="132">
        <f>I99+IHD!AM99+IStroke!AM99+BreastCan!AM99+ColonCan!AM99+Diabetes!AM99</f>
        <v>0</v>
      </c>
      <c r="S99" s="225">
        <f t="shared" si="20"/>
        <v>0</v>
      </c>
      <c r="T99" s="226">
        <f>IF(ISERROR(SUM(S99:S$105)/N99),0,SUM(S99:S$105)/N99)</f>
        <v>0</v>
      </c>
      <c r="U99" s="1015">
        <f t="shared" si="25"/>
        <v>0</v>
      </c>
      <c r="V99" s="224">
        <f t="shared" si="26"/>
        <v>0</v>
      </c>
      <c r="W99" s="991">
        <f t="shared" si="27"/>
        <v>0</v>
      </c>
      <c r="X99" s="371">
        <f>IHD!AN99+IStroke!AN99+BreastCan!AN99+ColonCan!AN99+Diabetes!AN99</f>
        <v>0</v>
      </c>
      <c r="Y99" s="1006">
        <f>(U99*InputData!AO99)*EXP(-InputData!$BT$5*(B99-InputData!$B$1))</f>
        <v>0</v>
      </c>
      <c r="Z99" s="1010">
        <f>(W99*InputData!$BT$11)*EXP(-InputData!$BT$5*(B100-InputData!$B$1))</f>
        <v>0</v>
      </c>
      <c r="AA99" s="301"/>
      <c r="AB99" s="301"/>
      <c r="AC99" s="301"/>
      <c r="AD99" s="301"/>
      <c r="AE99" s="301"/>
      <c r="AF99" s="301"/>
    </row>
    <row r="100" spans="1:32">
      <c r="A100" t="s">
        <v>13</v>
      </c>
      <c r="B100">
        <f t="shared" si="28"/>
        <v>192</v>
      </c>
      <c r="C100" s="136">
        <f>InputData!C100</f>
        <v>0</v>
      </c>
      <c r="D100" s="55">
        <f t="shared" si="21"/>
        <v>1</v>
      </c>
      <c r="E100" s="18">
        <f t="shared" si="22"/>
        <v>0</v>
      </c>
      <c r="F100" s="18">
        <f t="shared" si="16"/>
        <v>0</v>
      </c>
      <c r="G100" s="18">
        <f t="shared" si="23"/>
        <v>0</v>
      </c>
      <c r="H100" s="56">
        <f>IF(ISERROR(SUM(G100:G$105)/E100),0,SUM(G100:G$105)/E100)</f>
        <v>0</v>
      </c>
      <c r="I100" s="57">
        <f>InputData!F100</f>
        <v>0</v>
      </c>
      <c r="J100" s="18">
        <f t="shared" si="17"/>
        <v>0</v>
      </c>
      <c r="K100" s="56">
        <f>IF(ISERROR(SUM(J100:J$105)/E100),0,SUM(J100:J$105)/E100)</f>
        <v>0</v>
      </c>
      <c r="L100" s="223">
        <f>C100+IHD!AL100+IStroke!AL100+BreastCan!AL100+ColonCan!AL100+Diabetes!AL100</f>
        <v>0</v>
      </c>
      <c r="M100" s="224">
        <f t="shared" si="29"/>
        <v>1</v>
      </c>
      <c r="N100" s="225">
        <f t="shared" si="24"/>
        <v>0</v>
      </c>
      <c r="O100" s="225">
        <f t="shared" si="18"/>
        <v>0</v>
      </c>
      <c r="P100" s="225">
        <f t="shared" si="19"/>
        <v>0</v>
      </c>
      <c r="Q100" s="226">
        <f>IF(ISERROR(SUM(P100:P$105)/N100),0,SUM(P100:P$105)/N100)</f>
        <v>0</v>
      </c>
      <c r="R100" s="132">
        <f>I100+IHD!AM100+IStroke!AM100+BreastCan!AM100+ColonCan!AM100+Diabetes!AM100</f>
        <v>0</v>
      </c>
      <c r="S100" s="225">
        <f t="shared" si="20"/>
        <v>0</v>
      </c>
      <c r="T100" s="226">
        <f>IF(ISERROR(SUM(S100:S$105)/N100),0,SUM(S100:S$105)/N100)</f>
        <v>0</v>
      </c>
      <c r="U100" s="1015">
        <f t="shared" si="25"/>
        <v>0</v>
      </c>
      <c r="V100" s="224">
        <f t="shared" si="26"/>
        <v>0</v>
      </c>
      <c r="W100" s="991">
        <f t="shared" si="27"/>
        <v>0</v>
      </c>
      <c r="X100" s="371">
        <f>IHD!AN100+IStroke!AN100+BreastCan!AN100+ColonCan!AN100+Diabetes!AN100</f>
        <v>0</v>
      </c>
      <c r="Y100" s="1006">
        <f>(U100*InputData!AO100)*EXP(-InputData!$BT$5*(B100-InputData!$B$1))</f>
        <v>0</v>
      </c>
      <c r="Z100" s="1010">
        <f>(W100*InputData!$BT$11)*EXP(-InputData!$BT$5*(B101-InputData!$B$1))</f>
        <v>0</v>
      </c>
      <c r="AA100" s="301"/>
      <c r="AB100" s="301"/>
      <c r="AC100" s="301"/>
      <c r="AD100" s="301"/>
      <c r="AE100" s="301"/>
      <c r="AF100" s="301"/>
    </row>
    <row r="101" spans="1:32">
      <c r="A101" t="s">
        <v>13</v>
      </c>
      <c r="B101">
        <f t="shared" si="28"/>
        <v>193</v>
      </c>
      <c r="C101" s="136">
        <f>InputData!C101</f>
        <v>0</v>
      </c>
      <c r="D101" s="55">
        <f t="shared" si="21"/>
        <v>1</v>
      </c>
      <c r="E101" s="18">
        <f t="shared" si="22"/>
        <v>0</v>
      </c>
      <c r="F101" s="18">
        <f t="shared" si="16"/>
        <v>0</v>
      </c>
      <c r="G101" s="18">
        <f t="shared" si="23"/>
        <v>0</v>
      </c>
      <c r="H101" s="56">
        <f>IF(ISERROR(SUM(G101:G$105)/E101),0,SUM(G101:G$105)/E101)</f>
        <v>0</v>
      </c>
      <c r="I101" s="57">
        <f>InputData!F101</f>
        <v>0</v>
      </c>
      <c r="J101" s="18">
        <f t="shared" si="17"/>
        <v>0</v>
      </c>
      <c r="K101" s="56">
        <f>IF(ISERROR(SUM(J101:J$105)/E101),0,SUM(J101:J$105)/E101)</f>
        <v>0</v>
      </c>
      <c r="L101" s="223">
        <f>C101+IHD!AL101+IStroke!AL101+BreastCan!AL101+ColonCan!AL101+Diabetes!AL101</f>
        <v>0</v>
      </c>
      <c r="M101" s="224">
        <f t="shared" si="29"/>
        <v>1</v>
      </c>
      <c r="N101" s="225">
        <f t="shared" si="24"/>
        <v>0</v>
      </c>
      <c r="O101" s="225">
        <f t="shared" si="18"/>
        <v>0</v>
      </c>
      <c r="P101" s="225">
        <f t="shared" si="19"/>
        <v>0</v>
      </c>
      <c r="Q101" s="226">
        <f>IF(ISERROR(SUM(P101:P$105)/N101),0,SUM(P101:P$105)/N101)</f>
        <v>0</v>
      </c>
      <c r="R101" s="132">
        <f>I101+IHD!AM101+IStroke!AM101+BreastCan!AM101+ColonCan!AM101+Diabetes!AM101</f>
        <v>0</v>
      </c>
      <c r="S101" s="225">
        <f t="shared" si="20"/>
        <v>0</v>
      </c>
      <c r="T101" s="226">
        <f>IF(ISERROR(SUM(S101:S$105)/N101),0,SUM(S101:S$105)/N101)</f>
        <v>0</v>
      </c>
      <c r="U101" s="1015">
        <f t="shared" si="25"/>
        <v>0</v>
      </c>
      <c r="V101" s="224">
        <f t="shared" si="26"/>
        <v>0</v>
      </c>
      <c r="W101" s="991">
        <f t="shared" si="27"/>
        <v>0</v>
      </c>
      <c r="X101" s="371">
        <f>IHD!AN101+IStroke!AN101+BreastCan!AN101+ColonCan!AN101+Diabetes!AN101</f>
        <v>0</v>
      </c>
      <c r="Y101" s="1006">
        <f>(U101*InputData!AO101)*EXP(-InputData!$BT$5*(B101-InputData!$B$1))</f>
        <v>0</v>
      </c>
      <c r="Z101" s="1010">
        <f>(W101*InputData!$BT$11)*EXP(-InputData!$BT$5*(B102-InputData!$B$1))</f>
        <v>0</v>
      </c>
      <c r="AA101" s="301"/>
      <c r="AB101" s="301"/>
      <c r="AC101" s="301"/>
      <c r="AD101" s="301"/>
      <c r="AE101" s="301"/>
      <c r="AF101" s="301"/>
    </row>
    <row r="102" spans="1:32">
      <c r="A102" t="s">
        <v>13</v>
      </c>
      <c r="B102">
        <f t="shared" si="28"/>
        <v>194</v>
      </c>
      <c r="C102" s="136">
        <f>InputData!C102</f>
        <v>0</v>
      </c>
      <c r="D102" s="55">
        <f t="shared" si="21"/>
        <v>1</v>
      </c>
      <c r="E102" s="18">
        <f t="shared" si="22"/>
        <v>0</v>
      </c>
      <c r="F102" s="18">
        <f t="shared" si="16"/>
        <v>0</v>
      </c>
      <c r="G102" s="18">
        <f t="shared" si="23"/>
        <v>0</v>
      </c>
      <c r="H102" s="56">
        <f>IF(ISERROR(SUM(G102:G$105)/E102),0,SUM(G102:G$105)/E102)</f>
        <v>0</v>
      </c>
      <c r="I102" s="57">
        <f>InputData!F102</f>
        <v>0</v>
      </c>
      <c r="J102" s="18">
        <f t="shared" si="17"/>
        <v>0</v>
      </c>
      <c r="K102" s="56">
        <f>IF(ISERROR(SUM(J102:J$105)/E102),0,SUM(J102:J$105)/E102)</f>
        <v>0</v>
      </c>
      <c r="L102" s="223">
        <f>C102+IHD!AL102+IStroke!AL102+BreastCan!AL102+ColonCan!AL102+Diabetes!AL102</f>
        <v>0</v>
      </c>
      <c r="M102" s="224">
        <f t="shared" si="29"/>
        <v>1</v>
      </c>
      <c r="N102" s="225">
        <f t="shared" si="24"/>
        <v>0</v>
      </c>
      <c r="O102" s="225">
        <f t="shared" si="18"/>
        <v>0</v>
      </c>
      <c r="P102" s="225">
        <f t="shared" si="19"/>
        <v>0</v>
      </c>
      <c r="Q102" s="226">
        <f>IF(ISERROR(SUM(P102:P$105)/N102),0,SUM(P102:P$105)/N102)</f>
        <v>0</v>
      </c>
      <c r="R102" s="132">
        <f>I102+IHD!AM102+IStroke!AM102+BreastCan!AM102+ColonCan!AM102+Diabetes!AM102</f>
        <v>0</v>
      </c>
      <c r="S102" s="225">
        <f t="shared" si="20"/>
        <v>0</v>
      </c>
      <c r="T102" s="226">
        <f>IF(ISERROR(SUM(S102:S$105)/N102),0,SUM(S102:S$105)/N102)</f>
        <v>0</v>
      </c>
      <c r="U102" s="1015">
        <f t="shared" si="25"/>
        <v>0</v>
      </c>
      <c r="V102" s="224">
        <f t="shared" si="26"/>
        <v>0</v>
      </c>
      <c r="W102" s="991">
        <f t="shared" si="27"/>
        <v>0</v>
      </c>
      <c r="X102" s="371">
        <f>IHD!AN102+IStroke!AN102+BreastCan!AN102+ColonCan!AN102+Diabetes!AN102</f>
        <v>0</v>
      </c>
      <c r="Y102" s="1006">
        <f>(U102*InputData!AO102)*EXP(-InputData!$BT$5*(B102-InputData!$B$1))</f>
        <v>0</v>
      </c>
      <c r="Z102" s="1010">
        <f>(W102*InputData!$BT$11)*EXP(-InputData!$BT$5*(B103-InputData!$B$1))</f>
        <v>0</v>
      </c>
      <c r="AA102" s="301"/>
      <c r="AB102" s="301"/>
      <c r="AC102" s="301"/>
      <c r="AD102" s="301"/>
      <c r="AE102" s="301"/>
      <c r="AF102" s="301"/>
    </row>
    <row r="103" spans="1:32">
      <c r="A103" t="s">
        <v>13</v>
      </c>
      <c r="B103">
        <f t="shared" si="28"/>
        <v>195</v>
      </c>
      <c r="C103" s="136">
        <f>InputData!C103</f>
        <v>0</v>
      </c>
      <c r="D103" s="55">
        <f t="shared" si="21"/>
        <v>1</v>
      </c>
      <c r="E103" s="18">
        <f t="shared" si="22"/>
        <v>0</v>
      </c>
      <c r="F103" s="18">
        <f t="shared" si="16"/>
        <v>0</v>
      </c>
      <c r="G103" s="18">
        <f t="shared" si="23"/>
        <v>0</v>
      </c>
      <c r="H103" s="56">
        <f>IF(ISERROR(SUM(G103:G$105)/E103),0,SUM(G103:G$105)/E103)</f>
        <v>0</v>
      </c>
      <c r="I103" s="57">
        <f>InputData!F103</f>
        <v>0</v>
      </c>
      <c r="J103" s="18">
        <f t="shared" si="17"/>
        <v>0</v>
      </c>
      <c r="K103" s="56">
        <f>IF(ISERROR(SUM(J103:J$105)/E103),0,SUM(J103:J$105)/E103)</f>
        <v>0</v>
      </c>
      <c r="L103" s="223">
        <f>C103+IHD!AL103+IStroke!AL103+BreastCan!AL103+ColonCan!AL103+Diabetes!AL103</f>
        <v>0</v>
      </c>
      <c r="M103" s="224">
        <f t="shared" si="29"/>
        <v>1</v>
      </c>
      <c r="N103" s="225">
        <f t="shared" si="24"/>
        <v>0</v>
      </c>
      <c r="O103" s="225">
        <f t="shared" si="18"/>
        <v>0</v>
      </c>
      <c r="P103" s="225">
        <f t="shared" si="19"/>
        <v>0</v>
      </c>
      <c r="Q103" s="226">
        <f>IF(ISERROR(SUM(P103:P$105)/N103),0,SUM(P103:P$105)/N103)</f>
        <v>0</v>
      </c>
      <c r="R103" s="132">
        <f>I103+IHD!AM103+IStroke!AM103+BreastCan!AM103+ColonCan!AM103+Diabetes!AM103</f>
        <v>0</v>
      </c>
      <c r="S103" s="225">
        <f t="shared" si="20"/>
        <v>0</v>
      </c>
      <c r="T103" s="226">
        <f>IF(ISERROR(SUM(S103:S$105)/N103),0,SUM(S103:S$105)/N103)</f>
        <v>0</v>
      </c>
      <c r="U103" s="1015">
        <f t="shared" si="25"/>
        <v>0</v>
      </c>
      <c r="V103" s="224">
        <f t="shared" si="26"/>
        <v>0</v>
      </c>
      <c r="W103" s="991">
        <f t="shared" si="27"/>
        <v>0</v>
      </c>
      <c r="X103" s="371">
        <f>IHD!AN103+IStroke!AN103+BreastCan!AN103+ColonCan!AN103+Diabetes!AN103</f>
        <v>0</v>
      </c>
      <c r="Y103" s="1006">
        <f>(U103*InputData!AO103)*EXP(-InputData!$BT$5*(B103-InputData!$B$1))</f>
        <v>0</v>
      </c>
      <c r="Z103" s="1010">
        <f>(W103*InputData!$BT$11)*EXP(-InputData!$BT$5*(B104-InputData!$B$1))</f>
        <v>0</v>
      </c>
      <c r="AA103" s="301"/>
      <c r="AB103" s="301"/>
      <c r="AC103" s="301"/>
      <c r="AD103" s="301"/>
      <c r="AE103" s="301"/>
      <c r="AF103" s="301"/>
    </row>
    <row r="104" spans="1:32">
      <c r="A104" t="s">
        <v>13</v>
      </c>
      <c r="B104">
        <f t="shared" si="28"/>
        <v>196</v>
      </c>
      <c r="C104" s="136">
        <f>InputData!C104</f>
        <v>0</v>
      </c>
      <c r="D104" s="55">
        <f t="shared" si="21"/>
        <v>1</v>
      </c>
      <c r="E104" s="18">
        <f t="shared" si="22"/>
        <v>0</v>
      </c>
      <c r="F104" s="18">
        <f t="shared" si="16"/>
        <v>0</v>
      </c>
      <c r="G104" s="18">
        <f t="shared" si="23"/>
        <v>0</v>
      </c>
      <c r="H104" s="56">
        <f>IF(ISERROR(SUM(G104:G$105)/E104),0,SUM(G104:G$105)/E104)</f>
        <v>0</v>
      </c>
      <c r="I104" s="57">
        <f>InputData!F104</f>
        <v>0</v>
      </c>
      <c r="J104" s="18">
        <f t="shared" si="17"/>
        <v>0</v>
      </c>
      <c r="K104" s="56">
        <f>IF(ISERROR(SUM(J104:J$105)/E104),0,SUM(J104:J$105)/E104)</f>
        <v>0</v>
      </c>
      <c r="L104" s="223">
        <f>C104+IHD!AL104+IStroke!AL104+BreastCan!AL104+ColonCan!AL104+Diabetes!AL104</f>
        <v>0</v>
      </c>
      <c r="M104" s="224">
        <f t="shared" si="29"/>
        <v>1</v>
      </c>
      <c r="N104" s="225">
        <f t="shared" si="24"/>
        <v>0</v>
      </c>
      <c r="O104" s="225">
        <f t="shared" si="18"/>
        <v>0</v>
      </c>
      <c r="P104" s="225">
        <f t="shared" si="19"/>
        <v>0</v>
      </c>
      <c r="Q104" s="226">
        <f>IF(ISERROR(SUM(P104:P$105)/N104),0,SUM(P104:P$105)/N104)</f>
        <v>0</v>
      </c>
      <c r="R104" s="132">
        <f>I104+IHD!AM104+IStroke!AM104+BreastCan!AM104+ColonCan!AM104+Diabetes!AM104</f>
        <v>0</v>
      </c>
      <c r="S104" s="225">
        <f t="shared" si="20"/>
        <v>0</v>
      </c>
      <c r="T104" s="226">
        <f>IF(ISERROR(SUM(S104:S$105)/N104),0,SUM(S104:S$105)/N104)</f>
        <v>0</v>
      </c>
      <c r="U104" s="1015">
        <f t="shared" si="25"/>
        <v>0</v>
      </c>
      <c r="V104" s="224">
        <f t="shared" si="26"/>
        <v>0</v>
      </c>
      <c r="W104" s="991">
        <f t="shared" si="27"/>
        <v>0</v>
      </c>
      <c r="X104" s="371">
        <f>IHD!AN104+IStroke!AN104+BreastCan!AN104+ColonCan!AN104+Diabetes!AN104</f>
        <v>0</v>
      </c>
      <c r="Y104" s="1006">
        <f>(U104*InputData!AO104)*EXP(-InputData!$BT$5*(B104-InputData!$B$1))</f>
        <v>0</v>
      </c>
      <c r="Z104" s="1010">
        <f>(W104*InputData!$BT$11)*EXP(-InputData!$BT$5*(B105-InputData!$B$1))</f>
        <v>0</v>
      </c>
      <c r="AA104" s="301"/>
      <c r="AB104" s="301"/>
      <c r="AC104" s="301"/>
      <c r="AD104" s="301"/>
      <c r="AE104" s="301"/>
      <c r="AF104" s="301"/>
    </row>
    <row r="105" spans="1:32" ht="13.5" thickBot="1">
      <c r="A105" t="s">
        <v>13</v>
      </c>
      <c r="B105">
        <f t="shared" si="28"/>
        <v>197</v>
      </c>
      <c r="C105" s="137">
        <f>InputData!C105</f>
        <v>0</v>
      </c>
      <c r="D105" s="59">
        <f t="shared" si="21"/>
        <v>1</v>
      </c>
      <c r="E105" s="60">
        <f t="shared" si="22"/>
        <v>0</v>
      </c>
      <c r="F105" s="60">
        <f t="shared" si="16"/>
        <v>0</v>
      </c>
      <c r="G105" s="60">
        <f t="shared" si="23"/>
        <v>0</v>
      </c>
      <c r="H105" s="62">
        <f>IF(ISERROR(SUM(G105:G$105)/E105),0,SUM(G105:G$105)/E105)</f>
        <v>0</v>
      </c>
      <c r="I105" s="111">
        <f>InputData!F105</f>
        <v>0</v>
      </c>
      <c r="J105" s="60">
        <f t="shared" si="17"/>
        <v>0</v>
      </c>
      <c r="K105" s="62">
        <f>IF(ISERROR(SUM(J105:J$105)/E105),0,SUM(J105:J$105)/E105)</f>
        <v>0</v>
      </c>
      <c r="L105" s="231">
        <f>C105+IHD!AL105+IStroke!AL105+BreastCan!AL105+ColonCan!AL105+Diabetes!AL105</f>
        <v>0</v>
      </c>
      <c r="M105" s="413">
        <f t="shared" si="29"/>
        <v>1</v>
      </c>
      <c r="N105" s="414">
        <f t="shared" si="24"/>
        <v>0</v>
      </c>
      <c r="O105" s="414">
        <f t="shared" si="18"/>
        <v>0</v>
      </c>
      <c r="P105" s="414">
        <f t="shared" si="19"/>
        <v>0</v>
      </c>
      <c r="Q105" s="415">
        <f>IF(ISERROR(SUM(P105:P$105)/N105),0,SUM(P105:P$105)/N105)</f>
        <v>0</v>
      </c>
      <c r="R105" s="344">
        <f>I105+IHD!AM105+IStroke!AM105+BreastCan!AM105+ColonCan!AM105+Diabetes!AM105</f>
        <v>0</v>
      </c>
      <c r="S105" s="414">
        <f t="shared" si="20"/>
        <v>0</v>
      </c>
      <c r="T105" s="415">
        <f>IF(ISERROR(SUM(S105:S$105)/N105),0,SUM(S105:S$105)/N105)</f>
        <v>0</v>
      </c>
      <c r="U105" s="1016">
        <f t="shared" si="25"/>
        <v>0</v>
      </c>
      <c r="V105" s="413">
        <f t="shared" si="26"/>
        <v>0</v>
      </c>
      <c r="W105" s="992">
        <f t="shared" si="27"/>
        <v>0</v>
      </c>
      <c r="X105" s="372">
        <f>IHD!AN105+IStroke!AN105+BreastCan!AN105+ColonCan!AN105+Diabetes!AN105</f>
        <v>0</v>
      </c>
      <c r="Y105" s="1011">
        <f>(U105*InputData!AO105)*EXP(-InputData!$BT$5*(B105-InputData!$B$1))</f>
        <v>0</v>
      </c>
      <c r="Z105" s="1012">
        <f>(W105*InputData!$BT$11)*EXP(-InputData!$BT$5*(B106-InputData!$B$1))</f>
        <v>0</v>
      </c>
      <c r="AA105" s="301"/>
      <c r="AB105" s="301"/>
      <c r="AC105" s="301"/>
      <c r="AD105" s="301"/>
      <c r="AE105" s="301"/>
      <c r="AF105" s="301"/>
    </row>
    <row r="106" spans="1:32">
      <c r="A106" t="s">
        <v>14</v>
      </c>
      <c r="B106">
        <f>InputData!$B$1</f>
        <v>97</v>
      </c>
      <c r="C106" s="135">
        <f>InputData!C106</f>
        <v>0.33797216699801191</v>
      </c>
      <c r="D106" s="50">
        <f t="shared" si="21"/>
        <v>0.28678486145960158</v>
      </c>
      <c r="E106" s="218">
        <f>InputData!E106</f>
        <v>6639</v>
      </c>
      <c r="F106" s="52">
        <f t="shared" si="16"/>
        <v>1903.9646952302949</v>
      </c>
      <c r="G106" s="52">
        <f t="shared" si="23"/>
        <v>5687.0176523848531</v>
      </c>
      <c r="H106" s="53">
        <f>IF(ISERROR(SUM(G106:G$206)/E106),0,SUM(G106:G$206)/E106)</f>
        <v>2.7325736514853656</v>
      </c>
      <c r="I106" s="110">
        <f>InputData!F106</f>
        <v>0.28315010234813215</v>
      </c>
      <c r="J106" s="52">
        <f t="shared" si="17"/>
        <v>4076.7380220564473</v>
      </c>
      <c r="K106" s="53">
        <f>IF(ISERROR(SUM(J106:J$206)/E106),0,SUM(J106:J$206)/E106)</f>
        <v>1.9497948296027829</v>
      </c>
      <c r="L106" s="345">
        <f>C106+IHD!AL106+IStroke!AL106+BreastCan!AL106+ColonCan!AL106+Diabetes!AL106</f>
        <v>0.33567803494121246</v>
      </c>
      <c r="M106" s="227">
        <f t="shared" si="29"/>
        <v>0.28514677347024098</v>
      </c>
      <c r="N106" s="346">
        <f>E106</f>
        <v>6639</v>
      </c>
      <c r="O106" s="52">
        <f t="shared" si="18"/>
        <v>1893.0894290689298</v>
      </c>
      <c r="P106" s="52">
        <f t="shared" si="19"/>
        <v>5692.4552854655349</v>
      </c>
      <c r="Q106" s="53">
        <f>IF(ISERROR(SUM(P106:P$206)/N106),0,SUM(P106:P$206)/N106)</f>
        <v>2.7548701469595516</v>
      </c>
      <c r="R106" s="347">
        <f>I106+IHD!AM106+IStroke!AM106+BreastCan!AM106+ColonCan!AM106+Diabetes!AM106</f>
        <v>0.28266229872712206</v>
      </c>
      <c r="S106" s="52">
        <f t="shared" si="20"/>
        <v>4083.4127890744908</v>
      </c>
      <c r="T106" s="989">
        <f>IF(ISERROR(SUM(S106:S$206)/N106),0,SUM(S106:S$206)/N106)</f>
        <v>1.9676493233670826</v>
      </c>
      <c r="U106" s="1013">
        <f t="shared" si="25"/>
        <v>5.437633080681735</v>
      </c>
      <c r="V106" s="1014">
        <f t="shared" si="26"/>
        <v>-10.875266161365062</v>
      </c>
      <c r="W106" s="990">
        <f t="shared" si="27"/>
        <v>6.6747670180434397</v>
      </c>
      <c r="X106" s="1007">
        <f>IHD!AN106+IStroke!AN106+BreastCan!AN106+ColonCan!AN106+Diabetes!AN106</f>
        <v>-292046.15039979533</v>
      </c>
      <c r="Y106" s="1008">
        <f>(U106*InputData!AO106)*EXP(-InputData!$BT$5*(B106-InputData!$B$1))</f>
        <v>116107.35400077466</v>
      </c>
      <c r="Z106" s="1009">
        <f>(W106*InputData!$BT$11)*EXP(-InputData!$BT$5*(B107-InputData!$B$1))</f>
        <v>1196632.4957305999</v>
      </c>
      <c r="AA106" s="301"/>
      <c r="AB106" s="301"/>
      <c r="AC106" s="301"/>
      <c r="AD106" s="301"/>
      <c r="AE106" s="301"/>
      <c r="AF106" s="301"/>
    </row>
    <row r="107" spans="1:32">
      <c r="A107" t="s">
        <v>14</v>
      </c>
      <c r="B107">
        <f t="shared" si="28"/>
        <v>98</v>
      </c>
      <c r="C107" s="136">
        <f>InputData!C107</f>
        <v>0.34379263301500684</v>
      </c>
      <c r="D107" s="55">
        <f t="shared" si="21"/>
        <v>0.29092404825270157</v>
      </c>
      <c r="E107" s="18">
        <f t="shared" ref="E107:E138" si="30">E106-F106</f>
        <v>4735.0353047697054</v>
      </c>
      <c r="F107" s="18">
        <f t="shared" si="16"/>
        <v>1377.5356394830674</v>
      </c>
      <c r="G107" s="18">
        <f t="shared" si="23"/>
        <v>4046.2674850281719</v>
      </c>
      <c r="H107" s="56">
        <f>IF(ISERROR(SUM(G107:G$206)/E107),0,SUM(G107:G$206)/E107)</f>
        <v>2.6302948168687892</v>
      </c>
      <c r="I107" s="57">
        <f>InputData!F107</f>
        <v>0.28541639327568458</v>
      </c>
      <c r="J107" s="18">
        <f t="shared" si="17"/>
        <v>2891.3964132227561</v>
      </c>
      <c r="K107" s="56">
        <f>IF(ISERROR(SUM(J107:J$206)/E107),0,SUM(J107:J$206)/E107)</f>
        <v>1.8728371133249098</v>
      </c>
      <c r="L107" s="223">
        <f>C107+IHD!AL107+IStroke!AL107+BreastCan!AL107+ColonCan!AL107+Diabetes!AL107</f>
        <v>0.33801635776281302</v>
      </c>
      <c r="M107" s="224">
        <f>IF(B107&lt;100,1-EXP(-L107),1)</f>
        <v>0.28681637828565998</v>
      </c>
      <c r="N107" s="18">
        <f t="shared" ref="N107:N138" si="31">N106-O106</f>
        <v>4745.9105709310697</v>
      </c>
      <c r="O107" s="18">
        <f t="shared" si="18"/>
        <v>1361.2048816220781</v>
      </c>
      <c r="P107" s="18">
        <f t="shared" si="19"/>
        <v>4065.3081301200309</v>
      </c>
      <c r="Q107" s="56">
        <f>IF(ISERROR(SUM(P107:P$206)/N107),0,SUM(P107:P$206)/N107)</f>
        <v>2.6543120507488984</v>
      </c>
      <c r="R107" s="132">
        <f>I107+IHD!AM107+IStroke!AM107+BreastCan!AM107+ColonCan!AM107+Diabetes!AM107</f>
        <v>0.28412719979106071</v>
      </c>
      <c r="S107" s="18">
        <f t="shared" si="20"/>
        <v>2910.2435148211935</v>
      </c>
      <c r="T107" s="56">
        <f>IF(ISERROR(SUM(S107:S$206)/N107),0,SUM(S107:S$206)/N107)</f>
        <v>1.892115524418295</v>
      </c>
      <c r="U107" s="1015">
        <f t="shared" si="25"/>
        <v>19.040645091859005</v>
      </c>
      <c r="V107" s="224">
        <f t="shared" si="26"/>
        <v>-16.330757860989252</v>
      </c>
      <c r="W107" s="991">
        <f t="shared" si="27"/>
        <v>18.847101598437348</v>
      </c>
      <c r="X107" s="371">
        <f>IHD!AN107+IStroke!AN107+BreastCan!AN107+ColonCan!AN107+Diabetes!AN107</f>
        <v>-351254.69813305157</v>
      </c>
      <c r="Y107" s="1006">
        <f>(U107*InputData!AO107)*EXP(-InputData!$BT$5*(B107-InputData!$B$1))</f>
        <v>394550.54946051282</v>
      </c>
      <c r="Z107" s="1010">
        <f>(W107*InputData!$BT$11)*EXP(-InputData!$BT$5*(B108-InputData!$B$1))</f>
        <v>3278992.462126222</v>
      </c>
      <c r="AA107" s="301"/>
      <c r="AB107" s="301"/>
      <c r="AC107" s="301"/>
      <c r="AD107" s="301"/>
      <c r="AE107" s="301"/>
      <c r="AF107" s="301"/>
    </row>
    <row r="108" spans="1:32">
      <c r="A108" t="s">
        <v>14</v>
      </c>
      <c r="B108">
        <f t="shared" si="28"/>
        <v>99</v>
      </c>
      <c r="C108" s="136">
        <f>InputData!C108</f>
        <v>0.3582995951417004</v>
      </c>
      <c r="D108" s="55">
        <f t="shared" si="21"/>
        <v>0.30113633252013472</v>
      </c>
      <c r="E108" s="18">
        <f t="shared" si="30"/>
        <v>3357.499665286638</v>
      </c>
      <c r="F108" s="18">
        <f t="shared" si="16"/>
        <v>1011.065135641998</v>
      </c>
      <c r="G108" s="18">
        <f t="shared" si="23"/>
        <v>2851.9670974656392</v>
      </c>
      <c r="H108" s="56">
        <f>IF(ISERROR(SUM(G108:G$206)/E108),0,SUM(G108:G$206)/E108)</f>
        <v>2.5043252935307372</v>
      </c>
      <c r="I108" s="57">
        <f>InputData!F108</f>
        <v>0.28769354350538479</v>
      </c>
      <c r="J108" s="18">
        <f t="shared" si="17"/>
        <v>2031.4745772349825</v>
      </c>
      <c r="K108" s="56">
        <f>IF(ISERROR(SUM(J108:J$206)/E108),0,SUM(J108:J$206)/E108)</f>
        <v>1.7800607696988229</v>
      </c>
      <c r="L108" s="223">
        <f>C108+IHD!AL108+IStroke!AL108+BreastCan!AL108+ColonCan!AL108+Diabetes!AL108</f>
        <v>0.35016429156659123</v>
      </c>
      <c r="M108" s="224">
        <f>IF(B108&lt;100,1-EXP(-L108),1)</f>
        <v>0.29542767508165402</v>
      </c>
      <c r="N108" s="18">
        <f t="shared" si="31"/>
        <v>3384.7056893089916</v>
      </c>
      <c r="O108" s="18">
        <f t="shared" si="18"/>
        <v>999.93573262820257</v>
      </c>
      <c r="P108" s="18">
        <f t="shared" si="19"/>
        <v>2884.7378229948904</v>
      </c>
      <c r="Q108" s="56">
        <f>IF(ISERROR(SUM(P108:P$206)/N108),0,SUM(P108:P$206)/N108)</f>
        <v>2.5206975947798633</v>
      </c>
      <c r="R108" s="132">
        <f>I108+IHD!AM108+IStroke!AM108+BreastCan!AM108+ColonCan!AM108+Diabetes!AM108</f>
        <v>0.28588483126791775</v>
      </c>
      <c r="S108" s="18">
        <f t="shared" si="20"/>
        <v>2060.0350372158159</v>
      </c>
      <c r="T108" s="56">
        <f>IF(ISERROR(SUM(S108:S$206)/N108),0,SUM(S108:S$206)/N108)</f>
        <v>1.7932334776136818</v>
      </c>
      <c r="U108" s="1015">
        <f t="shared" si="25"/>
        <v>32.770725529251195</v>
      </c>
      <c r="V108" s="224">
        <f t="shared" si="26"/>
        <v>-11.129403013795468</v>
      </c>
      <c r="W108" s="991">
        <f t="shared" si="27"/>
        <v>28.560459980833457</v>
      </c>
      <c r="X108" s="371">
        <f>IHD!AN108+IStroke!AN108+BreastCan!AN108+ColonCan!AN108+Diabetes!AN108</f>
        <v>-296158.92233053915</v>
      </c>
      <c r="Y108" s="1006">
        <f>(U108*InputData!AO108)*EXP(-InputData!$BT$5*(B108-InputData!$B$1))</f>
        <v>658989.07778172614</v>
      </c>
      <c r="Z108" s="1010">
        <f>(W108*InputData!$BT$11)*EXP(-InputData!$BT$5*(B109-InputData!$B$1))</f>
        <v>4822055.5577912023</v>
      </c>
      <c r="AA108" s="301"/>
      <c r="AB108" s="301"/>
      <c r="AC108" s="301"/>
      <c r="AD108" s="301"/>
      <c r="AE108" s="301"/>
      <c r="AF108" s="301"/>
    </row>
    <row r="109" spans="1:32">
      <c r="A109" t="s">
        <v>14</v>
      </c>
      <c r="B109">
        <f t="shared" si="28"/>
        <v>100</v>
      </c>
      <c r="C109" s="136">
        <f>InputData!C109</f>
        <v>0.42230130486358242</v>
      </c>
      <c r="D109" s="55">
        <f t="shared" si="21"/>
        <v>1</v>
      </c>
      <c r="E109" s="18">
        <f t="shared" si="30"/>
        <v>2346.43452964464</v>
      </c>
      <c r="F109" s="18">
        <f t="shared" si="16"/>
        <v>2346.43452964464</v>
      </c>
      <c r="G109" s="18">
        <f t="shared" si="23"/>
        <v>5556.3042373326734</v>
      </c>
      <c r="H109" s="56">
        <f>IF(ISERROR(SUM(G109:G$206)/E109),0,SUM(G109:G$206)/E109)</f>
        <v>2.367977528089888</v>
      </c>
      <c r="I109" s="57">
        <f>InputData!F109</f>
        <v>0.2899814890063433</v>
      </c>
      <c r="J109" s="18">
        <f t="shared" si="17"/>
        <v>3945.0788612186902</v>
      </c>
      <c r="K109" s="56">
        <f>IF(ISERROR(SUM(J109:J$206)/E109),0,SUM(J109:J$206)/E109)</f>
        <v>1.6813078785608222</v>
      </c>
      <c r="L109" s="223">
        <f>C109+IHD!AL109+IStroke!AL109+BreastCan!AL109+ColonCan!AL109+Diabetes!AL109</f>
        <v>0.42230130486358242</v>
      </c>
      <c r="M109" s="224">
        <f t="shared" ref="M109:M172" si="32">IF(B109&lt;100,1-EXP(-L109),1)</f>
        <v>1</v>
      </c>
      <c r="N109" s="18">
        <f t="shared" si="31"/>
        <v>2384.7699566807892</v>
      </c>
      <c r="O109" s="18">
        <f t="shared" si="18"/>
        <v>2384.7699566807892</v>
      </c>
      <c r="P109" s="18">
        <f t="shared" si="19"/>
        <v>5647.081667084004</v>
      </c>
      <c r="Q109" s="56">
        <f>IF(ISERROR(SUM(P109:P$206)/N109),0,SUM(P109:P$206)/N109)</f>
        <v>2.367977528089888</v>
      </c>
      <c r="R109" s="132">
        <f>I109+IHD!AM109+IStroke!AM109+BreastCan!AM109+ColonCan!AM109+Diabetes!AM109</f>
        <v>0.2899814890063433</v>
      </c>
      <c r="S109" s="18">
        <f t="shared" si="20"/>
        <v>4009.5325167225615</v>
      </c>
      <c r="T109" s="56">
        <f>IF(ISERROR(SUM(S109:S$206)/N109),0,SUM(S109:S$206)/N109)</f>
        <v>1.6813078785608222</v>
      </c>
      <c r="U109" s="1015">
        <f t="shared" si="25"/>
        <v>90.777429751330601</v>
      </c>
      <c r="V109" s="224">
        <f t="shared" si="26"/>
        <v>38.335427036149213</v>
      </c>
      <c r="W109" s="991">
        <f t="shared" si="27"/>
        <v>64.453655503871232</v>
      </c>
      <c r="X109" s="371">
        <f>IHD!AN109+IStroke!AN109+BreastCan!AN109+ColonCan!AN109+Diabetes!AN109</f>
        <v>-145102.24315791007</v>
      </c>
      <c r="Y109" s="1006">
        <f>(U109*InputData!AO109)*EXP(-InputData!$BT$5*(B109-InputData!$B$1))</f>
        <v>1771500.207814493</v>
      </c>
      <c r="Z109" s="1010">
        <f>(W109*InputData!$BT$11)*EXP(-InputData!$BT$5*(B110-InputData!$B$1))</f>
        <v>10560530.402587501</v>
      </c>
      <c r="AA109" s="301"/>
      <c r="AB109" s="301"/>
      <c r="AC109" s="301"/>
      <c r="AD109" s="301"/>
      <c r="AE109" s="301"/>
      <c r="AF109" s="301"/>
    </row>
    <row r="110" spans="1:32">
      <c r="A110" t="s">
        <v>14</v>
      </c>
      <c r="B110">
        <f t="shared" si="28"/>
        <v>101</v>
      </c>
      <c r="C110" s="136">
        <f>InputData!C110</f>
        <v>0</v>
      </c>
      <c r="D110" s="55">
        <f t="shared" si="21"/>
        <v>1</v>
      </c>
      <c r="E110" s="18">
        <f t="shared" si="30"/>
        <v>0</v>
      </c>
      <c r="F110" s="18">
        <f t="shared" si="16"/>
        <v>0</v>
      </c>
      <c r="G110" s="18">
        <f t="shared" si="23"/>
        <v>0</v>
      </c>
      <c r="H110" s="56">
        <f>IF(ISERROR(SUM(G110:G$206)/E110),0,SUM(G110:G$206)/E110)</f>
        <v>0</v>
      </c>
      <c r="I110" s="57">
        <f>InputData!F110</f>
        <v>0</v>
      </c>
      <c r="J110" s="18">
        <f t="shared" si="17"/>
        <v>0</v>
      </c>
      <c r="K110" s="56">
        <f>IF(ISERROR(SUM(J110:J$206)/E110),0,SUM(J110:J$206)/E110)</f>
        <v>0</v>
      </c>
      <c r="L110" s="223">
        <f>C110+IHD!AL110+IStroke!AL110+BreastCan!AL110+ColonCan!AL110+Diabetes!AL110</f>
        <v>0</v>
      </c>
      <c r="M110" s="224">
        <f t="shared" si="32"/>
        <v>1</v>
      </c>
      <c r="N110" s="18">
        <f t="shared" si="31"/>
        <v>0</v>
      </c>
      <c r="O110" s="18">
        <f t="shared" si="18"/>
        <v>0</v>
      </c>
      <c r="P110" s="18">
        <f t="shared" si="19"/>
        <v>0</v>
      </c>
      <c r="Q110" s="56">
        <f>IF(ISERROR(SUM(P110:P$206)/N110),0,SUM(P110:P$206)/N110)</f>
        <v>0</v>
      </c>
      <c r="R110" s="132">
        <f>I110+IHD!AM110+IStroke!AM110+BreastCan!AM110+ColonCan!AM110+Diabetes!AM110</f>
        <v>0</v>
      </c>
      <c r="S110" s="18">
        <f t="shared" si="20"/>
        <v>0</v>
      </c>
      <c r="T110" s="56">
        <f>IF(ISERROR(SUM(S110:S$206)/N110),0,SUM(S110:S$206)/N110)</f>
        <v>0</v>
      </c>
      <c r="U110" s="1015">
        <f t="shared" si="25"/>
        <v>0</v>
      </c>
      <c r="V110" s="224">
        <f t="shared" si="26"/>
        <v>0</v>
      </c>
      <c r="W110" s="991">
        <f t="shared" si="27"/>
        <v>0</v>
      </c>
      <c r="X110" s="371">
        <f>IHD!AN110+IStroke!AN110+BreastCan!AN110+ColonCan!AN110+Diabetes!AN110</f>
        <v>0</v>
      </c>
      <c r="Y110" s="1006">
        <f>(U110*InputData!AO110)*EXP(-InputData!$BT$5*(B110-InputData!$B$1))</f>
        <v>0</v>
      </c>
      <c r="Z110" s="1010">
        <f>(W110*InputData!$BT$11)*EXP(-InputData!$BT$5*(B111-InputData!$B$1))</f>
        <v>0</v>
      </c>
      <c r="AA110" s="301"/>
      <c r="AB110" s="301"/>
      <c r="AC110" s="301"/>
      <c r="AD110" s="301"/>
      <c r="AE110" s="301"/>
      <c r="AF110" s="301"/>
    </row>
    <row r="111" spans="1:32">
      <c r="A111" t="s">
        <v>14</v>
      </c>
      <c r="B111">
        <f t="shared" si="28"/>
        <v>102</v>
      </c>
      <c r="C111" s="136">
        <f>InputData!C111</f>
        <v>0</v>
      </c>
      <c r="D111" s="55">
        <f t="shared" si="21"/>
        <v>1</v>
      </c>
      <c r="E111" s="18">
        <f t="shared" si="30"/>
        <v>0</v>
      </c>
      <c r="F111" s="18">
        <f t="shared" si="16"/>
        <v>0</v>
      </c>
      <c r="G111" s="18">
        <f t="shared" si="23"/>
        <v>0</v>
      </c>
      <c r="H111" s="56">
        <f>IF(ISERROR(SUM(G111:G$206)/E111),0,SUM(G111:G$206)/E111)</f>
        <v>0</v>
      </c>
      <c r="I111" s="57">
        <f>InputData!F111</f>
        <v>0</v>
      </c>
      <c r="J111" s="18">
        <f t="shared" si="17"/>
        <v>0</v>
      </c>
      <c r="K111" s="56">
        <f>IF(ISERROR(SUM(J111:J$206)/E111),0,SUM(J111:J$206)/E111)</f>
        <v>0</v>
      </c>
      <c r="L111" s="223">
        <f>C111+IHD!AL111+IStroke!AL111+BreastCan!AL111+ColonCan!AL111+Diabetes!AL111</f>
        <v>0</v>
      </c>
      <c r="M111" s="224">
        <f t="shared" si="32"/>
        <v>1</v>
      </c>
      <c r="N111" s="18">
        <f t="shared" si="31"/>
        <v>0</v>
      </c>
      <c r="O111" s="18">
        <f t="shared" si="18"/>
        <v>0</v>
      </c>
      <c r="P111" s="18">
        <f t="shared" si="19"/>
        <v>0</v>
      </c>
      <c r="Q111" s="56">
        <f>IF(ISERROR(SUM(P111:P$206)/N111),0,SUM(P111:P$206)/N111)</f>
        <v>0</v>
      </c>
      <c r="R111" s="132">
        <f>I111+IHD!AM111+IStroke!AM111+BreastCan!AM111+ColonCan!AM111+Diabetes!AM111</f>
        <v>0</v>
      </c>
      <c r="S111" s="18">
        <f t="shared" si="20"/>
        <v>0</v>
      </c>
      <c r="T111" s="56">
        <f>IF(ISERROR(SUM(S111:S$206)/N111),0,SUM(S111:S$206)/N111)</f>
        <v>0</v>
      </c>
      <c r="U111" s="1015">
        <f t="shared" si="25"/>
        <v>0</v>
      </c>
      <c r="V111" s="224">
        <f t="shared" si="26"/>
        <v>0</v>
      </c>
      <c r="W111" s="991">
        <f t="shared" si="27"/>
        <v>0</v>
      </c>
      <c r="X111" s="371">
        <f>IHD!AN111+IStroke!AN111+BreastCan!AN111+ColonCan!AN111+Diabetes!AN111</f>
        <v>0</v>
      </c>
      <c r="Y111" s="1006">
        <f>(U111*InputData!AO111)*EXP(-InputData!$BT$5*(B111-InputData!$B$1))</f>
        <v>0</v>
      </c>
      <c r="Z111" s="1010">
        <f>(W111*InputData!$BT$11)*EXP(-InputData!$BT$5*(B112-InputData!$B$1))</f>
        <v>0</v>
      </c>
      <c r="AA111" s="301"/>
      <c r="AB111" s="301"/>
      <c r="AC111" s="301"/>
      <c r="AD111" s="301"/>
      <c r="AE111" s="301"/>
      <c r="AF111" s="301"/>
    </row>
    <row r="112" spans="1:32">
      <c r="A112" t="s">
        <v>14</v>
      </c>
      <c r="B112">
        <f t="shared" si="28"/>
        <v>103</v>
      </c>
      <c r="C112" s="136">
        <f>InputData!C112</f>
        <v>0</v>
      </c>
      <c r="D112" s="55">
        <f t="shared" si="21"/>
        <v>1</v>
      </c>
      <c r="E112" s="18">
        <f t="shared" si="30"/>
        <v>0</v>
      </c>
      <c r="F112" s="18">
        <f t="shared" si="16"/>
        <v>0</v>
      </c>
      <c r="G112" s="18">
        <f t="shared" si="23"/>
        <v>0</v>
      </c>
      <c r="H112" s="56">
        <f>IF(ISERROR(SUM(G112:G$206)/E112),0,SUM(G112:G$206)/E112)</f>
        <v>0</v>
      </c>
      <c r="I112" s="57">
        <f>InputData!F112</f>
        <v>0</v>
      </c>
      <c r="J112" s="18">
        <f t="shared" si="17"/>
        <v>0</v>
      </c>
      <c r="K112" s="56">
        <f>IF(ISERROR(SUM(J112:J$206)/E112),0,SUM(J112:J$206)/E112)</f>
        <v>0</v>
      </c>
      <c r="L112" s="223">
        <f>C112+IHD!AL112+IStroke!AL112+BreastCan!AL112+ColonCan!AL112+Diabetes!AL112</f>
        <v>0</v>
      </c>
      <c r="M112" s="224">
        <f t="shared" si="32"/>
        <v>1</v>
      </c>
      <c r="N112" s="18">
        <f t="shared" si="31"/>
        <v>0</v>
      </c>
      <c r="O112" s="18">
        <f t="shared" si="18"/>
        <v>0</v>
      </c>
      <c r="P112" s="18">
        <f t="shared" si="19"/>
        <v>0</v>
      </c>
      <c r="Q112" s="56">
        <f>IF(ISERROR(SUM(P112:P$206)/N112),0,SUM(P112:P$206)/N112)</f>
        <v>0</v>
      </c>
      <c r="R112" s="132">
        <f>I112+IHD!AM112+IStroke!AM112+BreastCan!AM112+ColonCan!AM112+Diabetes!AM112</f>
        <v>0</v>
      </c>
      <c r="S112" s="18">
        <f t="shared" si="20"/>
        <v>0</v>
      </c>
      <c r="T112" s="56">
        <f>IF(ISERROR(SUM(S112:S$206)/N112),0,SUM(S112:S$206)/N112)</f>
        <v>0</v>
      </c>
      <c r="U112" s="1015">
        <f t="shared" si="25"/>
        <v>0</v>
      </c>
      <c r="V112" s="224">
        <f t="shared" si="26"/>
        <v>0</v>
      </c>
      <c r="W112" s="991">
        <f t="shared" si="27"/>
        <v>0</v>
      </c>
      <c r="X112" s="371">
        <f>IHD!AN112+IStroke!AN112+BreastCan!AN112+ColonCan!AN112+Diabetes!AN112</f>
        <v>0</v>
      </c>
      <c r="Y112" s="1006">
        <f>(U112*InputData!AO112)*EXP(-InputData!$BT$5*(B112-InputData!$B$1))</f>
        <v>0</v>
      </c>
      <c r="Z112" s="1010">
        <f>(W112*InputData!$BT$11)*EXP(-InputData!$BT$5*(B113-InputData!$B$1))</f>
        <v>0</v>
      </c>
      <c r="AA112" s="301"/>
      <c r="AB112" s="301"/>
      <c r="AC112" s="301"/>
      <c r="AD112" s="301"/>
      <c r="AE112" s="301"/>
      <c r="AF112" s="301"/>
    </row>
    <row r="113" spans="1:32">
      <c r="A113" t="s">
        <v>14</v>
      </c>
      <c r="B113">
        <f t="shared" si="28"/>
        <v>104</v>
      </c>
      <c r="C113" s="136">
        <f>InputData!C113</f>
        <v>0</v>
      </c>
      <c r="D113" s="55">
        <f t="shared" si="21"/>
        <v>1</v>
      </c>
      <c r="E113" s="18">
        <f t="shared" si="30"/>
        <v>0</v>
      </c>
      <c r="F113" s="18">
        <f t="shared" si="16"/>
        <v>0</v>
      </c>
      <c r="G113" s="18">
        <f t="shared" si="23"/>
        <v>0</v>
      </c>
      <c r="H113" s="56">
        <f>IF(ISERROR(SUM(G113:G$206)/E113),0,SUM(G113:G$206)/E113)</f>
        <v>0</v>
      </c>
      <c r="I113" s="57">
        <f>InputData!F113</f>
        <v>0</v>
      </c>
      <c r="J113" s="18">
        <f t="shared" si="17"/>
        <v>0</v>
      </c>
      <c r="K113" s="56">
        <f>IF(ISERROR(SUM(J113:J$206)/E113),0,SUM(J113:J$206)/E113)</f>
        <v>0</v>
      </c>
      <c r="L113" s="223">
        <f>C113+IHD!AL113+IStroke!AL113+BreastCan!AL113+ColonCan!AL113+Diabetes!AL113</f>
        <v>0</v>
      </c>
      <c r="M113" s="224">
        <f t="shared" si="32"/>
        <v>1</v>
      </c>
      <c r="N113" s="18">
        <f t="shared" si="31"/>
        <v>0</v>
      </c>
      <c r="O113" s="18">
        <f t="shared" si="18"/>
        <v>0</v>
      </c>
      <c r="P113" s="18">
        <f t="shared" si="19"/>
        <v>0</v>
      </c>
      <c r="Q113" s="56">
        <f>IF(ISERROR(SUM(P113:P$206)/N113),0,SUM(P113:P$206)/N113)</f>
        <v>0</v>
      </c>
      <c r="R113" s="132">
        <f>I113+IHD!AM113+IStroke!AM113+BreastCan!AM113+ColonCan!AM113+Diabetes!AM113</f>
        <v>0</v>
      </c>
      <c r="S113" s="18">
        <f t="shared" si="20"/>
        <v>0</v>
      </c>
      <c r="T113" s="56">
        <f>IF(ISERROR(SUM(S113:S$206)/N113),0,SUM(S113:S$206)/N113)</f>
        <v>0</v>
      </c>
      <c r="U113" s="1015">
        <f t="shared" si="25"/>
        <v>0</v>
      </c>
      <c r="V113" s="224">
        <f t="shared" si="26"/>
        <v>0</v>
      </c>
      <c r="W113" s="991">
        <f t="shared" si="27"/>
        <v>0</v>
      </c>
      <c r="X113" s="371">
        <f>IHD!AN113+IStroke!AN113+BreastCan!AN113+ColonCan!AN113+Diabetes!AN113</f>
        <v>0</v>
      </c>
      <c r="Y113" s="1006">
        <f>(U113*InputData!AO113)*EXP(-InputData!$BT$5*(B113-InputData!$B$1))</f>
        <v>0</v>
      </c>
      <c r="Z113" s="1010">
        <f>(W113*InputData!$BT$11)*EXP(-InputData!$BT$5*(B114-InputData!$B$1))</f>
        <v>0</v>
      </c>
      <c r="AA113" s="301"/>
      <c r="AB113" s="301"/>
      <c r="AC113" s="301"/>
      <c r="AD113" s="301"/>
      <c r="AE113" s="301"/>
      <c r="AF113" s="301"/>
    </row>
    <row r="114" spans="1:32">
      <c r="A114" t="s">
        <v>14</v>
      </c>
      <c r="B114">
        <f t="shared" si="28"/>
        <v>105</v>
      </c>
      <c r="C114" s="136">
        <f>InputData!C114</f>
        <v>0</v>
      </c>
      <c r="D114" s="55">
        <f t="shared" si="21"/>
        <v>1</v>
      </c>
      <c r="E114" s="18">
        <f t="shared" si="30"/>
        <v>0</v>
      </c>
      <c r="F114" s="18">
        <f t="shared" si="16"/>
        <v>0</v>
      </c>
      <c r="G114" s="18">
        <f t="shared" si="23"/>
        <v>0</v>
      </c>
      <c r="H114" s="56">
        <f>IF(ISERROR(SUM(G114:G$206)/E114),0,SUM(G114:G$206)/E114)</f>
        <v>0</v>
      </c>
      <c r="I114" s="57">
        <f>InputData!F114</f>
        <v>0</v>
      </c>
      <c r="J114" s="18">
        <f t="shared" si="17"/>
        <v>0</v>
      </c>
      <c r="K114" s="56">
        <f>IF(ISERROR(SUM(J114:J$206)/E114),0,SUM(J114:J$206)/E114)</f>
        <v>0</v>
      </c>
      <c r="L114" s="223">
        <f>C114+IHD!AL114+IStroke!AL114+BreastCan!AL114+ColonCan!AL114+Diabetes!AL114</f>
        <v>0</v>
      </c>
      <c r="M114" s="224">
        <f t="shared" si="32"/>
        <v>1</v>
      </c>
      <c r="N114" s="18">
        <f t="shared" si="31"/>
        <v>0</v>
      </c>
      <c r="O114" s="18">
        <f t="shared" si="18"/>
        <v>0</v>
      </c>
      <c r="P114" s="18">
        <f t="shared" si="19"/>
        <v>0</v>
      </c>
      <c r="Q114" s="56">
        <f>IF(ISERROR(SUM(P114:P$206)/N114),0,SUM(P114:P$206)/N114)</f>
        <v>0</v>
      </c>
      <c r="R114" s="132">
        <f>I114+IHD!AM114+IStroke!AM114+BreastCan!AM114+ColonCan!AM114+Diabetes!AM114</f>
        <v>0</v>
      </c>
      <c r="S114" s="18">
        <f t="shared" si="20"/>
        <v>0</v>
      </c>
      <c r="T114" s="56">
        <f>IF(ISERROR(SUM(S114:S$206)/N114),0,SUM(S114:S$206)/N114)</f>
        <v>0</v>
      </c>
      <c r="U114" s="1015">
        <f t="shared" si="25"/>
        <v>0</v>
      </c>
      <c r="V114" s="224">
        <f t="shared" si="26"/>
        <v>0</v>
      </c>
      <c r="W114" s="991">
        <f t="shared" si="27"/>
        <v>0</v>
      </c>
      <c r="X114" s="371">
        <f>IHD!AN114+IStroke!AN114+BreastCan!AN114+ColonCan!AN114+Diabetes!AN114</f>
        <v>0</v>
      </c>
      <c r="Y114" s="1006">
        <f>(U114*InputData!AO114)*EXP(-InputData!$BT$5*(B114-InputData!$B$1))</f>
        <v>0</v>
      </c>
      <c r="Z114" s="1010">
        <f>(W114*InputData!$BT$11)*EXP(-InputData!$BT$5*(B115-InputData!$B$1))</f>
        <v>0</v>
      </c>
      <c r="AA114" s="301"/>
      <c r="AB114" s="301"/>
      <c r="AC114" s="301"/>
      <c r="AD114" s="301"/>
      <c r="AE114" s="301"/>
      <c r="AF114" s="301"/>
    </row>
    <row r="115" spans="1:32">
      <c r="A115" t="s">
        <v>14</v>
      </c>
      <c r="B115">
        <f t="shared" si="28"/>
        <v>106</v>
      </c>
      <c r="C115" s="136">
        <f>InputData!C115</f>
        <v>0</v>
      </c>
      <c r="D115" s="55">
        <f t="shared" si="21"/>
        <v>1</v>
      </c>
      <c r="E115" s="18">
        <f t="shared" si="30"/>
        <v>0</v>
      </c>
      <c r="F115" s="18">
        <f t="shared" si="16"/>
        <v>0</v>
      </c>
      <c r="G115" s="18">
        <f t="shared" si="23"/>
        <v>0</v>
      </c>
      <c r="H115" s="56">
        <f>IF(ISERROR(SUM(G115:G$206)/E115),0,SUM(G115:G$206)/E115)</f>
        <v>0</v>
      </c>
      <c r="I115" s="57">
        <f>InputData!F115</f>
        <v>0</v>
      </c>
      <c r="J115" s="18">
        <f t="shared" si="17"/>
        <v>0</v>
      </c>
      <c r="K115" s="56">
        <f>IF(ISERROR(SUM(J115:J$206)/E115),0,SUM(J115:J$206)/E115)</f>
        <v>0</v>
      </c>
      <c r="L115" s="223">
        <f>C115+IHD!AL115+IStroke!AL115+BreastCan!AL115+ColonCan!AL115+Diabetes!AL115</f>
        <v>0</v>
      </c>
      <c r="M115" s="224">
        <f t="shared" si="32"/>
        <v>1</v>
      </c>
      <c r="N115" s="18">
        <f t="shared" si="31"/>
        <v>0</v>
      </c>
      <c r="O115" s="18">
        <f t="shared" si="18"/>
        <v>0</v>
      </c>
      <c r="P115" s="18">
        <f t="shared" si="19"/>
        <v>0</v>
      </c>
      <c r="Q115" s="56">
        <f>IF(ISERROR(SUM(P115:P$206)/N115),0,SUM(P115:P$206)/N115)</f>
        <v>0</v>
      </c>
      <c r="R115" s="132">
        <f>I115+IHD!AM115+IStroke!AM115+BreastCan!AM115+ColonCan!AM115+Diabetes!AM115</f>
        <v>0</v>
      </c>
      <c r="S115" s="18">
        <f t="shared" si="20"/>
        <v>0</v>
      </c>
      <c r="T115" s="56">
        <f>IF(ISERROR(SUM(S115:S$206)/N115),0,SUM(S115:S$206)/N115)</f>
        <v>0</v>
      </c>
      <c r="U115" s="1015">
        <f t="shared" si="25"/>
        <v>0</v>
      </c>
      <c r="V115" s="224">
        <f t="shared" si="26"/>
        <v>0</v>
      </c>
      <c r="W115" s="991">
        <f t="shared" si="27"/>
        <v>0</v>
      </c>
      <c r="X115" s="371">
        <f>IHD!AN115+IStroke!AN115+BreastCan!AN115+ColonCan!AN115+Diabetes!AN115</f>
        <v>0</v>
      </c>
      <c r="Y115" s="1006">
        <f>(U115*InputData!AO115)*EXP(-InputData!$BT$5*(B115-InputData!$B$1))</f>
        <v>0</v>
      </c>
      <c r="Z115" s="1010">
        <f>(W115*InputData!$BT$11)*EXP(-InputData!$BT$5*(B116-InputData!$B$1))</f>
        <v>0</v>
      </c>
      <c r="AA115" s="301"/>
      <c r="AB115" s="301"/>
      <c r="AC115" s="301"/>
      <c r="AD115" s="301"/>
      <c r="AE115" s="301"/>
      <c r="AF115" s="301"/>
    </row>
    <row r="116" spans="1:32">
      <c r="A116" t="s">
        <v>14</v>
      </c>
      <c r="B116">
        <f t="shared" si="28"/>
        <v>107</v>
      </c>
      <c r="C116" s="136">
        <f>InputData!C116</f>
        <v>0</v>
      </c>
      <c r="D116" s="55">
        <f t="shared" si="21"/>
        <v>1</v>
      </c>
      <c r="E116" s="18">
        <f t="shared" si="30"/>
        <v>0</v>
      </c>
      <c r="F116" s="18">
        <f t="shared" si="16"/>
        <v>0</v>
      </c>
      <c r="G116" s="18">
        <f t="shared" si="23"/>
        <v>0</v>
      </c>
      <c r="H116" s="56">
        <f>IF(ISERROR(SUM(G116:G$206)/E116),0,SUM(G116:G$206)/E116)</f>
        <v>0</v>
      </c>
      <c r="I116" s="57">
        <f>InputData!F116</f>
        <v>0</v>
      </c>
      <c r="J116" s="18">
        <f t="shared" si="17"/>
        <v>0</v>
      </c>
      <c r="K116" s="56">
        <f>IF(ISERROR(SUM(J116:J$206)/E116),0,SUM(J116:J$206)/E116)</f>
        <v>0</v>
      </c>
      <c r="L116" s="223">
        <f>C116+IHD!AL116+IStroke!AL116+BreastCan!AL116+ColonCan!AL116+Diabetes!AL116</f>
        <v>0</v>
      </c>
      <c r="M116" s="224">
        <f t="shared" si="32"/>
        <v>1</v>
      </c>
      <c r="N116" s="18">
        <f t="shared" si="31"/>
        <v>0</v>
      </c>
      <c r="O116" s="18">
        <f t="shared" si="18"/>
        <v>0</v>
      </c>
      <c r="P116" s="18">
        <f t="shared" si="19"/>
        <v>0</v>
      </c>
      <c r="Q116" s="56">
        <f>IF(ISERROR(SUM(P116:P$206)/N116),0,SUM(P116:P$206)/N116)</f>
        <v>0</v>
      </c>
      <c r="R116" s="132">
        <f>I116+IHD!AM116+IStroke!AM116+BreastCan!AM116+ColonCan!AM116+Diabetes!AM116</f>
        <v>0</v>
      </c>
      <c r="S116" s="18">
        <f t="shared" si="20"/>
        <v>0</v>
      </c>
      <c r="T116" s="56">
        <f>IF(ISERROR(SUM(S116:S$206)/N116),0,SUM(S116:S$206)/N116)</f>
        <v>0</v>
      </c>
      <c r="U116" s="1015">
        <f t="shared" si="25"/>
        <v>0</v>
      </c>
      <c r="V116" s="224">
        <f t="shared" si="26"/>
        <v>0</v>
      </c>
      <c r="W116" s="991">
        <f t="shared" si="27"/>
        <v>0</v>
      </c>
      <c r="X116" s="371">
        <f>IHD!AN116+IStroke!AN116+BreastCan!AN116+ColonCan!AN116+Diabetes!AN116</f>
        <v>0</v>
      </c>
      <c r="Y116" s="1006">
        <f>(U116*InputData!AO116)*EXP(-InputData!$BT$5*(B116-InputData!$B$1))</f>
        <v>0</v>
      </c>
      <c r="Z116" s="1010">
        <f>(W116*InputData!$BT$11)*EXP(-InputData!$BT$5*(B117-InputData!$B$1))</f>
        <v>0</v>
      </c>
      <c r="AA116" s="301"/>
      <c r="AB116" s="301"/>
      <c r="AC116" s="301"/>
      <c r="AD116" s="301"/>
      <c r="AE116" s="301"/>
      <c r="AF116" s="301"/>
    </row>
    <row r="117" spans="1:32">
      <c r="A117" t="s">
        <v>14</v>
      </c>
      <c r="B117">
        <f t="shared" si="28"/>
        <v>108</v>
      </c>
      <c r="C117" s="136">
        <f>InputData!C117</f>
        <v>0</v>
      </c>
      <c r="D117" s="55">
        <f t="shared" si="21"/>
        <v>1</v>
      </c>
      <c r="E117" s="18">
        <f t="shared" si="30"/>
        <v>0</v>
      </c>
      <c r="F117" s="18">
        <f t="shared" si="16"/>
        <v>0</v>
      </c>
      <c r="G117" s="18">
        <f t="shared" si="23"/>
        <v>0</v>
      </c>
      <c r="H117" s="56">
        <f>IF(ISERROR(SUM(G117:G$206)/E117),0,SUM(G117:G$206)/E117)</f>
        <v>0</v>
      </c>
      <c r="I117" s="57">
        <f>InputData!F117</f>
        <v>0</v>
      </c>
      <c r="J117" s="18">
        <f t="shared" si="17"/>
        <v>0</v>
      </c>
      <c r="K117" s="56">
        <f>IF(ISERROR(SUM(J117:J$206)/E117),0,SUM(J117:J$206)/E117)</f>
        <v>0</v>
      </c>
      <c r="L117" s="223">
        <f>C117+IHD!AL117+IStroke!AL117+BreastCan!AL117+ColonCan!AL117+Diabetes!AL117</f>
        <v>0</v>
      </c>
      <c r="M117" s="224">
        <f t="shared" si="32"/>
        <v>1</v>
      </c>
      <c r="N117" s="18">
        <f t="shared" si="31"/>
        <v>0</v>
      </c>
      <c r="O117" s="18">
        <f t="shared" si="18"/>
        <v>0</v>
      </c>
      <c r="P117" s="18">
        <f t="shared" si="19"/>
        <v>0</v>
      </c>
      <c r="Q117" s="56">
        <f>IF(ISERROR(SUM(P117:P$206)/N117),0,SUM(P117:P$206)/N117)</f>
        <v>0</v>
      </c>
      <c r="R117" s="132">
        <f>I117+IHD!AM117+IStroke!AM117+BreastCan!AM117+ColonCan!AM117+Diabetes!AM117</f>
        <v>0</v>
      </c>
      <c r="S117" s="18">
        <f t="shared" si="20"/>
        <v>0</v>
      </c>
      <c r="T117" s="56">
        <f>IF(ISERROR(SUM(S117:S$206)/N117),0,SUM(S117:S$206)/N117)</f>
        <v>0</v>
      </c>
      <c r="U117" s="1015">
        <f t="shared" si="25"/>
        <v>0</v>
      </c>
      <c r="V117" s="224">
        <f t="shared" si="26"/>
        <v>0</v>
      </c>
      <c r="W117" s="991">
        <f t="shared" si="27"/>
        <v>0</v>
      </c>
      <c r="X117" s="371">
        <f>IHD!AN117+IStroke!AN117+BreastCan!AN117+ColonCan!AN117+Diabetes!AN117</f>
        <v>0</v>
      </c>
      <c r="Y117" s="1006">
        <f>(U117*InputData!AO117)*EXP(-InputData!$BT$5*(B117-InputData!$B$1))</f>
        <v>0</v>
      </c>
      <c r="Z117" s="1010">
        <f>(W117*InputData!$BT$11)*EXP(-InputData!$BT$5*(B118-InputData!$B$1))</f>
        <v>0</v>
      </c>
      <c r="AA117" s="301"/>
      <c r="AB117" s="301"/>
      <c r="AC117" s="301"/>
      <c r="AD117" s="301"/>
      <c r="AE117" s="301"/>
      <c r="AF117" s="301"/>
    </row>
    <row r="118" spans="1:32">
      <c r="A118" t="s">
        <v>14</v>
      </c>
      <c r="B118">
        <f t="shared" si="28"/>
        <v>109</v>
      </c>
      <c r="C118" s="136">
        <f>InputData!C118</f>
        <v>0</v>
      </c>
      <c r="D118" s="55">
        <f t="shared" si="21"/>
        <v>1</v>
      </c>
      <c r="E118" s="18">
        <f t="shared" si="30"/>
        <v>0</v>
      </c>
      <c r="F118" s="18">
        <f t="shared" si="16"/>
        <v>0</v>
      </c>
      <c r="G118" s="18">
        <f t="shared" si="23"/>
        <v>0</v>
      </c>
      <c r="H118" s="56">
        <f>IF(ISERROR(SUM(G118:G$206)/E118),0,SUM(G118:G$206)/E118)</f>
        <v>0</v>
      </c>
      <c r="I118" s="57">
        <f>InputData!F118</f>
        <v>0</v>
      </c>
      <c r="J118" s="18">
        <f t="shared" si="17"/>
        <v>0</v>
      </c>
      <c r="K118" s="56">
        <f>IF(ISERROR(SUM(J118:J$206)/E118),0,SUM(J118:J$206)/E118)</f>
        <v>0</v>
      </c>
      <c r="L118" s="223">
        <f>C118+IHD!AL118+IStroke!AL118+BreastCan!AL118+ColonCan!AL118+Diabetes!AL118</f>
        <v>0</v>
      </c>
      <c r="M118" s="224">
        <f t="shared" si="32"/>
        <v>1</v>
      </c>
      <c r="N118" s="18">
        <f t="shared" si="31"/>
        <v>0</v>
      </c>
      <c r="O118" s="18">
        <f t="shared" si="18"/>
        <v>0</v>
      </c>
      <c r="P118" s="18">
        <f t="shared" si="19"/>
        <v>0</v>
      </c>
      <c r="Q118" s="56">
        <f>IF(ISERROR(SUM(P118:P$206)/N118),0,SUM(P118:P$206)/N118)</f>
        <v>0</v>
      </c>
      <c r="R118" s="132">
        <f>I118+IHD!AM118+IStroke!AM118+BreastCan!AM118+ColonCan!AM118+Diabetes!AM118</f>
        <v>0</v>
      </c>
      <c r="S118" s="18">
        <f t="shared" si="20"/>
        <v>0</v>
      </c>
      <c r="T118" s="56">
        <f>IF(ISERROR(SUM(S118:S$206)/N118),0,SUM(S118:S$206)/N118)</f>
        <v>0</v>
      </c>
      <c r="U118" s="1015">
        <f t="shared" si="25"/>
        <v>0</v>
      </c>
      <c r="V118" s="224">
        <f t="shared" si="26"/>
        <v>0</v>
      </c>
      <c r="W118" s="991">
        <f t="shared" si="27"/>
        <v>0</v>
      </c>
      <c r="X118" s="371">
        <f>IHD!AN118+IStroke!AN118+BreastCan!AN118+ColonCan!AN118+Diabetes!AN118</f>
        <v>0</v>
      </c>
      <c r="Y118" s="1006">
        <f>(U118*InputData!AO118)*EXP(-InputData!$BT$5*(B118-InputData!$B$1))</f>
        <v>0</v>
      </c>
      <c r="Z118" s="1010">
        <f>(W118*InputData!$BT$11)*EXP(-InputData!$BT$5*(B119-InputData!$B$1))</f>
        <v>0</v>
      </c>
      <c r="AA118" s="301"/>
      <c r="AB118" s="301"/>
      <c r="AC118" s="301"/>
      <c r="AD118" s="301"/>
      <c r="AE118" s="301"/>
      <c r="AF118" s="301"/>
    </row>
    <row r="119" spans="1:32">
      <c r="A119" t="s">
        <v>14</v>
      </c>
      <c r="B119">
        <f t="shared" si="28"/>
        <v>110</v>
      </c>
      <c r="C119" s="136">
        <f>InputData!C119</f>
        <v>0</v>
      </c>
      <c r="D119" s="55">
        <f t="shared" si="21"/>
        <v>1</v>
      </c>
      <c r="E119" s="18">
        <f t="shared" si="30"/>
        <v>0</v>
      </c>
      <c r="F119" s="18">
        <f t="shared" si="16"/>
        <v>0</v>
      </c>
      <c r="G119" s="18">
        <f t="shared" si="23"/>
        <v>0</v>
      </c>
      <c r="H119" s="56">
        <f>IF(ISERROR(SUM(G119:G$206)/E119),0,SUM(G119:G$206)/E119)</f>
        <v>0</v>
      </c>
      <c r="I119" s="57">
        <f>InputData!F119</f>
        <v>0</v>
      </c>
      <c r="J119" s="18">
        <f t="shared" si="17"/>
        <v>0</v>
      </c>
      <c r="K119" s="56">
        <f>IF(ISERROR(SUM(J119:J$206)/E119),0,SUM(J119:J$206)/E119)</f>
        <v>0</v>
      </c>
      <c r="L119" s="223">
        <f>C119+IHD!AL119+IStroke!AL119+BreastCan!AL119+ColonCan!AL119+Diabetes!AL119</f>
        <v>0</v>
      </c>
      <c r="M119" s="224">
        <f t="shared" si="32"/>
        <v>1</v>
      </c>
      <c r="N119" s="18">
        <f t="shared" si="31"/>
        <v>0</v>
      </c>
      <c r="O119" s="18">
        <f t="shared" si="18"/>
        <v>0</v>
      </c>
      <c r="P119" s="18">
        <f t="shared" si="19"/>
        <v>0</v>
      </c>
      <c r="Q119" s="56">
        <f>IF(ISERROR(SUM(P119:P$206)/N119),0,SUM(P119:P$206)/N119)</f>
        <v>0</v>
      </c>
      <c r="R119" s="132">
        <f>I119+IHD!AM119+IStroke!AM119+BreastCan!AM119+ColonCan!AM119+Diabetes!AM119</f>
        <v>0</v>
      </c>
      <c r="S119" s="18">
        <f t="shared" si="20"/>
        <v>0</v>
      </c>
      <c r="T119" s="56">
        <f>IF(ISERROR(SUM(S119:S$206)/N119),0,SUM(S119:S$206)/N119)</f>
        <v>0</v>
      </c>
      <c r="U119" s="1015">
        <f t="shared" si="25"/>
        <v>0</v>
      </c>
      <c r="V119" s="224">
        <f t="shared" si="26"/>
        <v>0</v>
      </c>
      <c r="W119" s="991">
        <f t="shared" si="27"/>
        <v>0</v>
      </c>
      <c r="X119" s="371">
        <f>IHD!AN119+IStroke!AN119+BreastCan!AN119+ColonCan!AN119+Diabetes!AN119</f>
        <v>0</v>
      </c>
      <c r="Y119" s="1006">
        <f>(U119*InputData!AO119)*EXP(-InputData!$BT$5*(B119-InputData!$B$1))</f>
        <v>0</v>
      </c>
      <c r="Z119" s="1010">
        <f>(W119*InputData!$BT$11)*EXP(-InputData!$BT$5*(B120-InputData!$B$1))</f>
        <v>0</v>
      </c>
      <c r="AA119" s="301"/>
      <c r="AB119" s="301"/>
      <c r="AC119" s="301"/>
      <c r="AD119" s="301"/>
      <c r="AE119" s="301"/>
      <c r="AF119" s="301"/>
    </row>
    <row r="120" spans="1:32">
      <c r="A120" t="s">
        <v>14</v>
      </c>
      <c r="B120">
        <f t="shared" si="28"/>
        <v>111</v>
      </c>
      <c r="C120" s="136">
        <f>InputData!C120</f>
        <v>0</v>
      </c>
      <c r="D120" s="55">
        <f t="shared" si="21"/>
        <v>1</v>
      </c>
      <c r="E120" s="18">
        <f t="shared" si="30"/>
        <v>0</v>
      </c>
      <c r="F120" s="18">
        <f t="shared" si="16"/>
        <v>0</v>
      </c>
      <c r="G120" s="18">
        <f t="shared" si="23"/>
        <v>0</v>
      </c>
      <c r="H120" s="56">
        <f>IF(ISERROR(SUM(G120:G$206)/E120),0,SUM(G120:G$206)/E120)</f>
        <v>0</v>
      </c>
      <c r="I120" s="57">
        <f>InputData!F120</f>
        <v>0</v>
      </c>
      <c r="J120" s="18">
        <f t="shared" si="17"/>
        <v>0</v>
      </c>
      <c r="K120" s="56">
        <f>IF(ISERROR(SUM(J120:J$206)/E120),0,SUM(J120:J$206)/E120)</f>
        <v>0</v>
      </c>
      <c r="L120" s="223">
        <f>C120+IHD!AL120+IStroke!AL120+BreastCan!AL120+ColonCan!AL120+Diabetes!AL120</f>
        <v>0</v>
      </c>
      <c r="M120" s="224">
        <f t="shared" si="32"/>
        <v>1</v>
      </c>
      <c r="N120" s="18">
        <f t="shared" si="31"/>
        <v>0</v>
      </c>
      <c r="O120" s="18">
        <f t="shared" si="18"/>
        <v>0</v>
      </c>
      <c r="P120" s="18">
        <f t="shared" si="19"/>
        <v>0</v>
      </c>
      <c r="Q120" s="56">
        <f>IF(ISERROR(SUM(P120:P$206)/N120),0,SUM(P120:P$206)/N120)</f>
        <v>0</v>
      </c>
      <c r="R120" s="132">
        <f>I120+IHD!AM120+IStroke!AM120+BreastCan!AM120+ColonCan!AM120+Diabetes!AM120</f>
        <v>0</v>
      </c>
      <c r="S120" s="18">
        <f t="shared" si="20"/>
        <v>0</v>
      </c>
      <c r="T120" s="56">
        <f>IF(ISERROR(SUM(S120:S$206)/N120),0,SUM(S120:S$206)/N120)</f>
        <v>0</v>
      </c>
      <c r="U120" s="1015">
        <f t="shared" si="25"/>
        <v>0</v>
      </c>
      <c r="V120" s="224">
        <f t="shared" si="26"/>
        <v>0</v>
      </c>
      <c r="W120" s="991">
        <f t="shared" si="27"/>
        <v>0</v>
      </c>
      <c r="X120" s="371">
        <f>IHD!AN120+IStroke!AN120+BreastCan!AN120+ColonCan!AN120+Diabetes!AN120</f>
        <v>0</v>
      </c>
      <c r="Y120" s="1006">
        <f>(U120*InputData!AO120)*EXP(-InputData!$BT$5*(B120-InputData!$B$1))</f>
        <v>0</v>
      </c>
      <c r="Z120" s="1010">
        <f>(W120*InputData!$BT$11)*EXP(-InputData!$BT$5*(B121-InputData!$B$1))</f>
        <v>0</v>
      </c>
      <c r="AA120" s="301"/>
      <c r="AB120" s="301"/>
      <c r="AC120" s="301"/>
      <c r="AD120" s="301"/>
      <c r="AE120" s="301"/>
      <c r="AF120" s="301"/>
    </row>
    <row r="121" spans="1:32">
      <c r="A121" t="s">
        <v>14</v>
      </c>
      <c r="B121">
        <f t="shared" si="28"/>
        <v>112</v>
      </c>
      <c r="C121" s="136">
        <f>InputData!C121</f>
        <v>0</v>
      </c>
      <c r="D121" s="55">
        <f t="shared" si="21"/>
        <v>1</v>
      </c>
      <c r="E121" s="18">
        <f t="shared" si="30"/>
        <v>0</v>
      </c>
      <c r="F121" s="18">
        <f t="shared" si="16"/>
        <v>0</v>
      </c>
      <c r="G121" s="18">
        <f t="shared" si="23"/>
        <v>0</v>
      </c>
      <c r="H121" s="56">
        <f>IF(ISERROR(SUM(G121:G$206)/E121),0,SUM(G121:G$206)/E121)</f>
        <v>0</v>
      </c>
      <c r="I121" s="57">
        <f>InputData!F121</f>
        <v>0</v>
      </c>
      <c r="J121" s="18">
        <f t="shared" si="17"/>
        <v>0</v>
      </c>
      <c r="K121" s="56">
        <f>IF(ISERROR(SUM(J121:J$206)/E121),0,SUM(J121:J$206)/E121)</f>
        <v>0</v>
      </c>
      <c r="L121" s="223">
        <f>C121+IHD!AL121+IStroke!AL121+BreastCan!AL121+ColonCan!AL121+Diabetes!AL121</f>
        <v>0</v>
      </c>
      <c r="M121" s="224">
        <f t="shared" si="32"/>
        <v>1</v>
      </c>
      <c r="N121" s="18">
        <f t="shared" si="31"/>
        <v>0</v>
      </c>
      <c r="O121" s="18">
        <f t="shared" si="18"/>
        <v>0</v>
      </c>
      <c r="P121" s="18">
        <f t="shared" si="19"/>
        <v>0</v>
      </c>
      <c r="Q121" s="56">
        <f>IF(ISERROR(SUM(P121:P$206)/N121),0,SUM(P121:P$206)/N121)</f>
        <v>0</v>
      </c>
      <c r="R121" s="132">
        <f>I121+IHD!AM121+IStroke!AM121+BreastCan!AM121+ColonCan!AM121+Diabetes!AM121</f>
        <v>0</v>
      </c>
      <c r="S121" s="18">
        <f t="shared" si="20"/>
        <v>0</v>
      </c>
      <c r="T121" s="56">
        <f>IF(ISERROR(SUM(S121:S$206)/N121),0,SUM(S121:S$206)/N121)</f>
        <v>0</v>
      </c>
      <c r="U121" s="1015">
        <f t="shared" si="25"/>
        <v>0</v>
      </c>
      <c r="V121" s="224">
        <f t="shared" si="26"/>
        <v>0</v>
      </c>
      <c r="W121" s="991">
        <f t="shared" si="27"/>
        <v>0</v>
      </c>
      <c r="X121" s="371">
        <f>IHD!AN121+IStroke!AN121+BreastCan!AN121+ColonCan!AN121+Diabetes!AN121</f>
        <v>0</v>
      </c>
      <c r="Y121" s="1006">
        <f>(U121*InputData!AO121)*EXP(-InputData!$BT$5*(B121-InputData!$B$1))</f>
        <v>0</v>
      </c>
      <c r="Z121" s="1010">
        <f>(W121*InputData!$BT$11)*EXP(-InputData!$BT$5*(B122-InputData!$B$1))</f>
        <v>0</v>
      </c>
      <c r="AA121" s="301"/>
      <c r="AB121" s="301"/>
      <c r="AC121" s="301"/>
      <c r="AD121" s="301"/>
      <c r="AE121" s="301"/>
      <c r="AF121" s="301"/>
    </row>
    <row r="122" spans="1:32">
      <c r="A122" t="s">
        <v>14</v>
      </c>
      <c r="B122">
        <f t="shared" si="28"/>
        <v>113</v>
      </c>
      <c r="C122" s="136">
        <f>InputData!C122</f>
        <v>0</v>
      </c>
      <c r="D122" s="55">
        <f t="shared" si="21"/>
        <v>1</v>
      </c>
      <c r="E122" s="18">
        <f t="shared" si="30"/>
        <v>0</v>
      </c>
      <c r="F122" s="18">
        <f t="shared" si="16"/>
        <v>0</v>
      </c>
      <c r="G122" s="18">
        <f t="shared" si="23"/>
        <v>0</v>
      </c>
      <c r="H122" s="56">
        <f>IF(ISERROR(SUM(G122:G$206)/E122),0,SUM(G122:G$206)/E122)</f>
        <v>0</v>
      </c>
      <c r="I122" s="57">
        <f>InputData!F122</f>
        <v>0</v>
      </c>
      <c r="J122" s="18">
        <f t="shared" si="17"/>
        <v>0</v>
      </c>
      <c r="K122" s="56">
        <f>IF(ISERROR(SUM(J122:J$206)/E122),0,SUM(J122:J$206)/E122)</f>
        <v>0</v>
      </c>
      <c r="L122" s="223">
        <f>C122+IHD!AL122+IStroke!AL122+BreastCan!AL122+ColonCan!AL122+Diabetes!AL122</f>
        <v>0</v>
      </c>
      <c r="M122" s="224">
        <f t="shared" si="32"/>
        <v>1</v>
      </c>
      <c r="N122" s="18">
        <f t="shared" si="31"/>
        <v>0</v>
      </c>
      <c r="O122" s="18">
        <f t="shared" si="18"/>
        <v>0</v>
      </c>
      <c r="P122" s="18">
        <f t="shared" si="19"/>
        <v>0</v>
      </c>
      <c r="Q122" s="56">
        <f>IF(ISERROR(SUM(P122:P$206)/N122),0,SUM(P122:P$206)/N122)</f>
        <v>0</v>
      </c>
      <c r="R122" s="132">
        <f>I122+IHD!AM122+IStroke!AM122+BreastCan!AM122+ColonCan!AM122+Diabetes!AM122</f>
        <v>0</v>
      </c>
      <c r="S122" s="18">
        <f t="shared" si="20"/>
        <v>0</v>
      </c>
      <c r="T122" s="56">
        <f>IF(ISERROR(SUM(S122:S$206)/N122),0,SUM(S122:S$206)/N122)</f>
        <v>0</v>
      </c>
      <c r="U122" s="1015">
        <f t="shared" si="25"/>
        <v>0</v>
      </c>
      <c r="V122" s="224">
        <f t="shared" si="26"/>
        <v>0</v>
      </c>
      <c r="W122" s="991">
        <f t="shared" si="27"/>
        <v>0</v>
      </c>
      <c r="X122" s="371">
        <f>IHD!AN122+IStroke!AN122+BreastCan!AN122+ColonCan!AN122+Diabetes!AN122</f>
        <v>0</v>
      </c>
      <c r="Y122" s="1006">
        <f>(U122*InputData!AO122)*EXP(-InputData!$BT$5*(B122-InputData!$B$1))</f>
        <v>0</v>
      </c>
      <c r="Z122" s="1010">
        <f>(W122*InputData!$BT$11)*EXP(-InputData!$BT$5*(B123-InputData!$B$1))</f>
        <v>0</v>
      </c>
      <c r="AA122" s="301"/>
      <c r="AB122" s="301"/>
      <c r="AC122" s="301"/>
      <c r="AD122" s="301"/>
      <c r="AE122" s="301"/>
      <c r="AF122" s="301"/>
    </row>
    <row r="123" spans="1:32">
      <c r="A123" t="s">
        <v>14</v>
      </c>
      <c r="B123">
        <f t="shared" si="28"/>
        <v>114</v>
      </c>
      <c r="C123" s="136">
        <f>InputData!C123</f>
        <v>0</v>
      </c>
      <c r="D123" s="55">
        <f t="shared" si="21"/>
        <v>1</v>
      </c>
      <c r="E123" s="18">
        <f t="shared" si="30"/>
        <v>0</v>
      </c>
      <c r="F123" s="18">
        <f t="shared" si="16"/>
        <v>0</v>
      </c>
      <c r="G123" s="18">
        <f t="shared" si="23"/>
        <v>0</v>
      </c>
      <c r="H123" s="56">
        <f>IF(ISERROR(SUM(G123:G$206)/E123),0,SUM(G123:G$206)/E123)</f>
        <v>0</v>
      </c>
      <c r="I123" s="57">
        <f>InputData!F123</f>
        <v>0</v>
      </c>
      <c r="J123" s="18">
        <f t="shared" si="17"/>
        <v>0</v>
      </c>
      <c r="K123" s="56">
        <f>IF(ISERROR(SUM(J123:J$206)/E123),0,SUM(J123:J$206)/E123)</f>
        <v>0</v>
      </c>
      <c r="L123" s="223">
        <f>C123+IHD!AL123+IStroke!AL123+BreastCan!AL123+ColonCan!AL123+Diabetes!AL123</f>
        <v>0</v>
      </c>
      <c r="M123" s="224">
        <f t="shared" si="32"/>
        <v>1</v>
      </c>
      <c r="N123" s="18">
        <f t="shared" si="31"/>
        <v>0</v>
      </c>
      <c r="O123" s="18">
        <f t="shared" si="18"/>
        <v>0</v>
      </c>
      <c r="P123" s="18">
        <f t="shared" si="19"/>
        <v>0</v>
      </c>
      <c r="Q123" s="56">
        <f>IF(ISERROR(SUM(P123:P$206)/N123),0,SUM(P123:P$206)/N123)</f>
        <v>0</v>
      </c>
      <c r="R123" s="132">
        <f>I123+IHD!AM123+IStroke!AM123+BreastCan!AM123+ColonCan!AM123+Diabetes!AM123</f>
        <v>0</v>
      </c>
      <c r="S123" s="18">
        <f t="shared" si="20"/>
        <v>0</v>
      </c>
      <c r="T123" s="56">
        <f>IF(ISERROR(SUM(S123:S$206)/N123),0,SUM(S123:S$206)/N123)</f>
        <v>0</v>
      </c>
      <c r="U123" s="1015">
        <f t="shared" si="25"/>
        <v>0</v>
      </c>
      <c r="V123" s="224">
        <f t="shared" si="26"/>
        <v>0</v>
      </c>
      <c r="W123" s="991">
        <f t="shared" si="27"/>
        <v>0</v>
      </c>
      <c r="X123" s="371">
        <f>IHD!AN123+IStroke!AN123+BreastCan!AN123+ColonCan!AN123+Diabetes!AN123</f>
        <v>0</v>
      </c>
      <c r="Y123" s="1006">
        <f>(U123*InputData!AO123)*EXP(-InputData!$BT$5*(B123-InputData!$B$1))</f>
        <v>0</v>
      </c>
      <c r="Z123" s="1010">
        <f>(W123*InputData!$BT$11)*EXP(-InputData!$BT$5*(B124-InputData!$B$1))</f>
        <v>0</v>
      </c>
      <c r="AA123" s="301"/>
      <c r="AB123" s="301"/>
      <c r="AC123" s="301"/>
      <c r="AD123" s="301"/>
      <c r="AE123" s="301"/>
      <c r="AF123" s="301"/>
    </row>
    <row r="124" spans="1:32">
      <c r="A124" t="s">
        <v>14</v>
      </c>
      <c r="B124">
        <f t="shared" si="28"/>
        <v>115</v>
      </c>
      <c r="C124" s="136">
        <f>InputData!C124</f>
        <v>0</v>
      </c>
      <c r="D124" s="55">
        <f t="shared" si="21"/>
        <v>1</v>
      </c>
      <c r="E124" s="18">
        <f t="shared" si="30"/>
        <v>0</v>
      </c>
      <c r="F124" s="18">
        <f t="shared" si="16"/>
        <v>0</v>
      </c>
      <c r="G124" s="18">
        <f t="shared" si="23"/>
        <v>0</v>
      </c>
      <c r="H124" s="56">
        <f>IF(ISERROR(SUM(G124:G$206)/E124),0,SUM(G124:G$206)/E124)</f>
        <v>0</v>
      </c>
      <c r="I124" s="57">
        <f>InputData!F124</f>
        <v>0</v>
      </c>
      <c r="J124" s="18">
        <f t="shared" si="17"/>
        <v>0</v>
      </c>
      <c r="K124" s="56">
        <f>IF(ISERROR(SUM(J124:J$206)/E124),0,SUM(J124:J$206)/E124)</f>
        <v>0</v>
      </c>
      <c r="L124" s="223">
        <f>C124+IHD!AL124+IStroke!AL124+BreastCan!AL124+ColonCan!AL124+Diabetes!AL124</f>
        <v>0</v>
      </c>
      <c r="M124" s="224">
        <f t="shared" si="32"/>
        <v>1</v>
      </c>
      <c r="N124" s="18">
        <f t="shared" si="31"/>
        <v>0</v>
      </c>
      <c r="O124" s="18">
        <f t="shared" si="18"/>
        <v>0</v>
      </c>
      <c r="P124" s="18">
        <f t="shared" si="19"/>
        <v>0</v>
      </c>
      <c r="Q124" s="56">
        <f>IF(ISERROR(SUM(P124:P$206)/N124),0,SUM(P124:P$206)/N124)</f>
        <v>0</v>
      </c>
      <c r="R124" s="132">
        <f>I124+IHD!AM124+IStroke!AM124+BreastCan!AM124+ColonCan!AM124+Diabetes!AM124</f>
        <v>0</v>
      </c>
      <c r="S124" s="18">
        <f t="shared" si="20"/>
        <v>0</v>
      </c>
      <c r="T124" s="56">
        <f>IF(ISERROR(SUM(S124:S$206)/N124),0,SUM(S124:S$206)/N124)</f>
        <v>0</v>
      </c>
      <c r="U124" s="1015">
        <f t="shared" si="25"/>
        <v>0</v>
      </c>
      <c r="V124" s="224">
        <f t="shared" si="26"/>
        <v>0</v>
      </c>
      <c r="W124" s="991">
        <f t="shared" si="27"/>
        <v>0</v>
      </c>
      <c r="X124" s="371">
        <f>IHD!AN124+IStroke!AN124+BreastCan!AN124+ColonCan!AN124+Diabetes!AN124</f>
        <v>0</v>
      </c>
      <c r="Y124" s="1006">
        <f>(U124*InputData!AO124)*EXP(-InputData!$BT$5*(B124-InputData!$B$1))</f>
        <v>0</v>
      </c>
      <c r="Z124" s="1010">
        <f>(W124*InputData!$BT$11)*EXP(-InputData!$BT$5*(B125-InputData!$B$1))</f>
        <v>0</v>
      </c>
      <c r="AA124" s="301"/>
      <c r="AB124" s="301"/>
      <c r="AC124" s="301"/>
      <c r="AD124" s="301"/>
      <c r="AE124" s="301"/>
      <c r="AF124" s="301"/>
    </row>
    <row r="125" spans="1:32">
      <c r="A125" t="s">
        <v>14</v>
      </c>
      <c r="B125">
        <f t="shared" si="28"/>
        <v>116</v>
      </c>
      <c r="C125" s="136">
        <f>InputData!C125</f>
        <v>0</v>
      </c>
      <c r="D125" s="55">
        <f t="shared" si="21"/>
        <v>1</v>
      </c>
      <c r="E125" s="18">
        <f t="shared" si="30"/>
        <v>0</v>
      </c>
      <c r="F125" s="18">
        <f t="shared" si="16"/>
        <v>0</v>
      </c>
      <c r="G125" s="18">
        <f t="shared" si="23"/>
        <v>0</v>
      </c>
      <c r="H125" s="56">
        <f>IF(ISERROR(SUM(G125:G$206)/E125),0,SUM(G125:G$206)/E125)</f>
        <v>0</v>
      </c>
      <c r="I125" s="57">
        <f>InputData!F125</f>
        <v>0</v>
      </c>
      <c r="J125" s="18">
        <f t="shared" si="17"/>
        <v>0</v>
      </c>
      <c r="K125" s="56">
        <f>IF(ISERROR(SUM(J125:J$206)/E125),0,SUM(J125:J$206)/E125)</f>
        <v>0</v>
      </c>
      <c r="L125" s="223">
        <f>C125+IHD!AL125+IStroke!AL125+BreastCan!AL125+ColonCan!AL125+Diabetes!AL125</f>
        <v>0</v>
      </c>
      <c r="M125" s="224">
        <f t="shared" si="32"/>
        <v>1</v>
      </c>
      <c r="N125" s="18">
        <f t="shared" si="31"/>
        <v>0</v>
      </c>
      <c r="O125" s="18">
        <f t="shared" si="18"/>
        <v>0</v>
      </c>
      <c r="P125" s="18">
        <f t="shared" si="19"/>
        <v>0</v>
      </c>
      <c r="Q125" s="56">
        <f>IF(ISERROR(SUM(P125:P$206)/N125),0,SUM(P125:P$206)/N125)</f>
        <v>0</v>
      </c>
      <c r="R125" s="132">
        <f>I125+IHD!AM125+IStroke!AM125+BreastCan!AM125+ColonCan!AM125+Diabetes!AM125</f>
        <v>0</v>
      </c>
      <c r="S125" s="18">
        <f t="shared" si="20"/>
        <v>0</v>
      </c>
      <c r="T125" s="56">
        <f>IF(ISERROR(SUM(S125:S$206)/N125),0,SUM(S125:S$206)/N125)</f>
        <v>0</v>
      </c>
      <c r="U125" s="1015">
        <f t="shared" si="25"/>
        <v>0</v>
      </c>
      <c r="V125" s="224">
        <f t="shared" si="26"/>
        <v>0</v>
      </c>
      <c r="W125" s="991">
        <f t="shared" si="27"/>
        <v>0</v>
      </c>
      <c r="X125" s="371">
        <f>IHD!AN125+IStroke!AN125+BreastCan!AN125+ColonCan!AN125+Diabetes!AN125</f>
        <v>0</v>
      </c>
      <c r="Y125" s="1006">
        <f>(U125*InputData!AO125)*EXP(-InputData!$BT$5*(B125-InputData!$B$1))</f>
        <v>0</v>
      </c>
      <c r="Z125" s="1010">
        <f>(W125*InputData!$BT$11)*EXP(-InputData!$BT$5*(B126-InputData!$B$1))</f>
        <v>0</v>
      </c>
      <c r="AA125" s="301"/>
      <c r="AB125" s="301"/>
      <c r="AC125" s="301"/>
      <c r="AD125" s="301"/>
      <c r="AE125" s="301"/>
      <c r="AF125" s="301"/>
    </row>
    <row r="126" spans="1:32">
      <c r="A126" t="s">
        <v>14</v>
      </c>
      <c r="B126">
        <f t="shared" si="28"/>
        <v>117</v>
      </c>
      <c r="C126" s="136">
        <f>InputData!C126</f>
        <v>0</v>
      </c>
      <c r="D126" s="55">
        <f t="shared" si="21"/>
        <v>1</v>
      </c>
      <c r="E126" s="18">
        <f t="shared" si="30"/>
        <v>0</v>
      </c>
      <c r="F126" s="18">
        <f t="shared" si="16"/>
        <v>0</v>
      </c>
      <c r="G126" s="18">
        <f t="shared" si="23"/>
        <v>0</v>
      </c>
      <c r="H126" s="56">
        <f>IF(ISERROR(SUM(G126:G$206)/E126),0,SUM(G126:G$206)/E126)</f>
        <v>0</v>
      </c>
      <c r="I126" s="57">
        <f>InputData!F126</f>
        <v>0</v>
      </c>
      <c r="J126" s="18">
        <f t="shared" si="17"/>
        <v>0</v>
      </c>
      <c r="K126" s="56">
        <f>IF(ISERROR(SUM(J126:J$206)/E126),0,SUM(J126:J$206)/E126)</f>
        <v>0</v>
      </c>
      <c r="L126" s="223">
        <f>C126+IHD!AL126+IStroke!AL126+BreastCan!AL126+ColonCan!AL126+Diabetes!AL126</f>
        <v>0</v>
      </c>
      <c r="M126" s="224">
        <f t="shared" si="32"/>
        <v>1</v>
      </c>
      <c r="N126" s="18">
        <f t="shared" si="31"/>
        <v>0</v>
      </c>
      <c r="O126" s="18">
        <f t="shared" si="18"/>
        <v>0</v>
      </c>
      <c r="P126" s="18">
        <f t="shared" si="19"/>
        <v>0</v>
      </c>
      <c r="Q126" s="56">
        <f>IF(ISERROR(SUM(P126:P$206)/N126),0,SUM(P126:P$206)/N126)</f>
        <v>0</v>
      </c>
      <c r="R126" s="132">
        <f>I126+IHD!AM126+IStroke!AM126+BreastCan!AM126+ColonCan!AM126+Diabetes!AM126</f>
        <v>0</v>
      </c>
      <c r="S126" s="18">
        <f t="shared" si="20"/>
        <v>0</v>
      </c>
      <c r="T126" s="56">
        <f>IF(ISERROR(SUM(S126:S$206)/N126),0,SUM(S126:S$206)/N126)</f>
        <v>0</v>
      </c>
      <c r="U126" s="1015">
        <f t="shared" si="25"/>
        <v>0</v>
      </c>
      <c r="V126" s="224">
        <f t="shared" si="26"/>
        <v>0</v>
      </c>
      <c r="W126" s="991">
        <f t="shared" si="27"/>
        <v>0</v>
      </c>
      <c r="X126" s="371">
        <f>IHD!AN126+IStroke!AN126+BreastCan!AN126+ColonCan!AN126+Diabetes!AN126</f>
        <v>0</v>
      </c>
      <c r="Y126" s="1006">
        <f>(U126*InputData!AO126)*EXP(-InputData!$BT$5*(B126-InputData!$B$1))</f>
        <v>0</v>
      </c>
      <c r="Z126" s="1010">
        <f>(W126*InputData!$BT$11)*EXP(-InputData!$BT$5*(B127-InputData!$B$1))</f>
        <v>0</v>
      </c>
      <c r="AA126" s="301"/>
      <c r="AB126" s="301"/>
      <c r="AC126" s="301"/>
      <c r="AD126" s="301"/>
      <c r="AE126" s="301"/>
      <c r="AF126" s="301"/>
    </row>
    <row r="127" spans="1:32">
      <c r="A127" t="s">
        <v>14</v>
      </c>
      <c r="B127">
        <f t="shared" si="28"/>
        <v>118</v>
      </c>
      <c r="C127" s="136">
        <f>InputData!C127</f>
        <v>0</v>
      </c>
      <c r="D127" s="55">
        <f t="shared" si="21"/>
        <v>1</v>
      </c>
      <c r="E127" s="18">
        <f t="shared" si="30"/>
        <v>0</v>
      </c>
      <c r="F127" s="18">
        <f t="shared" si="16"/>
        <v>0</v>
      </c>
      <c r="G127" s="18">
        <f t="shared" si="23"/>
        <v>0</v>
      </c>
      <c r="H127" s="56">
        <f>IF(ISERROR(SUM(G127:G$206)/E127),0,SUM(G127:G$206)/E127)</f>
        <v>0</v>
      </c>
      <c r="I127" s="57">
        <f>InputData!F127</f>
        <v>0</v>
      </c>
      <c r="J127" s="18">
        <f t="shared" si="17"/>
        <v>0</v>
      </c>
      <c r="K127" s="56">
        <f>IF(ISERROR(SUM(J127:J$206)/E127),0,SUM(J127:J$206)/E127)</f>
        <v>0</v>
      </c>
      <c r="L127" s="223">
        <f>C127+IHD!AL127+IStroke!AL127+BreastCan!AL127+ColonCan!AL127+Diabetes!AL127</f>
        <v>0</v>
      </c>
      <c r="M127" s="224">
        <f t="shared" si="32"/>
        <v>1</v>
      </c>
      <c r="N127" s="18">
        <f t="shared" si="31"/>
        <v>0</v>
      </c>
      <c r="O127" s="18">
        <f t="shared" si="18"/>
        <v>0</v>
      </c>
      <c r="P127" s="18">
        <f t="shared" si="19"/>
        <v>0</v>
      </c>
      <c r="Q127" s="56">
        <f>IF(ISERROR(SUM(P127:P$206)/N127),0,SUM(P127:P$206)/N127)</f>
        <v>0</v>
      </c>
      <c r="R127" s="132">
        <f>I127+IHD!AM127+IStroke!AM127+BreastCan!AM127+ColonCan!AM127+Diabetes!AM127</f>
        <v>0</v>
      </c>
      <c r="S127" s="18">
        <f t="shared" si="20"/>
        <v>0</v>
      </c>
      <c r="T127" s="56">
        <f>IF(ISERROR(SUM(S127:S$206)/N127),0,SUM(S127:S$206)/N127)</f>
        <v>0</v>
      </c>
      <c r="U127" s="1015">
        <f t="shared" si="25"/>
        <v>0</v>
      </c>
      <c r="V127" s="224">
        <f t="shared" si="26"/>
        <v>0</v>
      </c>
      <c r="W127" s="991">
        <f t="shared" si="27"/>
        <v>0</v>
      </c>
      <c r="X127" s="371">
        <f>IHD!AN127+IStroke!AN127+BreastCan!AN127+ColonCan!AN127+Diabetes!AN127</f>
        <v>0</v>
      </c>
      <c r="Y127" s="1006">
        <f>(U127*InputData!AO127)*EXP(-InputData!$BT$5*(B127-InputData!$B$1))</f>
        <v>0</v>
      </c>
      <c r="Z127" s="1010">
        <f>(W127*InputData!$BT$11)*EXP(-InputData!$BT$5*(B128-InputData!$B$1))</f>
        <v>0</v>
      </c>
      <c r="AA127" s="301"/>
      <c r="AB127" s="301"/>
      <c r="AC127" s="301"/>
      <c r="AD127" s="301"/>
      <c r="AE127" s="301"/>
      <c r="AF127" s="301"/>
    </row>
    <row r="128" spans="1:32">
      <c r="A128" t="s">
        <v>14</v>
      </c>
      <c r="B128">
        <f t="shared" si="28"/>
        <v>119</v>
      </c>
      <c r="C128" s="136">
        <f>InputData!C128</f>
        <v>0</v>
      </c>
      <c r="D128" s="55">
        <f t="shared" si="21"/>
        <v>1</v>
      </c>
      <c r="E128" s="18">
        <f t="shared" si="30"/>
        <v>0</v>
      </c>
      <c r="F128" s="18">
        <f t="shared" si="16"/>
        <v>0</v>
      </c>
      <c r="G128" s="18">
        <f t="shared" si="23"/>
        <v>0</v>
      </c>
      <c r="H128" s="56">
        <f>IF(ISERROR(SUM(G128:G$206)/E128),0,SUM(G128:G$206)/E128)</f>
        <v>0</v>
      </c>
      <c r="I128" s="57">
        <f>InputData!F128</f>
        <v>0</v>
      </c>
      <c r="J128" s="18">
        <f t="shared" si="17"/>
        <v>0</v>
      </c>
      <c r="K128" s="56">
        <f>IF(ISERROR(SUM(J128:J$206)/E128),0,SUM(J128:J$206)/E128)</f>
        <v>0</v>
      </c>
      <c r="L128" s="223">
        <f>C128+IHD!AL128+IStroke!AL128+BreastCan!AL128+ColonCan!AL128+Diabetes!AL128</f>
        <v>0</v>
      </c>
      <c r="M128" s="224">
        <f t="shared" si="32"/>
        <v>1</v>
      </c>
      <c r="N128" s="18">
        <f t="shared" si="31"/>
        <v>0</v>
      </c>
      <c r="O128" s="18">
        <f t="shared" si="18"/>
        <v>0</v>
      </c>
      <c r="P128" s="18">
        <f t="shared" si="19"/>
        <v>0</v>
      </c>
      <c r="Q128" s="56">
        <f>IF(ISERROR(SUM(P128:P$206)/N128),0,SUM(P128:P$206)/N128)</f>
        <v>0</v>
      </c>
      <c r="R128" s="132">
        <f>I128+IHD!AM128+IStroke!AM128+BreastCan!AM128+ColonCan!AM128+Diabetes!AM128</f>
        <v>0</v>
      </c>
      <c r="S128" s="18">
        <f t="shared" si="20"/>
        <v>0</v>
      </c>
      <c r="T128" s="56">
        <f>IF(ISERROR(SUM(S128:S$206)/N128),0,SUM(S128:S$206)/N128)</f>
        <v>0</v>
      </c>
      <c r="U128" s="1015">
        <f t="shared" si="25"/>
        <v>0</v>
      </c>
      <c r="V128" s="224">
        <f t="shared" si="26"/>
        <v>0</v>
      </c>
      <c r="W128" s="991">
        <f t="shared" si="27"/>
        <v>0</v>
      </c>
      <c r="X128" s="371">
        <f>IHD!AN128+IStroke!AN128+BreastCan!AN128+ColonCan!AN128+Diabetes!AN128</f>
        <v>0</v>
      </c>
      <c r="Y128" s="1006">
        <f>(U128*InputData!AO128)*EXP(-InputData!$BT$5*(B128-InputData!$B$1))</f>
        <v>0</v>
      </c>
      <c r="Z128" s="1010">
        <f>(W128*InputData!$BT$11)*EXP(-InputData!$BT$5*(B129-InputData!$B$1))</f>
        <v>0</v>
      </c>
      <c r="AA128" s="301"/>
      <c r="AB128" s="301"/>
      <c r="AC128" s="301"/>
      <c r="AD128" s="301"/>
      <c r="AE128" s="301"/>
      <c r="AF128" s="301"/>
    </row>
    <row r="129" spans="1:32">
      <c r="A129" t="s">
        <v>14</v>
      </c>
      <c r="B129">
        <f t="shared" si="28"/>
        <v>120</v>
      </c>
      <c r="C129" s="136">
        <f>InputData!C129</f>
        <v>0</v>
      </c>
      <c r="D129" s="55">
        <f t="shared" si="21"/>
        <v>1</v>
      </c>
      <c r="E129" s="18">
        <f t="shared" si="30"/>
        <v>0</v>
      </c>
      <c r="F129" s="18">
        <f t="shared" si="16"/>
        <v>0</v>
      </c>
      <c r="G129" s="18">
        <f t="shared" si="23"/>
        <v>0</v>
      </c>
      <c r="H129" s="56">
        <f>IF(ISERROR(SUM(G129:G$206)/E129),0,SUM(G129:G$206)/E129)</f>
        <v>0</v>
      </c>
      <c r="I129" s="57">
        <f>InputData!F129</f>
        <v>0</v>
      </c>
      <c r="J129" s="18">
        <f t="shared" si="17"/>
        <v>0</v>
      </c>
      <c r="K129" s="56">
        <f>IF(ISERROR(SUM(J129:J$206)/E129),0,SUM(J129:J$206)/E129)</f>
        <v>0</v>
      </c>
      <c r="L129" s="223">
        <f>C129+IHD!AL129+IStroke!AL129+BreastCan!AL129+ColonCan!AL129+Diabetes!AL129</f>
        <v>0</v>
      </c>
      <c r="M129" s="224">
        <f t="shared" si="32"/>
        <v>1</v>
      </c>
      <c r="N129" s="18">
        <f t="shared" si="31"/>
        <v>0</v>
      </c>
      <c r="O129" s="18">
        <f t="shared" si="18"/>
        <v>0</v>
      </c>
      <c r="P129" s="18">
        <f t="shared" si="19"/>
        <v>0</v>
      </c>
      <c r="Q129" s="56">
        <f>IF(ISERROR(SUM(P129:P$206)/N129),0,SUM(P129:P$206)/N129)</f>
        <v>0</v>
      </c>
      <c r="R129" s="132">
        <f>I129+IHD!AM129+IStroke!AM129+BreastCan!AM129+ColonCan!AM129+Diabetes!AM129</f>
        <v>0</v>
      </c>
      <c r="S129" s="18">
        <f t="shared" si="20"/>
        <v>0</v>
      </c>
      <c r="T129" s="56">
        <f>IF(ISERROR(SUM(S129:S$206)/N129),0,SUM(S129:S$206)/N129)</f>
        <v>0</v>
      </c>
      <c r="U129" s="1015">
        <f t="shared" si="25"/>
        <v>0</v>
      </c>
      <c r="V129" s="224">
        <f t="shared" si="26"/>
        <v>0</v>
      </c>
      <c r="W129" s="991">
        <f t="shared" si="27"/>
        <v>0</v>
      </c>
      <c r="X129" s="371">
        <f>IHD!AN129+IStroke!AN129+BreastCan!AN129+ColonCan!AN129+Diabetes!AN129</f>
        <v>0</v>
      </c>
      <c r="Y129" s="1006">
        <f>(U129*InputData!AO129)*EXP(-InputData!$BT$5*(B129-InputData!$B$1))</f>
        <v>0</v>
      </c>
      <c r="Z129" s="1010">
        <f>(W129*InputData!$BT$11)*EXP(-InputData!$BT$5*(B130-InputData!$B$1))</f>
        <v>0</v>
      </c>
      <c r="AA129" s="301"/>
      <c r="AB129" s="301"/>
      <c r="AC129" s="301"/>
      <c r="AD129" s="301"/>
      <c r="AE129" s="301"/>
      <c r="AF129" s="301"/>
    </row>
    <row r="130" spans="1:32">
      <c r="A130" t="s">
        <v>14</v>
      </c>
      <c r="B130">
        <f t="shared" si="28"/>
        <v>121</v>
      </c>
      <c r="C130" s="136">
        <f>InputData!C130</f>
        <v>0</v>
      </c>
      <c r="D130" s="55">
        <f t="shared" si="21"/>
        <v>1</v>
      </c>
      <c r="E130" s="18">
        <f t="shared" si="30"/>
        <v>0</v>
      </c>
      <c r="F130" s="18">
        <f t="shared" si="16"/>
        <v>0</v>
      </c>
      <c r="G130" s="18">
        <f t="shared" si="23"/>
        <v>0</v>
      </c>
      <c r="H130" s="56">
        <f>IF(ISERROR(SUM(G130:G$206)/E130),0,SUM(G130:G$206)/E130)</f>
        <v>0</v>
      </c>
      <c r="I130" s="57">
        <f>InputData!F130</f>
        <v>0</v>
      </c>
      <c r="J130" s="18">
        <f t="shared" si="17"/>
        <v>0</v>
      </c>
      <c r="K130" s="56">
        <f>IF(ISERROR(SUM(J130:J$206)/E130),0,SUM(J130:J$206)/E130)</f>
        <v>0</v>
      </c>
      <c r="L130" s="223">
        <f>C130+IHD!AL130+IStroke!AL130+BreastCan!AL130+ColonCan!AL130+Diabetes!AL130</f>
        <v>0</v>
      </c>
      <c r="M130" s="224">
        <f t="shared" si="32"/>
        <v>1</v>
      </c>
      <c r="N130" s="18">
        <f t="shared" si="31"/>
        <v>0</v>
      </c>
      <c r="O130" s="18">
        <f t="shared" si="18"/>
        <v>0</v>
      </c>
      <c r="P130" s="18">
        <f t="shared" si="19"/>
        <v>0</v>
      </c>
      <c r="Q130" s="56">
        <f>IF(ISERROR(SUM(P130:P$206)/N130),0,SUM(P130:P$206)/N130)</f>
        <v>0</v>
      </c>
      <c r="R130" s="132">
        <f>I130+IHD!AM130+IStroke!AM130+BreastCan!AM130+ColonCan!AM130+Diabetes!AM130</f>
        <v>0</v>
      </c>
      <c r="S130" s="18">
        <f t="shared" si="20"/>
        <v>0</v>
      </c>
      <c r="T130" s="56">
        <f>IF(ISERROR(SUM(S130:S$206)/N130),0,SUM(S130:S$206)/N130)</f>
        <v>0</v>
      </c>
      <c r="U130" s="1015">
        <f t="shared" si="25"/>
        <v>0</v>
      </c>
      <c r="V130" s="224">
        <f t="shared" si="26"/>
        <v>0</v>
      </c>
      <c r="W130" s="991">
        <f t="shared" si="27"/>
        <v>0</v>
      </c>
      <c r="X130" s="371">
        <f>IHD!AN130+IStroke!AN130+BreastCan!AN130+ColonCan!AN130+Diabetes!AN130</f>
        <v>0</v>
      </c>
      <c r="Y130" s="1006">
        <f>(U130*InputData!AO130)*EXP(-InputData!$BT$5*(B130-InputData!$B$1))</f>
        <v>0</v>
      </c>
      <c r="Z130" s="1010">
        <f>(W130*InputData!$BT$11)*EXP(-InputData!$BT$5*(B131-InputData!$B$1))</f>
        <v>0</v>
      </c>
      <c r="AA130" s="301"/>
      <c r="AB130" s="301"/>
      <c r="AC130" s="301"/>
      <c r="AD130" s="301"/>
      <c r="AE130" s="301"/>
      <c r="AF130" s="301"/>
    </row>
    <row r="131" spans="1:32">
      <c r="A131" t="s">
        <v>14</v>
      </c>
      <c r="B131">
        <f t="shared" si="28"/>
        <v>122</v>
      </c>
      <c r="C131" s="136">
        <f>InputData!C131</f>
        <v>0</v>
      </c>
      <c r="D131" s="55">
        <f t="shared" si="21"/>
        <v>1</v>
      </c>
      <c r="E131" s="18">
        <f t="shared" si="30"/>
        <v>0</v>
      </c>
      <c r="F131" s="18">
        <f t="shared" si="16"/>
        <v>0</v>
      </c>
      <c r="G131" s="18">
        <f t="shared" si="23"/>
        <v>0</v>
      </c>
      <c r="H131" s="56">
        <f>IF(ISERROR(SUM(G131:G$206)/E131),0,SUM(G131:G$206)/E131)</f>
        <v>0</v>
      </c>
      <c r="I131" s="57">
        <f>InputData!F131</f>
        <v>0</v>
      </c>
      <c r="J131" s="18">
        <f t="shared" si="17"/>
        <v>0</v>
      </c>
      <c r="K131" s="56">
        <f>IF(ISERROR(SUM(J131:J$206)/E131),0,SUM(J131:J$206)/E131)</f>
        <v>0</v>
      </c>
      <c r="L131" s="223">
        <f>C131+IHD!AL131+IStroke!AL131+BreastCan!AL131+ColonCan!AL131+Diabetes!AL131</f>
        <v>0</v>
      </c>
      <c r="M131" s="224">
        <f t="shared" si="32"/>
        <v>1</v>
      </c>
      <c r="N131" s="18">
        <f t="shared" si="31"/>
        <v>0</v>
      </c>
      <c r="O131" s="18">
        <f t="shared" si="18"/>
        <v>0</v>
      </c>
      <c r="P131" s="18">
        <f t="shared" si="19"/>
        <v>0</v>
      </c>
      <c r="Q131" s="56">
        <f>IF(ISERROR(SUM(P131:P$206)/N131),0,SUM(P131:P$206)/N131)</f>
        <v>0</v>
      </c>
      <c r="R131" s="132">
        <f>I131+IHD!AM131+IStroke!AM131+BreastCan!AM131+ColonCan!AM131+Diabetes!AM131</f>
        <v>0</v>
      </c>
      <c r="S131" s="18">
        <f t="shared" si="20"/>
        <v>0</v>
      </c>
      <c r="T131" s="56">
        <f>IF(ISERROR(SUM(S131:S$206)/N131),0,SUM(S131:S$206)/N131)</f>
        <v>0</v>
      </c>
      <c r="U131" s="1015">
        <f t="shared" si="25"/>
        <v>0</v>
      </c>
      <c r="V131" s="224">
        <f t="shared" si="26"/>
        <v>0</v>
      </c>
      <c r="W131" s="991">
        <f t="shared" si="27"/>
        <v>0</v>
      </c>
      <c r="X131" s="371">
        <f>IHD!AN131+IStroke!AN131+BreastCan!AN131+ColonCan!AN131+Diabetes!AN131</f>
        <v>0</v>
      </c>
      <c r="Y131" s="1006">
        <f>(U131*InputData!AO131)*EXP(-InputData!$BT$5*(B131-InputData!$B$1))</f>
        <v>0</v>
      </c>
      <c r="Z131" s="1010">
        <f>(W131*InputData!$BT$11)*EXP(-InputData!$BT$5*(B132-InputData!$B$1))</f>
        <v>0</v>
      </c>
      <c r="AA131" s="301"/>
      <c r="AB131" s="301"/>
      <c r="AC131" s="301"/>
      <c r="AD131" s="301"/>
      <c r="AE131" s="301"/>
      <c r="AF131" s="301"/>
    </row>
    <row r="132" spans="1:32">
      <c r="A132" t="s">
        <v>14</v>
      </c>
      <c r="B132">
        <f t="shared" si="28"/>
        <v>123</v>
      </c>
      <c r="C132" s="136">
        <f>InputData!C132</f>
        <v>0</v>
      </c>
      <c r="D132" s="55">
        <f t="shared" si="21"/>
        <v>1</v>
      </c>
      <c r="E132" s="18">
        <f t="shared" si="30"/>
        <v>0</v>
      </c>
      <c r="F132" s="18">
        <f t="shared" si="16"/>
        <v>0</v>
      </c>
      <c r="G132" s="18">
        <f t="shared" si="23"/>
        <v>0</v>
      </c>
      <c r="H132" s="56">
        <f>IF(ISERROR(SUM(G132:G$206)/E132),0,SUM(G132:G$206)/E132)</f>
        <v>0</v>
      </c>
      <c r="I132" s="57">
        <f>InputData!F132</f>
        <v>0</v>
      </c>
      <c r="J132" s="18">
        <f t="shared" si="17"/>
        <v>0</v>
      </c>
      <c r="K132" s="56">
        <f>IF(ISERROR(SUM(J132:J$206)/E132),0,SUM(J132:J$206)/E132)</f>
        <v>0</v>
      </c>
      <c r="L132" s="223">
        <f>C132+IHD!AL132+IStroke!AL132+BreastCan!AL132+ColonCan!AL132+Diabetes!AL132</f>
        <v>0</v>
      </c>
      <c r="M132" s="224">
        <f t="shared" si="32"/>
        <v>1</v>
      </c>
      <c r="N132" s="18">
        <f t="shared" si="31"/>
        <v>0</v>
      </c>
      <c r="O132" s="18">
        <f t="shared" si="18"/>
        <v>0</v>
      </c>
      <c r="P132" s="18">
        <f t="shared" si="19"/>
        <v>0</v>
      </c>
      <c r="Q132" s="56">
        <f>IF(ISERROR(SUM(P132:P$206)/N132),0,SUM(P132:P$206)/N132)</f>
        <v>0</v>
      </c>
      <c r="R132" s="132">
        <f>I132+IHD!AM132+IStroke!AM132+BreastCan!AM132+ColonCan!AM132+Diabetes!AM132</f>
        <v>0</v>
      </c>
      <c r="S132" s="18">
        <f t="shared" si="20"/>
        <v>0</v>
      </c>
      <c r="T132" s="56">
        <f>IF(ISERROR(SUM(S132:S$206)/N132),0,SUM(S132:S$206)/N132)</f>
        <v>0</v>
      </c>
      <c r="U132" s="1015">
        <f t="shared" si="25"/>
        <v>0</v>
      </c>
      <c r="V132" s="224">
        <f t="shared" si="26"/>
        <v>0</v>
      </c>
      <c r="W132" s="991">
        <f t="shared" si="27"/>
        <v>0</v>
      </c>
      <c r="X132" s="371">
        <f>IHD!AN132+IStroke!AN132+BreastCan!AN132+ColonCan!AN132+Diabetes!AN132</f>
        <v>0</v>
      </c>
      <c r="Y132" s="1006">
        <f>(U132*InputData!AO132)*EXP(-InputData!$BT$5*(B132-InputData!$B$1))</f>
        <v>0</v>
      </c>
      <c r="Z132" s="1010">
        <f>(W132*InputData!$BT$11)*EXP(-InputData!$BT$5*(B133-InputData!$B$1))</f>
        <v>0</v>
      </c>
      <c r="AA132" s="301"/>
      <c r="AB132" s="301"/>
      <c r="AC132" s="301"/>
      <c r="AD132" s="301"/>
      <c r="AE132" s="301"/>
      <c r="AF132" s="301"/>
    </row>
    <row r="133" spans="1:32">
      <c r="A133" t="s">
        <v>14</v>
      </c>
      <c r="B133">
        <f t="shared" si="28"/>
        <v>124</v>
      </c>
      <c r="C133" s="136">
        <f>InputData!C133</f>
        <v>0</v>
      </c>
      <c r="D133" s="55">
        <f t="shared" si="21"/>
        <v>1</v>
      </c>
      <c r="E133" s="18">
        <f t="shared" si="30"/>
        <v>0</v>
      </c>
      <c r="F133" s="18">
        <f t="shared" ref="F133:F196" si="33">D133*E133</f>
        <v>0</v>
      </c>
      <c r="G133" s="18">
        <f t="shared" si="23"/>
        <v>0</v>
      </c>
      <c r="H133" s="56">
        <f>IF(ISERROR(SUM(G133:G$206)/E133),0,SUM(G133:G$206)/E133)</f>
        <v>0</v>
      </c>
      <c r="I133" s="57">
        <f>InputData!F133</f>
        <v>0</v>
      </c>
      <c r="J133" s="18">
        <f t="shared" ref="J133:J196" si="34">G133*(1-I133)</f>
        <v>0</v>
      </c>
      <c r="K133" s="56">
        <f>IF(ISERROR(SUM(J133:J$206)/E133),0,SUM(J133:J$206)/E133)</f>
        <v>0</v>
      </c>
      <c r="L133" s="223">
        <f>C133+IHD!AL133+IStroke!AL133+BreastCan!AL133+ColonCan!AL133+Diabetes!AL133</f>
        <v>0</v>
      </c>
      <c r="M133" s="224">
        <f t="shared" si="32"/>
        <v>1</v>
      </c>
      <c r="N133" s="18">
        <f t="shared" si="31"/>
        <v>0</v>
      </c>
      <c r="O133" s="18">
        <f t="shared" ref="O133:O196" si="35">M133*N133</f>
        <v>0</v>
      </c>
      <c r="P133" s="18">
        <f t="shared" ref="P133:P196" si="36">IF($B133&lt;100,(N133+N134)/2,IF(B133=100,N133/L133,0))</f>
        <v>0</v>
      </c>
      <c r="Q133" s="56">
        <f>IF(ISERROR(SUM(P133:P$206)/N133),0,SUM(P133:P$206)/N133)</f>
        <v>0</v>
      </c>
      <c r="R133" s="132">
        <f>I133+IHD!AM133+IStroke!AM133+BreastCan!AM133+ColonCan!AM133+Diabetes!AM133</f>
        <v>0</v>
      </c>
      <c r="S133" s="18">
        <f t="shared" ref="S133:S196" si="37">P133*(1-R133)</f>
        <v>0</v>
      </c>
      <c r="T133" s="56">
        <f>IF(ISERROR(SUM(S133:S$206)/N133),0,SUM(S133:S$206)/N133)</f>
        <v>0</v>
      </c>
      <c r="U133" s="1015">
        <f t="shared" si="25"/>
        <v>0</v>
      </c>
      <c r="V133" s="224">
        <f t="shared" si="26"/>
        <v>0</v>
      </c>
      <c r="W133" s="991">
        <f t="shared" si="27"/>
        <v>0</v>
      </c>
      <c r="X133" s="371">
        <f>IHD!AN133+IStroke!AN133+BreastCan!AN133+ColonCan!AN133+Diabetes!AN133</f>
        <v>0</v>
      </c>
      <c r="Y133" s="1006">
        <f>(U133*InputData!AO133)*EXP(-InputData!$BT$5*(B133-InputData!$B$1))</f>
        <v>0</v>
      </c>
      <c r="Z133" s="1010">
        <f>(W133*InputData!$BT$11)*EXP(-InputData!$BT$5*(B134-InputData!$B$1))</f>
        <v>0</v>
      </c>
      <c r="AA133" s="301"/>
      <c r="AB133" s="301"/>
      <c r="AC133" s="301"/>
      <c r="AD133" s="301"/>
      <c r="AE133" s="301"/>
      <c r="AF133" s="301"/>
    </row>
    <row r="134" spans="1:32">
      <c r="A134" t="s">
        <v>14</v>
      </c>
      <c r="B134">
        <f t="shared" si="28"/>
        <v>125</v>
      </c>
      <c r="C134" s="136">
        <f>InputData!C134</f>
        <v>0</v>
      </c>
      <c r="D134" s="55">
        <f t="shared" ref="D134:D197" si="38">IF(B134&lt;100,1-EXP(-C134),1)</f>
        <v>1</v>
      </c>
      <c r="E134" s="18">
        <f t="shared" si="30"/>
        <v>0</v>
      </c>
      <c r="F134" s="18">
        <f t="shared" si="33"/>
        <v>0</v>
      </c>
      <c r="G134" s="18">
        <f t="shared" ref="G134:G197" si="39">IF($B134&lt;100,(E134+E135)/2,IF(B134=100,E134/C134,0))</f>
        <v>0</v>
      </c>
      <c r="H134" s="56">
        <f>IF(ISERROR(SUM(G134:G$206)/E134),0,SUM(G134:G$206)/E134)</f>
        <v>0</v>
      </c>
      <c r="I134" s="57">
        <f>InputData!F134</f>
        <v>0</v>
      </c>
      <c r="J134" s="18">
        <f t="shared" si="34"/>
        <v>0</v>
      </c>
      <c r="K134" s="56">
        <f>IF(ISERROR(SUM(J134:J$206)/E134),0,SUM(J134:J$206)/E134)</f>
        <v>0</v>
      </c>
      <c r="L134" s="223">
        <f>C134+IHD!AL134+IStroke!AL134+BreastCan!AL134+ColonCan!AL134+Diabetes!AL134</f>
        <v>0</v>
      </c>
      <c r="M134" s="224">
        <f t="shared" si="32"/>
        <v>1</v>
      </c>
      <c r="N134" s="18">
        <f t="shared" si="31"/>
        <v>0</v>
      </c>
      <c r="O134" s="18">
        <f t="shared" si="35"/>
        <v>0</v>
      </c>
      <c r="P134" s="18">
        <f t="shared" si="36"/>
        <v>0</v>
      </c>
      <c r="Q134" s="56">
        <f>IF(ISERROR(SUM(P134:P$206)/N134),0,SUM(P134:P$206)/N134)</f>
        <v>0</v>
      </c>
      <c r="R134" s="132">
        <f>I134+IHD!AM134+IStroke!AM134+BreastCan!AM134+ColonCan!AM134+Diabetes!AM134</f>
        <v>0</v>
      </c>
      <c r="S134" s="18">
        <f t="shared" si="37"/>
        <v>0</v>
      </c>
      <c r="T134" s="56">
        <f>IF(ISERROR(SUM(S134:S$206)/N134),0,SUM(S134:S$206)/N134)</f>
        <v>0</v>
      </c>
      <c r="U134" s="1015">
        <f t="shared" ref="U134:U197" si="40">(P134-G134)</f>
        <v>0</v>
      </c>
      <c r="V134" s="224">
        <f t="shared" ref="V134:V197" si="41">(O134-F134)</f>
        <v>0</v>
      </c>
      <c r="W134" s="991">
        <f t="shared" ref="W134:W197" si="42">(S134-J134)</f>
        <v>0</v>
      </c>
      <c r="X134" s="371">
        <f>IHD!AN134+IStroke!AN134+BreastCan!AN134+ColonCan!AN134+Diabetes!AN134</f>
        <v>0</v>
      </c>
      <c r="Y134" s="1006">
        <f>(U134*InputData!AO134)*EXP(-InputData!$BT$5*(B134-InputData!$B$1))</f>
        <v>0</v>
      </c>
      <c r="Z134" s="1010">
        <f>(W134*InputData!$BT$11)*EXP(-InputData!$BT$5*(B135-InputData!$B$1))</f>
        <v>0</v>
      </c>
      <c r="AA134" s="301"/>
      <c r="AB134" s="301"/>
      <c r="AC134" s="301"/>
      <c r="AD134" s="301"/>
      <c r="AE134" s="301"/>
      <c r="AF134" s="301"/>
    </row>
    <row r="135" spans="1:32">
      <c r="A135" t="s">
        <v>14</v>
      </c>
      <c r="B135">
        <f t="shared" ref="B135:B198" si="43">B134+1</f>
        <v>126</v>
      </c>
      <c r="C135" s="136">
        <f>InputData!C135</f>
        <v>0</v>
      </c>
      <c r="D135" s="55">
        <f t="shared" si="38"/>
        <v>1</v>
      </c>
      <c r="E135" s="18">
        <f t="shared" si="30"/>
        <v>0</v>
      </c>
      <c r="F135" s="18">
        <f t="shared" si="33"/>
        <v>0</v>
      </c>
      <c r="G135" s="18">
        <f t="shared" si="39"/>
        <v>0</v>
      </c>
      <c r="H135" s="56">
        <f>IF(ISERROR(SUM(G135:G$206)/E135),0,SUM(G135:G$206)/E135)</f>
        <v>0</v>
      </c>
      <c r="I135" s="57">
        <f>InputData!F135</f>
        <v>0</v>
      </c>
      <c r="J135" s="18">
        <f t="shared" si="34"/>
        <v>0</v>
      </c>
      <c r="K135" s="56">
        <f>IF(ISERROR(SUM(J135:J$206)/E135),0,SUM(J135:J$206)/E135)</f>
        <v>0</v>
      </c>
      <c r="L135" s="223">
        <f>C135+IHD!AL135+IStroke!AL135+BreastCan!AL135+ColonCan!AL135+Diabetes!AL135</f>
        <v>0</v>
      </c>
      <c r="M135" s="224">
        <f t="shared" si="32"/>
        <v>1</v>
      </c>
      <c r="N135" s="18">
        <f t="shared" si="31"/>
        <v>0</v>
      </c>
      <c r="O135" s="18">
        <f t="shared" si="35"/>
        <v>0</v>
      </c>
      <c r="P135" s="18">
        <f t="shared" si="36"/>
        <v>0</v>
      </c>
      <c r="Q135" s="56">
        <f>IF(ISERROR(SUM(P135:P$206)/N135),0,SUM(P135:P$206)/N135)</f>
        <v>0</v>
      </c>
      <c r="R135" s="132">
        <f>I135+IHD!AM135+IStroke!AM135+BreastCan!AM135+ColonCan!AM135+Diabetes!AM135</f>
        <v>0</v>
      </c>
      <c r="S135" s="18">
        <f t="shared" si="37"/>
        <v>0</v>
      </c>
      <c r="T135" s="56">
        <f>IF(ISERROR(SUM(S135:S$206)/N135),0,SUM(S135:S$206)/N135)</f>
        <v>0</v>
      </c>
      <c r="U135" s="1015">
        <f t="shared" si="40"/>
        <v>0</v>
      </c>
      <c r="V135" s="224">
        <f t="shared" si="41"/>
        <v>0</v>
      </c>
      <c r="W135" s="991">
        <f t="shared" si="42"/>
        <v>0</v>
      </c>
      <c r="X135" s="371">
        <f>IHD!AN135+IStroke!AN135+BreastCan!AN135+ColonCan!AN135+Diabetes!AN135</f>
        <v>0</v>
      </c>
      <c r="Y135" s="1006">
        <f>(U135*InputData!AO135)*EXP(-InputData!$BT$5*(B135-InputData!$B$1))</f>
        <v>0</v>
      </c>
      <c r="Z135" s="1010">
        <f>(W135*InputData!$BT$11)*EXP(-InputData!$BT$5*(B136-InputData!$B$1))</f>
        <v>0</v>
      </c>
      <c r="AA135" s="301"/>
      <c r="AB135" s="301"/>
      <c r="AC135" s="301"/>
      <c r="AD135" s="301"/>
      <c r="AE135" s="301"/>
      <c r="AF135" s="301"/>
    </row>
    <row r="136" spans="1:32">
      <c r="A136" t="s">
        <v>14</v>
      </c>
      <c r="B136">
        <f t="shared" si="43"/>
        <v>127</v>
      </c>
      <c r="C136" s="136">
        <f>InputData!C136</f>
        <v>0</v>
      </c>
      <c r="D136" s="55">
        <f t="shared" si="38"/>
        <v>1</v>
      </c>
      <c r="E136" s="18">
        <f t="shared" si="30"/>
        <v>0</v>
      </c>
      <c r="F136" s="18">
        <f t="shared" si="33"/>
        <v>0</v>
      </c>
      <c r="G136" s="18">
        <f t="shared" si="39"/>
        <v>0</v>
      </c>
      <c r="H136" s="56">
        <f>IF(ISERROR(SUM(G136:G$206)/E136),0,SUM(G136:G$206)/E136)</f>
        <v>0</v>
      </c>
      <c r="I136" s="57">
        <f>InputData!F136</f>
        <v>0</v>
      </c>
      <c r="J136" s="18">
        <f t="shared" si="34"/>
        <v>0</v>
      </c>
      <c r="K136" s="56">
        <f>IF(ISERROR(SUM(J136:J$206)/E136),0,SUM(J136:J$206)/E136)</f>
        <v>0</v>
      </c>
      <c r="L136" s="223">
        <f>C136+IHD!AL136+IStroke!AL136+BreastCan!AL136+ColonCan!AL136+Diabetes!AL136</f>
        <v>0</v>
      </c>
      <c r="M136" s="224">
        <f t="shared" si="32"/>
        <v>1</v>
      </c>
      <c r="N136" s="18">
        <f t="shared" si="31"/>
        <v>0</v>
      </c>
      <c r="O136" s="18">
        <f t="shared" si="35"/>
        <v>0</v>
      </c>
      <c r="P136" s="18">
        <f t="shared" si="36"/>
        <v>0</v>
      </c>
      <c r="Q136" s="56">
        <f>IF(ISERROR(SUM(P136:P$206)/N136),0,SUM(P136:P$206)/N136)</f>
        <v>0</v>
      </c>
      <c r="R136" s="132">
        <f>I136+IHD!AM136+IStroke!AM136+BreastCan!AM136+ColonCan!AM136+Diabetes!AM136</f>
        <v>0</v>
      </c>
      <c r="S136" s="18">
        <f t="shared" si="37"/>
        <v>0</v>
      </c>
      <c r="T136" s="56">
        <f>IF(ISERROR(SUM(S136:S$206)/N136),0,SUM(S136:S$206)/N136)</f>
        <v>0</v>
      </c>
      <c r="U136" s="1015">
        <f t="shared" si="40"/>
        <v>0</v>
      </c>
      <c r="V136" s="224">
        <f t="shared" si="41"/>
        <v>0</v>
      </c>
      <c r="W136" s="991">
        <f t="shared" si="42"/>
        <v>0</v>
      </c>
      <c r="X136" s="371">
        <f>IHD!AN136+IStroke!AN136+BreastCan!AN136+ColonCan!AN136+Diabetes!AN136</f>
        <v>0</v>
      </c>
      <c r="Y136" s="1006">
        <f>(U136*InputData!AO136)*EXP(-InputData!$BT$5*(B136-InputData!$B$1))</f>
        <v>0</v>
      </c>
      <c r="Z136" s="1010">
        <f>(W136*InputData!$BT$11)*EXP(-InputData!$BT$5*(B137-InputData!$B$1))</f>
        <v>0</v>
      </c>
      <c r="AA136" s="301"/>
      <c r="AB136" s="301"/>
      <c r="AC136" s="301"/>
      <c r="AD136" s="301"/>
      <c r="AE136" s="301"/>
      <c r="AF136" s="301"/>
    </row>
    <row r="137" spans="1:32">
      <c r="A137" t="s">
        <v>14</v>
      </c>
      <c r="B137">
        <f t="shared" si="43"/>
        <v>128</v>
      </c>
      <c r="C137" s="136">
        <f>InputData!C137</f>
        <v>0</v>
      </c>
      <c r="D137" s="55">
        <f t="shared" si="38"/>
        <v>1</v>
      </c>
      <c r="E137" s="18">
        <f t="shared" si="30"/>
        <v>0</v>
      </c>
      <c r="F137" s="18">
        <f t="shared" si="33"/>
        <v>0</v>
      </c>
      <c r="G137" s="18">
        <f t="shared" si="39"/>
        <v>0</v>
      </c>
      <c r="H137" s="56">
        <f>IF(ISERROR(SUM(G137:G$206)/E137),0,SUM(G137:G$206)/E137)</f>
        <v>0</v>
      </c>
      <c r="I137" s="57">
        <f>InputData!F137</f>
        <v>0</v>
      </c>
      <c r="J137" s="18">
        <f t="shared" si="34"/>
        <v>0</v>
      </c>
      <c r="K137" s="56">
        <f>IF(ISERROR(SUM(J137:J$206)/E137),0,SUM(J137:J$206)/E137)</f>
        <v>0</v>
      </c>
      <c r="L137" s="223">
        <f>C137+IHD!AL137+IStroke!AL137+BreastCan!AL137+ColonCan!AL137+Diabetes!AL137</f>
        <v>0</v>
      </c>
      <c r="M137" s="224">
        <f t="shared" si="32"/>
        <v>1</v>
      </c>
      <c r="N137" s="18">
        <f t="shared" si="31"/>
        <v>0</v>
      </c>
      <c r="O137" s="18">
        <f t="shared" si="35"/>
        <v>0</v>
      </c>
      <c r="P137" s="18">
        <f t="shared" si="36"/>
        <v>0</v>
      </c>
      <c r="Q137" s="56">
        <f>IF(ISERROR(SUM(P137:P$206)/N137),0,SUM(P137:P$206)/N137)</f>
        <v>0</v>
      </c>
      <c r="R137" s="132">
        <f>I137+IHD!AM137+IStroke!AM137+BreastCan!AM137+ColonCan!AM137+Diabetes!AM137</f>
        <v>0</v>
      </c>
      <c r="S137" s="18">
        <f t="shared" si="37"/>
        <v>0</v>
      </c>
      <c r="T137" s="56">
        <f>IF(ISERROR(SUM(S137:S$206)/N137),0,SUM(S137:S$206)/N137)</f>
        <v>0</v>
      </c>
      <c r="U137" s="1015">
        <f t="shared" si="40"/>
        <v>0</v>
      </c>
      <c r="V137" s="224">
        <f t="shared" si="41"/>
        <v>0</v>
      </c>
      <c r="W137" s="991">
        <f t="shared" si="42"/>
        <v>0</v>
      </c>
      <c r="X137" s="371">
        <f>IHD!AN137+IStroke!AN137+BreastCan!AN137+ColonCan!AN137+Diabetes!AN137</f>
        <v>0</v>
      </c>
      <c r="Y137" s="1006">
        <f>(U137*InputData!AO137)*EXP(-InputData!$BT$5*(B137-InputData!$B$1))</f>
        <v>0</v>
      </c>
      <c r="Z137" s="1010">
        <f>(W137*InputData!$BT$11)*EXP(-InputData!$BT$5*(B138-InputData!$B$1))</f>
        <v>0</v>
      </c>
      <c r="AA137" s="301"/>
      <c r="AB137" s="301"/>
      <c r="AC137" s="301"/>
      <c r="AD137" s="301"/>
      <c r="AE137" s="301"/>
      <c r="AF137" s="301"/>
    </row>
    <row r="138" spans="1:32">
      <c r="A138" t="s">
        <v>14</v>
      </c>
      <c r="B138">
        <f t="shared" si="43"/>
        <v>129</v>
      </c>
      <c r="C138" s="136">
        <f>InputData!C138</f>
        <v>0</v>
      </c>
      <c r="D138" s="55">
        <f t="shared" si="38"/>
        <v>1</v>
      </c>
      <c r="E138" s="18">
        <f t="shared" si="30"/>
        <v>0</v>
      </c>
      <c r="F138" s="18">
        <f t="shared" si="33"/>
        <v>0</v>
      </c>
      <c r="G138" s="18">
        <f t="shared" si="39"/>
        <v>0</v>
      </c>
      <c r="H138" s="56">
        <f>IF(ISERROR(SUM(G138:G$206)/E138),0,SUM(G138:G$206)/E138)</f>
        <v>0</v>
      </c>
      <c r="I138" s="57">
        <f>InputData!F138</f>
        <v>0</v>
      </c>
      <c r="J138" s="18">
        <f t="shared" si="34"/>
        <v>0</v>
      </c>
      <c r="K138" s="56">
        <f>IF(ISERROR(SUM(J138:J$206)/E138),0,SUM(J138:J$206)/E138)</f>
        <v>0</v>
      </c>
      <c r="L138" s="223">
        <f>C138+IHD!AL138+IStroke!AL138+BreastCan!AL138+ColonCan!AL138+Diabetes!AL138</f>
        <v>0</v>
      </c>
      <c r="M138" s="224">
        <f t="shared" si="32"/>
        <v>1</v>
      </c>
      <c r="N138" s="18">
        <f t="shared" si="31"/>
        <v>0</v>
      </c>
      <c r="O138" s="18">
        <f t="shared" si="35"/>
        <v>0</v>
      </c>
      <c r="P138" s="18">
        <f t="shared" si="36"/>
        <v>0</v>
      </c>
      <c r="Q138" s="56">
        <f>IF(ISERROR(SUM(P138:P$206)/N138),0,SUM(P138:P$206)/N138)</f>
        <v>0</v>
      </c>
      <c r="R138" s="132">
        <f>I138+IHD!AM138+IStroke!AM138+BreastCan!AM138+ColonCan!AM138+Diabetes!AM138</f>
        <v>0</v>
      </c>
      <c r="S138" s="18">
        <f t="shared" si="37"/>
        <v>0</v>
      </c>
      <c r="T138" s="56">
        <f>IF(ISERROR(SUM(S138:S$206)/N138),0,SUM(S138:S$206)/N138)</f>
        <v>0</v>
      </c>
      <c r="U138" s="1015">
        <f t="shared" si="40"/>
        <v>0</v>
      </c>
      <c r="V138" s="224">
        <f t="shared" si="41"/>
        <v>0</v>
      </c>
      <c r="W138" s="991">
        <f t="shared" si="42"/>
        <v>0</v>
      </c>
      <c r="X138" s="371">
        <f>IHD!AN138+IStroke!AN138+BreastCan!AN138+ColonCan!AN138+Diabetes!AN138</f>
        <v>0</v>
      </c>
      <c r="Y138" s="1006">
        <f>(U138*InputData!AO138)*EXP(-InputData!$BT$5*(B138-InputData!$B$1))</f>
        <v>0</v>
      </c>
      <c r="Z138" s="1010">
        <f>(W138*InputData!$BT$11)*EXP(-InputData!$BT$5*(B139-InputData!$B$1))</f>
        <v>0</v>
      </c>
      <c r="AA138" s="301"/>
      <c r="AB138" s="301"/>
      <c r="AC138" s="301"/>
      <c r="AD138" s="301"/>
      <c r="AE138" s="301"/>
      <c r="AF138" s="301"/>
    </row>
    <row r="139" spans="1:32">
      <c r="A139" t="s">
        <v>14</v>
      </c>
      <c r="B139">
        <f t="shared" si="43"/>
        <v>130</v>
      </c>
      <c r="C139" s="136">
        <f>InputData!C139</f>
        <v>0</v>
      </c>
      <c r="D139" s="55">
        <f t="shared" si="38"/>
        <v>1</v>
      </c>
      <c r="E139" s="18">
        <f t="shared" ref="E139:E170" si="44">E138-F138</f>
        <v>0</v>
      </c>
      <c r="F139" s="18">
        <f t="shared" si="33"/>
        <v>0</v>
      </c>
      <c r="G139" s="18">
        <f t="shared" si="39"/>
        <v>0</v>
      </c>
      <c r="H139" s="56">
        <f>IF(ISERROR(SUM(G139:G$206)/E139),0,SUM(G139:G$206)/E139)</f>
        <v>0</v>
      </c>
      <c r="I139" s="57">
        <f>InputData!F139</f>
        <v>0</v>
      </c>
      <c r="J139" s="18">
        <f t="shared" si="34"/>
        <v>0</v>
      </c>
      <c r="K139" s="56">
        <f>IF(ISERROR(SUM(J139:J$206)/E139),0,SUM(J139:J$206)/E139)</f>
        <v>0</v>
      </c>
      <c r="L139" s="223">
        <f>C139+IHD!AL139+IStroke!AL139+BreastCan!AL139+ColonCan!AL139+Diabetes!AL139</f>
        <v>0</v>
      </c>
      <c r="M139" s="224">
        <f t="shared" si="32"/>
        <v>1</v>
      </c>
      <c r="N139" s="18">
        <f t="shared" ref="N139:N170" si="45">N138-O138</f>
        <v>0</v>
      </c>
      <c r="O139" s="18">
        <f t="shared" si="35"/>
        <v>0</v>
      </c>
      <c r="P139" s="18">
        <f t="shared" si="36"/>
        <v>0</v>
      </c>
      <c r="Q139" s="56">
        <f>IF(ISERROR(SUM(P139:P$206)/N139),0,SUM(P139:P$206)/N139)</f>
        <v>0</v>
      </c>
      <c r="R139" s="132">
        <f>I139+IHD!AM139+IStroke!AM139+BreastCan!AM139+ColonCan!AM139+Diabetes!AM139</f>
        <v>0</v>
      </c>
      <c r="S139" s="18">
        <f t="shared" si="37"/>
        <v>0</v>
      </c>
      <c r="T139" s="56">
        <f>IF(ISERROR(SUM(S139:S$206)/N139),0,SUM(S139:S$206)/N139)</f>
        <v>0</v>
      </c>
      <c r="U139" s="1015">
        <f t="shared" si="40"/>
        <v>0</v>
      </c>
      <c r="V139" s="224">
        <f t="shared" si="41"/>
        <v>0</v>
      </c>
      <c r="W139" s="991">
        <f t="shared" si="42"/>
        <v>0</v>
      </c>
      <c r="X139" s="371">
        <f>IHD!AN139+IStroke!AN139+BreastCan!AN139+ColonCan!AN139+Diabetes!AN139</f>
        <v>0</v>
      </c>
      <c r="Y139" s="1006">
        <f>(U139*InputData!AO139)*EXP(-InputData!$BT$5*(B139-InputData!$B$1))</f>
        <v>0</v>
      </c>
      <c r="Z139" s="1010">
        <f>(W139*InputData!$BT$11)*EXP(-InputData!$BT$5*(B140-InputData!$B$1))</f>
        <v>0</v>
      </c>
      <c r="AA139" s="301"/>
      <c r="AB139" s="301"/>
      <c r="AC139" s="301"/>
      <c r="AD139" s="301"/>
      <c r="AE139" s="301"/>
      <c r="AF139" s="301"/>
    </row>
    <row r="140" spans="1:32">
      <c r="A140" t="s">
        <v>14</v>
      </c>
      <c r="B140">
        <f t="shared" si="43"/>
        <v>131</v>
      </c>
      <c r="C140" s="136">
        <f>InputData!C140</f>
        <v>0</v>
      </c>
      <c r="D140" s="55">
        <f t="shared" si="38"/>
        <v>1</v>
      </c>
      <c r="E140" s="18">
        <f t="shared" si="44"/>
        <v>0</v>
      </c>
      <c r="F140" s="18">
        <f t="shared" si="33"/>
        <v>0</v>
      </c>
      <c r="G140" s="18">
        <f t="shared" si="39"/>
        <v>0</v>
      </c>
      <c r="H140" s="56">
        <f>IF(ISERROR(SUM(G140:G$206)/E140),0,SUM(G140:G$206)/E140)</f>
        <v>0</v>
      </c>
      <c r="I140" s="57">
        <f>InputData!F140</f>
        <v>0</v>
      </c>
      <c r="J140" s="18">
        <f t="shared" si="34"/>
        <v>0</v>
      </c>
      <c r="K140" s="56">
        <f>IF(ISERROR(SUM(J140:J$206)/E140),0,SUM(J140:J$206)/E140)</f>
        <v>0</v>
      </c>
      <c r="L140" s="223">
        <f>C140+IHD!AL140+IStroke!AL140+BreastCan!AL140+ColonCan!AL140+Diabetes!AL140</f>
        <v>0</v>
      </c>
      <c r="M140" s="224">
        <f t="shared" si="32"/>
        <v>1</v>
      </c>
      <c r="N140" s="18">
        <f t="shared" si="45"/>
        <v>0</v>
      </c>
      <c r="O140" s="18">
        <f t="shared" si="35"/>
        <v>0</v>
      </c>
      <c r="P140" s="18">
        <f t="shared" si="36"/>
        <v>0</v>
      </c>
      <c r="Q140" s="56">
        <f>IF(ISERROR(SUM(P140:P$206)/N140),0,SUM(P140:P$206)/N140)</f>
        <v>0</v>
      </c>
      <c r="R140" s="132">
        <f>I140+IHD!AM140+IStroke!AM140+BreastCan!AM140+ColonCan!AM140+Diabetes!AM140</f>
        <v>0</v>
      </c>
      <c r="S140" s="18">
        <f t="shared" si="37"/>
        <v>0</v>
      </c>
      <c r="T140" s="56">
        <f>IF(ISERROR(SUM(S140:S$206)/N140),0,SUM(S140:S$206)/N140)</f>
        <v>0</v>
      </c>
      <c r="U140" s="1015">
        <f t="shared" si="40"/>
        <v>0</v>
      </c>
      <c r="V140" s="224">
        <f t="shared" si="41"/>
        <v>0</v>
      </c>
      <c r="W140" s="991">
        <f t="shared" si="42"/>
        <v>0</v>
      </c>
      <c r="X140" s="371">
        <f>IHD!AN140+IStroke!AN140+BreastCan!AN140+ColonCan!AN140+Diabetes!AN140</f>
        <v>0</v>
      </c>
      <c r="Y140" s="1006">
        <f>(U140*InputData!AO140)*EXP(-InputData!$BT$5*(B140-InputData!$B$1))</f>
        <v>0</v>
      </c>
      <c r="Z140" s="1010">
        <f>(W140*InputData!$BT$11)*EXP(-InputData!$BT$5*(B141-InputData!$B$1))</f>
        <v>0</v>
      </c>
      <c r="AA140" s="301"/>
      <c r="AB140" s="301"/>
      <c r="AC140" s="301"/>
      <c r="AD140" s="301"/>
      <c r="AE140" s="301"/>
      <c r="AF140" s="301"/>
    </row>
    <row r="141" spans="1:32">
      <c r="A141" t="s">
        <v>14</v>
      </c>
      <c r="B141">
        <f t="shared" si="43"/>
        <v>132</v>
      </c>
      <c r="C141" s="136">
        <f>InputData!C141</f>
        <v>0</v>
      </c>
      <c r="D141" s="55">
        <f t="shared" si="38"/>
        <v>1</v>
      </c>
      <c r="E141" s="18">
        <f t="shared" si="44"/>
        <v>0</v>
      </c>
      <c r="F141" s="18">
        <f t="shared" si="33"/>
        <v>0</v>
      </c>
      <c r="G141" s="18">
        <f t="shared" si="39"/>
        <v>0</v>
      </c>
      <c r="H141" s="56">
        <f>IF(ISERROR(SUM(G141:G$206)/E141),0,SUM(G141:G$206)/E141)</f>
        <v>0</v>
      </c>
      <c r="I141" s="57">
        <f>InputData!F141</f>
        <v>0</v>
      </c>
      <c r="J141" s="18">
        <f t="shared" si="34"/>
        <v>0</v>
      </c>
      <c r="K141" s="56">
        <f>IF(ISERROR(SUM(J141:J$206)/E141),0,SUM(J141:J$206)/E141)</f>
        <v>0</v>
      </c>
      <c r="L141" s="223">
        <f>C141+IHD!AL141+IStroke!AL141+BreastCan!AL141+ColonCan!AL141+Diabetes!AL141</f>
        <v>0</v>
      </c>
      <c r="M141" s="224">
        <f t="shared" si="32"/>
        <v>1</v>
      </c>
      <c r="N141" s="18">
        <f t="shared" si="45"/>
        <v>0</v>
      </c>
      <c r="O141" s="18">
        <f t="shared" si="35"/>
        <v>0</v>
      </c>
      <c r="P141" s="18">
        <f t="shared" si="36"/>
        <v>0</v>
      </c>
      <c r="Q141" s="56">
        <f>IF(ISERROR(SUM(P141:P$206)/N141),0,SUM(P141:P$206)/N141)</f>
        <v>0</v>
      </c>
      <c r="R141" s="132">
        <f>I141+IHD!AM141+IStroke!AM141+BreastCan!AM141+ColonCan!AM141+Diabetes!AM141</f>
        <v>0</v>
      </c>
      <c r="S141" s="18">
        <f t="shared" si="37"/>
        <v>0</v>
      </c>
      <c r="T141" s="56">
        <f>IF(ISERROR(SUM(S141:S$206)/N141),0,SUM(S141:S$206)/N141)</f>
        <v>0</v>
      </c>
      <c r="U141" s="1015">
        <f t="shared" si="40"/>
        <v>0</v>
      </c>
      <c r="V141" s="224">
        <f t="shared" si="41"/>
        <v>0</v>
      </c>
      <c r="W141" s="991">
        <f t="shared" si="42"/>
        <v>0</v>
      </c>
      <c r="X141" s="371">
        <f>IHD!AN141+IStroke!AN141+BreastCan!AN141+ColonCan!AN141+Diabetes!AN141</f>
        <v>0</v>
      </c>
      <c r="Y141" s="1006">
        <f>(U141*InputData!AO141)*EXP(-InputData!$BT$5*(B141-InputData!$B$1))</f>
        <v>0</v>
      </c>
      <c r="Z141" s="1010">
        <f>(W141*InputData!$BT$11)*EXP(-InputData!$BT$5*(B142-InputData!$B$1))</f>
        <v>0</v>
      </c>
      <c r="AA141" s="301"/>
      <c r="AB141" s="301"/>
      <c r="AC141" s="301"/>
      <c r="AD141" s="301"/>
      <c r="AE141" s="301"/>
      <c r="AF141" s="301"/>
    </row>
    <row r="142" spans="1:32">
      <c r="A142" t="s">
        <v>14</v>
      </c>
      <c r="B142">
        <f t="shared" si="43"/>
        <v>133</v>
      </c>
      <c r="C142" s="136">
        <f>InputData!C142</f>
        <v>0</v>
      </c>
      <c r="D142" s="55">
        <f t="shared" si="38"/>
        <v>1</v>
      </c>
      <c r="E142" s="18">
        <f t="shared" si="44"/>
        <v>0</v>
      </c>
      <c r="F142" s="18">
        <f t="shared" si="33"/>
        <v>0</v>
      </c>
      <c r="G142" s="18">
        <f t="shared" si="39"/>
        <v>0</v>
      </c>
      <c r="H142" s="56">
        <f>IF(ISERROR(SUM(G142:G$206)/E142),0,SUM(G142:G$206)/E142)</f>
        <v>0</v>
      </c>
      <c r="I142" s="57">
        <f>InputData!F142</f>
        <v>0</v>
      </c>
      <c r="J142" s="18">
        <f t="shared" si="34"/>
        <v>0</v>
      </c>
      <c r="K142" s="56">
        <f>IF(ISERROR(SUM(J142:J$206)/E142),0,SUM(J142:J$206)/E142)</f>
        <v>0</v>
      </c>
      <c r="L142" s="223">
        <f>C142+IHD!AL142+IStroke!AL142+BreastCan!AL142+ColonCan!AL142+Diabetes!AL142</f>
        <v>0</v>
      </c>
      <c r="M142" s="224">
        <f t="shared" si="32"/>
        <v>1</v>
      </c>
      <c r="N142" s="18">
        <f t="shared" si="45"/>
        <v>0</v>
      </c>
      <c r="O142" s="18">
        <f t="shared" si="35"/>
        <v>0</v>
      </c>
      <c r="P142" s="18">
        <f t="shared" si="36"/>
        <v>0</v>
      </c>
      <c r="Q142" s="56">
        <f>IF(ISERROR(SUM(P142:P$206)/N142),0,SUM(P142:P$206)/N142)</f>
        <v>0</v>
      </c>
      <c r="R142" s="132">
        <f>I142+IHD!AM142+IStroke!AM142+BreastCan!AM142+ColonCan!AM142+Diabetes!AM142</f>
        <v>0</v>
      </c>
      <c r="S142" s="18">
        <f t="shared" si="37"/>
        <v>0</v>
      </c>
      <c r="T142" s="56">
        <f>IF(ISERROR(SUM(S142:S$206)/N142),0,SUM(S142:S$206)/N142)</f>
        <v>0</v>
      </c>
      <c r="U142" s="1015">
        <f t="shared" si="40"/>
        <v>0</v>
      </c>
      <c r="V142" s="224">
        <f t="shared" si="41"/>
        <v>0</v>
      </c>
      <c r="W142" s="991">
        <f t="shared" si="42"/>
        <v>0</v>
      </c>
      <c r="X142" s="371">
        <f>IHD!AN142+IStroke!AN142+BreastCan!AN142+ColonCan!AN142+Diabetes!AN142</f>
        <v>0</v>
      </c>
      <c r="Y142" s="1006">
        <f>(U142*InputData!AO142)*EXP(-InputData!$BT$5*(B142-InputData!$B$1))</f>
        <v>0</v>
      </c>
      <c r="Z142" s="1010">
        <f>(W142*InputData!$BT$11)*EXP(-InputData!$BT$5*(B143-InputData!$B$1))</f>
        <v>0</v>
      </c>
      <c r="AA142" s="301"/>
      <c r="AB142" s="301"/>
      <c r="AC142" s="301"/>
      <c r="AD142" s="301"/>
      <c r="AE142" s="301"/>
      <c r="AF142" s="301"/>
    </row>
    <row r="143" spans="1:32">
      <c r="A143" t="s">
        <v>14</v>
      </c>
      <c r="B143">
        <f t="shared" si="43"/>
        <v>134</v>
      </c>
      <c r="C143" s="136">
        <f>InputData!C143</f>
        <v>0</v>
      </c>
      <c r="D143" s="55">
        <f t="shared" si="38"/>
        <v>1</v>
      </c>
      <c r="E143" s="18">
        <f t="shared" si="44"/>
        <v>0</v>
      </c>
      <c r="F143" s="18">
        <f t="shared" si="33"/>
        <v>0</v>
      </c>
      <c r="G143" s="18">
        <f t="shared" si="39"/>
        <v>0</v>
      </c>
      <c r="H143" s="56">
        <f>IF(ISERROR(SUM(G143:G$206)/E143),0,SUM(G143:G$206)/E143)</f>
        <v>0</v>
      </c>
      <c r="I143" s="57">
        <f>InputData!F143</f>
        <v>0</v>
      </c>
      <c r="J143" s="18">
        <f t="shared" si="34"/>
        <v>0</v>
      </c>
      <c r="K143" s="56">
        <f>IF(ISERROR(SUM(J143:J$206)/E143),0,SUM(J143:J$206)/E143)</f>
        <v>0</v>
      </c>
      <c r="L143" s="223">
        <f>C143+IHD!AL143+IStroke!AL143+BreastCan!AL143+ColonCan!AL143+Diabetes!AL143</f>
        <v>0</v>
      </c>
      <c r="M143" s="224">
        <f t="shared" si="32"/>
        <v>1</v>
      </c>
      <c r="N143" s="18">
        <f t="shared" si="45"/>
        <v>0</v>
      </c>
      <c r="O143" s="18">
        <f t="shared" si="35"/>
        <v>0</v>
      </c>
      <c r="P143" s="18">
        <f t="shared" si="36"/>
        <v>0</v>
      </c>
      <c r="Q143" s="56">
        <f>IF(ISERROR(SUM(P143:P$206)/N143),0,SUM(P143:P$206)/N143)</f>
        <v>0</v>
      </c>
      <c r="R143" s="132">
        <f>I143+IHD!AM143+IStroke!AM143+BreastCan!AM143+ColonCan!AM143+Diabetes!AM143</f>
        <v>0</v>
      </c>
      <c r="S143" s="18">
        <f t="shared" si="37"/>
        <v>0</v>
      </c>
      <c r="T143" s="56">
        <f>IF(ISERROR(SUM(S143:S$206)/N143),0,SUM(S143:S$206)/N143)</f>
        <v>0</v>
      </c>
      <c r="U143" s="1015">
        <f t="shared" si="40"/>
        <v>0</v>
      </c>
      <c r="V143" s="224">
        <f t="shared" si="41"/>
        <v>0</v>
      </c>
      <c r="W143" s="991">
        <f t="shared" si="42"/>
        <v>0</v>
      </c>
      <c r="X143" s="371">
        <f>IHD!AN143+IStroke!AN143+BreastCan!AN143+ColonCan!AN143+Diabetes!AN143</f>
        <v>0</v>
      </c>
      <c r="Y143" s="1006">
        <f>(U143*InputData!AO143)*EXP(-InputData!$BT$5*(B143-InputData!$B$1))</f>
        <v>0</v>
      </c>
      <c r="Z143" s="1010">
        <f>(W143*InputData!$BT$11)*EXP(-InputData!$BT$5*(B144-InputData!$B$1))</f>
        <v>0</v>
      </c>
      <c r="AA143" s="301"/>
      <c r="AB143" s="301"/>
      <c r="AC143" s="301"/>
      <c r="AD143" s="301"/>
      <c r="AE143" s="301"/>
      <c r="AF143" s="301"/>
    </row>
    <row r="144" spans="1:32">
      <c r="A144" t="s">
        <v>14</v>
      </c>
      <c r="B144">
        <f t="shared" si="43"/>
        <v>135</v>
      </c>
      <c r="C144" s="136">
        <f>InputData!C144</f>
        <v>0</v>
      </c>
      <c r="D144" s="55">
        <f t="shared" si="38"/>
        <v>1</v>
      </c>
      <c r="E144" s="18">
        <f t="shared" si="44"/>
        <v>0</v>
      </c>
      <c r="F144" s="18">
        <f t="shared" si="33"/>
        <v>0</v>
      </c>
      <c r="G144" s="18">
        <f t="shared" si="39"/>
        <v>0</v>
      </c>
      <c r="H144" s="56">
        <f>IF(ISERROR(SUM(G144:G$206)/E144),0,SUM(G144:G$206)/E144)</f>
        <v>0</v>
      </c>
      <c r="I144" s="57">
        <f>InputData!F144</f>
        <v>0</v>
      </c>
      <c r="J144" s="18">
        <f t="shared" si="34"/>
        <v>0</v>
      </c>
      <c r="K144" s="56">
        <f>IF(ISERROR(SUM(J144:J$206)/E144),0,SUM(J144:J$206)/E144)</f>
        <v>0</v>
      </c>
      <c r="L144" s="223">
        <f>C144+IHD!AL144+IStroke!AL144+BreastCan!AL144+ColonCan!AL144+Diabetes!AL144</f>
        <v>0</v>
      </c>
      <c r="M144" s="224">
        <f t="shared" si="32"/>
        <v>1</v>
      </c>
      <c r="N144" s="18">
        <f t="shared" si="45"/>
        <v>0</v>
      </c>
      <c r="O144" s="18">
        <f t="shared" si="35"/>
        <v>0</v>
      </c>
      <c r="P144" s="18">
        <f t="shared" si="36"/>
        <v>0</v>
      </c>
      <c r="Q144" s="56">
        <f>IF(ISERROR(SUM(P144:P$206)/N144),0,SUM(P144:P$206)/N144)</f>
        <v>0</v>
      </c>
      <c r="R144" s="132">
        <f>I144+IHD!AM144+IStroke!AM144+BreastCan!AM144+ColonCan!AM144+Diabetes!AM144</f>
        <v>0</v>
      </c>
      <c r="S144" s="18">
        <f t="shared" si="37"/>
        <v>0</v>
      </c>
      <c r="T144" s="56">
        <f>IF(ISERROR(SUM(S144:S$206)/N144),0,SUM(S144:S$206)/N144)</f>
        <v>0</v>
      </c>
      <c r="U144" s="1015">
        <f t="shared" si="40"/>
        <v>0</v>
      </c>
      <c r="V144" s="224">
        <f t="shared" si="41"/>
        <v>0</v>
      </c>
      <c r="W144" s="991">
        <f t="shared" si="42"/>
        <v>0</v>
      </c>
      <c r="X144" s="371">
        <f>IHD!AN144+IStroke!AN144+BreastCan!AN144+ColonCan!AN144+Diabetes!AN144</f>
        <v>0</v>
      </c>
      <c r="Y144" s="1006">
        <f>(U144*InputData!AO144)*EXP(-InputData!$BT$5*(B144-InputData!$B$1))</f>
        <v>0</v>
      </c>
      <c r="Z144" s="1010">
        <f>(W144*InputData!$BT$11)*EXP(-InputData!$BT$5*(B145-InputData!$B$1))</f>
        <v>0</v>
      </c>
      <c r="AA144" s="301"/>
      <c r="AB144" s="301"/>
      <c r="AC144" s="301"/>
      <c r="AD144" s="301"/>
      <c r="AE144" s="301"/>
      <c r="AF144" s="301"/>
    </row>
    <row r="145" spans="1:32">
      <c r="A145" t="s">
        <v>14</v>
      </c>
      <c r="B145">
        <f t="shared" si="43"/>
        <v>136</v>
      </c>
      <c r="C145" s="136">
        <f>InputData!C145</f>
        <v>0</v>
      </c>
      <c r="D145" s="55">
        <f t="shared" si="38"/>
        <v>1</v>
      </c>
      <c r="E145" s="18">
        <f t="shared" si="44"/>
        <v>0</v>
      </c>
      <c r="F145" s="18">
        <f t="shared" si="33"/>
        <v>0</v>
      </c>
      <c r="G145" s="18">
        <f t="shared" si="39"/>
        <v>0</v>
      </c>
      <c r="H145" s="56">
        <f>IF(ISERROR(SUM(G145:G$206)/E145),0,SUM(G145:G$206)/E145)</f>
        <v>0</v>
      </c>
      <c r="I145" s="57">
        <f>InputData!F145</f>
        <v>0</v>
      </c>
      <c r="J145" s="18">
        <f t="shared" si="34"/>
        <v>0</v>
      </c>
      <c r="K145" s="56">
        <f>IF(ISERROR(SUM(J145:J$206)/E145),0,SUM(J145:J$206)/E145)</f>
        <v>0</v>
      </c>
      <c r="L145" s="223">
        <f>C145+IHD!AL145+IStroke!AL145+BreastCan!AL145+ColonCan!AL145+Diabetes!AL145</f>
        <v>0</v>
      </c>
      <c r="M145" s="224">
        <f t="shared" si="32"/>
        <v>1</v>
      </c>
      <c r="N145" s="18">
        <f t="shared" si="45"/>
        <v>0</v>
      </c>
      <c r="O145" s="18">
        <f t="shared" si="35"/>
        <v>0</v>
      </c>
      <c r="P145" s="18">
        <f t="shared" si="36"/>
        <v>0</v>
      </c>
      <c r="Q145" s="56">
        <f>IF(ISERROR(SUM(P145:P$206)/N145),0,SUM(P145:P$206)/N145)</f>
        <v>0</v>
      </c>
      <c r="R145" s="132">
        <f>I145+IHD!AM145+IStroke!AM145+BreastCan!AM145+ColonCan!AM145+Diabetes!AM145</f>
        <v>0</v>
      </c>
      <c r="S145" s="18">
        <f t="shared" si="37"/>
        <v>0</v>
      </c>
      <c r="T145" s="56">
        <f>IF(ISERROR(SUM(S145:S$206)/N145),0,SUM(S145:S$206)/N145)</f>
        <v>0</v>
      </c>
      <c r="U145" s="1015">
        <f t="shared" si="40"/>
        <v>0</v>
      </c>
      <c r="V145" s="224">
        <f t="shared" si="41"/>
        <v>0</v>
      </c>
      <c r="W145" s="991">
        <f t="shared" si="42"/>
        <v>0</v>
      </c>
      <c r="X145" s="371">
        <f>IHD!AN145+IStroke!AN145+BreastCan!AN145+ColonCan!AN145+Diabetes!AN145</f>
        <v>0</v>
      </c>
      <c r="Y145" s="1006">
        <f>(U145*InputData!AO145)*EXP(-InputData!$BT$5*(B145-InputData!$B$1))</f>
        <v>0</v>
      </c>
      <c r="Z145" s="1010">
        <f>(W145*InputData!$BT$11)*EXP(-InputData!$BT$5*(B146-InputData!$B$1))</f>
        <v>0</v>
      </c>
      <c r="AA145" s="301"/>
      <c r="AB145" s="301"/>
      <c r="AC145" s="301"/>
      <c r="AD145" s="301"/>
      <c r="AE145" s="301"/>
      <c r="AF145" s="301"/>
    </row>
    <row r="146" spans="1:32">
      <c r="A146" t="s">
        <v>14</v>
      </c>
      <c r="B146">
        <f t="shared" si="43"/>
        <v>137</v>
      </c>
      <c r="C146" s="136">
        <f>InputData!C146</f>
        <v>0</v>
      </c>
      <c r="D146" s="55">
        <f t="shared" si="38"/>
        <v>1</v>
      </c>
      <c r="E146" s="18">
        <f t="shared" si="44"/>
        <v>0</v>
      </c>
      <c r="F146" s="18">
        <f t="shared" si="33"/>
        <v>0</v>
      </c>
      <c r="G146" s="18">
        <f t="shared" si="39"/>
        <v>0</v>
      </c>
      <c r="H146" s="56">
        <f>IF(ISERROR(SUM(G146:G$206)/E146),0,SUM(G146:G$206)/E146)</f>
        <v>0</v>
      </c>
      <c r="I146" s="57">
        <f>InputData!F146</f>
        <v>0</v>
      </c>
      <c r="J146" s="18">
        <f t="shared" si="34"/>
        <v>0</v>
      </c>
      <c r="K146" s="56">
        <f>IF(ISERROR(SUM(J146:J$206)/E146),0,SUM(J146:J$206)/E146)</f>
        <v>0</v>
      </c>
      <c r="L146" s="223">
        <f>C146+IHD!AL146+IStroke!AL146+BreastCan!AL146+ColonCan!AL146+Diabetes!AL146</f>
        <v>0</v>
      </c>
      <c r="M146" s="224">
        <f t="shared" si="32"/>
        <v>1</v>
      </c>
      <c r="N146" s="18">
        <f t="shared" si="45"/>
        <v>0</v>
      </c>
      <c r="O146" s="18">
        <f t="shared" si="35"/>
        <v>0</v>
      </c>
      <c r="P146" s="18">
        <f t="shared" si="36"/>
        <v>0</v>
      </c>
      <c r="Q146" s="56">
        <f>IF(ISERROR(SUM(P146:P$206)/N146),0,SUM(P146:P$206)/N146)</f>
        <v>0</v>
      </c>
      <c r="R146" s="132">
        <f>I146+IHD!AM146+IStroke!AM146+BreastCan!AM146+ColonCan!AM146+Diabetes!AM146</f>
        <v>0</v>
      </c>
      <c r="S146" s="18">
        <f t="shared" si="37"/>
        <v>0</v>
      </c>
      <c r="T146" s="56">
        <f>IF(ISERROR(SUM(S146:S$206)/N146),0,SUM(S146:S$206)/N146)</f>
        <v>0</v>
      </c>
      <c r="U146" s="1015">
        <f t="shared" si="40"/>
        <v>0</v>
      </c>
      <c r="V146" s="224">
        <f t="shared" si="41"/>
        <v>0</v>
      </c>
      <c r="W146" s="991">
        <f t="shared" si="42"/>
        <v>0</v>
      </c>
      <c r="X146" s="371">
        <f>IHD!AN146+IStroke!AN146+BreastCan!AN146+ColonCan!AN146+Diabetes!AN146</f>
        <v>0</v>
      </c>
      <c r="Y146" s="1006">
        <f>(U146*InputData!AO146)*EXP(-InputData!$BT$5*(B146-InputData!$B$1))</f>
        <v>0</v>
      </c>
      <c r="Z146" s="1010">
        <f>(W146*InputData!$BT$11)*EXP(-InputData!$BT$5*(B147-InputData!$B$1))</f>
        <v>0</v>
      </c>
      <c r="AA146" s="301"/>
      <c r="AB146" s="301"/>
      <c r="AC146" s="301"/>
      <c r="AD146" s="301"/>
      <c r="AE146" s="301"/>
      <c r="AF146" s="301"/>
    </row>
    <row r="147" spans="1:32">
      <c r="A147" t="s">
        <v>14</v>
      </c>
      <c r="B147">
        <f t="shared" si="43"/>
        <v>138</v>
      </c>
      <c r="C147" s="136">
        <f>InputData!C147</f>
        <v>0</v>
      </c>
      <c r="D147" s="55">
        <f t="shared" si="38"/>
        <v>1</v>
      </c>
      <c r="E147" s="18">
        <f t="shared" si="44"/>
        <v>0</v>
      </c>
      <c r="F147" s="18">
        <f t="shared" si="33"/>
        <v>0</v>
      </c>
      <c r="G147" s="18">
        <f t="shared" si="39"/>
        <v>0</v>
      </c>
      <c r="H147" s="56">
        <f>IF(ISERROR(SUM(G147:G$206)/E147),0,SUM(G147:G$206)/E147)</f>
        <v>0</v>
      </c>
      <c r="I147" s="57">
        <f>InputData!F147</f>
        <v>0</v>
      </c>
      <c r="J147" s="18">
        <f t="shared" si="34"/>
        <v>0</v>
      </c>
      <c r="K147" s="56">
        <f>IF(ISERROR(SUM(J147:J$206)/E147),0,SUM(J147:J$206)/E147)</f>
        <v>0</v>
      </c>
      <c r="L147" s="223">
        <f>C147+IHD!AL147+IStroke!AL147+BreastCan!AL147+ColonCan!AL147+Diabetes!AL147</f>
        <v>0</v>
      </c>
      <c r="M147" s="224">
        <f t="shared" si="32"/>
        <v>1</v>
      </c>
      <c r="N147" s="18">
        <f t="shared" si="45"/>
        <v>0</v>
      </c>
      <c r="O147" s="18">
        <f t="shared" si="35"/>
        <v>0</v>
      </c>
      <c r="P147" s="18">
        <f t="shared" si="36"/>
        <v>0</v>
      </c>
      <c r="Q147" s="56">
        <f>IF(ISERROR(SUM(P147:P$206)/N147),0,SUM(P147:P$206)/N147)</f>
        <v>0</v>
      </c>
      <c r="R147" s="132">
        <f>I147+IHD!AM147+IStroke!AM147+BreastCan!AM147+ColonCan!AM147+Diabetes!AM147</f>
        <v>0</v>
      </c>
      <c r="S147" s="18">
        <f t="shared" si="37"/>
        <v>0</v>
      </c>
      <c r="T147" s="56">
        <f>IF(ISERROR(SUM(S147:S$206)/N147),0,SUM(S147:S$206)/N147)</f>
        <v>0</v>
      </c>
      <c r="U147" s="1015">
        <f t="shared" si="40"/>
        <v>0</v>
      </c>
      <c r="V147" s="224">
        <f t="shared" si="41"/>
        <v>0</v>
      </c>
      <c r="W147" s="991">
        <f t="shared" si="42"/>
        <v>0</v>
      </c>
      <c r="X147" s="371">
        <f>IHD!AN147+IStroke!AN147+BreastCan!AN147+ColonCan!AN147+Diabetes!AN147</f>
        <v>0</v>
      </c>
      <c r="Y147" s="1006">
        <f>(U147*InputData!AO147)*EXP(-InputData!$BT$5*(B147-InputData!$B$1))</f>
        <v>0</v>
      </c>
      <c r="Z147" s="1010">
        <f>(W147*InputData!$BT$11)*EXP(-InputData!$BT$5*(B148-InputData!$B$1))</f>
        <v>0</v>
      </c>
      <c r="AA147" s="301"/>
      <c r="AB147" s="301"/>
      <c r="AC147" s="301"/>
      <c r="AD147" s="301"/>
      <c r="AE147" s="301"/>
      <c r="AF147" s="301"/>
    </row>
    <row r="148" spans="1:32">
      <c r="A148" t="s">
        <v>14</v>
      </c>
      <c r="B148">
        <f t="shared" si="43"/>
        <v>139</v>
      </c>
      <c r="C148" s="136">
        <f>InputData!C148</f>
        <v>0</v>
      </c>
      <c r="D148" s="55">
        <f t="shared" si="38"/>
        <v>1</v>
      </c>
      <c r="E148" s="18">
        <f t="shared" si="44"/>
        <v>0</v>
      </c>
      <c r="F148" s="18">
        <f t="shared" si="33"/>
        <v>0</v>
      </c>
      <c r="G148" s="18">
        <f t="shared" si="39"/>
        <v>0</v>
      </c>
      <c r="H148" s="56">
        <f>IF(ISERROR(SUM(G148:G$206)/E148),0,SUM(G148:G$206)/E148)</f>
        <v>0</v>
      </c>
      <c r="I148" s="57">
        <f>InputData!F148</f>
        <v>0</v>
      </c>
      <c r="J148" s="18">
        <f t="shared" si="34"/>
        <v>0</v>
      </c>
      <c r="K148" s="56">
        <f>IF(ISERROR(SUM(J148:J$206)/E148),0,SUM(J148:J$206)/E148)</f>
        <v>0</v>
      </c>
      <c r="L148" s="223">
        <f>C148+IHD!AL148+IStroke!AL148+BreastCan!AL148+ColonCan!AL148+Diabetes!AL148</f>
        <v>0</v>
      </c>
      <c r="M148" s="224">
        <f t="shared" si="32"/>
        <v>1</v>
      </c>
      <c r="N148" s="18">
        <f t="shared" si="45"/>
        <v>0</v>
      </c>
      <c r="O148" s="18">
        <f t="shared" si="35"/>
        <v>0</v>
      </c>
      <c r="P148" s="18">
        <f t="shared" si="36"/>
        <v>0</v>
      </c>
      <c r="Q148" s="56">
        <f>IF(ISERROR(SUM(P148:P$206)/N148),0,SUM(P148:P$206)/N148)</f>
        <v>0</v>
      </c>
      <c r="R148" s="132">
        <f>I148+IHD!AM148+IStroke!AM148+BreastCan!AM148+ColonCan!AM148+Diabetes!AM148</f>
        <v>0</v>
      </c>
      <c r="S148" s="18">
        <f t="shared" si="37"/>
        <v>0</v>
      </c>
      <c r="T148" s="56">
        <f>IF(ISERROR(SUM(S148:S$206)/N148),0,SUM(S148:S$206)/N148)</f>
        <v>0</v>
      </c>
      <c r="U148" s="1015">
        <f t="shared" si="40"/>
        <v>0</v>
      </c>
      <c r="V148" s="224">
        <f t="shared" si="41"/>
        <v>0</v>
      </c>
      <c r="W148" s="991">
        <f t="shared" si="42"/>
        <v>0</v>
      </c>
      <c r="X148" s="371">
        <f>IHD!AN148+IStroke!AN148+BreastCan!AN148+ColonCan!AN148+Diabetes!AN148</f>
        <v>0</v>
      </c>
      <c r="Y148" s="1006">
        <f>(U148*InputData!AO148)*EXP(-InputData!$BT$5*(B148-InputData!$B$1))</f>
        <v>0</v>
      </c>
      <c r="Z148" s="1010">
        <f>(W148*InputData!$BT$11)*EXP(-InputData!$BT$5*(B149-InputData!$B$1))</f>
        <v>0</v>
      </c>
      <c r="AA148" s="301"/>
      <c r="AB148" s="301"/>
      <c r="AC148" s="301"/>
      <c r="AD148" s="301"/>
      <c r="AE148" s="301"/>
      <c r="AF148" s="301"/>
    </row>
    <row r="149" spans="1:32">
      <c r="A149" t="s">
        <v>14</v>
      </c>
      <c r="B149">
        <f t="shared" si="43"/>
        <v>140</v>
      </c>
      <c r="C149" s="136">
        <f>InputData!C149</f>
        <v>0</v>
      </c>
      <c r="D149" s="55">
        <f t="shared" si="38"/>
        <v>1</v>
      </c>
      <c r="E149" s="18">
        <f t="shared" si="44"/>
        <v>0</v>
      </c>
      <c r="F149" s="18">
        <f t="shared" si="33"/>
        <v>0</v>
      </c>
      <c r="G149" s="18">
        <f t="shared" si="39"/>
        <v>0</v>
      </c>
      <c r="H149" s="56">
        <f>IF(ISERROR(SUM(G149:G$206)/E149),0,SUM(G149:G$206)/E149)</f>
        <v>0</v>
      </c>
      <c r="I149" s="57">
        <f>InputData!F149</f>
        <v>0</v>
      </c>
      <c r="J149" s="18">
        <f t="shared" si="34"/>
        <v>0</v>
      </c>
      <c r="K149" s="56">
        <f>IF(ISERROR(SUM(J149:J$206)/E149),0,SUM(J149:J$206)/E149)</f>
        <v>0</v>
      </c>
      <c r="L149" s="223">
        <f>C149+IHD!AL149+IStroke!AL149+BreastCan!AL149+ColonCan!AL149+Diabetes!AL149</f>
        <v>0</v>
      </c>
      <c r="M149" s="224">
        <f t="shared" si="32"/>
        <v>1</v>
      </c>
      <c r="N149" s="18">
        <f t="shared" si="45"/>
        <v>0</v>
      </c>
      <c r="O149" s="18">
        <f t="shared" si="35"/>
        <v>0</v>
      </c>
      <c r="P149" s="18">
        <f t="shared" si="36"/>
        <v>0</v>
      </c>
      <c r="Q149" s="56">
        <f>IF(ISERROR(SUM(P149:P$206)/N149),0,SUM(P149:P$206)/N149)</f>
        <v>0</v>
      </c>
      <c r="R149" s="132">
        <f>I149+IHD!AM149+IStroke!AM149+BreastCan!AM149+ColonCan!AM149+Diabetes!AM149</f>
        <v>0</v>
      </c>
      <c r="S149" s="18">
        <f t="shared" si="37"/>
        <v>0</v>
      </c>
      <c r="T149" s="56">
        <f>IF(ISERROR(SUM(S149:S$206)/N149),0,SUM(S149:S$206)/N149)</f>
        <v>0</v>
      </c>
      <c r="U149" s="1015">
        <f t="shared" si="40"/>
        <v>0</v>
      </c>
      <c r="V149" s="224">
        <f t="shared" si="41"/>
        <v>0</v>
      </c>
      <c r="W149" s="991">
        <f t="shared" si="42"/>
        <v>0</v>
      </c>
      <c r="X149" s="371">
        <f>IHD!AN149+IStroke!AN149+BreastCan!AN149+ColonCan!AN149+Diabetes!AN149</f>
        <v>0</v>
      </c>
      <c r="Y149" s="1006">
        <f>(U149*InputData!AO149)*EXP(-InputData!$BT$5*(B149-InputData!$B$1))</f>
        <v>0</v>
      </c>
      <c r="Z149" s="1010">
        <f>(W149*InputData!$BT$11)*EXP(-InputData!$BT$5*(B150-InputData!$B$1))</f>
        <v>0</v>
      </c>
      <c r="AA149" s="301"/>
      <c r="AB149" s="301"/>
      <c r="AC149" s="301"/>
      <c r="AD149" s="301"/>
      <c r="AE149" s="301"/>
      <c r="AF149" s="301"/>
    </row>
    <row r="150" spans="1:32">
      <c r="A150" t="s">
        <v>14</v>
      </c>
      <c r="B150">
        <f t="shared" si="43"/>
        <v>141</v>
      </c>
      <c r="C150" s="136">
        <f>InputData!C150</f>
        <v>0</v>
      </c>
      <c r="D150" s="55">
        <f t="shared" si="38"/>
        <v>1</v>
      </c>
      <c r="E150" s="18">
        <f t="shared" si="44"/>
        <v>0</v>
      </c>
      <c r="F150" s="18">
        <f t="shared" si="33"/>
        <v>0</v>
      </c>
      <c r="G150" s="18">
        <f t="shared" si="39"/>
        <v>0</v>
      </c>
      <c r="H150" s="56">
        <f>IF(ISERROR(SUM(G150:G$206)/E150),0,SUM(G150:G$206)/E150)</f>
        <v>0</v>
      </c>
      <c r="I150" s="57">
        <f>InputData!F150</f>
        <v>0</v>
      </c>
      <c r="J150" s="18">
        <f t="shared" si="34"/>
        <v>0</v>
      </c>
      <c r="K150" s="56">
        <f>IF(ISERROR(SUM(J150:J$206)/E150),0,SUM(J150:J$206)/E150)</f>
        <v>0</v>
      </c>
      <c r="L150" s="223">
        <f>C150+IHD!AL150+IStroke!AL150+BreastCan!AL150+ColonCan!AL150+Diabetes!AL150</f>
        <v>0</v>
      </c>
      <c r="M150" s="224">
        <f t="shared" si="32"/>
        <v>1</v>
      </c>
      <c r="N150" s="18">
        <f t="shared" si="45"/>
        <v>0</v>
      </c>
      <c r="O150" s="18">
        <f t="shared" si="35"/>
        <v>0</v>
      </c>
      <c r="P150" s="18">
        <f t="shared" si="36"/>
        <v>0</v>
      </c>
      <c r="Q150" s="56">
        <f>IF(ISERROR(SUM(P150:P$206)/N150),0,SUM(P150:P$206)/N150)</f>
        <v>0</v>
      </c>
      <c r="R150" s="132">
        <f>I150+IHD!AM150+IStroke!AM150+BreastCan!AM150+ColonCan!AM150+Diabetes!AM150</f>
        <v>0</v>
      </c>
      <c r="S150" s="18">
        <f t="shared" si="37"/>
        <v>0</v>
      </c>
      <c r="T150" s="56">
        <f>IF(ISERROR(SUM(S150:S$206)/N150),0,SUM(S150:S$206)/N150)</f>
        <v>0</v>
      </c>
      <c r="U150" s="1015">
        <f t="shared" si="40"/>
        <v>0</v>
      </c>
      <c r="V150" s="224">
        <f t="shared" si="41"/>
        <v>0</v>
      </c>
      <c r="W150" s="991">
        <f t="shared" si="42"/>
        <v>0</v>
      </c>
      <c r="X150" s="371">
        <f>IHD!AN150+IStroke!AN150+BreastCan!AN150+ColonCan!AN150+Diabetes!AN150</f>
        <v>0</v>
      </c>
      <c r="Y150" s="1006">
        <f>(U150*InputData!AO150)*EXP(-InputData!$BT$5*(B150-InputData!$B$1))</f>
        <v>0</v>
      </c>
      <c r="Z150" s="1010">
        <f>(W150*InputData!$BT$11)*EXP(-InputData!$BT$5*(B151-InputData!$B$1))</f>
        <v>0</v>
      </c>
      <c r="AA150" s="301"/>
      <c r="AB150" s="301"/>
      <c r="AC150" s="301"/>
      <c r="AD150" s="301"/>
      <c r="AE150" s="301"/>
      <c r="AF150" s="301"/>
    </row>
    <row r="151" spans="1:32">
      <c r="A151" t="s">
        <v>14</v>
      </c>
      <c r="B151">
        <f t="shared" si="43"/>
        <v>142</v>
      </c>
      <c r="C151" s="136">
        <f>InputData!C151</f>
        <v>0</v>
      </c>
      <c r="D151" s="55">
        <f t="shared" si="38"/>
        <v>1</v>
      </c>
      <c r="E151" s="18">
        <f t="shared" si="44"/>
        <v>0</v>
      </c>
      <c r="F151" s="18">
        <f t="shared" si="33"/>
        <v>0</v>
      </c>
      <c r="G151" s="18">
        <f t="shared" si="39"/>
        <v>0</v>
      </c>
      <c r="H151" s="56">
        <f>IF(ISERROR(SUM(G151:G$206)/E151),0,SUM(G151:G$206)/E151)</f>
        <v>0</v>
      </c>
      <c r="I151" s="57">
        <f>InputData!F151</f>
        <v>0</v>
      </c>
      <c r="J151" s="18">
        <f t="shared" si="34"/>
        <v>0</v>
      </c>
      <c r="K151" s="56">
        <f>IF(ISERROR(SUM(J151:J$206)/E151),0,SUM(J151:J$206)/E151)</f>
        <v>0</v>
      </c>
      <c r="L151" s="223">
        <f>C151+IHD!AL151+IStroke!AL151+BreastCan!AL151+ColonCan!AL151+Diabetes!AL151</f>
        <v>0</v>
      </c>
      <c r="M151" s="224">
        <f t="shared" si="32"/>
        <v>1</v>
      </c>
      <c r="N151" s="18">
        <f t="shared" si="45"/>
        <v>0</v>
      </c>
      <c r="O151" s="18">
        <f t="shared" si="35"/>
        <v>0</v>
      </c>
      <c r="P151" s="18">
        <f t="shared" si="36"/>
        <v>0</v>
      </c>
      <c r="Q151" s="56">
        <f>IF(ISERROR(SUM(P151:P$206)/N151),0,SUM(P151:P$206)/N151)</f>
        <v>0</v>
      </c>
      <c r="R151" s="132">
        <f>I151+IHD!AM151+IStroke!AM151+BreastCan!AM151+ColonCan!AM151+Diabetes!AM151</f>
        <v>0</v>
      </c>
      <c r="S151" s="18">
        <f t="shared" si="37"/>
        <v>0</v>
      </c>
      <c r="T151" s="56">
        <f>IF(ISERROR(SUM(S151:S$206)/N151),0,SUM(S151:S$206)/N151)</f>
        <v>0</v>
      </c>
      <c r="U151" s="1015">
        <f t="shared" si="40"/>
        <v>0</v>
      </c>
      <c r="V151" s="224">
        <f t="shared" si="41"/>
        <v>0</v>
      </c>
      <c r="W151" s="991">
        <f t="shared" si="42"/>
        <v>0</v>
      </c>
      <c r="X151" s="371">
        <f>IHD!AN151+IStroke!AN151+BreastCan!AN151+ColonCan!AN151+Diabetes!AN151</f>
        <v>0</v>
      </c>
      <c r="Y151" s="1006">
        <f>(U151*InputData!AO151)*EXP(-InputData!$BT$5*(B151-InputData!$B$1))</f>
        <v>0</v>
      </c>
      <c r="Z151" s="1010">
        <f>(W151*InputData!$BT$11)*EXP(-InputData!$BT$5*(B152-InputData!$B$1))</f>
        <v>0</v>
      </c>
      <c r="AA151" s="301"/>
      <c r="AB151" s="301"/>
      <c r="AC151" s="301"/>
      <c r="AD151" s="301"/>
      <c r="AE151" s="301"/>
      <c r="AF151" s="301"/>
    </row>
    <row r="152" spans="1:32">
      <c r="A152" t="s">
        <v>14</v>
      </c>
      <c r="B152">
        <f t="shared" si="43"/>
        <v>143</v>
      </c>
      <c r="C152" s="136">
        <f>InputData!C152</f>
        <v>0</v>
      </c>
      <c r="D152" s="55">
        <f t="shared" si="38"/>
        <v>1</v>
      </c>
      <c r="E152" s="18">
        <f t="shared" si="44"/>
        <v>0</v>
      </c>
      <c r="F152" s="18">
        <f t="shared" si="33"/>
        <v>0</v>
      </c>
      <c r="G152" s="18">
        <f t="shared" si="39"/>
        <v>0</v>
      </c>
      <c r="H152" s="56">
        <f>IF(ISERROR(SUM(G152:G$206)/E152),0,SUM(G152:G$206)/E152)</f>
        <v>0</v>
      </c>
      <c r="I152" s="57">
        <f>InputData!F152</f>
        <v>0</v>
      </c>
      <c r="J152" s="18">
        <f t="shared" si="34"/>
        <v>0</v>
      </c>
      <c r="K152" s="56">
        <f>IF(ISERROR(SUM(J152:J$206)/E152),0,SUM(J152:J$206)/E152)</f>
        <v>0</v>
      </c>
      <c r="L152" s="223">
        <f>C152+IHD!AL152+IStroke!AL152+BreastCan!AL152+ColonCan!AL152+Diabetes!AL152</f>
        <v>0</v>
      </c>
      <c r="M152" s="224">
        <f t="shared" si="32"/>
        <v>1</v>
      </c>
      <c r="N152" s="18">
        <f t="shared" si="45"/>
        <v>0</v>
      </c>
      <c r="O152" s="18">
        <f t="shared" si="35"/>
        <v>0</v>
      </c>
      <c r="P152" s="18">
        <f t="shared" si="36"/>
        <v>0</v>
      </c>
      <c r="Q152" s="56">
        <f>IF(ISERROR(SUM(P152:P$206)/N152),0,SUM(P152:P$206)/N152)</f>
        <v>0</v>
      </c>
      <c r="R152" s="132">
        <f>I152+IHD!AM152+IStroke!AM152+BreastCan!AM152+ColonCan!AM152+Diabetes!AM152</f>
        <v>0</v>
      </c>
      <c r="S152" s="18">
        <f t="shared" si="37"/>
        <v>0</v>
      </c>
      <c r="T152" s="56">
        <f>IF(ISERROR(SUM(S152:S$206)/N152),0,SUM(S152:S$206)/N152)</f>
        <v>0</v>
      </c>
      <c r="U152" s="1015">
        <f t="shared" si="40"/>
        <v>0</v>
      </c>
      <c r="V152" s="224">
        <f t="shared" si="41"/>
        <v>0</v>
      </c>
      <c r="W152" s="991">
        <f t="shared" si="42"/>
        <v>0</v>
      </c>
      <c r="X152" s="371">
        <f>IHD!AN152+IStroke!AN152+BreastCan!AN152+ColonCan!AN152+Diabetes!AN152</f>
        <v>0</v>
      </c>
      <c r="Y152" s="1006">
        <f>(U152*InputData!AO152)*EXP(-InputData!$BT$5*(B152-InputData!$B$1))</f>
        <v>0</v>
      </c>
      <c r="Z152" s="1010">
        <f>(W152*InputData!$BT$11)*EXP(-InputData!$BT$5*(B153-InputData!$B$1))</f>
        <v>0</v>
      </c>
      <c r="AA152" s="301"/>
      <c r="AB152" s="301"/>
      <c r="AC152" s="301"/>
      <c r="AD152" s="301"/>
      <c r="AE152" s="301"/>
      <c r="AF152" s="301"/>
    </row>
    <row r="153" spans="1:32">
      <c r="A153" t="s">
        <v>14</v>
      </c>
      <c r="B153">
        <f t="shared" si="43"/>
        <v>144</v>
      </c>
      <c r="C153" s="136">
        <f>InputData!C153</f>
        <v>0</v>
      </c>
      <c r="D153" s="55">
        <f t="shared" si="38"/>
        <v>1</v>
      </c>
      <c r="E153" s="18">
        <f t="shared" si="44"/>
        <v>0</v>
      </c>
      <c r="F153" s="18">
        <f t="shared" si="33"/>
        <v>0</v>
      </c>
      <c r="G153" s="18">
        <f t="shared" si="39"/>
        <v>0</v>
      </c>
      <c r="H153" s="56">
        <f>IF(ISERROR(SUM(G153:G$206)/E153),0,SUM(G153:G$206)/E153)</f>
        <v>0</v>
      </c>
      <c r="I153" s="57">
        <f>InputData!F153</f>
        <v>0</v>
      </c>
      <c r="J153" s="18">
        <f t="shared" si="34"/>
        <v>0</v>
      </c>
      <c r="K153" s="56">
        <f>IF(ISERROR(SUM(J153:J$206)/E153),0,SUM(J153:J$206)/E153)</f>
        <v>0</v>
      </c>
      <c r="L153" s="223">
        <f>C153+IHD!AL153+IStroke!AL153+BreastCan!AL153+ColonCan!AL153+Diabetes!AL153</f>
        <v>0</v>
      </c>
      <c r="M153" s="224">
        <f t="shared" si="32"/>
        <v>1</v>
      </c>
      <c r="N153" s="18">
        <f t="shared" si="45"/>
        <v>0</v>
      </c>
      <c r="O153" s="18">
        <f t="shared" si="35"/>
        <v>0</v>
      </c>
      <c r="P153" s="18">
        <f t="shared" si="36"/>
        <v>0</v>
      </c>
      <c r="Q153" s="56">
        <f>IF(ISERROR(SUM(P153:P$206)/N153),0,SUM(P153:P$206)/N153)</f>
        <v>0</v>
      </c>
      <c r="R153" s="132">
        <f>I153+IHD!AM153+IStroke!AM153+BreastCan!AM153+ColonCan!AM153+Diabetes!AM153</f>
        <v>0</v>
      </c>
      <c r="S153" s="18">
        <f t="shared" si="37"/>
        <v>0</v>
      </c>
      <c r="T153" s="56">
        <f>IF(ISERROR(SUM(S153:S$206)/N153),0,SUM(S153:S$206)/N153)</f>
        <v>0</v>
      </c>
      <c r="U153" s="1015">
        <f t="shared" si="40"/>
        <v>0</v>
      </c>
      <c r="V153" s="224">
        <f t="shared" si="41"/>
        <v>0</v>
      </c>
      <c r="W153" s="991">
        <f t="shared" si="42"/>
        <v>0</v>
      </c>
      <c r="X153" s="371">
        <f>IHD!AN153+IStroke!AN153+BreastCan!AN153+ColonCan!AN153+Diabetes!AN153</f>
        <v>0</v>
      </c>
      <c r="Y153" s="1006">
        <f>(U153*InputData!AO153)*EXP(-InputData!$BT$5*(B153-InputData!$B$1))</f>
        <v>0</v>
      </c>
      <c r="Z153" s="1010">
        <f>(W153*InputData!$BT$11)*EXP(-InputData!$BT$5*(B154-InputData!$B$1))</f>
        <v>0</v>
      </c>
      <c r="AA153" s="301"/>
      <c r="AB153" s="301"/>
      <c r="AC153" s="301"/>
      <c r="AD153" s="301"/>
      <c r="AE153" s="301"/>
      <c r="AF153" s="301"/>
    </row>
    <row r="154" spans="1:32">
      <c r="A154" t="s">
        <v>14</v>
      </c>
      <c r="B154">
        <f t="shared" si="43"/>
        <v>145</v>
      </c>
      <c r="C154" s="136">
        <f>InputData!C154</f>
        <v>0</v>
      </c>
      <c r="D154" s="55">
        <f t="shared" si="38"/>
        <v>1</v>
      </c>
      <c r="E154" s="18">
        <f t="shared" si="44"/>
        <v>0</v>
      </c>
      <c r="F154" s="18">
        <f t="shared" si="33"/>
        <v>0</v>
      </c>
      <c r="G154" s="18">
        <f t="shared" si="39"/>
        <v>0</v>
      </c>
      <c r="H154" s="56">
        <f>IF(ISERROR(SUM(G154:G$206)/E154),0,SUM(G154:G$206)/E154)</f>
        <v>0</v>
      </c>
      <c r="I154" s="57">
        <f>InputData!F154</f>
        <v>0</v>
      </c>
      <c r="J154" s="18">
        <f t="shared" si="34"/>
        <v>0</v>
      </c>
      <c r="K154" s="56">
        <f>IF(ISERROR(SUM(J154:J$206)/E154),0,SUM(J154:J$206)/E154)</f>
        <v>0</v>
      </c>
      <c r="L154" s="223">
        <f>C154+IHD!AL154+IStroke!AL154+BreastCan!AL154+ColonCan!AL154+Diabetes!AL154</f>
        <v>0</v>
      </c>
      <c r="M154" s="224">
        <f t="shared" si="32"/>
        <v>1</v>
      </c>
      <c r="N154" s="18">
        <f t="shared" si="45"/>
        <v>0</v>
      </c>
      <c r="O154" s="18">
        <f t="shared" si="35"/>
        <v>0</v>
      </c>
      <c r="P154" s="18">
        <f t="shared" si="36"/>
        <v>0</v>
      </c>
      <c r="Q154" s="56">
        <f>IF(ISERROR(SUM(P154:P$206)/N154),0,SUM(P154:P$206)/N154)</f>
        <v>0</v>
      </c>
      <c r="R154" s="132">
        <f>I154+IHD!AM154+IStroke!AM154+BreastCan!AM154+ColonCan!AM154+Diabetes!AM154</f>
        <v>0</v>
      </c>
      <c r="S154" s="18">
        <f t="shared" si="37"/>
        <v>0</v>
      </c>
      <c r="T154" s="56">
        <f>IF(ISERROR(SUM(S154:S$206)/N154),0,SUM(S154:S$206)/N154)</f>
        <v>0</v>
      </c>
      <c r="U154" s="1015">
        <f t="shared" si="40"/>
        <v>0</v>
      </c>
      <c r="V154" s="224">
        <f t="shared" si="41"/>
        <v>0</v>
      </c>
      <c r="W154" s="991">
        <f t="shared" si="42"/>
        <v>0</v>
      </c>
      <c r="X154" s="371">
        <f>IHD!AN154+IStroke!AN154+BreastCan!AN154+ColonCan!AN154+Diabetes!AN154</f>
        <v>0</v>
      </c>
      <c r="Y154" s="1006">
        <f>(U154*InputData!AO154)*EXP(-InputData!$BT$5*(B154-InputData!$B$1))</f>
        <v>0</v>
      </c>
      <c r="Z154" s="1010">
        <f>(W154*InputData!$BT$11)*EXP(-InputData!$BT$5*(B155-InputData!$B$1))</f>
        <v>0</v>
      </c>
      <c r="AA154" s="301"/>
      <c r="AB154" s="301"/>
      <c r="AC154" s="301"/>
      <c r="AD154" s="301"/>
      <c r="AE154" s="301"/>
      <c r="AF154" s="301"/>
    </row>
    <row r="155" spans="1:32">
      <c r="A155" t="s">
        <v>14</v>
      </c>
      <c r="B155">
        <f t="shared" si="43"/>
        <v>146</v>
      </c>
      <c r="C155" s="136">
        <f>InputData!C155</f>
        <v>0</v>
      </c>
      <c r="D155" s="55">
        <f t="shared" si="38"/>
        <v>1</v>
      </c>
      <c r="E155" s="18">
        <f t="shared" si="44"/>
        <v>0</v>
      </c>
      <c r="F155" s="18">
        <f t="shared" si="33"/>
        <v>0</v>
      </c>
      <c r="G155" s="18">
        <f t="shared" si="39"/>
        <v>0</v>
      </c>
      <c r="H155" s="56">
        <f>IF(ISERROR(SUM(G155:G$206)/E155),0,SUM(G155:G$206)/E155)</f>
        <v>0</v>
      </c>
      <c r="I155" s="57">
        <f>InputData!F155</f>
        <v>0</v>
      </c>
      <c r="J155" s="18">
        <f t="shared" si="34"/>
        <v>0</v>
      </c>
      <c r="K155" s="56">
        <f>IF(ISERROR(SUM(J155:J$206)/E155),0,SUM(J155:J$206)/E155)</f>
        <v>0</v>
      </c>
      <c r="L155" s="223">
        <f>C155+IHD!AL155+IStroke!AL155+BreastCan!AL155+ColonCan!AL155+Diabetes!AL155</f>
        <v>0</v>
      </c>
      <c r="M155" s="224">
        <f t="shared" si="32"/>
        <v>1</v>
      </c>
      <c r="N155" s="18">
        <f t="shared" si="45"/>
        <v>0</v>
      </c>
      <c r="O155" s="18">
        <f t="shared" si="35"/>
        <v>0</v>
      </c>
      <c r="P155" s="18">
        <f t="shared" si="36"/>
        <v>0</v>
      </c>
      <c r="Q155" s="56">
        <f>IF(ISERROR(SUM(P155:P$206)/N155),0,SUM(P155:P$206)/N155)</f>
        <v>0</v>
      </c>
      <c r="R155" s="132">
        <f>I155+IHD!AM155+IStroke!AM155+BreastCan!AM155+ColonCan!AM155+Diabetes!AM155</f>
        <v>0</v>
      </c>
      <c r="S155" s="18">
        <f t="shared" si="37"/>
        <v>0</v>
      </c>
      <c r="T155" s="56">
        <f>IF(ISERROR(SUM(S155:S$206)/N155),0,SUM(S155:S$206)/N155)</f>
        <v>0</v>
      </c>
      <c r="U155" s="1015">
        <f t="shared" si="40"/>
        <v>0</v>
      </c>
      <c r="V155" s="224">
        <f t="shared" si="41"/>
        <v>0</v>
      </c>
      <c r="W155" s="991">
        <f t="shared" si="42"/>
        <v>0</v>
      </c>
      <c r="X155" s="371">
        <f>IHD!AN155+IStroke!AN155+BreastCan!AN155+ColonCan!AN155+Diabetes!AN155</f>
        <v>0</v>
      </c>
      <c r="Y155" s="1006">
        <f>(U155*InputData!AO155)*EXP(-InputData!$BT$5*(B155-InputData!$B$1))</f>
        <v>0</v>
      </c>
      <c r="Z155" s="1010">
        <f>(W155*InputData!$BT$11)*EXP(-InputData!$BT$5*(B156-InputData!$B$1))</f>
        <v>0</v>
      </c>
      <c r="AA155" s="301"/>
      <c r="AB155" s="301"/>
      <c r="AC155" s="301"/>
      <c r="AD155" s="301"/>
      <c r="AE155" s="301"/>
      <c r="AF155" s="301"/>
    </row>
    <row r="156" spans="1:32">
      <c r="A156" t="s">
        <v>14</v>
      </c>
      <c r="B156">
        <f t="shared" si="43"/>
        <v>147</v>
      </c>
      <c r="C156" s="136">
        <f>InputData!C156</f>
        <v>0</v>
      </c>
      <c r="D156" s="55">
        <f t="shared" si="38"/>
        <v>1</v>
      </c>
      <c r="E156" s="18">
        <f t="shared" si="44"/>
        <v>0</v>
      </c>
      <c r="F156" s="18">
        <f t="shared" si="33"/>
        <v>0</v>
      </c>
      <c r="G156" s="18">
        <f t="shared" si="39"/>
        <v>0</v>
      </c>
      <c r="H156" s="56">
        <f>IF(ISERROR(SUM(G156:G$206)/E156),0,SUM(G156:G$206)/E156)</f>
        <v>0</v>
      </c>
      <c r="I156" s="57">
        <f>InputData!F156</f>
        <v>0</v>
      </c>
      <c r="J156" s="18">
        <f t="shared" si="34"/>
        <v>0</v>
      </c>
      <c r="K156" s="56">
        <f>IF(ISERROR(SUM(J156:J$206)/E156),0,SUM(J156:J$206)/E156)</f>
        <v>0</v>
      </c>
      <c r="L156" s="223">
        <f>C156+IHD!AL156+IStroke!AL156+BreastCan!AL156+ColonCan!AL156+Diabetes!AL156</f>
        <v>0</v>
      </c>
      <c r="M156" s="224">
        <f t="shared" si="32"/>
        <v>1</v>
      </c>
      <c r="N156" s="18">
        <f t="shared" si="45"/>
        <v>0</v>
      </c>
      <c r="O156" s="18">
        <f t="shared" si="35"/>
        <v>0</v>
      </c>
      <c r="P156" s="18">
        <f t="shared" si="36"/>
        <v>0</v>
      </c>
      <c r="Q156" s="56">
        <f>IF(ISERROR(SUM(P156:P$206)/N156),0,SUM(P156:P$206)/N156)</f>
        <v>0</v>
      </c>
      <c r="R156" s="132">
        <f>I156+IHD!AM156+IStroke!AM156+BreastCan!AM156+ColonCan!AM156+Diabetes!AM156</f>
        <v>0</v>
      </c>
      <c r="S156" s="18">
        <f t="shared" si="37"/>
        <v>0</v>
      </c>
      <c r="T156" s="56">
        <f>IF(ISERROR(SUM(S156:S$206)/N156),0,SUM(S156:S$206)/N156)</f>
        <v>0</v>
      </c>
      <c r="U156" s="1015">
        <f t="shared" si="40"/>
        <v>0</v>
      </c>
      <c r="V156" s="224">
        <f t="shared" si="41"/>
        <v>0</v>
      </c>
      <c r="W156" s="991">
        <f t="shared" si="42"/>
        <v>0</v>
      </c>
      <c r="X156" s="371">
        <f>IHD!AN156+IStroke!AN156+BreastCan!AN156+ColonCan!AN156+Diabetes!AN156</f>
        <v>0</v>
      </c>
      <c r="Y156" s="1006">
        <f>(U156*InputData!AO156)*EXP(-InputData!$BT$5*(B156-InputData!$B$1))</f>
        <v>0</v>
      </c>
      <c r="Z156" s="1010">
        <f>(W156*InputData!$BT$11)*EXP(-InputData!$BT$5*(B157-InputData!$B$1))</f>
        <v>0</v>
      </c>
      <c r="AA156" s="301"/>
      <c r="AB156" s="301"/>
      <c r="AC156" s="301"/>
      <c r="AD156" s="301"/>
      <c r="AE156" s="301"/>
      <c r="AF156" s="301"/>
    </row>
    <row r="157" spans="1:32">
      <c r="A157" t="s">
        <v>14</v>
      </c>
      <c r="B157">
        <f t="shared" si="43"/>
        <v>148</v>
      </c>
      <c r="C157" s="136">
        <f>InputData!C157</f>
        <v>0</v>
      </c>
      <c r="D157" s="55">
        <f t="shared" si="38"/>
        <v>1</v>
      </c>
      <c r="E157" s="18">
        <f t="shared" si="44"/>
        <v>0</v>
      </c>
      <c r="F157" s="18">
        <f t="shared" si="33"/>
        <v>0</v>
      </c>
      <c r="G157" s="18">
        <f t="shared" si="39"/>
        <v>0</v>
      </c>
      <c r="H157" s="56">
        <f>IF(ISERROR(SUM(G157:G$206)/E157),0,SUM(G157:G$206)/E157)</f>
        <v>0</v>
      </c>
      <c r="I157" s="57">
        <f>InputData!F157</f>
        <v>0</v>
      </c>
      <c r="J157" s="18">
        <f t="shared" si="34"/>
        <v>0</v>
      </c>
      <c r="K157" s="56">
        <f>IF(ISERROR(SUM(J157:J$206)/E157),0,SUM(J157:J$206)/E157)</f>
        <v>0</v>
      </c>
      <c r="L157" s="223">
        <f>C157+IHD!AL157+IStroke!AL157+BreastCan!AL157+ColonCan!AL157+Diabetes!AL157</f>
        <v>0</v>
      </c>
      <c r="M157" s="224">
        <f t="shared" si="32"/>
        <v>1</v>
      </c>
      <c r="N157" s="18">
        <f t="shared" si="45"/>
        <v>0</v>
      </c>
      <c r="O157" s="18">
        <f t="shared" si="35"/>
        <v>0</v>
      </c>
      <c r="P157" s="18">
        <f t="shared" si="36"/>
        <v>0</v>
      </c>
      <c r="Q157" s="56">
        <f>IF(ISERROR(SUM(P157:P$206)/N157),0,SUM(P157:P$206)/N157)</f>
        <v>0</v>
      </c>
      <c r="R157" s="132">
        <f>I157+IHD!AM157+IStroke!AM157+BreastCan!AM157+ColonCan!AM157+Diabetes!AM157</f>
        <v>0</v>
      </c>
      <c r="S157" s="18">
        <f t="shared" si="37"/>
        <v>0</v>
      </c>
      <c r="T157" s="56">
        <f>IF(ISERROR(SUM(S157:S$206)/N157),0,SUM(S157:S$206)/N157)</f>
        <v>0</v>
      </c>
      <c r="U157" s="1015">
        <f t="shared" si="40"/>
        <v>0</v>
      </c>
      <c r="V157" s="224">
        <f t="shared" si="41"/>
        <v>0</v>
      </c>
      <c r="W157" s="991">
        <f t="shared" si="42"/>
        <v>0</v>
      </c>
      <c r="X157" s="371">
        <f>IHD!AN157+IStroke!AN157+BreastCan!AN157+ColonCan!AN157+Diabetes!AN157</f>
        <v>0</v>
      </c>
      <c r="Y157" s="1006">
        <f>(U157*InputData!AO157)*EXP(-InputData!$BT$5*(B157-InputData!$B$1))</f>
        <v>0</v>
      </c>
      <c r="Z157" s="1010">
        <f>(W157*InputData!$BT$11)*EXP(-InputData!$BT$5*(B158-InputData!$B$1))</f>
        <v>0</v>
      </c>
      <c r="AA157" s="301"/>
      <c r="AB157" s="301"/>
      <c r="AC157" s="301"/>
      <c r="AD157" s="301"/>
      <c r="AE157" s="301"/>
      <c r="AF157" s="301"/>
    </row>
    <row r="158" spans="1:32">
      <c r="A158" t="s">
        <v>14</v>
      </c>
      <c r="B158">
        <f t="shared" si="43"/>
        <v>149</v>
      </c>
      <c r="C158" s="136">
        <f>InputData!C158</f>
        <v>0</v>
      </c>
      <c r="D158" s="55">
        <f t="shared" si="38"/>
        <v>1</v>
      </c>
      <c r="E158" s="18">
        <f t="shared" si="44"/>
        <v>0</v>
      </c>
      <c r="F158" s="18">
        <f t="shared" si="33"/>
        <v>0</v>
      </c>
      <c r="G158" s="18">
        <f t="shared" si="39"/>
        <v>0</v>
      </c>
      <c r="H158" s="56">
        <f>IF(ISERROR(SUM(G158:G$206)/E158),0,SUM(G158:G$206)/E158)</f>
        <v>0</v>
      </c>
      <c r="I158" s="57">
        <f>InputData!F158</f>
        <v>0</v>
      </c>
      <c r="J158" s="18">
        <f t="shared" si="34"/>
        <v>0</v>
      </c>
      <c r="K158" s="56">
        <f>IF(ISERROR(SUM(J158:J$206)/E158),0,SUM(J158:J$206)/E158)</f>
        <v>0</v>
      </c>
      <c r="L158" s="223">
        <f>C158+IHD!AL158+IStroke!AL158+BreastCan!AL158+ColonCan!AL158+Diabetes!AL158</f>
        <v>0</v>
      </c>
      <c r="M158" s="224">
        <f t="shared" si="32"/>
        <v>1</v>
      </c>
      <c r="N158" s="18">
        <f t="shared" si="45"/>
        <v>0</v>
      </c>
      <c r="O158" s="18">
        <f t="shared" si="35"/>
        <v>0</v>
      </c>
      <c r="P158" s="18">
        <f t="shared" si="36"/>
        <v>0</v>
      </c>
      <c r="Q158" s="56">
        <f>IF(ISERROR(SUM(P158:P$206)/N158),0,SUM(P158:P$206)/N158)</f>
        <v>0</v>
      </c>
      <c r="R158" s="132">
        <f>I158+IHD!AM158+IStroke!AM158+BreastCan!AM158+ColonCan!AM158+Diabetes!AM158</f>
        <v>0</v>
      </c>
      <c r="S158" s="18">
        <f t="shared" si="37"/>
        <v>0</v>
      </c>
      <c r="T158" s="56">
        <f>IF(ISERROR(SUM(S158:S$206)/N158),0,SUM(S158:S$206)/N158)</f>
        <v>0</v>
      </c>
      <c r="U158" s="1015">
        <f t="shared" si="40"/>
        <v>0</v>
      </c>
      <c r="V158" s="224">
        <f t="shared" si="41"/>
        <v>0</v>
      </c>
      <c r="W158" s="991">
        <f t="shared" si="42"/>
        <v>0</v>
      </c>
      <c r="X158" s="371">
        <f>IHD!AN158+IStroke!AN158+BreastCan!AN158+ColonCan!AN158+Diabetes!AN158</f>
        <v>0</v>
      </c>
      <c r="Y158" s="1006">
        <f>(U158*InputData!AO158)*EXP(-InputData!$BT$5*(B158-InputData!$B$1))</f>
        <v>0</v>
      </c>
      <c r="Z158" s="1010">
        <f>(W158*InputData!$BT$11)*EXP(-InputData!$BT$5*(B159-InputData!$B$1))</f>
        <v>0</v>
      </c>
      <c r="AA158" s="301"/>
      <c r="AB158" s="301"/>
      <c r="AC158" s="301"/>
      <c r="AD158" s="301"/>
      <c r="AE158" s="301"/>
      <c r="AF158" s="301"/>
    </row>
    <row r="159" spans="1:32">
      <c r="A159" t="s">
        <v>14</v>
      </c>
      <c r="B159">
        <f t="shared" si="43"/>
        <v>150</v>
      </c>
      <c r="C159" s="136">
        <f>InputData!C159</f>
        <v>0</v>
      </c>
      <c r="D159" s="55">
        <f t="shared" si="38"/>
        <v>1</v>
      </c>
      <c r="E159" s="18">
        <f t="shared" si="44"/>
        <v>0</v>
      </c>
      <c r="F159" s="18">
        <f t="shared" si="33"/>
        <v>0</v>
      </c>
      <c r="G159" s="18">
        <f t="shared" si="39"/>
        <v>0</v>
      </c>
      <c r="H159" s="56">
        <f>IF(ISERROR(SUM(G159:G$206)/E159),0,SUM(G159:G$206)/E159)</f>
        <v>0</v>
      </c>
      <c r="I159" s="57">
        <f>InputData!F159</f>
        <v>0</v>
      </c>
      <c r="J159" s="18">
        <f t="shared" si="34"/>
        <v>0</v>
      </c>
      <c r="K159" s="56">
        <f>IF(ISERROR(SUM(J159:J$206)/E159),0,SUM(J159:J$206)/E159)</f>
        <v>0</v>
      </c>
      <c r="L159" s="223">
        <f>C159+IHD!AL159+IStroke!AL159+BreastCan!AL159+ColonCan!AL159+Diabetes!AL159</f>
        <v>0</v>
      </c>
      <c r="M159" s="224">
        <f t="shared" si="32"/>
        <v>1</v>
      </c>
      <c r="N159" s="18">
        <f t="shared" si="45"/>
        <v>0</v>
      </c>
      <c r="O159" s="18">
        <f t="shared" si="35"/>
        <v>0</v>
      </c>
      <c r="P159" s="18">
        <f t="shared" si="36"/>
        <v>0</v>
      </c>
      <c r="Q159" s="56">
        <f>IF(ISERROR(SUM(P159:P$206)/N159),0,SUM(P159:P$206)/N159)</f>
        <v>0</v>
      </c>
      <c r="R159" s="132">
        <f>I159+IHD!AM159+IStroke!AM159+BreastCan!AM159+ColonCan!AM159+Diabetes!AM159</f>
        <v>0</v>
      </c>
      <c r="S159" s="18">
        <f t="shared" si="37"/>
        <v>0</v>
      </c>
      <c r="T159" s="56">
        <f>IF(ISERROR(SUM(S159:S$206)/N159),0,SUM(S159:S$206)/N159)</f>
        <v>0</v>
      </c>
      <c r="U159" s="1015">
        <f t="shared" si="40"/>
        <v>0</v>
      </c>
      <c r="V159" s="224">
        <f t="shared" si="41"/>
        <v>0</v>
      </c>
      <c r="W159" s="991">
        <f t="shared" si="42"/>
        <v>0</v>
      </c>
      <c r="X159" s="371">
        <f>IHD!AN159+IStroke!AN159+BreastCan!AN159+ColonCan!AN159+Diabetes!AN159</f>
        <v>0</v>
      </c>
      <c r="Y159" s="1006">
        <f>(U159*InputData!AO159)*EXP(-InputData!$BT$5*(B159-InputData!$B$1))</f>
        <v>0</v>
      </c>
      <c r="Z159" s="1010">
        <f>(W159*InputData!$BT$11)*EXP(-InputData!$BT$5*(B160-InputData!$B$1))</f>
        <v>0</v>
      </c>
      <c r="AA159" s="301"/>
      <c r="AB159" s="301"/>
      <c r="AC159" s="301"/>
      <c r="AD159" s="301"/>
      <c r="AE159" s="301"/>
      <c r="AF159" s="301"/>
    </row>
    <row r="160" spans="1:32">
      <c r="A160" t="s">
        <v>14</v>
      </c>
      <c r="B160">
        <f t="shared" si="43"/>
        <v>151</v>
      </c>
      <c r="C160" s="136">
        <f>InputData!C160</f>
        <v>0</v>
      </c>
      <c r="D160" s="55">
        <f t="shared" si="38"/>
        <v>1</v>
      </c>
      <c r="E160" s="18">
        <f t="shared" si="44"/>
        <v>0</v>
      </c>
      <c r="F160" s="18">
        <f t="shared" si="33"/>
        <v>0</v>
      </c>
      <c r="G160" s="18">
        <f t="shared" si="39"/>
        <v>0</v>
      </c>
      <c r="H160" s="56">
        <f>IF(ISERROR(SUM(G160:G$206)/E160),0,SUM(G160:G$206)/E160)</f>
        <v>0</v>
      </c>
      <c r="I160" s="57">
        <f>InputData!F160</f>
        <v>0</v>
      </c>
      <c r="J160" s="18">
        <f t="shared" si="34"/>
        <v>0</v>
      </c>
      <c r="K160" s="56">
        <f>IF(ISERROR(SUM(J160:J$206)/E160),0,SUM(J160:J$206)/E160)</f>
        <v>0</v>
      </c>
      <c r="L160" s="223">
        <f>C160+IHD!AL160+IStroke!AL160+BreastCan!AL160+ColonCan!AL160+Diabetes!AL160</f>
        <v>0</v>
      </c>
      <c r="M160" s="224">
        <f t="shared" si="32"/>
        <v>1</v>
      </c>
      <c r="N160" s="18">
        <f t="shared" si="45"/>
        <v>0</v>
      </c>
      <c r="O160" s="18">
        <f t="shared" si="35"/>
        <v>0</v>
      </c>
      <c r="P160" s="18">
        <f t="shared" si="36"/>
        <v>0</v>
      </c>
      <c r="Q160" s="56">
        <f>IF(ISERROR(SUM(P160:P$206)/N160),0,SUM(P160:P$206)/N160)</f>
        <v>0</v>
      </c>
      <c r="R160" s="132">
        <f>I160+IHD!AM160+IStroke!AM160+BreastCan!AM160+ColonCan!AM160+Diabetes!AM160</f>
        <v>0</v>
      </c>
      <c r="S160" s="18">
        <f t="shared" si="37"/>
        <v>0</v>
      </c>
      <c r="T160" s="56">
        <f>IF(ISERROR(SUM(S160:S$206)/N160),0,SUM(S160:S$206)/N160)</f>
        <v>0</v>
      </c>
      <c r="U160" s="1015">
        <f t="shared" si="40"/>
        <v>0</v>
      </c>
      <c r="V160" s="224">
        <f t="shared" si="41"/>
        <v>0</v>
      </c>
      <c r="W160" s="991">
        <f t="shared" si="42"/>
        <v>0</v>
      </c>
      <c r="X160" s="371">
        <f>IHD!AN160+IStroke!AN160+BreastCan!AN160+ColonCan!AN160+Diabetes!AN160</f>
        <v>0</v>
      </c>
      <c r="Y160" s="1006">
        <f>(U160*InputData!AO160)*EXP(-InputData!$BT$5*(B160-InputData!$B$1))</f>
        <v>0</v>
      </c>
      <c r="Z160" s="1010">
        <f>(W160*InputData!$BT$11)*EXP(-InputData!$BT$5*(B161-InputData!$B$1))</f>
        <v>0</v>
      </c>
      <c r="AA160" s="301"/>
      <c r="AB160" s="301"/>
      <c r="AC160" s="301"/>
      <c r="AD160" s="301"/>
      <c r="AE160" s="301"/>
      <c r="AF160" s="301"/>
    </row>
    <row r="161" spans="1:32">
      <c r="A161" t="s">
        <v>14</v>
      </c>
      <c r="B161">
        <f t="shared" si="43"/>
        <v>152</v>
      </c>
      <c r="C161" s="136">
        <f>InputData!C161</f>
        <v>0</v>
      </c>
      <c r="D161" s="55">
        <f t="shared" si="38"/>
        <v>1</v>
      </c>
      <c r="E161" s="18">
        <f t="shared" si="44"/>
        <v>0</v>
      </c>
      <c r="F161" s="18">
        <f t="shared" si="33"/>
        <v>0</v>
      </c>
      <c r="G161" s="18">
        <f t="shared" si="39"/>
        <v>0</v>
      </c>
      <c r="H161" s="56">
        <f>IF(ISERROR(SUM(G161:G$206)/E161),0,SUM(G161:G$206)/E161)</f>
        <v>0</v>
      </c>
      <c r="I161" s="57">
        <f>InputData!F161</f>
        <v>0</v>
      </c>
      <c r="J161" s="18">
        <f t="shared" si="34"/>
        <v>0</v>
      </c>
      <c r="K161" s="56">
        <f>IF(ISERROR(SUM(J161:J$206)/E161),0,SUM(J161:J$206)/E161)</f>
        <v>0</v>
      </c>
      <c r="L161" s="223">
        <f>C161+IHD!AL161+IStroke!AL161+BreastCan!AL161+ColonCan!AL161+Diabetes!AL161</f>
        <v>0</v>
      </c>
      <c r="M161" s="224">
        <f t="shared" si="32"/>
        <v>1</v>
      </c>
      <c r="N161" s="18">
        <f t="shared" si="45"/>
        <v>0</v>
      </c>
      <c r="O161" s="18">
        <f t="shared" si="35"/>
        <v>0</v>
      </c>
      <c r="P161" s="18">
        <f t="shared" si="36"/>
        <v>0</v>
      </c>
      <c r="Q161" s="56">
        <f>IF(ISERROR(SUM(P161:P$206)/N161),0,SUM(P161:P$206)/N161)</f>
        <v>0</v>
      </c>
      <c r="R161" s="132">
        <f>I161+IHD!AM161+IStroke!AM161+BreastCan!AM161+ColonCan!AM161+Diabetes!AM161</f>
        <v>0</v>
      </c>
      <c r="S161" s="18">
        <f t="shared" si="37"/>
        <v>0</v>
      </c>
      <c r="T161" s="56">
        <f>IF(ISERROR(SUM(S161:S$206)/N161),0,SUM(S161:S$206)/N161)</f>
        <v>0</v>
      </c>
      <c r="U161" s="1015">
        <f t="shared" si="40"/>
        <v>0</v>
      </c>
      <c r="V161" s="224">
        <f t="shared" si="41"/>
        <v>0</v>
      </c>
      <c r="W161" s="991">
        <f t="shared" si="42"/>
        <v>0</v>
      </c>
      <c r="X161" s="371">
        <f>IHD!AN161+IStroke!AN161+BreastCan!AN161+ColonCan!AN161+Diabetes!AN161</f>
        <v>0</v>
      </c>
      <c r="Y161" s="1006">
        <f>(U161*InputData!AO161)*EXP(-InputData!$BT$5*(B161-InputData!$B$1))</f>
        <v>0</v>
      </c>
      <c r="Z161" s="1010">
        <f>(W161*InputData!$BT$11)*EXP(-InputData!$BT$5*(B162-InputData!$B$1))</f>
        <v>0</v>
      </c>
      <c r="AA161" s="301"/>
      <c r="AB161" s="301"/>
      <c r="AC161" s="301"/>
      <c r="AD161" s="301"/>
      <c r="AE161" s="301"/>
      <c r="AF161" s="301"/>
    </row>
    <row r="162" spans="1:32">
      <c r="A162" t="s">
        <v>14</v>
      </c>
      <c r="B162">
        <f t="shared" si="43"/>
        <v>153</v>
      </c>
      <c r="C162" s="136">
        <f>InputData!C162</f>
        <v>0</v>
      </c>
      <c r="D162" s="55">
        <f t="shared" si="38"/>
        <v>1</v>
      </c>
      <c r="E162" s="18">
        <f t="shared" si="44"/>
        <v>0</v>
      </c>
      <c r="F162" s="18">
        <f t="shared" si="33"/>
        <v>0</v>
      </c>
      <c r="G162" s="18">
        <f t="shared" si="39"/>
        <v>0</v>
      </c>
      <c r="H162" s="56">
        <f>IF(ISERROR(SUM(G162:G$206)/E162),0,SUM(G162:G$206)/E162)</f>
        <v>0</v>
      </c>
      <c r="I162" s="57">
        <f>InputData!F162</f>
        <v>0</v>
      </c>
      <c r="J162" s="18">
        <f t="shared" si="34"/>
        <v>0</v>
      </c>
      <c r="K162" s="56">
        <f>IF(ISERROR(SUM(J162:J$206)/E162),0,SUM(J162:J$206)/E162)</f>
        <v>0</v>
      </c>
      <c r="L162" s="223">
        <f>C162+IHD!AL162+IStroke!AL162+BreastCan!AL162+ColonCan!AL162+Diabetes!AL162</f>
        <v>0</v>
      </c>
      <c r="M162" s="224">
        <f t="shared" si="32"/>
        <v>1</v>
      </c>
      <c r="N162" s="18">
        <f t="shared" si="45"/>
        <v>0</v>
      </c>
      <c r="O162" s="18">
        <f t="shared" si="35"/>
        <v>0</v>
      </c>
      <c r="P162" s="18">
        <f t="shared" si="36"/>
        <v>0</v>
      </c>
      <c r="Q162" s="56">
        <f>IF(ISERROR(SUM(P162:P$206)/N162),0,SUM(P162:P$206)/N162)</f>
        <v>0</v>
      </c>
      <c r="R162" s="132">
        <f>I162+IHD!AM162+IStroke!AM162+BreastCan!AM162+ColonCan!AM162+Diabetes!AM162</f>
        <v>0</v>
      </c>
      <c r="S162" s="18">
        <f t="shared" si="37"/>
        <v>0</v>
      </c>
      <c r="T162" s="56">
        <f>IF(ISERROR(SUM(S162:S$206)/N162),0,SUM(S162:S$206)/N162)</f>
        <v>0</v>
      </c>
      <c r="U162" s="1015">
        <f t="shared" si="40"/>
        <v>0</v>
      </c>
      <c r="V162" s="224">
        <f t="shared" si="41"/>
        <v>0</v>
      </c>
      <c r="W162" s="991">
        <f t="shared" si="42"/>
        <v>0</v>
      </c>
      <c r="X162" s="371">
        <f>IHD!AN162+IStroke!AN162+BreastCan!AN162+ColonCan!AN162+Diabetes!AN162</f>
        <v>0</v>
      </c>
      <c r="Y162" s="1006">
        <f>(U162*InputData!AO162)*EXP(-InputData!$BT$5*(B162-InputData!$B$1))</f>
        <v>0</v>
      </c>
      <c r="Z162" s="1010">
        <f>(W162*InputData!$BT$11)*EXP(-InputData!$BT$5*(B163-InputData!$B$1))</f>
        <v>0</v>
      </c>
      <c r="AA162" s="301"/>
      <c r="AB162" s="301"/>
      <c r="AC162" s="301"/>
      <c r="AD162" s="301"/>
      <c r="AE162" s="301"/>
      <c r="AF162" s="301"/>
    </row>
    <row r="163" spans="1:32">
      <c r="A163" t="s">
        <v>14</v>
      </c>
      <c r="B163">
        <f t="shared" si="43"/>
        <v>154</v>
      </c>
      <c r="C163" s="136">
        <f>InputData!C163</f>
        <v>0</v>
      </c>
      <c r="D163" s="55">
        <f t="shared" si="38"/>
        <v>1</v>
      </c>
      <c r="E163" s="18">
        <f t="shared" si="44"/>
        <v>0</v>
      </c>
      <c r="F163" s="18">
        <f t="shared" si="33"/>
        <v>0</v>
      </c>
      <c r="G163" s="18">
        <f t="shared" si="39"/>
        <v>0</v>
      </c>
      <c r="H163" s="56">
        <f>IF(ISERROR(SUM(G163:G$206)/E163),0,SUM(G163:G$206)/E163)</f>
        <v>0</v>
      </c>
      <c r="I163" s="57">
        <f>InputData!F163</f>
        <v>0</v>
      </c>
      <c r="J163" s="18">
        <f t="shared" si="34"/>
        <v>0</v>
      </c>
      <c r="K163" s="56">
        <f>IF(ISERROR(SUM(J163:J$206)/E163),0,SUM(J163:J$206)/E163)</f>
        <v>0</v>
      </c>
      <c r="L163" s="223">
        <f>C163+IHD!AL163+IStroke!AL163+BreastCan!AL163+ColonCan!AL163+Diabetes!AL163</f>
        <v>0</v>
      </c>
      <c r="M163" s="224">
        <f t="shared" si="32"/>
        <v>1</v>
      </c>
      <c r="N163" s="18">
        <f t="shared" si="45"/>
        <v>0</v>
      </c>
      <c r="O163" s="18">
        <f t="shared" si="35"/>
        <v>0</v>
      </c>
      <c r="P163" s="18">
        <f t="shared" si="36"/>
        <v>0</v>
      </c>
      <c r="Q163" s="56">
        <f>IF(ISERROR(SUM(P163:P$206)/N163),0,SUM(P163:P$206)/N163)</f>
        <v>0</v>
      </c>
      <c r="R163" s="132">
        <f>I163+IHD!AM163+IStroke!AM163+BreastCan!AM163+ColonCan!AM163+Diabetes!AM163</f>
        <v>0</v>
      </c>
      <c r="S163" s="18">
        <f t="shared" si="37"/>
        <v>0</v>
      </c>
      <c r="T163" s="56">
        <f>IF(ISERROR(SUM(S163:S$206)/N163),0,SUM(S163:S$206)/N163)</f>
        <v>0</v>
      </c>
      <c r="U163" s="1015">
        <f t="shared" si="40"/>
        <v>0</v>
      </c>
      <c r="V163" s="224">
        <f t="shared" si="41"/>
        <v>0</v>
      </c>
      <c r="W163" s="991">
        <f t="shared" si="42"/>
        <v>0</v>
      </c>
      <c r="X163" s="371">
        <f>IHD!AN163+IStroke!AN163+BreastCan!AN163+ColonCan!AN163+Diabetes!AN163</f>
        <v>0</v>
      </c>
      <c r="Y163" s="1006">
        <f>(U163*InputData!AO163)*EXP(-InputData!$BT$5*(B163-InputData!$B$1))</f>
        <v>0</v>
      </c>
      <c r="Z163" s="1010">
        <f>(W163*InputData!$BT$11)*EXP(-InputData!$BT$5*(B164-InputData!$B$1))</f>
        <v>0</v>
      </c>
      <c r="AA163" s="301"/>
      <c r="AB163" s="301"/>
      <c r="AC163" s="301"/>
      <c r="AD163" s="301"/>
      <c r="AE163" s="301"/>
      <c r="AF163" s="301"/>
    </row>
    <row r="164" spans="1:32">
      <c r="A164" t="s">
        <v>14</v>
      </c>
      <c r="B164">
        <f t="shared" si="43"/>
        <v>155</v>
      </c>
      <c r="C164" s="136">
        <f>InputData!C164</f>
        <v>0</v>
      </c>
      <c r="D164" s="55">
        <f t="shared" si="38"/>
        <v>1</v>
      </c>
      <c r="E164" s="18">
        <f t="shared" si="44"/>
        <v>0</v>
      </c>
      <c r="F164" s="18">
        <f t="shared" si="33"/>
        <v>0</v>
      </c>
      <c r="G164" s="18">
        <f t="shared" si="39"/>
        <v>0</v>
      </c>
      <c r="H164" s="56">
        <f>IF(ISERROR(SUM(G164:G$206)/E164),0,SUM(G164:G$206)/E164)</f>
        <v>0</v>
      </c>
      <c r="I164" s="57">
        <f>InputData!F164</f>
        <v>0</v>
      </c>
      <c r="J164" s="18">
        <f t="shared" si="34"/>
        <v>0</v>
      </c>
      <c r="K164" s="56">
        <f>IF(ISERROR(SUM(J164:J$206)/E164),0,SUM(J164:J$206)/E164)</f>
        <v>0</v>
      </c>
      <c r="L164" s="223">
        <f>C164+IHD!AL164+IStroke!AL164+BreastCan!AL164+ColonCan!AL164+Diabetes!AL164</f>
        <v>0</v>
      </c>
      <c r="M164" s="224">
        <f t="shared" si="32"/>
        <v>1</v>
      </c>
      <c r="N164" s="18">
        <f t="shared" si="45"/>
        <v>0</v>
      </c>
      <c r="O164" s="18">
        <f t="shared" si="35"/>
        <v>0</v>
      </c>
      <c r="P164" s="18">
        <f t="shared" si="36"/>
        <v>0</v>
      </c>
      <c r="Q164" s="56">
        <f>IF(ISERROR(SUM(P164:P$206)/N164),0,SUM(P164:P$206)/N164)</f>
        <v>0</v>
      </c>
      <c r="R164" s="132">
        <f>I164+IHD!AM164+IStroke!AM164+BreastCan!AM164+ColonCan!AM164+Diabetes!AM164</f>
        <v>0</v>
      </c>
      <c r="S164" s="18">
        <f t="shared" si="37"/>
        <v>0</v>
      </c>
      <c r="T164" s="56">
        <f>IF(ISERROR(SUM(S164:S$206)/N164),0,SUM(S164:S$206)/N164)</f>
        <v>0</v>
      </c>
      <c r="U164" s="1015">
        <f t="shared" si="40"/>
        <v>0</v>
      </c>
      <c r="V164" s="224">
        <f t="shared" si="41"/>
        <v>0</v>
      </c>
      <c r="W164" s="991">
        <f t="shared" si="42"/>
        <v>0</v>
      </c>
      <c r="X164" s="371">
        <f>IHD!AN164+IStroke!AN164+BreastCan!AN164+ColonCan!AN164+Diabetes!AN164</f>
        <v>0</v>
      </c>
      <c r="Y164" s="1006">
        <f>(U164*InputData!AO164)*EXP(-InputData!$BT$5*(B164-InputData!$B$1))</f>
        <v>0</v>
      </c>
      <c r="Z164" s="1010">
        <f>(W164*InputData!$BT$11)*EXP(-InputData!$BT$5*(B165-InputData!$B$1))</f>
        <v>0</v>
      </c>
      <c r="AA164" s="301"/>
      <c r="AB164" s="301"/>
      <c r="AC164" s="301"/>
      <c r="AD164" s="301"/>
      <c r="AE164" s="301"/>
      <c r="AF164" s="301"/>
    </row>
    <row r="165" spans="1:32">
      <c r="A165" t="s">
        <v>14</v>
      </c>
      <c r="B165">
        <f t="shared" si="43"/>
        <v>156</v>
      </c>
      <c r="C165" s="136">
        <f>InputData!C165</f>
        <v>0</v>
      </c>
      <c r="D165" s="55">
        <f t="shared" si="38"/>
        <v>1</v>
      </c>
      <c r="E165" s="18">
        <f t="shared" si="44"/>
        <v>0</v>
      </c>
      <c r="F165" s="18">
        <f t="shared" si="33"/>
        <v>0</v>
      </c>
      <c r="G165" s="18">
        <f t="shared" si="39"/>
        <v>0</v>
      </c>
      <c r="H165" s="56">
        <f>IF(ISERROR(SUM(G165:G$206)/E165),0,SUM(G165:G$206)/E165)</f>
        <v>0</v>
      </c>
      <c r="I165" s="57">
        <f>InputData!F165</f>
        <v>0</v>
      </c>
      <c r="J165" s="18">
        <f t="shared" si="34"/>
        <v>0</v>
      </c>
      <c r="K165" s="56">
        <f>IF(ISERROR(SUM(J165:J$206)/E165),0,SUM(J165:J$206)/E165)</f>
        <v>0</v>
      </c>
      <c r="L165" s="223">
        <f>C165+IHD!AL165+IStroke!AL165+BreastCan!AL165+ColonCan!AL165+Diabetes!AL165</f>
        <v>0</v>
      </c>
      <c r="M165" s="224">
        <f t="shared" si="32"/>
        <v>1</v>
      </c>
      <c r="N165" s="18">
        <f t="shared" si="45"/>
        <v>0</v>
      </c>
      <c r="O165" s="18">
        <f t="shared" si="35"/>
        <v>0</v>
      </c>
      <c r="P165" s="18">
        <f t="shared" si="36"/>
        <v>0</v>
      </c>
      <c r="Q165" s="56">
        <f>IF(ISERROR(SUM(P165:P$206)/N165),0,SUM(P165:P$206)/N165)</f>
        <v>0</v>
      </c>
      <c r="R165" s="132">
        <f>I165+IHD!AM165+IStroke!AM165+BreastCan!AM165+ColonCan!AM165+Diabetes!AM165</f>
        <v>0</v>
      </c>
      <c r="S165" s="18">
        <f t="shared" si="37"/>
        <v>0</v>
      </c>
      <c r="T165" s="56">
        <f>IF(ISERROR(SUM(S165:S$206)/N165),0,SUM(S165:S$206)/N165)</f>
        <v>0</v>
      </c>
      <c r="U165" s="1015">
        <f t="shared" si="40"/>
        <v>0</v>
      </c>
      <c r="V165" s="224">
        <f t="shared" si="41"/>
        <v>0</v>
      </c>
      <c r="W165" s="991">
        <f t="shared" si="42"/>
        <v>0</v>
      </c>
      <c r="X165" s="371">
        <f>IHD!AN165+IStroke!AN165+BreastCan!AN165+ColonCan!AN165+Diabetes!AN165</f>
        <v>0</v>
      </c>
      <c r="Y165" s="1006">
        <f>(U165*InputData!AO165)*EXP(-InputData!$BT$5*(B165-InputData!$B$1))</f>
        <v>0</v>
      </c>
      <c r="Z165" s="1010">
        <f>(W165*InputData!$BT$11)*EXP(-InputData!$BT$5*(B166-InputData!$B$1))</f>
        <v>0</v>
      </c>
      <c r="AA165" s="301"/>
      <c r="AB165" s="301"/>
      <c r="AC165" s="301"/>
      <c r="AD165" s="301"/>
      <c r="AE165" s="301"/>
      <c r="AF165" s="301"/>
    </row>
    <row r="166" spans="1:32">
      <c r="A166" t="s">
        <v>14</v>
      </c>
      <c r="B166">
        <f t="shared" si="43"/>
        <v>157</v>
      </c>
      <c r="C166" s="136">
        <f>InputData!C166</f>
        <v>0</v>
      </c>
      <c r="D166" s="55">
        <f t="shared" si="38"/>
        <v>1</v>
      </c>
      <c r="E166" s="18">
        <f t="shared" si="44"/>
        <v>0</v>
      </c>
      <c r="F166" s="18">
        <f t="shared" si="33"/>
        <v>0</v>
      </c>
      <c r="G166" s="18">
        <f t="shared" si="39"/>
        <v>0</v>
      </c>
      <c r="H166" s="56">
        <f>IF(ISERROR(SUM(G166:G$206)/E166),0,SUM(G166:G$206)/E166)</f>
        <v>0</v>
      </c>
      <c r="I166" s="57">
        <f>InputData!F166</f>
        <v>0</v>
      </c>
      <c r="J166" s="18">
        <f t="shared" si="34"/>
        <v>0</v>
      </c>
      <c r="K166" s="56">
        <f>IF(ISERROR(SUM(J166:J$206)/E166),0,SUM(J166:J$206)/E166)</f>
        <v>0</v>
      </c>
      <c r="L166" s="223">
        <f>C166+IHD!AL166+IStroke!AL166+BreastCan!AL166+ColonCan!AL166+Diabetes!AL166</f>
        <v>0</v>
      </c>
      <c r="M166" s="224">
        <f t="shared" si="32"/>
        <v>1</v>
      </c>
      <c r="N166" s="18">
        <f t="shared" si="45"/>
        <v>0</v>
      </c>
      <c r="O166" s="18">
        <f t="shared" si="35"/>
        <v>0</v>
      </c>
      <c r="P166" s="18">
        <f t="shared" si="36"/>
        <v>0</v>
      </c>
      <c r="Q166" s="56">
        <f>IF(ISERROR(SUM(P166:P$206)/N166),0,SUM(P166:P$206)/N166)</f>
        <v>0</v>
      </c>
      <c r="R166" s="132">
        <f>I166+IHD!AM166+IStroke!AM166+BreastCan!AM166+ColonCan!AM166+Diabetes!AM166</f>
        <v>0</v>
      </c>
      <c r="S166" s="18">
        <f t="shared" si="37"/>
        <v>0</v>
      </c>
      <c r="T166" s="56">
        <f>IF(ISERROR(SUM(S166:S$206)/N166),0,SUM(S166:S$206)/N166)</f>
        <v>0</v>
      </c>
      <c r="U166" s="1015">
        <f t="shared" si="40"/>
        <v>0</v>
      </c>
      <c r="V166" s="224">
        <f t="shared" si="41"/>
        <v>0</v>
      </c>
      <c r="W166" s="991">
        <f t="shared" si="42"/>
        <v>0</v>
      </c>
      <c r="X166" s="371">
        <f>IHD!AN166+IStroke!AN166+BreastCan!AN166+ColonCan!AN166+Diabetes!AN166</f>
        <v>0</v>
      </c>
      <c r="Y166" s="1006">
        <f>(U166*InputData!AO166)*EXP(-InputData!$BT$5*(B166-InputData!$B$1))</f>
        <v>0</v>
      </c>
      <c r="Z166" s="1010">
        <f>(W166*InputData!$BT$11)*EXP(-InputData!$BT$5*(B167-InputData!$B$1))</f>
        <v>0</v>
      </c>
      <c r="AA166" s="301"/>
      <c r="AB166" s="301"/>
      <c r="AC166" s="301"/>
      <c r="AD166" s="301"/>
      <c r="AE166" s="301"/>
      <c r="AF166" s="301"/>
    </row>
    <row r="167" spans="1:32">
      <c r="A167" t="s">
        <v>14</v>
      </c>
      <c r="B167">
        <f t="shared" si="43"/>
        <v>158</v>
      </c>
      <c r="C167" s="136">
        <f>InputData!C167</f>
        <v>0</v>
      </c>
      <c r="D167" s="55">
        <f t="shared" si="38"/>
        <v>1</v>
      </c>
      <c r="E167" s="18">
        <f t="shared" si="44"/>
        <v>0</v>
      </c>
      <c r="F167" s="18">
        <f t="shared" si="33"/>
        <v>0</v>
      </c>
      <c r="G167" s="18">
        <f t="shared" si="39"/>
        <v>0</v>
      </c>
      <c r="H167" s="56">
        <f>IF(ISERROR(SUM(G167:G$206)/E167),0,SUM(G167:G$206)/E167)</f>
        <v>0</v>
      </c>
      <c r="I167" s="57">
        <f>InputData!F167</f>
        <v>0</v>
      </c>
      <c r="J167" s="18">
        <f t="shared" si="34"/>
        <v>0</v>
      </c>
      <c r="K167" s="56">
        <f>IF(ISERROR(SUM(J167:J$206)/E167),0,SUM(J167:J$206)/E167)</f>
        <v>0</v>
      </c>
      <c r="L167" s="223">
        <f>C167+IHD!AL167+IStroke!AL167+BreastCan!AL167+ColonCan!AL167+Diabetes!AL167</f>
        <v>0</v>
      </c>
      <c r="M167" s="224">
        <f t="shared" si="32"/>
        <v>1</v>
      </c>
      <c r="N167" s="18">
        <f t="shared" si="45"/>
        <v>0</v>
      </c>
      <c r="O167" s="18">
        <f t="shared" si="35"/>
        <v>0</v>
      </c>
      <c r="P167" s="18">
        <f t="shared" si="36"/>
        <v>0</v>
      </c>
      <c r="Q167" s="56">
        <f>IF(ISERROR(SUM(P167:P$206)/N167),0,SUM(P167:P$206)/N167)</f>
        <v>0</v>
      </c>
      <c r="R167" s="132">
        <f>I167+IHD!AM167+IStroke!AM167+BreastCan!AM167+ColonCan!AM167+Diabetes!AM167</f>
        <v>0</v>
      </c>
      <c r="S167" s="18">
        <f t="shared" si="37"/>
        <v>0</v>
      </c>
      <c r="T167" s="56">
        <f>IF(ISERROR(SUM(S167:S$206)/N167),0,SUM(S167:S$206)/N167)</f>
        <v>0</v>
      </c>
      <c r="U167" s="1015">
        <f t="shared" si="40"/>
        <v>0</v>
      </c>
      <c r="V167" s="224">
        <f t="shared" si="41"/>
        <v>0</v>
      </c>
      <c r="W167" s="991">
        <f t="shared" si="42"/>
        <v>0</v>
      </c>
      <c r="X167" s="371">
        <f>IHD!AN167+IStroke!AN167+BreastCan!AN167+ColonCan!AN167+Diabetes!AN167</f>
        <v>0</v>
      </c>
      <c r="Y167" s="1006">
        <f>(U167*InputData!AO167)*EXP(-InputData!$BT$5*(B167-InputData!$B$1))</f>
        <v>0</v>
      </c>
      <c r="Z167" s="1010">
        <f>(W167*InputData!$BT$11)*EXP(-InputData!$BT$5*(B168-InputData!$B$1))</f>
        <v>0</v>
      </c>
      <c r="AA167" s="301"/>
      <c r="AB167" s="301"/>
      <c r="AC167" s="301"/>
      <c r="AD167" s="301"/>
      <c r="AE167" s="301"/>
      <c r="AF167" s="301"/>
    </row>
    <row r="168" spans="1:32">
      <c r="A168" t="s">
        <v>14</v>
      </c>
      <c r="B168">
        <f t="shared" si="43"/>
        <v>159</v>
      </c>
      <c r="C168" s="136">
        <f>InputData!C168</f>
        <v>0</v>
      </c>
      <c r="D168" s="55">
        <f t="shared" si="38"/>
        <v>1</v>
      </c>
      <c r="E168" s="18">
        <f t="shared" si="44"/>
        <v>0</v>
      </c>
      <c r="F168" s="18">
        <f t="shared" si="33"/>
        <v>0</v>
      </c>
      <c r="G168" s="18">
        <f t="shared" si="39"/>
        <v>0</v>
      </c>
      <c r="H168" s="56">
        <f>IF(ISERROR(SUM(G168:G$206)/E168),0,SUM(G168:G$206)/E168)</f>
        <v>0</v>
      </c>
      <c r="I168" s="57">
        <f>InputData!F168</f>
        <v>0</v>
      </c>
      <c r="J168" s="18">
        <f t="shared" si="34"/>
        <v>0</v>
      </c>
      <c r="K168" s="56">
        <f>IF(ISERROR(SUM(J168:J$206)/E168),0,SUM(J168:J$206)/E168)</f>
        <v>0</v>
      </c>
      <c r="L168" s="223">
        <f>C168+IHD!AL168+IStroke!AL168+BreastCan!AL168+ColonCan!AL168+Diabetes!AL168</f>
        <v>0</v>
      </c>
      <c r="M168" s="224">
        <f t="shared" si="32"/>
        <v>1</v>
      </c>
      <c r="N168" s="18">
        <f t="shared" si="45"/>
        <v>0</v>
      </c>
      <c r="O168" s="18">
        <f t="shared" si="35"/>
        <v>0</v>
      </c>
      <c r="P168" s="18">
        <f t="shared" si="36"/>
        <v>0</v>
      </c>
      <c r="Q168" s="56">
        <f>IF(ISERROR(SUM(P168:P$206)/N168),0,SUM(P168:P$206)/N168)</f>
        <v>0</v>
      </c>
      <c r="R168" s="132">
        <f>I168+IHD!AM168+IStroke!AM168+BreastCan!AM168+ColonCan!AM168+Diabetes!AM168</f>
        <v>0</v>
      </c>
      <c r="S168" s="18">
        <f t="shared" si="37"/>
        <v>0</v>
      </c>
      <c r="T168" s="56">
        <f>IF(ISERROR(SUM(S168:S$206)/N168),0,SUM(S168:S$206)/N168)</f>
        <v>0</v>
      </c>
      <c r="U168" s="1015">
        <f t="shared" si="40"/>
        <v>0</v>
      </c>
      <c r="V168" s="224">
        <f t="shared" si="41"/>
        <v>0</v>
      </c>
      <c r="W168" s="991">
        <f t="shared" si="42"/>
        <v>0</v>
      </c>
      <c r="X168" s="371">
        <f>IHD!AN168+IStroke!AN168+BreastCan!AN168+ColonCan!AN168+Diabetes!AN168</f>
        <v>0</v>
      </c>
      <c r="Y168" s="1006">
        <f>(U168*InputData!AO168)*EXP(-InputData!$BT$5*(B168-InputData!$B$1))</f>
        <v>0</v>
      </c>
      <c r="Z168" s="1010">
        <f>(W168*InputData!$BT$11)*EXP(-InputData!$BT$5*(B169-InputData!$B$1))</f>
        <v>0</v>
      </c>
      <c r="AA168" s="301"/>
      <c r="AB168" s="301"/>
      <c r="AC168" s="301"/>
      <c r="AD168" s="301"/>
      <c r="AE168" s="301"/>
      <c r="AF168" s="301"/>
    </row>
    <row r="169" spans="1:32">
      <c r="A169" t="s">
        <v>14</v>
      </c>
      <c r="B169">
        <f t="shared" si="43"/>
        <v>160</v>
      </c>
      <c r="C169" s="136">
        <f>InputData!C169</f>
        <v>0</v>
      </c>
      <c r="D169" s="55">
        <f t="shared" si="38"/>
        <v>1</v>
      </c>
      <c r="E169" s="18">
        <f t="shared" si="44"/>
        <v>0</v>
      </c>
      <c r="F169" s="18">
        <f t="shared" si="33"/>
        <v>0</v>
      </c>
      <c r="G169" s="18">
        <f t="shared" si="39"/>
        <v>0</v>
      </c>
      <c r="H169" s="56">
        <f>IF(ISERROR(SUM(G169:G$206)/E169),0,SUM(G169:G$206)/E169)</f>
        <v>0</v>
      </c>
      <c r="I169" s="57">
        <f>InputData!F169</f>
        <v>0</v>
      </c>
      <c r="J169" s="18">
        <f t="shared" si="34"/>
        <v>0</v>
      </c>
      <c r="K169" s="56">
        <f>IF(ISERROR(SUM(J169:J$206)/E169),0,SUM(J169:J$206)/E169)</f>
        <v>0</v>
      </c>
      <c r="L169" s="223">
        <f>C169+IHD!AL169+IStroke!AL169+BreastCan!AL169+ColonCan!AL169+Diabetes!AL169</f>
        <v>0</v>
      </c>
      <c r="M169" s="224">
        <f t="shared" si="32"/>
        <v>1</v>
      </c>
      <c r="N169" s="18">
        <f t="shared" si="45"/>
        <v>0</v>
      </c>
      <c r="O169" s="18">
        <f t="shared" si="35"/>
        <v>0</v>
      </c>
      <c r="P169" s="18">
        <f t="shared" si="36"/>
        <v>0</v>
      </c>
      <c r="Q169" s="56">
        <f>IF(ISERROR(SUM(P169:P$206)/N169),0,SUM(P169:P$206)/N169)</f>
        <v>0</v>
      </c>
      <c r="R169" s="132">
        <f>I169+IHD!AM169+IStroke!AM169+BreastCan!AM169+ColonCan!AM169+Diabetes!AM169</f>
        <v>0</v>
      </c>
      <c r="S169" s="18">
        <f t="shared" si="37"/>
        <v>0</v>
      </c>
      <c r="T169" s="56">
        <f>IF(ISERROR(SUM(S169:S$206)/N169),0,SUM(S169:S$206)/N169)</f>
        <v>0</v>
      </c>
      <c r="U169" s="1015">
        <f t="shared" si="40"/>
        <v>0</v>
      </c>
      <c r="V169" s="224">
        <f t="shared" si="41"/>
        <v>0</v>
      </c>
      <c r="W169" s="991">
        <f t="shared" si="42"/>
        <v>0</v>
      </c>
      <c r="X169" s="371">
        <f>IHD!AN169+IStroke!AN169+BreastCan!AN169+ColonCan!AN169+Diabetes!AN169</f>
        <v>0</v>
      </c>
      <c r="Y169" s="1006">
        <f>(U169*InputData!AO169)*EXP(-InputData!$BT$5*(B169-InputData!$B$1))</f>
        <v>0</v>
      </c>
      <c r="Z169" s="1010">
        <f>(W169*InputData!$BT$11)*EXP(-InputData!$BT$5*(B170-InputData!$B$1))</f>
        <v>0</v>
      </c>
      <c r="AA169" s="301"/>
      <c r="AB169" s="301"/>
      <c r="AC169" s="301"/>
      <c r="AD169" s="301"/>
      <c r="AE169" s="301"/>
      <c r="AF169" s="301"/>
    </row>
    <row r="170" spans="1:32">
      <c r="A170" t="s">
        <v>14</v>
      </c>
      <c r="B170">
        <f t="shared" si="43"/>
        <v>161</v>
      </c>
      <c r="C170" s="136">
        <f>InputData!C170</f>
        <v>0</v>
      </c>
      <c r="D170" s="55">
        <f t="shared" si="38"/>
        <v>1</v>
      </c>
      <c r="E170" s="18">
        <f t="shared" si="44"/>
        <v>0</v>
      </c>
      <c r="F170" s="18">
        <f t="shared" si="33"/>
        <v>0</v>
      </c>
      <c r="G170" s="18">
        <f t="shared" si="39"/>
        <v>0</v>
      </c>
      <c r="H170" s="56">
        <f>IF(ISERROR(SUM(G170:G$206)/E170),0,SUM(G170:G$206)/E170)</f>
        <v>0</v>
      </c>
      <c r="I170" s="57">
        <f>InputData!F170</f>
        <v>0</v>
      </c>
      <c r="J170" s="18">
        <f t="shared" si="34"/>
        <v>0</v>
      </c>
      <c r="K170" s="56">
        <f>IF(ISERROR(SUM(J170:J$206)/E170),0,SUM(J170:J$206)/E170)</f>
        <v>0</v>
      </c>
      <c r="L170" s="223">
        <f>C170+IHD!AL170+IStroke!AL170+BreastCan!AL170+ColonCan!AL170+Diabetes!AL170</f>
        <v>0</v>
      </c>
      <c r="M170" s="224">
        <f t="shared" si="32"/>
        <v>1</v>
      </c>
      <c r="N170" s="18">
        <f t="shared" si="45"/>
        <v>0</v>
      </c>
      <c r="O170" s="18">
        <f t="shared" si="35"/>
        <v>0</v>
      </c>
      <c r="P170" s="18">
        <f t="shared" si="36"/>
        <v>0</v>
      </c>
      <c r="Q170" s="56">
        <f>IF(ISERROR(SUM(P170:P$206)/N170),0,SUM(P170:P$206)/N170)</f>
        <v>0</v>
      </c>
      <c r="R170" s="132">
        <f>I170+IHD!AM170+IStroke!AM170+BreastCan!AM170+ColonCan!AM170+Diabetes!AM170</f>
        <v>0</v>
      </c>
      <c r="S170" s="18">
        <f t="shared" si="37"/>
        <v>0</v>
      </c>
      <c r="T170" s="56">
        <f>IF(ISERROR(SUM(S170:S$206)/N170),0,SUM(S170:S$206)/N170)</f>
        <v>0</v>
      </c>
      <c r="U170" s="1015">
        <f t="shared" si="40"/>
        <v>0</v>
      </c>
      <c r="V170" s="224">
        <f t="shared" si="41"/>
        <v>0</v>
      </c>
      <c r="W170" s="991">
        <f t="shared" si="42"/>
        <v>0</v>
      </c>
      <c r="X170" s="371">
        <f>IHD!AN170+IStroke!AN170+BreastCan!AN170+ColonCan!AN170+Diabetes!AN170</f>
        <v>0</v>
      </c>
      <c r="Y170" s="1006">
        <f>(U170*InputData!AO170)*EXP(-InputData!$BT$5*(B170-InputData!$B$1))</f>
        <v>0</v>
      </c>
      <c r="Z170" s="1010">
        <f>(W170*InputData!$BT$11)*EXP(-InputData!$BT$5*(B171-InputData!$B$1))</f>
        <v>0</v>
      </c>
      <c r="AA170" s="301"/>
      <c r="AB170" s="301"/>
      <c r="AC170" s="301"/>
      <c r="AD170" s="301"/>
      <c r="AE170" s="301"/>
      <c r="AF170" s="301"/>
    </row>
    <row r="171" spans="1:32">
      <c r="A171" t="s">
        <v>14</v>
      </c>
      <c r="B171">
        <f t="shared" si="43"/>
        <v>162</v>
      </c>
      <c r="C171" s="136">
        <f>InputData!C171</f>
        <v>0</v>
      </c>
      <c r="D171" s="55">
        <f t="shared" si="38"/>
        <v>1</v>
      </c>
      <c r="E171" s="18">
        <f t="shared" ref="E171:E206" si="46">E170-F170</f>
        <v>0</v>
      </c>
      <c r="F171" s="18">
        <f t="shared" si="33"/>
        <v>0</v>
      </c>
      <c r="G171" s="18">
        <f t="shared" si="39"/>
        <v>0</v>
      </c>
      <c r="H171" s="56">
        <f>IF(ISERROR(SUM(G171:G$206)/E171),0,SUM(G171:G$206)/E171)</f>
        <v>0</v>
      </c>
      <c r="I171" s="57">
        <f>InputData!F171</f>
        <v>0</v>
      </c>
      <c r="J171" s="18">
        <f t="shared" si="34"/>
        <v>0</v>
      </c>
      <c r="K171" s="56">
        <f>IF(ISERROR(SUM(J171:J$206)/E171),0,SUM(J171:J$206)/E171)</f>
        <v>0</v>
      </c>
      <c r="L171" s="223">
        <f>C171+IHD!AL171+IStroke!AL171+BreastCan!AL171+ColonCan!AL171+Diabetes!AL171</f>
        <v>0</v>
      </c>
      <c r="M171" s="224">
        <f t="shared" si="32"/>
        <v>1</v>
      </c>
      <c r="N171" s="18">
        <f t="shared" ref="N171:N206" si="47">N170-O170</f>
        <v>0</v>
      </c>
      <c r="O171" s="18">
        <f t="shared" si="35"/>
        <v>0</v>
      </c>
      <c r="P171" s="18">
        <f t="shared" si="36"/>
        <v>0</v>
      </c>
      <c r="Q171" s="56">
        <f>IF(ISERROR(SUM(P171:P$206)/N171),0,SUM(P171:P$206)/N171)</f>
        <v>0</v>
      </c>
      <c r="R171" s="132">
        <f>I171+IHD!AM171+IStroke!AM171+BreastCan!AM171+ColonCan!AM171+Diabetes!AM171</f>
        <v>0</v>
      </c>
      <c r="S171" s="18">
        <f t="shared" si="37"/>
        <v>0</v>
      </c>
      <c r="T171" s="56">
        <f>IF(ISERROR(SUM(S171:S$206)/N171),0,SUM(S171:S$206)/N171)</f>
        <v>0</v>
      </c>
      <c r="U171" s="1015">
        <f t="shared" si="40"/>
        <v>0</v>
      </c>
      <c r="V171" s="224">
        <f t="shared" si="41"/>
        <v>0</v>
      </c>
      <c r="W171" s="991">
        <f t="shared" si="42"/>
        <v>0</v>
      </c>
      <c r="X171" s="371">
        <f>IHD!AN171+IStroke!AN171+BreastCan!AN171+ColonCan!AN171+Diabetes!AN171</f>
        <v>0</v>
      </c>
      <c r="Y171" s="1006">
        <f>(U171*InputData!AO171)*EXP(-InputData!$BT$5*(B171-InputData!$B$1))</f>
        <v>0</v>
      </c>
      <c r="Z171" s="1010">
        <f>(W171*InputData!$BT$11)*EXP(-InputData!$BT$5*(B172-InputData!$B$1))</f>
        <v>0</v>
      </c>
      <c r="AA171" s="301"/>
      <c r="AB171" s="301"/>
      <c r="AC171" s="301"/>
      <c r="AD171" s="301"/>
      <c r="AE171" s="301"/>
      <c r="AF171" s="301"/>
    </row>
    <row r="172" spans="1:32">
      <c r="A172" t="s">
        <v>14</v>
      </c>
      <c r="B172">
        <f t="shared" si="43"/>
        <v>163</v>
      </c>
      <c r="C172" s="136">
        <f>InputData!C172</f>
        <v>0</v>
      </c>
      <c r="D172" s="55">
        <f t="shared" si="38"/>
        <v>1</v>
      </c>
      <c r="E172" s="18">
        <f t="shared" si="46"/>
        <v>0</v>
      </c>
      <c r="F172" s="18">
        <f t="shared" si="33"/>
        <v>0</v>
      </c>
      <c r="G172" s="18">
        <f t="shared" si="39"/>
        <v>0</v>
      </c>
      <c r="H172" s="56">
        <f>IF(ISERROR(SUM(G172:G$206)/E172),0,SUM(G172:G$206)/E172)</f>
        <v>0</v>
      </c>
      <c r="I172" s="57">
        <f>InputData!F172</f>
        <v>0</v>
      </c>
      <c r="J172" s="18">
        <f t="shared" si="34"/>
        <v>0</v>
      </c>
      <c r="K172" s="56">
        <f>IF(ISERROR(SUM(J172:J$206)/E172),0,SUM(J172:J$206)/E172)</f>
        <v>0</v>
      </c>
      <c r="L172" s="223">
        <f>C172+IHD!AL172+IStroke!AL172+BreastCan!AL172+ColonCan!AL172+Diabetes!AL172</f>
        <v>0</v>
      </c>
      <c r="M172" s="224">
        <f t="shared" si="32"/>
        <v>1</v>
      </c>
      <c r="N172" s="18">
        <f t="shared" si="47"/>
        <v>0</v>
      </c>
      <c r="O172" s="18">
        <f t="shared" si="35"/>
        <v>0</v>
      </c>
      <c r="P172" s="18">
        <f t="shared" si="36"/>
        <v>0</v>
      </c>
      <c r="Q172" s="56">
        <f>IF(ISERROR(SUM(P172:P$206)/N172),0,SUM(P172:P$206)/N172)</f>
        <v>0</v>
      </c>
      <c r="R172" s="132">
        <f>I172+IHD!AM172+IStroke!AM172+BreastCan!AM172+ColonCan!AM172+Diabetes!AM172</f>
        <v>0</v>
      </c>
      <c r="S172" s="18">
        <f t="shared" si="37"/>
        <v>0</v>
      </c>
      <c r="T172" s="56">
        <f>IF(ISERROR(SUM(S172:S$206)/N172),0,SUM(S172:S$206)/N172)</f>
        <v>0</v>
      </c>
      <c r="U172" s="1015">
        <f t="shared" si="40"/>
        <v>0</v>
      </c>
      <c r="V172" s="224">
        <f t="shared" si="41"/>
        <v>0</v>
      </c>
      <c r="W172" s="991">
        <f t="shared" si="42"/>
        <v>0</v>
      </c>
      <c r="X172" s="371">
        <f>IHD!AN172+IStroke!AN172+BreastCan!AN172+ColonCan!AN172+Diabetes!AN172</f>
        <v>0</v>
      </c>
      <c r="Y172" s="1006">
        <f>(U172*InputData!AO172)*EXP(-InputData!$BT$5*(B172-InputData!$B$1))</f>
        <v>0</v>
      </c>
      <c r="Z172" s="1010">
        <f>(W172*InputData!$BT$11)*EXP(-InputData!$BT$5*(B173-InputData!$B$1))</f>
        <v>0</v>
      </c>
      <c r="AA172" s="301"/>
      <c r="AB172" s="301"/>
      <c r="AC172" s="301"/>
      <c r="AD172" s="301"/>
      <c r="AE172" s="301"/>
      <c r="AF172" s="301"/>
    </row>
    <row r="173" spans="1:32">
      <c r="A173" t="s">
        <v>14</v>
      </c>
      <c r="B173">
        <f t="shared" si="43"/>
        <v>164</v>
      </c>
      <c r="C173" s="136">
        <f>InputData!C173</f>
        <v>0</v>
      </c>
      <c r="D173" s="55">
        <f t="shared" si="38"/>
        <v>1</v>
      </c>
      <c r="E173" s="18">
        <f t="shared" si="46"/>
        <v>0</v>
      </c>
      <c r="F173" s="18">
        <f t="shared" si="33"/>
        <v>0</v>
      </c>
      <c r="G173" s="18">
        <f t="shared" si="39"/>
        <v>0</v>
      </c>
      <c r="H173" s="56">
        <f>IF(ISERROR(SUM(G173:G$206)/E173),0,SUM(G173:G$206)/E173)</f>
        <v>0</v>
      </c>
      <c r="I173" s="57">
        <f>InputData!F173</f>
        <v>0</v>
      </c>
      <c r="J173" s="18">
        <f t="shared" si="34"/>
        <v>0</v>
      </c>
      <c r="K173" s="56">
        <f>IF(ISERROR(SUM(J173:J$206)/E173),0,SUM(J173:J$206)/E173)</f>
        <v>0</v>
      </c>
      <c r="L173" s="223">
        <f>C173+IHD!AL173+IStroke!AL173+BreastCan!AL173+ColonCan!AL173+Diabetes!AL173</f>
        <v>0</v>
      </c>
      <c r="M173" s="224">
        <f t="shared" ref="M173:M206" si="48">IF(B173&lt;100,1-EXP(-L173),1)</f>
        <v>1</v>
      </c>
      <c r="N173" s="18">
        <f t="shared" si="47"/>
        <v>0</v>
      </c>
      <c r="O173" s="18">
        <f t="shared" si="35"/>
        <v>0</v>
      </c>
      <c r="P173" s="18">
        <f t="shared" si="36"/>
        <v>0</v>
      </c>
      <c r="Q173" s="56">
        <f>IF(ISERROR(SUM(P173:P$206)/N173),0,SUM(P173:P$206)/N173)</f>
        <v>0</v>
      </c>
      <c r="R173" s="132">
        <f>I173+IHD!AM173+IStroke!AM173+BreastCan!AM173+ColonCan!AM173+Diabetes!AM173</f>
        <v>0</v>
      </c>
      <c r="S173" s="18">
        <f t="shared" si="37"/>
        <v>0</v>
      </c>
      <c r="T173" s="56">
        <f>IF(ISERROR(SUM(S173:S$206)/N173),0,SUM(S173:S$206)/N173)</f>
        <v>0</v>
      </c>
      <c r="U173" s="1015">
        <f t="shared" si="40"/>
        <v>0</v>
      </c>
      <c r="V173" s="224">
        <f t="shared" si="41"/>
        <v>0</v>
      </c>
      <c r="W173" s="991">
        <f t="shared" si="42"/>
        <v>0</v>
      </c>
      <c r="X173" s="371">
        <f>IHD!AN173+IStroke!AN173+BreastCan!AN173+ColonCan!AN173+Diabetes!AN173</f>
        <v>0</v>
      </c>
      <c r="Y173" s="1006">
        <f>(U173*InputData!AO173)*EXP(-InputData!$BT$5*(B173-InputData!$B$1))</f>
        <v>0</v>
      </c>
      <c r="Z173" s="1010">
        <f>(W173*InputData!$BT$11)*EXP(-InputData!$BT$5*(B174-InputData!$B$1))</f>
        <v>0</v>
      </c>
      <c r="AA173" s="301"/>
      <c r="AB173" s="301"/>
      <c r="AC173" s="301"/>
      <c r="AD173" s="301"/>
      <c r="AE173" s="301"/>
      <c r="AF173" s="301"/>
    </row>
    <row r="174" spans="1:32">
      <c r="A174" t="s">
        <v>14</v>
      </c>
      <c r="B174">
        <f t="shared" si="43"/>
        <v>165</v>
      </c>
      <c r="C174" s="136">
        <f>InputData!C174</f>
        <v>0</v>
      </c>
      <c r="D174" s="55">
        <f t="shared" si="38"/>
        <v>1</v>
      </c>
      <c r="E174" s="18">
        <f t="shared" si="46"/>
        <v>0</v>
      </c>
      <c r="F174" s="18">
        <f t="shared" si="33"/>
        <v>0</v>
      </c>
      <c r="G174" s="18">
        <f t="shared" si="39"/>
        <v>0</v>
      </c>
      <c r="H174" s="56">
        <f>IF(ISERROR(SUM(G174:G$206)/E174),0,SUM(G174:G$206)/E174)</f>
        <v>0</v>
      </c>
      <c r="I174" s="57">
        <f>InputData!F174</f>
        <v>0</v>
      </c>
      <c r="J174" s="18">
        <f t="shared" si="34"/>
        <v>0</v>
      </c>
      <c r="K174" s="56">
        <f>IF(ISERROR(SUM(J174:J$206)/E174),0,SUM(J174:J$206)/E174)</f>
        <v>0</v>
      </c>
      <c r="L174" s="223">
        <f>C174+IHD!AL174+IStroke!AL174+BreastCan!AL174+ColonCan!AL174+Diabetes!AL174</f>
        <v>0</v>
      </c>
      <c r="M174" s="224">
        <f t="shared" si="48"/>
        <v>1</v>
      </c>
      <c r="N174" s="18">
        <f t="shared" si="47"/>
        <v>0</v>
      </c>
      <c r="O174" s="18">
        <f t="shared" si="35"/>
        <v>0</v>
      </c>
      <c r="P174" s="18">
        <f t="shared" si="36"/>
        <v>0</v>
      </c>
      <c r="Q174" s="56">
        <f>IF(ISERROR(SUM(P174:P$206)/N174),0,SUM(P174:P$206)/N174)</f>
        <v>0</v>
      </c>
      <c r="R174" s="132">
        <f>I174+IHD!AM174+IStroke!AM174+BreastCan!AM174+ColonCan!AM174+Diabetes!AM174</f>
        <v>0</v>
      </c>
      <c r="S174" s="18">
        <f t="shared" si="37"/>
        <v>0</v>
      </c>
      <c r="T174" s="56">
        <f>IF(ISERROR(SUM(S174:S$206)/N174),0,SUM(S174:S$206)/N174)</f>
        <v>0</v>
      </c>
      <c r="U174" s="1015">
        <f t="shared" si="40"/>
        <v>0</v>
      </c>
      <c r="V174" s="224">
        <f t="shared" si="41"/>
        <v>0</v>
      </c>
      <c r="W174" s="991">
        <f t="shared" si="42"/>
        <v>0</v>
      </c>
      <c r="X174" s="371">
        <f>IHD!AN174+IStroke!AN174+BreastCan!AN174+ColonCan!AN174+Diabetes!AN174</f>
        <v>0</v>
      </c>
      <c r="Y174" s="1006">
        <f>(U174*InputData!AO174)*EXP(-InputData!$BT$5*(B174-InputData!$B$1))</f>
        <v>0</v>
      </c>
      <c r="Z174" s="1010">
        <f>(W174*InputData!$BT$11)*EXP(-InputData!$BT$5*(B175-InputData!$B$1))</f>
        <v>0</v>
      </c>
      <c r="AA174" s="301"/>
      <c r="AB174" s="301"/>
      <c r="AC174" s="301"/>
      <c r="AD174" s="301"/>
      <c r="AE174" s="301"/>
      <c r="AF174" s="301"/>
    </row>
    <row r="175" spans="1:32">
      <c r="A175" t="s">
        <v>14</v>
      </c>
      <c r="B175">
        <f t="shared" si="43"/>
        <v>166</v>
      </c>
      <c r="C175" s="136">
        <f>InputData!C175</f>
        <v>0</v>
      </c>
      <c r="D175" s="55">
        <f t="shared" si="38"/>
        <v>1</v>
      </c>
      <c r="E175" s="18">
        <f t="shared" si="46"/>
        <v>0</v>
      </c>
      <c r="F175" s="18">
        <f t="shared" si="33"/>
        <v>0</v>
      </c>
      <c r="G175" s="18">
        <f t="shared" si="39"/>
        <v>0</v>
      </c>
      <c r="H175" s="56">
        <f>IF(ISERROR(SUM(G175:G$206)/E175),0,SUM(G175:G$206)/E175)</f>
        <v>0</v>
      </c>
      <c r="I175" s="57">
        <f>InputData!F175</f>
        <v>0</v>
      </c>
      <c r="J175" s="18">
        <f t="shared" si="34"/>
        <v>0</v>
      </c>
      <c r="K175" s="56">
        <f>IF(ISERROR(SUM(J175:J$206)/E175),0,SUM(J175:J$206)/E175)</f>
        <v>0</v>
      </c>
      <c r="L175" s="223">
        <f>C175+IHD!AL175+IStroke!AL175+BreastCan!AL175+ColonCan!AL175+Diabetes!AL175</f>
        <v>0</v>
      </c>
      <c r="M175" s="224">
        <f t="shared" si="48"/>
        <v>1</v>
      </c>
      <c r="N175" s="18">
        <f t="shared" si="47"/>
        <v>0</v>
      </c>
      <c r="O175" s="18">
        <f t="shared" si="35"/>
        <v>0</v>
      </c>
      <c r="P175" s="18">
        <f t="shared" si="36"/>
        <v>0</v>
      </c>
      <c r="Q175" s="56">
        <f>IF(ISERROR(SUM(P175:P$206)/N175),0,SUM(P175:P$206)/N175)</f>
        <v>0</v>
      </c>
      <c r="R175" s="132">
        <f>I175+IHD!AM175+IStroke!AM175+BreastCan!AM175+ColonCan!AM175+Diabetes!AM175</f>
        <v>0</v>
      </c>
      <c r="S175" s="18">
        <f t="shared" si="37"/>
        <v>0</v>
      </c>
      <c r="T175" s="56">
        <f>IF(ISERROR(SUM(S175:S$206)/N175),0,SUM(S175:S$206)/N175)</f>
        <v>0</v>
      </c>
      <c r="U175" s="1015">
        <f t="shared" si="40"/>
        <v>0</v>
      </c>
      <c r="V175" s="224">
        <f t="shared" si="41"/>
        <v>0</v>
      </c>
      <c r="W175" s="991">
        <f t="shared" si="42"/>
        <v>0</v>
      </c>
      <c r="X175" s="371">
        <f>IHD!AN175+IStroke!AN175+BreastCan!AN175+ColonCan!AN175+Diabetes!AN175</f>
        <v>0</v>
      </c>
      <c r="Y175" s="1006">
        <f>(U175*InputData!AO175)*EXP(-InputData!$BT$5*(B175-InputData!$B$1))</f>
        <v>0</v>
      </c>
      <c r="Z175" s="1010">
        <f>(W175*InputData!$BT$11)*EXP(-InputData!$BT$5*(B176-InputData!$B$1))</f>
        <v>0</v>
      </c>
      <c r="AA175" s="301"/>
      <c r="AB175" s="301"/>
      <c r="AC175" s="301"/>
      <c r="AD175" s="301"/>
      <c r="AE175" s="301"/>
      <c r="AF175" s="301"/>
    </row>
    <row r="176" spans="1:32">
      <c r="A176" t="s">
        <v>14</v>
      </c>
      <c r="B176">
        <f t="shared" si="43"/>
        <v>167</v>
      </c>
      <c r="C176" s="136">
        <f>InputData!C176</f>
        <v>0</v>
      </c>
      <c r="D176" s="55">
        <f t="shared" si="38"/>
        <v>1</v>
      </c>
      <c r="E176" s="18">
        <f t="shared" si="46"/>
        <v>0</v>
      </c>
      <c r="F176" s="18">
        <f t="shared" si="33"/>
        <v>0</v>
      </c>
      <c r="G176" s="18">
        <f t="shared" si="39"/>
        <v>0</v>
      </c>
      <c r="H176" s="56">
        <f>IF(ISERROR(SUM(G176:G$206)/E176),0,SUM(G176:G$206)/E176)</f>
        <v>0</v>
      </c>
      <c r="I176" s="57">
        <f>InputData!F176</f>
        <v>0</v>
      </c>
      <c r="J176" s="18">
        <f t="shared" si="34"/>
        <v>0</v>
      </c>
      <c r="K176" s="56">
        <f>IF(ISERROR(SUM(J176:J$206)/E176),0,SUM(J176:J$206)/E176)</f>
        <v>0</v>
      </c>
      <c r="L176" s="223">
        <f>C176+IHD!AL176+IStroke!AL176+BreastCan!AL176+ColonCan!AL176+Diabetes!AL176</f>
        <v>0</v>
      </c>
      <c r="M176" s="224">
        <f t="shared" si="48"/>
        <v>1</v>
      </c>
      <c r="N176" s="18">
        <f t="shared" si="47"/>
        <v>0</v>
      </c>
      <c r="O176" s="18">
        <f t="shared" si="35"/>
        <v>0</v>
      </c>
      <c r="P176" s="18">
        <f t="shared" si="36"/>
        <v>0</v>
      </c>
      <c r="Q176" s="56">
        <f>IF(ISERROR(SUM(P176:P$206)/N176),0,SUM(P176:P$206)/N176)</f>
        <v>0</v>
      </c>
      <c r="R176" s="132">
        <f>I176+IHD!AM176+IStroke!AM176+BreastCan!AM176+ColonCan!AM176+Diabetes!AM176</f>
        <v>0</v>
      </c>
      <c r="S176" s="18">
        <f t="shared" si="37"/>
        <v>0</v>
      </c>
      <c r="T176" s="56">
        <f>IF(ISERROR(SUM(S176:S$206)/N176),0,SUM(S176:S$206)/N176)</f>
        <v>0</v>
      </c>
      <c r="U176" s="1015">
        <f t="shared" si="40"/>
        <v>0</v>
      </c>
      <c r="V176" s="224">
        <f t="shared" si="41"/>
        <v>0</v>
      </c>
      <c r="W176" s="991">
        <f t="shared" si="42"/>
        <v>0</v>
      </c>
      <c r="X176" s="371">
        <f>IHD!AN176+IStroke!AN176+BreastCan!AN176+ColonCan!AN176+Diabetes!AN176</f>
        <v>0</v>
      </c>
      <c r="Y176" s="1006">
        <f>(U176*InputData!AO176)*EXP(-InputData!$BT$5*(B176-InputData!$B$1))</f>
        <v>0</v>
      </c>
      <c r="Z176" s="1010">
        <f>(W176*InputData!$BT$11)*EXP(-InputData!$BT$5*(B177-InputData!$B$1))</f>
        <v>0</v>
      </c>
      <c r="AA176" s="301"/>
      <c r="AB176" s="301"/>
      <c r="AC176" s="301"/>
      <c r="AD176" s="301"/>
      <c r="AE176" s="301"/>
      <c r="AF176" s="301"/>
    </row>
    <row r="177" spans="1:32">
      <c r="A177" t="s">
        <v>14</v>
      </c>
      <c r="B177">
        <f t="shared" si="43"/>
        <v>168</v>
      </c>
      <c r="C177" s="136">
        <f>InputData!C177</f>
        <v>0</v>
      </c>
      <c r="D177" s="55">
        <f t="shared" si="38"/>
        <v>1</v>
      </c>
      <c r="E177" s="18">
        <f t="shared" si="46"/>
        <v>0</v>
      </c>
      <c r="F177" s="18">
        <f t="shared" si="33"/>
        <v>0</v>
      </c>
      <c r="G177" s="18">
        <f t="shared" si="39"/>
        <v>0</v>
      </c>
      <c r="H177" s="56">
        <f>IF(ISERROR(SUM(G177:G$206)/E177),0,SUM(G177:G$206)/E177)</f>
        <v>0</v>
      </c>
      <c r="I177" s="57">
        <f>InputData!F177</f>
        <v>0</v>
      </c>
      <c r="J177" s="18">
        <f t="shared" si="34"/>
        <v>0</v>
      </c>
      <c r="K177" s="56">
        <f>IF(ISERROR(SUM(J177:J$206)/E177),0,SUM(J177:J$206)/E177)</f>
        <v>0</v>
      </c>
      <c r="L177" s="223">
        <f>C177+IHD!AL177+IStroke!AL177+BreastCan!AL177+ColonCan!AL177+Diabetes!AL177</f>
        <v>0</v>
      </c>
      <c r="M177" s="224">
        <f t="shared" si="48"/>
        <v>1</v>
      </c>
      <c r="N177" s="18">
        <f t="shared" si="47"/>
        <v>0</v>
      </c>
      <c r="O177" s="18">
        <f t="shared" si="35"/>
        <v>0</v>
      </c>
      <c r="P177" s="18">
        <f t="shared" si="36"/>
        <v>0</v>
      </c>
      <c r="Q177" s="56">
        <f>IF(ISERROR(SUM(P177:P$206)/N177),0,SUM(P177:P$206)/N177)</f>
        <v>0</v>
      </c>
      <c r="R177" s="132">
        <f>I177+IHD!AM177+IStroke!AM177+BreastCan!AM177+ColonCan!AM177+Diabetes!AM177</f>
        <v>0</v>
      </c>
      <c r="S177" s="18">
        <f t="shared" si="37"/>
        <v>0</v>
      </c>
      <c r="T177" s="56">
        <f>IF(ISERROR(SUM(S177:S$206)/N177),0,SUM(S177:S$206)/N177)</f>
        <v>0</v>
      </c>
      <c r="U177" s="1015">
        <f t="shared" si="40"/>
        <v>0</v>
      </c>
      <c r="V177" s="224">
        <f t="shared" si="41"/>
        <v>0</v>
      </c>
      <c r="W177" s="991">
        <f t="shared" si="42"/>
        <v>0</v>
      </c>
      <c r="X177" s="371">
        <f>IHD!AN177+IStroke!AN177+BreastCan!AN177+ColonCan!AN177+Diabetes!AN177</f>
        <v>0</v>
      </c>
      <c r="Y177" s="1006">
        <f>(U177*InputData!AO177)*EXP(-InputData!$BT$5*(B177-InputData!$B$1))</f>
        <v>0</v>
      </c>
      <c r="Z177" s="1010">
        <f>(W177*InputData!$BT$11)*EXP(-InputData!$BT$5*(B178-InputData!$B$1))</f>
        <v>0</v>
      </c>
      <c r="AA177" s="301"/>
      <c r="AB177" s="301"/>
      <c r="AC177" s="301"/>
      <c r="AD177" s="301"/>
      <c r="AE177" s="301"/>
      <c r="AF177" s="301"/>
    </row>
    <row r="178" spans="1:32">
      <c r="A178" t="s">
        <v>14</v>
      </c>
      <c r="B178">
        <f t="shared" si="43"/>
        <v>169</v>
      </c>
      <c r="C178" s="136">
        <f>InputData!C178</f>
        <v>0</v>
      </c>
      <c r="D178" s="55">
        <f t="shared" si="38"/>
        <v>1</v>
      </c>
      <c r="E178" s="18">
        <f t="shared" si="46"/>
        <v>0</v>
      </c>
      <c r="F178" s="18">
        <f t="shared" si="33"/>
        <v>0</v>
      </c>
      <c r="G178" s="18">
        <f t="shared" si="39"/>
        <v>0</v>
      </c>
      <c r="H178" s="56">
        <f>IF(ISERROR(SUM(G178:G$206)/E178),0,SUM(G178:G$206)/E178)</f>
        <v>0</v>
      </c>
      <c r="I178" s="57">
        <f>InputData!F178</f>
        <v>0</v>
      </c>
      <c r="J178" s="18">
        <f t="shared" si="34"/>
        <v>0</v>
      </c>
      <c r="K178" s="56">
        <f>IF(ISERROR(SUM(J178:J$206)/E178),0,SUM(J178:J$206)/E178)</f>
        <v>0</v>
      </c>
      <c r="L178" s="223">
        <f>C178+IHD!AL178+IStroke!AL178+BreastCan!AL178+ColonCan!AL178+Diabetes!AL178</f>
        <v>0</v>
      </c>
      <c r="M178" s="224">
        <f t="shared" si="48"/>
        <v>1</v>
      </c>
      <c r="N178" s="18">
        <f t="shared" si="47"/>
        <v>0</v>
      </c>
      <c r="O178" s="18">
        <f t="shared" si="35"/>
        <v>0</v>
      </c>
      <c r="P178" s="18">
        <f t="shared" si="36"/>
        <v>0</v>
      </c>
      <c r="Q178" s="56">
        <f>IF(ISERROR(SUM(P178:P$206)/N178),0,SUM(P178:P$206)/N178)</f>
        <v>0</v>
      </c>
      <c r="R178" s="132">
        <f>I178+IHD!AM178+IStroke!AM178+BreastCan!AM178+ColonCan!AM178+Diabetes!AM178</f>
        <v>0</v>
      </c>
      <c r="S178" s="18">
        <f t="shared" si="37"/>
        <v>0</v>
      </c>
      <c r="T178" s="56">
        <f>IF(ISERROR(SUM(S178:S$206)/N178),0,SUM(S178:S$206)/N178)</f>
        <v>0</v>
      </c>
      <c r="U178" s="1015">
        <f t="shared" si="40"/>
        <v>0</v>
      </c>
      <c r="V178" s="224">
        <f t="shared" si="41"/>
        <v>0</v>
      </c>
      <c r="W178" s="991">
        <f t="shared" si="42"/>
        <v>0</v>
      </c>
      <c r="X178" s="371">
        <f>IHD!AN178+IStroke!AN178+BreastCan!AN178+ColonCan!AN178+Diabetes!AN178</f>
        <v>0</v>
      </c>
      <c r="Y178" s="1006">
        <f>(U178*InputData!AO178)*EXP(-InputData!$BT$5*(B178-InputData!$B$1))</f>
        <v>0</v>
      </c>
      <c r="Z178" s="1010">
        <f>(W178*InputData!$BT$11)*EXP(-InputData!$BT$5*(B179-InputData!$B$1))</f>
        <v>0</v>
      </c>
      <c r="AA178" s="301"/>
      <c r="AB178" s="301"/>
      <c r="AC178" s="301"/>
      <c r="AD178" s="301"/>
      <c r="AE178" s="301"/>
      <c r="AF178" s="301"/>
    </row>
    <row r="179" spans="1:32">
      <c r="A179" t="s">
        <v>14</v>
      </c>
      <c r="B179">
        <f t="shared" si="43"/>
        <v>170</v>
      </c>
      <c r="C179" s="136">
        <f>InputData!C179</f>
        <v>0</v>
      </c>
      <c r="D179" s="55">
        <f t="shared" si="38"/>
        <v>1</v>
      </c>
      <c r="E179" s="18">
        <f t="shared" si="46"/>
        <v>0</v>
      </c>
      <c r="F179" s="18">
        <f t="shared" si="33"/>
        <v>0</v>
      </c>
      <c r="G179" s="18">
        <f t="shared" si="39"/>
        <v>0</v>
      </c>
      <c r="H179" s="56">
        <f>IF(ISERROR(SUM(G179:G$206)/E179),0,SUM(G179:G$206)/E179)</f>
        <v>0</v>
      </c>
      <c r="I179" s="57">
        <f>InputData!F179</f>
        <v>0</v>
      </c>
      <c r="J179" s="18">
        <f t="shared" si="34"/>
        <v>0</v>
      </c>
      <c r="K179" s="56">
        <f>IF(ISERROR(SUM(J179:J$206)/E179),0,SUM(J179:J$206)/E179)</f>
        <v>0</v>
      </c>
      <c r="L179" s="223">
        <f>C179+IHD!AL179+IStroke!AL179+BreastCan!AL179+ColonCan!AL179+Diabetes!AL179</f>
        <v>0</v>
      </c>
      <c r="M179" s="224">
        <f t="shared" si="48"/>
        <v>1</v>
      </c>
      <c r="N179" s="18">
        <f t="shared" si="47"/>
        <v>0</v>
      </c>
      <c r="O179" s="18">
        <f t="shared" si="35"/>
        <v>0</v>
      </c>
      <c r="P179" s="18">
        <f t="shared" si="36"/>
        <v>0</v>
      </c>
      <c r="Q179" s="56">
        <f>IF(ISERROR(SUM(P179:P$206)/N179),0,SUM(P179:P$206)/N179)</f>
        <v>0</v>
      </c>
      <c r="R179" s="132">
        <f>I179+IHD!AM179+IStroke!AM179+BreastCan!AM179+ColonCan!AM179+Diabetes!AM179</f>
        <v>0</v>
      </c>
      <c r="S179" s="18">
        <f t="shared" si="37"/>
        <v>0</v>
      </c>
      <c r="T179" s="56">
        <f>IF(ISERROR(SUM(S179:S$206)/N179),0,SUM(S179:S$206)/N179)</f>
        <v>0</v>
      </c>
      <c r="U179" s="1015">
        <f t="shared" si="40"/>
        <v>0</v>
      </c>
      <c r="V179" s="224">
        <f t="shared" si="41"/>
        <v>0</v>
      </c>
      <c r="W179" s="991">
        <f t="shared" si="42"/>
        <v>0</v>
      </c>
      <c r="X179" s="371">
        <f>IHD!AN179+IStroke!AN179+BreastCan!AN179+ColonCan!AN179+Diabetes!AN179</f>
        <v>0</v>
      </c>
      <c r="Y179" s="1006">
        <f>(U179*InputData!AO179)*EXP(-InputData!$BT$5*(B179-InputData!$B$1))</f>
        <v>0</v>
      </c>
      <c r="Z179" s="1010">
        <f>(W179*InputData!$BT$11)*EXP(-InputData!$BT$5*(B180-InputData!$B$1))</f>
        <v>0</v>
      </c>
      <c r="AA179" s="301"/>
      <c r="AB179" s="301"/>
      <c r="AC179" s="301"/>
      <c r="AD179" s="301"/>
      <c r="AE179" s="301"/>
      <c r="AF179" s="301"/>
    </row>
    <row r="180" spans="1:32">
      <c r="A180" t="s">
        <v>14</v>
      </c>
      <c r="B180">
        <f t="shared" si="43"/>
        <v>171</v>
      </c>
      <c r="C180" s="136">
        <f>InputData!C180</f>
        <v>0</v>
      </c>
      <c r="D180" s="55">
        <f t="shared" si="38"/>
        <v>1</v>
      </c>
      <c r="E180" s="18">
        <f t="shared" si="46"/>
        <v>0</v>
      </c>
      <c r="F180" s="18">
        <f t="shared" si="33"/>
        <v>0</v>
      </c>
      <c r="G180" s="18">
        <f t="shared" si="39"/>
        <v>0</v>
      </c>
      <c r="H180" s="56">
        <f>IF(ISERROR(SUM(G180:G$206)/E180),0,SUM(G180:G$206)/E180)</f>
        <v>0</v>
      </c>
      <c r="I180" s="57">
        <f>InputData!F180</f>
        <v>0</v>
      </c>
      <c r="J180" s="18">
        <f t="shared" si="34"/>
        <v>0</v>
      </c>
      <c r="K180" s="56">
        <f>IF(ISERROR(SUM(J180:J$206)/E180),0,SUM(J180:J$206)/E180)</f>
        <v>0</v>
      </c>
      <c r="L180" s="223">
        <f>C180+IHD!AL180+IStroke!AL180+BreastCan!AL180+ColonCan!AL180+Diabetes!AL180</f>
        <v>0</v>
      </c>
      <c r="M180" s="224">
        <f t="shared" si="48"/>
        <v>1</v>
      </c>
      <c r="N180" s="18">
        <f t="shared" si="47"/>
        <v>0</v>
      </c>
      <c r="O180" s="18">
        <f t="shared" si="35"/>
        <v>0</v>
      </c>
      <c r="P180" s="18">
        <f t="shared" si="36"/>
        <v>0</v>
      </c>
      <c r="Q180" s="56">
        <f>IF(ISERROR(SUM(P180:P$206)/N180),0,SUM(P180:P$206)/N180)</f>
        <v>0</v>
      </c>
      <c r="R180" s="132">
        <f>I180+IHD!AM180+IStroke!AM180+BreastCan!AM180+ColonCan!AM180+Diabetes!AM180</f>
        <v>0</v>
      </c>
      <c r="S180" s="18">
        <f t="shared" si="37"/>
        <v>0</v>
      </c>
      <c r="T180" s="56">
        <f>IF(ISERROR(SUM(S180:S$206)/N180),0,SUM(S180:S$206)/N180)</f>
        <v>0</v>
      </c>
      <c r="U180" s="1015">
        <f t="shared" si="40"/>
        <v>0</v>
      </c>
      <c r="V180" s="224">
        <f t="shared" si="41"/>
        <v>0</v>
      </c>
      <c r="W180" s="991">
        <f t="shared" si="42"/>
        <v>0</v>
      </c>
      <c r="X180" s="371">
        <f>IHD!AN180+IStroke!AN180+BreastCan!AN180+ColonCan!AN180+Diabetes!AN180</f>
        <v>0</v>
      </c>
      <c r="Y180" s="1006">
        <f>(U180*InputData!AO180)*EXP(-InputData!$BT$5*(B180-InputData!$B$1))</f>
        <v>0</v>
      </c>
      <c r="Z180" s="1010">
        <f>(W180*InputData!$BT$11)*EXP(-InputData!$BT$5*(B181-InputData!$B$1))</f>
        <v>0</v>
      </c>
      <c r="AA180" s="301"/>
      <c r="AB180" s="301"/>
      <c r="AC180" s="301"/>
      <c r="AD180" s="301"/>
      <c r="AE180" s="301"/>
      <c r="AF180" s="301"/>
    </row>
    <row r="181" spans="1:32">
      <c r="A181" t="s">
        <v>14</v>
      </c>
      <c r="B181">
        <f t="shared" si="43"/>
        <v>172</v>
      </c>
      <c r="C181" s="136">
        <f>InputData!C181</f>
        <v>0</v>
      </c>
      <c r="D181" s="55">
        <f t="shared" si="38"/>
        <v>1</v>
      </c>
      <c r="E181" s="18">
        <f t="shared" si="46"/>
        <v>0</v>
      </c>
      <c r="F181" s="18">
        <f t="shared" si="33"/>
        <v>0</v>
      </c>
      <c r="G181" s="18">
        <f t="shared" si="39"/>
        <v>0</v>
      </c>
      <c r="H181" s="56">
        <f>IF(ISERROR(SUM(G181:G$206)/E181),0,SUM(G181:G$206)/E181)</f>
        <v>0</v>
      </c>
      <c r="I181" s="57">
        <f>InputData!F181</f>
        <v>0</v>
      </c>
      <c r="J181" s="18">
        <f t="shared" si="34"/>
        <v>0</v>
      </c>
      <c r="K181" s="56">
        <f>IF(ISERROR(SUM(J181:J$206)/E181),0,SUM(J181:J$206)/E181)</f>
        <v>0</v>
      </c>
      <c r="L181" s="223">
        <f>C181+IHD!AL181+IStroke!AL181+BreastCan!AL181+ColonCan!AL181+Diabetes!AL181</f>
        <v>0</v>
      </c>
      <c r="M181" s="224">
        <f t="shared" si="48"/>
        <v>1</v>
      </c>
      <c r="N181" s="18">
        <f t="shared" si="47"/>
        <v>0</v>
      </c>
      <c r="O181" s="18">
        <f t="shared" si="35"/>
        <v>0</v>
      </c>
      <c r="P181" s="18">
        <f t="shared" si="36"/>
        <v>0</v>
      </c>
      <c r="Q181" s="56">
        <f>IF(ISERROR(SUM(P181:P$206)/N181),0,SUM(P181:P$206)/N181)</f>
        <v>0</v>
      </c>
      <c r="R181" s="132">
        <f>I181+IHD!AM181+IStroke!AM181+BreastCan!AM181+ColonCan!AM181+Diabetes!AM181</f>
        <v>0</v>
      </c>
      <c r="S181" s="18">
        <f t="shared" si="37"/>
        <v>0</v>
      </c>
      <c r="T181" s="56">
        <f>IF(ISERROR(SUM(S181:S$206)/N181),0,SUM(S181:S$206)/N181)</f>
        <v>0</v>
      </c>
      <c r="U181" s="1015">
        <f t="shared" si="40"/>
        <v>0</v>
      </c>
      <c r="V181" s="224">
        <f t="shared" si="41"/>
        <v>0</v>
      </c>
      <c r="W181" s="991">
        <f t="shared" si="42"/>
        <v>0</v>
      </c>
      <c r="X181" s="371">
        <f>IHD!AN181+IStroke!AN181+BreastCan!AN181+ColonCan!AN181+Diabetes!AN181</f>
        <v>0</v>
      </c>
      <c r="Y181" s="1006">
        <f>(U181*InputData!AO181)*EXP(-InputData!$BT$5*(B181-InputData!$B$1))</f>
        <v>0</v>
      </c>
      <c r="Z181" s="1010">
        <f>(W181*InputData!$BT$11)*EXP(-InputData!$BT$5*(B182-InputData!$B$1))</f>
        <v>0</v>
      </c>
      <c r="AA181" s="301"/>
      <c r="AB181" s="301"/>
      <c r="AC181" s="301"/>
      <c r="AD181" s="301"/>
      <c r="AE181" s="301"/>
      <c r="AF181" s="301"/>
    </row>
    <row r="182" spans="1:32">
      <c r="A182" t="s">
        <v>14</v>
      </c>
      <c r="B182">
        <f t="shared" si="43"/>
        <v>173</v>
      </c>
      <c r="C182" s="136">
        <f>InputData!C182</f>
        <v>0</v>
      </c>
      <c r="D182" s="55">
        <f t="shared" si="38"/>
        <v>1</v>
      </c>
      <c r="E182" s="18">
        <f t="shared" si="46"/>
        <v>0</v>
      </c>
      <c r="F182" s="18">
        <f t="shared" si="33"/>
        <v>0</v>
      </c>
      <c r="G182" s="18">
        <f t="shared" si="39"/>
        <v>0</v>
      </c>
      <c r="H182" s="56">
        <f>IF(ISERROR(SUM(G182:G$206)/E182),0,SUM(G182:G$206)/E182)</f>
        <v>0</v>
      </c>
      <c r="I182" s="57">
        <f>InputData!F182</f>
        <v>0</v>
      </c>
      <c r="J182" s="18">
        <f t="shared" si="34"/>
        <v>0</v>
      </c>
      <c r="K182" s="56">
        <f>IF(ISERROR(SUM(J182:J$206)/E182),0,SUM(J182:J$206)/E182)</f>
        <v>0</v>
      </c>
      <c r="L182" s="223">
        <f>C182+IHD!AL182+IStroke!AL182+BreastCan!AL182+ColonCan!AL182+Diabetes!AL182</f>
        <v>0</v>
      </c>
      <c r="M182" s="224">
        <f t="shared" si="48"/>
        <v>1</v>
      </c>
      <c r="N182" s="18">
        <f t="shared" si="47"/>
        <v>0</v>
      </c>
      <c r="O182" s="18">
        <f t="shared" si="35"/>
        <v>0</v>
      </c>
      <c r="P182" s="18">
        <f t="shared" si="36"/>
        <v>0</v>
      </c>
      <c r="Q182" s="56">
        <f>IF(ISERROR(SUM(P182:P$206)/N182),0,SUM(P182:P$206)/N182)</f>
        <v>0</v>
      </c>
      <c r="R182" s="132">
        <f>I182+IHD!AM182+IStroke!AM182+BreastCan!AM182+ColonCan!AM182+Diabetes!AM182</f>
        <v>0</v>
      </c>
      <c r="S182" s="18">
        <f t="shared" si="37"/>
        <v>0</v>
      </c>
      <c r="T182" s="56">
        <f>IF(ISERROR(SUM(S182:S$206)/N182),0,SUM(S182:S$206)/N182)</f>
        <v>0</v>
      </c>
      <c r="U182" s="1015">
        <f t="shared" si="40"/>
        <v>0</v>
      </c>
      <c r="V182" s="224">
        <f t="shared" si="41"/>
        <v>0</v>
      </c>
      <c r="W182" s="991">
        <f t="shared" si="42"/>
        <v>0</v>
      </c>
      <c r="X182" s="371">
        <f>IHD!AN182+IStroke!AN182+BreastCan!AN182+ColonCan!AN182+Diabetes!AN182</f>
        <v>0</v>
      </c>
      <c r="Y182" s="1006">
        <f>(U182*InputData!AO182)*EXP(-InputData!$BT$5*(B182-InputData!$B$1))</f>
        <v>0</v>
      </c>
      <c r="Z182" s="1010">
        <f>(W182*InputData!$BT$11)*EXP(-InputData!$BT$5*(B183-InputData!$B$1))</f>
        <v>0</v>
      </c>
      <c r="AA182" s="301"/>
      <c r="AB182" s="301"/>
      <c r="AC182" s="301"/>
      <c r="AD182" s="301"/>
      <c r="AE182" s="301"/>
      <c r="AF182" s="301"/>
    </row>
    <row r="183" spans="1:32">
      <c r="A183" t="s">
        <v>14</v>
      </c>
      <c r="B183">
        <f t="shared" si="43"/>
        <v>174</v>
      </c>
      <c r="C183" s="136">
        <f>InputData!C183</f>
        <v>0</v>
      </c>
      <c r="D183" s="55">
        <f t="shared" si="38"/>
        <v>1</v>
      </c>
      <c r="E183" s="18">
        <f t="shared" si="46"/>
        <v>0</v>
      </c>
      <c r="F183" s="18">
        <f t="shared" si="33"/>
        <v>0</v>
      </c>
      <c r="G183" s="18">
        <f t="shared" si="39"/>
        <v>0</v>
      </c>
      <c r="H183" s="56">
        <f>IF(ISERROR(SUM(G183:G$206)/E183),0,SUM(G183:G$206)/E183)</f>
        <v>0</v>
      </c>
      <c r="I183" s="57">
        <f>InputData!F183</f>
        <v>0</v>
      </c>
      <c r="J183" s="18">
        <f t="shared" si="34"/>
        <v>0</v>
      </c>
      <c r="K183" s="56">
        <f>IF(ISERROR(SUM(J183:J$206)/E183),0,SUM(J183:J$206)/E183)</f>
        <v>0</v>
      </c>
      <c r="L183" s="223">
        <f>C183+IHD!AL183+IStroke!AL183+BreastCan!AL183+ColonCan!AL183+Diabetes!AL183</f>
        <v>0</v>
      </c>
      <c r="M183" s="224">
        <f t="shared" si="48"/>
        <v>1</v>
      </c>
      <c r="N183" s="18">
        <f t="shared" si="47"/>
        <v>0</v>
      </c>
      <c r="O183" s="18">
        <f t="shared" si="35"/>
        <v>0</v>
      </c>
      <c r="P183" s="18">
        <f t="shared" si="36"/>
        <v>0</v>
      </c>
      <c r="Q183" s="56">
        <f>IF(ISERROR(SUM(P183:P$206)/N183),0,SUM(P183:P$206)/N183)</f>
        <v>0</v>
      </c>
      <c r="R183" s="132">
        <f>I183+IHD!AM183+IStroke!AM183+BreastCan!AM183+ColonCan!AM183+Diabetes!AM183</f>
        <v>0</v>
      </c>
      <c r="S183" s="18">
        <f t="shared" si="37"/>
        <v>0</v>
      </c>
      <c r="T183" s="56">
        <f>IF(ISERROR(SUM(S183:S$206)/N183),0,SUM(S183:S$206)/N183)</f>
        <v>0</v>
      </c>
      <c r="U183" s="1015">
        <f t="shared" si="40"/>
        <v>0</v>
      </c>
      <c r="V183" s="224">
        <f t="shared" si="41"/>
        <v>0</v>
      </c>
      <c r="W183" s="991">
        <f t="shared" si="42"/>
        <v>0</v>
      </c>
      <c r="X183" s="371">
        <f>IHD!AN183+IStroke!AN183+BreastCan!AN183+ColonCan!AN183+Diabetes!AN183</f>
        <v>0</v>
      </c>
      <c r="Y183" s="1006">
        <f>(U183*InputData!AO183)*EXP(-InputData!$BT$5*(B183-InputData!$B$1))</f>
        <v>0</v>
      </c>
      <c r="Z183" s="1010">
        <f>(W183*InputData!$BT$11)*EXP(-InputData!$BT$5*(B184-InputData!$B$1))</f>
        <v>0</v>
      </c>
      <c r="AA183" s="301"/>
      <c r="AB183" s="301"/>
      <c r="AC183" s="301"/>
      <c r="AD183" s="301"/>
      <c r="AE183" s="301"/>
      <c r="AF183" s="301"/>
    </row>
    <row r="184" spans="1:32">
      <c r="A184" t="s">
        <v>14</v>
      </c>
      <c r="B184">
        <f t="shared" si="43"/>
        <v>175</v>
      </c>
      <c r="C184" s="136">
        <f>InputData!C184</f>
        <v>0</v>
      </c>
      <c r="D184" s="55">
        <f t="shared" si="38"/>
        <v>1</v>
      </c>
      <c r="E184" s="18">
        <f t="shared" si="46"/>
        <v>0</v>
      </c>
      <c r="F184" s="18">
        <f t="shared" si="33"/>
        <v>0</v>
      </c>
      <c r="G184" s="18">
        <f t="shared" si="39"/>
        <v>0</v>
      </c>
      <c r="H184" s="56">
        <f>IF(ISERROR(SUM(G184:G$206)/E184),0,SUM(G184:G$206)/E184)</f>
        <v>0</v>
      </c>
      <c r="I184" s="57">
        <f>InputData!F184</f>
        <v>0</v>
      </c>
      <c r="J184" s="18">
        <f t="shared" si="34"/>
        <v>0</v>
      </c>
      <c r="K184" s="56">
        <f>IF(ISERROR(SUM(J184:J$206)/E184),0,SUM(J184:J$206)/E184)</f>
        <v>0</v>
      </c>
      <c r="L184" s="223">
        <f>C184+IHD!AL184+IStroke!AL184+BreastCan!AL184+ColonCan!AL184+Diabetes!AL184</f>
        <v>0</v>
      </c>
      <c r="M184" s="224">
        <f t="shared" si="48"/>
        <v>1</v>
      </c>
      <c r="N184" s="18">
        <f t="shared" si="47"/>
        <v>0</v>
      </c>
      <c r="O184" s="18">
        <f t="shared" si="35"/>
        <v>0</v>
      </c>
      <c r="P184" s="18">
        <f t="shared" si="36"/>
        <v>0</v>
      </c>
      <c r="Q184" s="56">
        <f>IF(ISERROR(SUM(P184:P$206)/N184),0,SUM(P184:P$206)/N184)</f>
        <v>0</v>
      </c>
      <c r="R184" s="132">
        <f>I184+IHD!AM184+IStroke!AM184+BreastCan!AM184+ColonCan!AM184+Diabetes!AM184</f>
        <v>0</v>
      </c>
      <c r="S184" s="18">
        <f t="shared" si="37"/>
        <v>0</v>
      </c>
      <c r="T184" s="56">
        <f>IF(ISERROR(SUM(S184:S$206)/N184),0,SUM(S184:S$206)/N184)</f>
        <v>0</v>
      </c>
      <c r="U184" s="1015">
        <f t="shared" si="40"/>
        <v>0</v>
      </c>
      <c r="V184" s="224">
        <f t="shared" si="41"/>
        <v>0</v>
      </c>
      <c r="W184" s="991">
        <f t="shared" si="42"/>
        <v>0</v>
      </c>
      <c r="X184" s="371">
        <f>IHD!AN184+IStroke!AN184+BreastCan!AN184+ColonCan!AN184+Diabetes!AN184</f>
        <v>0</v>
      </c>
      <c r="Y184" s="1006">
        <f>(U184*InputData!AO184)*EXP(-InputData!$BT$5*(B184-InputData!$B$1))</f>
        <v>0</v>
      </c>
      <c r="Z184" s="1010">
        <f>(W184*InputData!$BT$11)*EXP(-InputData!$BT$5*(B185-InputData!$B$1))</f>
        <v>0</v>
      </c>
      <c r="AA184" s="301"/>
      <c r="AB184" s="301"/>
      <c r="AC184" s="301"/>
      <c r="AD184" s="301"/>
      <c r="AE184" s="301"/>
      <c r="AF184" s="301"/>
    </row>
    <row r="185" spans="1:32">
      <c r="A185" t="s">
        <v>14</v>
      </c>
      <c r="B185">
        <f t="shared" si="43"/>
        <v>176</v>
      </c>
      <c r="C185" s="136">
        <f>InputData!C185</f>
        <v>0</v>
      </c>
      <c r="D185" s="55">
        <f t="shared" si="38"/>
        <v>1</v>
      </c>
      <c r="E185" s="18">
        <f t="shared" si="46"/>
        <v>0</v>
      </c>
      <c r="F185" s="18">
        <f t="shared" si="33"/>
        <v>0</v>
      </c>
      <c r="G185" s="18">
        <f t="shared" si="39"/>
        <v>0</v>
      </c>
      <c r="H185" s="56">
        <f>IF(ISERROR(SUM(G185:G$206)/E185),0,SUM(G185:G$206)/E185)</f>
        <v>0</v>
      </c>
      <c r="I185" s="57">
        <f>InputData!F185</f>
        <v>0</v>
      </c>
      <c r="J185" s="18">
        <f t="shared" si="34"/>
        <v>0</v>
      </c>
      <c r="K185" s="56">
        <f>IF(ISERROR(SUM(J185:J$206)/E185),0,SUM(J185:J$206)/E185)</f>
        <v>0</v>
      </c>
      <c r="L185" s="223">
        <f>C185+IHD!AL185+IStroke!AL185+BreastCan!AL185+ColonCan!AL185+Diabetes!AL185</f>
        <v>0</v>
      </c>
      <c r="M185" s="224">
        <f t="shared" si="48"/>
        <v>1</v>
      </c>
      <c r="N185" s="18">
        <f t="shared" si="47"/>
        <v>0</v>
      </c>
      <c r="O185" s="18">
        <f t="shared" si="35"/>
        <v>0</v>
      </c>
      <c r="P185" s="18">
        <f t="shared" si="36"/>
        <v>0</v>
      </c>
      <c r="Q185" s="56">
        <f>IF(ISERROR(SUM(P185:P$206)/N185),0,SUM(P185:P$206)/N185)</f>
        <v>0</v>
      </c>
      <c r="R185" s="132">
        <f>I185+IHD!AM185+IStroke!AM185+BreastCan!AM185+ColonCan!AM185+Diabetes!AM185</f>
        <v>0</v>
      </c>
      <c r="S185" s="18">
        <f t="shared" si="37"/>
        <v>0</v>
      </c>
      <c r="T185" s="56">
        <f>IF(ISERROR(SUM(S185:S$206)/N185),0,SUM(S185:S$206)/N185)</f>
        <v>0</v>
      </c>
      <c r="U185" s="1015">
        <f t="shared" si="40"/>
        <v>0</v>
      </c>
      <c r="V185" s="224">
        <f t="shared" si="41"/>
        <v>0</v>
      </c>
      <c r="W185" s="991">
        <f t="shared" si="42"/>
        <v>0</v>
      </c>
      <c r="X185" s="371">
        <f>IHD!AN185+IStroke!AN185+BreastCan!AN185+ColonCan!AN185+Diabetes!AN185</f>
        <v>0</v>
      </c>
      <c r="Y185" s="1006">
        <f>(U185*InputData!AO185)*EXP(-InputData!$BT$5*(B185-InputData!$B$1))</f>
        <v>0</v>
      </c>
      <c r="Z185" s="1010">
        <f>(W185*InputData!$BT$11)*EXP(-InputData!$BT$5*(B186-InputData!$B$1))</f>
        <v>0</v>
      </c>
      <c r="AA185" s="301"/>
      <c r="AB185" s="301"/>
      <c r="AC185" s="301"/>
      <c r="AD185" s="301"/>
      <c r="AE185" s="301"/>
      <c r="AF185" s="301"/>
    </row>
    <row r="186" spans="1:32">
      <c r="A186" t="s">
        <v>14</v>
      </c>
      <c r="B186">
        <f t="shared" si="43"/>
        <v>177</v>
      </c>
      <c r="C186" s="136">
        <f>InputData!C186</f>
        <v>0</v>
      </c>
      <c r="D186" s="55">
        <f t="shared" si="38"/>
        <v>1</v>
      </c>
      <c r="E186" s="18">
        <f t="shared" si="46"/>
        <v>0</v>
      </c>
      <c r="F186" s="18">
        <f t="shared" si="33"/>
        <v>0</v>
      </c>
      <c r="G186" s="18">
        <f t="shared" si="39"/>
        <v>0</v>
      </c>
      <c r="H186" s="56">
        <f>IF(ISERROR(SUM(G186:G$206)/E186),0,SUM(G186:G$206)/E186)</f>
        <v>0</v>
      </c>
      <c r="I186" s="57">
        <f>InputData!F186</f>
        <v>0</v>
      </c>
      <c r="J186" s="18">
        <f t="shared" si="34"/>
        <v>0</v>
      </c>
      <c r="K186" s="56">
        <f>IF(ISERROR(SUM(J186:J$206)/E186),0,SUM(J186:J$206)/E186)</f>
        <v>0</v>
      </c>
      <c r="L186" s="223">
        <f>C186+IHD!AL186+IStroke!AL186+BreastCan!AL186+ColonCan!AL186+Diabetes!AL186</f>
        <v>0</v>
      </c>
      <c r="M186" s="224">
        <f t="shared" si="48"/>
        <v>1</v>
      </c>
      <c r="N186" s="18">
        <f t="shared" si="47"/>
        <v>0</v>
      </c>
      <c r="O186" s="18">
        <f t="shared" si="35"/>
        <v>0</v>
      </c>
      <c r="P186" s="18">
        <f t="shared" si="36"/>
        <v>0</v>
      </c>
      <c r="Q186" s="56">
        <f>IF(ISERROR(SUM(P186:P$206)/N186),0,SUM(P186:P$206)/N186)</f>
        <v>0</v>
      </c>
      <c r="R186" s="132">
        <f>I186+IHD!AM186+IStroke!AM186+BreastCan!AM186+ColonCan!AM186+Diabetes!AM186</f>
        <v>0</v>
      </c>
      <c r="S186" s="18">
        <f t="shared" si="37"/>
        <v>0</v>
      </c>
      <c r="T186" s="56">
        <f>IF(ISERROR(SUM(S186:S$206)/N186),0,SUM(S186:S$206)/N186)</f>
        <v>0</v>
      </c>
      <c r="U186" s="1015">
        <f t="shared" si="40"/>
        <v>0</v>
      </c>
      <c r="V186" s="224">
        <f t="shared" si="41"/>
        <v>0</v>
      </c>
      <c r="W186" s="991">
        <f t="shared" si="42"/>
        <v>0</v>
      </c>
      <c r="X186" s="371">
        <f>IHD!AN186+IStroke!AN186+BreastCan!AN186+ColonCan!AN186+Diabetes!AN186</f>
        <v>0</v>
      </c>
      <c r="Y186" s="1006">
        <f>(U186*InputData!AO186)*EXP(-InputData!$BT$5*(B186-InputData!$B$1))</f>
        <v>0</v>
      </c>
      <c r="Z186" s="1010">
        <f>(W186*InputData!$BT$11)*EXP(-InputData!$BT$5*(B187-InputData!$B$1))</f>
        <v>0</v>
      </c>
      <c r="AA186" s="301"/>
      <c r="AB186" s="301"/>
      <c r="AC186" s="301"/>
      <c r="AD186" s="301"/>
      <c r="AE186" s="301"/>
      <c r="AF186" s="301"/>
    </row>
    <row r="187" spans="1:32">
      <c r="A187" t="s">
        <v>14</v>
      </c>
      <c r="B187">
        <f t="shared" si="43"/>
        <v>178</v>
      </c>
      <c r="C187" s="136">
        <f>InputData!C187</f>
        <v>0</v>
      </c>
      <c r="D187" s="55">
        <f t="shared" si="38"/>
        <v>1</v>
      </c>
      <c r="E187" s="18">
        <f t="shared" si="46"/>
        <v>0</v>
      </c>
      <c r="F187" s="18">
        <f t="shared" si="33"/>
        <v>0</v>
      </c>
      <c r="G187" s="18">
        <f t="shared" si="39"/>
        <v>0</v>
      </c>
      <c r="H187" s="56">
        <f>IF(ISERROR(SUM(G187:G$206)/E187),0,SUM(G187:G$206)/E187)</f>
        <v>0</v>
      </c>
      <c r="I187" s="57">
        <f>InputData!F187</f>
        <v>0</v>
      </c>
      <c r="J187" s="18">
        <f t="shared" si="34"/>
        <v>0</v>
      </c>
      <c r="K187" s="56">
        <f>IF(ISERROR(SUM(J187:J$206)/E187),0,SUM(J187:J$206)/E187)</f>
        <v>0</v>
      </c>
      <c r="L187" s="223">
        <f>C187+IHD!AL187+IStroke!AL187+BreastCan!AL187+ColonCan!AL187+Diabetes!AL187</f>
        <v>0</v>
      </c>
      <c r="M187" s="224">
        <f t="shared" si="48"/>
        <v>1</v>
      </c>
      <c r="N187" s="18">
        <f t="shared" si="47"/>
        <v>0</v>
      </c>
      <c r="O187" s="18">
        <f t="shared" si="35"/>
        <v>0</v>
      </c>
      <c r="P187" s="18">
        <f t="shared" si="36"/>
        <v>0</v>
      </c>
      <c r="Q187" s="56">
        <f>IF(ISERROR(SUM(P187:P$206)/N187),0,SUM(P187:P$206)/N187)</f>
        <v>0</v>
      </c>
      <c r="R187" s="132">
        <f>I187+IHD!AM187+IStroke!AM187+BreastCan!AM187+ColonCan!AM187+Diabetes!AM187</f>
        <v>0</v>
      </c>
      <c r="S187" s="18">
        <f t="shared" si="37"/>
        <v>0</v>
      </c>
      <c r="T187" s="56">
        <f>IF(ISERROR(SUM(S187:S$206)/N187),0,SUM(S187:S$206)/N187)</f>
        <v>0</v>
      </c>
      <c r="U187" s="1015">
        <f t="shared" si="40"/>
        <v>0</v>
      </c>
      <c r="V187" s="224">
        <f t="shared" si="41"/>
        <v>0</v>
      </c>
      <c r="W187" s="991">
        <f t="shared" si="42"/>
        <v>0</v>
      </c>
      <c r="X187" s="371">
        <f>IHD!AN187+IStroke!AN187+BreastCan!AN187+ColonCan!AN187+Diabetes!AN187</f>
        <v>0</v>
      </c>
      <c r="Y187" s="1006">
        <f>(U187*InputData!AO187)*EXP(-InputData!$BT$5*(B187-InputData!$B$1))</f>
        <v>0</v>
      </c>
      <c r="Z187" s="1010">
        <f>(W187*InputData!$BT$11)*EXP(-InputData!$BT$5*(B188-InputData!$B$1))</f>
        <v>0</v>
      </c>
      <c r="AA187" s="301"/>
      <c r="AB187" s="301"/>
      <c r="AC187" s="301"/>
      <c r="AD187" s="301"/>
      <c r="AE187" s="301"/>
      <c r="AF187" s="301"/>
    </row>
    <row r="188" spans="1:32">
      <c r="A188" t="s">
        <v>14</v>
      </c>
      <c r="B188">
        <f t="shared" si="43"/>
        <v>179</v>
      </c>
      <c r="C188" s="136">
        <f>InputData!C188</f>
        <v>0</v>
      </c>
      <c r="D188" s="55">
        <f t="shared" si="38"/>
        <v>1</v>
      </c>
      <c r="E188" s="18">
        <f t="shared" si="46"/>
        <v>0</v>
      </c>
      <c r="F188" s="18">
        <f t="shared" si="33"/>
        <v>0</v>
      </c>
      <c r="G188" s="18">
        <f t="shared" si="39"/>
        <v>0</v>
      </c>
      <c r="H188" s="56">
        <f>IF(ISERROR(SUM(G188:G$206)/E188),0,SUM(G188:G$206)/E188)</f>
        <v>0</v>
      </c>
      <c r="I188" s="57">
        <f>InputData!F188</f>
        <v>0</v>
      </c>
      <c r="J188" s="18">
        <f t="shared" si="34"/>
        <v>0</v>
      </c>
      <c r="K188" s="56">
        <f>IF(ISERROR(SUM(J188:J$206)/E188),0,SUM(J188:J$206)/E188)</f>
        <v>0</v>
      </c>
      <c r="L188" s="223">
        <f>C188+IHD!AL188+IStroke!AL188+BreastCan!AL188+ColonCan!AL188+Diabetes!AL188</f>
        <v>0</v>
      </c>
      <c r="M188" s="224">
        <f t="shared" si="48"/>
        <v>1</v>
      </c>
      <c r="N188" s="18">
        <f t="shared" si="47"/>
        <v>0</v>
      </c>
      <c r="O188" s="18">
        <f t="shared" si="35"/>
        <v>0</v>
      </c>
      <c r="P188" s="18">
        <f t="shared" si="36"/>
        <v>0</v>
      </c>
      <c r="Q188" s="56">
        <f>IF(ISERROR(SUM(P188:P$206)/N188),0,SUM(P188:P$206)/N188)</f>
        <v>0</v>
      </c>
      <c r="R188" s="132">
        <f>I188+IHD!AM188+IStroke!AM188+BreastCan!AM188+ColonCan!AM188+Diabetes!AM188</f>
        <v>0</v>
      </c>
      <c r="S188" s="18">
        <f t="shared" si="37"/>
        <v>0</v>
      </c>
      <c r="T188" s="56">
        <f>IF(ISERROR(SUM(S188:S$206)/N188),0,SUM(S188:S$206)/N188)</f>
        <v>0</v>
      </c>
      <c r="U188" s="1015">
        <f t="shared" si="40"/>
        <v>0</v>
      </c>
      <c r="V188" s="224">
        <f t="shared" si="41"/>
        <v>0</v>
      </c>
      <c r="W188" s="991">
        <f t="shared" si="42"/>
        <v>0</v>
      </c>
      <c r="X188" s="371">
        <f>IHD!AN188+IStroke!AN188+BreastCan!AN188+ColonCan!AN188+Diabetes!AN188</f>
        <v>0</v>
      </c>
      <c r="Y188" s="1006">
        <f>(U188*InputData!AO188)*EXP(-InputData!$BT$5*(B188-InputData!$B$1))</f>
        <v>0</v>
      </c>
      <c r="Z188" s="1010">
        <f>(W188*InputData!$BT$11)*EXP(-InputData!$BT$5*(B189-InputData!$B$1))</f>
        <v>0</v>
      </c>
      <c r="AA188" s="301"/>
      <c r="AB188" s="301"/>
      <c r="AC188" s="301"/>
      <c r="AD188" s="301"/>
      <c r="AE188" s="301"/>
      <c r="AF188" s="301"/>
    </row>
    <row r="189" spans="1:32">
      <c r="A189" t="s">
        <v>14</v>
      </c>
      <c r="B189">
        <f t="shared" si="43"/>
        <v>180</v>
      </c>
      <c r="C189" s="136">
        <f>InputData!C189</f>
        <v>0</v>
      </c>
      <c r="D189" s="55">
        <f t="shared" si="38"/>
        <v>1</v>
      </c>
      <c r="E189" s="18">
        <f t="shared" si="46"/>
        <v>0</v>
      </c>
      <c r="F189" s="18">
        <f t="shared" si="33"/>
        <v>0</v>
      </c>
      <c r="G189" s="18">
        <f t="shared" si="39"/>
        <v>0</v>
      </c>
      <c r="H189" s="56">
        <f>IF(ISERROR(SUM(G189:G$206)/E189),0,SUM(G189:G$206)/E189)</f>
        <v>0</v>
      </c>
      <c r="I189" s="57">
        <f>InputData!F189</f>
        <v>0</v>
      </c>
      <c r="J189" s="18">
        <f t="shared" si="34"/>
        <v>0</v>
      </c>
      <c r="K189" s="56">
        <f>IF(ISERROR(SUM(J189:J$206)/E189),0,SUM(J189:J$206)/E189)</f>
        <v>0</v>
      </c>
      <c r="L189" s="223">
        <f>C189+IHD!AL189+IStroke!AL189+BreastCan!AL189+ColonCan!AL189+Diabetes!AL189</f>
        <v>0</v>
      </c>
      <c r="M189" s="224">
        <f t="shared" si="48"/>
        <v>1</v>
      </c>
      <c r="N189" s="18">
        <f t="shared" si="47"/>
        <v>0</v>
      </c>
      <c r="O189" s="18">
        <f t="shared" si="35"/>
        <v>0</v>
      </c>
      <c r="P189" s="18">
        <f t="shared" si="36"/>
        <v>0</v>
      </c>
      <c r="Q189" s="56">
        <f>IF(ISERROR(SUM(P189:P$206)/N189),0,SUM(P189:P$206)/N189)</f>
        <v>0</v>
      </c>
      <c r="R189" s="132">
        <f>I189+IHD!AM189+IStroke!AM189+BreastCan!AM189+ColonCan!AM189+Diabetes!AM189</f>
        <v>0</v>
      </c>
      <c r="S189" s="18">
        <f t="shared" si="37"/>
        <v>0</v>
      </c>
      <c r="T189" s="56">
        <f>IF(ISERROR(SUM(S189:S$206)/N189),0,SUM(S189:S$206)/N189)</f>
        <v>0</v>
      </c>
      <c r="U189" s="1015">
        <f t="shared" si="40"/>
        <v>0</v>
      </c>
      <c r="V189" s="224">
        <f t="shared" si="41"/>
        <v>0</v>
      </c>
      <c r="W189" s="991">
        <f t="shared" si="42"/>
        <v>0</v>
      </c>
      <c r="X189" s="371">
        <f>IHD!AN189+IStroke!AN189+BreastCan!AN189+ColonCan!AN189+Diabetes!AN189</f>
        <v>0</v>
      </c>
      <c r="Y189" s="1006">
        <f>(U189*InputData!AO189)*EXP(-InputData!$BT$5*(B189-InputData!$B$1))</f>
        <v>0</v>
      </c>
      <c r="Z189" s="1010">
        <f>(W189*InputData!$BT$11)*EXP(-InputData!$BT$5*(B190-InputData!$B$1))</f>
        <v>0</v>
      </c>
      <c r="AA189" s="301"/>
      <c r="AB189" s="301"/>
      <c r="AC189" s="301"/>
      <c r="AD189" s="301"/>
      <c r="AE189" s="301"/>
      <c r="AF189" s="301"/>
    </row>
    <row r="190" spans="1:32">
      <c r="A190" t="s">
        <v>14</v>
      </c>
      <c r="B190">
        <f t="shared" si="43"/>
        <v>181</v>
      </c>
      <c r="C190" s="136">
        <f>InputData!C190</f>
        <v>0</v>
      </c>
      <c r="D190" s="55">
        <f t="shared" si="38"/>
        <v>1</v>
      </c>
      <c r="E190" s="18">
        <f t="shared" si="46"/>
        <v>0</v>
      </c>
      <c r="F190" s="18">
        <f t="shared" si="33"/>
        <v>0</v>
      </c>
      <c r="G190" s="18">
        <f t="shared" si="39"/>
        <v>0</v>
      </c>
      <c r="H190" s="56">
        <f>IF(ISERROR(SUM(G190:G$206)/E190),0,SUM(G190:G$206)/E190)</f>
        <v>0</v>
      </c>
      <c r="I190" s="57">
        <f>InputData!F190</f>
        <v>0</v>
      </c>
      <c r="J190" s="18">
        <f t="shared" si="34"/>
        <v>0</v>
      </c>
      <c r="K190" s="56">
        <f>IF(ISERROR(SUM(J190:J$206)/E190),0,SUM(J190:J$206)/E190)</f>
        <v>0</v>
      </c>
      <c r="L190" s="223">
        <f>C190+IHD!AL190+IStroke!AL190+BreastCan!AL190+ColonCan!AL190+Diabetes!AL190</f>
        <v>0</v>
      </c>
      <c r="M190" s="224">
        <f t="shared" si="48"/>
        <v>1</v>
      </c>
      <c r="N190" s="18">
        <f t="shared" si="47"/>
        <v>0</v>
      </c>
      <c r="O190" s="18">
        <f t="shared" si="35"/>
        <v>0</v>
      </c>
      <c r="P190" s="18">
        <f t="shared" si="36"/>
        <v>0</v>
      </c>
      <c r="Q190" s="56">
        <f>IF(ISERROR(SUM(P190:P$206)/N190),0,SUM(P190:P$206)/N190)</f>
        <v>0</v>
      </c>
      <c r="R190" s="132">
        <f>I190+IHD!AM190+IStroke!AM190+BreastCan!AM190+ColonCan!AM190+Diabetes!AM190</f>
        <v>0</v>
      </c>
      <c r="S190" s="18">
        <f t="shared" si="37"/>
        <v>0</v>
      </c>
      <c r="T190" s="56">
        <f>IF(ISERROR(SUM(S190:S$206)/N190),0,SUM(S190:S$206)/N190)</f>
        <v>0</v>
      </c>
      <c r="U190" s="1015">
        <f t="shared" si="40"/>
        <v>0</v>
      </c>
      <c r="V190" s="224">
        <f t="shared" si="41"/>
        <v>0</v>
      </c>
      <c r="W190" s="991">
        <f t="shared" si="42"/>
        <v>0</v>
      </c>
      <c r="X190" s="371">
        <f>IHD!AN190+IStroke!AN190+BreastCan!AN190+ColonCan!AN190+Diabetes!AN190</f>
        <v>0</v>
      </c>
      <c r="Y190" s="1006">
        <f>(U190*InputData!AO190)*EXP(-InputData!$BT$5*(B190-InputData!$B$1))</f>
        <v>0</v>
      </c>
      <c r="Z190" s="1010">
        <f>(W190*InputData!$BT$11)*EXP(-InputData!$BT$5*(B191-InputData!$B$1))</f>
        <v>0</v>
      </c>
      <c r="AA190" s="301"/>
      <c r="AB190" s="301"/>
      <c r="AC190" s="301"/>
      <c r="AD190" s="301"/>
      <c r="AE190" s="301"/>
      <c r="AF190" s="301"/>
    </row>
    <row r="191" spans="1:32">
      <c r="A191" t="s">
        <v>14</v>
      </c>
      <c r="B191">
        <f t="shared" si="43"/>
        <v>182</v>
      </c>
      <c r="C191" s="136">
        <f>InputData!C191</f>
        <v>0</v>
      </c>
      <c r="D191" s="55">
        <f t="shared" si="38"/>
        <v>1</v>
      </c>
      <c r="E191" s="18">
        <f t="shared" si="46"/>
        <v>0</v>
      </c>
      <c r="F191" s="18">
        <f t="shared" si="33"/>
        <v>0</v>
      </c>
      <c r="G191" s="18">
        <f t="shared" si="39"/>
        <v>0</v>
      </c>
      <c r="H191" s="56">
        <f>IF(ISERROR(SUM(G191:G$206)/E191),0,SUM(G191:G$206)/E191)</f>
        <v>0</v>
      </c>
      <c r="I191" s="57">
        <f>InputData!F191</f>
        <v>0</v>
      </c>
      <c r="J191" s="18">
        <f t="shared" si="34"/>
        <v>0</v>
      </c>
      <c r="K191" s="56">
        <f>IF(ISERROR(SUM(J191:J$206)/E191),0,SUM(J191:J$206)/E191)</f>
        <v>0</v>
      </c>
      <c r="L191" s="223">
        <f>C191+IHD!AL191+IStroke!AL191+BreastCan!AL191+ColonCan!AL191+Diabetes!AL191</f>
        <v>0</v>
      </c>
      <c r="M191" s="224">
        <f t="shared" si="48"/>
        <v>1</v>
      </c>
      <c r="N191" s="18">
        <f t="shared" si="47"/>
        <v>0</v>
      </c>
      <c r="O191" s="18">
        <f t="shared" si="35"/>
        <v>0</v>
      </c>
      <c r="P191" s="18">
        <f t="shared" si="36"/>
        <v>0</v>
      </c>
      <c r="Q191" s="56">
        <f>IF(ISERROR(SUM(P191:P$206)/N191),0,SUM(P191:P$206)/N191)</f>
        <v>0</v>
      </c>
      <c r="R191" s="132">
        <f>I191+IHD!AM191+IStroke!AM191+BreastCan!AM191+ColonCan!AM191+Diabetes!AM191</f>
        <v>0</v>
      </c>
      <c r="S191" s="18">
        <f t="shared" si="37"/>
        <v>0</v>
      </c>
      <c r="T191" s="56">
        <f>IF(ISERROR(SUM(S191:S$206)/N191),0,SUM(S191:S$206)/N191)</f>
        <v>0</v>
      </c>
      <c r="U191" s="1015">
        <f t="shared" si="40"/>
        <v>0</v>
      </c>
      <c r="V191" s="224">
        <f t="shared" si="41"/>
        <v>0</v>
      </c>
      <c r="W191" s="991">
        <f t="shared" si="42"/>
        <v>0</v>
      </c>
      <c r="X191" s="371">
        <f>IHD!AN191+IStroke!AN191+BreastCan!AN191+ColonCan!AN191+Diabetes!AN191</f>
        <v>0</v>
      </c>
      <c r="Y191" s="1006">
        <f>(U191*InputData!AO191)*EXP(-InputData!$BT$5*(B191-InputData!$B$1))</f>
        <v>0</v>
      </c>
      <c r="Z191" s="1010">
        <f>(W191*InputData!$BT$11)*EXP(-InputData!$BT$5*(B192-InputData!$B$1))</f>
        <v>0</v>
      </c>
      <c r="AA191" s="301"/>
      <c r="AB191" s="301"/>
      <c r="AC191" s="301"/>
      <c r="AD191" s="301"/>
      <c r="AE191" s="301"/>
      <c r="AF191" s="301"/>
    </row>
    <row r="192" spans="1:32">
      <c r="A192" t="s">
        <v>14</v>
      </c>
      <c r="B192">
        <f t="shared" si="43"/>
        <v>183</v>
      </c>
      <c r="C192" s="136">
        <f>InputData!C192</f>
        <v>0</v>
      </c>
      <c r="D192" s="55">
        <f t="shared" si="38"/>
        <v>1</v>
      </c>
      <c r="E192" s="18">
        <f t="shared" si="46"/>
        <v>0</v>
      </c>
      <c r="F192" s="18">
        <f t="shared" si="33"/>
        <v>0</v>
      </c>
      <c r="G192" s="18">
        <f t="shared" si="39"/>
        <v>0</v>
      </c>
      <c r="H192" s="56">
        <f>IF(ISERROR(SUM(G192:G$206)/E192),0,SUM(G192:G$206)/E192)</f>
        <v>0</v>
      </c>
      <c r="I192" s="57">
        <f>InputData!F192</f>
        <v>0</v>
      </c>
      <c r="J192" s="18">
        <f t="shared" si="34"/>
        <v>0</v>
      </c>
      <c r="K192" s="56">
        <f>IF(ISERROR(SUM(J192:J$206)/E192),0,SUM(J192:J$206)/E192)</f>
        <v>0</v>
      </c>
      <c r="L192" s="223">
        <f>C192+IHD!AL192+IStroke!AL192+BreastCan!AL192+ColonCan!AL192+Diabetes!AL192</f>
        <v>0</v>
      </c>
      <c r="M192" s="224">
        <f t="shared" si="48"/>
        <v>1</v>
      </c>
      <c r="N192" s="18">
        <f t="shared" si="47"/>
        <v>0</v>
      </c>
      <c r="O192" s="18">
        <f t="shared" si="35"/>
        <v>0</v>
      </c>
      <c r="P192" s="18">
        <f t="shared" si="36"/>
        <v>0</v>
      </c>
      <c r="Q192" s="56">
        <f>IF(ISERROR(SUM(P192:P$206)/N192),0,SUM(P192:P$206)/N192)</f>
        <v>0</v>
      </c>
      <c r="R192" s="132">
        <f>I192+IHD!AM192+IStroke!AM192+BreastCan!AM192+ColonCan!AM192+Diabetes!AM192</f>
        <v>0</v>
      </c>
      <c r="S192" s="18">
        <f t="shared" si="37"/>
        <v>0</v>
      </c>
      <c r="T192" s="56">
        <f>IF(ISERROR(SUM(S192:S$206)/N192),0,SUM(S192:S$206)/N192)</f>
        <v>0</v>
      </c>
      <c r="U192" s="1015">
        <f t="shared" si="40"/>
        <v>0</v>
      </c>
      <c r="V192" s="224">
        <f t="shared" si="41"/>
        <v>0</v>
      </c>
      <c r="W192" s="991">
        <f t="shared" si="42"/>
        <v>0</v>
      </c>
      <c r="X192" s="371">
        <f>IHD!AN192+IStroke!AN192+BreastCan!AN192+ColonCan!AN192+Diabetes!AN192</f>
        <v>0</v>
      </c>
      <c r="Y192" s="1006">
        <f>(U192*InputData!AO192)*EXP(-InputData!$BT$5*(B192-InputData!$B$1))</f>
        <v>0</v>
      </c>
      <c r="Z192" s="1010">
        <f>(W192*InputData!$BT$11)*EXP(-InputData!$BT$5*(B193-InputData!$B$1))</f>
        <v>0</v>
      </c>
      <c r="AA192" s="301"/>
      <c r="AB192" s="301"/>
      <c r="AC192" s="301"/>
      <c r="AD192" s="301"/>
      <c r="AE192" s="301"/>
      <c r="AF192" s="301"/>
    </row>
    <row r="193" spans="1:32">
      <c r="A193" t="s">
        <v>14</v>
      </c>
      <c r="B193">
        <f t="shared" si="43"/>
        <v>184</v>
      </c>
      <c r="C193" s="136">
        <f>InputData!C193</f>
        <v>0</v>
      </c>
      <c r="D193" s="55">
        <f t="shared" si="38"/>
        <v>1</v>
      </c>
      <c r="E193" s="18">
        <f t="shared" si="46"/>
        <v>0</v>
      </c>
      <c r="F193" s="18">
        <f t="shared" si="33"/>
        <v>0</v>
      </c>
      <c r="G193" s="18">
        <f t="shared" si="39"/>
        <v>0</v>
      </c>
      <c r="H193" s="56">
        <f>IF(ISERROR(SUM(G193:G$206)/E193),0,SUM(G193:G$206)/E193)</f>
        <v>0</v>
      </c>
      <c r="I193" s="57">
        <f>InputData!F193</f>
        <v>0</v>
      </c>
      <c r="J193" s="18">
        <f t="shared" si="34"/>
        <v>0</v>
      </c>
      <c r="K193" s="56">
        <f>IF(ISERROR(SUM(J193:J$206)/E193),0,SUM(J193:J$206)/E193)</f>
        <v>0</v>
      </c>
      <c r="L193" s="223">
        <f>C193+IHD!AL193+IStroke!AL193+BreastCan!AL193+ColonCan!AL193+Diabetes!AL193</f>
        <v>0</v>
      </c>
      <c r="M193" s="224">
        <f t="shared" si="48"/>
        <v>1</v>
      </c>
      <c r="N193" s="18">
        <f t="shared" si="47"/>
        <v>0</v>
      </c>
      <c r="O193" s="18">
        <f t="shared" si="35"/>
        <v>0</v>
      </c>
      <c r="P193" s="18">
        <f t="shared" si="36"/>
        <v>0</v>
      </c>
      <c r="Q193" s="56">
        <f>IF(ISERROR(SUM(P193:P$206)/N193),0,SUM(P193:P$206)/N193)</f>
        <v>0</v>
      </c>
      <c r="R193" s="132">
        <f>I193+IHD!AM193+IStroke!AM193+BreastCan!AM193+ColonCan!AM193+Diabetes!AM193</f>
        <v>0</v>
      </c>
      <c r="S193" s="18">
        <f t="shared" si="37"/>
        <v>0</v>
      </c>
      <c r="T193" s="56">
        <f>IF(ISERROR(SUM(S193:S$206)/N193),0,SUM(S193:S$206)/N193)</f>
        <v>0</v>
      </c>
      <c r="U193" s="1015">
        <f t="shared" si="40"/>
        <v>0</v>
      </c>
      <c r="V193" s="224">
        <f t="shared" si="41"/>
        <v>0</v>
      </c>
      <c r="W193" s="991">
        <f t="shared" si="42"/>
        <v>0</v>
      </c>
      <c r="X193" s="371">
        <f>IHD!AN193+IStroke!AN193+BreastCan!AN193+ColonCan!AN193+Diabetes!AN193</f>
        <v>0</v>
      </c>
      <c r="Y193" s="1006">
        <f>(U193*InputData!AO193)*EXP(-InputData!$BT$5*(B193-InputData!$B$1))</f>
        <v>0</v>
      </c>
      <c r="Z193" s="1010">
        <f>(W193*InputData!$BT$11)*EXP(-InputData!$BT$5*(B194-InputData!$B$1))</f>
        <v>0</v>
      </c>
      <c r="AA193" s="301"/>
      <c r="AB193" s="301"/>
      <c r="AC193" s="301"/>
      <c r="AD193" s="301"/>
      <c r="AE193" s="301"/>
      <c r="AF193" s="301"/>
    </row>
    <row r="194" spans="1:32">
      <c r="A194" t="s">
        <v>14</v>
      </c>
      <c r="B194">
        <f t="shared" si="43"/>
        <v>185</v>
      </c>
      <c r="C194" s="136">
        <f>InputData!C194</f>
        <v>0</v>
      </c>
      <c r="D194" s="55">
        <f t="shared" si="38"/>
        <v>1</v>
      </c>
      <c r="E194" s="18">
        <f t="shared" si="46"/>
        <v>0</v>
      </c>
      <c r="F194" s="18">
        <f t="shared" si="33"/>
        <v>0</v>
      </c>
      <c r="G194" s="18">
        <f t="shared" si="39"/>
        <v>0</v>
      </c>
      <c r="H194" s="56">
        <f>IF(ISERROR(SUM(G194:G$206)/E194),0,SUM(G194:G$206)/E194)</f>
        <v>0</v>
      </c>
      <c r="I194" s="57">
        <f>InputData!F194</f>
        <v>0</v>
      </c>
      <c r="J194" s="18">
        <f t="shared" si="34"/>
        <v>0</v>
      </c>
      <c r="K194" s="56">
        <f>IF(ISERROR(SUM(J194:J$206)/E194),0,SUM(J194:J$206)/E194)</f>
        <v>0</v>
      </c>
      <c r="L194" s="223">
        <f>C194+IHD!AL194+IStroke!AL194+BreastCan!AL194+ColonCan!AL194+Diabetes!AL194</f>
        <v>0</v>
      </c>
      <c r="M194" s="224">
        <f t="shared" si="48"/>
        <v>1</v>
      </c>
      <c r="N194" s="18">
        <f t="shared" si="47"/>
        <v>0</v>
      </c>
      <c r="O194" s="18">
        <f t="shared" si="35"/>
        <v>0</v>
      </c>
      <c r="P194" s="18">
        <f t="shared" si="36"/>
        <v>0</v>
      </c>
      <c r="Q194" s="56">
        <f>IF(ISERROR(SUM(P194:P$206)/N194),0,SUM(P194:P$206)/N194)</f>
        <v>0</v>
      </c>
      <c r="R194" s="132">
        <f>I194+IHD!AM194+IStroke!AM194+BreastCan!AM194+ColonCan!AM194+Diabetes!AM194</f>
        <v>0</v>
      </c>
      <c r="S194" s="18">
        <f t="shared" si="37"/>
        <v>0</v>
      </c>
      <c r="T194" s="56">
        <f>IF(ISERROR(SUM(S194:S$206)/N194),0,SUM(S194:S$206)/N194)</f>
        <v>0</v>
      </c>
      <c r="U194" s="1015">
        <f t="shared" si="40"/>
        <v>0</v>
      </c>
      <c r="V194" s="224">
        <f t="shared" si="41"/>
        <v>0</v>
      </c>
      <c r="W194" s="991">
        <f t="shared" si="42"/>
        <v>0</v>
      </c>
      <c r="X194" s="371">
        <f>IHD!AN194+IStroke!AN194+BreastCan!AN194+ColonCan!AN194+Diabetes!AN194</f>
        <v>0</v>
      </c>
      <c r="Y194" s="1006">
        <f>(U194*InputData!AO194)*EXP(-InputData!$BT$5*(B194-InputData!$B$1))</f>
        <v>0</v>
      </c>
      <c r="Z194" s="1010">
        <f>(W194*InputData!$BT$11)*EXP(-InputData!$BT$5*(B195-InputData!$B$1))</f>
        <v>0</v>
      </c>
      <c r="AA194" s="301"/>
      <c r="AB194" s="301"/>
      <c r="AC194" s="301"/>
      <c r="AD194" s="301"/>
      <c r="AE194" s="301"/>
      <c r="AF194" s="301"/>
    </row>
    <row r="195" spans="1:32">
      <c r="A195" t="s">
        <v>14</v>
      </c>
      <c r="B195">
        <f t="shared" si="43"/>
        <v>186</v>
      </c>
      <c r="C195" s="136">
        <f>InputData!C195</f>
        <v>0</v>
      </c>
      <c r="D195" s="55">
        <f t="shared" si="38"/>
        <v>1</v>
      </c>
      <c r="E195" s="18">
        <f t="shared" si="46"/>
        <v>0</v>
      </c>
      <c r="F195" s="18">
        <f t="shared" si="33"/>
        <v>0</v>
      </c>
      <c r="G195" s="18">
        <f t="shared" si="39"/>
        <v>0</v>
      </c>
      <c r="H195" s="56">
        <f>IF(ISERROR(SUM(G195:G$206)/E195),0,SUM(G195:G$206)/E195)</f>
        <v>0</v>
      </c>
      <c r="I195" s="57">
        <f>InputData!F195</f>
        <v>0</v>
      </c>
      <c r="J195" s="18">
        <f t="shared" si="34"/>
        <v>0</v>
      </c>
      <c r="K195" s="56">
        <f>IF(ISERROR(SUM(J195:J$206)/E195),0,SUM(J195:J$206)/E195)</f>
        <v>0</v>
      </c>
      <c r="L195" s="223">
        <f>C195+IHD!AL195+IStroke!AL195+BreastCan!AL195+ColonCan!AL195+Diabetes!AL195</f>
        <v>0</v>
      </c>
      <c r="M195" s="224">
        <f t="shared" si="48"/>
        <v>1</v>
      </c>
      <c r="N195" s="18">
        <f t="shared" si="47"/>
        <v>0</v>
      </c>
      <c r="O195" s="18">
        <f t="shared" si="35"/>
        <v>0</v>
      </c>
      <c r="P195" s="18">
        <f t="shared" si="36"/>
        <v>0</v>
      </c>
      <c r="Q195" s="56">
        <f>IF(ISERROR(SUM(P195:P$206)/N195),0,SUM(P195:P$206)/N195)</f>
        <v>0</v>
      </c>
      <c r="R195" s="132">
        <f>I195+IHD!AM195+IStroke!AM195+BreastCan!AM195+ColonCan!AM195+Diabetes!AM195</f>
        <v>0</v>
      </c>
      <c r="S195" s="18">
        <f t="shared" si="37"/>
        <v>0</v>
      </c>
      <c r="T195" s="56">
        <f>IF(ISERROR(SUM(S195:S$206)/N195),0,SUM(S195:S$206)/N195)</f>
        <v>0</v>
      </c>
      <c r="U195" s="1015">
        <f t="shared" si="40"/>
        <v>0</v>
      </c>
      <c r="V195" s="224">
        <f t="shared" si="41"/>
        <v>0</v>
      </c>
      <c r="W195" s="991">
        <f t="shared" si="42"/>
        <v>0</v>
      </c>
      <c r="X195" s="371">
        <f>IHD!AN195+IStroke!AN195+BreastCan!AN195+ColonCan!AN195+Diabetes!AN195</f>
        <v>0</v>
      </c>
      <c r="Y195" s="1006">
        <f>(U195*InputData!AO195)*EXP(-InputData!$BT$5*(B195-InputData!$B$1))</f>
        <v>0</v>
      </c>
      <c r="Z195" s="1010">
        <f>(W195*InputData!$BT$11)*EXP(-InputData!$BT$5*(B196-InputData!$B$1))</f>
        <v>0</v>
      </c>
      <c r="AA195" s="301"/>
      <c r="AB195" s="301"/>
      <c r="AC195" s="301"/>
      <c r="AD195" s="301"/>
      <c r="AE195" s="301"/>
      <c r="AF195" s="301"/>
    </row>
    <row r="196" spans="1:32">
      <c r="A196" t="s">
        <v>14</v>
      </c>
      <c r="B196">
        <f t="shared" si="43"/>
        <v>187</v>
      </c>
      <c r="C196" s="136">
        <f>InputData!C196</f>
        <v>0</v>
      </c>
      <c r="D196" s="55">
        <f t="shared" si="38"/>
        <v>1</v>
      </c>
      <c r="E196" s="18">
        <f t="shared" si="46"/>
        <v>0</v>
      </c>
      <c r="F196" s="18">
        <f t="shared" si="33"/>
        <v>0</v>
      </c>
      <c r="G196" s="18">
        <f t="shared" si="39"/>
        <v>0</v>
      </c>
      <c r="H196" s="56">
        <f>IF(ISERROR(SUM(G196:G$206)/E196),0,SUM(G196:G$206)/E196)</f>
        <v>0</v>
      </c>
      <c r="I196" s="57">
        <f>InputData!F196</f>
        <v>0</v>
      </c>
      <c r="J196" s="18">
        <f t="shared" si="34"/>
        <v>0</v>
      </c>
      <c r="K196" s="56">
        <f>IF(ISERROR(SUM(J196:J$206)/E196),0,SUM(J196:J$206)/E196)</f>
        <v>0</v>
      </c>
      <c r="L196" s="223">
        <f>C196+IHD!AL196+IStroke!AL196+BreastCan!AL196+ColonCan!AL196+Diabetes!AL196</f>
        <v>0</v>
      </c>
      <c r="M196" s="224">
        <f t="shared" si="48"/>
        <v>1</v>
      </c>
      <c r="N196" s="18">
        <f t="shared" si="47"/>
        <v>0</v>
      </c>
      <c r="O196" s="18">
        <f t="shared" si="35"/>
        <v>0</v>
      </c>
      <c r="P196" s="18">
        <f t="shared" si="36"/>
        <v>0</v>
      </c>
      <c r="Q196" s="56">
        <f>IF(ISERROR(SUM(P196:P$206)/N196),0,SUM(P196:P$206)/N196)</f>
        <v>0</v>
      </c>
      <c r="R196" s="132">
        <f>I196+IHD!AM196+IStroke!AM196+BreastCan!AM196+ColonCan!AM196+Diabetes!AM196</f>
        <v>0</v>
      </c>
      <c r="S196" s="18">
        <f t="shared" si="37"/>
        <v>0</v>
      </c>
      <c r="T196" s="56">
        <f>IF(ISERROR(SUM(S196:S$206)/N196),0,SUM(S196:S$206)/N196)</f>
        <v>0</v>
      </c>
      <c r="U196" s="1015">
        <f t="shared" si="40"/>
        <v>0</v>
      </c>
      <c r="V196" s="224">
        <f t="shared" si="41"/>
        <v>0</v>
      </c>
      <c r="W196" s="991">
        <f t="shared" si="42"/>
        <v>0</v>
      </c>
      <c r="X196" s="371">
        <f>IHD!AN196+IStroke!AN196+BreastCan!AN196+ColonCan!AN196+Diabetes!AN196</f>
        <v>0</v>
      </c>
      <c r="Y196" s="1006">
        <f>(U196*InputData!AO196)*EXP(-InputData!$BT$5*(B196-InputData!$B$1))</f>
        <v>0</v>
      </c>
      <c r="Z196" s="1010">
        <f>(W196*InputData!$BT$11)*EXP(-InputData!$BT$5*(B197-InputData!$B$1))</f>
        <v>0</v>
      </c>
      <c r="AA196" s="301"/>
      <c r="AB196" s="301"/>
      <c r="AC196" s="301"/>
      <c r="AD196" s="301"/>
      <c r="AE196" s="301"/>
      <c r="AF196" s="301"/>
    </row>
    <row r="197" spans="1:32">
      <c r="A197" t="s">
        <v>14</v>
      </c>
      <c r="B197">
        <f t="shared" si="43"/>
        <v>188</v>
      </c>
      <c r="C197" s="136">
        <f>InputData!C197</f>
        <v>0</v>
      </c>
      <c r="D197" s="55">
        <f t="shared" si="38"/>
        <v>1</v>
      </c>
      <c r="E197" s="18">
        <f t="shared" si="46"/>
        <v>0</v>
      </c>
      <c r="F197" s="18">
        <f t="shared" ref="F197:F206" si="49">D197*E197</f>
        <v>0</v>
      </c>
      <c r="G197" s="18">
        <f t="shared" si="39"/>
        <v>0</v>
      </c>
      <c r="H197" s="56">
        <f>IF(ISERROR(SUM(G197:G$206)/E197),0,SUM(G197:G$206)/E197)</f>
        <v>0</v>
      </c>
      <c r="I197" s="57">
        <f>InputData!F197</f>
        <v>0</v>
      </c>
      <c r="J197" s="18">
        <f t="shared" ref="J197:J206" si="50">G197*(1-I197)</f>
        <v>0</v>
      </c>
      <c r="K197" s="56">
        <f>IF(ISERROR(SUM(J197:J$206)/E197),0,SUM(J197:J$206)/E197)</f>
        <v>0</v>
      </c>
      <c r="L197" s="223">
        <f>C197+IHD!AL197+IStroke!AL197+BreastCan!AL197+ColonCan!AL197+Diabetes!AL197</f>
        <v>0</v>
      </c>
      <c r="M197" s="224">
        <f t="shared" si="48"/>
        <v>1</v>
      </c>
      <c r="N197" s="18">
        <f t="shared" si="47"/>
        <v>0</v>
      </c>
      <c r="O197" s="18">
        <f t="shared" ref="O197:O206" si="51">M197*N197</f>
        <v>0</v>
      </c>
      <c r="P197" s="18">
        <f t="shared" ref="P197:P206" si="52">IF($B197&lt;100,(N197+N198)/2,IF(B197=100,N197/L197,0))</f>
        <v>0</v>
      </c>
      <c r="Q197" s="56">
        <f>IF(ISERROR(SUM(P197:P$206)/N197),0,SUM(P197:P$206)/N197)</f>
        <v>0</v>
      </c>
      <c r="R197" s="132">
        <f>I197+IHD!AM197+IStroke!AM197+BreastCan!AM197+ColonCan!AM197+Diabetes!AM197</f>
        <v>0</v>
      </c>
      <c r="S197" s="18">
        <f t="shared" ref="S197:S206" si="53">P197*(1-R197)</f>
        <v>0</v>
      </c>
      <c r="T197" s="56">
        <f>IF(ISERROR(SUM(S197:S$206)/N197),0,SUM(S197:S$206)/N197)</f>
        <v>0</v>
      </c>
      <c r="U197" s="1015">
        <f t="shared" si="40"/>
        <v>0</v>
      </c>
      <c r="V197" s="224">
        <f t="shared" si="41"/>
        <v>0</v>
      </c>
      <c r="W197" s="991">
        <f t="shared" si="42"/>
        <v>0</v>
      </c>
      <c r="X197" s="371">
        <f>IHD!AN197+IStroke!AN197+BreastCan!AN197+ColonCan!AN197+Diabetes!AN197</f>
        <v>0</v>
      </c>
      <c r="Y197" s="1006">
        <f>(U197*InputData!AO197)*EXP(-InputData!$BT$5*(B197-InputData!$B$1))</f>
        <v>0</v>
      </c>
      <c r="Z197" s="1010">
        <f>(W197*InputData!$BT$11)*EXP(-InputData!$BT$5*(B198-InputData!$B$1))</f>
        <v>0</v>
      </c>
      <c r="AA197" s="301"/>
      <c r="AB197" s="301"/>
      <c r="AC197" s="301"/>
      <c r="AD197" s="301"/>
      <c r="AE197" s="301"/>
      <c r="AF197" s="301"/>
    </row>
    <row r="198" spans="1:32">
      <c r="A198" t="s">
        <v>14</v>
      </c>
      <c r="B198">
        <f t="shared" si="43"/>
        <v>189</v>
      </c>
      <c r="C198" s="136">
        <f>InputData!C198</f>
        <v>0</v>
      </c>
      <c r="D198" s="55">
        <f t="shared" ref="D198:D206" si="54">IF(B198&lt;100,1-EXP(-C198),1)</f>
        <v>1</v>
      </c>
      <c r="E198" s="18">
        <f t="shared" si="46"/>
        <v>0</v>
      </c>
      <c r="F198" s="18">
        <f t="shared" si="49"/>
        <v>0</v>
      </c>
      <c r="G198" s="18">
        <f t="shared" ref="G198:G206" si="55">IF($B198&lt;100,(E198+E199)/2,IF(B198=100,E198/C198,0))</f>
        <v>0</v>
      </c>
      <c r="H198" s="56">
        <f>IF(ISERROR(SUM(G198:G$206)/E198),0,SUM(G198:G$206)/E198)</f>
        <v>0</v>
      </c>
      <c r="I198" s="57">
        <f>InputData!F198</f>
        <v>0</v>
      </c>
      <c r="J198" s="18">
        <f t="shared" si="50"/>
        <v>0</v>
      </c>
      <c r="K198" s="56">
        <f>IF(ISERROR(SUM(J198:J$206)/E198),0,SUM(J198:J$206)/E198)</f>
        <v>0</v>
      </c>
      <c r="L198" s="223">
        <f>C198+IHD!AL198+IStroke!AL198+BreastCan!AL198+ColonCan!AL198+Diabetes!AL198</f>
        <v>0</v>
      </c>
      <c r="M198" s="224">
        <f t="shared" si="48"/>
        <v>1</v>
      </c>
      <c r="N198" s="18">
        <f t="shared" si="47"/>
        <v>0</v>
      </c>
      <c r="O198" s="18">
        <f t="shared" si="51"/>
        <v>0</v>
      </c>
      <c r="P198" s="18">
        <f t="shared" si="52"/>
        <v>0</v>
      </c>
      <c r="Q198" s="56">
        <f>IF(ISERROR(SUM(P198:P$206)/N198),0,SUM(P198:P$206)/N198)</f>
        <v>0</v>
      </c>
      <c r="R198" s="132">
        <f>I198+IHD!AM198+IStroke!AM198+BreastCan!AM198+ColonCan!AM198+Diabetes!AM198</f>
        <v>0</v>
      </c>
      <c r="S198" s="18">
        <f t="shared" si="53"/>
        <v>0</v>
      </c>
      <c r="T198" s="56">
        <f>IF(ISERROR(SUM(S198:S$206)/N198),0,SUM(S198:S$206)/N198)</f>
        <v>0</v>
      </c>
      <c r="U198" s="1015">
        <f t="shared" ref="U198:U206" si="56">(P198-G198)</f>
        <v>0</v>
      </c>
      <c r="V198" s="224">
        <f t="shared" ref="V198:V206" si="57">(O198-F198)</f>
        <v>0</v>
      </c>
      <c r="W198" s="991">
        <f t="shared" ref="W198:W206" si="58">(S198-J198)</f>
        <v>0</v>
      </c>
      <c r="X198" s="371">
        <f>IHD!AN198+IStroke!AN198+BreastCan!AN198+ColonCan!AN198+Diabetes!AN198</f>
        <v>0</v>
      </c>
      <c r="Y198" s="1006">
        <f>(U198*InputData!AO198)*EXP(-InputData!$BT$5*(B198-InputData!$B$1))</f>
        <v>0</v>
      </c>
      <c r="Z198" s="1010">
        <f>(W198*InputData!$BT$11)*EXP(-InputData!$BT$5*(B199-InputData!$B$1))</f>
        <v>0</v>
      </c>
      <c r="AA198" s="301"/>
      <c r="AB198" s="301"/>
      <c r="AC198" s="301"/>
      <c r="AD198" s="301"/>
      <c r="AE198" s="301"/>
      <c r="AF198" s="301"/>
    </row>
    <row r="199" spans="1:32">
      <c r="A199" t="s">
        <v>14</v>
      </c>
      <c r="B199">
        <f t="shared" ref="B199:B206" si="59">B198+1</f>
        <v>190</v>
      </c>
      <c r="C199" s="136">
        <f>InputData!C199</f>
        <v>0</v>
      </c>
      <c r="D199" s="55">
        <f t="shared" si="54"/>
        <v>1</v>
      </c>
      <c r="E199" s="18">
        <f t="shared" si="46"/>
        <v>0</v>
      </c>
      <c r="F199" s="18">
        <f t="shared" si="49"/>
        <v>0</v>
      </c>
      <c r="G199" s="18">
        <f t="shared" si="55"/>
        <v>0</v>
      </c>
      <c r="H199" s="56">
        <f>IF(ISERROR(SUM(G199:G$206)/E199),0,SUM(G199:G$206)/E199)</f>
        <v>0</v>
      </c>
      <c r="I199" s="57">
        <f>InputData!F199</f>
        <v>0</v>
      </c>
      <c r="J199" s="18">
        <f t="shared" si="50"/>
        <v>0</v>
      </c>
      <c r="K199" s="56">
        <f>IF(ISERROR(SUM(J199:J$206)/E199),0,SUM(J199:J$206)/E199)</f>
        <v>0</v>
      </c>
      <c r="L199" s="223">
        <f>C199+IHD!AL199+IStroke!AL199+BreastCan!AL199+ColonCan!AL199+Diabetes!AL199</f>
        <v>0</v>
      </c>
      <c r="M199" s="224">
        <f t="shared" si="48"/>
        <v>1</v>
      </c>
      <c r="N199" s="18">
        <f t="shared" si="47"/>
        <v>0</v>
      </c>
      <c r="O199" s="18">
        <f t="shared" si="51"/>
        <v>0</v>
      </c>
      <c r="P199" s="18">
        <f t="shared" si="52"/>
        <v>0</v>
      </c>
      <c r="Q199" s="56">
        <f>IF(ISERROR(SUM(P199:P$206)/N199),0,SUM(P199:P$206)/N199)</f>
        <v>0</v>
      </c>
      <c r="R199" s="132">
        <f>I199+IHD!AM199+IStroke!AM199+BreastCan!AM199+ColonCan!AM199+Diabetes!AM199</f>
        <v>0</v>
      </c>
      <c r="S199" s="18">
        <f t="shared" si="53"/>
        <v>0</v>
      </c>
      <c r="T199" s="56">
        <f>IF(ISERROR(SUM(S199:S$206)/N199),0,SUM(S199:S$206)/N199)</f>
        <v>0</v>
      </c>
      <c r="U199" s="1015">
        <f t="shared" si="56"/>
        <v>0</v>
      </c>
      <c r="V199" s="224">
        <f t="shared" si="57"/>
        <v>0</v>
      </c>
      <c r="W199" s="991">
        <f t="shared" si="58"/>
        <v>0</v>
      </c>
      <c r="X199" s="371">
        <f>IHD!AN199+IStroke!AN199+BreastCan!AN199+ColonCan!AN199+Diabetes!AN199</f>
        <v>0</v>
      </c>
      <c r="Y199" s="1006">
        <f>(U199*InputData!AO199)*EXP(-InputData!$BT$5*(B199-InputData!$B$1))</f>
        <v>0</v>
      </c>
      <c r="Z199" s="1010">
        <f>(W199*InputData!$BT$11)*EXP(-InputData!$BT$5*(B200-InputData!$B$1))</f>
        <v>0</v>
      </c>
      <c r="AA199" s="301"/>
      <c r="AB199" s="301"/>
      <c r="AC199" s="301"/>
      <c r="AD199" s="301"/>
      <c r="AE199" s="301"/>
      <c r="AF199" s="301"/>
    </row>
    <row r="200" spans="1:32">
      <c r="A200" t="s">
        <v>14</v>
      </c>
      <c r="B200">
        <f t="shared" si="59"/>
        <v>191</v>
      </c>
      <c r="C200" s="136">
        <f>InputData!C200</f>
        <v>0</v>
      </c>
      <c r="D200" s="55">
        <f t="shared" si="54"/>
        <v>1</v>
      </c>
      <c r="E200" s="18">
        <f t="shared" si="46"/>
        <v>0</v>
      </c>
      <c r="F200" s="18">
        <f t="shared" si="49"/>
        <v>0</v>
      </c>
      <c r="G200" s="18">
        <f t="shared" si="55"/>
        <v>0</v>
      </c>
      <c r="H200" s="56">
        <f>IF(ISERROR(SUM(G200:G$206)/E200),0,SUM(G200:G$206)/E200)</f>
        <v>0</v>
      </c>
      <c r="I200" s="57">
        <f>InputData!F200</f>
        <v>0</v>
      </c>
      <c r="J200" s="18">
        <f t="shared" si="50"/>
        <v>0</v>
      </c>
      <c r="K200" s="56">
        <f>IF(ISERROR(SUM(J200:J$206)/E200),0,SUM(J200:J$206)/E200)</f>
        <v>0</v>
      </c>
      <c r="L200" s="223">
        <f>C200+IHD!AL200+IStroke!AL200+BreastCan!AL200+ColonCan!AL200+Diabetes!AL200</f>
        <v>0</v>
      </c>
      <c r="M200" s="224">
        <f t="shared" si="48"/>
        <v>1</v>
      </c>
      <c r="N200" s="18">
        <f t="shared" si="47"/>
        <v>0</v>
      </c>
      <c r="O200" s="18">
        <f t="shared" si="51"/>
        <v>0</v>
      </c>
      <c r="P200" s="18">
        <f t="shared" si="52"/>
        <v>0</v>
      </c>
      <c r="Q200" s="56">
        <f>IF(ISERROR(SUM(P200:P$206)/N200),0,SUM(P200:P$206)/N200)</f>
        <v>0</v>
      </c>
      <c r="R200" s="132">
        <f>I200+IHD!AM200+IStroke!AM200+BreastCan!AM200+ColonCan!AM200+Diabetes!AM200</f>
        <v>0</v>
      </c>
      <c r="S200" s="18">
        <f t="shared" si="53"/>
        <v>0</v>
      </c>
      <c r="T200" s="56">
        <f>IF(ISERROR(SUM(S200:S$206)/N200),0,SUM(S200:S$206)/N200)</f>
        <v>0</v>
      </c>
      <c r="U200" s="1015">
        <f t="shared" si="56"/>
        <v>0</v>
      </c>
      <c r="V200" s="224">
        <f t="shared" si="57"/>
        <v>0</v>
      </c>
      <c r="W200" s="991">
        <f t="shared" si="58"/>
        <v>0</v>
      </c>
      <c r="X200" s="371">
        <f>IHD!AN200+IStroke!AN200+BreastCan!AN200+ColonCan!AN200+Diabetes!AN200</f>
        <v>0</v>
      </c>
      <c r="Y200" s="1006">
        <f>(U200*InputData!AO200)*EXP(-InputData!$BT$5*(B200-InputData!$B$1))</f>
        <v>0</v>
      </c>
      <c r="Z200" s="1010">
        <f>(W200*InputData!$BT$11)*EXP(-InputData!$BT$5*(B201-InputData!$B$1))</f>
        <v>0</v>
      </c>
      <c r="AA200" s="301"/>
      <c r="AB200" s="301"/>
      <c r="AC200" s="301"/>
      <c r="AD200" s="301"/>
      <c r="AE200" s="301"/>
      <c r="AF200" s="301"/>
    </row>
    <row r="201" spans="1:32">
      <c r="A201" t="s">
        <v>14</v>
      </c>
      <c r="B201">
        <f t="shared" si="59"/>
        <v>192</v>
      </c>
      <c r="C201" s="136">
        <f>InputData!C201</f>
        <v>0</v>
      </c>
      <c r="D201" s="55">
        <f t="shared" si="54"/>
        <v>1</v>
      </c>
      <c r="E201" s="18">
        <f t="shared" si="46"/>
        <v>0</v>
      </c>
      <c r="F201" s="18">
        <f t="shared" si="49"/>
        <v>0</v>
      </c>
      <c r="G201" s="18">
        <f t="shared" si="55"/>
        <v>0</v>
      </c>
      <c r="H201" s="56">
        <f>IF(ISERROR(SUM(G201:G$206)/E201),0,SUM(G201:G$206)/E201)</f>
        <v>0</v>
      </c>
      <c r="I201" s="57">
        <f>InputData!F201</f>
        <v>0</v>
      </c>
      <c r="J201" s="18">
        <f t="shared" si="50"/>
        <v>0</v>
      </c>
      <c r="K201" s="56">
        <f>IF(ISERROR(SUM(J201:J$206)/E201),0,SUM(J201:J$206)/E201)</f>
        <v>0</v>
      </c>
      <c r="L201" s="223">
        <f>C201+IHD!AL201+IStroke!AL201+BreastCan!AL201+ColonCan!AL201+Diabetes!AL201</f>
        <v>0</v>
      </c>
      <c r="M201" s="224">
        <f t="shared" si="48"/>
        <v>1</v>
      </c>
      <c r="N201" s="18">
        <f t="shared" si="47"/>
        <v>0</v>
      </c>
      <c r="O201" s="18">
        <f t="shared" si="51"/>
        <v>0</v>
      </c>
      <c r="P201" s="18">
        <f t="shared" si="52"/>
        <v>0</v>
      </c>
      <c r="Q201" s="56">
        <f>IF(ISERROR(SUM(P201:P$206)/N201),0,SUM(P201:P$206)/N201)</f>
        <v>0</v>
      </c>
      <c r="R201" s="132">
        <f>I201+IHD!AM201+IStroke!AM201+BreastCan!AM201+ColonCan!AM201+Diabetes!AM201</f>
        <v>0</v>
      </c>
      <c r="S201" s="18">
        <f t="shared" si="53"/>
        <v>0</v>
      </c>
      <c r="T201" s="56">
        <f>IF(ISERROR(SUM(S201:S$206)/N201),0,SUM(S201:S$206)/N201)</f>
        <v>0</v>
      </c>
      <c r="U201" s="1015">
        <f t="shared" si="56"/>
        <v>0</v>
      </c>
      <c r="V201" s="224">
        <f t="shared" si="57"/>
        <v>0</v>
      </c>
      <c r="W201" s="991">
        <f t="shared" si="58"/>
        <v>0</v>
      </c>
      <c r="X201" s="371">
        <f>IHD!AN201+IStroke!AN201+BreastCan!AN201+ColonCan!AN201+Diabetes!AN201</f>
        <v>0</v>
      </c>
      <c r="Y201" s="1006">
        <f>(U201*InputData!AO201)*EXP(-InputData!$BT$5*(B201-InputData!$B$1))</f>
        <v>0</v>
      </c>
      <c r="Z201" s="1010">
        <f>(W201*InputData!$BT$11)*EXP(-InputData!$BT$5*(B202-InputData!$B$1))</f>
        <v>0</v>
      </c>
      <c r="AA201" s="301"/>
      <c r="AB201" s="301"/>
      <c r="AC201" s="301"/>
      <c r="AD201" s="301"/>
      <c r="AE201" s="301"/>
      <c r="AF201" s="301"/>
    </row>
    <row r="202" spans="1:32">
      <c r="A202" t="s">
        <v>14</v>
      </c>
      <c r="B202">
        <f t="shared" si="59"/>
        <v>193</v>
      </c>
      <c r="C202" s="136">
        <f>InputData!C202</f>
        <v>0</v>
      </c>
      <c r="D202" s="55">
        <f t="shared" si="54"/>
        <v>1</v>
      </c>
      <c r="E202" s="18">
        <f t="shared" si="46"/>
        <v>0</v>
      </c>
      <c r="F202" s="18">
        <f t="shared" si="49"/>
        <v>0</v>
      </c>
      <c r="G202" s="18">
        <f t="shared" si="55"/>
        <v>0</v>
      </c>
      <c r="H202" s="56">
        <f>IF(ISERROR(SUM(G202:G$206)/E202),0,SUM(G202:G$206)/E202)</f>
        <v>0</v>
      </c>
      <c r="I202" s="57">
        <f>InputData!F202</f>
        <v>0</v>
      </c>
      <c r="J202" s="18">
        <f t="shared" si="50"/>
        <v>0</v>
      </c>
      <c r="K202" s="56">
        <f>IF(ISERROR(SUM(J202:J$206)/E202),0,SUM(J202:J$206)/E202)</f>
        <v>0</v>
      </c>
      <c r="L202" s="223">
        <f>C202+IHD!AL202+IStroke!AL202+BreastCan!AL202+ColonCan!AL202+Diabetes!AL202</f>
        <v>0</v>
      </c>
      <c r="M202" s="224">
        <f t="shared" si="48"/>
        <v>1</v>
      </c>
      <c r="N202" s="18">
        <f t="shared" si="47"/>
        <v>0</v>
      </c>
      <c r="O202" s="18">
        <f t="shared" si="51"/>
        <v>0</v>
      </c>
      <c r="P202" s="18">
        <f t="shared" si="52"/>
        <v>0</v>
      </c>
      <c r="Q202" s="56">
        <f>IF(ISERROR(SUM(P202:P$206)/N202),0,SUM(P202:P$206)/N202)</f>
        <v>0</v>
      </c>
      <c r="R202" s="132">
        <f>I202+IHD!AM202+IStroke!AM202+BreastCan!AM202+ColonCan!AM202+Diabetes!AM202</f>
        <v>0</v>
      </c>
      <c r="S202" s="18">
        <f t="shared" si="53"/>
        <v>0</v>
      </c>
      <c r="T202" s="56">
        <f>IF(ISERROR(SUM(S202:S$206)/N202),0,SUM(S202:S$206)/N202)</f>
        <v>0</v>
      </c>
      <c r="U202" s="1015">
        <f t="shared" si="56"/>
        <v>0</v>
      </c>
      <c r="V202" s="224">
        <f t="shared" si="57"/>
        <v>0</v>
      </c>
      <c r="W202" s="991">
        <f t="shared" si="58"/>
        <v>0</v>
      </c>
      <c r="X202" s="371">
        <f>IHD!AN202+IStroke!AN202+BreastCan!AN202+ColonCan!AN202+Diabetes!AN202</f>
        <v>0</v>
      </c>
      <c r="Y202" s="1006">
        <f>(U202*InputData!AO202)*EXP(-InputData!$BT$5*(B202-InputData!$B$1))</f>
        <v>0</v>
      </c>
      <c r="Z202" s="1010">
        <f>(W202*InputData!$BT$11)*EXP(-InputData!$BT$5*(B203-InputData!$B$1))</f>
        <v>0</v>
      </c>
      <c r="AA202" s="301"/>
      <c r="AB202" s="301"/>
      <c r="AC202" s="301"/>
      <c r="AD202" s="301"/>
      <c r="AE202" s="301"/>
      <c r="AF202" s="301"/>
    </row>
    <row r="203" spans="1:32">
      <c r="A203" t="s">
        <v>14</v>
      </c>
      <c r="B203">
        <f t="shared" si="59"/>
        <v>194</v>
      </c>
      <c r="C203" s="136">
        <f>InputData!C203</f>
        <v>0</v>
      </c>
      <c r="D203" s="55">
        <f t="shared" si="54"/>
        <v>1</v>
      </c>
      <c r="E203" s="18">
        <f t="shared" si="46"/>
        <v>0</v>
      </c>
      <c r="F203" s="18">
        <f t="shared" si="49"/>
        <v>0</v>
      </c>
      <c r="G203" s="18">
        <f t="shared" si="55"/>
        <v>0</v>
      </c>
      <c r="H203" s="56">
        <f>IF(ISERROR(SUM(G203:G$206)/E203),0,SUM(G203:G$206)/E203)</f>
        <v>0</v>
      </c>
      <c r="I203" s="57">
        <f>InputData!F203</f>
        <v>0</v>
      </c>
      <c r="J203" s="18">
        <f t="shared" si="50"/>
        <v>0</v>
      </c>
      <c r="K203" s="56">
        <f>IF(ISERROR(SUM(J203:J$206)/E203),0,SUM(J203:J$206)/E203)</f>
        <v>0</v>
      </c>
      <c r="L203" s="223">
        <f>C203+IHD!AL203+IStroke!AL203+BreastCan!AL203+ColonCan!AL203+Diabetes!AL203</f>
        <v>0</v>
      </c>
      <c r="M203" s="224">
        <f t="shared" si="48"/>
        <v>1</v>
      </c>
      <c r="N203" s="18">
        <f t="shared" si="47"/>
        <v>0</v>
      </c>
      <c r="O203" s="18">
        <f t="shared" si="51"/>
        <v>0</v>
      </c>
      <c r="P203" s="18">
        <f t="shared" si="52"/>
        <v>0</v>
      </c>
      <c r="Q203" s="56">
        <f>IF(ISERROR(SUM(P203:P$206)/N203),0,SUM(P203:P$206)/N203)</f>
        <v>0</v>
      </c>
      <c r="R203" s="132">
        <f>I203+IHD!AM203+IStroke!AM203+BreastCan!AM203+ColonCan!AM203+Diabetes!AM203</f>
        <v>0</v>
      </c>
      <c r="S203" s="18">
        <f t="shared" si="53"/>
        <v>0</v>
      </c>
      <c r="T203" s="56">
        <f>IF(ISERROR(SUM(S203:S$206)/N203),0,SUM(S203:S$206)/N203)</f>
        <v>0</v>
      </c>
      <c r="U203" s="1015">
        <f t="shared" si="56"/>
        <v>0</v>
      </c>
      <c r="V203" s="224">
        <f t="shared" si="57"/>
        <v>0</v>
      </c>
      <c r="W203" s="991">
        <f t="shared" si="58"/>
        <v>0</v>
      </c>
      <c r="X203" s="371">
        <f>IHD!AN203+IStroke!AN203+BreastCan!AN203+ColonCan!AN203+Diabetes!AN203</f>
        <v>0</v>
      </c>
      <c r="Y203" s="1006">
        <f>(U203*InputData!AO203)*EXP(-InputData!$BT$5*(B203-InputData!$B$1))</f>
        <v>0</v>
      </c>
      <c r="Z203" s="1010">
        <f>(W203*InputData!$BT$11)*EXP(-InputData!$BT$5*(B204-InputData!$B$1))</f>
        <v>0</v>
      </c>
      <c r="AA203" s="301"/>
      <c r="AB203" s="301"/>
      <c r="AC203" s="301"/>
      <c r="AD203" s="301"/>
      <c r="AE203" s="301"/>
      <c r="AF203" s="301"/>
    </row>
    <row r="204" spans="1:32">
      <c r="A204" t="s">
        <v>14</v>
      </c>
      <c r="B204">
        <f t="shared" si="59"/>
        <v>195</v>
      </c>
      <c r="C204" s="136">
        <f>InputData!C204</f>
        <v>0</v>
      </c>
      <c r="D204" s="55">
        <f t="shared" si="54"/>
        <v>1</v>
      </c>
      <c r="E204" s="18">
        <f t="shared" si="46"/>
        <v>0</v>
      </c>
      <c r="F204" s="18">
        <f t="shared" si="49"/>
        <v>0</v>
      </c>
      <c r="G204" s="18">
        <f t="shared" si="55"/>
        <v>0</v>
      </c>
      <c r="H204" s="56">
        <f>IF(ISERROR(SUM(G204:G$206)/E204),0,SUM(G204:G$206)/E204)</f>
        <v>0</v>
      </c>
      <c r="I204" s="57">
        <f>InputData!F204</f>
        <v>0</v>
      </c>
      <c r="J204" s="18">
        <f t="shared" si="50"/>
        <v>0</v>
      </c>
      <c r="K204" s="56">
        <f>IF(ISERROR(SUM(J204:J$206)/E204),0,SUM(J204:J$206)/E204)</f>
        <v>0</v>
      </c>
      <c r="L204" s="223">
        <f>C204+IHD!AL204+IStroke!AL204+BreastCan!AL204+ColonCan!AL204+Diabetes!AL204</f>
        <v>0</v>
      </c>
      <c r="M204" s="224">
        <f t="shared" si="48"/>
        <v>1</v>
      </c>
      <c r="N204" s="18">
        <f t="shared" si="47"/>
        <v>0</v>
      </c>
      <c r="O204" s="18">
        <f t="shared" si="51"/>
        <v>0</v>
      </c>
      <c r="P204" s="18">
        <f t="shared" si="52"/>
        <v>0</v>
      </c>
      <c r="Q204" s="56">
        <f>IF(ISERROR(SUM(P204:P$206)/N204),0,SUM(P204:P$206)/N204)</f>
        <v>0</v>
      </c>
      <c r="R204" s="132">
        <f>I204+IHD!AM204+IStroke!AM204+BreastCan!AM204+ColonCan!AM204+Diabetes!AM204</f>
        <v>0</v>
      </c>
      <c r="S204" s="18">
        <f t="shared" si="53"/>
        <v>0</v>
      </c>
      <c r="T204" s="56">
        <f>IF(ISERROR(SUM(S204:S$206)/N204),0,SUM(S204:S$206)/N204)</f>
        <v>0</v>
      </c>
      <c r="U204" s="1015">
        <f t="shared" si="56"/>
        <v>0</v>
      </c>
      <c r="V204" s="224">
        <f t="shared" si="57"/>
        <v>0</v>
      </c>
      <c r="W204" s="991">
        <f t="shared" si="58"/>
        <v>0</v>
      </c>
      <c r="X204" s="371">
        <f>IHD!AN204+IStroke!AN204+BreastCan!AN204+ColonCan!AN204+Diabetes!AN204</f>
        <v>0</v>
      </c>
      <c r="Y204" s="1006">
        <f>(U204*InputData!AO204)*EXP(-InputData!$BT$5*(B204-InputData!$B$1))</f>
        <v>0</v>
      </c>
      <c r="Z204" s="1010">
        <f>(W204*InputData!$BT$11)*EXP(-InputData!$BT$5*(B205-InputData!$B$1))</f>
        <v>0</v>
      </c>
      <c r="AA204" s="301"/>
      <c r="AB204" s="301"/>
      <c r="AC204" s="301"/>
      <c r="AD204" s="301"/>
      <c r="AE204" s="301"/>
      <c r="AF204" s="301"/>
    </row>
    <row r="205" spans="1:32">
      <c r="A205" t="s">
        <v>14</v>
      </c>
      <c r="B205">
        <f t="shared" si="59"/>
        <v>196</v>
      </c>
      <c r="C205" s="136">
        <f>InputData!C205</f>
        <v>0</v>
      </c>
      <c r="D205" s="55">
        <f t="shared" si="54"/>
        <v>1</v>
      </c>
      <c r="E205" s="18">
        <f t="shared" si="46"/>
        <v>0</v>
      </c>
      <c r="F205" s="18">
        <f t="shared" si="49"/>
        <v>0</v>
      </c>
      <c r="G205" s="18">
        <f t="shared" si="55"/>
        <v>0</v>
      </c>
      <c r="H205" s="56">
        <f>IF(ISERROR(SUM(G205:G$206)/E205),0,SUM(G205:G$206)/E205)</f>
        <v>0</v>
      </c>
      <c r="I205" s="57">
        <f>InputData!F205</f>
        <v>0</v>
      </c>
      <c r="J205" s="18">
        <f t="shared" si="50"/>
        <v>0</v>
      </c>
      <c r="K205" s="56">
        <f>IF(ISERROR(SUM(J205:J$206)/E205),0,SUM(J205:J$206)/E205)</f>
        <v>0</v>
      </c>
      <c r="L205" s="223">
        <f>C205+IHD!AL205+IStroke!AL205+BreastCan!AL205+ColonCan!AL205+Diabetes!AL205</f>
        <v>0</v>
      </c>
      <c r="M205" s="224">
        <f t="shared" si="48"/>
        <v>1</v>
      </c>
      <c r="N205" s="18">
        <f t="shared" si="47"/>
        <v>0</v>
      </c>
      <c r="O205" s="18">
        <f t="shared" si="51"/>
        <v>0</v>
      </c>
      <c r="P205" s="18">
        <f t="shared" si="52"/>
        <v>0</v>
      </c>
      <c r="Q205" s="56">
        <f>IF(ISERROR(SUM(P205:P$206)/N205),0,SUM(P205:P$206)/N205)</f>
        <v>0</v>
      </c>
      <c r="R205" s="132">
        <f>I205+IHD!AM205+IStroke!AM205+BreastCan!AM205+ColonCan!AM205+Diabetes!AM205</f>
        <v>0</v>
      </c>
      <c r="S205" s="18">
        <f t="shared" si="53"/>
        <v>0</v>
      </c>
      <c r="T205" s="56">
        <f>IF(ISERROR(SUM(S205:S$206)/N205),0,SUM(S205:S$206)/N205)</f>
        <v>0</v>
      </c>
      <c r="U205" s="1015">
        <f t="shared" si="56"/>
        <v>0</v>
      </c>
      <c r="V205" s="224">
        <f t="shared" si="57"/>
        <v>0</v>
      </c>
      <c r="W205" s="991">
        <f t="shared" si="58"/>
        <v>0</v>
      </c>
      <c r="X205" s="371">
        <f>IHD!AN205+IStroke!AN205+BreastCan!AN205+ColonCan!AN205+Diabetes!AN205</f>
        <v>0</v>
      </c>
      <c r="Y205" s="1006">
        <f>(U205*InputData!AO205)*EXP(-InputData!$BT$5*(B205-InputData!$B$1))</f>
        <v>0</v>
      </c>
      <c r="Z205" s="1010">
        <f>(W205*InputData!$BT$11)*EXP(-InputData!$BT$5*(B206-InputData!$B$1))</f>
        <v>0</v>
      </c>
      <c r="AA205" s="301"/>
      <c r="AB205" s="301"/>
      <c r="AC205" s="301"/>
      <c r="AD205" s="301"/>
      <c r="AE205" s="301"/>
      <c r="AF205" s="301"/>
    </row>
    <row r="206" spans="1:32" ht="13.5" thickBot="1">
      <c r="A206" t="s">
        <v>14</v>
      </c>
      <c r="B206">
        <f t="shared" si="59"/>
        <v>197</v>
      </c>
      <c r="C206" s="137">
        <f>InputData!C206</f>
        <v>0</v>
      </c>
      <c r="D206" s="59">
        <f t="shared" si="54"/>
        <v>1</v>
      </c>
      <c r="E206" s="60">
        <f t="shared" si="46"/>
        <v>0</v>
      </c>
      <c r="F206" s="60">
        <f t="shared" si="49"/>
        <v>0</v>
      </c>
      <c r="G206" s="60">
        <f t="shared" si="55"/>
        <v>0</v>
      </c>
      <c r="H206" s="62">
        <f>IF(ISERROR(SUM(G206:G$206)/E206),0,SUM(G206:G$206)/E206)</f>
        <v>0</v>
      </c>
      <c r="I206" s="111">
        <f>InputData!F206</f>
        <v>0</v>
      </c>
      <c r="J206" s="60">
        <f t="shared" si="50"/>
        <v>0</v>
      </c>
      <c r="K206" s="62">
        <f>IF(ISERROR(SUM(J206:J$206)/E206),0,SUM(J206:J$206)/E206)</f>
        <v>0</v>
      </c>
      <c r="L206" s="231">
        <f>C206+IHD!AL206+IStroke!AL206+BreastCan!AL206+ColonCan!AL206+Diabetes!AL206</f>
        <v>0</v>
      </c>
      <c r="M206" s="413">
        <f t="shared" si="48"/>
        <v>1</v>
      </c>
      <c r="N206" s="60">
        <f t="shared" si="47"/>
        <v>0</v>
      </c>
      <c r="O206" s="60">
        <f t="shared" si="51"/>
        <v>0</v>
      </c>
      <c r="P206" s="60">
        <f t="shared" si="52"/>
        <v>0</v>
      </c>
      <c r="Q206" s="62">
        <f>IF(ISERROR(SUM(P206:P$206)/N206),0,SUM(P206:P$206)/N206)</f>
        <v>0</v>
      </c>
      <c r="R206" s="344">
        <f>I206+IHD!AM206+IStroke!AM206+BreastCan!AM206+ColonCan!AM206+Diabetes!AM206</f>
        <v>0</v>
      </c>
      <c r="S206" s="60">
        <f t="shared" si="53"/>
        <v>0</v>
      </c>
      <c r="T206" s="62">
        <f>IF(ISERROR(SUM(S206:S$206)/N206),0,SUM(S206:S$206)/N206)</f>
        <v>0</v>
      </c>
      <c r="U206" s="1016">
        <f t="shared" si="56"/>
        <v>0</v>
      </c>
      <c r="V206" s="413">
        <f t="shared" si="57"/>
        <v>0</v>
      </c>
      <c r="W206" s="992">
        <f t="shared" si="58"/>
        <v>0</v>
      </c>
      <c r="X206" s="372">
        <f>IHD!AN206+IStroke!AN206+BreastCan!AN206+ColonCan!AN206+Diabetes!AN206</f>
        <v>0</v>
      </c>
      <c r="Y206" s="1011">
        <f>(U206*InputData!AO206)*EXP(-InputData!$BT$5*(B206-InputData!$B$1))</f>
        <v>0</v>
      </c>
      <c r="Z206" s="1012">
        <f>(W206*InputData!$BT$11)*EXP(-InputData!$BT$5*(B207-InputData!$B$1))</f>
        <v>0</v>
      </c>
      <c r="AA206" s="301"/>
      <c r="AB206" s="301"/>
      <c r="AC206" s="301"/>
      <c r="AD206" s="301"/>
      <c r="AE206" s="301"/>
      <c r="AF206" s="301"/>
    </row>
    <row r="207" spans="1:32">
      <c r="U207" s="224">
        <f>SUM(U5:U105)</f>
        <v>31.537198619020273</v>
      </c>
      <c r="V207" s="224">
        <f>SUM(V5:V105)</f>
        <v>-5.6843418860808015E-14</v>
      </c>
      <c r="W207" s="224">
        <f>SUM(W5:W105)</f>
        <v>25.104738032112095</v>
      </c>
      <c r="X207" s="993">
        <f t="shared" ref="X207:Z207" si="60">SUM(X5:X105)</f>
        <v>-248080.58604268209</v>
      </c>
      <c r="Y207" s="994">
        <f t="shared" si="60"/>
        <v>534957.89037491917</v>
      </c>
      <c r="Z207" s="993">
        <f t="shared" si="60"/>
        <v>4211850.0359439375</v>
      </c>
      <c r="AA207" s="301"/>
      <c r="AB207" s="301"/>
      <c r="AC207" s="301"/>
      <c r="AD207" s="301"/>
      <c r="AE207" s="301"/>
      <c r="AF207" s="301"/>
    </row>
    <row r="208" spans="1:32">
      <c r="E208" s="65"/>
      <c r="F208" s="65"/>
      <c r="G208" s="65"/>
      <c r="H208" s="65"/>
      <c r="I208" s="65"/>
      <c r="J208" s="65"/>
      <c r="K208" s="65"/>
      <c r="L208" s="65"/>
      <c r="M208" s="65"/>
      <c r="N208" s="65"/>
      <c r="O208" s="65"/>
      <c r="P208" s="65"/>
      <c r="Q208" s="65"/>
      <c r="U208" s="224">
        <f>SUM(U106:U206)</f>
        <v>148.02643345312254</v>
      </c>
      <c r="V208" s="224">
        <f t="shared" ref="V208:W208" si="61">SUM(V106:V206)</f>
        <v>-5.6843418860808015E-13</v>
      </c>
      <c r="W208" s="224">
        <f t="shared" si="61"/>
        <v>118.53598410118548</v>
      </c>
      <c r="X208" s="995">
        <f>SUM(X106:X206)</f>
        <v>-1084562.0140212961</v>
      </c>
      <c r="Y208" s="996">
        <f t="shared" ref="Y208:Z208" si="62">SUM(Y106:Y206)</f>
        <v>2941147.1890575066</v>
      </c>
      <c r="Z208" s="995">
        <f t="shared" si="62"/>
        <v>19858210.918235525</v>
      </c>
      <c r="AA208" s="301"/>
      <c r="AB208" s="301"/>
      <c r="AC208" s="301"/>
      <c r="AD208" s="301"/>
      <c r="AE208" s="301"/>
      <c r="AF208" s="301"/>
    </row>
    <row r="209" spans="5:32" ht="13.5" thickBot="1">
      <c r="E209" s="65"/>
      <c r="F209" s="65"/>
      <c r="G209" s="65"/>
      <c r="H209" s="65"/>
      <c r="I209" s="65"/>
      <c r="J209" s="65"/>
      <c r="K209" s="65"/>
      <c r="L209" s="65"/>
      <c r="M209" s="65"/>
      <c r="N209" s="65"/>
      <c r="O209" s="65"/>
      <c r="P209" s="65"/>
      <c r="Q209" s="65"/>
      <c r="U209" s="1017">
        <f>SUM(U207:U208)</f>
        <v>179.56363207214281</v>
      </c>
      <c r="V209" s="1017">
        <f t="shared" ref="V209:W209" si="63">SUM(V207:V208)</f>
        <v>-6.2527760746888816E-13</v>
      </c>
      <c r="W209" s="1017">
        <f t="shared" si="63"/>
        <v>143.64072213329757</v>
      </c>
      <c r="X209" s="997">
        <f t="shared" ref="X209:Y209" si="64">SUM(X207:X208)</f>
        <v>-1332642.6000639782</v>
      </c>
      <c r="Y209" s="998">
        <f t="shared" si="64"/>
        <v>3476105.079432426</v>
      </c>
      <c r="Z209" s="997">
        <f>SUM(Z207:Z208)</f>
        <v>24070060.954179462</v>
      </c>
      <c r="AA209" s="301"/>
      <c r="AB209" s="301"/>
      <c r="AC209" s="301"/>
      <c r="AD209" s="301"/>
      <c r="AE209" s="301"/>
      <c r="AF209" s="301"/>
    </row>
    <row r="210" spans="5:32" ht="13.5" thickTop="1">
      <c r="Z210" s="11"/>
    </row>
    <row r="211" spans="5:32">
      <c r="U211" s="66"/>
      <c r="V211" s="66"/>
      <c r="W211" s="220"/>
    </row>
    <row r="214" spans="5:32">
      <c r="U214" s="66"/>
      <c r="V214" s="66"/>
    </row>
    <row r="215" spans="5:32">
      <c r="U215" s="66"/>
      <c r="V215" s="66"/>
      <c r="W215" s="67"/>
    </row>
    <row r="216" spans="5:32">
      <c r="U216" s="66"/>
      <c r="V216" s="66"/>
      <c r="W216" s="66"/>
    </row>
  </sheetData>
  <phoneticPr fontId="6" type="noConversion"/>
  <printOptions gridLines="1"/>
  <pageMargins left="0.19685039370078741" right="0.19685039370078741" top="0.19685039370078741" bottom="0.19685039370078741" header="0.51181102362204722" footer="0.51181102362204722"/>
  <pageSetup paperSize="9" pageOrder="overThenDown" orientation="landscape" horizontalDpi="1200" verticalDpi="1200"/>
  <headerFooter alignWithMargins="0"/>
  <ignoredErrors>
    <ignoredError sqref="X210:Z210" formula="1"/>
  </ignoredErrors>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6"/>
  </sheetPr>
  <dimension ref="A1:DX210"/>
  <sheetViews>
    <sheetView topLeftCell="Z1" zoomScale="85" zoomScaleNormal="85" zoomScalePageLayoutView="55" workbookViewId="0">
      <pane ySplit="4" topLeftCell="A5" activePane="bottomLeft" state="frozen"/>
      <selection activeCell="K58" sqref="K58"/>
      <selection pane="bottomLeft" activeCell="AM5" sqref="AM5"/>
    </sheetView>
  </sheetViews>
  <sheetFormatPr defaultColWidth="13.42578125" defaultRowHeight="12.75"/>
  <cols>
    <col min="1" max="1" width="9.28515625" customWidth="1"/>
    <col min="2" max="2" width="5.7109375" customWidth="1"/>
    <col min="3" max="4" width="13.42578125" customWidth="1"/>
    <col min="5" max="5" width="13.42578125" style="27" customWidth="1"/>
    <col min="6" max="6" width="13.42578125" customWidth="1"/>
    <col min="7" max="10" width="11.7109375" customWidth="1"/>
    <col min="11" max="15" width="13.42578125" customWidth="1"/>
    <col min="16" max="17" width="13.42578125" style="11" customWidth="1"/>
    <col min="18" max="18" width="13.42578125" customWidth="1"/>
    <col min="19" max="19" width="13.42578125" style="11" customWidth="1"/>
    <col min="20" max="21" width="13.42578125" customWidth="1"/>
    <col min="22" max="22" width="13.42578125" style="27" customWidth="1"/>
    <col min="23" max="24" width="13.42578125" customWidth="1"/>
    <col min="25" max="25" width="11.7109375" customWidth="1"/>
    <col min="26" max="32" width="13.42578125" customWidth="1"/>
    <col min="33" max="34" width="13.42578125" style="11" customWidth="1"/>
    <col min="35" max="35" width="16.7109375" customWidth="1"/>
    <col min="36" max="36" width="13.42578125" customWidth="1"/>
    <col min="37" max="38" width="11.7109375" style="102" customWidth="1"/>
    <col min="39" max="39" width="11.7109375" style="11" customWidth="1"/>
    <col min="40" max="40" width="15.28515625" customWidth="1"/>
    <col min="47" max="47" width="15.7109375" bestFit="1" customWidth="1"/>
  </cols>
  <sheetData>
    <row r="1" spans="1:128" ht="13.5" thickBot="1">
      <c r="A1" s="68"/>
      <c r="B1" s="17"/>
      <c r="C1" s="104"/>
      <c r="D1" s="4"/>
      <c r="E1" s="4"/>
      <c r="F1" s="4"/>
      <c r="G1" s="11" t="s">
        <v>35</v>
      </c>
      <c r="H1" s="11"/>
      <c r="I1" s="11"/>
      <c r="J1" s="11"/>
      <c r="K1" s="11"/>
      <c r="L1" s="11"/>
      <c r="M1" s="11"/>
      <c r="N1" s="11"/>
      <c r="O1" s="11"/>
      <c r="R1" s="11"/>
      <c r="T1" s="11"/>
      <c r="U1" s="11"/>
      <c r="V1" s="11"/>
      <c r="W1" s="11"/>
      <c r="X1" s="11"/>
      <c r="Y1" s="11"/>
      <c r="Z1" s="11"/>
      <c r="AA1" s="11"/>
      <c r="AB1" s="11"/>
      <c r="AC1" s="11"/>
      <c r="AD1" s="11"/>
      <c r="AE1" s="11"/>
      <c r="AF1" s="11"/>
      <c r="AI1" s="11"/>
      <c r="AJ1" s="11"/>
      <c r="AK1" s="10"/>
      <c r="AL1" s="10"/>
      <c r="AN1" s="69" t="s">
        <v>19</v>
      </c>
    </row>
    <row r="2" spans="1:128" s="14" customFormat="1" ht="45.75" thickBot="1">
      <c r="A2" s="36" t="s">
        <v>0</v>
      </c>
      <c r="B2" s="14" t="s">
        <v>5</v>
      </c>
      <c r="C2" s="70" t="s">
        <v>36</v>
      </c>
      <c r="D2" s="71" t="s">
        <v>37</v>
      </c>
      <c r="E2" s="71" t="s">
        <v>38</v>
      </c>
      <c r="F2" s="71" t="s">
        <v>39</v>
      </c>
      <c r="G2" s="38"/>
      <c r="H2" s="38"/>
      <c r="I2" s="38"/>
      <c r="J2" s="38"/>
      <c r="K2" s="38" t="s">
        <v>40</v>
      </c>
      <c r="L2" s="38" t="s">
        <v>41</v>
      </c>
      <c r="M2" s="38" t="s">
        <v>42</v>
      </c>
      <c r="N2" s="38" t="s">
        <v>43</v>
      </c>
      <c r="O2" s="38" t="s">
        <v>44</v>
      </c>
      <c r="P2" s="38" t="s">
        <v>45</v>
      </c>
      <c r="Q2" s="38" t="s">
        <v>46</v>
      </c>
      <c r="R2" s="40" t="s">
        <v>47</v>
      </c>
      <c r="S2" s="12" t="s">
        <v>175</v>
      </c>
      <c r="T2" s="70" t="s">
        <v>50</v>
      </c>
      <c r="U2" s="71" t="s">
        <v>37</v>
      </c>
      <c r="V2" s="71" t="s">
        <v>38</v>
      </c>
      <c r="W2" s="71" t="s">
        <v>39</v>
      </c>
      <c r="X2" s="38"/>
      <c r="Y2" s="38"/>
      <c r="Z2" s="38"/>
      <c r="AA2" s="38"/>
      <c r="AB2" s="38" t="s">
        <v>40</v>
      </c>
      <c r="AC2" s="38" t="s">
        <v>41</v>
      </c>
      <c r="AD2" s="38" t="s">
        <v>42</v>
      </c>
      <c r="AE2" s="38" t="s">
        <v>43</v>
      </c>
      <c r="AF2" s="38" t="s">
        <v>44</v>
      </c>
      <c r="AG2" s="38" t="s">
        <v>45</v>
      </c>
      <c r="AH2" s="38" t="s">
        <v>46</v>
      </c>
      <c r="AI2" s="38" t="s">
        <v>47</v>
      </c>
      <c r="AJ2" s="836" t="s">
        <v>145</v>
      </c>
      <c r="AK2" s="837" t="s">
        <v>122</v>
      </c>
      <c r="AL2" s="837" t="s">
        <v>123</v>
      </c>
      <c r="AM2" s="838" t="s">
        <v>124</v>
      </c>
      <c r="AN2" s="839" t="s">
        <v>15</v>
      </c>
      <c r="AO2" s="1189" t="s">
        <v>316</v>
      </c>
      <c r="AP2" s="1190"/>
      <c r="AQ2" s="1191" t="s">
        <v>317</v>
      </c>
      <c r="AR2" s="1192"/>
      <c r="AS2" s="1193" t="s">
        <v>318</v>
      </c>
      <c r="AT2" s="1194"/>
      <c r="AU2" s="1051" t="s">
        <v>386</v>
      </c>
    </row>
    <row r="3" spans="1:128" s="24" customFormat="1" ht="14.25">
      <c r="A3" s="36"/>
      <c r="B3" s="41" t="s">
        <v>32</v>
      </c>
      <c r="C3" s="42" t="s">
        <v>82</v>
      </c>
      <c r="D3" s="43" t="s">
        <v>83</v>
      </c>
      <c r="E3" s="43" t="s">
        <v>84</v>
      </c>
      <c r="F3" s="43" t="s">
        <v>56</v>
      </c>
      <c r="G3" s="43" t="s">
        <v>58</v>
      </c>
      <c r="H3" s="43" t="s">
        <v>57</v>
      </c>
      <c r="I3" s="43" t="s">
        <v>62</v>
      </c>
      <c r="J3" s="43" t="s">
        <v>85</v>
      </c>
      <c r="K3" s="43" t="s">
        <v>86</v>
      </c>
      <c r="L3" s="43" t="s">
        <v>87</v>
      </c>
      <c r="M3" s="43" t="s">
        <v>88</v>
      </c>
      <c r="N3" s="43"/>
      <c r="O3" s="43"/>
      <c r="P3" s="43" t="s">
        <v>89</v>
      </c>
      <c r="Q3" s="43" t="s">
        <v>90</v>
      </c>
      <c r="R3" s="105" t="s">
        <v>91</v>
      </c>
      <c r="S3" s="72" t="s">
        <v>174</v>
      </c>
      <c r="T3" s="44" t="s">
        <v>92</v>
      </c>
      <c r="U3" s="45" t="s">
        <v>93</v>
      </c>
      <c r="V3" s="45" t="s">
        <v>94</v>
      </c>
      <c r="W3" s="45" t="s">
        <v>65</v>
      </c>
      <c r="X3" s="45" t="s">
        <v>95</v>
      </c>
      <c r="Y3" s="45" t="s">
        <v>57</v>
      </c>
      <c r="Z3" s="45" t="s">
        <v>71</v>
      </c>
      <c r="AA3" s="45" t="s">
        <v>96</v>
      </c>
      <c r="AB3" s="45" t="s">
        <v>97</v>
      </c>
      <c r="AC3" s="45" t="s">
        <v>98</v>
      </c>
      <c r="AD3" s="45" t="s">
        <v>99</v>
      </c>
      <c r="AE3" s="45"/>
      <c r="AF3" s="45"/>
      <c r="AG3" s="45" t="s">
        <v>100</v>
      </c>
      <c r="AH3" s="45" t="s">
        <v>101</v>
      </c>
      <c r="AI3" s="45" t="s">
        <v>102</v>
      </c>
      <c r="AJ3" s="46"/>
      <c r="AK3" s="73"/>
      <c r="AL3" s="73"/>
      <c r="AM3" s="130"/>
      <c r="AN3" s="116" t="s">
        <v>51</v>
      </c>
      <c r="AO3" s="840" t="s">
        <v>1</v>
      </c>
      <c r="AP3" s="841" t="s">
        <v>49</v>
      </c>
      <c r="AQ3" s="842" t="s">
        <v>1</v>
      </c>
      <c r="AR3" s="841" t="s">
        <v>49</v>
      </c>
      <c r="AS3" s="842" t="s">
        <v>1</v>
      </c>
      <c r="AT3" s="841" t="s">
        <v>49</v>
      </c>
      <c r="AU3" s="1052" t="s">
        <v>385</v>
      </c>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row>
    <row r="4" spans="1:128" s="68" customFormat="1" ht="15" thickBot="1">
      <c r="A4" s="36"/>
      <c r="B4" s="48"/>
      <c r="C4" s="74" t="s">
        <v>52</v>
      </c>
      <c r="D4" s="75" t="s">
        <v>52</v>
      </c>
      <c r="E4" s="75" t="s">
        <v>52</v>
      </c>
      <c r="F4" s="75" t="s">
        <v>52</v>
      </c>
      <c r="G4" s="75"/>
      <c r="H4" s="75"/>
      <c r="I4" s="75"/>
      <c r="J4" s="75"/>
      <c r="K4" s="75"/>
      <c r="L4" s="75"/>
      <c r="M4" s="75"/>
      <c r="N4" s="78" t="s">
        <v>103</v>
      </c>
      <c r="O4" s="78" t="s">
        <v>104</v>
      </c>
      <c r="P4" s="75" t="s">
        <v>53</v>
      </c>
      <c r="Q4" s="78" t="s">
        <v>105</v>
      </c>
      <c r="R4" s="106" t="s">
        <v>106</v>
      </c>
      <c r="S4" s="275"/>
      <c r="T4" s="79" t="s">
        <v>52</v>
      </c>
      <c r="U4" s="76" t="s">
        <v>52</v>
      </c>
      <c r="V4" s="76" t="s">
        <v>52</v>
      </c>
      <c r="W4" s="76" t="s">
        <v>52</v>
      </c>
      <c r="X4" s="75"/>
      <c r="Y4" s="75"/>
      <c r="Z4" s="75"/>
      <c r="AA4" s="75"/>
      <c r="AB4" s="76"/>
      <c r="AC4" s="76"/>
      <c r="AD4" s="76"/>
      <c r="AE4" s="77" t="s">
        <v>107</v>
      </c>
      <c r="AF4" s="77" t="s">
        <v>108</v>
      </c>
      <c r="AG4" s="76" t="s">
        <v>53</v>
      </c>
      <c r="AH4" s="77" t="s">
        <v>109</v>
      </c>
      <c r="AI4" s="77" t="s">
        <v>110</v>
      </c>
      <c r="AJ4" s="145"/>
      <c r="AK4" s="77"/>
      <c r="AL4" s="77"/>
      <c r="AM4" s="146"/>
      <c r="AN4" s="914"/>
      <c r="AO4" s="79"/>
      <c r="AP4" s="913"/>
      <c r="AQ4" s="76"/>
      <c r="AR4" s="913"/>
      <c r="AS4" s="76"/>
      <c r="AT4" s="913"/>
      <c r="AU4" s="1053"/>
    </row>
    <row r="5" spans="1:128">
      <c r="A5" t="s">
        <v>13</v>
      </c>
      <c r="B5">
        <f>InputData!$B$1</f>
        <v>97</v>
      </c>
      <c r="C5" s="80">
        <f>InputData!G5*InputData!BX5</f>
        <v>5.62E-2</v>
      </c>
      <c r="D5" s="81">
        <v>0</v>
      </c>
      <c r="E5" s="13">
        <f>InputData!H5*InputData!CC5</f>
        <v>0.48749999999999999</v>
      </c>
      <c r="F5" s="81">
        <v>0</v>
      </c>
      <c r="G5" s="609">
        <f>C5+D5+E5</f>
        <v>0.54369999999999996</v>
      </c>
      <c r="H5" s="81">
        <f>SQRT((C5-E5)*(C5-E5))</f>
        <v>0.43130000000000002</v>
      </c>
      <c r="I5" s="81">
        <f>EXP(-(G5+H5)/2)</f>
        <v>0.6141598762237378</v>
      </c>
      <c r="J5" s="81">
        <f t="shared" ref="J5:J68" si="0">EXP(-(G5-H5)/2)</f>
        <v>0.94535004697274028</v>
      </c>
      <c r="K5" s="83">
        <v>1000</v>
      </c>
      <c r="L5" s="4">
        <v>0</v>
      </c>
      <c r="M5" s="4">
        <v>0</v>
      </c>
      <c r="N5" s="4">
        <f>SUM(K5:M5)</f>
        <v>1000</v>
      </c>
      <c r="O5" s="4">
        <f>K5+L5</f>
        <v>1000</v>
      </c>
      <c r="P5" s="4">
        <f>IF($B5=100,0,IF(O5&lt;&gt;O6,AVERAGE(O5:O6),O5))</f>
        <v>994.25268126065021</v>
      </c>
      <c r="Q5" s="87">
        <f>IF(ISERROR(0.5*(L5+L6)/P5),0,0.5*(L5+L6)/P5)</f>
        <v>2.1702388317344907E-2</v>
      </c>
      <c r="R5" s="575">
        <f>IF(ISERROR((M6-M5)/P5),0,(M6-M5)/P5)</f>
        <v>1.1561082705982998E-2</v>
      </c>
      <c r="S5" s="569">
        <f>((Exposure!BF6*Exposure!BH6-1)*InputData!CH5+1)</f>
        <v>0.94432253201979077</v>
      </c>
      <c r="T5" s="576">
        <f>C5*S5</f>
        <v>5.3070926299512239E-2</v>
      </c>
      <c r="U5" s="54">
        <f t="shared" ref="U5:U68" si="1">D5</f>
        <v>0</v>
      </c>
      <c r="V5" s="54">
        <f t="shared" ref="V5:V68" si="2">E5</f>
        <v>0.48749999999999999</v>
      </c>
      <c r="W5" s="86">
        <f t="shared" ref="W5:W68" si="3">F5</f>
        <v>0</v>
      </c>
      <c r="X5" s="87">
        <f t="shared" ref="X5:X68" si="4">T5+U5+V5</f>
        <v>0.5405709262995122</v>
      </c>
      <c r="Y5" s="81">
        <f>SQRT((T5-V5)*(T5-V5))</f>
        <v>0.43442907370048778</v>
      </c>
      <c r="Z5" s="87">
        <f t="shared" ref="Z5:Z68" si="5">EXP(-(X5+Y5)/2)</f>
        <v>0.6141598762237378</v>
      </c>
      <c r="AA5" s="87">
        <f t="shared" ref="AA5:AA68" si="6">EXP(-(X5-Y5)/2)</f>
        <v>0.94831274978285685</v>
      </c>
      <c r="AB5" s="88">
        <f>K5</f>
        <v>1000</v>
      </c>
      <c r="AC5" s="4">
        <v>0</v>
      </c>
      <c r="AD5" s="4">
        <v>0</v>
      </c>
      <c r="AE5" s="4">
        <f t="shared" ref="AE5:AE68" si="7">SUM(AB5:AD5)</f>
        <v>1000</v>
      </c>
      <c r="AF5" s="4">
        <f t="shared" ref="AF5:AF68" si="8">AB5+AC5</f>
        <v>1000</v>
      </c>
      <c r="AG5" s="4">
        <f>IF($B5=100,0,IF(AF5&lt;&gt;AF6,AVERAGE(AF5:AF6),AF5))</f>
        <v>994.56684417053168</v>
      </c>
      <c r="AH5" s="87">
        <f>IF(ISERROR(0.5*(AC5+AC6)/AG5),0,0.5*(AC5+AC6)/AG5)</f>
        <v>2.0521968330972886E-2</v>
      </c>
      <c r="AI5" s="575">
        <f t="shared" ref="AI5:AI36" si="9">IF(ISERROR((AD6-AD5)/AG5),0,(AD6-AD5)/AG5)</f>
        <v>1.0925672540390285E-2</v>
      </c>
      <c r="AJ5" s="599">
        <f>T5-C5</f>
        <v>-3.1290737004877611E-3</v>
      </c>
      <c r="AK5" s="600">
        <f>AH5-Q5</f>
        <v>-1.1804199863720208E-3</v>
      </c>
      <c r="AL5" s="600">
        <f>AI5-R5</f>
        <v>-6.354101655927126E-4</v>
      </c>
      <c r="AM5" s="601">
        <f>AK5*InputData!I5</f>
        <v>-1.6169486781803452E-4</v>
      </c>
      <c r="AN5" s="917">
        <f>AK5*LifeTable!G5*InputData!J5*EXP(-InputData!$BT$5*(B5-InputData!$B$1))</f>
        <v>-4413.9010673756284</v>
      </c>
      <c r="AO5" s="1021">
        <f>C5*(1-Q5)*LifeTable!G5</f>
        <v>110.1484718149933</v>
      </c>
      <c r="AP5" s="1022">
        <f>R5*LifeTable!G5</f>
        <v>23.161659641048605</v>
      </c>
      <c r="AQ5" s="1021">
        <f>T5*(1-AH5)*LifeTable!P5</f>
        <v>104.20586391013765</v>
      </c>
      <c r="AR5" s="1057">
        <f>AI5*LifeTable!P5</f>
        <v>21.902262042172449</v>
      </c>
      <c r="AS5" s="989">
        <f>(AQ5-AO5)*EXP(-InputData!$BT$6*(B5-InputData!$B$1))</f>
        <v>-5.9426079048556488</v>
      </c>
      <c r="AT5" s="1025">
        <f>(AR5-AP5)*EXP(-InputData!$BT$6*(B5-InputData!$B$1))</f>
        <v>-1.2593975988761557</v>
      </c>
      <c r="AU5" s="1054">
        <v>0</v>
      </c>
    </row>
    <row r="6" spans="1:128">
      <c r="A6" t="s">
        <v>13</v>
      </c>
      <c r="B6">
        <f>B5+1</f>
        <v>98</v>
      </c>
      <c r="C6" s="80">
        <f>InputData!G6*InputData!BX6</f>
        <v>5.8719713672259352E-2</v>
      </c>
      <c r="D6" s="81">
        <v>0</v>
      </c>
      <c r="E6" s="13">
        <f>InputData!H6*InputData!CC6</f>
        <v>0.50080180652533635</v>
      </c>
      <c r="F6" s="81">
        <v>0</v>
      </c>
      <c r="G6" s="82">
        <f t="shared" ref="G6:G68" si="10">C6+D6+E6</f>
        <v>0.55952152019759571</v>
      </c>
      <c r="H6" s="81">
        <f t="shared" ref="H6:H69" si="11">SQRT((C6-E6)*(C6-E6))</f>
        <v>0.44208209285307698</v>
      </c>
      <c r="I6" s="81">
        <f t="shared" ref="I6:I68" si="12">EXP(-(G6+H6)/2)</f>
        <v>0.60604453438713224</v>
      </c>
      <c r="J6" s="81">
        <f t="shared" si="0"/>
        <v>0.94297103400874538</v>
      </c>
      <c r="K6" s="82">
        <f>IF($B6&gt;100,0,IF(H5&gt;0.0000000001,(2*(J5-I5)*(K5*(E5+D5+F5)+L5*D5)+K5*(J5*(H5-G5)+I5*(H5+G5)))/(2*H5),K5))</f>
        <v>945.3500469727403</v>
      </c>
      <c r="L6" s="11">
        <f>IF($B6&gt;100,0,IF(H5&gt;0.0000000001,-((J5-I5)*(2*((E5+D5+F5)*(K5+L5)-G5*K5+F5*K5)-L5*G5)-L5*H5*(J5+I5))/(2*H5),L5))</f>
        <v>43.155315548559969</v>
      </c>
      <c r="M6" s="81">
        <f>IF($B6&gt;100,0,IF(H5&gt;0.0000000001,((2*(L5*(E5+F5)+K5*F5)-G5*(K5+L5))*(J5-I5)-H5*(K5+L5)*(J5+I5)+2*H5*(K5+L5+M5))/(2*H5),M5))</f>
        <v>11.49463747869973</v>
      </c>
      <c r="N6" s="11">
        <f>SUM(K6:M6)</f>
        <v>1000</v>
      </c>
      <c r="O6" s="11">
        <f t="shared" ref="O6:O68" si="13">K6+L6</f>
        <v>988.5053625213003</v>
      </c>
      <c r="P6" s="11">
        <f t="shared" ref="P6:P69" si="14">IF($B6=100,0,IF(O6&lt;&gt;O7,AVERAGE(O6:O7),O6))</f>
        <v>974.20189263296186</v>
      </c>
      <c r="Q6" s="81">
        <f>IF(ISERROR(0.5*(L6+L7)/P6),0,0.5*(L6+L7)/P6)</f>
        <v>5.7285880803115266E-2</v>
      </c>
      <c r="R6" s="81">
        <f>IF(ISERROR((M7-M6)/P6),0,(M7-M6)/P6)</f>
        <v>2.9364487990637428E-2</v>
      </c>
      <c r="S6" s="570">
        <f>((Exposure!BF7*Exposure!BH7-1)*InputData!CH6+1)</f>
        <v>0.94234171425590907</v>
      </c>
      <c r="T6" s="260">
        <f t="shared" ref="T6:T69" si="15">C6*S6</f>
        <v>5.5334035642533017E-2</v>
      </c>
      <c r="U6" s="10">
        <f t="shared" si="1"/>
        <v>0</v>
      </c>
      <c r="V6" s="10">
        <f t="shared" si="2"/>
        <v>0.50080180652533635</v>
      </c>
      <c r="W6" s="91">
        <f t="shared" si="3"/>
        <v>0</v>
      </c>
      <c r="X6" s="81">
        <f t="shared" si="4"/>
        <v>0.55613584216786938</v>
      </c>
      <c r="Y6" s="81">
        <f t="shared" ref="Y6:Y69" si="16">SQRT((T6-V6)*(T6-V6))</f>
        <v>0.44546777088280332</v>
      </c>
      <c r="Z6" s="81">
        <f t="shared" si="5"/>
        <v>0.60604453438713224</v>
      </c>
      <c r="AA6" s="81">
        <f t="shared" si="6"/>
        <v>0.94616904097737697</v>
      </c>
      <c r="AB6" s="82">
        <f>IF($B6&gt;100,0,IF(Y5&gt;0.0000000001,(2*(AA5-Z5)*(AB5*(V5+U5+W5)+AC5*U5)+AB5*(AA5*(Y5-X5)+Z5*(Y5+X5)))/(2*Y5),AB5))</f>
        <v>948.31274978285683</v>
      </c>
      <c r="AC6" s="11">
        <f>IF($B6&gt;100,0,IF(Y5&gt;0.0000000001,-((AA5-Z5)*(2*((V5+U5+W5)*(AB5+AC5)-X5*AB5+W5*AB5)-AC5*X5)-AC5*Y5*(AA5+Z5))/(2*Y5),AC5))</f>
        <v>40.820938558206592</v>
      </c>
      <c r="AD6" s="81">
        <f>IF($B6&gt;100,0,IF(Y5&gt;0.0000000001,((2*(AC5*(V5+W5)+AB5*W5)-X5*(AB5+AC5))*(AA5-Z5)-Y5*(AB5+AC5)*(AA5+Z5)+2*Y5*(AB5+AC5+AD5))/(2*Y5),AD5))</f>
        <v>10.866311658936603</v>
      </c>
      <c r="AE6" s="11">
        <f t="shared" si="7"/>
        <v>1000</v>
      </c>
      <c r="AF6" s="11">
        <f t="shared" si="8"/>
        <v>989.13368834106336</v>
      </c>
      <c r="AG6" s="11">
        <f t="shared" ref="AG6:AG69" si="17">IF($B6=100,0,IF(AF6&lt;&gt;AF7,AVERAGE(AF6:AF7),AF6))</f>
        <v>975.60109958242447</v>
      </c>
      <c r="AH6" s="81">
        <f t="shared" ref="AH6:AH36" si="18">IF(ISERROR(0.5*(AC6+AC7)/AG6),0,0.5*(AC6+AC7)/AG6)</f>
        <v>5.4133438563433778E-2</v>
      </c>
      <c r="AI6" s="81">
        <f t="shared" si="9"/>
        <v>2.7742053108450265E-2</v>
      </c>
      <c r="AJ6" s="82">
        <f>T6-C6</f>
        <v>-3.3856780297263356E-3</v>
      </c>
      <c r="AK6" s="118">
        <f t="shared" ref="AK6:AK69" si="19">AH6-Q6</f>
        <v>-3.1524422396814883E-3</v>
      </c>
      <c r="AL6" s="118">
        <f t="shared" ref="AL6:AL69" si="20">AI6-R6</f>
        <v>-1.6224348821871626E-3</v>
      </c>
      <c r="AM6" s="120">
        <f>AK6*InputData!I6</f>
        <v>-4.3182404325085649E-4</v>
      </c>
      <c r="AN6" s="915">
        <f>AK6*LifeTable!G6*InputData!J6*EXP(-InputData!$BT$5*(B6-InputData!$B$1))</f>
        <v>-7935.8718958698855</v>
      </c>
      <c r="AO6" s="1026">
        <f>C6*(1-Q6)*LifeTable!G6</f>
        <v>76.935257687272724</v>
      </c>
      <c r="AP6" s="1027">
        <f>R6*LifeTable!G6</f>
        <v>40.811626614202375</v>
      </c>
      <c r="AQ6" s="1026">
        <f>T6*(1-AH6)*LifeTable!P6</f>
        <v>72.964185660777957</v>
      </c>
      <c r="AR6" s="1058">
        <f>AI6*LifeTable!P6</f>
        <v>38.674625826029271</v>
      </c>
      <c r="AS6" s="56">
        <f>(AQ6-AO6)*EXP(-InputData!$BT$6*(B6-InputData!$B$1))</f>
        <v>-3.9710720264947668</v>
      </c>
      <c r="AT6" s="58">
        <f>(AR6-AP6)*EXP(-InputData!$BT$6*(B6-InputData!$B$1))</f>
        <v>-2.1370007881731041</v>
      </c>
      <c r="AU6" s="1055">
        <v>1</v>
      </c>
    </row>
    <row r="7" spans="1:128">
      <c r="A7" t="s">
        <v>13</v>
      </c>
      <c r="B7">
        <f t="shared" ref="B7:B70" si="21">B6+1</f>
        <v>99</v>
      </c>
      <c r="C7" s="80">
        <f>InputData!G7*InputData!BX7</f>
        <v>6.0899691693085824E-2</v>
      </c>
      <c r="D7" s="81">
        <v>0</v>
      </c>
      <c r="E7" s="13">
        <f>InputData!H7*InputData!CC7</f>
        <v>0.51226259839229815</v>
      </c>
      <c r="F7" s="81">
        <v>0</v>
      </c>
      <c r="G7" s="82">
        <f t="shared" si="10"/>
        <v>0.573162290085384</v>
      </c>
      <c r="H7" s="81">
        <f t="shared" si="11"/>
        <v>0.45136290669921231</v>
      </c>
      <c r="I7" s="81">
        <f t="shared" si="12"/>
        <v>0.59913843439642478</v>
      </c>
      <c r="J7" s="81">
        <f t="shared" si="0"/>
        <v>0.94091761689562259</v>
      </c>
      <c r="K7" s="82">
        <f t="shared" ref="K7:K70" si="22">IF($B7&gt;100,0,IF(H6&gt;0.0000000001,(2*(J6-I6)*(K6*(E6+D6+F6)+L6*D6)+K6*(J6*(H6-G6)+I6*(H6+G6)))/(2*H6),K6))</f>
        <v>891.43771129410106</v>
      </c>
      <c r="L7" s="11">
        <f t="shared" ref="L7:L70" si="23">IF($B7&gt;100,0,IF(H6&gt;0.0000000001,-((J6-I6)*(2*((E6+D6+F6)*(K6+L6)-G6*K6+F6*K6)-L6*G6)-L6*H6*(J6+I6))/(2*H6),L6))</f>
        <v>68.460711450522325</v>
      </c>
      <c r="M7" s="81">
        <f t="shared" ref="M7:M70" si="24">IF($B7&gt;100,0,IF(H6&gt;0.0000000001,((2*(L6*(E6+F6)+K6*F6)-G6*(K6+L6))*(J6-I6)-H6*(K6+L6)*(J6+I6)+2*H6*(K6+L6+M6))/(2*H6),M6))</f>
        <v>40.10157725537659</v>
      </c>
      <c r="N7" s="11">
        <f t="shared" ref="N7:N68" si="25">SUM(K7:M7)</f>
        <v>1000</v>
      </c>
      <c r="O7" s="11">
        <f t="shared" si="13"/>
        <v>959.89842274462342</v>
      </c>
      <c r="P7" s="11">
        <f t="shared" si="14"/>
        <v>940.39663241988205</v>
      </c>
      <c r="Q7" s="81">
        <f t="shared" ref="Q7:Q36" si="26">IF(ISERROR(0.5*(L7+L8)/P7),0,0.5*(L7+L8)/P7)</f>
        <v>8.0065209419366415E-2</v>
      </c>
      <c r="R7" s="81">
        <f t="shared" ref="R7:R36" si="27">IF(ISERROR((M8-M7)/P7),0,(M8-M7)/P7)</f>
        <v>4.1475670270230906E-2</v>
      </c>
      <c r="S7" s="570">
        <f>((Exposure!BF8*Exposure!BH8-1)*InputData!CH7+1)</f>
        <v>0.94119012292808102</v>
      </c>
      <c r="T7" s="260">
        <f t="shared" si="15"/>
        <v>5.7318188310897682E-2</v>
      </c>
      <c r="U7" s="10">
        <f t="shared" si="1"/>
        <v>0</v>
      </c>
      <c r="V7" s="10">
        <f t="shared" si="2"/>
        <v>0.51226259839229815</v>
      </c>
      <c r="W7" s="91">
        <f t="shared" si="3"/>
        <v>0</v>
      </c>
      <c r="X7" s="81">
        <f t="shared" si="4"/>
        <v>0.56958078670319578</v>
      </c>
      <c r="Y7" s="81">
        <f t="shared" si="16"/>
        <v>0.45494441008140046</v>
      </c>
      <c r="Z7" s="81">
        <f t="shared" si="5"/>
        <v>0.59913843439642478</v>
      </c>
      <c r="AA7" s="81">
        <f t="shared" si="6"/>
        <v>0.94429355838718354</v>
      </c>
      <c r="AB7" s="82">
        <f t="shared" ref="AB7:AB70" si="28">IF($B7&gt;100,0,IF(Y6&gt;0.0000000001,(2*(AA6-Z6)*(AB6*(V6+U6+W6)+AC6*U6)+AB6*(AA6*(Y6-X6)+Z6*(Y6+X6)))/(2*Y6),AB6))</f>
        <v>897.26416500866492</v>
      </c>
      <c r="AC7" s="11">
        <f t="shared" ref="AC7:AC70" si="29">IF($B7&gt;100,0,IF(Y6&gt;0.0000000001,-((AA6-Z6)*(2*((V6+U6+W6)*(AB6+AC6)-X6*AB6+W6*AB6)-AC6*X6)-AC6*Y6*(AA6+Z6))/(2*Y6),AC6))</f>
        <v>64.804345815120641</v>
      </c>
      <c r="AD7" s="81">
        <f t="shared" ref="AD7:AD70" si="30">IF($B7&gt;100,0,IF(Y6&gt;0.0000000001,((2*(AC6*(V6+W6)+AB6*W6)-X6*(AB6+AC6))*(AA6-Z6)-Y6*(AB6+AC6)*(AA6+Z6)+2*Y6*(AB6+AC6+AD6))/(2*Y6),AD6))</f>
        <v>37.931489176214697</v>
      </c>
      <c r="AE7" s="11">
        <f t="shared" si="7"/>
        <v>1000.0000000000002</v>
      </c>
      <c r="AF7" s="11">
        <f t="shared" si="8"/>
        <v>962.06851082378557</v>
      </c>
      <c r="AG7" s="11">
        <f t="shared" si="17"/>
        <v>943.59719731114387</v>
      </c>
      <c r="AH7" s="81">
        <f t="shared" si="18"/>
        <v>7.5588110493956917E-2</v>
      </c>
      <c r="AI7" s="81">
        <f t="shared" si="9"/>
        <v>3.9150844375708531E-2</v>
      </c>
      <c r="AJ7" s="82">
        <f t="shared" ref="AJ7:AJ70" si="31">T7-C7</f>
        <v>-3.581503382188142E-3</v>
      </c>
      <c r="AK7" s="118">
        <f t="shared" si="19"/>
        <v>-4.4770989254094978E-3</v>
      </c>
      <c r="AL7" s="118">
        <f t="shared" si="20"/>
        <v>-2.3248258945223754E-3</v>
      </c>
      <c r="AM7" s="120">
        <f>AK7*InputData!I7</f>
        <v>-6.1327656877219411E-4</v>
      </c>
      <c r="AN7" s="915">
        <f>AK7*LifeTable!G7*InputData!J7*EXP(-InputData!$BT$5*(B7-InputData!$B$1))</f>
        <v>-7331.1397054936842</v>
      </c>
      <c r="AO7" s="1026">
        <f>C7*(1-Q7)*LifeTable!G7</f>
        <v>52.190293400982981</v>
      </c>
      <c r="AP7" s="1027">
        <f>R7*LifeTable!G7</f>
        <v>38.637677570656614</v>
      </c>
      <c r="AQ7" s="1026">
        <f>T7*(1-AH7)*LifeTable!P7</f>
        <v>49.726778832237841</v>
      </c>
      <c r="AR7" s="1058">
        <f>AI7*LifeTable!P7</f>
        <v>36.742904431729542</v>
      </c>
      <c r="AS7" s="56">
        <f>(AQ7-AO7)*EXP(-InputData!$BT$6*(B7-InputData!$B$1))</f>
        <v>-2.4635145687451399</v>
      </c>
      <c r="AT7" s="58">
        <f>(AR7-AP7)*EXP(-InputData!$BT$6*(B7-InputData!$B$1))</f>
        <v>-1.8947731389270714</v>
      </c>
      <c r="AU7" s="1055">
        <v>2</v>
      </c>
    </row>
    <row r="8" spans="1:128">
      <c r="A8" t="s">
        <v>13</v>
      </c>
      <c r="B8">
        <f t="shared" si="21"/>
        <v>100</v>
      </c>
      <c r="C8" s="80">
        <f>InputData!G8*InputData!BX8</f>
        <v>6.1479059761181079E-2</v>
      </c>
      <c r="D8" s="81">
        <v>0</v>
      </c>
      <c r="E8" s="13">
        <f>InputData!H8*InputData!CC8</f>
        <v>0.51286494319914788</v>
      </c>
      <c r="F8" s="81">
        <v>0</v>
      </c>
      <c r="G8" s="82">
        <f t="shared" si="10"/>
        <v>0.57434400296032895</v>
      </c>
      <c r="H8" s="81">
        <f t="shared" si="11"/>
        <v>0.45138588343796682</v>
      </c>
      <c r="I8" s="81">
        <f t="shared" si="12"/>
        <v>0.59877765513954606</v>
      </c>
      <c r="J8" s="81">
        <f t="shared" si="0"/>
        <v>0.94037263716085739</v>
      </c>
      <c r="K8" s="82">
        <f t="shared" si="22"/>
        <v>838.76944692173356</v>
      </c>
      <c r="L8" s="11">
        <f t="shared" si="23"/>
        <v>82.12539517340727</v>
      </c>
      <c r="M8" s="81">
        <f t="shared" si="24"/>
        <v>79.105157904859155</v>
      </c>
      <c r="N8" s="11">
        <f t="shared" si="25"/>
        <v>1000</v>
      </c>
      <c r="O8" s="11">
        <f t="shared" si="13"/>
        <v>920.8948420951408</v>
      </c>
      <c r="P8" s="11">
        <f t="shared" si="14"/>
        <v>0</v>
      </c>
      <c r="Q8" s="81">
        <f t="shared" si="26"/>
        <v>0</v>
      </c>
      <c r="R8" s="81">
        <f t="shared" si="27"/>
        <v>0</v>
      </c>
      <c r="S8" s="570">
        <f>((Exposure!BF9*Exposure!BH9-1)*InputData!CH8+1)</f>
        <v>0.94562834870985013</v>
      </c>
      <c r="T8" s="260">
        <f t="shared" si="15"/>
        <v>5.813634176219986E-2</v>
      </c>
      <c r="U8" s="10">
        <f t="shared" si="1"/>
        <v>0</v>
      </c>
      <c r="V8" s="10">
        <f t="shared" si="2"/>
        <v>0.51286494319914788</v>
      </c>
      <c r="W8" s="91">
        <f t="shared" si="3"/>
        <v>0</v>
      </c>
      <c r="X8" s="81">
        <f t="shared" si="4"/>
        <v>0.57100128496134772</v>
      </c>
      <c r="Y8" s="81">
        <f t="shared" si="16"/>
        <v>0.45472860143694804</v>
      </c>
      <c r="Z8" s="81">
        <f t="shared" si="5"/>
        <v>0.59877765513954606</v>
      </c>
      <c r="AA8" s="81">
        <f t="shared" si="6"/>
        <v>0.94352129731045697</v>
      </c>
      <c r="AB8" s="82">
        <f t="shared" si="28"/>
        <v>847.2807711893372</v>
      </c>
      <c r="AC8" s="11">
        <f t="shared" si="29"/>
        <v>77.845112609164971</v>
      </c>
      <c r="AD8" s="81">
        <f t="shared" si="30"/>
        <v>74.874116201498026</v>
      </c>
      <c r="AE8" s="11">
        <f t="shared" si="7"/>
        <v>1000.0000000000002</v>
      </c>
      <c r="AF8" s="11">
        <f t="shared" si="8"/>
        <v>925.12588379850217</v>
      </c>
      <c r="AG8" s="11">
        <f t="shared" si="17"/>
        <v>0</v>
      </c>
      <c r="AH8" s="81">
        <f t="shared" si="18"/>
        <v>0</v>
      </c>
      <c r="AI8" s="81">
        <f t="shared" si="9"/>
        <v>0</v>
      </c>
      <c r="AJ8" s="82">
        <f t="shared" si="31"/>
        <v>-3.3427179989812192E-3</v>
      </c>
      <c r="AK8" s="118">
        <f t="shared" si="19"/>
        <v>0</v>
      </c>
      <c r="AL8" s="118">
        <f t="shared" si="20"/>
        <v>0</v>
      </c>
      <c r="AM8" s="120">
        <f>AK8*InputData!I8</f>
        <v>0</v>
      </c>
      <c r="AN8" s="915">
        <f>AK8*LifeTable!G8*InputData!J8*EXP(-InputData!$BT$5*(B8-InputData!$B$1))</f>
        <v>0</v>
      </c>
      <c r="AO8" s="1026">
        <f>C8*(1-Q8)*LifeTable!G8</f>
        <v>109.93868267699692</v>
      </c>
      <c r="AP8" s="1027">
        <f>R8*LifeTable!G8</f>
        <v>0</v>
      </c>
      <c r="AQ8" s="1026">
        <f>T8*(1-AH8)*LifeTable!P8</f>
        <v>105.07279493688999</v>
      </c>
      <c r="AR8" s="1058">
        <f>AI8*LifeTable!P8</f>
        <v>0</v>
      </c>
      <c r="AS8" s="56">
        <f>(AQ8-AO8)*EXP(-InputData!$BT$6*(B8-InputData!$B$1))</f>
        <v>-4.8658877401069276</v>
      </c>
      <c r="AT8" s="58">
        <f>(AR8-AP8)*EXP(-InputData!$BT$6*(B8-InputData!$B$1))</f>
        <v>0</v>
      </c>
      <c r="AU8" s="1055">
        <v>3</v>
      </c>
    </row>
    <row r="9" spans="1:128">
      <c r="A9" t="s">
        <v>13</v>
      </c>
      <c r="B9">
        <f t="shared" si="21"/>
        <v>101</v>
      </c>
      <c r="C9" s="80">
        <f>InputData!G9*InputData!BX9</f>
        <v>0</v>
      </c>
      <c r="D9" s="81">
        <v>0</v>
      </c>
      <c r="E9" s="13">
        <f>InputData!H9*InputData!CC9</f>
        <v>0</v>
      </c>
      <c r="F9" s="81">
        <v>0</v>
      </c>
      <c r="G9" s="82">
        <f t="shared" si="10"/>
        <v>0</v>
      </c>
      <c r="H9" s="81">
        <f t="shared" si="11"/>
        <v>0</v>
      </c>
      <c r="I9" s="81">
        <f t="shared" si="12"/>
        <v>1</v>
      </c>
      <c r="J9" s="81">
        <f t="shared" si="0"/>
        <v>1</v>
      </c>
      <c r="K9" s="82">
        <f t="shared" si="22"/>
        <v>0</v>
      </c>
      <c r="L9" s="11">
        <f t="shared" si="23"/>
        <v>0</v>
      </c>
      <c r="M9" s="81">
        <f t="shared" si="24"/>
        <v>0</v>
      </c>
      <c r="N9" s="11">
        <f t="shared" si="25"/>
        <v>0</v>
      </c>
      <c r="O9" s="11">
        <f t="shared" si="13"/>
        <v>0</v>
      </c>
      <c r="P9" s="11">
        <f t="shared" si="14"/>
        <v>0</v>
      </c>
      <c r="Q9" s="81">
        <f t="shared" si="26"/>
        <v>0</v>
      </c>
      <c r="R9" s="81">
        <f t="shared" si="27"/>
        <v>0</v>
      </c>
      <c r="S9" s="570">
        <f>((Exposure!BF10*Exposure!BH10-1)*InputData!CH9+1)</f>
        <v>1</v>
      </c>
      <c r="T9" s="260">
        <f t="shared" si="15"/>
        <v>0</v>
      </c>
      <c r="U9" s="10">
        <f t="shared" si="1"/>
        <v>0</v>
      </c>
      <c r="V9" s="10">
        <f t="shared" si="2"/>
        <v>0</v>
      </c>
      <c r="W9" s="91">
        <f t="shared" si="3"/>
        <v>0</v>
      </c>
      <c r="X9" s="81">
        <f t="shared" si="4"/>
        <v>0</v>
      </c>
      <c r="Y9" s="81">
        <f t="shared" si="16"/>
        <v>0</v>
      </c>
      <c r="Z9" s="81">
        <f t="shared" si="5"/>
        <v>1</v>
      </c>
      <c r="AA9" s="81">
        <f t="shared" si="6"/>
        <v>1</v>
      </c>
      <c r="AB9" s="82">
        <f t="shared" si="28"/>
        <v>0</v>
      </c>
      <c r="AC9" s="11">
        <f t="shared" si="29"/>
        <v>0</v>
      </c>
      <c r="AD9" s="81">
        <f t="shared" si="30"/>
        <v>0</v>
      </c>
      <c r="AE9" s="11">
        <f t="shared" si="7"/>
        <v>0</v>
      </c>
      <c r="AF9" s="11">
        <f t="shared" si="8"/>
        <v>0</v>
      </c>
      <c r="AG9" s="11">
        <f t="shared" si="17"/>
        <v>0</v>
      </c>
      <c r="AH9" s="81">
        <f t="shared" si="18"/>
        <v>0</v>
      </c>
      <c r="AI9" s="81">
        <f t="shared" si="9"/>
        <v>0</v>
      </c>
      <c r="AJ9" s="82">
        <f t="shared" si="31"/>
        <v>0</v>
      </c>
      <c r="AK9" s="118">
        <f t="shared" si="19"/>
        <v>0</v>
      </c>
      <c r="AL9" s="118">
        <f t="shared" si="20"/>
        <v>0</v>
      </c>
      <c r="AM9" s="120">
        <f>AK9*InputData!I9</f>
        <v>0</v>
      </c>
      <c r="AN9" s="915">
        <f>AK9*LifeTable!G9*InputData!J9*EXP(-InputData!$BT$5*(B9-InputData!$B$1))</f>
        <v>0</v>
      </c>
      <c r="AO9" s="1026">
        <f>C9*(1-Q9)*LifeTable!G9</f>
        <v>0</v>
      </c>
      <c r="AP9" s="1027">
        <f>R9*LifeTable!G9</f>
        <v>0</v>
      </c>
      <c r="AQ9" s="1026">
        <f>T9*(1-AH9)*LifeTable!P9</f>
        <v>0</v>
      </c>
      <c r="AR9" s="1058">
        <f>AI9*LifeTable!P9</f>
        <v>0</v>
      </c>
      <c r="AS9" s="56">
        <f>(AQ9-AO9)*EXP(-InputData!$BT$6*(B9-InputData!$B$1))</f>
        <v>0</v>
      </c>
      <c r="AT9" s="58">
        <f>(AR9-AP9)*EXP(-InputData!$BT$6*(B9-InputData!$B$1))</f>
        <v>0</v>
      </c>
      <c r="AU9" s="1055">
        <v>4</v>
      </c>
    </row>
    <row r="10" spans="1:128">
      <c r="A10" t="s">
        <v>13</v>
      </c>
      <c r="B10">
        <f t="shared" si="21"/>
        <v>102</v>
      </c>
      <c r="C10" s="80">
        <f>InputData!G10*InputData!BX10</f>
        <v>0</v>
      </c>
      <c r="D10" s="81">
        <v>0</v>
      </c>
      <c r="E10" s="13">
        <f>InputData!H10*InputData!CC10</f>
        <v>0</v>
      </c>
      <c r="F10" s="81">
        <v>0</v>
      </c>
      <c r="G10" s="82">
        <f t="shared" si="10"/>
        <v>0</v>
      </c>
      <c r="H10" s="81">
        <f t="shared" si="11"/>
        <v>0</v>
      </c>
      <c r="I10" s="81">
        <f t="shared" si="12"/>
        <v>1</v>
      </c>
      <c r="J10" s="81">
        <f t="shared" si="0"/>
        <v>1</v>
      </c>
      <c r="K10" s="82">
        <f t="shared" si="22"/>
        <v>0</v>
      </c>
      <c r="L10" s="11">
        <f t="shared" si="23"/>
        <v>0</v>
      </c>
      <c r="M10" s="81">
        <f t="shared" si="24"/>
        <v>0</v>
      </c>
      <c r="N10" s="11">
        <f t="shared" si="25"/>
        <v>0</v>
      </c>
      <c r="O10" s="11">
        <f t="shared" si="13"/>
        <v>0</v>
      </c>
      <c r="P10" s="11">
        <f t="shared" si="14"/>
        <v>0</v>
      </c>
      <c r="Q10" s="81">
        <f t="shared" si="26"/>
        <v>0</v>
      </c>
      <c r="R10" s="81">
        <f t="shared" si="27"/>
        <v>0</v>
      </c>
      <c r="S10" s="570">
        <f>((Exposure!BF11*Exposure!BH11-1)*InputData!CH10+1)</f>
        <v>1</v>
      </c>
      <c r="T10" s="260">
        <f t="shared" si="15"/>
        <v>0</v>
      </c>
      <c r="U10" s="10">
        <f t="shared" si="1"/>
        <v>0</v>
      </c>
      <c r="V10" s="10">
        <f t="shared" si="2"/>
        <v>0</v>
      </c>
      <c r="W10" s="91">
        <f t="shared" si="3"/>
        <v>0</v>
      </c>
      <c r="X10" s="81">
        <f t="shared" si="4"/>
        <v>0</v>
      </c>
      <c r="Y10" s="81">
        <f t="shared" si="16"/>
        <v>0</v>
      </c>
      <c r="Z10" s="81">
        <f t="shared" si="5"/>
        <v>1</v>
      </c>
      <c r="AA10" s="81">
        <f t="shared" si="6"/>
        <v>1</v>
      </c>
      <c r="AB10" s="82">
        <f t="shared" si="28"/>
        <v>0</v>
      </c>
      <c r="AC10" s="11">
        <f t="shared" si="29"/>
        <v>0</v>
      </c>
      <c r="AD10" s="81">
        <f t="shared" si="30"/>
        <v>0</v>
      </c>
      <c r="AE10" s="11">
        <f t="shared" si="7"/>
        <v>0</v>
      </c>
      <c r="AF10" s="11">
        <f t="shared" si="8"/>
        <v>0</v>
      </c>
      <c r="AG10" s="11">
        <f t="shared" si="17"/>
        <v>0</v>
      </c>
      <c r="AH10" s="81">
        <f t="shared" si="18"/>
        <v>0</v>
      </c>
      <c r="AI10" s="81">
        <f t="shared" si="9"/>
        <v>0</v>
      </c>
      <c r="AJ10" s="82">
        <f t="shared" si="31"/>
        <v>0</v>
      </c>
      <c r="AK10" s="118">
        <f t="shared" si="19"/>
        <v>0</v>
      </c>
      <c r="AL10" s="118">
        <f t="shared" si="20"/>
        <v>0</v>
      </c>
      <c r="AM10" s="120">
        <f>AK10*InputData!I10</f>
        <v>0</v>
      </c>
      <c r="AN10" s="915">
        <f>AK10*LifeTable!G10*InputData!J10*EXP(-InputData!$BT$5*(B10-InputData!$B$1))</f>
        <v>0</v>
      </c>
      <c r="AO10" s="1026">
        <f>C10*(1-Q10)*LifeTable!G10</f>
        <v>0</v>
      </c>
      <c r="AP10" s="1027">
        <f>R10*LifeTable!G10</f>
        <v>0</v>
      </c>
      <c r="AQ10" s="1026">
        <f>T10*(1-AH10)*LifeTable!P10</f>
        <v>0</v>
      </c>
      <c r="AR10" s="1058">
        <f>AI10*LifeTable!P10</f>
        <v>0</v>
      </c>
      <c r="AS10" s="56">
        <f>(AQ10-AO10)*EXP(-InputData!$BT$6*(B10-InputData!$B$1))</f>
        <v>0</v>
      </c>
      <c r="AT10" s="58">
        <f>(AR10-AP10)*EXP(-InputData!$BT$6*(B10-InputData!$B$1))</f>
        <v>0</v>
      </c>
      <c r="AU10" s="1055">
        <v>5</v>
      </c>
    </row>
    <row r="11" spans="1:128">
      <c r="A11" t="s">
        <v>13</v>
      </c>
      <c r="B11">
        <f t="shared" si="21"/>
        <v>103</v>
      </c>
      <c r="C11" s="80">
        <f>InputData!G11*InputData!BX11</f>
        <v>0</v>
      </c>
      <c r="D11" s="81">
        <v>0</v>
      </c>
      <c r="E11" s="13">
        <f>InputData!H11*InputData!CC11</f>
        <v>0</v>
      </c>
      <c r="F11" s="81">
        <v>0</v>
      </c>
      <c r="G11" s="82">
        <f t="shared" si="10"/>
        <v>0</v>
      </c>
      <c r="H11" s="81">
        <f t="shared" si="11"/>
        <v>0</v>
      </c>
      <c r="I11" s="81">
        <f t="shared" si="12"/>
        <v>1</v>
      </c>
      <c r="J11" s="81">
        <f t="shared" si="0"/>
        <v>1</v>
      </c>
      <c r="K11" s="82">
        <f t="shared" si="22"/>
        <v>0</v>
      </c>
      <c r="L11" s="11">
        <f t="shared" si="23"/>
        <v>0</v>
      </c>
      <c r="M11" s="81">
        <f t="shared" si="24"/>
        <v>0</v>
      </c>
      <c r="N11" s="11">
        <f t="shared" si="25"/>
        <v>0</v>
      </c>
      <c r="O11" s="11">
        <f t="shared" si="13"/>
        <v>0</v>
      </c>
      <c r="P11" s="11">
        <f t="shared" si="14"/>
        <v>0</v>
      </c>
      <c r="Q11" s="81">
        <f t="shared" si="26"/>
        <v>0</v>
      </c>
      <c r="R11" s="81">
        <f t="shared" si="27"/>
        <v>0</v>
      </c>
      <c r="S11" s="570">
        <f>((Exposure!BF12*Exposure!BH12-1)*InputData!CH11+1)</f>
        <v>1</v>
      </c>
      <c r="T11" s="260">
        <f t="shared" si="15"/>
        <v>0</v>
      </c>
      <c r="U11" s="10">
        <f t="shared" si="1"/>
        <v>0</v>
      </c>
      <c r="V11" s="10">
        <f t="shared" si="2"/>
        <v>0</v>
      </c>
      <c r="W11" s="91">
        <f t="shared" si="3"/>
        <v>0</v>
      </c>
      <c r="X11" s="81">
        <f t="shared" si="4"/>
        <v>0</v>
      </c>
      <c r="Y11" s="81">
        <f t="shared" si="16"/>
        <v>0</v>
      </c>
      <c r="Z11" s="81">
        <f t="shared" si="5"/>
        <v>1</v>
      </c>
      <c r="AA11" s="81">
        <f t="shared" si="6"/>
        <v>1</v>
      </c>
      <c r="AB11" s="82">
        <f t="shared" si="28"/>
        <v>0</v>
      </c>
      <c r="AC11" s="11">
        <f t="shared" si="29"/>
        <v>0</v>
      </c>
      <c r="AD11" s="81">
        <f t="shared" si="30"/>
        <v>0</v>
      </c>
      <c r="AE11" s="11">
        <f t="shared" si="7"/>
        <v>0</v>
      </c>
      <c r="AF11" s="11">
        <f t="shared" si="8"/>
        <v>0</v>
      </c>
      <c r="AG11" s="11">
        <f t="shared" si="17"/>
        <v>0</v>
      </c>
      <c r="AH11" s="81">
        <f t="shared" si="18"/>
        <v>0</v>
      </c>
      <c r="AI11" s="81">
        <f t="shared" si="9"/>
        <v>0</v>
      </c>
      <c r="AJ11" s="82">
        <f t="shared" si="31"/>
        <v>0</v>
      </c>
      <c r="AK11" s="118">
        <f t="shared" si="19"/>
        <v>0</v>
      </c>
      <c r="AL11" s="118">
        <f t="shared" si="20"/>
        <v>0</v>
      </c>
      <c r="AM11" s="120">
        <f>AK11*InputData!I11</f>
        <v>0</v>
      </c>
      <c r="AN11" s="915">
        <f>AK11*LifeTable!G11*InputData!J11*EXP(-InputData!$BT$5*(B11-InputData!$B$1))</f>
        <v>0</v>
      </c>
      <c r="AO11" s="1026">
        <f>C11*(1-Q11)*LifeTable!G11</f>
        <v>0</v>
      </c>
      <c r="AP11" s="1027">
        <f>R11*LifeTable!G11</f>
        <v>0</v>
      </c>
      <c r="AQ11" s="1026">
        <f>T11*(1-AH11)*LifeTable!P11</f>
        <v>0</v>
      </c>
      <c r="AR11" s="1058">
        <f>AI11*LifeTable!P11</f>
        <v>0</v>
      </c>
      <c r="AS11" s="56">
        <f>(AQ11-AO11)*EXP(-InputData!$BT$6*(B11-InputData!$B$1))</f>
        <v>0</v>
      </c>
      <c r="AT11" s="58">
        <f>(AR11-AP11)*EXP(-InputData!$BT$6*(B11-InputData!$B$1))</f>
        <v>0</v>
      </c>
      <c r="AU11" s="1055">
        <v>6</v>
      </c>
    </row>
    <row r="12" spans="1:128">
      <c r="A12" t="s">
        <v>13</v>
      </c>
      <c r="B12">
        <f t="shared" si="21"/>
        <v>104</v>
      </c>
      <c r="C12" s="80">
        <f>InputData!G12*InputData!BX12</f>
        <v>0</v>
      </c>
      <c r="D12" s="81">
        <v>0</v>
      </c>
      <c r="E12" s="13">
        <f>InputData!H12*InputData!CC12</f>
        <v>0</v>
      </c>
      <c r="F12" s="81">
        <v>0</v>
      </c>
      <c r="G12" s="82">
        <f t="shared" si="10"/>
        <v>0</v>
      </c>
      <c r="H12" s="81">
        <f t="shared" si="11"/>
        <v>0</v>
      </c>
      <c r="I12" s="81">
        <f t="shared" si="12"/>
        <v>1</v>
      </c>
      <c r="J12" s="81">
        <f t="shared" si="0"/>
        <v>1</v>
      </c>
      <c r="K12" s="82">
        <f t="shared" si="22"/>
        <v>0</v>
      </c>
      <c r="L12" s="11">
        <f t="shared" si="23"/>
        <v>0</v>
      </c>
      <c r="M12" s="81">
        <f t="shared" si="24"/>
        <v>0</v>
      </c>
      <c r="N12" s="11">
        <f t="shared" si="25"/>
        <v>0</v>
      </c>
      <c r="O12" s="11">
        <f t="shared" si="13"/>
        <v>0</v>
      </c>
      <c r="P12" s="11">
        <f t="shared" si="14"/>
        <v>0</v>
      </c>
      <c r="Q12" s="81">
        <f t="shared" si="26"/>
        <v>0</v>
      </c>
      <c r="R12" s="81">
        <f t="shared" si="27"/>
        <v>0</v>
      </c>
      <c r="S12" s="570">
        <f>((Exposure!BF13*Exposure!BH13-1)*InputData!CH12+1)</f>
        <v>1</v>
      </c>
      <c r="T12" s="260">
        <f t="shared" si="15"/>
        <v>0</v>
      </c>
      <c r="U12" s="10">
        <f t="shared" si="1"/>
        <v>0</v>
      </c>
      <c r="V12" s="10">
        <f t="shared" si="2"/>
        <v>0</v>
      </c>
      <c r="W12" s="91">
        <f t="shared" si="3"/>
        <v>0</v>
      </c>
      <c r="X12" s="81">
        <f t="shared" si="4"/>
        <v>0</v>
      </c>
      <c r="Y12" s="81">
        <f t="shared" si="16"/>
        <v>0</v>
      </c>
      <c r="Z12" s="81">
        <f t="shared" si="5"/>
        <v>1</v>
      </c>
      <c r="AA12" s="81">
        <f t="shared" si="6"/>
        <v>1</v>
      </c>
      <c r="AB12" s="82">
        <f t="shared" si="28"/>
        <v>0</v>
      </c>
      <c r="AC12" s="11">
        <f t="shared" si="29"/>
        <v>0</v>
      </c>
      <c r="AD12" s="81">
        <f t="shared" si="30"/>
        <v>0</v>
      </c>
      <c r="AE12" s="11">
        <f t="shared" si="7"/>
        <v>0</v>
      </c>
      <c r="AF12" s="11">
        <f t="shared" si="8"/>
        <v>0</v>
      </c>
      <c r="AG12" s="11">
        <f t="shared" si="17"/>
        <v>0</v>
      </c>
      <c r="AH12" s="81">
        <f t="shared" si="18"/>
        <v>0</v>
      </c>
      <c r="AI12" s="81">
        <f t="shared" si="9"/>
        <v>0</v>
      </c>
      <c r="AJ12" s="82">
        <f t="shared" si="31"/>
        <v>0</v>
      </c>
      <c r="AK12" s="118">
        <f t="shared" si="19"/>
        <v>0</v>
      </c>
      <c r="AL12" s="118">
        <f t="shared" si="20"/>
        <v>0</v>
      </c>
      <c r="AM12" s="120">
        <f>AK12*InputData!I12</f>
        <v>0</v>
      </c>
      <c r="AN12" s="915">
        <f>AK12*LifeTable!G12*InputData!J12*EXP(-InputData!$BT$5*(B12-InputData!$B$1))</f>
        <v>0</v>
      </c>
      <c r="AO12" s="1026">
        <f>C12*(1-Q12)*LifeTable!G12</f>
        <v>0</v>
      </c>
      <c r="AP12" s="1027">
        <f>R12*LifeTable!G12</f>
        <v>0</v>
      </c>
      <c r="AQ12" s="1026">
        <f>T12*(1-AH12)*LifeTable!P12</f>
        <v>0</v>
      </c>
      <c r="AR12" s="1058">
        <f>AI12*LifeTable!P12</f>
        <v>0</v>
      </c>
      <c r="AS12" s="56">
        <f>(AQ12-AO12)*EXP(-InputData!$BT$6*(B12-InputData!$B$1))</f>
        <v>0</v>
      </c>
      <c r="AT12" s="58">
        <f>(AR12-AP12)*EXP(-InputData!$BT$6*(B12-InputData!$B$1))</f>
        <v>0</v>
      </c>
      <c r="AU12" s="1055">
        <v>7</v>
      </c>
    </row>
    <row r="13" spans="1:128">
      <c r="A13" t="s">
        <v>13</v>
      </c>
      <c r="B13">
        <f t="shared" si="21"/>
        <v>105</v>
      </c>
      <c r="C13" s="80">
        <f>InputData!G13*InputData!BX13</f>
        <v>0</v>
      </c>
      <c r="D13" s="81">
        <v>0</v>
      </c>
      <c r="E13" s="13">
        <f>InputData!H13*InputData!CC13</f>
        <v>0</v>
      </c>
      <c r="F13" s="81">
        <v>0</v>
      </c>
      <c r="G13" s="82">
        <f t="shared" si="10"/>
        <v>0</v>
      </c>
      <c r="H13" s="81">
        <f t="shared" si="11"/>
        <v>0</v>
      </c>
      <c r="I13" s="81">
        <f t="shared" si="12"/>
        <v>1</v>
      </c>
      <c r="J13" s="81">
        <f t="shared" si="0"/>
        <v>1</v>
      </c>
      <c r="K13" s="82">
        <f t="shared" si="22"/>
        <v>0</v>
      </c>
      <c r="L13" s="11">
        <f t="shared" si="23"/>
        <v>0</v>
      </c>
      <c r="M13" s="81">
        <f t="shared" si="24"/>
        <v>0</v>
      </c>
      <c r="N13" s="11">
        <f t="shared" si="25"/>
        <v>0</v>
      </c>
      <c r="O13" s="11">
        <f t="shared" si="13"/>
        <v>0</v>
      </c>
      <c r="P13" s="11">
        <f t="shared" si="14"/>
        <v>0</v>
      </c>
      <c r="Q13" s="81">
        <f t="shared" si="26"/>
        <v>0</v>
      </c>
      <c r="R13" s="81">
        <f t="shared" si="27"/>
        <v>0</v>
      </c>
      <c r="S13" s="570">
        <f>((Exposure!BF14*Exposure!BH14-1)*InputData!CH13+1)</f>
        <v>1</v>
      </c>
      <c r="T13" s="260">
        <f t="shared" si="15"/>
        <v>0</v>
      </c>
      <c r="U13" s="10">
        <f t="shared" si="1"/>
        <v>0</v>
      </c>
      <c r="V13" s="10">
        <f t="shared" si="2"/>
        <v>0</v>
      </c>
      <c r="W13" s="91">
        <f t="shared" si="3"/>
        <v>0</v>
      </c>
      <c r="X13" s="81">
        <f t="shared" si="4"/>
        <v>0</v>
      </c>
      <c r="Y13" s="81">
        <f t="shared" si="16"/>
        <v>0</v>
      </c>
      <c r="Z13" s="81">
        <f t="shared" si="5"/>
        <v>1</v>
      </c>
      <c r="AA13" s="81">
        <f t="shared" si="6"/>
        <v>1</v>
      </c>
      <c r="AB13" s="82">
        <f t="shared" si="28"/>
        <v>0</v>
      </c>
      <c r="AC13" s="11">
        <f t="shared" si="29"/>
        <v>0</v>
      </c>
      <c r="AD13" s="81">
        <f t="shared" si="30"/>
        <v>0</v>
      </c>
      <c r="AE13" s="11">
        <f t="shared" si="7"/>
        <v>0</v>
      </c>
      <c r="AF13" s="11">
        <f t="shared" si="8"/>
        <v>0</v>
      </c>
      <c r="AG13" s="11">
        <f t="shared" si="17"/>
        <v>0</v>
      </c>
      <c r="AH13" s="81">
        <f t="shared" si="18"/>
        <v>0</v>
      </c>
      <c r="AI13" s="81">
        <f t="shared" si="9"/>
        <v>0</v>
      </c>
      <c r="AJ13" s="82">
        <f t="shared" si="31"/>
        <v>0</v>
      </c>
      <c r="AK13" s="118">
        <f t="shared" si="19"/>
        <v>0</v>
      </c>
      <c r="AL13" s="118">
        <f t="shared" si="20"/>
        <v>0</v>
      </c>
      <c r="AM13" s="120">
        <f>AK13*InputData!I13</f>
        <v>0</v>
      </c>
      <c r="AN13" s="915">
        <f>AK13*LifeTable!G13*InputData!J13*EXP(-InputData!$BT$5*(B13-InputData!$B$1))</f>
        <v>0</v>
      </c>
      <c r="AO13" s="1026">
        <f>C13*(1-Q13)*LifeTable!G13</f>
        <v>0</v>
      </c>
      <c r="AP13" s="1027">
        <f>R13*LifeTable!G13</f>
        <v>0</v>
      </c>
      <c r="AQ13" s="1026">
        <f>T13*(1-AH13)*LifeTable!P13</f>
        <v>0</v>
      </c>
      <c r="AR13" s="1058">
        <f>AI13*LifeTable!P13</f>
        <v>0</v>
      </c>
      <c r="AS13" s="56">
        <f>(AQ13-AO13)*EXP(-InputData!$BT$6*(B13-InputData!$B$1))</f>
        <v>0</v>
      </c>
      <c r="AT13" s="58">
        <f>(AR13-AP13)*EXP(-InputData!$BT$6*(B13-InputData!$B$1))</f>
        <v>0</v>
      </c>
      <c r="AU13" s="1055">
        <v>8</v>
      </c>
    </row>
    <row r="14" spans="1:128">
      <c r="A14" t="s">
        <v>13</v>
      </c>
      <c r="B14">
        <f t="shared" si="21"/>
        <v>106</v>
      </c>
      <c r="C14" s="80">
        <f>InputData!G14*InputData!BX14</f>
        <v>0</v>
      </c>
      <c r="D14" s="81">
        <v>0</v>
      </c>
      <c r="E14" s="13">
        <f>InputData!H14*InputData!CC14</f>
        <v>0</v>
      </c>
      <c r="F14" s="81">
        <v>0</v>
      </c>
      <c r="G14" s="82">
        <f t="shared" si="10"/>
        <v>0</v>
      </c>
      <c r="H14" s="81">
        <f t="shared" si="11"/>
        <v>0</v>
      </c>
      <c r="I14" s="81">
        <f t="shared" si="12"/>
        <v>1</v>
      </c>
      <c r="J14" s="81">
        <f t="shared" si="0"/>
        <v>1</v>
      </c>
      <c r="K14" s="82">
        <f t="shared" si="22"/>
        <v>0</v>
      </c>
      <c r="L14" s="11">
        <f t="shared" si="23"/>
        <v>0</v>
      </c>
      <c r="M14" s="81">
        <f t="shared" si="24"/>
        <v>0</v>
      </c>
      <c r="N14" s="11">
        <f t="shared" si="25"/>
        <v>0</v>
      </c>
      <c r="O14" s="11">
        <f t="shared" si="13"/>
        <v>0</v>
      </c>
      <c r="P14" s="11">
        <f t="shared" si="14"/>
        <v>0</v>
      </c>
      <c r="Q14" s="81">
        <f t="shared" si="26"/>
        <v>0</v>
      </c>
      <c r="R14" s="81">
        <f t="shared" si="27"/>
        <v>0</v>
      </c>
      <c r="S14" s="570">
        <f>((Exposure!BF15*Exposure!BH15-1)*InputData!CH14+1)</f>
        <v>1</v>
      </c>
      <c r="T14" s="260">
        <f t="shared" si="15"/>
        <v>0</v>
      </c>
      <c r="U14" s="10">
        <f t="shared" si="1"/>
        <v>0</v>
      </c>
      <c r="V14" s="10">
        <f t="shared" si="2"/>
        <v>0</v>
      </c>
      <c r="W14" s="91">
        <f t="shared" si="3"/>
        <v>0</v>
      </c>
      <c r="X14" s="81">
        <f t="shared" si="4"/>
        <v>0</v>
      </c>
      <c r="Y14" s="81">
        <f t="shared" si="16"/>
        <v>0</v>
      </c>
      <c r="Z14" s="81">
        <f t="shared" si="5"/>
        <v>1</v>
      </c>
      <c r="AA14" s="81">
        <f t="shared" si="6"/>
        <v>1</v>
      </c>
      <c r="AB14" s="82">
        <f t="shared" si="28"/>
        <v>0</v>
      </c>
      <c r="AC14" s="11">
        <f t="shared" si="29"/>
        <v>0</v>
      </c>
      <c r="AD14" s="81">
        <f t="shared" si="30"/>
        <v>0</v>
      </c>
      <c r="AE14" s="11">
        <f t="shared" si="7"/>
        <v>0</v>
      </c>
      <c r="AF14" s="11">
        <f t="shared" si="8"/>
        <v>0</v>
      </c>
      <c r="AG14" s="11">
        <f t="shared" si="17"/>
        <v>0</v>
      </c>
      <c r="AH14" s="81">
        <f t="shared" si="18"/>
        <v>0</v>
      </c>
      <c r="AI14" s="81">
        <f t="shared" si="9"/>
        <v>0</v>
      </c>
      <c r="AJ14" s="82">
        <f t="shared" si="31"/>
        <v>0</v>
      </c>
      <c r="AK14" s="118">
        <f t="shared" si="19"/>
        <v>0</v>
      </c>
      <c r="AL14" s="118">
        <f t="shared" si="20"/>
        <v>0</v>
      </c>
      <c r="AM14" s="120">
        <f>AK14*InputData!I14</f>
        <v>0</v>
      </c>
      <c r="AN14" s="915">
        <f>AK14*LifeTable!G14*InputData!J14*EXP(-InputData!$BT$5*(B14-InputData!$B$1))</f>
        <v>0</v>
      </c>
      <c r="AO14" s="1026">
        <f>C14*(1-Q14)*LifeTable!G14</f>
        <v>0</v>
      </c>
      <c r="AP14" s="1027">
        <f>R14*LifeTable!G14</f>
        <v>0</v>
      </c>
      <c r="AQ14" s="1026">
        <f>T14*(1-AH14)*LifeTable!P14</f>
        <v>0</v>
      </c>
      <c r="AR14" s="1058">
        <f>AI14*LifeTable!P14</f>
        <v>0</v>
      </c>
      <c r="AS14" s="56">
        <f>(AQ14-AO14)*EXP(-InputData!$BT$6*(B14-InputData!$B$1))</f>
        <v>0</v>
      </c>
      <c r="AT14" s="58">
        <f>(AR14-AP14)*EXP(-InputData!$BT$6*(B14-InputData!$B$1))</f>
        <v>0</v>
      </c>
      <c r="AU14" s="1055">
        <v>9</v>
      </c>
    </row>
    <row r="15" spans="1:128">
      <c r="A15" t="s">
        <v>13</v>
      </c>
      <c r="B15">
        <f t="shared" si="21"/>
        <v>107</v>
      </c>
      <c r="C15" s="80">
        <f>InputData!G15*InputData!BX15</f>
        <v>0</v>
      </c>
      <c r="D15" s="81">
        <v>0</v>
      </c>
      <c r="E15" s="13">
        <f>InputData!H15*InputData!CC15</f>
        <v>0</v>
      </c>
      <c r="F15" s="81">
        <v>0</v>
      </c>
      <c r="G15" s="82">
        <f t="shared" si="10"/>
        <v>0</v>
      </c>
      <c r="H15" s="81">
        <f t="shared" si="11"/>
        <v>0</v>
      </c>
      <c r="I15" s="81">
        <f t="shared" si="12"/>
        <v>1</v>
      </c>
      <c r="J15" s="81">
        <f t="shared" si="0"/>
        <v>1</v>
      </c>
      <c r="K15" s="82">
        <f t="shared" si="22"/>
        <v>0</v>
      </c>
      <c r="L15" s="11">
        <f t="shared" si="23"/>
        <v>0</v>
      </c>
      <c r="M15" s="81">
        <f t="shared" si="24"/>
        <v>0</v>
      </c>
      <c r="N15" s="11">
        <f t="shared" si="25"/>
        <v>0</v>
      </c>
      <c r="O15" s="11">
        <f t="shared" si="13"/>
        <v>0</v>
      </c>
      <c r="P15" s="11">
        <f t="shared" si="14"/>
        <v>0</v>
      </c>
      <c r="Q15" s="81">
        <f t="shared" si="26"/>
        <v>0</v>
      </c>
      <c r="R15" s="81">
        <f t="shared" si="27"/>
        <v>0</v>
      </c>
      <c r="S15" s="570">
        <f>((Exposure!BF16*Exposure!BH16-1)*InputData!CH15+1)</f>
        <v>1</v>
      </c>
      <c r="T15" s="260">
        <f t="shared" si="15"/>
        <v>0</v>
      </c>
      <c r="U15" s="10">
        <f t="shared" si="1"/>
        <v>0</v>
      </c>
      <c r="V15" s="10">
        <f t="shared" si="2"/>
        <v>0</v>
      </c>
      <c r="W15" s="91">
        <f t="shared" si="3"/>
        <v>0</v>
      </c>
      <c r="X15" s="81">
        <f t="shared" si="4"/>
        <v>0</v>
      </c>
      <c r="Y15" s="81">
        <f t="shared" si="16"/>
        <v>0</v>
      </c>
      <c r="Z15" s="81">
        <f t="shared" si="5"/>
        <v>1</v>
      </c>
      <c r="AA15" s="81">
        <f t="shared" si="6"/>
        <v>1</v>
      </c>
      <c r="AB15" s="82">
        <f t="shared" si="28"/>
        <v>0</v>
      </c>
      <c r="AC15" s="11">
        <f t="shared" si="29"/>
        <v>0</v>
      </c>
      <c r="AD15" s="81">
        <f t="shared" si="30"/>
        <v>0</v>
      </c>
      <c r="AE15" s="11">
        <f t="shared" si="7"/>
        <v>0</v>
      </c>
      <c r="AF15" s="11">
        <f t="shared" si="8"/>
        <v>0</v>
      </c>
      <c r="AG15" s="11">
        <f t="shared" si="17"/>
        <v>0</v>
      </c>
      <c r="AH15" s="81">
        <f t="shared" si="18"/>
        <v>0</v>
      </c>
      <c r="AI15" s="81">
        <f t="shared" si="9"/>
        <v>0</v>
      </c>
      <c r="AJ15" s="82">
        <f t="shared" si="31"/>
        <v>0</v>
      </c>
      <c r="AK15" s="118">
        <f t="shared" si="19"/>
        <v>0</v>
      </c>
      <c r="AL15" s="118">
        <f t="shared" si="20"/>
        <v>0</v>
      </c>
      <c r="AM15" s="120">
        <f>AK15*InputData!I15</f>
        <v>0</v>
      </c>
      <c r="AN15" s="915">
        <f>AK15*LifeTable!G15*InputData!J15*EXP(-InputData!$BT$5*(B15-InputData!$B$1))</f>
        <v>0</v>
      </c>
      <c r="AO15" s="1026">
        <f>C15*(1-Q15)*LifeTable!G15</f>
        <v>0</v>
      </c>
      <c r="AP15" s="1027">
        <f>R15*LifeTable!G15</f>
        <v>0</v>
      </c>
      <c r="AQ15" s="1026">
        <f>T15*(1-AH15)*LifeTable!P15</f>
        <v>0</v>
      </c>
      <c r="AR15" s="1058">
        <f>AI15*LifeTable!P15</f>
        <v>0</v>
      </c>
      <c r="AS15" s="56">
        <f>(AQ15-AO15)*EXP(-InputData!$BT$6*(B15-InputData!$B$1))</f>
        <v>0</v>
      </c>
      <c r="AT15" s="58">
        <f>(AR15-AP15)*EXP(-InputData!$BT$6*(B15-InputData!$B$1))</f>
        <v>0</v>
      </c>
      <c r="AU15" s="1055">
        <v>10</v>
      </c>
    </row>
    <row r="16" spans="1:128">
      <c r="A16" t="s">
        <v>13</v>
      </c>
      <c r="B16">
        <f t="shared" si="21"/>
        <v>108</v>
      </c>
      <c r="C16" s="80">
        <f>InputData!G16*InputData!BX16</f>
        <v>0</v>
      </c>
      <c r="D16" s="81">
        <v>0</v>
      </c>
      <c r="E16" s="13">
        <f>InputData!H16*InputData!CC16</f>
        <v>0</v>
      </c>
      <c r="F16" s="81">
        <v>0</v>
      </c>
      <c r="G16" s="82">
        <f t="shared" si="10"/>
        <v>0</v>
      </c>
      <c r="H16" s="81">
        <f t="shared" si="11"/>
        <v>0</v>
      </c>
      <c r="I16" s="81">
        <f t="shared" si="12"/>
        <v>1</v>
      </c>
      <c r="J16" s="81">
        <f t="shared" si="0"/>
        <v>1</v>
      </c>
      <c r="K16" s="82">
        <f t="shared" si="22"/>
        <v>0</v>
      </c>
      <c r="L16" s="11">
        <f t="shared" si="23"/>
        <v>0</v>
      </c>
      <c r="M16" s="81">
        <f t="shared" si="24"/>
        <v>0</v>
      </c>
      <c r="N16" s="11">
        <f t="shared" si="25"/>
        <v>0</v>
      </c>
      <c r="O16" s="11">
        <f t="shared" si="13"/>
        <v>0</v>
      </c>
      <c r="P16" s="11">
        <f t="shared" si="14"/>
        <v>0</v>
      </c>
      <c r="Q16" s="81">
        <f t="shared" si="26"/>
        <v>0</v>
      </c>
      <c r="R16" s="81">
        <f t="shared" si="27"/>
        <v>0</v>
      </c>
      <c r="S16" s="570">
        <f>((Exposure!BF17*Exposure!BH17-1)*InputData!CH16+1)</f>
        <v>1</v>
      </c>
      <c r="T16" s="260">
        <f t="shared" si="15"/>
        <v>0</v>
      </c>
      <c r="U16" s="10">
        <f t="shared" si="1"/>
        <v>0</v>
      </c>
      <c r="V16" s="10">
        <f t="shared" si="2"/>
        <v>0</v>
      </c>
      <c r="W16" s="91">
        <f t="shared" si="3"/>
        <v>0</v>
      </c>
      <c r="X16" s="81">
        <f t="shared" si="4"/>
        <v>0</v>
      </c>
      <c r="Y16" s="81">
        <f t="shared" si="16"/>
        <v>0</v>
      </c>
      <c r="Z16" s="81">
        <f t="shared" si="5"/>
        <v>1</v>
      </c>
      <c r="AA16" s="81">
        <f t="shared" si="6"/>
        <v>1</v>
      </c>
      <c r="AB16" s="82">
        <f t="shared" si="28"/>
        <v>0</v>
      </c>
      <c r="AC16" s="11">
        <f t="shared" si="29"/>
        <v>0</v>
      </c>
      <c r="AD16" s="81">
        <f t="shared" si="30"/>
        <v>0</v>
      </c>
      <c r="AE16" s="11">
        <f t="shared" si="7"/>
        <v>0</v>
      </c>
      <c r="AF16" s="11">
        <f t="shared" si="8"/>
        <v>0</v>
      </c>
      <c r="AG16" s="11">
        <f t="shared" si="17"/>
        <v>0</v>
      </c>
      <c r="AH16" s="81">
        <f t="shared" si="18"/>
        <v>0</v>
      </c>
      <c r="AI16" s="81">
        <f t="shared" si="9"/>
        <v>0</v>
      </c>
      <c r="AJ16" s="82">
        <f t="shared" si="31"/>
        <v>0</v>
      </c>
      <c r="AK16" s="118">
        <f t="shared" si="19"/>
        <v>0</v>
      </c>
      <c r="AL16" s="118">
        <f t="shared" si="20"/>
        <v>0</v>
      </c>
      <c r="AM16" s="120">
        <f>AK16*InputData!I16</f>
        <v>0</v>
      </c>
      <c r="AN16" s="915">
        <f>AK16*LifeTable!G16*InputData!J16*EXP(-InputData!$BT$5*(B16-InputData!$B$1))</f>
        <v>0</v>
      </c>
      <c r="AO16" s="1026">
        <f>C16*(1-Q16)*LifeTable!G16</f>
        <v>0</v>
      </c>
      <c r="AP16" s="1027">
        <f>R16*LifeTable!G16</f>
        <v>0</v>
      </c>
      <c r="AQ16" s="1026">
        <f>T16*(1-AH16)*LifeTable!P16</f>
        <v>0</v>
      </c>
      <c r="AR16" s="1058">
        <f>AI16*LifeTable!P16</f>
        <v>0</v>
      </c>
      <c r="AS16" s="56">
        <f>(AQ16-AO16)*EXP(-InputData!$BT$6*(B16-InputData!$B$1))</f>
        <v>0</v>
      </c>
      <c r="AT16" s="58">
        <f>(AR16-AP16)*EXP(-InputData!$BT$6*(B16-InputData!$B$1))</f>
        <v>0</v>
      </c>
      <c r="AU16" s="1055">
        <v>11</v>
      </c>
    </row>
    <row r="17" spans="1:47">
      <c r="A17" t="s">
        <v>13</v>
      </c>
      <c r="B17">
        <f t="shared" si="21"/>
        <v>109</v>
      </c>
      <c r="C17" s="80">
        <f>InputData!G17*InputData!BX17</f>
        <v>0</v>
      </c>
      <c r="D17" s="81">
        <v>0</v>
      </c>
      <c r="E17" s="13">
        <f>InputData!H17*InputData!CC17</f>
        <v>0</v>
      </c>
      <c r="F17" s="81">
        <v>0</v>
      </c>
      <c r="G17" s="82">
        <f t="shared" si="10"/>
        <v>0</v>
      </c>
      <c r="H17" s="81">
        <f t="shared" si="11"/>
        <v>0</v>
      </c>
      <c r="I17" s="81">
        <f t="shared" si="12"/>
        <v>1</v>
      </c>
      <c r="J17" s="81">
        <f t="shared" si="0"/>
        <v>1</v>
      </c>
      <c r="K17" s="82">
        <f t="shared" si="22"/>
        <v>0</v>
      </c>
      <c r="L17" s="11">
        <f t="shared" si="23"/>
        <v>0</v>
      </c>
      <c r="M17" s="81">
        <f t="shared" si="24"/>
        <v>0</v>
      </c>
      <c r="N17" s="11">
        <f t="shared" si="25"/>
        <v>0</v>
      </c>
      <c r="O17" s="11">
        <f t="shared" si="13"/>
        <v>0</v>
      </c>
      <c r="P17" s="11">
        <f t="shared" si="14"/>
        <v>0</v>
      </c>
      <c r="Q17" s="81">
        <f t="shared" si="26"/>
        <v>0</v>
      </c>
      <c r="R17" s="81">
        <f t="shared" si="27"/>
        <v>0</v>
      </c>
      <c r="S17" s="570">
        <f>((Exposure!BF18*Exposure!BH18-1)*InputData!CH17+1)</f>
        <v>1</v>
      </c>
      <c r="T17" s="260">
        <f t="shared" si="15"/>
        <v>0</v>
      </c>
      <c r="U17" s="10">
        <f t="shared" si="1"/>
        <v>0</v>
      </c>
      <c r="V17" s="10">
        <f t="shared" si="2"/>
        <v>0</v>
      </c>
      <c r="W17" s="91">
        <f t="shared" si="3"/>
        <v>0</v>
      </c>
      <c r="X17" s="81">
        <f t="shared" si="4"/>
        <v>0</v>
      </c>
      <c r="Y17" s="81">
        <f t="shared" si="16"/>
        <v>0</v>
      </c>
      <c r="Z17" s="81">
        <f t="shared" si="5"/>
        <v>1</v>
      </c>
      <c r="AA17" s="81">
        <f t="shared" si="6"/>
        <v>1</v>
      </c>
      <c r="AB17" s="82">
        <f t="shared" si="28"/>
        <v>0</v>
      </c>
      <c r="AC17" s="11">
        <f t="shared" si="29"/>
        <v>0</v>
      </c>
      <c r="AD17" s="81">
        <f t="shared" si="30"/>
        <v>0</v>
      </c>
      <c r="AE17" s="11">
        <f t="shared" si="7"/>
        <v>0</v>
      </c>
      <c r="AF17" s="11">
        <f t="shared" si="8"/>
        <v>0</v>
      </c>
      <c r="AG17" s="11">
        <f t="shared" si="17"/>
        <v>0</v>
      </c>
      <c r="AH17" s="81">
        <f t="shared" si="18"/>
        <v>0</v>
      </c>
      <c r="AI17" s="81">
        <f t="shared" si="9"/>
        <v>0</v>
      </c>
      <c r="AJ17" s="82">
        <f t="shared" si="31"/>
        <v>0</v>
      </c>
      <c r="AK17" s="118">
        <f t="shared" si="19"/>
        <v>0</v>
      </c>
      <c r="AL17" s="118">
        <f t="shared" si="20"/>
        <v>0</v>
      </c>
      <c r="AM17" s="120">
        <f>AK17*InputData!I17</f>
        <v>0</v>
      </c>
      <c r="AN17" s="915">
        <f>AK17*LifeTable!G17*InputData!J17*EXP(-InputData!$BT$5*(B17-InputData!$B$1))</f>
        <v>0</v>
      </c>
      <c r="AO17" s="1026">
        <f>C17*(1-Q17)*LifeTable!G17</f>
        <v>0</v>
      </c>
      <c r="AP17" s="1027">
        <f>R17*LifeTable!G17</f>
        <v>0</v>
      </c>
      <c r="AQ17" s="1026">
        <f>T17*(1-AH17)*LifeTable!P17</f>
        <v>0</v>
      </c>
      <c r="AR17" s="1058">
        <f>AI17*LifeTable!P17</f>
        <v>0</v>
      </c>
      <c r="AS17" s="56">
        <f>(AQ17-AO17)*EXP(-InputData!$BT$6*(B17-InputData!$B$1))</f>
        <v>0</v>
      </c>
      <c r="AT17" s="58">
        <f>(AR17-AP17)*EXP(-InputData!$BT$6*(B17-InputData!$B$1))</f>
        <v>0</v>
      </c>
      <c r="AU17" s="1055">
        <v>12</v>
      </c>
    </row>
    <row r="18" spans="1:47">
      <c r="A18" t="s">
        <v>13</v>
      </c>
      <c r="B18">
        <f t="shared" si="21"/>
        <v>110</v>
      </c>
      <c r="C18" s="80">
        <f>InputData!G18*InputData!BX18</f>
        <v>0</v>
      </c>
      <c r="D18" s="81">
        <v>0</v>
      </c>
      <c r="E18" s="13">
        <f>InputData!H18*InputData!CC18</f>
        <v>0</v>
      </c>
      <c r="F18" s="81">
        <v>0</v>
      </c>
      <c r="G18" s="82">
        <f t="shared" si="10"/>
        <v>0</v>
      </c>
      <c r="H18" s="81">
        <f t="shared" si="11"/>
        <v>0</v>
      </c>
      <c r="I18" s="81">
        <f t="shared" si="12"/>
        <v>1</v>
      </c>
      <c r="J18" s="81">
        <f t="shared" si="0"/>
        <v>1</v>
      </c>
      <c r="K18" s="82">
        <f t="shared" si="22"/>
        <v>0</v>
      </c>
      <c r="L18" s="11">
        <f t="shared" si="23"/>
        <v>0</v>
      </c>
      <c r="M18" s="81">
        <f t="shared" si="24"/>
        <v>0</v>
      </c>
      <c r="N18" s="11">
        <f t="shared" si="25"/>
        <v>0</v>
      </c>
      <c r="O18" s="11">
        <f t="shared" si="13"/>
        <v>0</v>
      </c>
      <c r="P18" s="11">
        <f t="shared" si="14"/>
        <v>0</v>
      </c>
      <c r="Q18" s="81">
        <f t="shared" si="26"/>
        <v>0</v>
      </c>
      <c r="R18" s="81">
        <f t="shared" si="27"/>
        <v>0</v>
      </c>
      <c r="S18" s="570">
        <f>((Exposure!BF19*Exposure!BH19-1)*InputData!CH18+1)</f>
        <v>1</v>
      </c>
      <c r="T18" s="260">
        <f t="shared" si="15"/>
        <v>0</v>
      </c>
      <c r="U18" s="10">
        <f t="shared" si="1"/>
        <v>0</v>
      </c>
      <c r="V18" s="10">
        <f t="shared" si="2"/>
        <v>0</v>
      </c>
      <c r="W18" s="91">
        <f t="shared" si="3"/>
        <v>0</v>
      </c>
      <c r="X18" s="81">
        <f t="shared" si="4"/>
        <v>0</v>
      </c>
      <c r="Y18" s="81">
        <f t="shared" si="16"/>
        <v>0</v>
      </c>
      <c r="Z18" s="81">
        <f t="shared" si="5"/>
        <v>1</v>
      </c>
      <c r="AA18" s="81">
        <f t="shared" si="6"/>
        <v>1</v>
      </c>
      <c r="AB18" s="82">
        <f t="shared" si="28"/>
        <v>0</v>
      </c>
      <c r="AC18" s="11">
        <f t="shared" si="29"/>
        <v>0</v>
      </c>
      <c r="AD18" s="81">
        <f t="shared" si="30"/>
        <v>0</v>
      </c>
      <c r="AE18" s="11">
        <f t="shared" si="7"/>
        <v>0</v>
      </c>
      <c r="AF18" s="11">
        <f t="shared" si="8"/>
        <v>0</v>
      </c>
      <c r="AG18" s="11">
        <f t="shared" si="17"/>
        <v>0</v>
      </c>
      <c r="AH18" s="81">
        <f t="shared" si="18"/>
        <v>0</v>
      </c>
      <c r="AI18" s="81">
        <f t="shared" si="9"/>
        <v>0</v>
      </c>
      <c r="AJ18" s="82">
        <f t="shared" si="31"/>
        <v>0</v>
      </c>
      <c r="AK18" s="118">
        <f t="shared" si="19"/>
        <v>0</v>
      </c>
      <c r="AL18" s="118">
        <f t="shared" si="20"/>
        <v>0</v>
      </c>
      <c r="AM18" s="120">
        <f>AK18*InputData!I18</f>
        <v>0</v>
      </c>
      <c r="AN18" s="915">
        <f>AK18*LifeTable!G18*InputData!J18*EXP(-InputData!$BT$5*(B18-InputData!$B$1))</f>
        <v>0</v>
      </c>
      <c r="AO18" s="1026">
        <f>C18*(1-Q18)*LifeTable!G18</f>
        <v>0</v>
      </c>
      <c r="AP18" s="1027">
        <f>R18*LifeTable!G18</f>
        <v>0</v>
      </c>
      <c r="AQ18" s="1026">
        <f>T18*(1-AH18)*LifeTable!P18</f>
        <v>0</v>
      </c>
      <c r="AR18" s="1058">
        <f>AI18*LifeTable!P18</f>
        <v>0</v>
      </c>
      <c r="AS18" s="56">
        <f>(AQ18-AO18)*EXP(-InputData!$BT$6*(B18-InputData!$B$1))</f>
        <v>0</v>
      </c>
      <c r="AT18" s="58">
        <f>(AR18-AP18)*EXP(-InputData!$BT$6*(B18-InputData!$B$1))</f>
        <v>0</v>
      </c>
      <c r="AU18" s="1055">
        <v>13</v>
      </c>
    </row>
    <row r="19" spans="1:47">
      <c r="A19" t="s">
        <v>13</v>
      </c>
      <c r="B19">
        <f t="shared" si="21"/>
        <v>111</v>
      </c>
      <c r="C19" s="80">
        <f>InputData!G19*InputData!BX19</f>
        <v>0</v>
      </c>
      <c r="D19" s="81">
        <v>0</v>
      </c>
      <c r="E19" s="13">
        <f>InputData!H19*InputData!CC19</f>
        <v>0</v>
      </c>
      <c r="F19" s="81">
        <v>0</v>
      </c>
      <c r="G19" s="82">
        <f t="shared" si="10"/>
        <v>0</v>
      </c>
      <c r="H19" s="81">
        <f t="shared" si="11"/>
        <v>0</v>
      </c>
      <c r="I19" s="81">
        <f t="shared" si="12"/>
        <v>1</v>
      </c>
      <c r="J19" s="81">
        <f t="shared" si="0"/>
        <v>1</v>
      </c>
      <c r="K19" s="82">
        <f t="shared" si="22"/>
        <v>0</v>
      </c>
      <c r="L19" s="11">
        <f t="shared" si="23"/>
        <v>0</v>
      </c>
      <c r="M19" s="81">
        <f t="shared" si="24"/>
        <v>0</v>
      </c>
      <c r="N19" s="11">
        <f t="shared" si="25"/>
        <v>0</v>
      </c>
      <c r="O19" s="11">
        <f t="shared" si="13"/>
        <v>0</v>
      </c>
      <c r="P19" s="11">
        <f t="shared" si="14"/>
        <v>0</v>
      </c>
      <c r="Q19" s="81">
        <f t="shared" si="26"/>
        <v>0</v>
      </c>
      <c r="R19" s="81">
        <f t="shared" si="27"/>
        <v>0</v>
      </c>
      <c r="S19" s="570">
        <f>((Exposure!BF20*Exposure!BH20-1)*InputData!CH19+1)</f>
        <v>1</v>
      </c>
      <c r="T19" s="260">
        <f t="shared" si="15"/>
        <v>0</v>
      </c>
      <c r="U19" s="10">
        <f t="shared" si="1"/>
        <v>0</v>
      </c>
      <c r="V19" s="10">
        <f t="shared" si="2"/>
        <v>0</v>
      </c>
      <c r="W19" s="91">
        <f t="shared" si="3"/>
        <v>0</v>
      </c>
      <c r="X19" s="81">
        <f t="shared" si="4"/>
        <v>0</v>
      </c>
      <c r="Y19" s="81">
        <f t="shared" si="16"/>
        <v>0</v>
      </c>
      <c r="Z19" s="81">
        <f t="shared" si="5"/>
        <v>1</v>
      </c>
      <c r="AA19" s="81">
        <f t="shared" si="6"/>
        <v>1</v>
      </c>
      <c r="AB19" s="82">
        <f t="shared" si="28"/>
        <v>0</v>
      </c>
      <c r="AC19" s="11">
        <f t="shared" si="29"/>
        <v>0</v>
      </c>
      <c r="AD19" s="81">
        <f t="shared" si="30"/>
        <v>0</v>
      </c>
      <c r="AE19" s="11">
        <f t="shared" si="7"/>
        <v>0</v>
      </c>
      <c r="AF19" s="11">
        <f t="shared" si="8"/>
        <v>0</v>
      </c>
      <c r="AG19" s="11">
        <f t="shared" si="17"/>
        <v>0</v>
      </c>
      <c r="AH19" s="81">
        <f t="shared" si="18"/>
        <v>0</v>
      </c>
      <c r="AI19" s="81">
        <f t="shared" si="9"/>
        <v>0</v>
      </c>
      <c r="AJ19" s="82">
        <f t="shared" si="31"/>
        <v>0</v>
      </c>
      <c r="AK19" s="118">
        <f t="shared" si="19"/>
        <v>0</v>
      </c>
      <c r="AL19" s="118">
        <f t="shared" si="20"/>
        <v>0</v>
      </c>
      <c r="AM19" s="120">
        <f>AK19*InputData!I19</f>
        <v>0</v>
      </c>
      <c r="AN19" s="915">
        <f>AK19*LifeTable!G19*InputData!J19*EXP(-InputData!$BT$5*(B19-InputData!$B$1))</f>
        <v>0</v>
      </c>
      <c r="AO19" s="1026">
        <f>C19*(1-Q19)*LifeTable!G19</f>
        <v>0</v>
      </c>
      <c r="AP19" s="1027">
        <f>R19*LifeTable!G19</f>
        <v>0</v>
      </c>
      <c r="AQ19" s="1026">
        <f>T19*(1-AH19)*LifeTable!P19</f>
        <v>0</v>
      </c>
      <c r="AR19" s="1058">
        <f>AI19*LifeTable!P19</f>
        <v>0</v>
      </c>
      <c r="AS19" s="56">
        <f>(AQ19-AO19)*EXP(-InputData!$BT$6*(B19-InputData!$B$1))</f>
        <v>0</v>
      </c>
      <c r="AT19" s="58">
        <f>(AR19-AP19)*EXP(-InputData!$BT$6*(B19-InputData!$B$1))</f>
        <v>0</v>
      </c>
      <c r="AU19" s="1055">
        <v>14</v>
      </c>
    </row>
    <row r="20" spans="1:47">
      <c r="A20" t="s">
        <v>13</v>
      </c>
      <c r="B20">
        <f t="shared" si="21"/>
        <v>112</v>
      </c>
      <c r="C20" s="80">
        <f>InputData!G20*InputData!BX20</f>
        <v>0</v>
      </c>
      <c r="D20" s="81">
        <v>0</v>
      </c>
      <c r="E20" s="13">
        <f>InputData!H20*InputData!CC20</f>
        <v>0</v>
      </c>
      <c r="F20" s="81">
        <v>0</v>
      </c>
      <c r="G20" s="82">
        <f t="shared" si="10"/>
        <v>0</v>
      </c>
      <c r="H20" s="81">
        <f t="shared" si="11"/>
        <v>0</v>
      </c>
      <c r="I20" s="81">
        <f t="shared" si="12"/>
        <v>1</v>
      </c>
      <c r="J20" s="81">
        <f t="shared" si="0"/>
        <v>1</v>
      </c>
      <c r="K20" s="82">
        <f t="shared" si="22"/>
        <v>0</v>
      </c>
      <c r="L20" s="11">
        <f t="shared" si="23"/>
        <v>0</v>
      </c>
      <c r="M20" s="81">
        <f t="shared" si="24"/>
        <v>0</v>
      </c>
      <c r="N20" s="11">
        <f t="shared" si="25"/>
        <v>0</v>
      </c>
      <c r="O20" s="11">
        <f t="shared" si="13"/>
        <v>0</v>
      </c>
      <c r="P20" s="11">
        <f t="shared" si="14"/>
        <v>0</v>
      </c>
      <c r="Q20" s="81">
        <f t="shared" si="26"/>
        <v>0</v>
      </c>
      <c r="R20" s="81">
        <f t="shared" si="27"/>
        <v>0</v>
      </c>
      <c r="S20" s="570">
        <f>((Exposure!BF21*Exposure!BH21-1)*InputData!CH20+1)</f>
        <v>1</v>
      </c>
      <c r="T20" s="260">
        <f t="shared" si="15"/>
        <v>0</v>
      </c>
      <c r="U20" s="10">
        <f t="shared" si="1"/>
        <v>0</v>
      </c>
      <c r="V20" s="10">
        <f t="shared" si="2"/>
        <v>0</v>
      </c>
      <c r="W20" s="91">
        <f t="shared" si="3"/>
        <v>0</v>
      </c>
      <c r="X20" s="81">
        <f t="shared" si="4"/>
        <v>0</v>
      </c>
      <c r="Y20" s="81">
        <f t="shared" si="16"/>
        <v>0</v>
      </c>
      <c r="Z20" s="81">
        <f t="shared" si="5"/>
        <v>1</v>
      </c>
      <c r="AA20" s="81">
        <f t="shared" si="6"/>
        <v>1</v>
      </c>
      <c r="AB20" s="82">
        <f t="shared" si="28"/>
        <v>0</v>
      </c>
      <c r="AC20" s="11">
        <f t="shared" si="29"/>
        <v>0</v>
      </c>
      <c r="AD20" s="81">
        <f t="shared" si="30"/>
        <v>0</v>
      </c>
      <c r="AE20" s="11">
        <f t="shared" si="7"/>
        <v>0</v>
      </c>
      <c r="AF20" s="11">
        <f t="shared" si="8"/>
        <v>0</v>
      </c>
      <c r="AG20" s="11">
        <f t="shared" si="17"/>
        <v>0</v>
      </c>
      <c r="AH20" s="81">
        <f t="shared" si="18"/>
        <v>0</v>
      </c>
      <c r="AI20" s="81">
        <f t="shared" si="9"/>
        <v>0</v>
      </c>
      <c r="AJ20" s="82">
        <f t="shared" si="31"/>
        <v>0</v>
      </c>
      <c r="AK20" s="118">
        <f t="shared" si="19"/>
        <v>0</v>
      </c>
      <c r="AL20" s="118">
        <f t="shared" si="20"/>
        <v>0</v>
      </c>
      <c r="AM20" s="120">
        <f>AK20*InputData!I20</f>
        <v>0</v>
      </c>
      <c r="AN20" s="915">
        <f>AK20*LifeTable!G20*InputData!J20*EXP(-InputData!$BT$5*(B20-InputData!$B$1))</f>
        <v>0</v>
      </c>
      <c r="AO20" s="1026">
        <f>C20*(1-Q20)*LifeTable!G20</f>
        <v>0</v>
      </c>
      <c r="AP20" s="1027">
        <f>R20*LifeTable!G20</f>
        <v>0</v>
      </c>
      <c r="AQ20" s="1026">
        <f>T20*(1-AH20)*LifeTable!P20</f>
        <v>0</v>
      </c>
      <c r="AR20" s="1058">
        <f>AI20*LifeTable!P20</f>
        <v>0</v>
      </c>
      <c r="AS20" s="56">
        <f>(AQ20-AO20)*EXP(-InputData!$BT$6*(B20-InputData!$B$1))</f>
        <v>0</v>
      </c>
      <c r="AT20" s="58">
        <f>(AR20-AP20)*EXP(-InputData!$BT$6*(B20-InputData!$B$1))</f>
        <v>0</v>
      </c>
      <c r="AU20" s="1055">
        <v>15</v>
      </c>
    </row>
    <row r="21" spans="1:47">
      <c r="A21" t="s">
        <v>13</v>
      </c>
      <c r="B21">
        <f t="shared" si="21"/>
        <v>113</v>
      </c>
      <c r="C21" s="80">
        <f>InputData!G21*InputData!BX21</f>
        <v>0</v>
      </c>
      <c r="D21" s="81">
        <v>0</v>
      </c>
      <c r="E21" s="13">
        <f>InputData!H21*InputData!CC21</f>
        <v>0</v>
      </c>
      <c r="F21" s="81">
        <v>0</v>
      </c>
      <c r="G21" s="82">
        <f t="shared" si="10"/>
        <v>0</v>
      </c>
      <c r="H21" s="81">
        <f t="shared" si="11"/>
        <v>0</v>
      </c>
      <c r="I21" s="81">
        <f t="shared" si="12"/>
        <v>1</v>
      </c>
      <c r="J21" s="81">
        <f t="shared" si="0"/>
        <v>1</v>
      </c>
      <c r="K21" s="82">
        <f t="shared" si="22"/>
        <v>0</v>
      </c>
      <c r="L21" s="11">
        <f t="shared" si="23"/>
        <v>0</v>
      </c>
      <c r="M21" s="81">
        <f t="shared" si="24"/>
        <v>0</v>
      </c>
      <c r="N21" s="11">
        <f t="shared" si="25"/>
        <v>0</v>
      </c>
      <c r="O21" s="11">
        <f t="shared" si="13"/>
        <v>0</v>
      </c>
      <c r="P21" s="11">
        <f t="shared" si="14"/>
        <v>0</v>
      </c>
      <c r="Q21" s="81">
        <f t="shared" si="26"/>
        <v>0</v>
      </c>
      <c r="R21" s="81">
        <f t="shared" si="27"/>
        <v>0</v>
      </c>
      <c r="S21" s="570">
        <f>((Exposure!BF22*Exposure!BH22-1)*InputData!CH21+1)</f>
        <v>1</v>
      </c>
      <c r="T21" s="260">
        <f t="shared" si="15"/>
        <v>0</v>
      </c>
      <c r="U21" s="10">
        <f t="shared" si="1"/>
        <v>0</v>
      </c>
      <c r="V21" s="10">
        <f t="shared" si="2"/>
        <v>0</v>
      </c>
      <c r="W21" s="91">
        <f t="shared" si="3"/>
        <v>0</v>
      </c>
      <c r="X21" s="81">
        <f t="shared" si="4"/>
        <v>0</v>
      </c>
      <c r="Y21" s="81">
        <f t="shared" si="16"/>
        <v>0</v>
      </c>
      <c r="Z21" s="81">
        <f t="shared" si="5"/>
        <v>1</v>
      </c>
      <c r="AA21" s="81">
        <f t="shared" si="6"/>
        <v>1</v>
      </c>
      <c r="AB21" s="82">
        <f t="shared" si="28"/>
        <v>0</v>
      </c>
      <c r="AC21" s="11">
        <f t="shared" si="29"/>
        <v>0</v>
      </c>
      <c r="AD21" s="81">
        <f t="shared" si="30"/>
        <v>0</v>
      </c>
      <c r="AE21" s="11">
        <f t="shared" si="7"/>
        <v>0</v>
      </c>
      <c r="AF21" s="11">
        <f t="shared" si="8"/>
        <v>0</v>
      </c>
      <c r="AG21" s="11">
        <f t="shared" si="17"/>
        <v>0</v>
      </c>
      <c r="AH21" s="81">
        <f t="shared" si="18"/>
        <v>0</v>
      </c>
      <c r="AI21" s="81">
        <f t="shared" si="9"/>
        <v>0</v>
      </c>
      <c r="AJ21" s="82">
        <f t="shared" si="31"/>
        <v>0</v>
      </c>
      <c r="AK21" s="118">
        <f t="shared" si="19"/>
        <v>0</v>
      </c>
      <c r="AL21" s="118">
        <f t="shared" si="20"/>
        <v>0</v>
      </c>
      <c r="AM21" s="120">
        <f>AK21*InputData!I21</f>
        <v>0</v>
      </c>
      <c r="AN21" s="915">
        <f>AK21*LifeTable!G21*InputData!J21*EXP(-InputData!$BT$5*(B21-InputData!$B$1))</f>
        <v>0</v>
      </c>
      <c r="AO21" s="1026">
        <f>C21*(1-Q21)*LifeTable!G21</f>
        <v>0</v>
      </c>
      <c r="AP21" s="1027">
        <f>R21*LifeTable!G21</f>
        <v>0</v>
      </c>
      <c r="AQ21" s="1026">
        <f>T21*(1-AH21)*LifeTable!P21</f>
        <v>0</v>
      </c>
      <c r="AR21" s="1058">
        <f>AI21*LifeTable!P21</f>
        <v>0</v>
      </c>
      <c r="AS21" s="56">
        <f>(AQ21-AO21)*EXP(-InputData!$BT$6*(B21-InputData!$B$1))</f>
        <v>0</v>
      </c>
      <c r="AT21" s="58">
        <f>(AR21-AP21)*EXP(-InputData!$BT$6*(B21-InputData!$B$1))</f>
        <v>0</v>
      </c>
      <c r="AU21" s="1055">
        <v>16</v>
      </c>
    </row>
    <row r="22" spans="1:47">
      <c r="A22" t="s">
        <v>13</v>
      </c>
      <c r="B22">
        <f t="shared" si="21"/>
        <v>114</v>
      </c>
      <c r="C22" s="80">
        <f>InputData!G22*InputData!BX22</f>
        <v>0</v>
      </c>
      <c r="D22" s="81">
        <v>0</v>
      </c>
      <c r="E22" s="13">
        <f>InputData!H22*InputData!CC22</f>
        <v>0</v>
      </c>
      <c r="F22" s="81">
        <v>0</v>
      </c>
      <c r="G22" s="82">
        <f t="shared" si="10"/>
        <v>0</v>
      </c>
      <c r="H22" s="81">
        <f t="shared" si="11"/>
        <v>0</v>
      </c>
      <c r="I22" s="81">
        <f t="shared" si="12"/>
        <v>1</v>
      </c>
      <c r="J22" s="81">
        <f t="shared" si="0"/>
        <v>1</v>
      </c>
      <c r="K22" s="82">
        <f t="shared" si="22"/>
        <v>0</v>
      </c>
      <c r="L22" s="11">
        <f t="shared" si="23"/>
        <v>0</v>
      </c>
      <c r="M22" s="81">
        <f t="shared" si="24"/>
        <v>0</v>
      </c>
      <c r="N22" s="11">
        <f t="shared" si="25"/>
        <v>0</v>
      </c>
      <c r="O22" s="11">
        <f t="shared" si="13"/>
        <v>0</v>
      </c>
      <c r="P22" s="11">
        <f t="shared" si="14"/>
        <v>0</v>
      </c>
      <c r="Q22" s="81">
        <f t="shared" si="26"/>
        <v>0</v>
      </c>
      <c r="R22" s="81">
        <f t="shared" si="27"/>
        <v>0</v>
      </c>
      <c r="S22" s="570">
        <f>((Exposure!BF23*Exposure!BH23-1)*InputData!CH22+1)</f>
        <v>1</v>
      </c>
      <c r="T22" s="260">
        <f t="shared" si="15"/>
        <v>0</v>
      </c>
      <c r="U22" s="10">
        <f t="shared" si="1"/>
        <v>0</v>
      </c>
      <c r="V22" s="10">
        <f t="shared" si="2"/>
        <v>0</v>
      </c>
      <c r="W22" s="91">
        <f t="shared" si="3"/>
        <v>0</v>
      </c>
      <c r="X22" s="81">
        <f t="shared" si="4"/>
        <v>0</v>
      </c>
      <c r="Y22" s="81">
        <f t="shared" si="16"/>
        <v>0</v>
      </c>
      <c r="Z22" s="81">
        <f t="shared" si="5"/>
        <v>1</v>
      </c>
      <c r="AA22" s="81">
        <f t="shared" si="6"/>
        <v>1</v>
      </c>
      <c r="AB22" s="82">
        <f t="shared" si="28"/>
        <v>0</v>
      </c>
      <c r="AC22" s="11">
        <f t="shared" si="29"/>
        <v>0</v>
      </c>
      <c r="AD22" s="81">
        <f t="shared" si="30"/>
        <v>0</v>
      </c>
      <c r="AE22" s="11">
        <f t="shared" si="7"/>
        <v>0</v>
      </c>
      <c r="AF22" s="11">
        <f t="shared" si="8"/>
        <v>0</v>
      </c>
      <c r="AG22" s="11">
        <f t="shared" si="17"/>
        <v>0</v>
      </c>
      <c r="AH22" s="81">
        <f t="shared" si="18"/>
        <v>0</v>
      </c>
      <c r="AI22" s="81">
        <f t="shared" si="9"/>
        <v>0</v>
      </c>
      <c r="AJ22" s="82">
        <f t="shared" si="31"/>
        <v>0</v>
      </c>
      <c r="AK22" s="118">
        <f t="shared" si="19"/>
        <v>0</v>
      </c>
      <c r="AL22" s="118">
        <f t="shared" si="20"/>
        <v>0</v>
      </c>
      <c r="AM22" s="120">
        <f>AK22*InputData!I22</f>
        <v>0</v>
      </c>
      <c r="AN22" s="915">
        <f>AK22*LifeTable!G22*InputData!J22*EXP(-InputData!$BT$5*(B22-InputData!$B$1))</f>
        <v>0</v>
      </c>
      <c r="AO22" s="1026">
        <f>C22*(1-Q22)*LifeTable!G22</f>
        <v>0</v>
      </c>
      <c r="AP22" s="1027">
        <f>R22*LifeTable!G22</f>
        <v>0</v>
      </c>
      <c r="AQ22" s="1026">
        <f>T22*(1-AH22)*LifeTable!P22</f>
        <v>0</v>
      </c>
      <c r="AR22" s="1058">
        <f>AI22*LifeTable!P22</f>
        <v>0</v>
      </c>
      <c r="AS22" s="56">
        <f>(AQ22-AO22)*EXP(-InputData!$BT$6*(B22-InputData!$B$1))</f>
        <v>0</v>
      </c>
      <c r="AT22" s="58">
        <f>(AR22-AP22)*EXP(-InputData!$BT$6*(B22-InputData!$B$1))</f>
        <v>0</v>
      </c>
      <c r="AU22" s="1055">
        <v>17</v>
      </c>
    </row>
    <row r="23" spans="1:47">
      <c r="A23" t="s">
        <v>13</v>
      </c>
      <c r="B23">
        <f t="shared" si="21"/>
        <v>115</v>
      </c>
      <c r="C23" s="80">
        <f>InputData!G23*InputData!BX23</f>
        <v>0</v>
      </c>
      <c r="D23" s="81">
        <v>0</v>
      </c>
      <c r="E23" s="13">
        <f>InputData!H23*InputData!CC23</f>
        <v>0</v>
      </c>
      <c r="F23" s="81">
        <v>0</v>
      </c>
      <c r="G23" s="82">
        <f t="shared" si="10"/>
        <v>0</v>
      </c>
      <c r="H23" s="81">
        <f t="shared" si="11"/>
        <v>0</v>
      </c>
      <c r="I23" s="81">
        <f t="shared" si="12"/>
        <v>1</v>
      </c>
      <c r="J23" s="81">
        <f t="shared" si="0"/>
        <v>1</v>
      </c>
      <c r="K23" s="82">
        <f t="shared" si="22"/>
        <v>0</v>
      </c>
      <c r="L23" s="11">
        <f t="shared" si="23"/>
        <v>0</v>
      </c>
      <c r="M23" s="81">
        <f t="shared" si="24"/>
        <v>0</v>
      </c>
      <c r="N23" s="11">
        <f t="shared" si="25"/>
        <v>0</v>
      </c>
      <c r="O23" s="11">
        <f t="shared" si="13"/>
        <v>0</v>
      </c>
      <c r="P23" s="11">
        <f t="shared" si="14"/>
        <v>0</v>
      </c>
      <c r="Q23" s="81">
        <f t="shared" si="26"/>
        <v>0</v>
      </c>
      <c r="R23" s="81">
        <f t="shared" si="27"/>
        <v>0</v>
      </c>
      <c r="S23" s="570">
        <f>((Exposure!BF24*Exposure!BH24-1)*InputData!CH23+1)</f>
        <v>1</v>
      </c>
      <c r="T23" s="260">
        <f t="shared" si="15"/>
        <v>0</v>
      </c>
      <c r="U23" s="10">
        <f t="shared" si="1"/>
        <v>0</v>
      </c>
      <c r="V23" s="10">
        <f t="shared" si="2"/>
        <v>0</v>
      </c>
      <c r="W23" s="91">
        <f t="shared" si="3"/>
        <v>0</v>
      </c>
      <c r="X23" s="81">
        <f t="shared" si="4"/>
        <v>0</v>
      </c>
      <c r="Y23" s="81">
        <f t="shared" si="16"/>
        <v>0</v>
      </c>
      <c r="Z23" s="81">
        <f t="shared" si="5"/>
        <v>1</v>
      </c>
      <c r="AA23" s="81">
        <f t="shared" si="6"/>
        <v>1</v>
      </c>
      <c r="AB23" s="82">
        <f t="shared" si="28"/>
        <v>0</v>
      </c>
      <c r="AC23" s="11">
        <f t="shared" si="29"/>
        <v>0</v>
      </c>
      <c r="AD23" s="81">
        <f t="shared" si="30"/>
        <v>0</v>
      </c>
      <c r="AE23" s="11">
        <f t="shared" si="7"/>
        <v>0</v>
      </c>
      <c r="AF23" s="11">
        <f t="shared" si="8"/>
        <v>0</v>
      </c>
      <c r="AG23" s="11">
        <f t="shared" si="17"/>
        <v>0</v>
      </c>
      <c r="AH23" s="81">
        <f t="shared" si="18"/>
        <v>0</v>
      </c>
      <c r="AI23" s="81">
        <f t="shared" si="9"/>
        <v>0</v>
      </c>
      <c r="AJ23" s="82">
        <f t="shared" si="31"/>
        <v>0</v>
      </c>
      <c r="AK23" s="118">
        <f t="shared" si="19"/>
        <v>0</v>
      </c>
      <c r="AL23" s="118">
        <f t="shared" si="20"/>
        <v>0</v>
      </c>
      <c r="AM23" s="120">
        <f>AK23*InputData!I23</f>
        <v>0</v>
      </c>
      <c r="AN23" s="915">
        <f>AK23*LifeTable!G23*InputData!J23*EXP(-InputData!$BT$5*(B23-InputData!$B$1))</f>
        <v>0</v>
      </c>
      <c r="AO23" s="1026">
        <f>C23*(1-Q23)*LifeTable!G23</f>
        <v>0</v>
      </c>
      <c r="AP23" s="1027">
        <f>R23*LifeTable!G23</f>
        <v>0</v>
      </c>
      <c r="AQ23" s="1026">
        <f>T23*(1-AH23)*LifeTable!P23</f>
        <v>0</v>
      </c>
      <c r="AR23" s="1058">
        <f>AI23*LifeTable!P23</f>
        <v>0</v>
      </c>
      <c r="AS23" s="56">
        <f>(AQ23-AO23)*EXP(-InputData!$BT$6*(B23-InputData!$B$1))</f>
        <v>0</v>
      </c>
      <c r="AT23" s="58">
        <f>(AR23-AP23)*EXP(-InputData!$BT$6*(B23-InputData!$B$1))</f>
        <v>0</v>
      </c>
      <c r="AU23" s="1055">
        <v>18</v>
      </c>
    </row>
    <row r="24" spans="1:47">
      <c r="A24" t="s">
        <v>13</v>
      </c>
      <c r="B24">
        <f t="shared" si="21"/>
        <v>116</v>
      </c>
      <c r="C24" s="80">
        <f>InputData!G24*InputData!BX24</f>
        <v>0</v>
      </c>
      <c r="D24" s="81">
        <v>0</v>
      </c>
      <c r="E24" s="13">
        <f>InputData!H24*InputData!CC24</f>
        <v>0</v>
      </c>
      <c r="F24" s="81">
        <v>0</v>
      </c>
      <c r="G24" s="82">
        <f t="shared" si="10"/>
        <v>0</v>
      </c>
      <c r="H24" s="81">
        <f t="shared" si="11"/>
        <v>0</v>
      </c>
      <c r="I24" s="81">
        <f t="shared" si="12"/>
        <v>1</v>
      </c>
      <c r="J24" s="81">
        <f t="shared" si="0"/>
        <v>1</v>
      </c>
      <c r="K24" s="82">
        <f t="shared" si="22"/>
        <v>0</v>
      </c>
      <c r="L24" s="11">
        <f t="shared" si="23"/>
        <v>0</v>
      </c>
      <c r="M24" s="81">
        <f t="shared" si="24"/>
        <v>0</v>
      </c>
      <c r="N24" s="11">
        <f t="shared" si="25"/>
        <v>0</v>
      </c>
      <c r="O24" s="11">
        <f t="shared" si="13"/>
        <v>0</v>
      </c>
      <c r="P24" s="11">
        <f t="shared" si="14"/>
        <v>0</v>
      </c>
      <c r="Q24" s="81">
        <f t="shared" si="26"/>
        <v>0</v>
      </c>
      <c r="R24" s="81">
        <f t="shared" si="27"/>
        <v>0</v>
      </c>
      <c r="S24" s="570">
        <f>((Exposure!BF25*Exposure!BH25-1)*InputData!CH24+1)</f>
        <v>1</v>
      </c>
      <c r="T24" s="260">
        <f t="shared" si="15"/>
        <v>0</v>
      </c>
      <c r="U24" s="10">
        <f t="shared" si="1"/>
        <v>0</v>
      </c>
      <c r="V24" s="10">
        <f t="shared" si="2"/>
        <v>0</v>
      </c>
      <c r="W24" s="91">
        <f t="shared" si="3"/>
        <v>0</v>
      </c>
      <c r="X24" s="81">
        <f t="shared" si="4"/>
        <v>0</v>
      </c>
      <c r="Y24" s="81">
        <f t="shared" si="16"/>
        <v>0</v>
      </c>
      <c r="Z24" s="81">
        <f t="shared" si="5"/>
        <v>1</v>
      </c>
      <c r="AA24" s="81">
        <f t="shared" si="6"/>
        <v>1</v>
      </c>
      <c r="AB24" s="82">
        <f t="shared" si="28"/>
        <v>0</v>
      </c>
      <c r="AC24" s="11">
        <f t="shared" si="29"/>
        <v>0</v>
      </c>
      <c r="AD24" s="81">
        <f t="shared" si="30"/>
        <v>0</v>
      </c>
      <c r="AE24" s="11">
        <f t="shared" si="7"/>
        <v>0</v>
      </c>
      <c r="AF24" s="11">
        <f t="shared" si="8"/>
        <v>0</v>
      </c>
      <c r="AG24" s="11">
        <f t="shared" si="17"/>
        <v>0</v>
      </c>
      <c r="AH24" s="81">
        <f t="shared" si="18"/>
        <v>0</v>
      </c>
      <c r="AI24" s="81">
        <f t="shared" si="9"/>
        <v>0</v>
      </c>
      <c r="AJ24" s="82">
        <f t="shared" si="31"/>
        <v>0</v>
      </c>
      <c r="AK24" s="118">
        <f t="shared" si="19"/>
        <v>0</v>
      </c>
      <c r="AL24" s="118">
        <f t="shared" si="20"/>
        <v>0</v>
      </c>
      <c r="AM24" s="120">
        <f>AK24*InputData!I24</f>
        <v>0</v>
      </c>
      <c r="AN24" s="915">
        <f>AK24*LifeTable!G24*InputData!J24*EXP(-InputData!$BT$5*(B24-InputData!$B$1))</f>
        <v>0</v>
      </c>
      <c r="AO24" s="1026">
        <f>C24*(1-Q24)*LifeTable!G24</f>
        <v>0</v>
      </c>
      <c r="AP24" s="1027">
        <f>R24*LifeTable!G24</f>
        <v>0</v>
      </c>
      <c r="AQ24" s="1026">
        <f>T24*(1-AH24)*LifeTable!P24</f>
        <v>0</v>
      </c>
      <c r="AR24" s="1058">
        <f>AI24*LifeTable!P24</f>
        <v>0</v>
      </c>
      <c r="AS24" s="56">
        <f>(AQ24-AO24)*EXP(-InputData!$BT$6*(B24-InputData!$B$1))</f>
        <v>0</v>
      </c>
      <c r="AT24" s="58">
        <f>(AR24-AP24)*EXP(-InputData!$BT$6*(B24-InputData!$B$1))</f>
        <v>0</v>
      </c>
      <c r="AU24" s="1055">
        <v>19</v>
      </c>
    </row>
    <row r="25" spans="1:47">
      <c r="A25" t="s">
        <v>13</v>
      </c>
      <c r="B25">
        <f t="shared" si="21"/>
        <v>117</v>
      </c>
      <c r="C25" s="80">
        <f>InputData!G25*InputData!BX25</f>
        <v>0</v>
      </c>
      <c r="D25" s="81">
        <v>0</v>
      </c>
      <c r="E25" s="13">
        <f>InputData!H25*InputData!CC25</f>
        <v>0</v>
      </c>
      <c r="F25" s="81">
        <v>0</v>
      </c>
      <c r="G25" s="82">
        <f t="shared" si="10"/>
        <v>0</v>
      </c>
      <c r="H25" s="81">
        <f t="shared" si="11"/>
        <v>0</v>
      </c>
      <c r="I25" s="81">
        <f t="shared" si="12"/>
        <v>1</v>
      </c>
      <c r="J25" s="81">
        <f t="shared" si="0"/>
        <v>1</v>
      </c>
      <c r="K25" s="82">
        <f t="shared" si="22"/>
        <v>0</v>
      </c>
      <c r="L25" s="11">
        <f t="shared" si="23"/>
        <v>0</v>
      </c>
      <c r="M25" s="81">
        <f t="shared" si="24"/>
        <v>0</v>
      </c>
      <c r="N25" s="11">
        <f t="shared" si="25"/>
        <v>0</v>
      </c>
      <c r="O25" s="11">
        <f t="shared" si="13"/>
        <v>0</v>
      </c>
      <c r="P25" s="11">
        <f t="shared" si="14"/>
        <v>0</v>
      </c>
      <c r="Q25" s="81">
        <f t="shared" si="26"/>
        <v>0</v>
      </c>
      <c r="R25" s="81">
        <f t="shared" si="27"/>
        <v>0</v>
      </c>
      <c r="S25" s="570">
        <f>((Exposure!BF26*Exposure!BH26-1)*InputData!CH25+1)</f>
        <v>1</v>
      </c>
      <c r="T25" s="260">
        <f t="shared" si="15"/>
        <v>0</v>
      </c>
      <c r="U25" s="10">
        <f t="shared" si="1"/>
        <v>0</v>
      </c>
      <c r="V25" s="10">
        <f t="shared" si="2"/>
        <v>0</v>
      </c>
      <c r="W25" s="91">
        <f t="shared" si="3"/>
        <v>0</v>
      </c>
      <c r="X25" s="81">
        <f t="shared" si="4"/>
        <v>0</v>
      </c>
      <c r="Y25" s="81">
        <f t="shared" si="16"/>
        <v>0</v>
      </c>
      <c r="Z25" s="81">
        <f t="shared" si="5"/>
        <v>1</v>
      </c>
      <c r="AA25" s="81">
        <f t="shared" si="6"/>
        <v>1</v>
      </c>
      <c r="AB25" s="82">
        <f t="shared" si="28"/>
        <v>0</v>
      </c>
      <c r="AC25" s="11">
        <f t="shared" si="29"/>
        <v>0</v>
      </c>
      <c r="AD25" s="81">
        <f t="shared" si="30"/>
        <v>0</v>
      </c>
      <c r="AE25" s="11">
        <f t="shared" si="7"/>
        <v>0</v>
      </c>
      <c r="AF25" s="11">
        <f t="shared" si="8"/>
        <v>0</v>
      </c>
      <c r="AG25" s="11">
        <f t="shared" si="17"/>
        <v>0</v>
      </c>
      <c r="AH25" s="81">
        <f t="shared" si="18"/>
        <v>0</v>
      </c>
      <c r="AI25" s="81">
        <f t="shared" si="9"/>
        <v>0</v>
      </c>
      <c r="AJ25" s="82">
        <f t="shared" si="31"/>
        <v>0</v>
      </c>
      <c r="AK25" s="118">
        <f t="shared" si="19"/>
        <v>0</v>
      </c>
      <c r="AL25" s="118">
        <f t="shared" si="20"/>
        <v>0</v>
      </c>
      <c r="AM25" s="120">
        <f>AK25*InputData!I25</f>
        <v>0</v>
      </c>
      <c r="AN25" s="915">
        <f>AK25*LifeTable!G25*InputData!J25*EXP(-InputData!$BT$5*(B25-InputData!$B$1))</f>
        <v>0</v>
      </c>
      <c r="AO25" s="1026">
        <f>C25*(1-Q25)*LifeTable!G25</f>
        <v>0</v>
      </c>
      <c r="AP25" s="1027">
        <f>R25*LifeTable!G25</f>
        <v>0</v>
      </c>
      <c r="AQ25" s="1026">
        <f>T25*(1-AH25)*LifeTable!P25</f>
        <v>0</v>
      </c>
      <c r="AR25" s="1058">
        <f>AI25*LifeTable!P25</f>
        <v>0</v>
      </c>
      <c r="AS25" s="56">
        <f>(AQ25-AO25)*EXP(-InputData!$BT$6*(B25-InputData!$B$1))</f>
        <v>0</v>
      </c>
      <c r="AT25" s="58">
        <f>(AR25-AP25)*EXP(-InputData!$BT$6*(B25-InputData!$B$1))</f>
        <v>0</v>
      </c>
      <c r="AU25" s="1055">
        <v>20</v>
      </c>
    </row>
    <row r="26" spans="1:47">
      <c r="A26" t="s">
        <v>13</v>
      </c>
      <c r="B26">
        <f t="shared" si="21"/>
        <v>118</v>
      </c>
      <c r="C26" s="80">
        <f>InputData!G26*InputData!BX26</f>
        <v>0</v>
      </c>
      <c r="D26" s="81">
        <v>0</v>
      </c>
      <c r="E26" s="13">
        <f>InputData!H26*InputData!CC26</f>
        <v>0</v>
      </c>
      <c r="F26" s="81">
        <v>0</v>
      </c>
      <c r="G26" s="82">
        <f t="shared" si="10"/>
        <v>0</v>
      </c>
      <c r="H26" s="81">
        <f t="shared" si="11"/>
        <v>0</v>
      </c>
      <c r="I26" s="81">
        <f t="shared" si="12"/>
        <v>1</v>
      </c>
      <c r="J26" s="81">
        <f t="shared" si="0"/>
        <v>1</v>
      </c>
      <c r="K26" s="82">
        <f t="shared" si="22"/>
        <v>0</v>
      </c>
      <c r="L26" s="11">
        <f t="shared" si="23"/>
        <v>0</v>
      </c>
      <c r="M26" s="81">
        <f t="shared" si="24"/>
        <v>0</v>
      </c>
      <c r="N26" s="11">
        <f t="shared" si="25"/>
        <v>0</v>
      </c>
      <c r="O26" s="11">
        <f t="shared" si="13"/>
        <v>0</v>
      </c>
      <c r="P26" s="11">
        <f t="shared" si="14"/>
        <v>0</v>
      </c>
      <c r="Q26" s="81">
        <f t="shared" si="26"/>
        <v>0</v>
      </c>
      <c r="R26" s="81">
        <f t="shared" si="27"/>
        <v>0</v>
      </c>
      <c r="S26" s="570">
        <f>((Exposure!BF27*Exposure!BH27-1)*InputData!CH26+1)</f>
        <v>1</v>
      </c>
      <c r="T26" s="260">
        <f t="shared" si="15"/>
        <v>0</v>
      </c>
      <c r="U26" s="10">
        <f t="shared" si="1"/>
        <v>0</v>
      </c>
      <c r="V26" s="10">
        <f t="shared" si="2"/>
        <v>0</v>
      </c>
      <c r="W26" s="91">
        <f t="shared" si="3"/>
        <v>0</v>
      </c>
      <c r="X26" s="81">
        <f t="shared" si="4"/>
        <v>0</v>
      </c>
      <c r="Y26" s="81">
        <f t="shared" si="16"/>
        <v>0</v>
      </c>
      <c r="Z26" s="81">
        <f t="shared" si="5"/>
        <v>1</v>
      </c>
      <c r="AA26" s="81">
        <f t="shared" si="6"/>
        <v>1</v>
      </c>
      <c r="AB26" s="82">
        <f t="shared" si="28"/>
        <v>0</v>
      </c>
      <c r="AC26" s="11">
        <f t="shared" si="29"/>
        <v>0</v>
      </c>
      <c r="AD26" s="81">
        <f t="shared" si="30"/>
        <v>0</v>
      </c>
      <c r="AE26" s="11">
        <f t="shared" si="7"/>
        <v>0</v>
      </c>
      <c r="AF26" s="11">
        <f t="shared" si="8"/>
        <v>0</v>
      </c>
      <c r="AG26" s="11">
        <f t="shared" si="17"/>
        <v>0</v>
      </c>
      <c r="AH26" s="81">
        <f t="shared" si="18"/>
        <v>0</v>
      </c>
      <c r="AI26" s="81">
        <f t="shared" si="9"/>
        <v>0</v>
      </c>
      <c r="AJ26" s="82">
        <f t="shared" si="31"/>
        <v>0</v>
      </c>
      <c r="AK26" s="118">
        <f t="shared" si="19"/>
        <v>0</v>
      </c>
      <c r="AL26" s="118">
        <f t="shared" si="20"/>
        <v>0</v>
      </c>
      <c r="AM26" s="120">
        <f>AK26*InputData!I26</f>
        <v>0</v>
      </c>
      <c r="AN26" s="915">
        <f>AK26*LifeTable!G26*InputData!J26*EXP(-InputData!$BT$5*(B26-InputData!$B$1))</f>
        <v>0</v>
      </c>
      <c r="AO26" s="1026">
        <f>C26*(1-Q26)*LifeTable!G26</f>
        <v>0</v>
      </c>
      <c r="AP26" s="1027">
        <f>R26*LifeTable!G26</f>
        <v>0</v>
      </c>
      <c r="AQ26" s="1026">
        <f>T26*(1-AH26)*LifeTable!P26</f>
        <v>0</v>
      </c>
      <c r="AR26" s="1058">
        <f>AI26*LifeTable!P26</f>
        <v>0</v>
      </c>
      <c r="AS26" s="56">
        <f>(AQ26-AO26)*EXP(-InputData!$BT$6*(B26-InputData!$B$1))</f>
        <v>0</v>
      </c>
      <c r="AT26" s="58">
        <f>(AR26-AP26)*EXP(-InputData!$BT$6*(B26-InputData!$B$1))</f>
        <v>0</v>
      </c>
      <c r="AU26" s="1055">
        <v>21</v>
      </c>
    </row>
    <row r="27" spans="1:47">
      <c r="A27" t="s">
        <v>13</v>
      </c>
      <c r="B27">
        <f t="shared" si="21"/>
        <v>119</v>
      </c>
      <c r="C27" s="80">
        <f>InputData!G27*InputData!BX27</f>
        <v>0</v>
      </c>
      <c r="D27" s="81">
        <v>0</v>
      </c>
      <c r="E27" s="13">
        <f>InputData!H27*InputData!CC27</f>
        <v>0</v>
      </c>
      <c r="F27" s="81">
        <v>0</v>
      </c>
      <c r="G27" s="82">
        <f t="shared" si="10"/>
        <v>0</v>
      </c>
      <c r="H27" s="81">
        <f t="shared" si="11"/>
        <v>0</v>
      </c>
      <c r="I27" s="81">
        <f t="shared" si="12"/>
        <v>1</v>
      </c>
      <c r="J27" s="81">
        <f t="shared" si="0"/>
        <v>1</v>
      </c>
      <c r="K27" s="82">
        <f t="shared" si="22"/>
        <v>0</v>
      </c>
      <c r="L27" s="11">
        <f t="shared" si="23"/>
        <v>0</v>
      </c>
      <c r="M27" s="81">
        <f t="shared" si="24"/>
        <v>0</v>
      </c>
      <c r="N27" s="11">
        <f t="shared" si="25"/>
        <v>0</v>
      </c>
      <c r="O27" s="11">
        <f t="shared" si="13"/>
        <v>0</v>
      </c>
      <c r="P27" s="11">
        <f t="shared" si="14"/>
        <v>0</v>
      </c>
      <c r="Q27" s="81">
        <f t="shared" si="26"/>
        <v>0</v>
      </c>
      <c r="R27" s="81">
        <f t="shared" si="27"/>
        <v>0</v>
      </c>
      <c r="S27" s="570">
        <f>((Exposure!BF28*Exposure!BH28-1)*InputData!CH27+1)</f>
        <v>1</v>
      </c>
      <c r="T27" s="260">
        <f t="shared" si="15"/>
        <v>0</v>
      </c>
      <c r="U27" s="10">
        <f t="shared" si="1"/>
        <v>0</v>
      </c>
      <c r="V27" s="10">
        <f t="shared" si="2"/>
        <v>0</v>
      </c>
      <c r="W27" s="91">
        <f t="shared" si="3"/>
        <v>0</v>
      </c>
      <c r="X27" s="81">
        <f t="shared" si="4"/>
        <v>0</v>
      </c>
      <c r="Y27" s="81">
        <f t="shared" si="16"/>
        <v>0</v>
      </c>
      <c r="Z27" s="81">
        <f t="shared" si="5"/>
        <v>1</v>
      </c>
      <c r="AA27" s="81">
        <f t="shared" si="6"/>
        <v>1</v>
      </c>
      <c r="AB27" s="82">
        <f t="shared" si="28"/>
        <v>0</v>
      </c>
      <c r="AC27" s="11">
        <f t="shared" si="29"/>
        <v>0</v>
      </c>
      <c r="AD27" s="81">
        <f t="shared" si="30"/>
        <v>0</v>
      </c>
      <c r="AE27" s="11">
        <f t="shared" si="7"/>
        <v>0</v>
      </c>
      <c r="AF27" s="11">
        <f t="shared" si="8"/>
        <v>0</v>
      </c>
      <c r="AG27" s="11">
        <f t="shared" si="17"/>
        <v>0</v>
      </c>
      <c r="AH27" s="81">
        <f t="shared" si="18"/>
        <v>0</v>
      </c>
      <c r="AI27" s="81">
        <f t="shared" si="9"/>
        <v>0</v>
      </c>
      <c r="AJ27" s="82">
        <f t="shared" si="31"/>
        <v>0</v>
      </c>
      <c r="AK27" s="118">
        <f t="shared" si="19"/>
        <v>0</v>
      </c>
      <c r="AL27" s="118">
        <f t="shared" si="20"/>
        <v>0</v>
      </c>
      <c r="AM27" s="120">
        <f>AK27*InputData!I27</f>
        <v>0</v>
      </c>
      <c r="AN27" s="915">
        <f>AK27*LifeTable!G27*InputData!J27*EXP(-InputData!$BT$5*(B27-InputData!$B$1))</f>
        <v>0</v>
      </c>
      <c r="AO27" s="1026">
        <f>C27*(1-Q27)*LifeTable!G27</f>
        <v>0</v>
      </c>
      <c r="AP27" s="1027">
        <f>R27*LifeTable!G27</f>
        <v>0</v>
      </c>
      <c r="AQ27" s="1026">
        <f>T27*(1-AH27)*LifeTable!P27</f>
        <v>0</v>
      </c>
      <c r="AR27" s="1058">
        <f>AI27*LifeTable!P27</f>
        <v>0</v>
      </c>
      <c r="AS27" s="56">
        <f>(AQ27-AO27)*EXP(-InputData!$BT$6*(B27-InputData!$B$1))</f>
        <v>0</v>
      </c>
      <c r="AT27" s="58">
        <f>(AR27-AP27)*EXP(-InputData!$BT$6*(B27-InputData!$B$1))</f>
        <v>0</v>
      </c>
      <c r="AU27" s="1055">
        <v>22</v>
      </c>
    </row>
    <row r="28" spans="1:47">
      <c r="A28" t="s">
        <v>13</v>
      </c>
      <c r="B28">
        <f t="shared" si="21"/>
        <v>120</v>
      </c>
      <c r="C28" s="80">
        <f>InputData!G28*InputData!BX28</f>
        <v>0</v>
      </c>
      <c r="D28" s="81">
        <v>0</v>
      </c>
      <c r="E28" s="13">
        <f>InputData!H28*InputData!CC28</f>
        <v>0</v>
      </c>
      <c r="F28" s="81">
        <v>0</v>
      </c>
      <c r="G28" s="82">
        <f t="shared" si="10"/>
        <v>0</v>
      </c>
      <c r="H28" s="81">
        <f t="shared" si="11"/>
        <v>0</v>
      </c>
      <c r="I28" s="81">
        <f t="shared" si="12"/>
        <v>1</v>
      </c>
      <c r="J28" s="81">
        <f t="shared" si="0"/>
        <v>1</v>
      </c>
      <c r="K28" s="82">
        <f t="shared" si="22"/>
        <v>0</v>
      </c>
      <c r="L28" s="11">
        <f t="shared" si="23"/>
        <v>0</v>
      </c>
      <c r="M28" s="81">
        <f t="shared" si="24"/>
        <v>0</v>
      </c>
      <c r="N28" s="11">
        <f t="shared" si="25"/>
        <v>0</v>
      </c>
      <c r="O28" s="11">
        <f t="shared" si="13"/>
        <v>0</v>
      </c>
      <c r="P28" s="11">
        <f t="shared" si="14"/>
        <v>0</v>
      </c>
      <c r="Q28" s="81">
        <f t="shared" si="26"/>
        <v>0</v>
      </c>
      <c r="R28" s="81">
        <f t="shared" si="27"/>
        <v>0</v>
      </c>
      <c r="S28" s="570">
        <f>((Exposure!BF29*Exposure!BH29-1)*InputData!CH28+1)</f>
        <v>1</v>
      </c>
      <c r="T28" s="260">
        <f t="shared" si="15"/>
        <v>0</v>
      </c>
      <c r="U28" s="10">
        <f t="shared" si="1"/>
        <v>0</v>
      </c>
      <c r="V28" s="10">
        <f t="shared" si="2"/>
        <v>0</v>
      </c>
      <c r="W28" s="91">
        <f t="shared" si="3"/>
        <v>0</v>
      </c>
      <c r="X28" s="81">
        <f t="shared" si="4"/>
        <v>0</v>
      </c>
      <c r="Y28" s="81">
        <f t="shared" si="16"/>
        <v>0</v>
      </c>
      <c r="Z28" s="81">
        <f t="shared" si="5"/>
        <v>1</v>
      </c>
      <c r="AA28" s="81">
        <f t="shared" si="6"/>
        <v>1</v>
      </c>
      <c r="AB28" s="82">
        <f t="shared" si="28"/>
        <v>0</v>
      </c>
      <c r="AC28" s="11">
        <f t="shared" si="29"/>
        <v>0</v>
      </c>
      <c r="AD28" s="81">
        <f t="shared" si="30"/>
        <v>0</v>
      </c>
      <c r="AE28" s="11">
        <f t="shared" si="7"/>
        <v>0</v>
      </c>
      <c r="AF28" s="11">
        <f t="shared" si="8"/>
        <v>0</v>
      </c>
      <c r="AG28" s="11">
        <f t="shared" si="17"/>
        <v>0</v>
      </c>
      <c r="AH28" s="81">
        <f t="shared" si="18"/>
        <v>0</v>
      </c>
      <c r="AI28" s="81">
        <f t="shared" si="9"/>
        <v>0</v>
      </c>
      <c r="AJ28" s="82">
        <f t="shared" si="31"/>
        <v>0</v>
      </c>
      <c r="AK28" s="118">
        <f t="shared" si="19"/>
        <v>0</v>
      </c>
      <c r="AL28" s="118">
        <f t="shared" si="20"/>
        <v>0</v>
      </c>
      <c r="AM28" s="120">
        <f>AK28*InputData!I28</f>
        <v>0</v>
      </c>
      <c r="AN28" s="915">
        <f>AK28*LifeTable!G28*InputData!J28*EXP(-InputData!$BT$5*(B28-InputData!$B$1))</f>
        <v>0</v>
      </c>
      <c r="AO28" s="1026">
        <f>C28*(1-Q28)*LifeTable!G28</f>
        <v>0</v>
      </c>
      <c r="AP28" s="1027">
        <f>R28*LifeTable!G28</f>
        <v>0</v>
      </c>
      <c r="AQ28" s="1026">
        <f>T28*(1-AH28)*LifeTable!P28</f>
        <v>0</v>
      </c>
      <c r="AR28" s="1058">
        <f>AI28*LifeTable!P28</f>
        <v>0</v>
      </c>
      <c r="AS28" s="56">
        <f>(AQ28-AO28)*EXP(-InputData!$BT$6*(B28-InputData!$B$1))</f>
        <v>0</v>
      </c>
      <c r="AT28" s="58">
        <f>(AR28-AP28)*EXP(-InputData!$BT$6*(B28-InputData!$B$1))</f>
        <v>0</v>
      </c>
      <c r="AU28" s="1055">
        <v>23</v>
      </c>
    </row>
    <row r="29" spans="1:47">
      <c r="A29" t="s">
        <v>13</v>
      </c>
      <c r="B29">
        <f t="shared" si="21"/>
        <v>121</v>
      </c>
      <c r="C29" s="80">
        <f>InputData!G29*InputData!BX29</f>
        <v>0</v>
      </c>
      <c r="D29" s="81">
        <v>0</v>
      </c>
      <c r="E29" s="13">
        <f>InputData!H29*InputData!CC29</f>
        <v>0</v>
      </c>
      <c r="F29" s="81">
        <v>0</v>
      </c>
      <c r="G29" s="82">
        <f t="shared" si="10"/>
        <v>0</v>
      </c>
      <c r="H29" s="81">
        <f t="shared" si="11"/>
        <v>0</v>
      </c>
      <c r="I29" s="81">
        <f t="shared" si="12"/>
        <v>1</v>
      </c>
      <c r="J29" s="81">
        <f t="shared" si="0"/>
        <v>1</v>
      </c>
      <c r="K29" s="82">
        <f t="shared" si="22"/>
        <v>0</v>
      </c>
      <c r="L29" s="11">
        <f t="shared" si="23"/>
        <v>0</v>
      </c>
      <c r="M29" s="81">
        <f t="shared" si="24"/>
        <v>0</v>
      </c>
      <c r="N29" s="11">
        <f t="shared" si="25"/>
        <v>0</v>
      </c>
      <c r="O29" s="11">
        <f t="shared" si="13"/>
        <v>0</v>
      </c>
      <c r="P29" s="11">
        <f t="shared" si="14"/>
        <v>0</v>
      </c>
      <c r="Q29" s="81">
        <f t="shared" si="26"/>
        <v>0</v>
      </c>
      <c r="R29" s="81">
        <f t="shared" si="27"/>
        <v>0</v>
      </c>
      <c r="S29" s="570">
        <f>((Exposure!BF30*Exposure!BH30-1)*InputData!CH29+1)</f>
        <v>1</v>
      </c>
      <c r="T29" s="260">
        <f t="shared" si="15"/>
        <v>0</v>
      </c>
      <c r="U29" s="10">
        <f t="shared" si="1"/>
        <v>0</v>
      </c>
      <c r="V29" s="10">
        <f t="shared" si="2"/>
        <v>0</v>
      </c>
      <c r="W29" s="91">
        <f t="shared" si="3"/>
        <v>0</v>
      </c>
      <c r="X29" s="81">
        <f t="shared" si="4"/>
        <v>0</v>
      </c>
      <c r="Y29" s="81">
        <f t="shared" si="16"/>
        <v>0</v>
      </c>
      <c r="Z29" s="81">
        <f t="shared" si="5"/>
        <v>1</v>
      </c>
      <c r="AA29" s="81">
        <f t="shared" si="6"/>
        <v>1</v>
      </c>
      <c r="AB29" s="82">
        <f t="shared" si="28"/>
        <v>0</v>
      </c>
      <c r="AC29" s="11">
        <f t="shared" si="29"/>
        <v>0</v>
      </c>
      <c r="AD29" s="81">
        <f t="shared" si="30"/>
        <v>0</v>
      </c>
      <c r="AE29" s="11">
        <f t="shared" si="7"/>
        <v>0</v>
      </c>
      <c r="AF29" s="11">
        <f t="shared" si="8"/>
        <v>0</v>
      </c>
      <c r="AG29" s="11">
        <f t="shared" si="17"/>
        <v>0</v>
      </c>
      <c r="AH29" s="81">
        <f t="shared" si="18"/>
        <v>0</v>
      </c>
      <c r="AI29" s="81">
        <f t="shared" si="9"/>
        <v>0</v>
      </c>
      <c r="AJ29" s="82">
        <f t="shared" si="31"/>
        <v>0</v>
      </c>
      <c r="AK29" s="118">
        <f t="shared" si="19"/>
        <v>0</v>
      </c>
      <c r="AL29" s="118">
        <f t="shared" si="20"/>
        <v>0</v>
      </c>
      <c r="AM29" s="120">
        <f>AK29*InputData!I29</f>
        <v>0</v>
      </c>
      <c r="AN29" s="915">
        <f>AK29*LifeTable!G29*InputData!J29*EXP(-InputData!$BT$5*(B29-InputData!$B$1))</f>
        <v>0</v>
      </c>
      <c r="AO29" s="1026">
        <f>C29*(1-Q29)*LifeTable!G29</f>
        <v>0</v>
      </c>
      <c r="AP29" s="1027">
        <f>R29*LifeTable!G29</f>
        <v>0</v>
      </c>
      <c r="AQ29" s="1026">
        <f>T29*(1-AH29)*LifeTable!P29</f>
        <v>0</v>
      </c>
      <c r="AR29" s="1058">
        <f>AI29*LifeTable!P29</f>
        <v>0</v>
      </c>
      <c r="AS29" s="56">
        <f>(AQ29-AO29)*EXP(-InputData!$BT$6*(B29-InputData!$B$1))</f>
        <v>0</v>
      </c>
      <c r="AT29" s="58">
        <f>(AR29-AP29)*EXP(-InputData!$BT$6*(B29-InputData!$B$1))</f>
        <v>0</v>
      </c>
      <c r="AU29" s="1055">
        <v>24</v>
      </c>
    </row>
    <row r="30" spans="1:47">
      <c r="A30" t="s">
        <v>13</v>
      </c>
      <c r="B30">
        <f t="shared" si="21"/>
        <v>122</v>
      </c>
      <c r="C30" s="80">
        <f>InputData!G30*InputData!BX30</f>
        <v>0</v>
      </c>
      <c r="D30" s="81">
        <v>0</v>
      </c>
      <c r="E30" s="13">
        <f>InputData!H30*InputData!CC30</f>
        <v>0</v>
      </c>
      <c r="F30" s="81">
        <v>0</v>
      </c>
      <c r="G30" s="82">
        <f t="shared" si="10"/>
        <v>0</v>
      </c>
      <c r="H30" s="81">
        <f t="shared" si="11"/>
        <v>0</v>
      </c>
      <c r="I30" s="81">
        <f t="shared" si="12"/>
        <v>1</v>
      </c>
      <c r="J30" s="81">
        <f t="shared" si="0"/>
        <v>1</v>
      </c>
      <c r="K30" s="82">
        <f t="shared" si="22"/>
        <v>0</v>
      </c>
      <c r="L30" s="11">
        <f t="shared" si="23"/>
        <v>0</v>
      </c>
      <c r="M30" s="81">
        <f t="shared" si="24"/>
        <v>0</v>
      </c>
      <c r="N30" s="11">
        <f t="shared" si="25"/>
        <v>0</v>
      </c>
      <c r="O30" s="11">
        <f t="shared" si="13"/>
        <v>0</v>
      </c>
      <c r="P30" s="11">
        <f t="shared" si="14"/>
        <v>0</v>
      </c>
      <c r="Q30" s="81">
        <f t="shared" si="26"/>
        <v>0</v>
      </c>
      <c r="R30" s="81">
        <f t="shared" si="27"/>
        <v>0</v>
      </c>
      <c r="S30" s="570">
        <f>((Exposure!BF31*Exposure!BH31-1)*InputData!CH30+1)</f>
        <v>1</v>
      </c>
      <c r="T30" s="260">
        <f t="shared" si="15"/>
        <v>0</v>
      </c>
      <c r="U30" s="10">
        <f t="shared" si="1"/>
        <v>0</v>
      </c>
      <c r="V30" s="10">
        <f t="shared" si="2"/>
        <v>0</v>
      </c>
      <c r="W30" s="91">
        <f t="shared" si="3"/>
        <v>0</v>
      </c>
      <c r="X30" s="81">
        <f t="shared" si="4"/>
        <v>0</v>
      </c>
      <c r="Y30" s="81">
        <f t="shared" si="16"/>
        <v>0</v>
      </c>
      <c r="Z30" s="81">
        <f t="shared" si="5"/>
        <v>1</v>
      </c>
      <c r="AA30" s="81">
        <f t="shared" si="6"/>
        <v>1</v>
      </c>
      <c r="AB30" s="82">
        <f t="shared" si="28"/>
        <v>0</v>
      </c>
      <c r="AC30" s="11">
        <f t="shared" si="29"/>
        <v>0</v>
      </c>
      <c r="AD30" s="81">
        <f t="shared" si="30"/>
        <v>0</v>
      </c>
      <c r="AE30" s="11">
        <f t="shared" si="7"/>
        <v>0</v>
      </c>
      <c r="AF30" s="11">
        <f t="shared" si="8"/>
        <v>0</v>
      </c>
      <c r="AG30" s="11">
        <f t="shared" si="17"/>
        <v>0</v>
      </c>
      <c r="AH30" s="81">
        <f t="shared" si="18"/>
        <v>0</v>
      </c>
      <c r="AI30" s="81">
        <f t="shared" si="9"/>
        <v>0</v>
      </c>
      <c r="AJ30" s="82">
        <f t="shared" si="31"/>
        <v>0</v>
      </c>
      <c r="AK30" s="118">
        <f t="shared" si="19"/>
        <v>0</v>
      </c>
      <c r="AL30" s="118">
        <f t="shared" si="20"/>
        <v>0</v>
      </c>
      <c r="AM30" s="120">
        <f>AK30*InputData!I30</f>
        <v>0</v>
      </c>
      <c r="AN30" s="915">
        <f>AK30*LifeTable!G30*InputData!J30*EXP(-InputData!$BT$5*(B30-InputData!$B$1))</f>
        <v>0</v>
      </c>
      <c r="AO30" s="1026">
        <f>C30*(1-Q30)*LifeTable!G30</f>
        <v>0</v>
      </c>
      <c r="AP30" s="1027">
        <f>R30*LifeTable!G30</f>
        <v>0</v>
      </c>
      <c r="AQ30" s="1026">
        <f>T30*(1-AH30)*LifeTable!P30</f>
        <v>0</v>
      </c>
      <c r="AR30" s="1058">
        <f>AI30*LifeTable!P30</f>
        <v>0</v>
      </c>
      <c r="AS30" s="56">
        <f>(AQ30-AO30)*EXP(-InputData!$BT$6*(B30-InputData!$B$1))</f>
        <v>0</v>
      </c>
      <c r="AT30" s="58">
        <f>(AR30-AP30)*EXP(-InputData!$BT$6*(B30-InputData!$B$1))</f>
        <v>0</v>
      </c>
      <c r="AU30" s="1055">
        <v>25</v>
      </c>
    </row>
    <row r="31" spans="1:47">
      <c r="A31" t="s">
        <v>13</v>
      </c>
      <c r="B31">
        <f t="shared" si="21"/>
        <v>123</v>
      </c>
      <c r="C31" s="80">
        <f>InputData!G31*InputData!BX31</f>
        <v>0</v>
      </c>
      <c r="D31" s="81">
        <v>0</v>
      </c>
      <c r="E31" s="13">
        <f>InputData!H31*InputData!CC31</f>
        <v>0</v>
      </c>
      <c r="F31" s="81">
        <v>0</v>
      </c>
      <c r="G31" s="82">
        <f t="shared" si="10"/>
        <v>0</v>
      </c>
      <c r="H31" s="81">
        <f t="shared" si="11"/>
        <v>0</v>
      </c>
      <c r="I31" s="81">
        <f t="shared" si="12"/>
        <v>1</v>
      </c>
      <c r="J31" s="81">
        <f t="shared" si="0"/>
        <v>1</v>
      </c>
      <c r="K31" s="82">
        <f t="shared" si="22"/>
        <v>0</v>
      </c>
      <c r="L31" s="11">
        <f t="shared" si="23"/>
        <v>0</v>
      </c>
      <c r="M31" s="81">
        <f t="shared" si="24"/>
        <v>0</v>
      </c>
      <c r="N31" s="11">
        <f t="shared" si="25"/>
        <v>0</v>
      </c>
      <c r="O31" s="11">
        <f t="shared" si="13"/>
        <v>0</v>
      </c>
      <c r="P31" s="11">
        <f t="shared" si="14"/>
        <v>0</v>
      </c>
      <c r="Q31" s="81">
        <f t="shared" si="26"/>
        <v>0</v>
      </c>
      <c r="R31" s="81">
        <f t="shared" si="27"/>
        <v>0</v>
      </c>
      <c r="S31" s="570">
        <f>((Exposure!BF32*Exposure!BH32-1)*InputData!CH31+1)</f>
        <v>1</v>
      </c>
      <c r="T31" s="260">
        <f t="shared" si="15"/>
        <v>0</v>
      </c>
      <c r="U31" s="10">
        <f t="shared" si="1"/>
        <v>0</v>
      </c>
      <c r="V31" s="10">
        <f t="shared" si="2"/>
        <v>0</v>
      </c>
      <c r="W31" s="91">
        <f t="shared" si="3"/>
        <v>0</v>
      </c>
      <c r="X31" s="81">
        <f t="shared" si="4"/>
        <v>0</v>
      </c>
      <c r="Y31" s="81">
        <f t="shared" si="16"/>
        <v>0</v>
      </c>
      <c r="Z31" s="81">
        <f t="shared" si="5"/>
        <v>1</v>
      </c>
      <c r="AA31" s="81">
        <f t="shared" si="6"/>
        <v>1</v>
      </c>
      <c r="AB31" s="82">
        <f t="shared" si="28"/>
        <v>0</v>
      </c>
      <c r="AC31" s="11">
        <f t="shared" si="29"/>
        <v>0</v>
      </c>
      <c r="AD31" s="81">
        <f t="shared" si="30"/>
        <v>0</v>
      </c>
      <c r="AE31" s="11">
        <f t="shared" si="7"/>
        <v>0</v>
      </c>
      <c r="AF31" s="11">
        <f t="shared" si="8"/>
        <v>0</v>
      </c>
      <c r="AG31" s="11">
        <f t="shared" si="17"/>
        <v>0</v>
      </c>
      <c r="AH31" s="81">
        <f t="shared" si="18"/>
        <v>0</v>
      </c>
      <c r="AI31" s="81">
        <f t="shared" si="9"/>
        <v>0</v>
      </c>
      <c r="AJ31" s="82">
        <f t="shared" si="31"/>
        <v>0</v>
      </c>
      <c r="AK31" s="118">
        <f t="shared" si="19"/>
        <v>0</v>
      </c>
      <c r="AL31" s="118">
        <f t="shared" si="20"/>
        <v>0</v>
      </c>
      <c r="AM31" s="120">
        <f>AK31*InputData!I31</f>
        <v>0</v>
      </c>
      <c r="AN31" s="915">
        <f>AK31*LifeTable!G31*InputData!J31*EXP(-InputData!$BT$5*(B31-InputData!$B$1))</f>
        <v>0</v>
      </c>
      <c r="AO31" s="1026">
        <f>C31*(1-Q31)*LifeTable!G31</f>
        <v>0</v>
      </c>
      <c r="AP31" s="1027">
        <f>R31*LifeTable!G31</f>
        <v>0</v>
      </c>
      <c r="AQ31" s="1026">
        <f>T31*(1-AH31)*LifeTable!P31</f>
        <v>0</v>
      </c>
      <c r="AR31" s="1058">
        <f>AI31*LifeTable!P31</f>
        <v>0</v>
      </c>
      <c r="AS31" s="56">
        <f>(AQ31-AO31)*EXP(-InputData!$BT$6*(B31-InputData!$B$1))</f>
        <v>0</v>
      </c>
      <c r="AT31" s="58">
        <f>(AR31-AP31)*EXP(-InputData!$BT$6*(B31-InputData!$B$1))</f>
        <v>0</v>
      </c>
      <c r="AU31" s="1055">
        <v>26</v>
      </c>
    </row>
    <row r="32" spans="1:47">
      <c r="A32" t="s">
        <v>13</v>
      </c>
      <c r="B32">
        <f t="shared" si="21"/>
        <v>124</v>
      </c>
      <c r="C32" s="80">
        <f>InputData!G32*InputData!BX32</f>
        <v>0</v>
      </c>
      <c r="D32" s="81">
        <v>0</v>
      </c>
      <c r="E32" s="13">
        <f>InputData!H32*InputData!CC32</f>
        <v>0</v>
      </c>
      <c r="F32" s="81">
        <v>0</v>
      </c>
      <c r="G32" s="82">
        <f t="shared" si="10"/>
        <v>0</v>
      </c>
      <c r="H32" s="81">
        <f t="shared" si="11"/>
        <v>0</v>
      </c>
      <c r="I32" s="81">
        <f t="shared" si="12"/>
        <v>1</v>
      </c>
      <c r="J32" s="81">
        <f t="shared" si="0"/>
        <v>1</v>
      </c>
      <c r="K32" s="82">
        <f t="shared" si="22"/>
        <v>0</v>
      </c>
      <c r="L32" s="11">
        <f t="shared" si="23"/>
        <v>0</v>
      </c>
      <c r="M32" s="81">
        <f t="shared" si="24"/>
        <v>0</v>
      </c>
      <c r="N32" s="11">
        <f t="shared" si="25"/>
        <v>0</v>
      </c>
      <c r="O32" s="11">
        <f t="shared" si="13"/>
        <v>0</v>
      </c>
      <c r="P32" s="11">
        <f t="shared" si="14"/>
        <v>0</v>
      </c>
      <c r="Q32" s="81">
        <f t="shared" si="26"/>
        <v>0</v>
      </c>
      <c r="R32" s="81">
        <f t="shared" si="27"/>
        <v>0</v>
      </c>
      <c r="S32" s="570">
        <f>((Exposure!BF33*Exposure!BH33-1)*InputData!CH32+1)</f>
        <v>1</v>
      </c>
      <c r="T32" s="260">
        <f t="shared" si="15"/>
        <v>0</v>
      </c>
      <c r="U32" s="10">
        <f t="shared" si="1"/>
        <v>0</v>
      </c>
      <c r="V32" s="10">
        <f t="shared" si="2"/>
        <v>0</v>
      </c>
      <c r="W32" s="91">
        <f t="shared" si="3"/>
        <v>0</v>
      </c>
      <c r="X32" s="81">
        <f t="shared" si="4"/>
        <v>0</v>
      </c>
      <c r="Y32" s="81">
        <f t="shared" si="16"/>
        <v>0</v>
      </c>
      <c r="Z32" s="81">
        <f t="shared" si="5"/>
        <v>1</v>
      </c>
      <c r="AA32" s="81">
        <f t="shared" si="6"/>
        <v>1</v>
      </c>
      <c r="AB32" s="82">
        <f t="shared" si="28"/>
        <v>0</v>
      </c>
      <c r="AC32" s="11">
        <f t="shared" si="29"/>
        <v>0</v>
      </c>
      <c r="AD32" s="81">
        <f t="shared" si="30"/>
        <v>0</v>
      </c>
      <c r="AE32" s="11">
        <f t="shared" si="7"/>
        <v>0</v>
      </c>
      <c r="AF32" s="11">
        <f t="shared" si="8"/>
        <v>0</v>
      </c>
      <c r="AG32" s="11">
        <f t="shared" si="17"/>
        <v>0</v>
      </c>
      <c r="AH32" s="81">
        <f t="shared" si="18"/>
        <v>0</v>
      </c>
      <c r="AI32" s="81">
        <f t="shared" si="9"/>
        <v>0</v>
      </c>
      <c r="AJ32" s="82">
        <f t="shared" si="31"/>
        <v>0</v>
      </c>
      <c r="AK32" s="118">
        <f t="shared" si="19"/>
        <v>0</v>
      </c>
      <c r="AL32" s="118">
        <f t="shared" si="20"/>
        <v>0</v>
      </c>
      <c r="AM32" s="120">
        <f>AK32*InputData!I32</f>
        <v>0</v>
      </c>
      <c r="AN32" s="915">
        <f>AK32*LifeTable!G32*InputData!J32*EXP(-InputData!$BT$5*(B32-InputData!$B$1))</f>
        <v>0</v>
      </c>
      <c r="AO32" s="1026">
        <f>C32*(1-Q32)*LifeTable!G32</f>
        <v>0</v>
      </c>
      <c r="AP32" s="1027">
        <f>R32*LifeTable!G32</f>
        <v>0</v>
      </c>
      <c r="AQ32" s="1026">
        <f>T32*(1-AH32)*LifeTable!P32</f>
        <v>0</v>
      </c>
      <c r="AR32" s="1058">
        <f>AI32*LifeTable!P32</f>
        <v>0</v>
      </c>
      <c r="AS32" s="56">
        <f>(AQ32-AO32)*EXP(-InputData!$BT$6*(B32-InputData!$B$1))</f>
        <v>0</v>
      </c>
      <c r="AT32" s="58">
        <f>(AR32-AP32)*EXP(-InputData!$BT$6*(B32-InputData!$B$1))</f>
        <v>0</v>
      </c>
      <c r="AU32" s="1055">
        <v>27</v>
      </c>
    </row>
    <row r="33" spans="1:47">
      <c r="A33" t="s">
        <v>13</v>
      </c>
      <c r="B33">
        <f t="shared" si="21"/>
        <v>125</v>
      </c>
      <c r="C33" s="80">
        <f>InputData!G33*InputData!BX33</f>
        <v>0</v>
      </c>
      <c r="D33" s="81">
        <v>0</v>
      </c>
      <c r="E33" s="13">
        <f>InputData!H33*InputData!CC33</f>
        <v>0</v>
      </c>
      <c r="F33" s="81">
        <v>0</v>
      </c>
      <c r="G33" s="82">
        <f t="shared" si="10"/>
        <v>0</v>
      </c>
      <c r="H33" s="81">
        <f t="shared" si="11"/>
        <v>0</v>
      </c>
      <c r="I33" s="81">
        <f t="shared" si="12"/>
        <v>1</v>
      </c>
      <c r="J33" s="81">
        <f t="shared" si="0"/>
        <v>1</v>
      </c>
      <c r="K33" s="82">
        <f t="shared" si="22"/>
        <v>0</v>
      </c>
      <c r="L33" s="11">
        <f t="shared" si="23"/>
        <v>0</v>
      </c>
      <c r="M33" s="81">
        <f t="shared" si="24"/>
        <v>0</v>
      </c>
      <c r="N33" s="11">
        <f t="shared" si="25"/>
        <v>0</v>
      </c>
      <c r="O33" s="11">
        <f t="shared" si="13"/>
        <v>0</v>
      </c>
      <c r="P33" s="11">
        <f t="shared" si="14"/>
        <v>0</v>
      </c>
      <c r="Q33" s="81">
        <f t="shared" si="26"/>
        <v>0</v>
      </c>
      <c r="R33" s="81">
        <f t="shared" si="27"/>
        <v>0</v>
      </c>
      <c r="S33" s="570">
        <f>((Exposure!BF34*Exposure!BH34-1)*InputData!CH33+1)</f>
        <v>1</v>
      </c>
      <c r="T33" s="260">
        <f t="shared" si="15"/>
        <v>0</v>
      </c>
      <c r="U33" s="10">
        <f t="shared" si="1"/>
        <v>0</v>
      </c>
      <c r="V33" s="10">
        <f t="shared" si="2"/>
        <v>0</v>
      </c>
      <c r="W33" s="91">
        <f t="shared" si="3"/>
        <v>0</v>
      </c>
      <c r="X33" s="81">
        <f t="shared" si="4"/>
        <v>0</v>
      </c>
      <c r="Y33" s="81">
        <f t="shared" si="16"/>
        <v>0</v>
      </c>
      <c r="Z33" s="81">
        <f t="shared" si="5"/>
        <v>1</v>
      </c>
      <c r="AA33" s="81">
        <f t="shared" si="6"/>
        <v>1</v>
      </c>
      <c r="AB33" s="82">
        <f t="shared" si="28"/>
        <v>0</v>
      </c>
      <c r="AC33" s="11">
        <f t="shared" si="29"/>
        <v>0</v>
      </c>
      <c r="AD33" s="81">
        <f t="shared" si="30"/>
        <v>0</v>
      </c>
      <c r="AE33" s="11">
        <f t="shared" si="7"/>
        <v>0</v>
      </c>
      <c r="AF33" s="11">
        <f t="shared" si="8"/>
        <v>0</v>
      </c>
      <c r="AG33" s="11">
        <f t="shared" si="17"/>
        <v>0</v>
      </c>
      <c r="AH33" s="81">
        <f t="shared" si="18"/>
        <v>0</v>
      </c>
      <c r="AI33" s="81">
        <f t="shared" si="9"/>
        <v>0</v>
      </c>
      <c r="AJ33" s="82">
        <f t="shared" si="31"/>
        <v>0</v>
      </c>
      <c r="AK33" s="118">
        <f t="shared" si="19"/>
        <v>0</v>
      </c>
      <c r="AL33" s="118">
        <f t="shared" si="20"/>
        <v>0</v>
      </c>
      <c r="AM33" s="120">
        <f>AK33*InputData!I33</f>
        <v>0</v>
      </c>
      <c r="AN33" s="915">
        <f>AK33*LifeTable!G33*InputData!J33*EXP(-InputData!$BT$5*(B33-InputData!$B$1))</f>
        <v>0</v>
      </c>
      <c r="AO33" s="1026">
        <f>C33*(1-Q33)*LifeTable!G33</f>
        <v>0</v>
      </c>
      <c r="AP33" s="1027">
        <f>R33*LifeTable!G33</f>
        <v>0</v>
      </c>
      <c r="AQ33" s="1026">
        <f>T33*(1-AH33)*LifeTable!P33</f>
        <v>0</v>
      </c>
      <c r="AR33" s="1058">
        <f>AI33*LifeTable!P33</f>
        <v>0</v>
      </c>
      <c r="AS33" s="56">
        <f>(AQ33-AO33)*EXP(-InputData!$BT$6*(B33-InputData!$B$1))</f>
        <v>0</v>
      </c>
      <c r="AT33" s="58">
        <f>(AR33-AP33)*EXP(-InputData!$BT$6*(B33-InputData!$B$1))</f>
        <v>0</v>
      </c>
      <c r="AU33" s="1055">
        <v>28</v>
      </c>
    </row>
    <row r="34" spans="1:47">
      <c r="A34" t="s">
        <v>13</v>
      </c>
      <c r="B34">
        <f t="shared" si="21"/>
        <v>126</v>
      </c>
      <c r="C34" s="80">
        <f>InputData!G34*InputData!BX34</f>
        <v>0</v>
      </c>
      <c r="D34" s="81">
        <v>0</v>
      </c>
      <c r="E34" s="13">
        <f>InputData!H34*InputData!CC34</f>
        <v>0</v>
      </c>
      <c r="F34" s="81">
        <v>0</v>
      </c>
      <c r="G34" s="82">
        <f t="shared" si="10"/>
        <v>0</v>
      </c>
      <c r="H34" s="81">
        <f t="shared" si="11"/>
        <v>0</v>
      </c>
      <c r="I34" s="81">
        <f t="shared" si="12"/>
        <v>1</v>
      </c>
      <c r="J34" s="81">
        <f t="shared" si="0"/>
        <v>1</v>
      </c>
      <c r="K34" s="82">
        <f t="shared" si="22"/>
        <v>0</v>
      </c>
      <c r="L34" s="11">
        <f t="shared" si="23"/>
        <v>0</v>
      </c>
      <c r="M34" s="81">
        <f t="shared" si="24"/>
        <v>0</v>
      </c>
      <c r="N34" s="11">
        <f t="shared" si="25"/>
        <v>0</v>
      </c>
      <c r="O34" s="11">
        <f t="shared" si="13"/>
        <v>0</v>
      </c>
      <c r="P34" s="11">
        <f t="shared" si="14"/>
        <v>0</v>
      </c>
      <c r="Q34" s="81">
        <f t="shared" si="26"/>
        <v>0</v>
      </c>
      <c r="R34" s="81">
        <f t="shared" si="27"/>
        <v>0</v>
      </c>
      <c r="S34" s="570">
        <f>((Exposure!BF35*Exposure!BH35-1)*InputData!CH34+1)</f>
        <v>1</v>
      </c>
      <c r="T34" s="260">
        <f t="shared" si="15"/>
        <v>0</v>
      </c>
      <c r="U34" s="10">
        <f t="shared" si="1"/>
        <v>0</v>
      </c>
      <c r="V34" s="10">
        <f t="shared" si="2"/>
        <v>0</v>
      </c>
      <c r="W34" s="91">
        <f t="shared" si="3"/>
        <v>0</v>
      </c>
      <c r="X34" s="81">
        <f t="shared" si="4"/>
        <v>0</v>
      </c>
      <c r="Y34" s="81">
        <f t="shared" si="16"/>
        <v>0</v>
      </c>
      <c r="Z34" s="81">
        <f t="shared" si="5"/>
        <v>1</v>
      </c>
      <c r="AA34" s="81">
        <f t="shared" si="6"/>
        <v>1</v>
      </c>
      <c r="AB34" s="82">
        <f t="shared" si="28"/>
        <v>0</v>
      </c>
      <c r="AC34" s="11">
        <f t="shared" si="29"/>
        <v>0</v>
      </c>
      <c r="AD34" s="81">
        <f t="shared" si="30"/>
        <v>0</v>
      </c>
      <c r="AE34" s="11">
        <f t="shared" si="7"/>
        <v>0</v>
      </c>
      <c r="AF34" s="11">
        <f t="shared" si="8"/>
        <v>0</v>
      </c>
      <c r="AG34" s="11">
        <f t="shared" si="17"/>
        <v>0</v>
      </c>
      <c r="AH34" s="81">
        <f t="shared" si="18"/>
        <v>0</v>
      </c>
      <c r="AI34" s="81">
        <f t="shared" si="9"/>
        <v>0</v>
      </c>
      <c r="AJ34" s="82">
        <f t="shared" si="31"/>
        <v>0</v>
      </c>
      <c r="AK34" s="118">
        <f t="shared" si="19"/>
        <v>0</v>
      </c>
      <c r="AL34" s="118">
        <f t="shared" si="20"/>
        <v>0</v>
      </c>
      <c r="AM34" s="120">
        <f>AK34*InputData!I34</f>
        <v>0</v>
      </c>
      <c r="AN34" s="915">
        <f>AK34*LifeTable!G34*InputData!J34*EXP(-InputData!$BT$5*(B34-InputData!$B$1))</f>
        <v>0</v>
      </c>
      <c r="AO34" s="1026">
        <f>C34*(1-Q34)*LifeTable!G34</f>
        <v>0</v>
      </c>
      <c r="AP34" s="1027">
        <f>R34*LifeTable!G34</f>
        <v>0</v>
      </c>
      <c r="AQ34" s="1026">
        <f>T34*(1-AH34)*LifeTable!P34</f>
        <v>0</v>
      </c>
      <c r="AR34" s="1058">
        <f>AI34*LifeTable!P34</f>
        <v>0</v>
      </c>
      <c r="AS34" s="56">
        <f>(AQ34-AO34)*EXP(-InputData!$BT$6*(B34-InputData!$B$1))</f>
        <v>0</v>
      </c>
      <c r="AT34" s="58">
        <f>(AR34-AP34)*EXP(-InputData!$BT$6*(B34-InputData!$B$1))</f>
        <v>0</v>
      </c>
      <c r="AU34" s="1055">
        <v>29</v>
      </c>
    </row>
    <row r="35" spans="1:47">
      <c r="A35" t="s">
        <v>13</v>
      </c>
      <c r="B35">
        <f t="shared" si="21"/>
        <v>127</v>
      </c>
      <c r="C35" s="80">
        <f>InputData!G35*InputData!BX35</f>
        <v>0</v>
      </c>
      <c r="D35" s="81">
        <v>0</v>
      </c>
      <c r="E35" s="13">
        <f>InputData!H35*InputData!CC35</f>
        <v>0</v>
      </c>
      <c r="F35" s="81">
        <v>0</v>
      </c>
      <c r="G35" s="82">
        <f t="shared" si="10"/>
        <v>0</v>
      </c>
      <c r="H35" s="81">
        <f t="shared" si="11"/>
        <v>0</v>
      </c>
      <c r="I35" s="81">
        <f t="shared" si="12"/>
        <v>1</v>
      </c>
      <c r="J35" s="81">
        <f t="shared" si="0"/>
        <v>1</v>
      </c>
      <c r="K35" s="82">
        <f t="shared" si="22"/>
        <v>0</v>
      </c>
      <c r="L35" s="11">
        <f t="shared" si="23"/>
        <v>0</v>
      </c>
      <c r="M35" s="81">
        <f t="shared" si="24"/>
        <v>0</v>
      </c>
      <c r="N35" s="11">
        <f t="shared" si="25"/>
        <v>0</v>
      </c>
      <c r="O35" s="11">
        <f t="shared" si="13"/>
        <v>0</v>
      </c>
      <c r="P35" s="11">
        <f t="shared" si="14"/>
        <v>0</v>
      </c>
      <c r="Q35" s="81">
        <f t="shared" si="26"/>
        <v>0</v>
      </c>
      <c r="R35" s="81">
        <f t="shared" si="27"/>
        <v>0</v>
      </c>
      <c r="S35" s="570">
        <f>((Exposure!BF36*Exposure!BH36-1)*InputData!CH35+1)</f>
        <v>1</v>
      </c>
      <c r="T35" s="260">
        <f t="shared" si="15"/>
        <v>0</v>
      </c>
      <c r="U35" s="10">
        <f t="shared" si="1"/>
        <v>0</v>
      </c>
      <c r="V35" s="10">
        <f t="shared" si="2"/>
        <v>0</v>
      </c>
      <c r="W35" s="91">
        <f t="shared" si="3"/>
        <v>0</v>
      </c>
      <c r="X35" s="81">
        <f t="shared" si="4"/>
        <v>0</v>
      </c>
      <c r="Y35" s="81">
        <f t="shared" si="16"/>
        <v>0</v>
      </c>
      <c r="Z35" s="81">
        <f t="shared" si="5"/>
        <v>1</v>
      </c>
      <c r="AA35" s="81">
        <f t="shared" si="6"/>
        <v>1</v>
      </c>
      <c r="AB35" s="82">
        <f t="shared" si="28"/>
        <v>0</v>
      </c>
      <c r="AC35" s="11">
        <f t="shared" si="29"/>
        <v>0</v>
      </c>
      <c r="AD35" s="81">
        <f t="shared" si="30"/>
        <v>0</v>
      </c>
      <c r="AE35" s="11">
        <f t="shared" si="7"/>
        <v>0</v>
      </c>
      <c r="AF35" s="11">
        <f t="shared" si="8"/>
        <v>0</v>
      </c>
      <c r="AG35" s="11">
        <f t="shared" si="17"/>
        <v>0</v>
      </c>
      <c r="AH35" s="81">
        <f t="shared" si="18"/>
        <v>0</v>
      </c>
      <c r="AI35" s="81">
        <f t="shared" si="9"/>
        <v>0</v>
      </c>
      <c r="AJ35" s="82">
        <f t="shared" si="31"/>
        <v>0</v>
      </c>
      <c r="AK35" s="118">
        <f t="shared" si="19"/>
        <v>0</v>
      </c>
      <c r="AL35" s="118">
        <f t="shared" si="20"/>
        <v>0</v>
      </c>
      <c r="AM35" s="120">
        <f>AK35*InputData!I35</f>
        <v>0</v>
      </c>
      <c r="AN35" s="915">
        <f>AK35*LifeTable!G35*InputData!J35*EXP(-InputData!$BT$5*(B35-InputData!$B$1))</f>
        <v>0</v>
      </c>
      <c r="AO35" s="1026">
        <f>C35*(1-Q35)*LifeTable!G35</f>
        <v>0</v>
      </c>
      <c r="AP35" s="1027">
        <f>R35*LifeTable!G35</f>
        <v>0</v>
      </c>
      <c r="AQ35" s="1026">
        <f>T35*(1-AH35)*LifeTable!P35</f>
        <v>0</v>
      </c>
      <c r="AR35" s="1058">
        <f>AI35*LifeTable!P35</f>
        <v>0</v>
      </c>
      <c r="AS35" s="56">
        <f>(AQ35-AO35)*EXP(-InputData!$BT$6*(B35-InputData!$B$1))</f>
        <v>0</v>
      </c>
      <c r="AT35" s="58">
        <f>(AR35-AP35)*EXP(-InputData!$BT$6*(B35-InputData!$B$1))</f>
        <v>0</v>
      </c>
      <c r="AU35" s="1055">
        <v>30</v>
      </c>
    </row>
    <row r="36" spans="1:47">
      <c r="A36" t="s">
        <v>13</v>
      </c>
      <c r="B36">
        <f t="shared" si="21"/>
        <v>128</v>
      </c>
      <c r="C36" s="80">
        <f>InputData!G36*InputData!BX36</f>
        <v>0</v>
      </c>
      <c r="D36" s="81">
        <v>0</v>
      </c>
      <c r="E36" s="13">
        <f>InputData!H36*InputData!CC36</f>
        <v>0</v>
      </c>
      <c r="F36" s="81">
        <v>0</v>
      </c>
      <c r="G36" s="82">
        <f t="shared" si="10"/>
        <v>0</v>
      </c>
      <c r="H36" s="81">
        <f t="shared" si="11"/>
        <v>0</v>
      </c>
      <c r="I36" s="81">
        <f t="shared" si="12"/>
        <v>1</v>
      </c>
      <c r="J36" s="81">
        <f t="shared" si="0"/>
        <v>1</v>
      </c>
      <c r="K36" s="82">
        <f t="shared" si="22"/>
        <v>0</v>
      </c>
      <c r="L36" s="11">
        <f t="shared" si="23"/>
        <v>0</v>
      </c>
      <c r="M36" s="81">
        <f t="shared" si="24"/>
        <v>0</v>
      </c>
      <c r="N36" s="11">
        <f t="shared" si="25"/>
        <v>0</v>
      </c>
      <c r="O36" s="11">
        <f t="shared" si="13"/>
        <v>0</v>
      </c>
      <c r="P36" s="11">
        <f t="shared" si="14"/>
        <v>0</v>
      </c>
      <c r="Q36" s="81">
        <f t="shared" si="26"/>
        <v>0</v>
      </c>
      <c r="R36" s="81">
        <f t="shared" si="27"/>
        <v>0</v>
      </c>
      <c r="S36" s="570">
        <f>((Exposure!BF37*Exposure!BH37-1)*InputData!CH36+1)</f>
        <v>1</v>
      </c>
      <c r="T36" s="260">
        <f t="shared" si="15"/>
        <v>0</v>
      </c>
      <c r="U36" s="10">
        <f t="shared" si="1"/>
        <v>0</v>
      </c>
      <c r="V36" s="10">
        <f t="shared" si="2"/>
        <v>0</v>
      </c>
      <c r="W36" s="91">
        <f t="shared" si="3"/>
        <v>0</v>
      </c>
      <c r="X36" s="81">
        <f t="shared" si="4"/>
        <v>0</v>
      </c>
      <c r="Y36" s="81">
        <f t="shared" si="16"/>
        <v>0</v>
      </c>
      <c r="Z36" s="81">
        <f t="shared" si="5"/>
        <v>1</v>
      </c>
      <c r="AA36" s="81">
        <f t="shared" si="6"/>
        <v>1</v>
      </c>
      <c r="AB36" s="82">
        <f t="shared" si="28"/>
        <v>0</v>
      </c>
      <c r="AC36" s="11">
        <f t="shared" si="29"/>
        <v>0</v>
      </c>
      <c r="AD36" s="81">
        <f t="shared" si="30"/>
        <v>0</v>
      </c>
      <c r="AE36" s="11">
        <f t="shared" si="7"/>
        <v>0</v>
      </c>
      <c r="AF36" s="11">
        <f t="shared" si="8"/>
        <v>0</v>
      </c>
      <c r="AG36" s="11">
        <f t="shared" si="17"/>
        <v>0</v>
      </c>
      <c r="AH36" s="81">
        <f t="shared" si="18"/>
        <v>0</v>
      </c>
      <c r="AI36" s="81">
        <f t="shared" si="9"/>
        <v>0</v>
      </c>
      <c r="AJ36" s="82">
        <f t="shared" si="31"/>
        <v>0</v>
      </c>
      <c r="AK36" s="118">
        <f t="shared" si="19"/>
        <v>0</v>
      </c>
      <c r="AL36" s="118">
        <f t="shared" si="20"/>
        <v>0</v>
      </c>
      <c r="AM36" s="120">
        <f>AK36*InputData!I36</f>
        <v>0</v>
      </c>
      <c r="AN36" s="915">
        <f>AK36*LifeTable!G36*InputData!J36*EXP(-InputData!$BT$5*(B36-InputData!$B$1))</f>
        <v>0</v>
      </c>
      <c r="AO36" s="1026">
        <f>C36*(1-Q36)*LifeTable!G36</f>
        <v>0</v>
      </c>
      <c r="AP36" s="1027">
        <f>R36*LifeTable!G36</f>
        <v>0</v>
      </c>
      <c r="AQ36" s="1026">
        <f>T36*(1-AH36)*LifeTable!P36</f>
        <v>0</v>
      </c>
      <c r="AR36" s="1058">
        <f>AI36*LifeTable!P36</f>
        <v>0</v>
      </c>
      <c r="AS36" s="56">
        <f>(AQ36-AO36)*EXP(-InputData!$BT$6*(B36-InputData!$B$1))</f>
        <v>0</v>
      </c>
      <c r="AT36" s="58">
        <f>(AR36-AP36)*EXP(-InputData!$BT$6*(B36-InputData!$B$1))</f>
        <v>0</v>
      </c>
      <c r="AU36" s="1055">
        <v>31</v>
      </c>
    </row>
    <row r="37" spans="1:47">
      <c r="A37" t="s">
        <v>13</v>
      </c>
      <c r="B37">
        <f t="shared" si="21"/>
        <v>129</v>
      </c>
      <c r="C37" s="80">
        <f>InputData!G37*InputData!BX37</f>
        <v>0</v>
      </c>
      <c r="D37" s="81">
        <v>0</v>
      </c>
      <c r="E37" s="13">
        <f>InputData!H37*InputData!CC37</f>
        <v>0</v>
      </c>
      <c r="F37" s="81">
        <v>0</v>
      </c>
      <c r="G37" s="82">
        <f t="shared" si="10"/>
        <v>0</v>
      </c>
      <c r="H37" s="81">
        <f t="shared" si="11"/>
        <v>0</v>
      </c>
      <c r="I37" s="81">
        <f t="shared" si="12"/>
        <v>1</v>
      </c>
      <c r="J37" s="81">
        <f t="shared" si="0"/>
        <v>1</v>
      </c>
      <c r="K37" s="82">
        <f t="shared" si="22"/>
        <v>0</v>
      </c>
      <c r="L37" s="11">
        <f t="shared" si="23"/>
        <v>0</v>
      </c>
      <c r="M37" s="81">
        <f t="shared" si="24"/>
        <v>0</v>
      </c>
      <c r="N37" s="11">
        <f t="shared" si="25"/>
        <v>0</v>
      </c>
      <c r="O37" s="11">
        <f t="shared" si="13"/>
        <v>0</v>
      </c>
      <c r="P37" s="11">
        <f t="shared" si="14"/>
        <v>0</v>
      </c>
      <c r="Q37" s="81">
        <f t="shared" ref="Q37:Q68" si="32">IF(ISERROR(0.5*(L37+L38)/P37),0,0.5*(L37+L38)/P37)</f>
        <v>0</v>
      </c>
      <c r="R37" s="81">
        <f t="shared" ref="R37:R68" si="33">IF(ISERROR((M38-M37)/P37),0,(M38-M37)/P37)</f>
        <v>0</v>
      </c>
      <c r="S37" s="570">
        <f>((Exposure!BF38*Exposure!BH38-1)*InputData!CH37+1)</f>
        <v>1</v>
      </c>
      <c r="T37" s="260">
        <f t="shared" si="15"/>
        <v>0</v>
      </c>
      <c r="U37" s="10">
        <f t="shared" si="1"/>
        <v>0</v>
      </c>
      <c r="V37" s="10">
        <f t="shared" si="2"/>
        <v>0</v>
      </c>
      <c r="W37" s="91">
        <f t="shared" si="3"/>
        <v>0</v>
      </c>
      <c r="X37" s="81">
        <f t="shared" si="4"/>
        <v>0</v>
      </c>
      <c r="Y37" s="81">
        <f t="shared" si="16"/>
        <v>0</v>
      </c>
      <c r="Z37" s="81">
        <f t="shared" si="5"/>
        <v>1</v>
      </c>
      <c r="AA37" s="81">
        <f t="shared" si="6"/>
        <v>1</v>
      </c>
      <c r="AB37" s="82">
        <f t="shared" si="28"/>
        <v>0</v>
      </c>
      <c r="AC37" s="11">
        <f t="shared" si="29"/>
        <v>0</v>
      </c>
      <c r="AD37" s="81">
        <f t="shared" si="30"/>
        <v>0</v>
      </c>
      <c r="AE37" s="11">
        <f t="shared" si="7"/>
        <v>0</v>
      </c>
      <c r="AF37" s="11">
        <f t="shared" si="8"/>
        <v>0</v>
      </c>
      <c r="AG37" s="11">
        <f t="shared" si="17"/>
        <v>0</v>
      </c>
      <c r="AH37" s="81">
        <f t="shared" ref="AH37:AH68" si="34">IF(ISERROR(0.5*(AC37+AC38)/AG37),0,0.5*(AC37+AC38)/AG37)</f>
        <v>0</v>
      </c>
      <c r="AI37" s="81">
        <f t="shared" ref="AI37:AI68" si="35">IF(ISERROR((AD38-AD37)/AG37),0,(AD38-AD37)/AG37)</f>
        <v>0</v>
      </c>
      <c r="AJ37" s="82">
        <f t="shared" si="31"/>
        <v>0</v>
      </c>
      <c r="AK37" s="118">
        <f t="shared" si="19"/>
        <v>0</v>
      </c>
      <c r="AL37" s="118">
        <f t="shared" si="20"/>
        <v>0</v>
      </c>
      <c r="AM37" s="120">
        <f>AK37*InputData!I37</f>
        <v>0</v>
      </c>
      <c r="AN37" s="915">
        <f>AK37*LifeTable!G37*InputData!J37*EXP(-InputData!$BT$5*(B37-InputData!$B$1))</f>
        <v>0</v>
      </c>
      <c r="AO37" s="1026">
        <f>C37*(1-Q37)*LifeTable!G37</f>
        <v>0</v>
      </c>
      <c r="AP37" s="1027">
        <f>R37*LifeTable!G37</f>
        <v>0</v>
      </c>
      <c r="AQ37" s="1026">
        <f>T37*(1-AH37)*LifeTable!P37</f>
        <v>0</v>
      </c>
      <c r="AR37" s="1058">
        <f>AI37*LifeTable!P37</f>
        <v>0</v>
      </c>
      <c r="AS37" s="56">
        <f>(AQ37-AO37)*EXP(-InputData!$BT$6*(B37-InputData!$B$1))</f>
        <v>0</v>
      </c>
      <c r="AT37" s="58">
        <f>(AR37-AP37)*EXP(-InputData!$BT$6*(B37-InputData!$B$1))</f>
        <v>0</v>
      </c>
      <c r="AU37" s="1055">
        <v>32</v>
      </c>
    </row>
    <row r="38" spans="1:47">
      <c r="A38" t="s">
        <v>13</v>
      </c>
      <c r="B38">
        <f t="shared" si="21"/>
        <v>130</v>
      </c>
      <c r="C38" s="80">
        <f>InputData!G38*InputData!BX38</f>
        <v>0</v>
      </c>
      <c r="D38" s="81">
        <v>0</v>
      </c>
      <c r="E38" s="13">
        <f>InputData!H38*InputData!CC38</f>
        <v>0</v>
      </c>
      <c r="F38" s="81">
        <v>0</v>
      </c>
      <c r="G38" s="82">
        <f t="shared" si="10"/>
        <v>0</v>
      </c>
      <c r="H38" s="81">
        <f t="shared" si="11"/>
        <v>0</v>
      </c>
      <c r="I38" s="81">
        <f t="shared" si="12"/>
        <v>1</v>
      </c>
      <c r="J38" s="81">
        <f t="shared" si="0"/>
        <v>1</v>
      </c>
      <c r="K38" s="82">
        <f t="shared" si="22"/>
        <v>0</v>
      </c>
      <c r="L38" s="11">
        <f t="shared" si="23"/>
        <v>0</v>
      </c>
      <c r="M38" s="81">
        <f t="shared" si="24"/>
        <v>0</v>
      </c>
      <c r="N38" s="11">
        <f t="shared" si="25"/>
        <v>0</v>
      </c>
      <c r="O38" s="11">
        <f t="shared" si="13"/>
        <v>0</v>
      </c>
      <c r="P38" s="11">
        <f t="shared" si="14"/>
        <v>0</v>
      </c>
      <c r="Q38" s="81">
        <f t="shared" si="32"/>
        <v>0</v>
      </c>
      <c r="R38" s="81">
        <f t="shared" si="33"/>
        <v>0</v>
      </c>
      <c r="S38" s="570">
        <f>((Exposure!BF39*Exposure!BH39-1)*InputData!CH38+1)</f>
        <v>1</v>
      </c>
      <c r="T38" s="260">
        <f t="shared" si="15"/>
        <v>0</v>
      </c>
      <c r="U38" s="10">
        <f t="shared" si="1"/>
        <v>0</v>
      </c>
      <c r="V38" s="10">
        <f t="shared" si="2"/>
        <v>0</v>
      </c>
      <c r="W38" s="91">
        <f t="shared" si="3"/>
        <v>0</v>
      </c>
      <c r="X38" s="81">
        <f t="shared" si="4"/>
        <v>0</v>
      </c>
      <c r="Y38" s="81">
        <f t="shared" si="16"/>
        <v>0</v>
      </c>
      <c r="Z38" s="81">
        <f t="shared" si="5"/>
        <v>1</v>
      </c>
      <c r="AA38" s="81">
        <f t="shared" si="6"/>
        <v>1</v>
      </c>
      <c r="AB38" s="82">
        <f t="shared" si="28"/>
        <v>0</v>
      </c>
      <c r="AC38" s="11">
        <f t="shared" si="29"/>
        <v>0</v>
      </c>
      <c r="AD38" s="81">
        <f t="shared" si="30"/>
        <v>0</v>
      </c>
      <c r="AE38" s="11">
        <f t="shared" si="7"/>
        <v>0</v>
      </c>
      <c r="AF38" s="11">
        <f t="shared" si="8"/>
        <v>0</v>
      </c>
      <c r="AG38" s="11">
        <f t="shared" si="17"/>
        <v>0</v>
      </c>
      <c r="AH38" s="81">
        <f t="shared" si="34"/>
        <v>0</v>
      </c>
      <c r="AI38" s="81">
        <f t="shared" si="35"/>
        <v>0</v>
      </c>
      <c r="AJ38" s="82">
        <f t="shared" si="31"/>
        <v>0</v>
      </c>
      <c r="AK38" s="118">
        <f t="shared" si="19"/>
        <v>0</v>
      </c>
      <c r="AL38" s="118">
        <f t="shared" si="20"/>
        <v>0</v>
      </c>
      <c r="AM38" s="120">
        <f>AK38*InputData!I38</f>
        <v>0</v>
      </c>
      <c r="AN38" s="915">
        <f>AK38*LifeTable!G38*InputData!J38*EXP(-InputData!$BT$5*(B38-InputData!$B$1))</f>
        <v>0</v>
      </c>
      <c r="AO38" s="1026">
        <f>C38*(1-Q38)*LifeTable!G38</f>
        <v>0</v>
      </c>
      <c r="AP38" s="1027">
        <f>R38*LifeTable!G38</f>
        <v>0</v>
      </c>
      <c r="AQ38" s="1026">
        <f>T38*(1-AH38)*LifeTable!P38</f>
        <v>0</v>
      </c>
      <c r="AR38" s="1058">
        <f>AI38*LifeTable!P38</f>
        <v>0</v>
      </c>
      <c r="AS38" s="56">
        <f>(AQ38-AO38)*EXP(-InputData!$BT$6*(B38-InputData!$B$1))</f>
        <v>0</v>
      </c>
      <c r="AT38" s="58">
        <f>(AR38-AP38)*EXP(-InputData!$BT$6*(B38-InputData!$B$1))</f>
        <v>0</v>
      </c>
      <c r="AU38" s="1055">
        <v>33</v>
      </c>
    </row>
    <row r="39" spans="1:47">
      <c r="A39" t="s">
        <v>13</v>
      </c>
      <c r="B39">
        <f t="shared" si="21"/>
        <v>131</v>
      </c>
      <c r="C39" s="80">
        <f>InputData!G39*InputData!BX39</f>
        <v>0</v>
      </c>
      <c r="D39" s="81">
        <v>0</v>
      </c>
      <c r="E39" s="13">
        <f>InputData!H39*InputData!CC39</f>
        <v>0</v>
      </c>
      <c r="F39" s="81">
        <v>0</v>
      </c>
      <c r="G39" s="82">
        <f t="shared" si="10"/>
        <v>0</v>
      </c>
      <c r="H39" s="81">
        <f t="shared" si="11"/>
        <v>0</v>
      </c>
      <c r="I39" s="81">
        <f t="shared" si="12"/>
        <v>1</v>
      </c>
      <c r="J39" s="81">
        <f t="shared" si="0"/>
        <v>1</v>
      </c>
      <c r="K39" s="82">
        <f t="shared" si="22"/>
        <v>0</v>
      </c>
      <c r="L39" s="11">
        <f t="shared" si="23"/>
        <v>0</v>
      </c>
      <c r="M39" s="81">
        <f t="shared" si="24"/>
        <v>0</v>
      </c>
      <c r="N39" s="11">
        <f t="shared" si="25"/>
        <v>0</v>
      </c>
      <c r="O39" s="11">
        <f t="shared" si="13"/>
        <v>0</v>
      </c>
      <c r="P39" s="11">
        <f t="shared" si="14"/>
        <v>0</v>
      </c>
      <c r="Q39" s="81">
        <f t="shared" si="32"/>
        <v>0</v>
      </c>
      <c r="R39" s="81">
        <f t="shared" si="33"/>
        <v>0</v>
      </c>
      <c r="S39" s="570">
        <f>((Exposure!BF40*Exposure!BH40-1)*InputData!CH39+1)</f>
        <v>1</v>
      </c>
      <c r="T39" s="260">
        <f t="shared" si="15"/>
        <v>0</v>
      </c>
      <c r="U39" s="10">
        <f t="shared" si="1"/>
        <v>0</v>
      </c>
      <c r="V39" s="10">
        <f t="shared" si="2"/>
        <v>0</v>
      </c>
      <c r="W39" s="91">
        <f t="shared" si="3"/>
        <v>0</v>
      </c>
      <c r="X39" s="81">
        <f t="shared" si="4"/>
        <v>0</v>
      </c>
      <c r="Y39" s="81">
        <f t="shared" si="16"/>
        <v>0</v>
      </c>
      <c r="Z39" s="81">
        <f t="shared" si="5"/>
        <v>1</v>
      </c>
      <c r="AA39" s="81">
        <f t="shared" si="6"/>
        <v>1</v>
      </c>
      <c r="AB39" s="82">
        <f t="shared" si="28"/>
        <v>0</v>
      </c>
      <c r="AC39" s="11">
        <f t="shared" si="29"/>
        <v>0</v>
      </c>
      <c r="AD39" s="81">
        <f t="shared" si="30"/>
        <v>0</v>
      </c>
      <c r="AE39" s="11">
        <f t="shared" si="7"/>
        <v>0</v>
      </c>
      <c r="AF39" s="11">
        <f t="shared" si="8"/>
        <v>0</v>
      </c>
      <c r="AG39" s="11">
        <f t="shared" si="17"/>
        <v>0</v>
      </c>
      <c r="AH39" s="81">
        <f t="shared" si="34"/>
        <v>0</v>
      </c>
      <c r="AI39" s="81">
        <f t="shared" si="35"/>
        <v>0</v>
      </c>
      <c r="AJ39" s="82">
        <f t="shared" si="31"/>
        <v>0</v>
      </c>
      <c r="AK39" s="118">
        <f t="shared" si="19"/>
        <v>0</v>
      </c>
      <c r="AL39" s="118">
        <f t="shared" si="20"/>
        <v>0</v>
      </c>
      <c r="AM39" s="120">
        <f>AK39*InputData!I39</f>
        <v>0</v>
      </c>
      <c r="AN39" s="915">
        <f>AK39*LifeTable!G39*InputData!J39*EXP(-InputData!$BT$5*(B39-InputData!$B$1))</f>
        <v>0</v>
      </c>
      <c r="AO39" s="1026">
        <f>C39*(1-Q39)*LifeTable!G39</f>
        <v>0</v>
      </c>
      <c r="AP39" s="1027">
        <f>R39*LifeTable!G39</f>
        <v>0</v>
      </c>
      <c r="AQ39" s="1026">
        <f>T39*(1-AH39)*LifeTable!P39</f>
        <v>0</v>
      </c>
      <c r="AR39" s="1058">
        <f>AI39*LifeTable!P39</f>
        <v>0</v>
      </c>
      <c r="AS39" s="56">
        <f>(AQ39-AO39)*EXP(-InputData!$BT$6*(B39-InputData!$B$1))</f>
        <v>0</v>
      </c>
      <c r="AT39" s="58">
        <f>(AR39-AP39)*EXP(-InputData!$BT$6*(B39-InputData!$B$1))</f>
        <v>0</v>
      </c>
      <c r="AU39" s="1055">
        <v>34</v>
      </c>
    </row>
    <row r="40" spans="1:47">
      <c r="A40" t="s">
        <v>13</v>
      </c>
      <c r="B40">
        <f t="shared" si="21"/>
        <v>132</v>
      </c>
      <c r="C40" s="80">
        <f>InputData!G40*InputData!BX40</f>
        <v>0</v>
      </c>
      <c r="D40" s="81">
        <v>0</v>
      </c>
      <c r="E40" s="13">
        <f>InputData!H40*InputData!CC40</f>
        <v>0</v>
      </c>
      <c r="F40" s="81">
        <v>0</v>
      </c>
      <c r="G40" s="82">
        <f t="shared" si="10"/>
        <v>0</v>
      </c>
      <c r="H40" s="81">
        <f t="shared" si="11"/>
        <v>0</v>
      </c>
      <c r="I40" s="81">
        <f t="shared" si="12"/>
        <v>1</v>
      </c>
      <c r="J40" s="81">
        <f t="shared" si="0"/>
        <v>1</v>
      </c>
      <c r="K40" s="82">
        <f t="shared" si="22"/>
        <v>0</v>
      </c>
      <c r="L40" s="11">
        <f t="shared" si="23"/>
        <v>0</v>
      </c>
      <c r="M40" s="81">
        <f t="shared" si="24"/>
        <v>0</v>
      </c>
      <c r="N40" s="11">
        <f t="shared" si="25"/>
        <v>0</v>
      </c>
      <c r="O40" s="11">
        <f t="shared" si="13"/>
        <v>0</v>
      </c>
      <c r="P40" s="11">
        <f t="shared" si="14"/>
        <v>0</v>
      </c>
      <c r="Q40" s="81">
        <f t="shared" si="32"/>
        <v>0</v>
      </c>
      <c r="R40" s="81">
        <f t="shared" si="33"/>
        <v>0</v>
      </c>
      <c r="S40" s="570">
        <f>((Exposure!BF41*Exposure!BH41-1)*InputData!CH40+1)</f>
        <v>1</v>
      </c>
      <c r="T40" s="260">
        <f t="shared" si="15"/>
        <v>0</v>
      </c>
      <c r="U40" s="10">
        <f t="shared" si="1"/>
        <v>0</v>
      </c>
      <c r="V40" s="10">
        <f t="shared" si="2"/>
        <v>0</v>
      </c>
      <c r="W40" s="91">
        <f t="shared" si="3"/>
        <v>0</v>
      </c>
      <c r="X40" s="81">
        <f t="shared" si="4"/>
        <v>0</v>
      </c>
      <c r="Y40" s="81">
        <f t="shared" si="16"/>
        <v>0</v>
      </c>
      <c r="Z40" s="81">
        <f t="shared" si="5"/>
        <v>1</v>
      </c>
      <c r="AA40" s="81">
        <f t="shared" si="6"/>
        <v>1</v>
      </c>
      <c r="AB40" s="82">
        <f t="shared" si="28"/>
        <v>0</v>
      </c>
      <c r="AC40" s="11">
        <f t="shared" si="29"/>
        <v>0</v>
      </c>
      <c r="AD40" s="81">
        <f t="shared" si="30"/>
        <v>0</v>
      </c>
      <c r="AE40" s="11">
        <f t="shared" si="7"/>
        <v>0</v>
      </c>
      <c r="AF40" s="11">
        <f t="shared" si="8"/>
        <v>0</v>
      </c>
      <c r="AG40" s="11">
        <f t="shared" si="17"/>
        <v>0</v>
      </c>
      <c r="AH40" s="81">
        <f t="shared" si="34"/>
        <v>0</v>
      </c>
      <c r="AI40" s="81">
        <f t="shared" si="35"/>
        <v>0</v>
      </c>
      <c r="AJ40" s="82">
        <f t="shared" si="31"/>
        <v>0</v>
      </c>
      <c r="AK40" s="118">
        <f t="shared" si="19"/>
        <v>0</v>
      </c>
      <c r="AL40" s="118">
        <f t="shared" si="20"/>
        <v>0</v>
      </c>
      <c r="AM40" s="120">
        <f>AK40*InputData!I40</f>
        <v>0</v>
      </c>
      <c r="AN40" s="915">
        <f>AK40*LifeTable!G40*InputData!J40*EXP(-InputData!$BT$5*(B40-InputData!$B$1))</f>
        <v>0</v>
      </c>
      <c r="AO40" s="1026">
        <f>C40*(1-Q40)*LifeTable!G40</f>
        <v>0</v>
      </c>
      <c r="AP40" s="1027">
        <f>R40*LifeTable!G40</f>
        <v>0</v>
      </c>
      <c r="AQ40" s="1026">
        <f>T40*(1-AH40)*LifeTable!P40</f>
        <v>0</v>
      </c>
      <c r="AR40" s="1058">
        <f>AI40*LifeTable!P40</f>
        <v>0</v>
      </c>
      <c r="AS40" s="56">
        <f>(AQ40-AO40)*EXP(-InputData!$BT$6*(B40-InputData!$B$1))</f>
        <v>0</v>
      </c>
      <c r="AT40" s="58">
        <f>(AR40-AP40)*EXP(-InputData!$BT$6*(B40-InputData!$B$1))</f>
        <v>0</v>
      </c>
      <c r="AU40" s="1055">
        <v>35</v>
      </c>
    </row>
    <row r="41" spans="1:47">
      <c r="A41" t="s">
        <v>13</v>
      </c>
      <c r="B41">
        <f t="shared" si="21"/>
        <v>133</v>
      </c>
      <c r="C41" s="80">
        <f>InputData!G41*InputData!BX41</f>
        <v>0</v>
      </c>
      <c r="D41" s="81">
        <v>0</v>
      </c>
      <c r="E41" s="13">
        <f>InputData!H41*InputData!CC41</f>
        <v>0</v>
      </c>
      <c r="F41" s="81">
        <v>0</v>
      </c>
      <c r="G41" s="82">
        <f t="shared" si="10"/>
        <v>0</v>
      </c>
      <c r="H41" s="81">
        <f t="shared" si="11"/>
        <v>0</v>
      </c>
      <c r="I41" s="81">
        <f t="shared" si="12"/>
        <v>1</v>
      </c>
      <c r="J41" s="81">
        <f t="shared" si="0"/>
        <v>1</v>
      </c>
      <c r="K41" s="82">
        <f t="shared" si="22"/>
        <v>0</v>
      </c>
      <c r="L41" s="11">
        <f t="shared" si="23"/>
        <v>0</v>
      </c>
      <c r="M41" s="81">
        <f t="shared" si="24"/>
        <v>0</v>
      </c>
      <c r="N41" s="11">
        <f t="shared" si="25"/>
        <v>0</v>
      </c>
      <c r="O41" s="11">
        <f t="shared" si="13"/>
        <v>0</v>
      </c>
      <c r="P41" s="11">
        <f t="shared" si="14"/>
        <v>0</v>
      </c>
      <c r="Q41" s="81">
        <f t="shared" si="32"/>
        <v>0</v>
      </c>
      <c r="R41" s="81">
        <f t="shared" si="33"/>
        <v>0</v>
      </c>
      <c r="S41" s="570">
        <f>((Exposure!BF42*Exposure!BH42-1)*InputData!CH41+1)</f>
        <v>1</v>
      </c>
      <c r="T41" s="260">
        <f t="shared" si="15"/>
        <v>0</v>
      </c>
      <c r="U41" s="10">
        <f t="shared" si="1"/>
        <v>0</v>
      </c>
      <c r="V41" s="10">
        <f t="shared" si="2"/>
        <v>0</v>
      </c>
      <c r="W41" s="91">
        <f t="shared" si="3"/>
        <v>0</v>
      </c>
      <c r="X41" s="81">
        <f t="shared" si="4"/>
        <v>0</v>
      </c>
      <c r="Y41" s="81">
        <f t="shared" si="16"/>
        <v>0</v>
      </c>
      <c r="Z41" s="81">
        <f t="shared" si="5"/>
        <v>1</v>
      </c>
      <c r="AA41" s="81">
        <f t="shared" si="6"/>
        <v>1</v>
      </c>
      <c r="AB41" s="82">
        <f t="shared" si="28"/>
        <v>0</v>
      </c>
      <c r="AC41" s="11">
        <f t="shared" si="29"/>
        <v>0</v>
      </c>
      <c r="AD41" s="81">
        <f t="shared" si="30"/>
        <v>0</v>
      </c>
      <c r="AE41" s="11">
        <f t="shared" si="7"/>
        <v>0</v>
      </c>
      <c r="AF41" s="11">
        <f t="shared" si="8"/>
        <v>0</v>
      </c>
      <c r="AG41" s="11">
        <f t="shared" si="17"/>
        <v>0</v>
      </c>
      <c r="AH41" s="81">
        <f t="shared" si="34"/>
        <v>0</v>
      </c>
      <c r="AI41" s="81">
        <f t="shared" si="35"/>
        <v>0</v>
      </c>
      <c r="AJ41" s="82">
        <f t="shared" si="31"/>
        <v>0</v>
      </c>
      <c r="AK41" s="118">
        <f t="shared" si="19"/>
        <v>0</v>
      </c>
      <c r="AL41" s="118">
        <f t="shared" si="20"/>
        <v>0</v>
      </c>
      <c r="AM41" s="120">
        <f>AK41*InputData!I41</f>
        <v>0</v>
      </c>
      <c r="AN41" s="915">
        <f>AK41*LifeTable!G41*InputData!J41*EXP(-InputData!$BT$5*(B41-InputData!$B$1))</f>
        <v>0</v>
      </c>
      <c r="AO41" s="1026">
        <f>C41*(1-Q41)*LifeTable!G41</f>
        <v>0</v>
      </c>
      <c r="AP41" s="1027">
        <f>R41*LifeTable!G41</f>
        <v>0</v>
      </c>
      <c r="AQ41" s="1026">
        <f>T41*(1-AH41)*LifeTable!P41</f>
        <v>0</v>
      </c>
      <c r="AR41" s="1058">
        <f>AI41*LifeTable!P41</f>
        <v>0</v>
      </c>
      <c r="AS41" s="56">
        <f>(AQ41-AO41)*EXP(-InputData!$BT$6*(B41-InputData!$B$1))</f>
        <v>0</v>
      </c>
      <c r="AT41" s="58">
        <f>(AR41-AP41)*EXP(-InputData!$BT$6*(B41-InputData!$B$1))</f>
        <v>0</v>
      </c>
      <c r="AU41" s="1055">
        <v>36</v>
      </c>
    </row>
    <row r="42" spans="1:47">
      <c r="A42" t="s">
        <v>13</v>
      </c>
      <c r="B42">
        <f t="shared" si="21"/>
        <v>134</v>
      </c>
      <c r="C42" s="80">
        <f>InputData!G42*InputData!BX42</f>
        <v>0</v>
      </c>
      <c r="D42" s="81">
        <v>0</v>
      </c>
      <c r="E42" s="13">
        <f>InputData!H42*InputData!CC42</f>
        <v>0</v>
      </c>
      <c r="F42" s="81">
        <v>0</v>
      </c>
      <c r="G42" s="82">
        <f t="shared" si="10"/>
        <v>0</v>
      </c>
      <c r="H42" s="81">
        <f t="shared" si="11"/>
        <v>0</v>
      </c>
      <c r="I42" s="81">
        <f t="shared" si="12"/>
        <v>1</v>
      </c>
      <c r="J42" s="81">
        <f t="shared" si="0"/>
        <v>1</v>
      </c>
      <c r="K42" s="82">
        <f t="shared" si="22"/>
        <v>0</v>
      </c>
      <c r="L42" s="11">
        <f t="shared" si="23"/>
        <v>0</v>
      </c>
      <c r="M42" s="81">
        <f t="shared" si="24"/>
        <v>0</v>
      </c>
      <c r="N42" s="11">
        <f t="shared" si="25"/>
        <v>0</v>
      </c>
      <c r="O42" s="11">
        <f t="shared" si="13"/>
        <v>0</v>
      </c>
      <c r="P42" s="11">
        <f t="shared" si="14"/>
        <v>0</v>
      </c>
      <c r="Q42" s="81">
        <f t="shared" si="32"/>
        <v>0</v>
      </c>
      <c r="R42" s="81">
        <f t="shared" si="33"/>
        <v>0</v>
      </c>
      <c r="S42" s="570">
        <f>((Exposure!BF43*Exposure!BH43-1)*InputData!CH42+1)</f>
        <v>1</v>
      </c>
      <c r="T42" s="260">
        <f t="shared" si="15"/>
        <v>0</v>
      </c>
      <c r="U42" s="10">
        <f t="shared" si="1"/>
        <v>0</v>
      </c>
      <c r="V42" s="10">
        <f t="shared" si="2"/>
        <v>0</v>
      </c>
      <c r="W42" s="91">
        <f t="shared" si="3"/>
        <v>0</v>
      </c>
      <c r="X42" s="81">
        <f t="shared" si="4"/>
        <v>0</v>
      </c>
      <c r="Y42" s="81">
        <f t="shared" si="16"/>
        <v>0</v>
      </c>
      <c r="Z42" s="81">
        <f t="shared" si="5"/>
        <v>1</v>
      </c>
      <c r="AA42" s="81">
        <f t="shared" si="6"/>
        <v>1</v>
      </c>
      <c r="AB42" s="82">
        <f t="shared" si="28"/>
        <v>0</v>
      </c>
      <c r="AC42" s="11">
        <f t="shared" si="29"/>
        <v>0</v>
      </c>
      <c r="AD42" s="81">
        <f t="shared" si="30"/>
        <v>0</v>
      </c>
      <c r="AE42" s="11">
        <f t="shared" si="7"/>
        <v>0</v>
      </c>
      <c r="AF42" s="11">
        <f t="shared" si="8"/>
        <v>0</v>
      </c>
      <c r="AG42" s="11">
        <f t="shared" si="17"/>
        <v>0</v>
      </c>
      <c r="AH42" s="81">
        <f t="shared" si="34"/>
        <v>0</v>
      </c>
      <c r="AI42" s="81">
        <f t="shared" si="35"/>
        <v>0</v>
      </c>
      <c r="AJ42" s="82">
        <f t="shared" si="31"/>
        <v>0</v>
      </c>
      <c r="AK42" s="118">
        <f t="shared" si="19"/>
        <v>0</v>
      </c>
      <c r="AL42" s="118">
        <f t="shared" si="20"/>
        <v>0</v>
      </c>
      <c r="AM42" s="120">
        <f>AK42*InputData!I42</f>
        <v>0</v>
      </c>
      <c r="AN42" s="915">
        <f>AK42*LifeTable!G42*InputData!J42*EXP(-InputData!$BT$5*(B42-InputData!$B$1))</f>
        <v>0</v>
      </c>
      <c r="AO42" s="1026">
        <f>C42*(1-Q42)*LifeTable!G42</f>
        <v>0</v>
      </c>
      <c r="AP42" s="1027">
        <f>R42*LifeTable!G42</f>
        <v>0</v>
      </c>
      <c r="AQ42" s="1026">
        <f>T42*(1-AH42)*LifeTable!P42</f>
        <v>0</v>
      </c>
      <c r="AR42" s="1058">
        <f>AI42*LifeTable!P42</f>
        <v>0</v>
      </c>
      <c r="AS42" s="56">
        <f>(AQ42-AO42)*EXP(-InputData!$BT$6*(B42-InputData!$B$1))</f>
        <v>0</v>
      </c>
      <c r="AT42" s="58">
        <f>(AR42-AP42)*EXP(-InputData!$BT$6*(B42-InputData!$B$1))</f>
        <v>0</v>
      </c>
      <c r="AU42" s="1055">
        <v>37</v>
      </c>
    </row>
    <row r="43" spans="1:47">
      <c r="A43" t="s">
        <v>13</v>
      </c>
      <c r="B43">
        <f t="shared" si="21"/>
        <v>135</v>
      </c>
      <c r="C43" s="80">
        <f>InputData!G43*InputData!BX43</f>
        <v>0</v>
      </c>
      <c r="D43" s="81">
        <v>0</v>
      </c>
      <c r="E43" s="13">
        <f>InputData!H43*InputData!CC43</f>
        <v>0</v>
      </c>
      <c r="F43" s="81">
        <v>0</v>
      </c>
      <c r="G43" s="82">
        <f t="shared" si="10"/>
        <v>0</v>
      </c>
      <c r="H43" s="81">
        <f t="shared" si="11"/>
        <v>0</v>
      </c>
      <c r="I43" s="81">
        <f t="shared" si="12"/>
        <v>1</v>
      </c>
      <c r="J43" s="81">
        <f t="shared" si="0"/>
        <v>1</v>
      </c>
      <c r="K43" s="82">
        <f t="shared" si="22"/>
        <v>0</v>
      </c>
      <c r="L43" s="11">
        <f t="shared" si="23"/>
        <v>0</v>
      </c>
      <c r="M43" s="81">
        <f t="shared" si="24"/>
        <v>0</v>
      </c>
      <c r="N43" s="11">
        <f t="shared" si="25"/>
        <v>0</v>
      </c>
      <c r="O43" s="11">
        <f t="shared" si="13"/>
        <v>0</v>
      </c>
      <c r="P43" s="11">
        <f t="shared" si="14"/>
        <v>0</v>
      </c>
      <c r="Q43" s="81">
        <f t="shared" si="32"/>
        <v>0</v>
      </c>
      <c r="R43" s="81">
        <f t="shared" si="33"/>
        <v>0</v>
      </c>
      <c r="S43" s="570">
        <f>((Exposure!BF44*Exposure!BH44-1)*InputData!CH43+1)</f>
        <v>1</v>
      </c>
      <c r="T43" s="260">
        <f t="shared" si="15"/>
        <v>0</v>
      </c>
      <c r="U43" s="10">
        <f t="shared" si="1"/>
        <v>0</v>
      </c>
      <c r="V43" s="10">
        <f t="shared" si="2"/>
        <v>0</v>
      </c>
      <c r="W43" s="91">
        <f t="shared" si="3"/>
        <v>0</v>
      </c>
      <c r="X43" s="81">
        <f t="shared" si="4"/>
        <v>0</v>
      </c>
      <c r="Y43" s="81">
        <f t="shared" si="16"/>
        <v>0</v>
      </c>
      <c r="Z43" s="81">
        <f t="shared" si="5"/>
        <v>1</v>
      </c>
      <c r="AA43" s="81">
        <f t="shared" si="6"/>
        <v>1</v>
      </c>
      <c r="AB43" s="82">
        <f t="shared" si="28"/>
        <v>0</v>
      </c>
      <c r="AC43" s="11">
        <f t="shared" si="29"/>
        <v>0</v>
      </c>
      <c r="AD43" s="81">
        <f t="shared" si="30"/>
        <v>0</v>
      </c>
      <c r="AE43" s="11">
        <f t="shared" si="7"/>
        <v>0</v>
      </c>
      <c r="AF43" s="11">
        <f t="shared" si="8"/>
        <v>0</v>
      </c>
      <c r="AG43" s="11">
        <f t="shared" si="17"/>
        <v>0</v>
      </c>
      <c r="AH43" s="81">
        <f t="shared" si="34"/>
        <v>0</v>
      </c>
      <c r="AI43" s="81">
        <f t="shared" si="35"/>
        <v>0</v>
      </c>
      <c r="AJ43" s="82">
        <f t="shared" si="31"/>
        <v>0</v>
      </c>
      <c r="AK43" s="118">
        <f t="shared" si="19"/>
        <v>0</v>
      </c>
      <c r="AL43" s="118">
        <f t="shared" si="20"/>
        <v>0</v>
      </c>
      <c r="AM43" s="120">
        <f>AK43*InputData!I43</f>
        <v>0</v>
      </c>
      <c r="AN43" s="915">
        <f>AK43*LifeTable!G43*InputData!J43*EXP(-InputData!$BT$5*(B43-InputData!$B$1))</f>
        <v>0</v>
      </c>
      <c r="AO43" s="1026">
        <f>C43*(1-Q43)*LifeTable!G43</f>
        <v>0</v>
      </c>
      <c r="AP43" s="1027">
        <f>R43*LifeTable!G43</f>
        <v>0</v>
      </c>
      <c r="AQ43" s="1026">
        <f>T43*(1-AH43)*LifeTable!P43</f>
        <v>0</v>
      </c>
      <c r="AR43" s="1058">
        <f>AI43*LifeTable!P43</f>
        <v>0</v>
      </c>
      <c r="AS43" s="56">
        <f>(AQ43-AO43)*EXP(-InputData!$BT$6*(B43-InputData!$B$1))</f>
        <v>0</v>
      </c>
      <c r="AT43" s="58">
        <f>(AR43-AP43)*EXP(-InputData!$BT$6*(B43-InputData!$B$1))</f>
        <v>0</v>
      </c>
      <c r="AU43" s="1055">
        <v>38</v>
      </c>
    </row>
    <row r="44" spans="1:47">
      <c r="A44" t="s">
        <v>13</v>
      </c>
      <c r="B44">
        <f t="shared" si="21"/>
        <v>136</v>
      </c>
      <c r="C44" s="80">
        <f>InputData!G44*InputData!BX44</f>
        <v>0</v>
      </c>
      <c r="D44" s="81">
        <v>0</v>
      </c>
      <c r="E44" s="13">
        <f>InputData!H44*InputData!CC44</f>
        <v>0</v>
      </c>
      <c r="F44" s="81">
        <v>0</v>
      </c>
      <c r="G44" s="82">
        <f t="shared" si="10"/>
        <v>0</v>
      </c>
      <c r="H44" s="81">
        <f t="shared" si="11"/>
        <v>0</v>
      </c>
      <c r="I44" s="81">
        <f t="shared" si="12"/>
        <v>1</v>
      </c>
      <c r="J44" s="81">
        <f t="shared" si="0"/>
        <v>1</v>
      </c>
      <c r="K44" s="82">
        <f t="shared" si="22"/>
        <v>0</v>
      </c>
      <c r="L44" s="11">
        <f t="shared" si="23"/>
        <v>0</v>
      </c>
      <c r="M44" s="81">
        <f t="shared" si="24"/>
        <v>0</v>
      </c>
      <c r="N44" s="11">
        <f t="shared" si="25"/>
        <v>0</v>
      </c>
      <c r="O44" s="11">
        <f t="shared" si="13"/>
        <v>0</v>
      </c>
      <c r="P44" s="11">
        <f t="shared" si="14"/>
        <v>0</v>
      </c>
      <c r="Q44" s="81">
        <f t="shared" si="32"/>
        <v>0</v>
      </c>
      <c r="R44" s="81">
        <f t="shared" si="33"/>
        <v>0</v>
      </c>
      <c r="S44" s="570">
        <f>((Exposure!BF45*Exposure!BH45-1)*InputData!CH44+1)</f>
        <v>1</v>
      </c>
      <c r="T44" s="260">
        <f t="shared" si="15"/>
        <v>0</v>
      </c>
      <c r="U44" s="10">
        <f t="shared" si="1"/>
        <v>0</v>
      </c>
      <c r="V44" s="10">
        <f t="shared" si="2"/>
        <v>0</v>
      </c>
      <c r="W44" s="91">
        <f t="shared" si="3"/>
        <v>0</v>
      </c>
      <c r="X44" s="81">
        <f t="shared" si="4"/>
        <v>0</v>
      </c>
      <c r="Y44" s="81">
        <f t="shared" si="16"/>
        <v>0</v>
      </c>
      <c r="Z44" s="81">
        <f t="shared" si="5"/>
        <v>1</v>
      </c>
      <c r="AA44" s="81">
        <f t="shared" si="6"/>
        <v>1</v>
      </c>
      <c r="AB44" s="82">
        <f t="shared" si="28"/>
        <v>0</v>
      </c>
      <c r="AC44" s="11">
        <f t="shared" si="29"/>
        <v>0</v>
      </c>
      <c r="AD44" s="81">
        <f t="shared" si="30"/>
        <v>0</v>
      </c>
      <c r="AE44" s="11">
        <f t="shared" si="7"/>
        <v>0</v>
      </c>
      <c r="AF44" s="11">
        <f t="shared" si="8"/>
        <v>0</v>
      </c>
      <c r="AG44" s="11">
        <f t="shared" si="17"/>
        <v>0</v>
      </c>
      <c r="AH44" s="81">
        <f t="shared" si="34"/>
        <v>0</v>
      </c>
      <c r="AI44" s="81">
        <f t="shared" si="35"/>
        <v>0</v>
      </c>
      <c r="AJ44" s="82">
        <f t="shared" si="31"/>
        <v>0</v>
      </c>
      <c r="AK44" s="118">
        <f t="shared" si="19"/>
        <v>0</v>
      </c>
      <c r="AL44" s="118">
        <f t="shared" si="20"/>
        <v>0</v>
      </c>
      <c r="AM44" s="120">
        <f>AK44*InputData!I44</f>
        <v>0</v>
      </c>
      <c r="AN44" s="915">
        <f>AK44*LifeTable!G44*InputData!J44*EXP(-InputData!$BT$5*(B44-InputData!$B$1))</f>
        <v>0</v>
      </c>
      <c r="AO44" s="1026">
        <f>C44*(1-Q44)*LifeTable!G44</f>
        <v>0</v>
      </c>
      <c r="AP44" s="1027">
        <f>R44*LifeTable!G44</f>
        <v>0</v>
      </c>
      <c r="AQ44" s="1026">
        <f>T44*(1-AH44)*LifeTable!P44</f>
        <v>0</v>
      </c>
      <c r="AR44" s="1058">
        <f>AI44*LifeTable!P44</f>
        <v>0</v>
      </c>
      <c r="AS44" s="56">
        <f>(AQ44-AO44)*EXP(-InputData!$BT$6*(B44-InputData!$B$1))</f>
        <v>0</v>
      </c>
      <c r="AT44" s="58">
        <f>(AR44-AP44)*EXP(-InputData!$BT$6*(B44-InputData!$B$1))</f>
        <v>0</v>
      </c>
      <c r="AU44" s="1055">
        <v>39</v>
      </c>
    </row>
    <row r="45" spans="1:47">
      <c r="A45" t="s">
        <v>13</v>
      </c>
      <c r="B45">
        <f t="shared" si="21"/>
        <v>137</v>
      </c>
      <c r="C45" s="80">
        <f>InputData!G45*InputData!BX45</f>
        <v>0</v>
      </c>
      <c r="D45" s="81">
        <v>0</v>
      </c>
      <c r="E45" s="13">
        <f>InputData!H45*InputData!CC45</f>
        <v>0</v>
      </c>
      <c r="F45" s="81">
        <v>0</v>
      </c>
      <c r="G45" s="82">
        <f t="shared" si="10"/>
        <v>0</v>
      </c>
      <c r="H45" s="81">
        <f t="shared" si="11"/>
        <v>0</v>
      </c>
      <c r="I45" s="81">
        <f t="shared" si="12"/>
        <v>1</v>
      </c>
      <c r="J45" s="81">
        <f t="shared" si="0"/>
        <v>1</v>
      </c>
      <c r="K45" s="82">
        <f t="shared" si="22"/>
        <v>0</v>
      </c>
      <c r="L45" s="11">
        <f t="shared" si="23"/>
        <v>0</v>
      </c>
      <c r="M45" s="81">
        <f t="shared" si="24"/>
        <v>0</v>
      </c>
      <c r="N45" s="11">
        <f t="shared" si="25"/>
        <v>0</v>
      </c>
      <c r="O45" s="11">
        <f t="shared" si="13"/>
        <v>0</v>
      </c>
      <c r="P45" s="11">
        <f t="shared" si="14"/>
        <v>0</v>
      </c>
      <c r="Q45" s="81">
        <f t="shared" si="32"/>
        <v>0</v>
      </c>
      <c r="R45" s="81">
        <f t="shared" si="33"/>
        <v>0</v>
      </c>
      <c r="S45" s="570">
        <f>((Exposure!BF46*Exposure!BH46-1)*InputData!CH45+1)</f>
        <v>1</v>
      </c>
      <c r="T45" s="260">
        <f t="shared" si="15"/>
        <v>0</v>
      </c>
      <c r="U45" s="10">
        <f t="shared" si="1"/>
        <v>0</v>
      </c>
      <c r="V45" s="10">
        <f t="shared" si="2"/>
        <v>0</v>
      </c>
      <c r="W45" s="91">
        <f t="shared" si="3"/>
        <v>0</v>
      </c>
      <c r="X45" s="81">
        <f t="shared" si="4"/>
        <v>0</v>
      </c>
      <c r="Y45" s="81">
        <f t="shared" si="16"/>
        <v>0</v>
      </c>
      <c r="Z45" s="81">
        <f t="shared" si="5"/>
        <v>1</v>
      </c>
      <c r="AA45" s="81">
        <f t="shared" si="6"/>
        <v>1</v>
      </c>
      <c r="AB45" s="82">
        <f t="shared" si="28"/>
        <v>0</v>
      </c>
      <c r="AC45" s="11">
        <f t="shared" si="29"/>
        <v>0</v>
      </c>
      <c r="AD45" s="81">
        <f t="shared" si="30"/>
        <v>0</v>
      </c>
      <c r="AE45" s="11">
        <f t="shared" si="7"/>
        <v>0</v>
      </c>
      <c r="AF45" s="11">
        <f t="shared" si="8"/>
        <v>0</v>
      </c>
      <c r="AG45" s="11">
        <f t="shared" si="17"/>
        <v>0</v>
      </c>
      <c r="AH45" s="81">
        <f t="shared" si="34"/>
        <v>0</v>
      </c>
      <c r="AI45" s="81">
        <f t="shared" si="35"/>
        <v>0</v>
      </c>
      <c r="AJ45" s="82">
        <f t="shared" si="31"/>
        <v>0</v>
      </c>
      <c r="AK45" s="118">
        <f t="shared" si="19"/>
        <v>0</v>
      </c>
      <c r="AL45" s="118">
        <f t="shared" si="20"/>
        <v>0</v>
      </c>
      <c r="AM45" s="120">
        <f>AK45*InputData!I45</f>
        <v>0</v>
      </c>
      <c r="AN45" s="915">
        <f>AK45*LifeTable!G45*InputData!J45*EXP(-InputData!$BT$5*(B45-InputData!$B$1))</f>
        <v>0</v>
      </c>
      <c r="AO45" s="1026">
        <f>C45*(1-Q45)*LifeTable!G45</f>
        <v>0</v>
      </c>
      <c r="AP45" s="1027">
        <f>R45*LifeTable!G45</f>
        <v>0</v>
      </c>
      <c r="AQ45" s="1026">
        <f>T45*(1-AH45)*LifeTable!P45</f>
        <v>0</v>
      </c>
      <c r="AR45" s="1058">
        <f>AI45*LifeTable!P45</f>
        <v>0</v>
      </c>
      <c r="AS45" s="56">
        <f>(AQ45-AO45)*EXP(-InputData!$BT$6*(B45-InputData!$B$1))</f>
        <v>0</v>
      </c>
      <c r="AT45" s="58">
        <f>(AR45-AP45)*EXP(-InputData!$BT$6*(B45-InputData!$B$1))</f>
        <v>0</v>
      </c>
      <c r="AU45" s="1055">
        <v>40</v>
      </c>
    </row>
    <row r="46" spans="1:47">
      <c r="A46" t="s">
        <v>13</v>
      </c>
      <c r="B46">
        <f t="shared" si="21"/>
        <v>138</v>
      </c>
      <c r="C46" s="80">
        <f>InputData!G46*InputData!BX46</f>
        <v>0</v>
      </c>
      <c r="D46" s="81">
        <v>0</v>
      </c>
      <c r="E46" s="13">
        <f>InputData!H46*InputData!CC46</f>
        <v>0</v>
      </c>
      <c r="F46" s="81">
        <v>0</v>
      </c>
      <c r="G46" s="82">
        <f t="shared" si="10"/>
        <v>0</v>
      </c>
      <c r="H46" s="81">
        <f t="shared" si="11"/>
        <v>0</v>
      </c>
      <c r="I46" s="81">
        <f t="shared" si="12"/>
        <v>1</v>
      </c>
      <c r="J46" s="81">
        <f t="shared" si="0"/>
        <v>1</v>
      </c>
      <c r="K46" s="82">
        <f t="shared" si="22"/>
        <v>0</v>
      </c>
      <c r="L46" s="11">
        <f t="shared" si="23"/>
        <v>0</v>
      </c>
      <c r="M46" s="81">
        <f t="shared" si="24"/>
        <v>0</v>
      </c>
      <c r="N46" s="11">
        <f t="shared" si="25"/>
        <v>0</v>
      </c>
      <c r="O46" s="11">
        <f t="shared" si="13"/>
        <v>0</v>
      </c>
      <c r="P46" s="11">
        <f t="shared" si="14"/>
        <v>0</v>
      </c>
      <c r="Q46" s="81">
        <f t="shared" si="32"/>
        <v>0</v>
      </c>
      <c r="R46" s="81">
        <f t="shared" si="33"/>
        <v>0</v>
      </c>
      <c r="S46" s="570">
        <f>((Exposure!BF47*Exposure!BH47-1)*InputData!CH46+1)</f>
        <v>1</v>
      </c>
      <c r="T46" s="260">
        <f t="shared" si="15"/>
        <v>0</v>
      </c>
      <c r="U46" s="10">
        <f t="shared" si="1"/>
        <v>0</v>
      </c>
      <c r="V46" s="10">
        <f t="shared" si="2"/>
        <v>0</v>
      </c>
      <c r="W46" s="91">
        <f t="shared" si="3"/>
        <v>0</v>
      </c>
      <c r="X46" s="81">
        <f t="shared" si="4"/>
        <v>0</v>
      </c>
      <c r="Y46" s="81">
        <f t="shared" si="16"/>
        <v>0</v>
      </c>
      <c r="Z46" s="81">
        <f t="shared" si="5"/>
        <v>1</v>
      </c>
      <c r="AA46" s="81">
        <f t="shared" si="6"/>
        <v>1</v>
      </c>
      <c r="AB46" s="82">
        <f t="shared" si="28"/>
        <v>0</v>
      </c>
      <c r="AC46" s="11">
        <f t="shared" si="29"/>
        <v>0</v>
      </c>
      <c r="AD46" s="81">
        <f t="shared" si="30"/>
        <v>0</v>
      </c>
      <c r="AE46" s="11">
        <f t="shared" si="7"/>
        <v>0</v>
      </c>
      <c r="AF46" s="11">
        <f t="shared" si="8"/>
        <v>0</v>
      </c>
      <c r="AG46" s="11">
        <f t="shared" si="17"/>
        <v>0</v>
      </c>
      <c r="AH46" s="81">
        <f t="shared" si="34"/>
        <v>0</v>
      </c>
      <c r="AI46" s="81">
        <f t="shared" si="35"/>
        <v>0</v>
      </c>
      <c r="AJ46" s="82">
        <f t="shared" si="31"/>
        <v>0</v>
      </c>
      <c r="AK46" s="118">
        <f t="shared" si="19"/>
        <v>0</v>
      </c>
      <c r="AL46" s="118">
        <f t="shared" si="20"/>
        <v>0</v>
      </c>
      <c r="AM46" s="120">
        <f>AK46*InputData!I46</f>
        <v>0</v>
      </c>
      <c r="AN46" s="915">
        <f>AK46*LifeTable!G46*InputData!J46*EXP(-InputData!$BT$5*(B46-InputData!$B$1))</f>
        <v>0</v>
      </c>
      <c r="AO46" s="1026">
        <f>C46*(1-Q46)*LifeTable!G46</f>
        <v>0</v>
      </c>
      <c r="AP46" s="1027">
        <f>R46*LifeTable!G46</f>
        <v>0</v>
      </c>
      <c r="AQ46" s="1026">
        <f>T46*(1-AH46)*LifeTable!P46</f>
        <v>0</v>
      </c>
      <c r="AR46" s="1058">
        <f>AI46*LifeTable!P46</f>
        <v>0</v>
      </c>
      <c r="AS46" s="56">
        <f>(AQ46-AO46)*EXP(-InputData!$BT$6*(B46-InputData!$B$1))</f>
        <v>0</v>
      </c>
      <c r="AT46" s="58">
        <f>(AR46-AP46)*EXP(-InputData!$BT$6*(B46-InputData!$B$1))</f>
        <v>0</v>
      </c>
      <c r="AU46" s="1055">
        <v>41</v>
      </c>
    </row>
    <row r="47" spans="1:47">
      <c r="A47" t="s">
        <v>13</v>
      </c>
      <c r="B47">
        <f t="shared" si="21"/>
        <v>139</v>
      </c>
      <c r="C47" s="80">
        <f>InputData!G47*InputData!BX47</f>
        <v>0</v>
      </c>
      <c r="D47" s="81">
        <v>0</v>
      </c>
      <c r="E47" s="13">
        <f>InputData!H47*InputData!CC47</f>
        <v>0</v>
      </c>
      <c r="F47" s="81">
        <v>0</v>
      </c>
      <c r="G47" s="82">
        <f t="shared" si="10"/>
        <v>0</v>
      </c>
      <c r="H47" s="81">
        <f t="shared" si="11"/>
        <v>0</v>
      </c>
      <c r="I47" s="81">
        <f t="shared" si="12"/>
        <v>1</v>
      </c>
      <c r="J47" s="81">
        <f t="shared" si="0"/>
        <v>1</v>
      </c>
      <c r="K47" s="82">
        <f t="shared" si="22"/>
        <v>0</v>
      </c>
      <c r="L47" s="11">
        <f t="shared" si="23"/>
        <v>0</v>
      </c>
      <c r="M47" s="81">
        <f t="shared" si="24"/>
        <v>0</v>
      </c>
      <c r="N47" s="11">
        <f t="shared" si="25"/>
        <v>0</v>
      </c>
      <c r="O47" s="11">
        <f t="shared" si="13"/>
        <v>0</v>
      </c>
      <c r="P47" s="11">
        <f t="shared" si="14"/>
        <v>0</v>
      </c>
      <c r="Q47" s="81">
        <f t="shared" si="32"/>
        <v>0</v>
      </c>
      <c r="R47" s="81">
        <f t="shared" si="33"/>
        <v>0</v>
      </c>
      <c r="S47" s="570">
        <f>((Exposure!BF48*Exposure!BH48-1)*InputData!CH47+1)</f>
        <v>1</v>
      </c>
      <c r="T47" s="260">
        <f t="shared" si="15"/>
        <v>0</v>
      </c>
      <c r="U47" s="10">
        <f t="shared" si="1"/>
        <v>0</v>
      </c>
      <c r="V47" s="10">
        <f t="shared" si="2"/>
        <v>0</v>
      </c>
      <c r="W47" s="91">
        <f t="shared" si="3"/>
        <v>0</v>
      </c>
      <c r="X47" s="81">
        <f t="shared" si="4"/>
        <v>0</v>
      </c>
      <c r="Y47" s="81">
        <f t="shared" si="16"/>
        <v>0</v>
      </c>
      <c r="Z47" s="81">
        <f t="shared" si="5"/>
        <v>1</v>
      </c>
      <c r="AA47" s="81">
        <f t="shared" si="6"/>
        <v>1</v>
      </c>
      <c r="AB47" s="82">
        <f t="shared" si="28"/>
        <v>0</v>
      </c>
      <c r="AC47" s="11">
        <f t="shared" si="29"/>
        <v>0</v>
      </c>
      <c r="AD47" s="81">
        <f t="shared" si="30"/>
        <v>0</v>
      </c>
      <c r="AE47" s="11">
        <f t="shared" si="7"/>
        <v>0</v>
      </c>
      <c r="AF47" s="11">
        <f t="shared" si="8"/>
        <v>0</v>
      </c>
      <c r="AG47" s="11">
        <f t="shared" si="17"/>
        <v>0</v>
      </c>
      <c r="AH47" s="81">
        <f t="shared" si="34"/>
        <v>0</v>
      </c>
      <c r="AI47" s="81">
        <f t="shared" si="35"/>
        <v>0</v>
      </c>
      <c r="AJ47" s="82">
        <f t="shared" si="31"/>
        <v>0</v>
      </c>
      <c r="AK47" s="118">
        <f t="shared" si="19"/>
        <v>0</v>
      </c>
      <c r="AL47" s="118">
        <f t="shared" si="20"/>
        <v>0</v>
      </c>
      <c r="AM47" s="120">
        <f>AK47*InputData!I47</f>
        <v>0</v>
      </c>
      <c r="AN47" s="915">
        <f>AK47*LifeTable!G47*InputData!J47*EXP(-InputData!$BT$5*(B47-InputData!$B$1))</f>
        <v>0</v>
      </c>
      <c r="AO47" s="1026">
        <f>C47*(1-Q47)*LifeTable!G47</f>
        <v>0</v>
      </c>
      <c r="AP47" s="1027">
        <f>R47*LifeTable!G47</f>
        <v>0</v>
      </c>
      <c r="AQ47" s="1026">
        <f>T47*(1-AH47)*LifeTable!P47</f>
        <v>0</v>
      </c>
      <c r="AR47" s="1058">
        <f>AI47*LifeTable!P47</f>
        <v>0</v>
      </c>
      <c r="AS47" s="56">
        <f>(AQ47-AO47)*EXP(-InputData!$BT$6*(B47-InputData!$B$1))</f>
        <v>0</v>
      </c>
      <c r="AT47" s="58">
        <f>(AR47-AP47)*EXP(-InputData!$BT$6*(B47-InputData!$B$1))</f>
        <v>0</v>
      </c>
      <c r="AU47" s="1055">
        <v>42</v>
      </c>
    </row>
    <row r="48" spans="1:47">
      <c r="A48" t="s">
        <v>13</v>
      </c>
      <c r="B48">
        <f t="shared" si="21"/>
        <v>140</v>
      </c>
      <c r="C48" s="80">
        <f>InputData!G48*InputData!BX48</f>
        <v>0</v>
      </c>
      <c r="D48" s="81">
        <v>0</v>
      </c>
      <c r="E48" s="13">
        <f>InputData!H48*InputData!CC48</f>
        <v>0</v>
      </c>
      <c r="F48" s="81">
        <v>0</v>
      </c>
      <c r="G48" s="82">
        <f t="shared" si="10"/>
        <v>0</v>
      </c>
      <c r="H48" s="81">
        <f t="shared" si="11"/>
        <v>0</v>
      </c>
      <c r="I48" s="81">
        <f t="shared" si="12"/>
        <v>1</v>
      </c>
      <c r="J48" s="81">
        <f t="shared" si="0"/>
        <v>1</v>
      </c>
      <c r="K48" s="82">
        <f t="shared" si="22"/>
        <v>0</v>
      </c>
      <c r="L48" s="11">
        <f t="shared" si="23"/>
        <v>0</v>
      </c>
      <c r="M48" s="81">
        <f t="shared" si="24"/>
        <v>0</v>
      </c>
      <c r="N48" s="11">
        <f t="shared" si="25"/>
        <v>0</v>
      </c>
      <c r="O48" s="11">
        <f t="shared" si="13"/>
        <v>0</v>
      </c>
      <c r="P48" s="11">
        <f t="shared" si="14"/>
        <v>0</v>
      </c>
      <c r="Q48" s="81">
        <f t="shared" si="32"/>
        <v>0</v>
      </c>
      <c r="R48" s="81">
        <f t="shared" si="33"/>
        <v>0</v>
      </c>
      <c r="S48" s="570">
        <f>((Exposure!BF49*Exposure!BH49-1)*InputData!CH48+1)</f>
        <v>1</v>
      </c>
      <c r="T48" s="260">
        <f t="shared" si="15"/>
        <v>0</v>
      </c>
      <c r="U48" s="10">
        <f t="shared" si="1"/>
        <v>0</v>
      </c>
      <c r="V48" s="10">
        <f t="shared" si="2"/>
        <v>0</v>
      </c>
      <c r="W48" s="91">
        <f t="shared" si="3"/>
        <v>0</v>
      </c>
      <c r="X48" s="81">
        <f t="shared" si="4"/>
        <v>0</v>
      </c>
      <c r="Y48" s="81">
        <f t="shared" si="16"/>
        <v>0</v>
      </c>
      <c r="Z48" s="81">
        <f t="shared" si="5"/>
        <v>1</v>
      </c>
      <c r="AA48" s="81">
        <f t="shared" si="6"/>
        <v>1</v>
      </c>
      <c r="AB48" s="82">
        <f t="shared" si="28"/>
        <v>0</v>
      </c>
      <c r="AC48" s="11">
        <f t="shared" si="29"/>
        <v>0</v>
      </c>
      <c r="AD48" s="81">
        <f t="shared" si="30"/>
        <v>0</v>
      </c>
      <c r="AE48" s="11">
        <f t="shared" si="7"/>
        <v>0</v>
      </c>
      <c r="AF48" s="11">
        <f t="shared" si="8"/>
        <v>0</v>
      </c>
      <c r="AG48" s="11">
        <f t="shared" si="17"/>
        <v>0</v>
      </c>
      <c r="AH48" s="81">
        <f t="shared" si="34"/>
        <v>0</v>
      </c>
      <c r="AI48" s="81">
        <f t="shared" si="35"/>
        <v>0</v>
      </c>
      <c r="AJ48" s="82">
        <f t="shared" si="31"/>
        <v>0</v>
      </c>
      <c r="AK48" s="118">
        <f t="shared" si="19"/>
        <v>0</v>
      </c>
      <c r="AL48" s="118">
        <f t="shared" si="20"/>
        <v>0</v>
      </c>
      <c r="AM48" s="120">
        <f>AK48*InputData!I48</f>
        <v>0</v>
      </c>
      <c r="AN48" s="915">
        <f>AK48*LifeTable!G48*InputData!J48*EXP(-InputData!$BT$5*(B48-InputData!$B$1))</f>
        <v>0</v>
      </c>
      <c r="AO48" s="1026">
        <f>C48*(1-Q48)*LifeTable!G48</f>
        <v>0</v>
      </c>
      <c r="AP48" s="1027">
        <f>R48*LifeTable!G48</f>
        <v>0</v>
      </c>
      <c r="AQ48" s="1026">
        <f>T48*(1-AH48)*LifeTable!P48</f>
        <v>0</v>
      </c>
      <c r="AR48" s="1058">
        <f>AI48*LifeTable!P48</f>
        <v>0</v>
      </c>
      <c r="AS48" s="56">
        <f>(AQ48-AO48)*EXP(-InputData!$BT$6*(B48-InputData!$B$1))</f>
        <v>0</v>
      </c>
      <c r="AT48" s="58">
        <f>(AR48-AP48)*EXP(-InputData!$BT$6*(B48-InputData!$B$1))</f>
        <v>0</v>
      </c>
      <c r="AU48" s="1055">
        <v>43</v>
      </c>
    </row>
    <row r="49" spans="1:47">
      <c r="A49" t="s">
        <v>13</v>
      </c>
      <c r="B49">
        <f t="shared" si="21"/>
        <v>141</v>
      </c>
      <c r="C49" s="80">
        <f>InputData!G49*InputData!BX49</f>
        <v>0</v>
      </c>
      <c r="D49" s="81">
        <v>0</v>
      </c>
      <c r="E49" s="13">
        <f>InputData!H49*InputData!CC49</f>
        <v>0</v>
      </c>
      <c r="F49" s="81">
        <v>0</v>
      </c>
      <c r="G49" s="82">
        <f t="shared" si="10"/>
        <v>0</v>
      </c>
      <c r="H49" s="81">
        <f t="shared" si="11"/>
        <v>0</v>
      </c>
      <c r="I49" s="81">
        <f t="shared" si="12"/>
        <v>1</v>
      </c>
      <c r="J49" s="81">
        <f t="shared" si="0"/>
        <v>1</v>
      </c>
      <c r="K49" s="82">
        <f t="shared" si="22"/>
        <v>0</v>
      </c>
      <c r="L49" s="11">
        <f t="shared" si="23"/>
        <v>0</v>
      </c>
      <c r="M49" s="81">
        <f t="shared" si="24"/>
        <v>0</v>
      </c>
      <c r="N49" s="11">
        <f t="shared" si="25"/>
        <v>0</v>
      </c>
      <c r="O49" s="11">
        <f t="shared" si="13"/>
        <v>0</v>
      </c>
      <c r="P49" s="11">
        <f t="shared" si="14"/>
        <v>0</v>
      </c>
      <c r="Q49" s="81">
        <f t="shared" si="32"/>
        <v>0</v>
      </c>
      <c r="R49" s="81">
        <f t="shared" si="33"/>
        <v>0</v>
      </c>
      <c r="S49" s="570">
        <f>((Exposure!BF50*Exposure!BH50-1)*InputData!CH49+1)</f>
        <v>1</v>
      </c>
      <c r="T49" s="260">
        <f t="shared" si="15"/>
        <v>0</v>
      </c>
      <c r="U49" s="10">
        <f t="shared" si="1"/>
        <v>0</v>
      </c>
      <c r="V49" s="10">
        <f t="shared" si="2"/>
        <v>0</v>
      </c>
      <c r="W49" s="91">
        <f t="shared" si="3"/>
        <v>0</v>
      </c>
      <c r="X49" s="81">
        <f t="shared" si="4"/>
        <v>0</v>
      </c>
      <c r="Y49" s="81">
        <f t="shared" si="16"/>
        <v>0</v>
      </c>
      <c r="Z49" s="81">
        <f t="shared" si="5"/>
        <v>1</v>
      </c>
      <c r="AA49" s="81">
        <f t="shared" si="6"/>
        <v>1</v>
      </c>
      <c r="AB49" s="82">
        <f t="shared" si="28"/>
        <v>0</v>
      </c>
      <c r="AC49" s="11">
        <f t="shared" si="29"/>
        <v>0</v>
      </c>
      <c r="AD49" s="81">
        <f t="shared" si="30"/>
        <v>0</v>
      </c>
      <c r="AE49" s="11">
        <f t="shared" si="7"/>
        <v>0</v>
      </c>
      <c r="AF49" s="11">
        <f t="shared" si="8"/>
        <v>0</v>
      </c>
      <c r="AG49" s="11">
        <f t="shared" si="17"/>
        <v>0</v>
      </c>
      <c r="AH49" s="81">
        <f t="shared" si="34"/>
        <v>0</v>
      </c>
      <c r="AI49" s="81">
        <f t="shared" si="35"/>
        <v>0</v>
      </c>
      <c r="AJ49" s="82">
        <f t="shared" si="31"/>
        <v>0</v>
      </c>
      <c r="AK49" s="118">
        <f t="shared" si="19"/>
        <v>0</v>
      </c>
      <c r="AL49" s="118">
        <f t="shared" si="20"/>
        <v>0</v>
      </c>
      <c r="AM49" s="120">
        <f>AK49*InputData!I49</f>
        <v>0</v>
      </c>
      <c r="AN49" s="915">
        <f>AK49*LifeTable!G49*InputData!J49*EXP(-InputData!$BT$5*(B49-InputData!$B$1))</f>
        <v>0</v>
      </c>
      <c r="AO49" s="1026">
        <f>C49*(1-Q49)*LifeTable!G49</f>
        <v>0</v>
      </c>
      <c r="AP49" s="1027">
        <f>R49*LifeTable!G49</f>
        <v>0</v>
      </c>
      <c r="AQ49" s="1026">
        <f>T49*(1-AH49)*LifeTable!P49</f>
        <v>0</v>
      </c>
      <c r="AR49" s="1058">
        <f>AI49*LifeTable!P49</f>
        <v>0</v>
      </c>
      <c r="AS49" s="56">
        <f>(AQ49-AO49)*EXP(-InputData!$BT$6*(B49-InputData!$B$1))</f>
        <v>0</v>
      </c>
      <c r="AT49" s="58">
        <f>(AR49-AP49)*EXP(-InputData!$BT$6*(B49-InputData!$B$1))</f>
        <v>0</v>
      </c>
      <c r="AU49" s="1055">
        <v>44</v>
      </c>
    </row>
    <row r="50" spans="1:47">
      <c r="A50" t="s">
        <v>13</v>
      </c>
      <c r="B50">
        <f t="shared" si="21"/>
        <v>142</v>
      </c>
      <c r="C50" s="80">
        <f>InputData!G50*InputData!BX50</f>
        <v>0</v>
      </c>
      <c r="D50" s="81">
        <v>0</v>
      </c>
      <c r="E50" s="13">
        <f>InputData!H50*InputData!CC50</f>
        <v>0</v>
      </c>
      <c r="F50" s="81">
        <v>0</v>
      </c>
      <c r="G50" s="82">
        <f t="shared" si="10"/>
        <v>0</v>
      </c>
      <c r="H50" s="81">
        <f t="shared" si="11"/>
        <v>0</v>
      </c>
      <c r="I50" s="81">
        <f t="shared" si="12"/>
        <v>1</v>
      </c>
      <c r="J50" s="81">
        <f t="shared" si="0"/>
        <v>1</v>
      </c>
      <c r="K50" s="82">
        <f t="shared" si="22"/>
        <v>0</v>
      </c>
      <c r="L50" s="11">
        <f t="shared" si="23"/>
        <v>0</v>
      </c>
      <c r="M50" s="81">
        <f t="shared" si="24"/>
        <v>0</v>
      </c>
      <c r="N50" s="11">
        <f t="shared" si="25"/>
        <v>0</v>
      </c>
      <c r="O50" s="11">
        <f t="shared" si="13"/>
        <v>0</v>
      </c>
      <c r="P50" s="11">
        <f t="shared" si="14"/>
        <v>0</v>
      </c>
      <c r="Q50" s="81">
        <f t="shared" si="32"/>
        <v>0</v>
      </c>
      <c r="R50" s="81">
        <f t="shared" si="33"/>
        <v>0</v>
      </c>
      <c r="S50" s="570">
        <f>((Exposure!BF51*Exposure!BH51-1)*InputData!CH50+1)</f>
        <v>1</v>
      </c>
      <c r="T50" s="260">
        <f t="shared" si="15"/>
        <v>0</v>
      </c>
      <c r="U50" s="10">
        <f t="shared" si="1"/>
        <v>0</v>
      </c>
      <c r="V50" s="10">
        <f t="shared" si="2"/>
        <v>0</v>
      </c>
      <c r="W50" s="91">
        <f t="shared" si="3"/>
        <v>0</v>
      </c>
      <c r="X50" s="81">
        <f t="shared" si="4"/>
        <v>0</v>
      </c>
      <c r="Y50" s="81">
        <f t="shared" si="16"/>
        <v>0</v>
      </c>
      <c r="Z50" s="81">
        <f t="shared" si="5"/>
        <v>1</v>
      </c>
      <c r="AA50" s="81">
        <f t="shared" si="6"/>
        <v>1</v>
      </c>
      <c r="AB50" s="82">
        <f t="shared" si="28"/>
        <v>0</v>
      </c>
      <c r="AC50" s="11">
        <f t="shared" si="29"/>
        <v>0</v>
      </c>
      <c r="AD50" s="81">
        <f t="shared" si="30"/>
        <v>0</v>
      </c>
      <c r="AE50" s="11">
        <f t="shared" si="7"/>
        <v>0</v>
      </c>
      <c r="AF50" s="11">
        <f t="shared" si="8"/>
        <v>0</v>
      </c>
      <c r="AG50" s="11">
        <f t="shared" si="17"/>
        <v>0</v>
      </c>
      <c r="AH50" s="81">
        <f t="shared" si="34"/>
        <v>0</v>
      </c>
      <c r="AI50" s="81">
        <f t="shared" si="35"/>
        <v>0</v>
      </c>
      <c r="AJ50" s="82">
        <f t="shared" si="31"/>
        <v>0</v>
      </c>
      <c r="AK50" s="118">
        <f t="shared" si="19"/>
        <v>0</v>
      </c>
      <c r="AL50" s="118">
        <f t="shared" si="20"/>
        <v>0</v>
      </c>
      <c r="AM50" s="120">
        <f>AK50*InputData!I50</f>
        <v>0</v>
      </c>
      <c r="AN50" s="915">
        <f>AK50*LifeTable!G50*InputData!J50*EXP(-InputData!$BT$5*(B50-InputData!$B$1))</f>
        <v>0</v>
      </c>
      <c r="AO50" s="1026">
        <f>C50*(1-Q50)*LifeTable!G50</f>
        <v>0</v>
      </c>
      <c r="AP50" s="1027">
        <f>R50*LifeTable!G50</f>
        <v>0</v>
      </c>
      <c r="AQ50" s="1026">
        <f>T50*(1-AH50)*LifeTable!P50</f>
        <v>0</v>
      </c>
      <c r="AR50" s="1058">
        <f>AI50*LifeTable!P50</f>
        <v>0</v>
      </c>
      <c r="AS50" s="56">
        <f>(AQ50-AO50)*EXP(-InputData!$BT$6*(B50-InputData!$B$1))</f>
        <v>0</v>
      </c>
      <c r="AT50" s="58">
        <f>(AR50-AP50)*EXP(-InputData!$BT$6*(B50-InputData!$B$1))</f>
        <v>0</v>
      </c>
      <c r="AU50" s="1055">
        <v>45</v>
      </c>
    </row>
    <row r="51" spans="1:47">
      <c r="A51" t="s">
        <v>13</v>
      </c>
      <c r="B51">
        <f t="shared" si="21"/>
        <v>143</v>
      </c>
      <c r="C51" s="80">
        <f>InputData!G51*InputData!BX51</f>
        <v>0</v>
      </c>
      <c r="D51" s="81">
        <v>0</v>
      </c>
      <c r="E51" s="13">
        <f>InputData!H51*InputData!CC51</f>
        <v>0</v>
      </c>
      <c r="F51" s="81">
        <v>0</v>
      </c>
      <c r="G51" s="82">
        <f t="shared" si="10"/>
        <v>0</v>
      </c>
      <c r="H51" s="81">
        <f t="shared" si="11"/>
        <v>0</v>
      </c>
      <c r="I51" s="81">
        <f t="shared" si="12"/>
        <v>1</v>
      </c>
      <c r="J51" s="81">
        <f t="shared" si="0"/>
        <v>1</v>
      </c>
      <c r="K51" s="82">
        <f t="shared" si="22"/>
        <v>0</v>
      </c>
      <c r="L51" s="11">
        <f t="shared" si="23"/>
        <v>0</v>
      </c>
      <c r="M51" s="81">
        <f t="shared" si="24"/>
        <v>0</v>
      </c>
      <c r="N51" s="11">
        <f t="shared" si="25"/>
        <v>0</v>
      </c>
      <c r="O51" s="11">
        <f t="shared" si="13"/>
        <v>0</v>
      </c>
      <c r="P51" s="11">
        <f t="shared" si="14"/>
        <v>0</v>
      </c>
      <c r="Q51" s="81">
        <f t="shared" si="32"/>
        <v>0</v>
      </c>
      <c r="R51" s="81">
        <f t="shared" si="33"/>
        <v>0</v>
      </c>
      <c r="S51" s="570">
        <f>((Exposure!BF52*Exposure!BH52-1)*InputData!CH51+1)</f>
        <v>1</v>
      </c>
      <c r="T51" s="260">
        <f t="shared" si="15"/>
        <v>0</v>
      </c>
      <c r="U51" s="10">
        <f t="shared" si="1"/>
        <v>0</v>
      </c>
      <c r="V51" s="10">
        <f t="shared" si="2"/>
        <v>0</v>
      </c>
      <c r="W51" s="91">
        <f t="shared" si="3"/>
        <v>0</v>
      </c>
      <c r="X51" s="81">
        <f t="shared" si="4"/>
        <v>0</v>
      </c>
      <c r="Y51" s="81">
        <f t="shared" si="16"/>
        <v>0</v>
      </c>
      <c r="Z51" s="81">
        <f t="shared" si="5"/>
        <v>1</v>
      </c>
      <c r="AA51" s="81">
        <f t="shared" si="6"/>
        <v>1</v>
      </c>
      <c r="AB51" s="82">
        <f t="shared" si="28"/>
        <v>0</v>
      </c>
      <c r="AC51" s="11">
        <f t="shared" si="29"/>
        <v>0</v>
      </c>
      <c r="AD51" s="81">
        <f t="shared" si="30"/>
        <v>0</v>
      </c>
      <c r="AE51" s="11">
        <f t="shared" si="7"/>
        <v>0</v>
      </c>
      <c r="AF51" s="11">
        <f t="shared" si="8"/>
        <v>0</v>
      </c>
      <c r="AG51" s="11">
        <f t="shared" si="17"/>
        <v>0</v>
      </c>
      <c r="AH51" s="81">
        <f t="shared" si="34"/>
        <v>0</v>
      </c>
      <c r="AI51" s="81">
        <f t="shared" si="35"/>
        <v>0</v>
      </c>
      <c r="AJ51" s="82">
        <f t="shared" si="31"/>
        <v>0</v>
      </c>
      <c r="AK51" s="118">
        <f t="shared" si="19"/>
        <v>0</v>
      </c>
      <c r="AL51" s="118">
        <f t="shared" si="20"/>
        <v>0</v>
      </c>
      <c r="AM51" s="120">
        <f>AK51*InputData!I51</f>
        <v>0</v>
      </c>
      <c r="AN51" s="915">
        <f>AK51*LifeTable!G51*InputData!J51*EXP(-InputData!$BT$5*(B51-InputData!$B$1))</f>
        <v>0</v>
      </c>
      <c r="AO51" s="1026">
        <f>C51*(1-Q51)*LifeTable!G51</f>
        <v>0</v>
      </c>
      <c r="AP51" s="1027">
        <f>R51*LifeTable!G51</f>
        <v>0</v>
      </c>
      <c r="AQ51" s="1026">
        <f>T51*(1-AH51)*LifeTable!P51</f>
        <v>0</v>
      </c>
      <c r="AR51" s="1058">
        <f>AI51*LifeTable!P51</f>
        <v>0</v>
      </c>
      <c r="AS51" s="56">
        <f>(AQ51-AO51)*EXP(-InputData!$BT$6*(B51-InputData!$B$1))</f>
        <v>0</v>
      </c>
      <c r="AT51" s="58">
        <f>(AR51-AP51)*EXP(-InputData!$BT$6*(B51-InputData!$B$1))</f>
        <v>0</v>
      </c>
      <c r="AU51" s="1055">
        <v>46</v>
      </c>
    </row>
    <row r="52" spans="1:47">
      <c r="A52" t="s">
        <v>13</v>
      </c>
      <c r="B52">
        <f t="shared" si="21"/>
        <v>144</v>
      </c>
      <c r="C52" s="80">
        <f>InputData!G52*InputData!BX52</f>
        <v>0</v>
      </c>
      <c r="D52" s="81">
        <v>0</v>
      </c>
      <c r="E52" s="13">
        <f>InputData!H52*InputData!CC52</f>
        <v>0</v>
      </c>
      <c r="F52" s="81">
        <v>0</v>
      </c>
      <c r="G52" s="82">
        <f t="shared" si="10"/>
        <v>0</v>
      </c>
      <c r="H52" s="81">
        <f t="shared" si="11"/>
        <v>0</v>
      </c>
      <c r="I52" s="81">
        <f t="shared" si="12"/>
        <v>1</v>
      </c>
      <c r="J52" s="81">
        <f t="shared" si="0"/>
        <v>1</v>
      </c>
      <c r="K52" s="82">
        <f t="shared" si="22"/>
        <v>0</v>
      </c>
      <c r="L52" s="11">
        <f t="shared" si="23"/>
        <v>0</v>
      </c>
      <c r="M52" s="81">
        <f t="shared" si="24"/>
        <v>0</v>
      </c>
      <c r="N52" s="11">
        <f t="shared" si="25"/>
        <v>0</v>
      </c>
      <c r="O52" s="11">
        <f t="shared" si="13"/>
        <v>0</v>
      </c>
      <c r="P52" s="11">
        <f t="shared" si="14"/>
        <v>0</v>
      </c>
      <c r="Q52" s="81">
        <f t="shared" si="32"/>
        <v>0</v>
      </c>
      <c r="R52" s="81">
        <f t="shared" si="33"/>
        <v>0</v>
      </c>
      <c r="S52" s="570">
        <f>((Exposure!BF53*Exposure!BH53-1)*InputData!CH52+1)</f>
        <v>1</v>
      </c>
      <c r="T52" s="260">
        <f t="shared" si="15"/>
        <v>0</v>
      </c>
      <c r="U52" s="10">
        <f t="shared" si="1"/>
        <v>0</v>
      </c>
      <c r="V52" s="10">
        <f t="shared" si="2"/>
        <v>0</v>
      </c>
      <c r="W52" s="91">
        <f t="shared" si="3"/>
        <v>0</v>
      </c>
      <c r="X52" s="81">
        <f t="shared" si="4"/>
        <v>0</v>
      </c>
      <c r="Y52" s="81">
        <f t="shared" si="16"/>
        <v>0</v>
      </c>
      <c r="Z52" s="81">
        <f t="shared" si="5"/>
        <v>1</v>
      </c>
      <c r="AA52" s="81">
        <f t="shared" si="6"/>
        <v>1</v>
      </c>
      <c r="AB52" s="82">
        <f t="shared" si="28"/>
        <v>0</v>
      </c>
      <c r="AC52" s="11">
        <f t="shared" si="29"/>
        <v>0</v>
      </c>
      <c r="AD52" s="81">
        <f t="shared" si="30"/>
        <v>0</v>
      </c>
      <c r="AE52" s="11">
        <f t="shared" si="7"/>
        <v>0</v>
      </c>
      <c r="AF52" s="11">
        <f t="shared" si="8"/>
        <v>0</v>
      </c>
      <c r="AG52" s="11">
        <f t="shared" si="17"/>
        <v>0</v>
      </c>
      <c r="AH52" s="81">
        <f t="shared" si="34"/>
        <v>0</v>
      </c>
      <c r="AI52" s="81">
        <f t="shared" si="35"/>
        <v>0</v>
      </c>
      <c r="AJ52" s="82">
        <f t="shared" si="31"/>
        <v>0</v>
      </c>
      <c r="AK52" s="118">
        <f t="shared" si="19"/>
        <v>0</v>
      </c>
      <c r="AL52" s="118">
        <f t="shared" si="20"/>
        <v>0</v>
      </c>
      <c r="AM52" s="120">
        <f>AK52*InputData!I52</f>
        <v>0</v>
      </c>
      <c r="AN52" s="915">
        <f>AK52*LifeTable!G52*InputData!J52*EXP(-InputData!$BT$5*(B52-InputData!$B$1))</f>
        <v>0</v>
      </c>
      <c r="AO52" s="1026">
        <f>C52*(1-Q52)*LifeTable!G52</f>
        <v>0</v>
      </c>
      <c r="AP52" s="1027">
        <f>R52*LifeTable!G52</f>
        <v>0</v>
      </c>
      <c r="AQ52" s="1026">
        <f>T52*(1-AH52)*LifeTable!P52</f>
        <v>0</v>
      </c>
      <c r="AR52" s="1058">
        <f>AI52*LifeTable!P52</f>
        <v>0</v>
      </c>
      <c r="AS52" s="56">
        <f>(AQ52-AO52)*EXP(-InputData!$BT$6*(B52-InputData!$B$1))</f>
        <v>0</v>
      </c>
      <c r="AT52" s="58">
        <f>(AR52-AP52)*EXP(-InputData!$BT$6*(B52-InputData!$B$1))</f>
        <v>0</v>
      </c>
      <c r="AU52" s="1055">
        <v>47</v>
      </c>
    </row>
    <row r="53" spans="1:47">
      <c r="A53" t="s">
        <v>13</v>
      </c>
      <c r="B53">
        <f t="shared" si="21"/>
        <v>145</v>
      </c>
      <c r="C53" s="80">
        <f>InputData!G53*InputData!BX53</f>
        <v>0</v>
      </c>
      <c r="D53" s="81">
        <v>0</v>
      </c>
      <c r="E53" s="13">
        <f>InputData!H53*InputData!CC53</f>
        <v>0</v>
      </c>
      <c r="F53" s="81">
        <v>0</v>
      </c>
      <c r="G53" s="82">
        <f t="shared" si="10"/>
        <v>0</v>
      </c>
      <c r="H53" s="81">
        <f t="shared" si="11"/>
        <v>0</v>
      </c>
      <c r="I53" s="81">
        <f t="shared" si="12"/>
        <v>1</v>
      </c>
      <c r="J53" s="81">
        <f t="shared" si="0"/>
        <v>1</v>
      </c>
      <c r="K53" s="82">
        <f t="shared" si="22"/>
        <v>0</v>
      </c>
      <c r="L53" s="11">
        <f t="shared" si="23"/>
        <v>0</v>
      </c>
      <c r="M53" s="81">
        <f t="shared" si="24"/>
        <v>0</v>
      </c>
      <c r="N53" s="11">
        <f t="shared" si="25"/>
        <v>0</v>
      </c>
      <c r="O53" s="11">
        <f t="shared" si="13"/>
        <v>0</v>
      </c>
      <c r="P53" s="11">
        <f t="shared" si="14"/>
        <v>0</v>
      </c>
      <c r="Q53" s="81">
        <f t="shared" si="32"/>
        <v>0</v>
      </c>
      <c r="R53" s="81">
        <f t="shared" si="33"/>
        <v>0</v>
      </c>
      <c r="S53" s="570">
        <f>((Exposure!BF54*Exposure!BH54-1)*InputData!CH53+1)</f>
        <v>1</v>
      </c>
      <c r="T53" s="260">
        <f t="shared" si="15"/>
        <v>0</v>
      </c>
      <c r="U53" s="10">
        <f t="shared" si="1"/>
        <v>0</v>
      </c>
      <c r="V53" s="10">
        <f t="shared" si="2"/>
        <v>0</v>
      </c>
      <c r="W53" s="91">
        <f t="shared" si="3"/>
        <v>0</v>
      </c>
      <c r="X53" s="81">
        <f t="shared" si="4"/>
        <v>0</v>
      </c>
      <c r="Y53" s="81">
        <f t="shared" si="16"/>
        <v>0</v>
      </c>
      <c r="Z53" s="81">
        <f t="shared" si="5"/>
        <v>1</v>
      </c>
      <c r="AA53" s="81">
        <f t="shared" si="6"/>
        <v>1</v>
      </c>
      <c r="AB53" s="82">
        <f t="shared" si="28"/>
        <v>0</v>
      </c>
      <c r="AC53" s="11">
        <f t="shared" si="29"/>
        <v>0</v>
      </c>
      <c r="AD53" s="81">
        <f t="shared" si="30"/>
        <v>0</v>
      </c>
      <c r="AE53" s="11">
        <f t="shared" si="7"/>
        <v>0</v>
      </c>
      <c r="AF53" s="11">
        <f t="shared" si="8"/>
        <v>0</v>
      </c>
      <c r="AG53" s="11">
        <f t="shared" si="17"/>
        <v>0</v>
      </c>
      <c r="AH53" s="81">
        <f t="shared" si="34"/>
        <v>0</v>
      </c>
      <c r="AI53" s="81">
        <f t="shared" si="35"/>
        <v>0</v>
      </c>
      <c r="AJ53" s="82">
        <f t="shared" si="31"/>
        <v>0</v>
      </c>
      <c r="AK53" s="118">
        <f t="shared" si="19"/>
        <v>0</v>
      </c>
      <c r="AL53" s="118">
        <f t="shared" si="20"/>
        <v>0</v>
      </c>
      <c r="AM53" s="120">
        <f>AK53*InputData!I53</f>
        <v>0</v>
      </c>
      <c r="AN53" s="915">
        <f>AK53*LifeTable!G53*InputData!J53*EXP(-InputData!$BT$5*(B53-InputData!$B$1))</f>
        <v>0</v>
      </c>
      <c r="AO53" s="1026">
        <f>C53*(1-Q53)*LifeTable!G53</f>
        <v>0</v>
      </c>
      <c r="AP53" s="1027">
        <f>R53*LifeTable!G53</f>
        <v>0</v>
      </c>
      <c r="AQ53" s="1026">
        <f>T53*(1-AH53)*LifeTable!P53</f>
        <v>0</v>
      </c>
      <c r="AR53" s="1058">
        <f>AI53*LifeTable!P53</f>
        <v>0</v>
      </c>
      <c r="AS53" s="56">
        <f>(AQ53-AO53)*EXP(-InputData!$BT$6*(B53-InputData!$B$1))</f>
        <v>0</v>
      </c>
      <c r="AT53" s="58">
        <f>(AR53-AP53)*EXP(-InputData!$BT$6*(B53-InputData!$B$1))</f>
        <v>0</v>
      </c>
      <c r="AU53" s="1055">
        <v>48</v>
      </c>
    </row>
    <row r="54" spans="1:47">
      <c r="A54" t="s">
        <v>13</v>
      </c>
      <c r="B54">
        <f t="shared" si="21"/>
        <v>146</v>
      </c>
      <c r="C54" s="80">
        <f>InputData!G54*InputData!BX54</f>
        <v>0</v>
      </c>
      <c r="D54" s="81">
        <v>0</v>
      </c>
      <c r="E54" s="13">
        <f>InputData!H54*InputData!CC54</f>
        <v>0</v>
      </c>
      <c r="F54" s="81">
        <v>0</v>
      </c>
      <c r="G54" s="82">
        <f t="shared" si="10"/>
        <v>0</v>
      </c>
      <c r="H54" s="81">
        <f t="shared" si="11"/>
        <v>0</v>
      </c>
      <c r="I54" s="81">
        <f t="shared" si="12"/>
        <v>1</v>
      </c>
      <c r="J54" s="81">
        <f t="shared" si="0"/>
        <v>1</v>
      </c>
      <c r="K54" s="82">
        <f t="shared" si="22"/>
        <v>0</v>
      </c>
      <c r="L54" s="11">
        <f t="shared" si="23"/>
        <v>0</v>
      </c>
      <c r="M54" s="81">
        <f t="shared" si="24"/>
        <v>0</v>
      </c>
      <c r="N54" s="11">
        <f t="shared" si="25"/>
        <v>0</v>
      </c>
      <c r="O54" s="11">
        <f t="shared" si="13"/>
        <v>0</v>
      </c>
      <c r="P54" s="11">
        <f t="shared" si="14"/>
        <v>0</v>
      </c>
      <c r="Q54" s="81">
        <f t="shared" si="32"/>
        <v>0</v>
      </c>
      <c r="R54" s="81">
        <f t="shared" si="33"/>
        <v>0</v>
      </c>
      <c r="S54" s="570">
        <f>((Exposure!BF55*Exposure!BH55-1)*InputData!CH54+1)</f>
        <v>1</v>
      </c>
      <c r="T54" s="260">
        <f t="shared" si="15"/>
        <v>0</v>
      </c>
      <c r="U54" s="10">
        <f t="shared" si="1"/>
        <v>0</v>
      </c>
      <c r="V54" s="10">
        <f t="shared" si="2"/>
        <v>0</v>
      </c>
      <c r="W54" s="91">
        <f t="shared" si="3"/>
        <v>0</v>
      </c>
      <c r="X54" s="81">
        <f t="shared" si="4"/>
        <v>0</v>
      </c>
      <c r="Y54" s="81">
        <f t="shared" si="16"/>
        <v>0</v>
      </c>
      <c r="Z54" s="81">
        <f t="shared" si="5"/>
        <v>1</v>
      </c>
      <c r="AA54" s="81">
        <f t="shared" si="6"/>
        <v>1</v>
      </c>
      <c r="AB54" s="82">
        <f t="shared" si="28"/>
        <v>0</v>
      </c>
      <c r="AC54" s="11">
        <f t="shared" si="29"/>
        <v>0</v>
      </c>
      <c r="AD54" s="81">
        <f t="shared" si="30"/>
        <v>0</v>
      </c>
      <c r="AE54" s="11">
        <f t="shared" si="7"/>
        <v>0</v>
      </c>
      <c r="AF54" s="11">
        <f t="shared" si="8"/>
        <v>0</v>
      </c>
      <c r="AG54" s="11">
        <f t="shared" si="17"/>
        <v>0</v>
      </c>
      <c r="AH54" s="81">
        <f t="shared" si="34"/>
        <v>0</v>
      </c>
      <c r="AI54" s="81">
        <f t="shared" si="35"/>
        <v>0</v>
      </c>
      <c r="AJ54" s="82">
        <f t="shared" si="31"/>
        <v>0</v>
      </c>
      <c r="AK54" s="118">
        <f t="shared" si="19"/>
        <v>0</v>
      </c>
      <c r="AL54" s="118">
        <f t="shared" si="20"/>
        <v>0</v>
      </c>
      <c r="AM54" s="120">
        <f>AK54*InputData!I54</f>
        <v>0</v>
      </c>
      <c r="AN54" s="915">
        <f>AK54*LifeTable!G54*InputData!J54*EXP(-InputData!$BT$5*(B54-InputData!$B$1))</f>
        <v>0</v>
      </c>
      <c r="AO54" s="1026">
        <f>C54*(1-Q54)*LifeTable!G54</f>
        <v>0</v>
      </c>
      <c r="AP54" s="1027">
        <f>R54*LifeTable!G54</f>
        <v>0</v>
      </c>
      <c r="AQ54" s="1026">
        <f>T54*(1-AH54)*LifeTable!P54</f>
        <v>0</v>
      </c>
      <c r="AR54" s="1058">
        <f>AI54*LifeTable!P54</f>
        <v>0</v>
      </c>
      <c r="AS54" s="56">
        <f>(AQ54-AO54)*EXP(-InputData!$BT$6*(B54-InputData!$B$1))</f>
        <v>0</v>
      </c>
      <c r="AT54" s="58">
        <f>(AR54-AP54)*EXP(-InputData!$BT$6*(B54-InputData!$B$1))</f>
        <v>0</v>
      </c>
      <c r="AU54" s="1055">
        <v>49</v>
      </c>
    </row>
    <row r="55" spans="1:47">
      <c r="A55" t="s">
        <v>13</v>
      </c>
      <c r="B55">
        <f t="shared" si="21"/>
        <v>147</v>
      </c>
      <c r="C55" s="80">
        <f>InputData!G55*InputData!BX55</f>
        <v>0</v>
      </c>
      <c r="D55" s="81">
        <v>0</v>
      </c>
      <c r="E55" s="13">
        <f>InputData!H55*InputData!CC55</f>
        <v>0</v>
      </c>
      <c r="F55" s="81">
        <v>0</v>
      </c>
      <c r="G55" s="82">
        <f t="shared" si="10"/>
        <v>0</v>
      </c>
      <c r="H55" s="81">
        <f t="shared" si="11"/>
        <v>0</v>
      </c>
      <c r="I55" s="81">
        <f t="shared" si="12"/>
        <v>1</v>
      </c>
      <c r="J55" s="81">
        <f t="shared" si="0"/>
        <v>1</v>
      </c>
      <c r="K55" s="82">
        <f t="shared" si="22"/>
        <v>0</v>
      </c>
      <c r="L55" s="11">
        <f t="shared" si="23"/>
        <v>0</v>
      </c>
      <c r="M55" s="81">
        <f t="shared" si="24"/>
        <v>0</v>
      </c>
      <c r="N55" s="11">
        <f t="shared" si="25"/>
        <v>0</v>
      </c>
      <c r="O55" s="11">
        <f t="shared" si="13"/>
        <v>0</v>
      </c>
      <c r="P55" s="11">
        <f t="shared" si="14"/>
        <v>0</v>
      </c>
      <c r="Q55" s="81">
        <f t="shared" si="32"/>
        <v>0</v>
      </c>
      <c r="R55" s="81">
        <f t="shared" si="33"/>
        <v>0</v>
      </c>
      <c r="S55" s="570">
        <f>((Exposure!BF56*Exposure!BH56-1)*InputData!CH55+1)</f>
        <v>1</v>
      </c>
      <c r="T55" s="260">
        <f t="shared" si="15"/>
        <v>0</v>
      </c>
      <c r="U55" s="10">
        <f t="shared" si="1"/>
        <v>0</v>
      </c>
      <c r="V55" s="10">
        <f t="shared" si="2"/>
        <v>0</v>
      </c>
      <c r="W55" s="91">
        <f t="shared" si="3"/>
        <v>0</v>
      </c>
      <c r="X55" s="81">
        <f t="shared" si="4"/>
        <v>0</v>
      </c>
      <c r="Y55" s="81">
        <f t="shared" si="16"/>
        <v>0</v>
      </c>
      <c r="Z55" s="81">
        <f t="shared" si="5"/>
        <v>1</v>
      </c>
      <c r="AA55" s="81">
        <f t="shared" si="6"/>
        <v>1</v>
      </c>
      <c r="AB55" s="82">
        <f t="shared" si="28"/>
        <v>0</v>
      </c>
      <c r="AC55" s="11">
        <f t="shared" si="29"/>
        <v>0</v>
      </c>
      <c r="AD55" s="81">
        <f t="shared" si="30"/>
        <v>0</v>
      </c>
      <c r="AE55" s="11">
        <f t="shared" si="7"/>
        <v>0</v>
      </c>
      <c r="AF55" s="11">
        <f t="shared" si="8"/>
        <v>0</v>
      </c>
      <c r="AG55" s="11">
        <f t="shared" si="17"/>
        <v>0</v>
      </c>
      <c r="AH55" s="81">
        <f t="shared" si="34"/>
        <v>0</v>
      </c>
      <c r="AI55" s="81">
        <f t="shared" si="35"/>
        <v>0</v>
      </c>
      <c r="AJ55" s="82">
        <f t="shared" si="31"/>
        <v>0</v>
      </c>
      <c r="AK55" s="118">
        <f t="shared" si="19"/>
        <v>0</v>
      </c>
      <c r="AL55" s="118">
        <f t="shared" si="20"/>
        <v>0</v>
      </c>
      <c r="AM55" s="120">
        <f>AK55*InputData!I55</f>
        <v>0</v>
      </c>
      <c r="AN55" s="915">
        <f>AK55*LifeTable!G55*InputData!J55*EXP(-InputData!$BT$5*(B55-InputData!$B$1))</f>
        <v>0</v>
      </c>
      <c r="AO55" s="1026">
        <f>C55*(1-Q55)*LifeTable!G55</f>
        <v>0</v>
      </c>
      <c r="AP55" s="1027">
        <f>R55*LifeTable!G55</f>
        <v>0</v>
      </c>
      <c r="AQ55" s="1026">
        <f>T55*(1-AH55)*LifeTable!P55</f>
        <v>0</v>
      </c>
      <c r="AR55" s="1058">
        <f>AI55*LifeTable!P55</f>
        <v>0</v>
      </c>
      <c r="AS55" s="56">
        <f>(AQ55-AO55)*EXP(-InputData!$BT$6*(B55-InputData!$B$1))</f>
        <v>0</v>
      </c>
      <c r="AT55" s="58">
        <f>(AR55-AP55)*EXP(-InputData!$BT$6*(B55-InputData!$B$1))</f>
        <v>0</v>
      </c>
      <c r="AU55" s="1055">
        <v>50</v>
      </c>
    </row>
    <row r="56" spans="1:47">
      <c r="A56" t="s">
        <v>13</v>
      </c>
      <c r="B56">
        <f t="shared" si="21"/>
        <v>148</v>
      </c>
      <c r="C56" s="80">
        <f>InputData!G56*InputData!BX56</f>
        <v>0</v>
      </c>
      <c r="D56" s="81">
        <v>0</v>
      </c>
      <c r="E56" s="13">
        <f>InputData!H56*InputData!CC56</f>
        <v>0</v>
      </c>
      <c r="F56" s="81">
        <v>0</v>
      </c>
      <c r="G56" s="82">
        <f t="shared" si="10"/>
        <v>0</v>
      </c>
      <c r="H56" s="81">
        <f t="shared" si="11"/>
        <v>0</v>
      </c>
      <c r="I56" s="81">
        <f t="shared" si="12"/>
        <v>1</v>
      </c>
      <c r="J56" s="81">
        <f t="shared" si="0"/>
        <v>1</v>
      </c>
      <c r="K56" s="82">
        <f t="shared" si="22"/>
        <v>0</v>
      </c>
      <c r="L56" s="11">
        <f t="shared" si="23"/>
        <v>0</v>
      </c>
      <c r="M56" s="81">
        <f t="shared" si="24"/>
        <v>0</v>
      </c>
      <c r="N56" s="11">
        <f t="shared" si="25"/>
        <v>0</v>
      </c>
      <c r="O56" s="11">
        <f t="shared" si="13"/>
        <v>0</v>
      </c>
      <c r="P56" s="11">
        <f t="shared" si="14"/>
        <v>0</v>
      </c>
      <c r="Q56" s="81">
        <f t="shared" si="32"/>
        <v>0</v>
      </c>
      <c r="R56" s="81">
        <f t="shared" si="33"/>
        <v>0</v>
      </c>
      <c r="S56" s="570">
        <f>((Exposure!BF57*Exposure!BH57-1)*InputData!CH56+1)</f>
        <v>1</v>
      </c>
      <c r="T56" s="260">
        <f t="shared" si="15"/>
        <v>0</v>
      </c>
      <c r="U56" s="10">
        <f t="shared" si="1"/>
        <v>0</v>
      </c>
      <c r="V56" s="10">
        <f t="shared" si="2"/>
        <v>0</v>
      </c>
      <c r="W56" s="91">
        <f t="shared" si="3"/>
        <v>0</v>
      </c>
      <c r="X56" s="81">
        <f t="shared" si="4"/>
        <v>0</v>
      </c>
      <c r="Y56" s="81">
        <f t="shared" si="16"/>
        <v>0</v>
      </c>
      <c r="Z56" s="81">
        <f t="shared" si="5"/>
        <v>1</v>
      </c>
      <c r="AA56" s="81">
        <f t="shared" si="6"/>
        <v>1</v>
      </c>
      <c r="AB56" s="82">
        <f t="shared" si="28"/>
        <v>0</v>
      </c>
      <c r="AC56" s="11">
        <f t="shared" si="29"/>
        <v>0</v>
      </c>
      <c r="AD56" s="81">
        <f t="shared" si="30"/>
        <v>0</v>
      </c>
      <c r="AE56" s="11">
        <f t="shared" si="7"/>
        <v>0</v>
      </c>
      <c r="AF56" s="11">
        <f t="shared" si="8"/>
        <v>0</v>
      </c>
      <c r="AG56" s="11">
        <f t="shared" si="17"/>
        <v>0</v>
      </c>
      <c r="AH56" s="81">
        <f t="shared" si="34"/>
        <v>0</v>
      </c>
      <c r="AI56" s="81">
        <f t="shared" si="35"/>
        <v>0</v>
      </c>
      <c r="AJ56" s="82">
        <f t="shared" si="31"/>
        <v>0</v>
      </c>
      <c r="AK56" s="118">
        <f t="shared" si="19"/>
        <v>0</v>
      </c>
      <c r="AL56" s="118">
        <f t="shared" si="20"/>
        <v>0</v>
      </c>
      <c r="AM56" s="120">
        <f>AK56*InputData!I56</f>
        <v>0</v>
      </c>
      <c r="AN56" s="915">
        <f>AK56*LifeTable!G56*InputData!J56*EXP(-InputData!$BT$5*(B56-InputData!$B$1))</f>
        <v>0</v>
      </c>
      <c r="AO56" s="1026">
        <f>C56*(1-Q56)*LifeTable!G56</f>
        <v>0</v>
      </c>
      <c r="AP56" s="1027">
        <f>R56*LifeTable!G56</f>
        <v>0</v>
      </c>
      <c r="AQ56" s="1026">
        <f>T56*(1-AH56)*LifeTable!P56</f>
        <v>0</v>
      </c>
      <c r="AR56" s="1058">
        <f>AI56*LifeTable!P56</f>
        <v>0</v>
      </c>
      <c r="AS56" s="56">
        <f>(AQ56-AO56)*EXP(-InputData!$BT$6*(B56-InputData!$B$1))</f>
        <v>0</v>
      </c>
      <c r="AT56" s="58">
        <f>(AR56-AP56)*EXP(-InputData!$BT$6*(B56-InputData!$B$1))</f>
        <v>0</v>
      </c>
      <c r="AU56" s="1055">
        <v>51</v>
      </c>
    </row>
    <row r="57" spans="1:47">
      <c r="A57" t="s">
        <v>13</v>
      </c>
      <c r="B57">
        <f t="shared" si="21"/>
        <v>149</v>
      </c>
      <c r="C57" s="80">
        <f>InputData!G57*InputData!BX57</f>
        <v>0</v>
      </c>
      <c r="D57" s="81">
        <v>0</v>
      </c>
      <c r="E57" s="13">
        <f>InputData!H57*InputData!CC57</f>
        <v>0</v>
      </c>
      <c r="F57" s="81">
        <v>0</v>
      </c>
      <c r="G57" s="82">
        <f t="shared" si="10"/>
        <v>0</v>
      </c>
      <c r="H57" s="81">
        <f t="shared" si="11"/>
        <v>0</v>
      </c>
      <c r="I57" s="81">
        <f t="shared" si="12"/>
        <v>1</v>
      </c>
      <c r="J57" s="81">
        <f t="shared" si="0"/>
        <v>1</v>
      </c>
      <c r="K57" s="82">
        <f t="shared" si="22"/>
        <v>0</v>
      </c>
      <c r="L57" s="11">
        <f t="shared" si="23"/>
        <v>0</v>
      </c>
      <c r="M57" s="81">
        <f t="shared" si="24"/>
        <v>0</v>
      </c>
      <c r="N57" s="11">
        <f t="shared" si="25"/>
        <v>0</v>
      </c>
      <c r="O57" s="11">
        <f t="shared" si="13"/>
        <v>0</v>
      </c>
      <c r="P57" s="11">
        <f t="shared" si="14"/>
        <v>0</v>
      </c>
      <c r="Q57" s="81">
        <f t="shared" si="32"/>
        <v>0</v>
      </c>
      <c r="R57" s="81">
        <f t="shared" si="33"/>
        <v>0</v>
      </c>
      <c r="S57" s="570">
        <f>((Exposure!BF58*Exposure!BH58-1)*InputData!CH57+1)</f>
        <v>1</v>
      </c>
      <c r="T57" s="260">
        <f t="shared" si="15"/>
        <v>0</v>
      </c>
      <c r="U57" s="10">
        <f t="shared" si="1"/>
        <v>0</v>
      </c>
      <c r="V57" s="10">
        <f t="shared" si="2"/>
        <v>0</v>
      </c>
      <c r="W57" s="91">
        <f t="shared" si="3"/>
        <v>0</v>
      </c>
      <c r="X57" s="81">
        <f t="shared" si="4"/>
        <v>0</v>
      </c>
      <c r="Y57" s="81">
        <f t="shared" si="16"/>
        <v>0</v>
      </c>
      <c r="Z57" s="81">
        <f t="shared" si="5"/>
        <v>1</v>
      </c>
      <c r="AA57" s="81">
        <f t="shared" si="6"/>
        <v>1</v>
      </c>
      <c r="AB57" s="82">
        <f t="shared" si="28"/>
        <v>0</v>
      </c>
      <c r="AC57" s="11">
        <f t="shared" si="29"/>
        <v>0</v>
      </c>
      <c r="AD57" s="81">
        <f t="shared" si="30"/>
        <v>0</v>
      </c>
      <c r="AE57" s="11">
        <f t="shared" si="7"/>
        <v>0</v>
      </c>
      <c r="AF57" s="11">
        <f t="shared" si="8"/>
        <v>0</v>
      </c>
      <c r="AG57" s="11">
        <f t="shared" si="17"/>
        <v>0</v>
      </c>
      <c r="AH57" s="81">
        <f t="shared" si="34"/>
        <v>0</v>
      </c>
      <c r="AI57" s="81">
        <f t="shared" si="35"/>
        <v>0</v>
      </c>
      <c r="AJ57" s="82">
        <f t="shared" si="31"/>
        <v>0</v>
      </c>
      <c r="AK57" s="118">
        <f t="shared" si="19"/>
        <v>0</v>
      </c>
      <c r="AL57" s="118">
        <f t="shared" si="20"/>
        <v>0</v>
      </c>
      <c r="AM57" s="120">
        <f>AK57*InputData!I57</f>
        <v>0</v>
      </c>
      <c r="AN57" s="915">
        <f>AK57*LifeTable!G57*InputData!J57*EXP(-InputData!$BT$5*(B57-InputData!$B$1))</f>
        <v>0</v>
      </c>
      <c r="AO57" s="1026">
        <f>C57*(1-Q57)*LifeTable!G57</f>
        <v>0</v>
      </c>
      <c r="AP57" s="1027">
        <f>R57*LifeTable!G57</f>
        <v>0</v>
      </c>
      <c r="AQ57" s="1026">
        <f>T57*(1-AH57)*LifeTable!P57</f>
        <v>0</v>
      </c>
      <c r="AR57" s="1058">
        <f>AI57*LifeTable!P57</f>
        <v>0</v>
      </c>
      <c r="AS57" s="56">
        <f>(AQ57-AO57)*EXP(-InputData!$BT$6*(B57-InputData!$B$1))</f>
        <v>0</v>
      </c>
      <c r="AT57" s="58">
        <f>(AR57-AP57)*EXP(-InputData!$BT$6*(B57-InputData!$B$1))</f>
        <v>0</v>
      </c>
      <c r="AU57" s="1055">
        <v>52</v>
      </c>
    </row>
    <row r="58" spans="1:47">
      <c r="A58" t="s">
        <v>13</v>
      </c>
      <c r="B58">
        <f t="shared" si="21"/>
        <v>150</v>
      </c>
      <c r="C58" s="80">
        <f>InputData!G58*InputData!BX58</f>
        <v>0</v>
      </c>
      <c r="D58" s="81">
        <v>0</v>
      </c>
      <c r="E58" s="13">
        <f>InputData!H58*InputData!CC58</f>
        <v>0</v>
      </c>
      <c r="F58" s="81">
        <v>0</v>
      </c>
      <c r="G58" s="82">
        <f t="shared" si="10"/>
        <v>0</v>
      </c>
      <c r="H58" s="81">
        <f t="shared" si="11"/>
        <v>0</v>
      </c>
      <c r="I58" s="81">
        <f t="shared" si="12"/>
        <v>1</v>
      </c>
      <c r="J58" s="81">
        <f t="shared" si="0"/>
        <v>1</v>
      </c>
      <c r="K58" s="82">
        <f t="shared" si="22"/>
        <v>0</v>
      </c>
      <c r="L58" s="11">
        <f t="shared" si="23"/>
        <v>0</v>
      </c>
      <c r="M58" s="81">
        <f t="shared" si="24"/>
        <v>0</v>
      </c>
      <c r="N58" s="11">
        <f t="shared" si="25"/>
        <v>0</v>
      </c>
      <c r="O58" s="11">
        <f t="shared" si="13"/>
        <v>0</v>
      </c>
      <c r="P58" s="11">
        <f t="shared" si="14"/>
        <v>0</v>
      </c>
      <c r="Q58" s="81">
        <f t="shared" si="32"/>
        <v>0</v>
      </c>
      <c r="R58" s="81">
        <f t="shared" si="33"/>
        <v>0</v>
      </c>
      <c r="S58" s="570">
        <f>((Exposure!BF59*Exposure!BH59-1)*InputData!CH58+1)</f>
        <v>1</v>
      </c>
      <c r="T58" s="260">
        <f t="shared" si="15"/>
        <v>0</v>
      </c>
      <c r="U58" s="10">
        <f t="shared" si="1"/>
        <v>0</v>
      </c>
      <c r="V58" s="10">
        <f t="shared" si="2"/>
        <v>0</v>
      </c>
      <c r="W58" s="91">
        <f t="shared" si="3"/>
        <v>0</v>
      </c>
      <c r="X58" s="81">
        <f t="shared" si="4"/>
        <v>0</v>
      </c>
      <c r="Y58" s="81">
        <f t="shared" si="16"/>
        <v>0</v>
      </c>
      <c r="Z58" s="81">
        <f t="shared" si="5"/>
        <v>1</v>
      </c>
      <c r="AA58" s="81">
        <f t="shared" si="6"/>
        <v>1</v>
      </c>
      <c r="AB58" s="82">
        <f t="shared" si="28"/>
        <v>0</v>
      </c>
      <c r="AC58" s="11">
        <f t="shared" si="29"/>
        <v>0</v>
      </c>
      <c r="AD58" s="81">
        <f t="shared" si="30"/>
        <v>0</v>
      </c>
      <c r="AE58" s="11">
        <f t="shared" si="7"/>
        <v>0</v>
      </c>
      <c r="AF58" s="11">
        <f t="shared" si="8"/>
        <v>0</v>
      </c>
      <c r="AG58" s="11">
        <f t="shared" si="17"/>
        <v>0</v>
      </c>
      <c r="AH58" s="81">
        <f t="shared" si="34"/>
        <v>0</v>
      </c>
      <c r="AI58" s="81">
        <f t="shared" si="35"/>
        <v>0</v>
      </c>
      <c r="AJ58" s="82">
        <f t="shared" si="31"/>
        <v>0</v>
      </c>
      <c r="AK58" s="118">
        <f t="shared" si="19"/>
        <v>0</v>
      </c>
      <c r="AL58" s="118">
        <f t="shared" si="20"/>
        <v>0</v>
      </c>
      <c r="AM58" s="120">
        <f>AK58*InputData!I58</f>
        <v>0</v>
      </c>
      <c r="AN58" s="915">
        <f>AK58*LifeTable!G58*InputData!J58*EXP(-InputData!$BT$5*(B58-InputData!$B$1))</f>
        <v>0</v>
      </c>
      <c r="AO58" s="1026">
        <f>C58*(1-Q58)*LifeTable!G58</f>
        <v>0</v>
      </c>
      <c r="AP58" s="1027">
        <f>R58*LifeTable!G58</f>
        <v>0</v>
      </c>
      <c r="AQ58" s="1026">
        <f>T58*(1-AH58)*LifeTable!P58</f>
        <v>0</v>
      </c>
      <c r="AR58" s="1058">
        <f>AI58*LifeTable!P58</f>
        <v>0</v>
      </c>
      <c r="AS58" s="56">
        <f>(AQ58-AO58)*EXP(-InputData!$BT$6*(B58-InputData!$B$1))</f>
        <v>0</v>
      </c>
      <c r="AT58" s="58">
        <f>(AR58-AP58)*EXP(-InputData!$BT$6*(B58-InputData!$B$1))</f>
        <v>0</v>
      </c>
      <c r="AU58" s="1055">
        <v>53</v>
      </c>
    </row>
    <row r="59" spans="1:47">
      <c r="A59" t="s">
        <v>13</v>
      </c>
      <c r="B59">
        <f t="shared" si="21"/>
        <v>151</v>
      </c>
      <c r="C59" s="80">
        <f>InputData!G59*InputData!BX59</f>
        <v>0</v>
      </c>
      <c r="D59" s="81">
        <v>0</v>
      </c>
      <c r="E59" s="13">
        <f>InputData!H59*InputData!CC59</f>
        <v>0</v>
      </c>
      <c r="F59" s="81">
        <v>0</v>
      </c>
      <c r="G59" s="82">
        <f t="shared" si="10"/>
        <v>0</v>
      </c>
      <c r="H59" s="81">
        <f t="shared" si="11"/>
        <v>0</v>
      </c>
      <c r="I59" s="81">
        <f t="shared" si="12"/>
        <v>1</v>
      </c>
      <c r="J59" s="81">
        <f t="shared" si="0"/>
        <v>1</v>
      </c>
      <c r="K59" s="82">
        <f t="shared" si="22"/>
        <v>0</v>
      </c>
      <c r="L59" s="11">
        <f t="shared" si="23"/>
        <v>0</v>
      </c>
      <c r="M59" s="81">
        <f t="shared" si="24"/>
        <v>0</v>
      </c>
      <c r="N59" s="11">
        <f t="shared" si="25"/>
        <v>0</v>
      </c>
      <c r="O59" s="11">
        <f t="shared" si="13"/>
        <v>0</v>
      </c>
      <c r="P59" s="11">
        <f t="shared" si="14"/>
        <v>0</v>
      </c>
      <c r="Q59" s="81">
        <f t="shared" si="32"/>
        <v>0</v>
      </c>
      <c r="R59" s="81">
        <f t="shared" si="33"/>
        <v>0</v>
      </c>
      <c r="S59" s="570">
        <f>((Exposure!BF60*Exposure!BH60-1)*InputData!CH59+1)</f>
        <v>1</v>
      </c>
      <c r="T59" s="260">
        <f t="shared" si="15"/>
        <v>0</v>
      </c>
      <c r="U59" s="10">
        <f t="shared" si="1"/>
        <v>0</v>
      </c>
      <c r="V59" s="10">
        <f t="shared" si="2"/>
        <v>0</v>
      </c>
      <c r="W59" s="91">
        <f t="shared" si="3"/>
        <v>0</v>
      </c>
      <c r="X59" s="81">
        <f t="shared" si="4"/>
        <v>0</v>
      </c>
      <c r="Y59" s="81">
        <f t="shared" si="16"/>
        <v>0</v>
      </c>
      <c r="Z59" s="81">
        <f t="shared" si="5"/>
        <v>1</v>
      </c>
      <c r="AA59" s="81">
        <f t="shared" si="6"/>
        <v>1</v>
      </c>
      <c r="AB59" s="82">
        <f t="shared" si="28"/>
        <v>0</v>
      </c>
      <c r="AC59" s="11">
        <f t="shared" si="29"/>
        <v>0</v>
      </c>
      <c r="AD59" s="81">
        <f t="shared" si="30"/>
        <v>0</v>
      </c>
      <c r="AE59" s="11">
        <f t="shared" si="7"/>
        <v>0</v>
      </c>
      <c r="AF59" s="11">
        <f t="shared" si="8"/>
        <v>0</v>
      </c>
      <c r="AG59" s="11">
        <f t="shared" si="17"/>
        <v>0</v>
      </c>
      <c r="AH59" s="81">
        <f t="shared" si="34"/>
        <v>0</v>
      </c>
      <c r="AI59" s="81">
        <f t="shared" si="35"/>
        <v>0</v>
      </c>
      <c r="AJ59" s="82">
        <f t="shared" si="31"/>
        <v>0</v>
      </c>
      <c r="AK59" s="118">
        <f t="shared" si="19"/>
        <v>0</v>
      </c>
      <c r="AL59" s="118">
        <f t="shared" si="20"/>
        <v>0</v>
      </c>
      <c r="AM59" s="120">
        <f>AK59*InputData!I59</f>
        <v>0</v>
      </c>
      <c r="AN59" s="915">
        <f>AK59*LifeTable!G59*InputData!J59*EXP(-InputData!$BT$5*(B59-InputData!$B$1))</f>
        <v>0</v>
      </c>
      <c r="AO59" s="1026">
        <f>C59*(1-Q59)*LifeTable!G59</f>
        <v>0</v>
      </c>
      <c r="AP59" s="1027">
        <f>R59*LifeTable!G59</f>
        <v>0</v>
      </c>
      <c r="AQ59" s="1026">
        <f>T59*(1-AH59)*LifeTable!P59</f>
        <v>0</v>
      </c>
      <c r="AR59" s="1058">
        <f>AI59*LifeTable!P59</f>
        <v>0</v>
      </c>
      <c r="AS59" s="56">
        <f>(AQ59-AO59)*EXP(-InputData!$BT$6*(B59-InputData!$B$1))</f>
        <v>0</v>
      </c>
      <c r="AT59" s="58">
        <f>(AR59-AP59)*EXP(-InputData!$BT$6*(B59-InputData!$B$1))</f>
        <v>0</v>
      </c>
      <c r="AU59" s="1055">
        <v>54</v>
      </c>
    </row>
    <row r="60" spans="1:47">
      <c r="A60" t="s">
        <v>13</v>
      </c>
      <c r="B60">
        <f t="shared" si="21"/>
        <v>152</v>
      </c>
      <c r="C60" s="80">
        <f>InputData!G60*InputData!BX60</f>
        <v>0</v>
      </c>
      <c r="D60" s="81">
        <v>0</v>
      </c>
      <c r="E60" s="13">
        <f>InputData!H60*InputData!CC60</f>
        <v>0</v>
      </c>
      <c r="F60" s="81">
        <v>0</v>
      </c>
      <c r="G60" s="82">
        <f t="shared" si="10"/>
        <v>0</v>
      </c>
      <c r="H60" s="81">
        <f t="shared" si="11"/>
        <v>0</v>
      </c>
      <c r="I60" s="81">
        <f t="shared" si="12"/>
        <v>1</v>
      </c>
      <c r="J60" s="81">
        <f t="shared" si="0"/>
        <v>1</v>
      </c>
      <c r="K60" s="82">
        <f t="shared" si="22"/>
        <v>0</v>
      </c>
      <c r="L60" s="11">
        <f t="shared" si="23"/>
        <v>0</v>
      </c>
      <c r="M60" s="81">
        <f t="shared" si="24"/>
        <v>0</v>
      </c>
      <c r="N60" s="11">
        <f t="shared" si="25"/>
        <v>0</v>
      </c>
      <c r="O60" s="11">
        <f t="shared" si="13"/>
        <v>0</v>
      </c>
      <c r="P60" s="11">
        <f t="shared" si="14"/>
        <v>0</v>
      </c>
      <c r="Q60" s="81">
        <f t="shared" si="32"/>
        <v>0</v>
      </c>
      <c r="R60" s="81">
        <f t="shared" si="33"/>
        <v>0</v>
      </c>
      <c r="S60" s="570">
        <f>((Exposure!BF61*Exposure!BH61-1)*InputData!CH60+1)</f>
        <v>1</v>
      </c>
      <c r="T60" s="260">
        <f t="shared" si="15"/>
        <v>0</v>
      </c>
      <c r="U60" s="10">
        <f t="shared" si="1"/>
        <v>0</v>
      </c>
      <c r="V60" s="10">
        <f t="shared" si="2"/>
        <v>0</v>
      </c>
      <c r="W60" s="91">
        <f t="shared" si="3"/>
        <v>0</v>
      </c>
      <c r="X60" s="81">
        <f t="shared" si="4"/>
        <v>0</v>
      </c>
      <c r="Y60" s="81">
        <f t="shared" si="16"/>
        <v>0</v>
      </c>
      <c r="Z60" s="81">
        <f t="shared" si="5"/>
        <v>1</v>
      </c>
      <c r="AA60" s="81">
        <f t="shared" si="6"/>
        <v>1</v>
      </c>
      <c r="AB60" s="82">
        <f t="shared" si="28"/>
        <v>0</v>
      </c>
      <c r="AC60" s="11">
        <f t="shared" si="29"/>
        <v>0</v>
      </c>
      <c r="AD60" s="81">
        <f t="shared" si="30"/>
        <v>0</v>
      </c>
      <c r="AE60" s="11">
        <f t="shared" si="7"/>
        <v>0</v>
      </c>
      <c r="AF60" s="11">
        <f t="shared" si="8"/>
        <v>0</v>
      </c>
      <c r="AG60" s="11">
        <f t="shared" si="17"/>
        <v>0</v>
      </c>
      <c r="AH60" s="81">
        <f t="shared" si="34"/>
        <v>0</v>
      </c>
      <c r="AI60" s="81">
        <f t="shared" si="35"/>
        <v>0</v>
      </c>
      <c r="AJ60" s="82">
        <f t="shared" si="31"/>
        <v>0</v>
      </c>
      <c r="AK60" s="118">
        <f t="shared" si="19"/>
        <v>0</v>
      </c>
      <c r="AL60" s="118">
        <f t="shared" si="20"/>
        <v>0</v>
      </c>
      <c r="AM60" s="120">
        <f>AK60*InputData!I60</f>
        <v>0</v>
      </c>
      <c r="AN60" s="915">
        <f>AK60*LifeTable!G60*InputData!J60*EXP(-InputData!$BT$5*(B60-InputData!$B$1))</f>
        <v>0</v>
      </c>
      <c r="AO60" s="1026">
        <f>C60*(1-Q60)*LifeTable!G60</f>
        <v>0</v>
      </c>
      <c r="AP60" s="1027">
        <f>R60*LifeTable!G60</f>
        <v>0</v>
      </c>
      <c r="AQ60" s="1026">
        <f>T60*(1-AH60)*LifeTable!P60</f>
        <v>0</v>
      </c>
      <c r="AR60" s="1058">
        <f>AI60*LifeTable!P60</f>
        <v>0</v>
      </c>
      <c r="AS60" s="56">
        <f>(AQ60-AO60)*EXP(-InputData!$BT$6*(B60-InputData!$B$1))</f>
        <v>0</v>
      </c>
      <c r="AT60" s="58">
        <f>(AR60-AP60)*EXP(-InputData!$BT$6*(B60-InputData!$B$1))</f>
        <v>0</v>
      </c>
      <c r="AU60" s="1055">
        <v>55</v>
      </c>
    </row>
    <row r="61" spans="1:47">
      <c r="A61" t="s">
        <v>13</v>
      </c>
      <c r="B61">
        <f t="shared" si="21"/>
        <v>153</v>
      </c>
      <c r="C61" s="80">
        <f>InputData!G61*InputData!BX61</f>
        <v>0</v>
      </c>
      <c r="D61" s="81">
        <v>0</v>
      </c>
      <c r="E61" s="13">
        <f>InputData!H61*InputData!CC61</f>
        <v>0</v>
      </c>
      <c r="F61" s="81">
        <v>0</v>
      </c>
      <c r="G61" s="82">
        <f t="shared" si="10"/>
        <v>0</v>
      </c>
      <c r="H61" s="81">
        <f t="shared" si="11"/>
        <v>0</v>
      </c>
      <c r="I61" s="81">
        <f t="shared" si="12"/>
        <v>1</v>
      </c>
      <c r="J61" s="81">
        <f t="shared" si="0"/>
        <v>1</v>
      </c>
      <c r="K61" s="82">
        <f t="shared" si="22"/>
        <v>0</v>
      </c>
      <c r="L61" s="11">
        <f t="shared" si="23"/>
        <v>0</v>
      </c>
      <c r="M61" s="81">
        <f t="shared" si="24"/>
        <v>0</v>
      </c>
      <c r="N61" s="11">
        <f t="shared" si="25"/>
        <v>0</v>
      </c>
      <c r="O61" s="11">
        <f t="shared" si="13"/>
        <v>0</v>
      </c>
      <c r="P61" s="11">
        <f t="shared" si="14"/>
        <v>0</v>
      </c>
      <c r="Q61" s="81">
        <f t="shared" si="32"/>
        <v>0</v>
      </c>
      <c r="R61" s="81">
        <f t="shared" si="33"/>
        <v>0</v>
      </c>
      <c r="S61" s="570">
        <f>((Exposure!BF62*Exposure!BH62-1)*InputData!CH61+1)</f>
        <v>1</v>
      </c>
      <c r="T61" s="260">
        <f t="shared" si="15"/>
        <v>0</v>
      </c>
      <c r="U61" s="10">
        <f t="shared" si="1"/>
        <v>0</v>
      </c>
      <c r="V61" s="10">
        <f t="shared" si="2"/>
        <v>0</v>
      </c>
      <c r="W61" s="91">
        <f t="shared" si="3"/>
        <v>0</v>
      </c>
      <c r="X61" s="81">
        <f t="shared" si="4"/>
        <v>0</v>
      </c>
      <c r="Y61" s="81">
        <f t="shared" si="16"/>
        <v>0</v>
      </c>
      <c r="Z61" s="81">
        <f t="shared" si="5"/>
        <v>1</v>
      </c>
      <c r="AA61" s="81">
        <f t="shared" si="6"/>
        <v>1</v>
      </c>
      <c r="AB61" s="82">
        <f t="shared" si="28"/>
        <v>0</v>
      </c>
      <c r="AC61" s="11">
        <f t="shared" si="29"/>
        <v>0</v>
      </c>
      <c r="AD61" s="81">
        <f t="shared" si="30"/>
        <v>0</v>
      </c>
      <c r="AE61" s="11">
        <f t="shared" si="7"/>
        <v>0</v>
      </c>
      <c r="AF61" s="11">
        <f t="shared" si="8"/>
        <v>0</v>
      </c>
      <c r="AG61" s="11">
        <f t="shared" si="17"/>
        <v>0</v>
      </c>
      <c r="AH61" s="81">
        <f t="shared" si="34"/>
        <v>0</v>
      </c>
      <c r="AI61" s="81">
        <f t="shared" si="35"/>
        <v>0</v>
      </c>
      <c r="AJ61" s="82">
        <f t="shared" si="31"/>
        <v>0</v>
      </c>
      <c r="AK61" s="118">
        <f t="shared" si="19"/>
        <v>0</v>
      </c>
      <c r="AL61" s="118">
        <f t="shared" si="20"/>
        <v>0</v>
      </c>
      <c r="AM61" s="120">
        <f>AK61*InputData!I61</f>
        <v>0</v>
      </c>
      <c r="AN61" s="915">
        <f>AK61*LifeTable!G61*InputData!J61*EXP(-InputData!$BT$5*(B61-InputData!$B$1))</f>
        <v>0</v>
      </c>
      <c r="AO61" s="1026">
        <f>C61*(1-Q61)*LifeTable!G61</f>
        <v>0</v>
      </c>
      <c r="AP61" s="1027">
        <f>R61*LifeTable!G61</f>
        <v>0</v>
      </c>
      <c r="AQ61" s="1026">
        <f>T61*(1-AH61)*LifeTable!P61</f>
        <v>0</v>
      </c>
      <c r="AR61" s="1058">
        <f>AI61*LifeTable!P61</f>
        <v>0</v>
      </c>
      <c r="AS61" s="56">
        <f>(AQ61-AO61)*EXP(-InputData!$BT$6*(B61-InputData!$B$1))</f>
        <v>0</v>
      </c>
      <c r="AT61" s="58">
        <f>(AR61-AP61)*EXP(-InputData!$BT$6*(B61-InputData!$B$1))</f>
        <v>0</v>
      </c>
      <c r="AU61" s="1055">
        <v>56</v>
      </c>
    </row>
    <row r="62" spans="1:47">
      <c r="A62" t="s">
        <v>13</v>
      </c>
      <c r="B62">
        <f t="shared" si="21"/>
        <v>154</v>
      </c>
      <c r="C62" s="80">
        <f>InputData!G62*InputData!BX62</f>
        <v>0</v>
      </c>
      <c r="D62" s="81">
        <v>0</v>
      </c>
      <c r="E62" s="13">
        <f>InputData!H62*InputData!CC62</f>
        <v>0</v>
      </c>
      <c r="F62" s="81">
        <v>0</v>
      </c>
      <c r="G62" s="82">
        <f t="shared" si="10"/>
        <v>0</v>
      </c>
      <c r="H62" s="81">
        <f t="shared" si="11"/>
        <v>0</v>
      </c>
      <c r="I62" s="81">
        <f t="shared" si="12"/>
        <v>1</v>
      </c>
      <c r="J62" s="81">
        <f t="shared" si="0"/>
        <v>1</v>
      </c>
      <c r="K62" s="82">
        <f t="shared" si="22"/>
        <v>0</v>
      </c>
      <c r="L62" s="11">
        <f t="shared" si="23"/>
        <v>0</v>
      </c>
      <c r="M62" s="81">
        <f t="shared" si="24"/>
        <v>0</v>
      </c>
      <c r="N62" s="11">
        <f t="shared" si="25"/>
        <v>0</v>
      </c>
      <c r="O62" s="11">
        <f t="shared" si="13"/>
        <v>0</v>
      </c>
      <c r="P62" s="11">
        <f t="shared" si="14"/>
        <v>0</v>
      </c>
      <c r="Q62" s="81">
        <f t="shared" si="32"/>
        <v>0</v>
      </c>
      <c r="R62" s="81">
        <f t="shared" si="33"/>
        <v>0</v>
      </c>
      <c r="S62" s="570">
        <f>((Exposure!BF63*Exposure!BH63-1)*InputData!CH62+1)</f>
        <v>1</v>
      </c>
      <c r="T62" s="260">
        <f t="shared" si="15"/>
        <v>0</v>
      </c>
      <c r="U62" s="10">
        <f t="shared" si="1"/>
        <v>0</v>
      </c>
      <c r="V62" s="10">
        <f t="shared" si="2"/>
        <v>0</v>
      </c>
      <c r="W62" s="91">
        <f t="shared" si="3"/>
        <v>0</v>
      </c>
      <c r="X62" s="81">
        <f t="shared" si="4"/>
        <v>0</v>
      </c>
      <c r="Y62" s="81">
        <f t="shared" si="16"/>
        <v>0</v>
      </c>
      <c r="Z62" s="81">
        <f t="shared" si="5"/>
        <v>1</v>
      </c>
      <c r="AA62" s="81">
        <f t="shared" si="6"/>
        <v>1</v>
      </c>
      <c r="AB62" s="82">
        <f t="shared" si="28"/>
        <v>0</v>
      </c>
      <c r="AC62" s="11">
        <f t="shared" si="29"/>
        <v>0</v>
      </c>
      <c r="AD62" s="81">
        <f t="shared" si="30"/>
        <v>0</v>
      </c>
      <c r="AE62" s="11">
        <f t="shared" si="7"/>
        <v>0</v>
      </c>
      <c r="AF62" s="11">
        <f t="shared" si="8"/>
        <v>0</v>
      </c>
      <c r="AG62" s="11">
        <f t="shared" si="17"/>
        <v>0</v>
      </c>
      <c r="AH62" s="81">
        <f t="shared" si="34"/>
        <v>0</v>
      </c>
      <c r="AI62" s="81">
        <f t="shared" si="35"/>
        <v>0</v>
      </c>
      <c r="AJ62" s="82">
        <f t="shared" si="31"/>
        <v>0</v>
      </c>
      <c r="AK62" s="118">
        <f t="shared" si="19"/>
        <v>0</v>
      </c>
      <c r="AL62" s="118">
        <f t="shared" si="20"/>
        <v>0</v>
      </c>
      <c r="AM62" s="120">
        <f>AK62*InputData!I62</f>
        <v>0</v>
      </c>
      <c r="AN62" s="915">
        <f>AK62*LifeTable!G62*InputData!J62*EXP(-InputData!$BT$5*(B62-InputData!$B$1))</f>
        <v>0</v>
      </c>
      <c r="AO62" s="1026">
        <f>C62*(1-Q62)*LifeTable!G62</f>
        <v>0</v>
      </c>
      <c r="AP62" s="1027">
        <f>R62*LifeTable!G62</f>
        <v>0</v>
      </c>
      <c r="AQ62" s="1026">
        <f>T62*(1-AH62)*LifeTable!P62</f>
        <v>0</v>
      </c>
      <c r="AR62" s="1058">
        <f>AI62*LifeTable!P62</f>
        <v>0</v>
      </c>
      <c r="AS62" s="56">
        <f>(AQ62-AO62)*EXP(-InputData!$BT$6*(B62-InputData!$B$1))</f>
        <v>0</v>
      </c>
      <c r="AT62" s="58">
        <f>(AR62-AP62)*EXP(-InputData!$BT$6*(B62-InputData!$B$1))</f>
        <v>0</v>
      </c>
      <c r="AU62" s="1055">
        <v>57</v>
      </c>
    </row>
    <row r="63" spans="1:47">
      <c r="A63" t="s">
        <v>13</v>
      </c>
      <c r="B63">
        <f t="shared" si="21"/>
        <v>155</v>
      </c>
      <c r="C63" s="80">
        <f>InputData!G63*InputData!BX63</f>
        <v>0</v>
      </c>
      <c r="D63" s="81">
        <v>0</v>
      </c>
      <c r="E63" s="13">
        <f>InputData!H63*InputData!CC63</f>
        <v>0</v>
      </c>
      <c r="F63" s="81">
        <v>0</v>
      </c>
      <c r="G63" s="82">
        <f t="shared" si="10"/>
        <v>0</v>
      </c>
      <c r="H63" s="81">
        <f t="shared" si="11"/>
        <v>0</v>
      </c>
      <c r="I63" s="81">
        <f t="shared" si="12"/>
        <v>1</v>
      </c>
      <c r="J63" s="81">
        <f t="shared" si="0"/>
        <v>1</v>
      </c>
      <c r="K63" s="82">
        <f t="shared" si="22"/>
        <v>0</v>
      </c>
      <c r="L63" s="11">
        <f t="shared" si="23"/>
        <v>0</v>
      </c>
      <c r="M63" s="81">
        <f t="shared" si="24"/>
        <v>0</v>
      </c>
      <c r="N63" s="11">
        <f t="shared" si="25"/>
        <v>0</v>
      </c>
      <c r="O63" s="11">
        <f t="shared" si="13"/>
        <v>0</v>
      </c>
      <c r="P63" s="11">
        <f t="shared" si="14"/>
        <v>0</v>
      </c>
      <c r="Q63" s="81">
        <f t="shared" si="32"/>
        <v>0</v>
      </c>
      <c r="R63" s="81">
        <f t="shared" si="33"/>
        <v>0</v>
      </c>
      <c r="S63" s="570">
        <f>((Exposure!BF64*Exposure!BH64-1)*InputData!CH63+1)</f>
        <v>1</v>
      </c>
      <c r="T63" s="260">
        <f t="shared" si="15"/>
        <v>0</v>
      </c>
      <c r="U63" s="10">
        <f t="shared" si="1"/>
        <v>0</v>
      </c>
      <c r="V63" s="10">
        <f t="shared" si="2"/>
        <v>0</v>
      </c>
      <c r="W63" s="91">
        <f t="shared" si="3"/>
        <v>0</v>
      </c>
      <c r="X63" s="81">
        <f t="shared" si="4"/>
        <v>0</v>
      </c>
      <c r="Y63" s="81">
        <f t="shared" si="16"/>
        <v>0</v>
      </c>
      <c r="Z63" s="81">
        <f t="shared" si="5"/>
        <v>1</v>
      </c>
      <c r="AA63" s="81">
        <f t="shared" si="6"/>
        <v>1</v>
      </c>
      <c r="AB63" s="82">
        <f t="shared" si="28"/>
        <v>0</v>
      </c>
      <c r="AC63" s="11">
        <f t="shared" si="29"/>
        <v>0</v>
      </c>
      <c r="AD63" s="81">
        <f t="shared" si="30"/>
        <v>0</v>
      </c>
      <c r="AE63" s="11">
        <f t="shared" si="7"/>
        <v>0</v>
      </c>
      <c r="AF63" s="11">
        <f t="shared" si="8"/>
        <v>0</v>
      </c>
      <c r="AG63" s="11">
        <f t="shared" si="17"/>
        <v>0</v>
      </c>
      <c r="AH63" s="81">
        <f t="shared" si="34"/>
        <v>0</v>
      </c>
      <c r="AI63" s="81">
        <f t="shared" si="35"/>
        <v>0</v>
      </c>
      <c r="AJ63" s="82">
        <f t="shared" si="31"/>
        <v>0</v>
      </c>
      <c r="AK63" s="118">
        <f t="shared" si="19"/>
        <v>0</v>
      </c>
      <c r="AL63" s="118">
        <f t="shared" si="20"/>
        <v>0</v>
      </c>
      <c r="AM63" s="120">
        <f>AK63*InputData!I63</f>
        <v>0</v>
      </c>
      <c r="AN63" s="915">
        <f>AK63*LifeTable!G63*InputData!J63*EXP(-InputData!$BT$5*(B63-InputData!$B$1))</f>
        <v>0</v>
      </c>
      <c r="AO63" s="1026">
        <f>C63*(1-Q63)*LifeTable!G63</f>
        <v>0</v>
      </c>
      <c r="AP63" s="1027">
        <f>R63*LifeTable!G63</f>
        <v>0</v>
      </c>
      <c r="AQ63" s="1026">
        <f>T63*(1-AH63)*LifeTable!P63</f>
        <v>0</v>
      </c>
      <c r="AR63" s="1058">
        <f>AI63*LifeTable!P63</f>
        <v>0</v>
      </c>
      <c r="AS63" s="56">
        <f>(AQ63-AO63)*EXP(-InputData!$BT$6*(B63-InputData!$B$1))</f>
        <v>0</v>
      </c>
      <c r="AT63" s="58">
        <f>(AR63-AP63)*EXP(-InputData!$BT$6*(B63-InputData!$B$1))</f>
        <v>0</v>
      </c>
      <c r="AU63" s="1055">
        <v>58</v>
      </c>
    </row>
    <row r="64" spans="1:47">
      <c r="A64" t="s">
        <v>13</v>
      </c>
      <c r="B64">
        <f t="shared" si="21"/>
        <v>156</v>
      </c>
      <c r="C64" s="80">
        <f>InputData!G64*InputData!BX64</f>
        <v>0</v>
      </c>
      <c r="D64" s="81">
        <v>0</v>
      </c>
      <c r="E64" s="13">
        <f>InputData!H64*InputData!CC64</f>
        <v>0</v>
      </c>
      <c r="F64" s="81">
        <v>0</v>
      </c>
      <c r="G64" s="82">
        <f t="shared" si="10"/>
        <v>0</v>
      </c>
      <c r="H64" s="81">
        <f t="shared" si="11"/>
        <v>0</v>
      </c>
      <c r="I64" s="81">
        <f t="shared" si="12"/>
        <v>1</v>
      </c>
      <c r="J64" s="81">
        <f t="shared" si="0"/>
        <v>1</v>
      </c>
      <c r="K64" s="82">
        <f t="shared" si="22"/>
        <v>0</v>
      </c>
      <c r="L64" s="11">
        <f t="shared" si="23"/>
        <v>0</v>
      </c>
      <c r="M64" s="81">
        <f t="shared" si="24"/>
        <v>0</v>
      </c>
      <c r="N64" s="11">
        <f t="shared" si="25"/>
        <v>0</v>
      </c>
      <c r="O64" s="11">
        <f t="shared" si="13"/>
        <v>0</v>
      </c>
      <c r="P64" s="11">
        <f t="shared" si="14"/>
        <v>0</v>
      </c>
      <c r="Q64" s="81">
        <f t="shared" si="32"/>
        <v>0</v>
      </c>
      <c r="R64" s="81">
        <f t="shared" si="33"/>
        <v>0</v>
      </c>
      <c r="S64" s="570">
        <f>((Exposure!BF65*Exposure!BH65-1)*InputData!CH64+1)</f>
        <v>1</v>
      </c>
      <c r="T64" s="260">
        <f t="shared" si="15"/>
        <v>0</v>
      </c>
      <c r="U64" s="10">
        <f t="shared" si="1"/>
        <v>0</v>
      </c>
      <c r="V64" s="10">
        <f t="shared" si="2"/>
        <v>0</v>
      </c>
      <c r="W64" s="91">
        <f t="shared" si="3"/>
        <v>0</v>
      </c>
      <c r="X64" s="81">
        <f t="shared" si="4"/>
        <v>0</v>
      </c>
      <c r="Y64" s="81">
        <f t="shared" si="16"/>
        <v>0</v>
      </c>
      <c r="Z64" s="81">
        <f t="shared" si="5"/>
        <v>1</v>
      </c>
      <c r="AA64" s="81">
        <f t="shared" si="6"/>
        <v>1</v>
      </c>
      <c r="AB64" s="82">
        <f t="shared" si="28"/>
        <v>0</v>
      </c>
      <c r="AC64" s="11">
        <f t="shared" si="29"/>
        <v>0</v>
      </c>
      <c r="AD64" s="81">
        <f t="shared" si="30"/>
        <v>0</v>
      </c>
      <c r="AE64" s="11">
        <f t="shared" si="7"/>
        <v>0</v>
      </c>
      <c r="AF64" s="11">
        <f t="shared" si="8"/>
        <v>0</v>
      </c>
      <c r="AG64" s="11">
        <f t="shared" si="17"/>
        <v>0</v>
      </c>
      <c r="AH64" s="81">
        <f t="shared" si="34"/>
        <v>0</v>
      </c>
      <c r="AI64" s="81">
        <f t="shared" si="35"/>
        <v>0</v>
      </c>
      <c r="AJ64" s="82">
        <f t="shared" si="31"/>
        <v>0</v>
      </c>
      <c r="AK64" s="118">
        <f t="shared" si="19"/>
        <v>0</v>
      </c>
      <c r="AL64" s="118">
        <f t="shared" si="20"/>
        <v>0</v>
      </c>
      <c r="AM64" s="120">
        <f>AK64*InputData!I64</f>
        <v>0</v>
      </c>
      <c r="AN64" s="915">
        <f>AK64*LifeTable!G64*InputData!J64*EXP(-InputData!$BT$5*(B64-InputData!$B$1))</f>
        <v>0</v>
      </c>
      <c r="AO64" s="1026">
        <f>C64*(1-Q64)*LifeTable!G64</f>
        <v>0</v>
      </c>
      <c r="AP64" s="1027">
        <f>R64*LifeTable!G64</f>
        <v>0</v>
      </c>
      <c r="AQ64" s="1026">
        <f>T64*(1-AH64)*LifeTable!P64</f>
        <v>0</v>
      </c>
      <c r="AR64" s="1058">
        <f>AI64*LifeTable!P64</f>
        <v>0</v>
      </c>
      <c r="AS64" s="56">
        <f>(AQ64-AO64)*EXP(-InputData!$BT$6*(B64-InputData!$B$1))</f>
        <v>0</v>
      </c>
      <c r="AT64" s="58">
        <f>(AR64-AP64)*EXP(-InputData!$BT$6*(B64-InputData!$B$1))</f>
        <v>0</v>
      </c>
      <c r="AU64" s="1055">
        <v>59</v>
      </c>
    </row>
    <row r="65" spans="1:47">
      <c r="A65" t="s">
        <v>13</v>
      </c>
      <c r="B65">
        <f t="shared" si="21"/>
        <v>157</v>
      </c>
      <c r="C65" s="80">
        <f>InputData!G65*InputData!BX65</f>
        <v>0</v>
      </c>
      <c r="D65" s="81">
        <v>0</v>
      </c>
      <c r="E65" s="13">
        <f>InputData!H65*InputData!CC65</f>
        <v>0</v>
      </c>
      <c r="F65" s="81">
        <v>0</v>
      </c>
      <c r="G65" s="82">
        <f t="shared" si="10"/>
        <v>0</v>
      </c>
      <c r="H65" s="81">
        <f t="shared" si="11"/>
        <v>0</v>
      </c>
      <c r="I65" s="81">
        <f t="shared" si="12"/>
        <v>1</v>
      </c>
      <c r="J65" s="81">
        <f t="shared" si="0"/>
        <v>1</v>
      </c>
      <c r="K65" s="82">
        <f t="shared" si="22"/>
        <v>0</v>
      </c>
      <c r="L65" s="11">
        <f t="shared" si="23"/>
        <v>0</v>
      </c>
      <c r="M65" s="81">
        <f t="shared" si="24"/>
        <v>0</v>
      </c>
      <c r="N65" s="11">
        <f t="shared" si="25"/>
        <v>0</v>
      </c>
      <c r="O65" s="11">
        <f t="shared" si="13"/>
        <v>0</v>
      </c>
      <c r="P65" s="11">
        <f t="shared" si="14"/>
        <v>0</v>
      </c>
      <c r="Q65" s="81">
        <f t="shared" si="32"/>
        <v>0</v>
      </c>
      <c r="R65" s="81">
        <f t="shared" si="33"/>
        <v>0</v>
      </c>
      <c r="S65" s="570">
        <f>((Exposure!BF66*Exposure!BH66-1)*InputData!CH65+1)</f>
        <v>1</v>
      </c>
      <c r="T65" s="260">
        <f t="shared" si="15"/>
        <v>0</v>
      </c>
      <c r="U65" s="10">
        <f t="shared" si="1"/>
        <v>0</v>
      </c>
      <c r="V65" s="10">
        <f t="shared" si="2"/>
        <v>0</v>
      </c>
      <c r="W65" s="91">
        <f t="shared" si="3"/>
        <v>0</v>
      </c>
      <c r="X65" s="81">
        <f t="shared" si="4"/>
        <v>0</v>
      </c>
      <c r="Y65" s="81">
        <f t="shared" si="16"/>
        <v>0</v>
      </c>
      <c r="Z65" s="81">
        <f t="shared" si="5"/>
        <v>1</v>
      </c>
      <c r="AA65" s="81">
        <f t="shared" si="6"/>
        <v>1</v>
      </c>
      <c r="AB65" s="82">
        <f t="shared" si="28"/>
        <v>0</v>
      </c>
      <c r="AC65" s="11">
        <f t="shared" si="29"/>
        <v>0</v>
      </c>
      <c r="AD65" s="81">
        <f t="shared" si="30"/>
        <v>0</v>
      </c>
      <c r="AE65" s="11">
        <f t="shared" si="7"/>
        <v>0</v>
      </c>
      <c r="AF65" s="11">
        <f t="shared" si="8"/>
        <v>0</v>
      </c>
      <c r="AG65" s="11">
        <f t="shared" si="17"/>
        <v>0</v>
      </c>
      <c r="AH65" s="81">
        <f t="shared" si="34"/>
        <v>0</v>
      </c>
      <c r="AI65" s="81">
        <f t="shared" si="35"/>
        <v>0</v>
      </c>
      <c r="AJ65" s="82">
        <f t="shared" si="31"/>
        <v>0</v>
      </c>
      <c r="AK65" s="118">
        <f t="shared" si="19"/>
        <v>0</v>
      </c>
      <c r="AL65" s="118">
        <f t="shared" si="20"/>
        <v>0</v>
      </c>
      <c r="AM65" s="120">
        <f>AK65*InputData!I65</f>
        <v>0</v>
      </c>
      <c r="AN65" s="915">
        <f>AK65*LifeTable!G65*InputData!J65*EXP(-InputData!$BT$5*(B65-InputData!$B$1))</f>
        <v>0</v>
      </c>
      <c r="AO65" s="1026">
        <f>C65*(1-Q65)*LifeTable!G65</f>
        <v>0</v>
      </c>
      <c r="AP65" s="1027">
        <f>R65*LifeTable!G65</f>
        <v>0</v>
      </c>
      <c r="AQ65" s="1026">
        <f>T65*(1-AH65)*LifeTable!P65</f>
        <v>0</v>
      </c>
      <c r="AR65" s="1058">
        <f>AI65*LifeTable!P65</f>
        <v>0</v>
      </c>
      <c r="AS65" s="56">
        <f>(AQ65-AO65)*EXP(-InputData!$BT$6*(B65-InputData!$B$1))</f>
        <v>0</v>
      </c>
      <c r="AT65" s="58">
        <f>(AR65-AP65)*EXP(-InputData!$BT$6*(B65-InputData!$B$1))</f>
        <v>0</v>
      </c>
      <c r="AU65" s="1055">
        <v>60</v>
      </c>
    </row>
    <row r="66" spans="1:47">
      <c r="A66" t="s">
        <v>13</v>
      </c>
      <c r="B66">
        <f t="shared" si="21"/>
        <v>158</v>
      </c>
      <c r="C66" s="80">
        <f>InputData!G66*InputData!BX66</f>
        <v>0</v>
      </c>
      <c r="D66" s="81">
        <v>0</v>
      </c>
      <c r="E66" s="13">
        <f>InputData!H66*InputData!CC66</f>
        <v>0</v>
      </c>
      <c r="F66" s="81">
        <v>0</v>
      </c>
      <c r="G66" s="82">
        <f t="shared" si="10"/>
        <v>0</v>
      </c>
      <c r="H66" s="81">
        <f t="shared" si="11"/>
        <v>0</v>
      </c>
      <c r="I66" s="81">
        <f t="shared" si="12"/>
        <v>1</v>
      </c>
      <c r="J66" s="81">
        <f t="shared" si="0"/>
        <v>1</v>
      </c>
      <c r="K66" s="82">
        <f t="shared" si="22"/>
        <v>0</v>
      </c>
      <c r="L66" s="11">
        <f t="shared" si="23"/>
        <v>0</v>
      </c>
      <c r="M66" s="81">
        <f t="shared" si="24"/>
        <v>0</v>
      </c>
      <c r="N66" s="11">
        <f t="shared" si="25"/>
        <v>0</v>
      </c>
      <c r="O66" s="11">
        <f t="shared" si="13"/>
        <v>0</v>
      </c>
      <c r="P66" s="11">
        <f t="shared" si="14"/>
        <v>0</v>
      </c>
      <c r="Q66" s="81">
        <f t="shared" si="32"/>
        <v>0</v>
      </c>
      <c r="R66" s="81">
        <f t="shared" si="33"/>
        <v>0</v>
      </c>
      <c r="S66" s="570">
        <f>((Exposure!BF67*Exposure!BH67-1)*InputData!CH66+1)</f>
        <v>1</v>
      </c>
      <c r="T66" s="260">
        <f t="shared" si="15"/>
        <v>0</v>
      </c>
      <c r="U66" s="10">
        <f t="shared" si="1"/>
        <v>0</v>
      </c>
      <c r="V66" s="10">
        <f t="shared" si="2"/>
        <v>0</v>
      </c>
      <c r="W66" s="91">
        <f t="shared" si="3"/>
        <v>0</v>
      </c>
      <c r="X66" s="81">
        <f t="shared" si="4"/>
        <v>0</v>
      </c>
      <c r="Y66" s="81">
        <f t="shared" si="16"/>
        <v>0</v>
      </c>
      <c r="Z66" s="81">
        <f t="shared" si="5"/>
        <v>1</v>
      </c>
      <c r="AA66" s="81">
        <f t="shared" si="6"/>
        <v>1</v>
      </c>
      <c r="AB66" s="82">
        <f t="shared" si="28"/>
        <v>0</v>
      </c>
      <c r="AC66" s="11">
        <f t="shared" si="29"/>
        <v>0</v>
      </c>
      <c r="AD66" s="81">
        <f t="shared" si="30"/>
        <v>0</v>
      </c>
      <c r="AE66" s="11">
        <f t="shared" si="7"/>
        <v>0</v>
      </c>
      <c r="AF66" s="11">
        <f t="shared" si="8"/>
        <v>0</v>
      </c>
      <c r="AG66" s="11">
        <f t="shared" si="17"/>
        <v>0</v>
      </c>
      <c r="AH66" s="81">
        <f t="shared" si="34"/>
        <v>0</v>
      </c>
      <c r="AI66" s="81">
        <f t="shared" si="35"/>
        <v>0</v>
      </c>
      <c r="AJ66" s="82">
        <f t="shared" si="31"/>
        <v>0</v>
      </c>
      <c r="AK66" s="118">
        <f t="shared" si="19"/>
        <v>0</v>
      </c>
      <c r="AL66" s="118">
        <f t="shared" si="20"/>
        <v>0</v>
      </c>
      <c r="AM66" s="120">
        <f>AK66*InputData!I66</f>
        <v>0</v>
      </c>
      <c r="AN66" s="915">
        <f>AK66*LifeTable!G66*InputData!J66*EXP(-InputData!$BT$5*(B66-InputData!$B$1))</f>
        <v>0</v>
      </c>
      <c r="AO66" s="1026">
        <f>C66*(1-Q66)*LifeTable!G66</f>
        <v>0</v>
      </c>
      <c r="AP66" s="1027">
        <f>R66*LifeTable!G66</f>
        <v>0</v>
      </c>
      <c r="AQ66" s="1026">
        <f>T66*(1-AH66)*LifeTable!P66</f>
        <v>0</v>
      </c>
      <c r="AR66" s="1058">
        <f>AI66*LifeTable!P66</f>
        <v>0</v>
      </c>
      <c r="AS66" s="56">
        <f>(AQ66-AO66)*EXP(-InputData!$BT$6*(B66-InputData!$B$1))</f>
        <v>0</v>
      </c>
      <c r="AT66" s="58">
        <f>(AR66-AP66)*EXP(-InputData!$BT$6*(B66-InputData!$B$1))</f>
        <v>0</v>
      </c>
      <c r="AU66" s="1055">
        <v>61</v>
      </c>
    </row>
    <row r="67" spans="1:47">
      <c r="A67" t="s">
        <v>13</v>
      </c>
      <c r="B67">
        <f t="shared" si="21"/>
        <v>159</v>
      </c>
      <c r="C67" s="80">
        <f>InputData!G67*InputData!BX67</f>
        <v>0</v>
      </c>
      <c r="D67" s="81">
        <v>0</v>
      </c>
      <c r="E67" s="13">
        <f>InputData!H67*InputData!CC67</f>
        <v>0</v>
      </c>
      <c r="F67" s="81">
        <v>0</v>
      </c>
      <c r="G67" s="82">
        <f t="shared" si="10"/>
        <v>0</v>
      </c>
      <c r="H67" s="81">
        <f t="shared" si="11"/>
        <v>0</v>
      </c>
      <c r="I67" s="81">
        <f t="shared" si="12"/>
        <v>1</v>
      </c>
      <c r="J67" s="81">
        <f t="shared" si="0"/>
        <v>1</v>
      </c>
      <c r="K67" s="82">
        <f t="shared" si="22"/>
        <v>0</v>
      </c>
      <c r="L67" s="11">
        <f t="shared" si="23"/>
        <v>0</v>
      </c>
      <c r="M67" s="81">
        <f t="shared" si="24"/>
        <v>0</v>
      </c>
      <c r="N67" s="11">
        <f t="shared" si="25"/>
        <v>0</v>
      </c>
      <c r="O67" s="11">
        <f t="shared" si="13"/>
        <v>0</v>
      </c>
      <c r="P67" s="11">
        <f t="shared" si="14"/>
        <v>0</v>
      </c>
      <c r="Q67" s="81">
        <f t="shared" si="32"/>
        <v>0</v>
      </c>
      <c r="R67" s="81">
        <f t="shared" si="33"/>
        <v>0</v>
      </c>
      <c r="S67" s="570">
        <f>((Exposure!BF68*Exposure!BH68-1)*InputData!CH67+1)</f>
        <v>1</v>
      </c>
      <c r="T67" s="260">
        <f t="shared" si="15"/>
        <v>0</v>
      </c>
      <c r="U67" s="10">
        <f t="shared" si="1"/>
        <v>0</v>
      </c>
      <c r="V67" s="10">
        <f t="shared" si="2"/>
        <v>0</v>
      </c>
      <c r="W67" s="91">
        <f t="shared" si="3"/>
        <v>0</v>
      </c>
      <c r="X67" s="81">
        <f t="shared" si="4"/>
        <v>0</v>
      </c>
      <c r="Y67" s="81">
        <f t="shared" si="16"/>
        <v>0</v>
      </c>
      <c r="Z67" s="81">
        <f t="shared" si="5"/>
        <v>1</v>
      </c>
      <c r="AA67" s="81">
        <f t="shared" si="6"/>
        <v>1</v>
      </c>
      <c r="AB67" s="82">
        <f t="shared" si="28"/>
        <v>0</v>
      </c>
      <c r="AC67" s="11">
        <f t="shared" si="29"/>
        <v>0</v>
      </c>
      <c r="AD67" s="81">
        <f t="shared" si="30"/>
        <v>0</v>
      </c>
      <c r="AE67" s="11">
        <f t="shared" si="7"/>
        <v>0</v>
      </c>
      <c r="AF67" s="11">
        <f t="shared" si="8"/>
        <v>0</v>
      </c>
      <c r="AG67" s="11">
        <f t="shared" si="17"/>
        <v>0</v>
      </c>
      <c r="AH67" s="81">
        <f t="shared" si="34"/>
        <v>0</v>
      </c>
      <c r="AI67" s="81">
        <f t="shared" si="35"/>
        <v>0</v>
      </c>
      <c r="AJ67" s="82">
        <f t="shared" si="31"/>
        <v>0</v>
      </c>
      <c r="AK67" s="118">
        <f t="shared" si="19"/>
        <v>0</v>
      </c>
      <c r="AL67" s="118">
        <f t="shared" si="20"/>
        <v>0</v>
      </c>
      <c r="AM67" s="120">
        <f>AK67*InputData!I67</f>
        <v>0</v>
      </c>
      <c r="AN67" s="915">
        <f>AK67*LifeTable!G67*InputData!J67*EXP(-InputData!$BT$5*(B67-InputData!$B$1))</f>
        <v>0</v>
      </c>
      <c r="AO67" s="1026">
        <f>C67*(1-Q67)*LifeTable!G67</f>
        <v>0</v>
      </c>
      <c r="AP67" s="1027">
        <f>R67*LifeTable!G67</f>
        <v>0</v>
      </c>
      <c r="AQ67" s="1026">
        <f>T67*(1-AH67)*LifeTable!P67</f>
        <v>0</v>
      </c>
      <c r="AR67" s="1058">
        <f>AI67*LifeTable!P67</f>
        <v>0</v>
      </c>
      <c r="AS67" s="56">
        <f>(AQ67-AO67)*EXP(-InputData!$BT$6*(B67-InputData!$B$1))</f>
        <v>0</v>
      </c>
      <c r="AT67" s="58">
        <f>(AR67-AP67)*EXP(-InputData!$BT$6*(B67-InputData!$B$1))</f>
        <v>0</v>
      </c>
      <c r="AU67" s="1055">
        <v>62</v>
      </c>
    </row>
    <row r="68" spans="1:47">
      <c r="A68" t="s">
        <v>13</v>
      </c>
      <c r="B68">
        <f t="shared" si="21"/>
        <v>160</v>
      </c>
      <c r="C68" s="80">
        <f>InputData!G68*InputData!BX68</f>
        <v>0</v>
      </c>
      <c r="D68" s="81">
        <v>0</v>
      </c>
      <c r="E68" s="13">
        <f>InputData!H68*InputData!CC68</f>
        <v>0</v>
      </c>
      <c r="F68" s="81">
        <v>0</v>
      </c>
      <c r="G68" s="82">
        <f t="shared" si="10"/>
        <v>0</v>
      </c>
      <c r="H68" s="81">
        <f t="shared" si="11"/>
        <v>0</v>
      </c>
      <c r="I68" s="81">
        <f t="shared" si="12"/>
        <v>1</v>
      </c>
      <c r="J68" s="81">
        <f t="shared" si="0"/>
        <v>1</v>
      </c>
      <c r="K68" s="82">
        <f t="shared" si="22"/>
        <v>0</v>
      </c>
      <c r="L68" s="11">
        <f t="shared" si="23"/>
        <v>0</v>
      </c>
      <c r="M68" s="81">
        <f t="shared" si="24"/>
        <v>0</v>
      </c>
      <c r="N68" s="11">
        <f t="shared" si="25"/>
        <v>0</v>
      </c>
      <c r="O68" s="11">
        <f t="shared" si="13"/>
        <v>0</v>
      </c>
      <c r="P68" s="11">
        <f t="shared" si="14"/>
        <v>0</v>
      </c>
      <c r="Q68" s="81">
        <f t="shared" si="32"/>
        <v>0</v>
      </c>
      <c r="R68" s="81">
        <f t="shared" si="33"/>
        <v>0</v>
      </c>
      <c r="S68" s="570">
        <f>((Exposure!BF69*Exposure!BH69-1)*InputData!CH68+1)</f>
        <v>1</v>
      </c>
      <c r="T68" s="260">
        <f t="shared" si="15"/>
        <v>0</v>
      </c>
      <c r="U68" s="10">
        <f t="shared" si="1"/>
        <v>0</v>
      </c>
      <c r="V68" s="10">
        <f t="shared" si="2"/>
        <v>0</v>
      </c>
      <c r="W68" s="91">
        <f t="shared" si="3"/>
        <v>0</v>
      </c>
      <c r="X68" s="81">
        <f t="shared" si="4"/>
        <v>0</v>
      </c>
      <c r="Y68" s="81">
        <f t="shared" si="16"/>
        <v>0</v>
      </c>
      <c r="Z68" s="81">
        <f t="shared" si="5"/>
        <v>1</v>
      </c>
      <c r="AA68" s="81">
        <f t="shared" si="6"/>
        <v>1</v>
      </c>
      <c r="AB68" s="82">
        <f t="shared" si="28"/>
        <v>0</v>
      </c>
      <c r="AC68" s="11">
        <f t="shared" si="29"/>
        <v>0</v>
      </c>
      <c r="AD68" s="81">
        <f t="shared" si="30"/>
        <v>0</v>
      </c>
      <c r="AE68" s="11">
        <f t="shared" si="7"/>
        <v>0</v>
      </c>
      <c r="AF68" s="11">
        <f t="shared" si="8"/>
        <v>0</v>
      </c>
      <c r="AG68" s="11">
        <f t="shared" si="17"/>
        <v>0</v>
      </c>
      <c r="AH68" s="81">
        <f t="shared" si="34"/>
        <v>0</v>
      </c>
      <c r="AI68" s="81">
        <f t="shared" si="35"/>
        <v>0</v>
      </c>
      <c r="AJ68" s="82">
        <f t="shared" si="31"/>
        <v>0</v>
      </c>
      <c r="AK68" s="118">
        <f t="shared" si="19"/>
        <v>0</v>
      </c>
      <c r="AL68" s="118">
        <f t="shared" si="20"/>
        <v>0</v>
      </c>
      <c r="AM68" s="120">
        <f>AK68*InputData!I68</f>
        <v>0</v>
      </c>
      <c r="AN68" s="915">
        <f>AK68*LifeTable!G68*InputData!J68*EXP(-InputData!$BT$5*(B68-InputData!$B$1))</f>
        <v>0</v>
      </c>
      <c r="AO68" s="1026">
        <f>C68*(1-Q68)*LifeTable!G68</f>
        <v>0</v>
      </c>
      <c r="AP68" s="1027">
        <f>R68*LifeTable!G68</f>
        <v>0</v>
      </c>
      <c r="AQ68" s="1026">
        <f>T68*(1-AH68)*LifeTable!P68</f>
        <v>0</v>
      </c>
      <c r="AR68" s="1058">
        <f>AI68*LifeTable!P68</f>
        <v>0</v>
      </c>
      <c r="AS68" s="56">
        <f>(AQ68-AO68)*EXP(-InputData!$BT$6*(B68-InputData!$B$1))</f>
        <v>0</v>
      </c>
      <c r="AT68" s="58">
        <f>(AR68-AP68)*EXP(-InputData!$BT$6*(B68-InputData!$B$1))</f>
        <v>0</v>
      </c>
      <c r="AU68" s="1055">
        <v>63</v>
      </c>
    </row>
    <row r="69" spans="1:47">
      <c r="A69" t="s">
        <v>13</v>
      </c>
      <c r="B69">
        <f t="shared" si="21"/>
        <v>161</v>
      </c>
      <c r="C69" s="80">
        <f>InputData!G69*InputData!BX69</f>
        <v>0</v>
      </c>
      <c r="D69" s="81">
        <v>0</v>
      </c>
      <c r="E69" s="13">
        <f>InputData!H69*InputData!CC69</f>
        <v>0</v>
      </c>
      <c r="F69" s="81">
        <v>0</v>
      </c>
      <c r="G69" s="82">
        <f t="shared" ref="G69:G132" si="36">C69+D69+E69</f>
        <v>0</v>
      </c>
      <c r="H69" s="81">
        <f t="shared" si="11"/>
        <v>0</v>
      </c>
      <c r="I69" s="81">
        <f t="shared" ref="I69:I132" si="37">EXP(-(G69+H69)/2)</f>
        <v>1</v>
      </c>
      <c r="J69" s="81">
        <f t="shared" ref="J69:J132" si="38">EXP(-(G69-H69)/2)</f>
        <v>1</v>
      </c>
      <c r="K69" s="82">
        <f t="shared" si="22"/>
        <v>0</v>
      </c>
      <c r="L69" s="11">
        <f t="shared" si="23"/>
        <v>0</v>
      </c>
      <c r="M69" s="81">
        <f t="shared" si="24"/>
        <v>0</v>
      </c>
      <c r="N69" s="11">
        <f t="shared" ref="N69:N132" si="39">SUM(K69:M69)</f>
        <v>0</v>
      </c>
      <c r="O69" s="11">
        <f t="shared" ref="O69:O132" si="40">K69+L69</f>
        <v>0</v>
      </c>
      <c r="P69" s="11">
        <f t="shared" si="14"/>
        <v>0</v>
      </c>
      <c r="Q69" s="81">
        <f t="shared" ref="Q69:Q100" si="41">IF(ISERROR(0.5*(L69+L70)/P69),0,0.5*(L69+L70)/P69)</f>
        <v>0</v>
      </c>
      <c r="R69" s="81">
        <f t="shared" ref="R69:R104" si="42">IF(ISERROR((M70-M69)/P69),0,(M70-M69)/P69)</f>
        <v>0</v>
      </c>
      <c r="S69" s="570">
        <f>((Exposure!BF70*Exposure!BH70-1)*InputData!CH69+1)</f>
        <v>1</v>
      </c>
      <c r="T69" s="260">
        <f t="shared" si="15"/>
        <v>0</v>
      </c>
      <c r="U69" s="10">
        <f t="shared" ref="U69:U132" si="43">D69</f>
        <v>0</v>
      </c>
      <c r="V69" s="10">
        <f t="shared" ref="V69:V132" si="44">E69</f>
        <v>0</v>
      </c>
      <c r="W69" s="91">
        <f t="shared" ref="W69:W132" si="45">F69</f>
        <v>0</v>
      </c>
      <c r="X69" s="81">
        <f t="shared" ref="X69:X132" si="46">T69+U69+V69</f>
        <v>0</v>
      </c>
      <c r="Y69" s="81">
        <f t="shared" si="16"/>
        <v>0</v>
      </c>
      <c r="Z69" s="81">
        <f t="shared" ref="Z69:Z132" si="47">EXP(-(X69+Y69)/2)</f>
        <v>1</v>
      </c>
      <c r="AA69" s="81">
        <f t="shared" ref="AA69:AA132" si="48">EXP(-(X69-Y69)/2)</f>
        <v>1</v>
      </c>
      <c r="AB69" s="82">
        <f t="shared" si="28"/>
        <v>0</v>
      </c>
      <c r="AC69" s="11">
        <f t="shared" si="29"/>
        <v>0</v>
      </c>
      <c r="AD69" s="81">
        <f t="shared" si="30"/>
        <v>0</v>
      </c>
      <c r="AE69" s="11">
        <f t="shared" ref="AE69:AE132" si="49">SUM(AB69:AD69)</f>
        <v>0</v>
      </c>
      <c r="AF69" s="11">
        <f t="shared" ref="AF69:AF132" si="50">AB69+AC69</f>
        <v>0</v>
      </c>
      <c r="AG69" s="11">
        <f t="shared" si="17"/>
        <v>0</v>
      </c>
      <c r="AH69" s="81">
        <f t="shared" ref="AH69:AH100" si="51">IF(ISERROR(0.5*(AC69+AC70)/AG69),0,0.5*(AC69+AC70)/AG69)</f>
        <v>0</v>
      </c>
      <c r="AI69" s="81">
        <f t="shared" ref="AI69:AI104" si="52">IF(ISERROR((AD70-AD69)/AG69),0,(AD70-AD69)/AG69)</f>
        <v>0</v>
      </c>
      <c r="AJ69" s="82">
        <f t="shared" si="31"/>
        <v>0</v>
      </c>
      <c r="AK69" s="118">
        <f t="shared" si="19"/>
        <v>0</v>
      </c>
      <c r="AL69" s="118">
        <f t="shared" si="20"/>
        <v>0</v>
      </c>
      <c r="AM69" s="120">
        <f>AK69*InputData!I69</f>
        <v>0</v>
      </c>
      <c r="AN69" s="915">
        <f>AK69*LifeTable!G69*InputData!J69*EXP(-InputData!$BT$5*(B69-InputData!$B$1))</f>
        <v>0</v>
      </c>
      <c r="AO69" s="1026">
        <f>C69*(1-Q69)*LifeTable!G69</f>
        <v>0</v>
      </c>
      <c r="AP69" s="1027">
        <f>R69*LifeTable!G69</f>
        <v>0</v>
      </c>
      <c r="AQ69" s="1026">
        <f>T69*(1-AH69)*LifeTable!P69</f>
        <v>0</v>
      </c>
      <c r="AR69" s="1058">
        <f>AI69*LifeTable!P69</f>
        <v>0</v>
      </c>
      <c r="AS69" s="56">
        <f>(AQ69-AO69)*EXP(-InputData!$BT$6*(B69-InputData!$B$1))</f>
        <v>0</v>
      </c>
      <c r="AT69" s="58">
        <f>(AR69-AP69)*EXP(-InputData!$BT$6*(B69-InputData!$B$1))</f>
        <v>0</v>
      </c>
      <c r="AU69" s="1055">
        <v>64</v>
      </c>
    </row>
    <row r="70" spans="1:47">
      <c r="A70" t="s">
        <v>13</v>
      </c>
      <c r="B70">
        <f t="shared" si="21"/>
        <v>162</v>
      </c>
      <c r="C70" s="80">
        <f>InputData!G70*InputData!BX70</f>
        <v>0</v>
      </c>
      <c r="D70" s="81">
        <v>0</v>
      </c>
      <c r="E70" s="13">
        <f>InputData!H70*InputData!CC70</f>
        <v>0</v>
      </c>
      <c r="F70" s="81">
        <v>0</v>
      </c>
      <c r="G70" s="82">
        <f t="shared" si="36"/>
        <v>0</v>
      </c>
      <c r="H70" s="81">
        <f t="shared" ref="H70:H133" si="53">SQRT((C70-E70)*(C70-E70))</f>
        <v>0</v>
      </c>
      <c r="I70" s="81">
        <f t="shared" si="37"/>
        <v>1</v>
      </c>
      <c r="J70" s="81">
        <f t="shared" si="38"/>
        <v>1</v>
      </c>
      <c r="K70" s="82">
        <f t="shared" si="22"/>
        <v>0</v>
      </c>
      <c r="L70" s="11">
        <f t="shared" si="23"/>
        <v>0</v>
      </c>
      <c r="M70" s="81">
        <f t="shared" si="24"/>
        <v>0</v>
      </c>
      <c r="N70" s="11">
        <f t="shared" si="39"/>
        <v>0</v>
      </c>
      <c r="O70" s="11">
        <f t="shared" si="40"/>
        <v>0</v>
      </c>
      <c r="P70" s="11">
        <f t="shared" ref="P70:P133" si="54">IF($B70=100,0,IF(O70&lt;&gt;O71,AVERAGE(O70:O71),O70))</f>
        <v>0</v>
      </c>
      <c r="Q70" s="81">
        <f t="shared" si="41"/>
        <v>0</v>
      </c>
      <c r="R70" s="81">
        <f t="shared" si="42"/>
        <v>0</v>
      </c>
      <c r="S70" s="570">
        <f>((Exposure!BF71*Exposure!BH71-1)*InputData!CH70+1)</f>
        <v>1</v>
      </c>
      <c r="T70" s="260">
        <f t="shared" ref="T70:T133" si="55">C70*S70</f>
        <v>0</v>
      </c>
      <c r="U70" s="10">
        <f t="shared" si="43"/>
        <v>0</v>
      </c>
      <c r="V70" s="10">
        <f t="shared" si="44"/>
        <v>0</v>
      </c>
      <c r="W70" s="91">
        <f t="shared" si="45"/>
        <v>0</v>
      </c>
      <c r="X70" s="81">
        <f t="shared" si="46"/>
        <v>0</v>
      </c>
      <c r="Y70" s="81">
        <f t="shared" ref="Y70:Y133" si="56">SQRT((T70-V70)*(T70-V70))</f>
        <v>0</v>
      </c>
      <c r="Z70" s="81">
        <f t="shared" si="47"/>
        <v>1</v>
      </c>
      <c r="AA70" s="81">
        <f t="shared" si="48"/>
        <v>1</v>
      </c>
      <c r="AB70" s="82">
        <f t="shared" si="28"/>
        <v>0</v>
      </c>
      <c r="AC70" s="11">
        <f t="shared" si="29"/>
        <v>0</v>
      </c>
      <c r="AD70" s="81">
        <f t="shared" si="30"/>
        <v>0</v>
      </c>
      <c r="AE70" s="11">
        <f t="shared" si="49"/>
        <v>0</v>
      </c>
      <c r="AF70" s="11">
        <f t="shared" si="50"/>
        <v>0</v>
      </c>
      <c r="AG70" s="11">
        <f t="shared" ref="AG70:AG133" si="57">IF($B70=100,0,IF(AF70&lt;&gt;AF71,AVERAGE(AF70:AF71),AF70))</f>
        <v>0</v>
      </c>
      <c r="AH70" s="81">
        <f t="shared" si="51"/>
        <v>0</v>
      </c>
      <c r="AI70" s="81">
        <f t="shared" si="52"/>
        <v>0</v>
      </c>
      <c r="AJ70" s="82">
        <f t="shared" si="31"/>
        <v>0</v>
      </c>
      <c r="AK70" s="118">
        <f t="shared" ref="AK70:AK133" si="58">AH70-Q70</f>
        <v>0</v>
      </c>
      <c r="AL70" s="118">
        <f t="shared" ref="AL70:AL133" si="59">AI70-R70</f>
        <v>0</v>
      </c>
      <c r="AM70" s="120">
        <f>AK70*InputData!I70</f>
        <v>0</v>
      </c>
      <c r="AN70" s="915">
        <f>AK70*LifeTable!G70*InputData!J70*EXP(-InputData!$BT$5*(B70-InputData!$B$1))</f>
        <v>0</v>
      </c>
      <c r="AO70" s="1026">
        <f>C70*(1-Q70)*LifeTable!G70</f>
        <v>0</v>
      </c>
      <c r="AP70" s="1027">
        <f>R70*LifeTable!G70</f>
        <v>0</v>
      </c>
      <c r="AQ70" s="1026">
        <f>T70*(1-AH70)*LifeTable!P70</f>
        <v>0</v>
      </c>
      <c r="AR70" s="1058">
        <f>AI70*LifeTable!P70</f>
        <v>0</v>
      </c>
      <c r="AS70" s="56">
        <f>(AQ70-AO70)*EXP(-InputData!$BT$6*(B70-InputData!$B$1))</f>
        <v>0</v>
      </c>
      <c r="AT70" s="58">
        <f>(AR70-AP70)*EXP(-InputData!$BT$6*(B70-InputData!$B$1))</f>
        <v>0</v>
      </c>
      <c r="AU70" s="1055">
        <v>65</v>
      </c>
    </row>
    <row r="71" spans="1:47">
      <c r="A71" t="s">
        <v>13</v>
      </c>
      <c r="B71">
        <f t="shared" ref="B71:B134" si="60">B70+1</f>
        <v>163</v>
      </c>
      <c r="C71" s="80">
        <f>InputData!G71*InputData!BX71</f>
        <v>0</v>
      </c>
      <c r="D71" s="81">
        <v>0</v>
      </c>
      <c r="E71" s="13">
        <f>InputData!H71*InputData!CC71</f>
        <v>0</v>
      </c>
      <c r="F71" s="81">
        <v>0</v>
      </c>
      <c r="G71" s="82">
        <f t="shared" si="36"/>
        <v>0</v>
      </c>
      <c r="H71" s="81">
        <f t="shared" si="53"/>
        <v>0</v>
      </c>
      <c r="I71" s="81">
        <f t="shared" si="37"/>
        <v>1</v>
      </c>
      <c r="J71" s="81">
        <f t="shared" si="38"/>
        <v>1</v>
      </c>
      <c r="K71" s="82">
        <f t="shared" ref="K71:K105" si="61">IF($B71&gt;100,0,IF(H70&gt;0.0000000001,(2*(J70-I70)*(K70*(E70+D70+F70)+L70*D70)+K70*(J70*(H70-G70)+I70*(H70+G70)))/(2*H70),K70))</f>
        <v>0</v>
      </c>
      <c r="L71" s="11">
        <f t="shared" ref="L71:L105" si="62">IF($B71&gt;100,0,IF(H70&gt;0.0000000001,-((J70-I70)*(2*((E70+D70+F70)*(K70+L70)-G70*K70+F70*K70)-L70*G70)-L70*H70*(J70+I70))/(2*H70),L70))</f>
        <v>0</v>
      </c>
      <c r="M71" s="81">
        <f t="shared" ref="M71:M105" si="63">IF($B71&gt;100,0,IF(H70&gt;0.0000000001,((2*(L70*(E70+F70)+K70*F70)-G70*(K70+L70))*(J70-I70)-H70*(K70+L70)*(J70+I70)+2*H70*(K70+L70+M70))/(2*H70),M70))</f>
        <v>0</v>
      </c>
      <c r="N71" s="11">
        <f t="shared" si="39"/>
        <v>0</v>
      </c>
      <c r="O71" s="11">
        <f t="shared" si="40"/>
        <v>0</v>
      </c>
      <c r="P71" s="11">
        <f t="shared" si="54"/>
        <v>0</v>
      </c>
      <c r="Q71" s="81">
        <f t="shared" si="41"/>
        <v>0</v>
      </c>
      <c r="R71" s="81">
        <f t="shared" si="42"/>
        <v>0</v>
      </c>
      <c r="S71" s="570">
        <f>((Exposure!BF72*Exposure!BH72-1)*InputData!CH71+1)</f>
        <v>1</v>
      </c>
      <c r="T71" s="260">
        <f t="shared" si="55"/>
        <v>0</v>
      </c>
      <c r="U71" s="10">
        <f t="shared" si="43"/>
        <v>0</v>
      </c>
      <c r="V71" s="10">
        <f t="shared" si="44"/>
        <v>0</v>
      </c>
      <c r="W71" s="91">
        <f t="shared" si="45"/>
        <v>0</v>
      </c>
      <c r="X71" s="81">
        <f t="shared" si="46"/>
        <v>0</v>
      </c>
      <c r="Y71" s="81">
        <f t="shared" si="56"/>
        <v>0</v>
      </c>
      <c r="Z71" s="81">
        <f t="shared" si="47"/>
        <v>1</v>
      </c>
      <c r="AA71" s="81">
        <f t="shared" si="48"/>
        <v>1</v>
      </c>
      <c r="AB71" s="82">
        <f t="shared" ref="AB71:AB105" si="64">IF($B71&gt;100,0,IF(Y70&gt;0.0000000001,(2*(AA70-Z70)*(AB70*(V70+U70+W70)+AC70*U70)+AB70*(AA70*(Y70-X70)+Z70*(Y70+X70)))/(2*Y70),AB70))</f>
        <v>0</v>
      </c>
      <c r="AC71" s="11">
        <f t="shared" ref="AC71:AC105" si="65">IF($B71&gt;100,0,IF(Y70&gt;0.0000000001,-((AA70-Z70)*(2*((V70+U70+W70)*(AB70+AC70)-X70*AB70+W70*AB70)-AC70*X70)-AC70*Y70*(AA70+Z70))/(2*Y70),AC70))</f>
        <v>0</v>
      </c>
      <c r="AD71" s="81">
        <f t="shared" ref="AD71:AD105" si="66">IF($B71&gt;100,0,IF(Y70&gt;0.0000000001,((2*(AC70*(V70+W70)+AB70*W70)-X70*(AB70+AC70))*(AA70-Z70)-Y70*(AB70+AC70)*(AA70+Z70)+2*Y70*(AB70+AC70+AD70))/(2*Y70),AD70))</f>
        <v>0</v>
      </c>
      <c r="AE71" s="11">
        <f t="shared" si="49"/>
        <v>0</v>
      </c>
      <c r="AF71" s="11">
        <f t="shared" si="50"/>
        <v>0</v>
      </c>
      <c r="AG71" s="11">
        <f t="shared" si="57"/>
        <v>0</v>
      </c>
      <c r="AH71" s="81">
        <f t="shared" si="51"/>
        <v>0</v>
      </c>
      <c r="AI71" s="81">
        <f t="shared" si="52"/>
        <v>0</v>
      </c>
      <c r="AJ71" s="82">
        <f t="shared" ref="AJ71:AJ134" si="67">T71-C71</f>
        <v>0</v>
      </c>
      <c r="AK71" s="118">
        <f t="shared" si="58"/>
        <v>0</v>
      </c>
      <c r="AL71" s="118">
        <f t="shared" si="59"/>
        <v>0</v>
      </c>
      <c r="AM71" s="120">
        <f>AK71*InputData!I71</f>
        <v>0</v>
      </c>
      <c r="AN71" s="915">
        <f>AK71*LifeTable!G71*InputData!J71*EXP(-InputData!$BT$5*(B71-InputData!$B$1))</f>
        <v>0</v>
      </c>
      <c r="AO71" s="1026">
        <f>C71*(1-Q71)*LifeTable!G71</f>
        <v>0</v>
      </c>
      <c r="AP71" s="1027">
        <f>R71*LifeTable!G71</f>
        <v>0</v>
      </c>
      <c r="AQ71" s="1026">
        <f>T71*(1-AH71)*LifeTable!P71</f>
        <v>0</v>
      </c>
      <c r="AR71" s="1058">
        <f>AI71*LifeTable!P71</f>
        <v>0</v>
      </c>
      <c r="AS71" s="56">
        <f>(AQ71-AO71)*EXP(-InputData!$BT$6*(B71-InputData!$B$1))</f>
        <v>0</v>
      </c>
      <c r="AT71" s="58">
        <f>(AR71-AP71)*EXP(-InputData!$BT$6*(B71-InputData!$B$1))</f>
        <v>0</v>
      </c>
      <c r="AU71" s="1055">
        <v>66</v>
      </c>
    </row>
    <row r="72" spans="1:47">
      <c r="A72" t="s">
        <v>13</v>
      </c>
      <c r="B72">
        <f t="shared" si="60"/>
        <v>164</v>
      </c>
      <c r="C72" s="80">
        <f>InputData!G72*InputData!BX72</f>
        <v>0</v>
      </c>
      <c r="D72" s="81">
        <v>0</v>
      </c>
      <c r="E72" s="13">
        <f>InputData!H72*InputData!CC72</f>
        <v>0</v>
      </c>
      <c r="F72" s="81">
        <v>0</v>
      </c>
      <c r="G72" s="82">
        <f t="shared" si="36"/>
        <v>0</v>
      </c>
      <c r="H72" s="81">
        <f t="shared" si="53"/>
        <v>0</v>
      </c>
      <c r="I72" s="81">
        <f t="shared" si="37"/>
        <v>1</v>
      </c>
      <c r="J72" s="81">
        <f t="shared" si="38"/>
        <v>1</v>
      </c>
      <c r="K72" s="82">
        <f t="shared" si="61"/>
        <v>0</v>
      </c>
      <c r="L72" s="11">
        <f t="shared" si="62"/>
        <v>0</v>
      </c>
      <c r="M72" s="81">
        <f t="shared" si="63"/>
        <v>0</v>
      </c>
      <c r="N72" s="11">
        <f t="shared" si="39"/>
        <v>0</v>
      </c>
      <c r="O72" s="11">
        <f t="shared" si="40"/>
        <v>0</v>
      </c>
      <c r="P72" s="11">
        <f t="shared" si="54"/>
        <v>0</v>
      </c>
      <c r="Q72" s="81">
        <f t="shared" si="41"/>
        <v>0</v>
      </c>
      <c r="R72" s="81">
        <f t="shared" si="42"/>
        <v>0</v>
      </c>
      <c r="S72" s="570">
        <f>((Exposure!BF73*Exposure!BH73-1)*InputData!CH72+1)</f>
        <v>1</v>
      </c>
      <c r="T72" s="260">
        <f t="shared" si="55"/>
        <v>0</v>
      </c>
      <c r="U72" s="10">
        <f t="shared" si="43"/>
        <v>0</v>
      </c>
      <c r="V72" s="10">
        <f t="shared" si="44"/>
        <v>0</v>
      </c>
      <c r="W72" s="91">
        <f t="shared" si="45"/>
        <v>0</v>
      </c>
      <c r="X72" s="81">
        <f t="shared" si="46"/>
        <v>0</v>
      </c>
      <c r="Y72" s="81">
        <f t="shared" si="56"/>
        <v>0</v>
      </c>
      <c r="Z72" s="81">
        <f t="shared" si="47"/>
        <v>1</v>
      </c>
      <c r="AA72" s="81">
        <f t="shared" si="48"/>
        <v>1</v>
      </c>
      <c r="AB72" s="82">
        <f t="shared" si="64"/>
        <v>0</v>
      </c>
      <c r="AC72" s="11">
        <f t="shared" si="65"/>
        <v>0</v>
      </c>
      <c r="AD72" s="81">
        <f t="shared" si="66"/>
        <v>0</v>
      </c>
      <c r="AE72" s="11">
        <f t="shared" si="49"/>
        <v>0</v>
      </c>
      <c r="AF72" s="11">
        <f t="shared" si="50"/>
        <v>0</v>
      </c>
      <c r="AG72" s="11">
        <f t="shared" si="57"/>
        <v>0</v>
      </c>
      <c r="AH72" s="81">
        <f t="shared" si="51"/>
        <v>0</v>
      </c>
      <c r="AI72" s="81">
        <f t="shared" si="52"/>
        <v>0</v>
      </c>
      <c r="AJ72" s="82">
        <f t="shared" si="67"/>
        <v>0</v>
      </c>
      <c r="AK72" s="118">
        <f t="shared" si="58"/>
        <v>0</v>
      </c>
      <c r="AL72" s="118">
        <f t="shared" si="59"/>
        <v>0</v>
      </c>
      <c r="AM72" s="120">
        <f>AK72*InputData!I72</f>
        <v>0</v>
      </c>
      <c r="AN72" s="915">
        <f>AK72*LifeTable!G72*InputData!J72*EXP(-InputData!$BT$5*(B72-InputData!$B$1))</f>
        <v>0</v>
      </c>
      <c r="AO72" s="1026">
        <f>C72*(1-Q72)*LifeTable!G72</f>
        <v>0</v>
      </c>
      <c r="AP72" s="1027">
        <f>R72*LifeTable!G72</f>
        <v>0</v>
      </c>
      <c r="AQ72" s="1026">
        <f>T72*(1-AH72)*LifeTable!P72</f>
        <v>0</v>
      </c>
      <c r="AR72" s="1058">
        <f>AI72*LifeTable!P72</f>
        <v>0</v>
      </c>
      <c r="AS72" s="56">
        <f>(AQ72-AO72)*EXP(-InputData!$BT$6*(B72-InputData!$B$1))</f>
        <v>0</v>
      </c>
      <c r="AT72" s="58">
        <f>(AR72-AP72)*EXP(-InputData!$BT$6*(B72-InputData!$B$1))</f>
        <v>0</v>
      </c>
      <c r="AU72" s="1055">
        <v>67</v>
      </c>
    </row>
    <row r="73" spans="1:47">
      <c r="A73" t="s">
        <v>13</v>
      </c>
      <c r="B73">
        <f t="shared" si="60"/>
        <v>165</v>
      </c>
      <c r="C73" s="80">
        <f>InputData!G73*InputData!BX73</f>
        <v>0</v>
      </c>
      <c r="D73" s="81">
        <v>0</v>
      </c>
      <c r="E73" s="13">
        <f>InputData!H73*InputData!CC73</f>
        <v>0</v>
      </c>
      <c r="F73" s="81">
        <v>0</v>
      </c>
      <c r="G73" s="82">
        <f t="shared" si="36"/>
        <v>0</v>
      </c>
      <c r="H73" s="81">
        <f t="shared" si="53"/>
        <v>0</v>
      </c>
      <c r="I73" s="81">
        <f t="shared" si="37"/>
        <v>1</v>
      </c>
      <c r="J73" s="81">
        <f t="shared" si="38"/>
        <v>1</v>
      </c>
      <c r="K73" s="82">
        <f t="shared" si="61"/>
        <v>0</v>
      </c>
      <c r="L73" s="11">
        <f t="shared" si="62"/>
        <v>0</v>
      </c>
      <c r="M73" s="81">
        <f t="shared" si="63"/>
        <v>0</v>
      </c>
      <c r="N73" s="11">
        <f t="shared" si="39"/>
        <v>0</v>
      </c>
      <c r="O73" s="11">
        <f t="shared" si="40"/>
        <v>0</v>
      </c>
      <c r="P73" s="11">
        <f t="shared" si="54"/>
        <v>0</v>
      </c>
      <c r="Q73" s="81">
        <f t="shared" si="41"/>
        <v>0</v>
      </c>
      <c r="R73" s="81">
        <f t="shared" si="42"/>
        <v>0</v>
      </c>
      <c r="S73" s="570">
        <f>((Exposure!BF74*Exposure!BH74-1)*InputData!CH73+1)</f>
        <v>1</v>
      </c>
      <c r="T73" s="260">
        <f t="shared" si="55"/>
        <v>0</v>
      </c>
      <c r="U73" s="10">
        <f t="shared" si="43"/>
        <v>0</v>
      </c>
      <c r="V73" s="10">
        <f t="shared" si="44"/>
        <v>0</v>
      </c>
      <c r="W73" s="91">
        <f t="shared" si="45"/>
        <v>0</v>
      </c>
      <c r="X73" s="81">
        <f t="shared" si="46"/>
        <v>0</v>
      </c>
      <c r="Y73" s="81">
        <f t="shared" si="56"/>
        <v>0</v>
      </c>
      <c r="Z73" s="81">
        <f t="shared" si="47"/>
        <v>1</v>
      </c>
      <c r="AA73" s="81">
        <f t="shared" si="48"/>
        <v>1</v>
      </c>
      <c r="AB73" s="82">
        <f t="shared" si="64"/>
        <v>0</v>
      </c>
      <c r="AC73" s="11">
        <f t="shared" si="65"/>
        <v>0</v>
      </c>
      <c r="AD73" s="81">
        <f t="shared" si="66"/>
        <v>0</v>
      </c>
      <c r="AE73" s="11">
        <f t="shared" si="49"/>
        <v>0</v>
      </c>
      <c r="AF73" s="11">
        <f t="shared" si="50"/>
        <v>0</v>
      </c>
      <c r="AG73" s="11">
        <f t="shared" si="57"/>
        <v>0</v>
      </c>
      <c r="AH73" s="81">
        <f t="shared" si="51"/>
        <v>0</v>
      </c>
      <c r="AI73" s="81">
        <f t="shared" si="52"/>
        <v>0</v>
      </c>
      <c r="AJ73" s="82">
        <f t="shared" si="67"/>
        <v>0</v>
      </c>
      <c r="AK73" s="118">
        <f t="shared" si="58"/>
        <v>0</v>
      </c>
      <c r="AL73" s="118">
        <f t="shared" si="59"/>
        <v>0</v>
      </c>
      <c r="AM73" s="120">
        <f>AK73*InputData!I73</f>
        <v>0</v>
      </c>
      <c r="AN73" s="915">
        <f>AK73*LifeTable!G73*InputData!J73*EXP(-InputData!$BT$5*(B73-InputData!$B$1))</f>
        <v>0</v>
      </c>
      <c r="AO73" s="1026">
        <f>C73*(1-Q73)*LifeTable!G73</f>
        <v>0</v>
      </c>
      <c r="AP73" s="1027">
        <f>R73*LifeTable!G73</f>
        <v>0</v>
      </c>
      <c r="AQ73" s="1026">
        <f>T73*(1-AH73)*LifeTable!P73</f>
        <v>0</v>
      </c>
      <c r="AR73" s="1058">
        <f>AI73*LifeTable!P73</f>
        <v>0</v>
      </c>
      <c r="AS73" s="56">
        <f>(AQ73-AO73)*EXP(-InputData!$BT$6*(B73-InputData!$B$1))</f>
        <v>0</v>
      </c>
      <c r="AT73" s="58">
        <f>(AR73-AP73)*EXP(-InputData!$BT$6*(B73-InputData!$B$1))</f>
        <v>0</v>
      </c>
      <c r="AU73" s="1055">
        <v>68</v>
      </c>
    </row>
    <row r="74" spans="1:47">
      <c r="A74" t="s">
        <v>13</v>
      </c>
      <c r="B74">
        <f t="shared" si="60"/>
        <v>166</v>
      </c>
      <c r="C74" s="80">
        <f>InputData!G74*InputData!BX74</f>
        <v>0</v>
      </c>
      <c r="D74" s="81">
        <v>0</v>
      </c>
      <c r="E74" s="13">
        <f>InputData!H74*InputData!CC74</f>
        <v>0</v>
      </c>
      <c r="F74" s="81">
        <v>0</v>
      </c>
      <c r="G74" s="82">
        <f t="shared" si="36"/>
        <v>0</v>
      </c>
      <c r="H74" s="81">
        <f t="shared" si="53"/>
        <v>0</v>
      </c>
      <c r="I74" s="81">
        <f t="shared" si="37"/>
        <v>1</v>
      </c>
      <c r="J74" s="81">
        <f t="shared" si="38"/>
        <v>1</v>
      </c>
      <c r="K74" s="82">
        <f t="shared" si="61"/>
        <v>0</v>
      </c>
      <c r="L74" s="11">
        <f t="shared" si="62"/>
        <v>0</v>
      </c>
      <c r="M74" s="81">
        <f t="shared" si="63"/>
        <v>0</v>
      </c>
      <c r="N74" s="11">
        <f t="shared" si="39"/>
        <v>0</v>
      </c>
      <c r="O74" s="11">
        <f t="shared" si="40"/>
        <v>0</v>
      </c>
      <c r="P74" s="11">
        <f t="shared" si="54"/>
        <v>0</v>
      </c>
      <c r="Q74" s="81">
        <f t="shared" si="41"/>
        <v>0</v>
      </c>
      <c r="R74" s="81">
        <f t="shared" si="42"/>
        <v>0</v>
      </c>
      <c r="S74" s="570">
        <f>((Exposure!BF75*Exposure!BH75-1)*InputData!CH74+1)</f>
        <v>1</v>
      </c>
      <c r="T74" s="260">
        <f t="shared" si="55"/>
        <v>0</v>
      </c>
      <c r="U74" s="10">
        <f t="shared" si="43"/>
        <v>0</v>
      </c>
      <c r="V74" s="10">
        <f t="shared" si="44"/>
        <v>0</v>
      </c>
      <c r="W74" s="91">
        <f t="shared" si="45"/>
        <v>0</v>
      </c>
      <c r="X74" s="81">
        <f t="shared" si="46"/>
        <v>0</v>
      </c>
      <c r="Y74" s="81">
        <f t="shared" si="56"/>
        <v>0</v>
      </c>
      <c r="Z74" s="81">
        <f t="shared" si="47"/>
        <v>1</v>
      </c>
      <c r="AA74" s="81">
        <f t="shared" si="48"/>
        <v>1</v>
      </c>
      <c r="AB74" s="82">
        <f t="shared" si="64"/>
        <v>0</v>
      </c>
      <c r="AC74" s="11">
        <f t="shared" si="65"/>
        <v>0</v>
      </c>
      <c r="AD74" s="81">
        <f t="shared" si="66"/>
        <v>0</v>
      </c>
      <c r="AE74" s="11">
        <f t="shared" si="49"/>
        <v>0</v>
      </c>
      <c r="AF74" s="11">
        <f t="shared" si="50"/>
        <v>0</v>
      </c>
      <c r="AG74" s="11">
        <f t="shared" si="57"/>
        <v>0</v>
      </c>
      <c r="AH74" s="81">
        <f t="shared" si="51"/>
        <v>0</v>
      </c>
      <c r="AI74" s="81">
        <f t="shared" si="52"/>
        <v>0</v>
      </c>
      <c r="AJ74" s="82">
        <f t="shared" si="67"/>
        <v>0</v>
      </c>
      <c r="AK74" s="118">
        <f t="shared" si="58"/>
        <v>0</v>
      </c>
      <c r="AL74" s="118">
        <f t="shared" si="59"/>
        <v>0</v>
      </c>
      <c r="AM74" s="120">
        <f>AK74*InputData!I74</f>
        <v>0</v>
      </c>
      <c r="AN74" s="915">
        <f>AK74*LifeTable!G74*InputData!J74*EXP(-InputData!$BT$5*(B74-InputData!$B$1))</f>
        <v>0</v>
      </c>
      <c r="AO74" s="1026">
        <f>C74*(1-Q74)*LifeTable!G74</f>
        <v>0</v>
      </c>
      <c r="AP74" s="1027">
        <f>R74*LifeTable!G74</f>
        <v>0</v>
      </c>
      <c r="AQ74" s="1026">
        <f>T74*(1-AH74)*LifeTable!P74</f>
        <v>0</v>
      </c>
      <c r="AR74" s="1058">
        <f>AI74*LifeTable!P74</f>
        <v>0</v>
      </c>
      <c r="AS74" s="56">
        <f>(AQ74-AO74)*EXP(-InputData!$BT$6*(B74-InputData!$B$1))</f>
        <v>0</v>
      </c>
      <c r="AT74" s="58">
        <f>(AR74-AP74)*EXP(-InputData!$BT$6*(B74-InputData!$B$1))</f>
        <v>0</v>
      </c>
      <c r="AU74" s="1055">
        <v>69</v>
      </c>
    </row>
    <row r="75" spans="1:47">
      <c r="A75" t="s">
        <v>13</v>
      </c>
      <c r="B75">
        <f t="shared" si="60"/>
        <v>167</v>
      </c>
      <c r="C75" s="80">
        <f>InputData!G75*InputData!BX75</f>
        <v>0</v>
      </c>
      <c r="D75" s="81">
        <v>0</v>
      </c>
      <c r="E75" s="13">
        <f>InputData!H75*InputData!CC75</f>
        <v>0</v>
      </c>
      <c r="F75" s="81">
        <v>0</v>
      </c>
      <c r="G75" s="82">
        <f t="shared" si="36"/>
        <v>0</v>
      </c>
      <c r="H75" s="81">
        <f t="shared" si="53"/>
        <v>0</v>
      </c>
      <c r="I75" s="81">
        <f t="shared" si="37"/>
        <v>1</v>
      </c>
      <c r="J75" s="81">
        <f t="shared" si="38"/>
        <v>1</v>
      </c>
      <c r="K75" s="82">
        <f t="shared" si="61"/>
        <v>0</v>
      </c>
      <c r="L75" s="11">
        <f t="shared" si="62"/>
        <v>0</v>
      </c>
      <c r="M75" s="81">
        <f t="shared" si="63"/>
        <v>0</v>
      </c>
      <c r="N75" s="11">
        <f t="shared" si="39"/>
        <v>0</v>
      </c>
      <c r="O75" s="11">
        <f t="shared" si="40"/>
        <v>0</v>
      </c>
      <c r="P75" s="11">
        <f t="shared" si="54"/>
        <v>0</v>
      </c>
      <c r="Q75" s="81">
        <f t="shared" si="41"/>
        <v>0</v>
      </c>
      <c r="R75" s="81">
        <f t="shared" si="42"/>
        <v>0</v>
      </c>
      <c r="S75" s="570">
        <f>((Exposure!BF76*Exposure!BH76-1)*InputData!CH75+1)</f>
        <v>1</v>
      </c>
      <c r="T75" s="260">
        <f t="shared" si="55"/>
        <v>0</v>
      </c>
      <c r="U75" s="10">
        <f t="shared" si="43"/>
        <v>0</v>
      </c>
      <c r="V75" s="10">
        <f t="shared" si="44"/>
        <v>0</v>
      </c>
      <c r="W75" s="91">
        <f t="shared" si="45"/>
        <v>0</v>
      </c>
      <c r="X75" s="81">
        <f t="shared" si="46"/>
        <v>0</v>
      </c>
      <c r="Y75" s="81">
        <f t="shared" si="56"/>
        <v>0</v>
      </c>
      <c r="Z75" s="81">
        <f t="shared" si="47"/>
        <v>1</v>
      </c>
      <c r="AA75" s="81">
        <f t="shared" si="48"/>
        <v>1</v>
      </c>
      <c r="AB75" s="82">
        <f t="shared" si="64"/>
        <v>0</v>
      </c>
      <c r="AC75" s="11">
        <f t="shared" si="65"/>
        <v>0</v>
      </c>
      <c r="AD75" s="81">
        <f t="shared" si="66"/>
        <v>0</v>
      </c>
      <c r="AE75" s="11">
        <f t="shared" si="49"/>
        <v>0</v>
      </c>
      <c r="AF75" s="11">
        <f t="shared" si="50"/>
        <v>0</v>
      </c>
      <c r="AG75" s="11">
        <f t="shared" si="57"/>
        <v>0</v>
      </c>
      <c r="AH75" s="81">
        <f t="shared" si="51"/>
        <v>0</v>
      </c>
      <c r="AI75" s="81">
        <f t="shared" si="52"/>
        <v>0</v>
      </c>
      <c r="AJ75" s="82">
        <f t="shared" si="67"/>
        <v>0</v>
      </c>
      <c r="AK75" s="118">
        <f t="shared" si="58"/>
        <v>0</v>
      </c>
      <c r="AL75" s="118">
        <f t="shared" si="59"/>
        <v>0</v>
      </c>
      <c r="AM75" s="120">
        <f>AK75*InputData!I75</f>
        <v>0</v>
      </c>
      <c r="AN75" s="915">
        <f>AK75*LifeTable!G75*InputData!J75*EXP(-InputData!$BT$5*(B75-InputData!$B$1))</f>
        <v>0</v>
      </c>
      <c r="AO75" s="1026">
        <f>C75*(1-Q75)*LifeTable!G75</f>
        <v>0</v>
      </c>
      <c r="AP75" s="1027">
        <f>R75*LifeTable!G75</f>
        <v>0</v>
      </c>
      <c r="AQ75" s="1026">
        <f>T75*(1-AH75)*LifeTable!P75</f>
        <v>0</v>
      </c>
      <c r="AR75" s="1058">
        <f>AI75*LifeTable!P75</f>
        <v>0</v>
      </c>
      <c r="AS75" s="56">
        <f>(AQ75-AO75)*EXP(-InputData!$BT$6*(B75-InputData!$B$1))</f>
        <v>0</v>
      </c>
      <c r="AT75" s="58">
        <f>(AR75-AP75)*EXP(-InputData!$BT$6*(B75-InputData!$B$1))</f>
        <v>0</v>
      </c>
      <c r="AU75" s="1055">
        <v>70</v>
      </c>
    </row>
    <row r="76" spans="1:47">
      <c r="A76" t="s">
        <v>13</v>
      </c>
      <c r="B76">
        <f t="shared" si="60"/>
        <v>168</v>
      </c>
      <c r="C76" s="80">
        <f>InputData!G76*InputData!BX76</f>
        <v>0</v>
      </c>
      <c r="D76" s="81">
        <v>0</v>
      </c>
      <c r="E76" s="13">
        <f>InputData!H76*InputData!CC76</f>
        <v>0</v>
      </c>
      <c r="F76" s="81">
        <v>0</v>
      </c>
      <c r="G76" s="82">
        <f t="shared" si="36"/>
        <v>0</v>
      </c>
      <c r="H76" s="81">
        <f t="shared" si="53"/>
        <v>0</v>
      </c>
      <c r="I76" s="81">
        <f t="shared" si="37"/>
        <v>1</v>
      </c>
      <c r="J76" s="81">
        <f t="shared" si="38"/>
        <v>1</v>
      </c>
      <c r="K76" s="82">
        <f t="shared" si="61"/>
        <v>0</v>
      </c>
      <c r="L76" s="11">
        <f t="shared" si="62"/>
        <v>0</v>
      </c>
      <c r="M76" s="81">
        <f t="shared" si="63"/>
        <v>0</v>
      </c>
      <c r="N76" s="11">
        <f t="shared" si="39"/>
        <v>0</v>
      </c>
      <c r="O76" s="11">
        <f t="shared" si="40"/>
        <v>0</v>
      </c>
      <c r="P76" s="11">
        <f t="shared" si="54"/>
        <v>0</v>
      </c>
      <c r="Q76" s="81">
        <f t="shared" si="41"/>
        <v>0</v>
      </c>
      <c r="R76" s="81">
        <f t="shared" si="42"/>
        <v>0</v>
      </c>
      <c r="S76" s="570">
        <f>((Exposure!BF77*Exposure!BH77-1)*InputData!CH76+1)</f>
        <v>1</v>
      </c>
      <c r="T76" s="260">
        <f t="shared" si="55"/>
        <v>0</v>
      </c>
      <c r="U76" s="10">
        <f t="shared" si="43"/>
        <v>0</v>
      </c>
      <c r="V76" s="10">
        <f t="shared" si="44"/>
        <v>0</v>
      </c>
      <c r="W76" s="91">
        <f t="shared" si="45"/>
        <v>0</v>
      </c>
      <c r="X76" s="81">
        <f t="shared" si="46"/>
        <v>0</v>
      </c>
      <c r="Y76" s="81">
        <f t="shared" si="56"/>
        <v>0</v>
      </c>
      <c r="Z76" s="81">
        <f t="shared" si="47"/>
        <v>1</v>
      </c>
      <c r="AA76" s="81">
        <f t="shared" si="48"/>
        <v>1</v>
      </c>
      <c r="AB76" s="82">
        <f t="shared" si="64"/>
        <v>0</v>
      </c>
      <c r="AC76" s="11">
        <f t="shared" si="65"/>
        <v>0</v>
      </c>
      <c r="AD76" s="81">
        <f t="shared" si="66"/>
        <v>0</v>
      </c>
      <c r="AE76" s="11">
        <f t="shared" si="49"/>
        <v>0</v>
      </c>
      <c r="AF76" s="11">
        <f t="shared" si="50"/>
        <v>0</v>
      </c>
      <c r="AG76" s="11">
        <f t="shared" si="57"/>
        <v>0</v>
      </c>
      <c r="AH76" s="81">
        <f t="shared" si="51"/>
        <v>0</v>
      </c>
      <c r="AI76" s="81">
        <f t="shared" si="52"/>
        <v>0</v>
      </c>
      <c r="AJ76" s="82">
        <f t="shared" si="67"/>
        <v>0</v>
      </c>
      <c r="AK76" s="118">
        <f t="shared" si="58"/>
        <v>0</v>
      </c>
      <c r="AL76" s="118">
        <f t="shared" si="59"/>
        <v>0</v>
      </c>
      <c r="AM76" s="120">
        <f>AK76*InputData!I76</f>
        <v>0</v>
      </c>
      <c r="AN76" s="915">
        <f>AK76*LifeTable!G76*InputData!J76*EXP(-InputData!$BT$5*(B76-InputData!$B$1))</f>
        <v>0</v>
      </c>
      <c r="AO76" s="1026">
        <f>C76*(1-Q76)*LifeTable!G76</f>
        <v>0</v>
      </c>
      <c r="AP76" s="1027">
        <f>R76*LifeTable!G76</f>
        <v>0</v>
      </c>
      <c r="AQ76" s="1026">
        <f>T76*(1-AH76)*LifeTable!P76</f>
        <v>0</v>
      </c>
      <c r="AR76" s="1058">
        <f>AI76*LifeTable!P76</f>
        <v>0</v>
      </c>
      <c r="AS76" s="56">
        <f>(AQ76-AO76)*EXP(-InputData!$BT$6*(B76-InputData!$B$1))</f>
        <v>0</v>
      </c>
      <c r="AT76" s="58">
        <f>(AR76-AP76)*EXP(-InputData!$BT$6*(B76-InputData!$B$1))</f>
        <v>0</v>
      </c>
      <c r="AU76" s="1055">
        <v>71</v>
      </c>
    </row>
    <row r="77" spans="1:47">
      <c r="A77" t="s">
        <v>13</v>
      </c>
      <c r="B77">
        <f t="shared" si="60"/>
        <v>169</v>
      </c>
      <c r="C77" s="80">
        <f>InputData!G77*InputData!BX77</f>
        <v>0</v>
      </c>
      <c r="D77" s="81">
        <v>0</v>
      </c>
      <c r="E77" s="13">
        <f>InputData!H77*InputData!CC77</f>
        <v>0</v>
      </c>
      <c r="F77" s="81">
        <v>0</v>
      </c>
      <c r="G77" s="82">
        <f t="shared" si="36"/>
        <v>0</v>
      </c>
      <c r="H77" s="81">
        <f t="shared" si="53"/>
        <v>0</v>
      </c>
      <c r="I77" s="81">
        <f t="shared" si="37"/>
        <v>1</v>
      </c>
      <c r="J77" s="81">
        <f t="shared" si="38"/>
        <v>1</v>
      </c>
      <c r="K77" s="82">
        <f t="shared" si="61"/>
        <v>0</v>
      </c>
      <c r="L77" s="11">
        <f t="shared" si="62"/>
        <v>0</v>
      </c>
      <c r="M77" s="81">
        <f t="shared" si="63"/>
        <v>0</v>
      </c>
      <c r="N77" s="11">
        <f t="shared" si="39"/>
        <v>0</v>
      </c>
      <c r="O77" s="11">
        <f t="shared" si="40"/>
        <v>0</v>
      </c>
      <c r="P77" s="11">
        <f t="shared" si="54"/>
        <v>0</v>
      </c>
      <c r="Q77" s="81">
        <f t="shared" si="41"/>
        <v>0</v>
      </c>
      <c r="R77" s="81">
        <f t="shared" si="42"/>
        <v>0</v>
      </c>
      <c r="S77" s="570">
        <f>((Exposure!BF78*Exposure!BH78-1)*InputData!CH77+1)</f>
        <v>1</v>
      </c>
      <c r="T77" s="260">
        <f t="shared" si="55"/>
        <v>0</v>
      </c>
      <c r="U77" s="10">
        <f t="shared" si="43"/>
        <v>0</v>
      </c>
      <c r="V77" s="10">
        <f t="shared" si="44"/>
        <v>0</v>
      </c>
      <c r="W77" s="91">
        <f t="shared" si="45"/>
        <v>0</v>
      </c>
      <c r="X77" s="81">
        <f t="shared" si="46"/>
        <v>0</v>
      </c>
      <c r="Y77" s="81">
        <f t="shared" si="56"/>
        <v>0</v>
      </c>
      <c r="Z77" s="81">
        <f t="shared" si="47"/>
        <v>1</v>
      </c>
      <c r="AA77" s="81">
        <f t="shared" si="48"/>
        <v>1</v>
      </c>
      <c r="AB77" s="82">
        <f t="shared" si="64"/>
        <v>0</v>
      </c>
      <c r="AC77" s="11">
        <f t="shared" si="65"/>
        <v>0</v>
      </c>
      <c r="AD77" s="81">
        <f t="shared" si="66"/>
        <v>0</v>
      </c>
      <c r="AE77" s="11">
        <f t="shared" si="49"/>
        <v>0</v>
      </c>
      <c r="AF77" s="11">
        <f t="shared" si="50"/>
        <v>0</v>
      </c>
      <c r="AG77" s="11">
        <f t="shared" si="57"/>
        <v>0</v>
      </c>
      <c r="AH77" s="81">
        <f t="shared" si="51"/>
        <v>0</v>
      </c>
      <c r="AI77" s="81">
        <f t="shared" si="52"/>
        <v>0</v>
      </c>
      <c r="AJ77" s="82">
        <f t="shared" si="67"/>
        <v>0</v>
      </c>
      <c r="AK77" s="118">
        <f t="shared" si="58"/>
        <v>0</v>
      </c>
      <c r="AL77" s="118">
        <f t="shared" si="59"/>
        <v>0</v>
      </c>
      <c r="AM77" s="120">
        <f>AK77*InputData!I77</f>
        <v>0</v>
      </c>
      <c r="AN77" s="915">
        <f>AK77*LifeTable!G77*InputData!J77*EXP(-InputData!$BT$5*(B77-InputData!$B$1))</f>
        <v>0</v>
      </c>
      <c r="AO77" s="1026">
        <f>C77*(1-Q77)*LifeTable!G77</f>
        <v>0</v>
      </c>
      <c r="AP77" s="1027">
        <f>R77*LifeTable!G77</f>
        <v>0</v>
      </c>
      <c r="AQ77" s="1026">
        <f>T77*(1-AH77)*LifeTable!P77</f>
        <v>0</v>
      </c>
      <c r="AR77" s="1058">
        <f>AI77*LifeTable!P77</f>
        <v>0</v>
      </c>
      <c r="AS77" s="56">
        <f>(AQ77-AO77)*EXP(-InputData!$BT$6*(B77-InputData!$B$1))</f>
        <v>0</v>
      </c>
      <c r="AT77" s="58">
        <f>(AR77-AP77)*EXP(-InputData!$BT$6*(B77-InputData!$B$1))</f>
        <v>0</v>
      </c>
      <c r="AU77" s="1055">
        <v>72</v>
      </c>
    </row>
    <row r="78" spans="1:47">
      <c r="A78" t="s">
        <v>13</v>
      </c>
      <c r="B78">
        <f t="shared" si="60"/>
        <v>170</v>
      </c>
      <c r="C78" s="80">
        <f>InputData!G78*InputData!BX78</f>
        <v>0</v>
      </c>
      <c r="D78" s="81">
        <v>0</v>
      </c>
      <c r="E78" s="13">
        <f>InputData!H78*InputData!CC78</f>
        <v>0</v>
      </c>
      <c r="F78" s="81">
        <v>0</v>
      </c>
      <c r="G78" s="82">
        <f t="shared" si="36"/>
        <v>0</v>
      </c>
      <c r="H78" s="81">
        <f t="shared" si="53"/>
        <v>0</v>
      </c>
      <c r="I78" s="81">
        <f t="shared" si="37"/>
        <v>1</v>
      </c>
      <c r="J78" s="81">
        <f t="shared" si="38"/>
        <v>1</v>
      </c>
      <c r="K78" s="82">
        <f t="shared" si="61"/>
        <v>0</v>
      </c>
      <c r="L78" s="11">
        <f t="shared" si="62"/>
        <v>0</v>
      </c>
      <c r="M78" s="81">
        <f t="shared" si="63"/>
        <v>0</v>
      </c>
      <c r="N78" s="11">
        <f t="shared" si="39"/>
        <v>0</v>
      </c>
      <c r="O78" s="11">
        <f t="shared" si="40"/>
        <v>0</v>
      </c>
      <c r="P78" s="11">
        <f t="shared" si="54"/>
        <v>0</v>
      </c>
      <c r="Q78" s="81">
        <f t="shared" si="41"/>
        <v>0</v>
      </c>
      <c r="R78" s="81">
        <f t="shared" si="42"/>
        <v>0</v>
      </c>
      <c r="S78" s="570">
        <f>((Exposure!BF79*Exposure!BH79-1)*InputData!CH78+1)</f>
        <v>1</v>
      </c>
      <c r="T78" s="260">
        <f t="shared" si="55"/>
        <v>0</v>
      </c>
      <c r="U78" s="10">
        <f t="shared" si="43"/>
        <v>0</v>
      </c>
      <c r="V78" s="10">
        <f t="shared" si="44"/>
        <v>0</v>
      </c>
      <c r="W78" s="91">
        <f t="shared" si="45"/>
        <v>0</v>
      </c>
      <c r="X78" s="81">
        <f t="shared" si="46"/>
        <v>0</v>
      </c>
      <c r="Y78" s="81">
        <f t="shared" si="56"/>
        <v>0</v>
      </c>
      <c r="Z78" s="81">
        <f t="shared" si="47"/>
        <v>1</v>
      </c>
      <c r="AA78" s="81">
        <f t="shared" si="48"/>
        <v>1</v>
      </c>
      <c r="AB78" s="82">
        <f t="shared" si="64"/>
        <v>0</v>
      </c>
      <c r="AC78" s="11">
        <f t="shared" si="65"/>
        <v>0</v>
      </c>
      <c r="AD78" s="81">
        <f t="shared" si="66"/>
        <v>0</v>
      </c>
      <c r="AE78" s="11">
        <f t="shared" si="49"/>
        <v>0</v>
      </c>
      <c r="AF78" s="11">
        <f t="shared" si="50"/>
        <v>0</v>
      </c>
      <c r="AG78" s="11">
        <f t="shared" si="57"/>
        <v>0</v>
      </c>
      <c r="AH78" s="81">
        <f t="shared" si="51"/>
        <v>0</v>
      </c>
      <c r="AI78" s="81">
        <f t="shared" si="52"/>
        <v>0</v>
      </c>
      <c r="AJ78" s="82">
        <f t="shared" si="67"/>
        <v>0</v>
      </c>
      <c r="AK78" s="118">
        <f t="shared" si="58"/>
        <v>0</v>
      </c>
      <c r="AL78" s="118">
        <f t="shared" si="59"/>
        <v>0</v>
      </c>
      <c r="AM78" s="120">
        <f>AK78*InputData!I78</f>
        <v>0</v>
      </c>
      <c r="AN78" s="915">
        <f>AK78*LifeTable!G78*InputData!J78*EXP(-InputData!$BT$5*(B78-InputData!$B$1))</f>
        <v>0</v>
      </c>
      <c r="AO78" s="1026">
        <f>C78*(1-Q78)*LifeTable!G78</f>
        <v>0</v>
      </c>
      <c r="AP78" s="1027">
        <f>R78*LifeTable!G78</f>
        <v>0</v>
      </c>
      <c r="AQ78" s="1026">
        <f>T78*(1-AH78)*LifeTable!P78</f>
        <v>0</v>
      </c>
      <c r="AR78" s="1058">
        <f>AI78*LifeTable!P78</f>
        <v>0</v>
      </c>
      <c r="AS78" s="56">
        <f>(AQ78-AO78)*EXP(-InputData!$BT$6*(B78-InputData!$B$1))</f>
        <v>0</v>
      </c>
      <c r="AT78" s="58">
        <f>(AR78-AP78)*EXP(-InputData!$BT$6*(B78-InputData!$B$1))</f>
        <v>0</v>
      </c>
      <c r="AU78" s="1055">
        <v>73</v>
      </c>
    </row>
    <row r="79" spans="1:47">
      <c r="A79" t="s">
        <v>13</v>
      </c>
      <c r="B79">
        <f t="shared" si="60"/>
        <v>171</v>
      </c>
      <c r="C79" s="80">
        <f>InputData!G79*InputData!BX79</f>
        <v>0</v>
      </c>
      <c r="D79" s="81">
        <v>0</v>
      </c>
      <c r="E79" s="13">
        <f>InputData!H79*InputData!CC79</f>
        <v>0</v>
      </c>
      <c r="F79" s="81">
        <v>0</v>
      </c>
      <c r="G79" s="82">
        <f t="shared" si="36"/>
        <v>0</v>
      </c>
      <c r="H79" s="81">
        <f t="shared" si="53"/>
        <v>0</v>
      </c>
      <c r="I79" s="81">
        <f t="shared" si="37"/>
        <v>1</v>
      </c>
      <c r="J79" s="81">
        <f t="shared" si="38"/>
        <v>1</v>
      </c>
      <c r="K79" s="82">
        <f t="shared" si="61"/>
        <v>0</v>
      </c>
      <c r="L79" s="11">
        <f t="shared" si="62"/>
        <v>0</v>
      </c>
      <c r="M79" s="81">
        <f t="shared" si="63"/>
        <v>0</v>
      </c>
      <c r="N79" s="11">
        <f t="shared" si="39"/>
        <v>0</v>
      </c>
      <c r="O79" s="11">
        <f t="shared" si="40"/>
        <v>0</v>
      </c>
      <c r="P79" s="11">
        <f t="shared" si="54"/>
        <v>0</v>
      </c>
      <c r="Q79" s="81">
        <f t="shared" si="41"/>
        <v>0</v>
      </c>
      <c r="R79" s="81">
        <f t="shared" si="42"/>
        <v>0</v>
      </c>
      <c r="S79" s="570">
        <f>((Exposure!BF80*Exposure!BH80-1)*InputData!CH79+1)</f>
        <v>1</v>
      </c>
      <c r="T79" s="260">
        <f t="shared" si="55"/>
        <v>0</v>
      </c>
      <c r="U79" s="10">
        <f t="shared" si="43"/>
        <v>0</v>
      </c>
      <c r="V79" s="10">
        <f t="shared" si="44"/>
        <v>0</v>
      </c>
      <c r="W79" s="91">
        <f t="shared" si="45"/>
        <v>0</v>
      </c>
      <c r="X79" s="81">
        <f t="shared" si="46"/>
        <v>0</v>
      </c>
      <c r="Y79" s="81">
        <f t="shared" si="56"/>
        <v>0</v>
      </c>
      <c r="Z79" s="81">
        <f t="shared" si="47"/>
        <v>1</v>
      </c>
      <c r="AA79" s="81">
        <f t="shared" si="48"/>
        <v>1</v>
      </c>
      <c r="AB79" s="82">
        <f t="shared" si="64"/>
        <v>0</v>
      </c>
      <c r="AC79" s="11">
        <f t="shared" si="65"/>
        <v>0</v>
      </c>
      <c r="AD79" s="81">
        <f t="shared" si="66"/>
        <v>0</v>
      </c>
      <c r="AE79" s="11">
        <f t="shared" si="49"/>
        <v>0</v>
      </c>
      <c r="AF79" s="11">
        <f t="shared" si="50"/>
        <v>0</v>
      </c>
      <c r="AG79" s="11">
        <f t="shared" si="57"/>
        <v>0</v>
      </c>
      <c r="AH79" s="81">
        <f t="shared" si="51"/>
        <v>0</v>
      </c>
      <c r="AI79" s="81">
        <f t="shared" si="52"/>
        <v>0</v>
      </c>
      <c r="AJ79" s="82">
        <f t="shared" si="67"/>
        <v>0</v>
      </c>
      <c r="AK79" s="118">
        <f t="shared" si="58"/>
        <v>0</v>
      </c>
      <c r="AL79" s="118">
        <f t="shared" si="59"/>
        <v>0</v>
      </c>
      <c r="AM79" s="120">
        <f>AK79*InputData!I79</f>
        <v>0</v>
      </c>
      <c r="AN79" s="915">
        <f>AK79*LifeTable!G79*InputData!J79*EXP(-InputData!$BT$5*(B79-InputData!$B$1))</f>
        <v>0</v>
      </c>
      <c r="AO79" s="1026">
        <f>C79*(1-Q79)*LifeTable!G79</f>
        <v>0</v>
      </c>
      <c r="AP79" s="1027">
        <f>R79*LifeTable!G79</f>
        <v>0</v>
      </c>
      <c r="AQ79" s="1026">
        <f>T79*(1-AH79)*LifeTable!P79</f>
        <v>0</v>
      </c>
      <c r="AR79" s="1058">
        <f>AI79*LifeTable!P79</f>
        <v>0</v>
      </c>
      <c r="AS79" s="56">
        <f>(AQ79-AO79)*EXP(-InputData!$BT$6*(B79-InputData!$B$1))</f>
        <v>0</v>
      </c>
      <c r="AT79" s="58">
        <f>(AR79-AP79)*EXP(-InputData!$BT$6*(B79-InputData!$B$1))</f>
        <v>0</v>
      </c>
      <c r="AU79" s="1055">
        <v>74</v>
      </c>
    </row>
    <row r="80" spans="1:47">
      <c r="A80" t="s">
        <v>13</v>
      </c>
      <c r="B80">
        <f t="shared" si="60"/>
        <v>172</v>
      </c>
      <c r="C80" s="80">
        <f>InputData!G80*InputData!BX80</f>
        <v>0</v>
      </c>
      <c r="D80" s="81">
        <v>0</v>
      </c>
      <c r="E80" s="13">
        <f>InputData!H80*InputData!CC80</f>
        <v>0</v>
      </c>
      <c r="F80" s="81">
        <v>0</v>
      </c>
      <c r="G80" s="82">
        <f t="shared" si="36"/>
        <v>0</v>
      </c>
      <c r="H80" s="81">
        <f t="shared" si="53"/>
        <v>0</v>
      </c>
      <c r="I80" s="81">
        <f t="shared" si="37"/>
        <v>1</v>
      </c>
      <c r="J80" s="81">
        <f t="shared" si="38"/>
        <v>1</v>
      </c>
      <c r="K80" s="82">
        <f t="shared" si="61"/>
        <v>0</v>
      </c>
      <c r="L80" s="11">
        <f t="shared" si="62"/>
        <v>0</v>
      </c>
      <c r="M80" s="81">
        <f t="shared" si="63"/>
        <v>0</v>
      </c>
      <c r="N80" s="11">
        <f t="shared" si="39"/>
        <v>0</v>
      </c>
      <c r="O80" s="11">
        <f t="shared" si="40"/>
        <v>0</v>
      </c>
      <c r="P80" s="11">
        <f t="shared" si="54"/>
        <v>0</v>
      </c>
      <c r="Q80" s="81">
        <f t="shared" si="41"/>
        <v>0</v>
      </c>
      <c r="R80" s="81">
        <f t="shared" si="42"/>
        <v>0</v>
      </c>
      <c r="S80" s="570">
        <f>((Exposure!BF81*Exposure!BH81-1)*InputData!CH80+1)</f>
        <v>1</v>
      </c>
      <c r="T80" s="260">
        <f t="shared" si="55"/>
        <v>0</v>
      </c>
      <c r="U80" s="10">
        <f t="shared" si="43"/>
        <v>0</v>
      </c>
      <c r="V80" s="10">
        <f t="shared" si="44"/>
        <v>0</v>
      </c>
      <c r="W80" s="91">
        <f t="shared" si="45"/>
        <v>0</v>
      </c>
      <c r="X80" s="81">
        <f t="shared" si="46"/>
        <v>0</v>
      </c>
      <c r="Y80" s="81">
        <f t="shared" si="56"/>
        <v>0</v>
      </c>
      <c r="Z80" s="81">
        <f t="shared" si="47"/>
        <v>1</v>
      </c>
      <c r="AA80" s="81">
        <f t="shared" si="48"/>
        <v>1</v>
      </c>
      <c r="AB80" s="82">
        <f t="shared" si="64"/>
        <v>0</v>
      </c>
      <c r="AC80" s="11">
        <f t="shared" si="65"/>
        <v>0</v>
      </c>
      <c r="AD80" s="81">
        <f t="shared" si="66"/>
        <v>0</v>
      </c>
      <c r="AE80" s="11">
        <f t="shared" si="49"/>
        <v>0</v>
      </c>
      <c r="AF80" s="11">
        <f t="shared" si="50"/>
        <v>0</v>
      </c>
      <c r="AG80" s="11">
        <f t="shared" si="57"/>
        <v>0</v>
      </c>
      <c r="AH80" s="81">
        <f t="shared" si="51"/>
        <v>0</v>
      </c>
      <c r="AI80" s="81">
        <f t="shared" si="52"/>
        <v>0</v>
      </c>
      <c r="AJ80" s="82">
        <f t="shared" si="67"/>
        <v>0</v>
      </c>
      <c r="AK80" s="118">
        <f t="shared" si="58"/>
        <v>0</v>
      </c>
      <c r="AL80" s="118">
        <f t="shared" si="59"/>
        <v>0</v>
      </c>
      <c r="AM80" s="120">
        <f>AK80*InputData!I80</f>
        <v>0</v>
      </c>
      <c r="AN80" s="915">
        <f>AK80*LifeTable!G80*InputData!J80*EXP(-InputData!$BT$5*(B80-InputData!$B$1))</f>
        <v>0</v>
      </c>
      <c r="AO80" s="1026">
        <f>C80*(1-Q80)*LifeTable!G80</f>
        <v>0</v>
      </c>
      <c r="AP80" s="1027">
        <f>R80*LifeTable!G80</f>
        <v>0</v>
      </c>
      <c r="AQ80" s="1026">
        <f>T80*(1-AH80)*LifeTable!P80</f>
        <v>0</v>
      </c>
      <c r="AR80" s="1058">
        <f>AI80*LifeTable!P80</f>
        <v>0</v>
      </c>
      <c r="AS80" s="56">
        <f>(AQ80-AO80)*EXP(-InputData!$BT$6*(B80-InputData!$B$1))</f>
        <v>0</v>
      </c>
      <c r="AT80" s="58">
        <f>(AR80-AP80)*EXP(-InputData!$BT$6*(B80-InputData!$B$1))</f>
        <v>0</v>
      </c>
      <c r="AU80" s="1055">
        <v>75</v>
      </c>
    </row>
    <row r="81" spans="1:47">
      <c r="A81" t="s">
        <v>13</v>
      </c>
      <c r="B81">
        <f t="shared" si="60"/>
        <v>173</v>
      </c>
      <c r="C81" s="80">
        <f>InputData!G81*InputData!BX81</f>
        <v>0</v>
      </c>
      <c r="D81" s="81">
        <v>0</v>
      </c>
      <c r="E81" s="13">
        <f>InputData!H81*InputData!CC81</f>
        <v>0</v>
      </c>
      <c r="F81" s="81">
        <v>0</v>
      </c>
      <c r="G81" s="82">
        <f t="shared" si="36"/>
        <v>0</v>
      </c>
      <c r="H81" s="81">
        <f t="shared" si="53"/>
        <v>0</v>
      </c>
      <c r="I81" s="81">
        <f t="shared" si="37"/>
        <v>1</v>
      </c>
      <c r="J81" s="81">
        <f t="shared" si="38"/>
        <v>1</v>
      </c>
      <c r="K81" s="82">
        <f t="shared" si="61"/>
        <v>0</v>
      </c>
      <c r="L81" s="11">
        <f t="shared" si="62"/>
        <v>0</v>
      </c>
      <c r="M81" s="81">
        <f t="shared" si="63"/>
        <v>0</v>
      </c>
      <c r="N81" s="11">
        <f t="shared" si="39"/>
        <v>0</v>
      </c>
      <c r="O81" s="11">
        <f t="shared" si="40"/>
        <v>0</v>
      </c>
      <c r="P81" s="11">
        <f t="shared" si="54"/>
        <v>0</v>
      </c>
      <c r="Q81" s="81">
        <f t="shared" si="41"/>
        <v>0</v>
      </c>
      <c r="R81" s="81">
        <f t="shared" si="42"/>
        <v>0</v>
      </c>
      <c r="S81" s="570">
        <f>((Exposure!BF82*Exposure!BH82-1)*InputData!CH81+1)</f>
        <v>1</v>
      </c>
      <c r="T81" s="260">
        <f t="shared" si="55"/>
        <v>0</v>
      </c>
      <c r="U81" s="10">
        <f t="shared" si="43"/>
        <v>0</v>
      </c>
      <c r="V81" s="10">
        <f t="shared" si="44"/>
        <v>0</v>
      </c>
      <c r="W81" s="91">
        <f t="shared" si="45"/>
        <v>0</v>
      </c>
      <c r="X81" s="81">
        <f t="shared" si="46"/>
        <v>0</v>
      </c>
      <c r="Y81" s="81">
        <f t="shared" si="56"/>
        <v>0</v>
      </c>
      <c r="Z81" s="81">
        <f t="shared" si="47"/>
        <v>1</v>
      </c>
      <c r="AA81" s="81">
        <f t="shared" si="48"/>
        <v>1</v>
      </c>
      <c r="AB81" s="82">
        <f t="shared" si="64"/>
        <v>0</v>
      </c>
      <c r="AC81" s="11">
        <f t="shared" si="65"/>
        <v>0</v>
      </c>
      <c r="AD81" s="81">
        <f t="shared" si="66"/>
        <v>0</v>
      </c>
      <c r="AE81" s="11">
        <f t="shared" si="49"/>
        <v>0</v>
      </c>
      <c r="AF81" s="11">
        <f t="shared" si="50"/>
        <v>0</v>
      </c>
      <c r="AG81" s="11">
        <f t="shared" si="57"/>
        <v>0</v>
      </c>
      <c r="AH81" s="81">
        <f t="shared" si="51"/>
        <v>0</v>
      </c>
      <c r="AI81" s="81">
        <f t="shared" si="52"/>
        <v>0</v>
      </c>
      <c r="AJ81" s="82">
        <f t="shared" si="67"/>
        <v>0</v>
      </c>
      <c r="AK81" s="118">
        <f t="shared" si="58"/>
        <v>0</v>
      </c>
      <c r="AL81" s="118">
        <f t="shared" si="59"/>
        <v>0</v>
      </c>
      <c r="AM81" s="120">
        <f>AK81*InputData!I81</f>
        <v>0</v>
      </c>
      <c r="AN81" s="915">
        <f>AK81*LifeTable!G81*InputData!J81*EXP(-InputData!$BT$5*(B81-InputData!$B$1))</f>
        <v>0</v>
      </c>
      <c r="AO81" s="1026">
        <f>C81*(1-Q81)*LifeTable!G81</f>
        <v>0</v>
      </c>
      <c r="AP81" s="1027">
        <f>R81*LifeTable!G81</f>
        <v>0</v>
      </c>
      <c r="AQ81" s="1026">
        <f>T81*(1-AH81)*LifeTable!P81</f>
        <v>0</v>
      </c>
      <c r="AR81" s="1058">
        <f>AI81*LifeTable!P81</f>
        <v>0</v>
      </c>
      <c r="AS81" s="56">
        <f>(AQ81-AO81)*EXP(-InputData!$BT$6*(B81-InputData!$B$1))</f>
        <v>0</v>
      </c>
      <c r="AT81" s="58">
        <f>(AR81-AP81)*EXP(-InputData!$BT$6*(B81-InputData!$B$1))</f>
        <v>0</v>
      </c>
      <c r="AU81" s="1055">
        <v>76</v>
      </c>
    </row>
    <row r="82" spans="1:47">
      <c r="A82" t="s">
        <v>13</v>
      </c>
      <c r="B82">
        <f t="shared" si="60"/>
        <v>174</v>
      </c>
      <c r="C82" s="80">
        <f>InputData!G82*InputData!BX82</f>
        <v>0</v>
      </c>
      <c r="D82" s="81">
        <v>0</v>
      </c>
      <c r="E82" s="13">
        <f>InputData!H82*InputData!CC82</f>
        <v>0</v>
      </c>
      <c r="F82" s="81">
        <v>0</v>
      </c>
      <c r="G82" s="82">
        <f t="shared" si="36"/>
        <v>0</v>
      </c>
      <c r="H82" s="81">
        <f t="shared" si="53"/>
        <v>0</v>
      </c>
      <c r="I82" s="81">
        <f t="shared" si="37"/>
        <v>1</v>
      </c>
      <c r="J82" s="81">
        <f t="shared" si="38"/>
        <v>1</v>
      </c>
      <c r="K82" s="82">
        <f t="shared" si="61"/>
        <v>0</v>
      </c>
      <c r="L82" s="11">
        <f t="shared" si="62"/>
        <v>0</v>
      </c>
      <c r="M82" s="81">
        <f t="shared" si="63"/>
        <v>0</v>
      </c>
      <c r="N82" s="11">
        <f t="shared" si="39"/>
        <v>0</v>
      </c>
      <c r="O82" s="11">
        <f t="shared" si="40"/>
        <v>0</v>
      </c>
      <c r="P82" s="11">
        <f t="shared" si="54"/>
        <v>0</v>
      </c>
      <c r="Q82" s="81">
        <f t="shared" si="41"/>
        <v>0</v>
      </c>
      <c r="R82" s="81">
        <f t="shared" si="42"/>
        <v>0</v>
      </c>
      <c r="S82" s="570">
        <f>((Exposure!BF83*Exposure!BH83-1)*InputData!CH82+1)</f>
        <v>1</v>
      </c>
      <c r="T82" s="260">
        <f t="shared" si="55"/>
        <v>0</v>
      </c>
      <c r="U82" s="10">
        <f t="shared" si="43"/>
        <v>0</v>
      </c>
      <c r="V82" s="10">
        <f t="shared" si="44"/>
        <v>0</v>
      </c>
      <c r="W82" s="91">
        <f t="shared" si="45"/>
        <v>0</v>
      </c>
      <c r="X82" s="81">
        <f t="shared" si="46"/>
        <v>0</v>
      </c>
      <c r="Y82" s="81">
        <f t="shared" si="56"/>
        <v>0</v>
      </c>
      <c r="Z82" s="81">
        <f t="shared" si="47"/>
        <v>1</v>
      </c>
      <c r="AA82" s="81">
        <f t="shared" si="48"/>
        <v>1</v>
      </c>
      <c r="AB82" s="82">
        <f t="shared" si="64"/>
        <v>0</v>
      </c>
      <c r="AC82" s="11">
        <f t="shared" si="65"/>
        <v>0</v>
      </c>
      <c r="AD82" s="81">
        <f t="shared" si="66"/>
        <v>0</v>
      </c>
      <c r="AE82" s="11">
        <f t="shared" si="49"/>
        <v>0</v>
      </c>
      <c r="AF82" s="11">
        <f t="shared" si="50"/>
        <v>0</v>
      </c>
      <c r="AG82" s="11">
        <f t="shared" si="57"/>
        <v>0</v>
      </c>
      <c r="AH82" s="81">
        <f t="shared" si="51"/>
        <v>0</v>
      </c>
      <c r="AI82" s="81">
        <f t="shared" si="52"/>
        <v>0</v>
      </c>
      <c r="AJ82" s="82">
        <f t="shared" si="67"/>
        <v>0</v>
      </c>
      <c r="AK82" s="118">
        <f t="shared" si="58"/>
        <v>0</v>
      </c>
      <c r="AL82" s="118">
        <f t="shared" si="59"/>
        <v>0</v>
      </c>
      <c r="AM82" s="120">
        <f>AK82*InputData!I82</f>
        <v>0</v>
      </c>
      <c r="AN82" s="915">
        <f>AK82*LifeTable!G82*InputData!J82*EXP(-InputData!$BT$5*(B82-InputData!$B$1))</f>
        <v>0</v>
      </c>
      <c r="AO82" s="1026">
        <f>C82*(1-Q82)*LifeTable!G82</f>
        <v>0</v>
      </c>
      <c r="AP82" s="1027">
        <f>R82*LifeTable!G82</f>
        <v>0</v>
      </c>
      <c r="AQ82" s="1026">
        <f>T82*(1-AH82)*LifeTable!P82</f>
        <v>0</v>
      </c>
      <c r="AR82" s="1058">
        <f>AI82*LifeTable!P82</f>
        <v>0</v>
      </c>
      <c r="AS82" s="56">
        <f>(AQ82-AO82)*EXP(-InputData!$BT$6*(B82-InputData!$B$1))</f>
        <v>0</v>
      </c>
      <c r="AT82" s="58">
        <f>(AR82-AP82)*EXP(-InputData!$BT$6*(B82-InputData!$B$1))</f>
        <v>0</v>
      </c>
      <c r="AU82" s="1055">
        <v>77</v>
      </c>
    </row>
    <row r="83" spans="1:47">
      <c r="A83" t="s">
        <v>13</v>
      </c>
      <c r="B83">
        <f t="shared" si="60"/>
        <v>175</v>
      </c>
      <c r="C83" s="80">
        <f>InputData!G83*InputData!BX83</f>
        <v>0</v>
      </c>
      <c r="D83" s="81">
        <v>0</v>
      </c>
      <c r="E83" s="13">
        <f>InputData!H83*InputData!CC83</f>
        <v>0</v>
      </c>
      <c r="F83" s="81">
        <v>0</v>
      </c>
      <c r="G83" s="82">
        <f t="shared" si="36"/>
        <v>0</v>
      </c>
      <c r="H83" s="81">
        <f t="shared" si="53"/>
        <v>0</v>
      </c>
      <c r="I83" s="81">
        <f t="shared" si="37"/>
        <v>1</v>
      </c>
      <c r="J83" s="81">
        <f t="shared" si="38"/>
        <v>1</v>
      </c>
      <c r="K83" s="82">
        <f t="shared" si="61"/>
        <v>0</v>
      </c>
      <c r="L83" s="11">
        <f t="shared" si="62"/>
        <v>0</v>
      </c>
      <c r="M83" s="81">
        <f t="shared" si="63"/>
        <v>0</v>
      </c>
      <c r="N83" s="11">
        <f t="shared" si="39"/>
        <v>0</v>
      </c>
      <c r="O83" s="11">
        <f t="shared" si="40"/>
        <v>0</v>
      </c>
      <c r="P83" s="11">
        <f t="shared" si="54"/>
        <v>0</v>
      </c>
      <c r="Q83" s="81">
        <f t="shared" si="41"/>
        <v>0</v>
      </c>
      <c r="R83" s="81">
        <f t="shared" si="42"/>
        <v>0</v>
      </c>
      <c r="S83" s="570">
        <f>((Exposure!BF84*Exposure!BH84-1)*InputData!CH83+1)</f>
        <v>1</v>
      </c>
      <c r="T83" s="260">
        <f t="shared" si="55"/>
        <v>0</v>
      </c>
      <c r="U83" s="10">
        <f t="shared" si="43"/>
        <v>0</v>
      </c>
      <c r="V83" s="10">
        <f t="shared" si="44"/>
        <v>0</v>
      </c>
      <c r="W83" s="91">
        <f t="shared" si="45"/>
        <v>0</v>
      </c>
      <c r="X83" s="81">
        <f t="shared" si="46"/>
        <v>0</v>
      </c>
      <c r="Y83" s="81">
        <f t="shared" si="56"/>
        <v>0</v>
      </c>
      <c r="Z83" s="81">
        <f t="shared" si="47"/>
        <v>1</v>
      </c>
      <c r="AA83" s="81">
        <f t="shared" si="48"/>
        <v>1</v>
      </c>
      <c r="AB83" s="82">
        <f t="shared" si="64"/>
        <v>0</v>
      </c>
      <c r="AC83" s="11">
        <f t="shared" si="65"/>
        <v>0</v>
      </c>
      <c r="AD83" s="81">
        <f t="shared" si="66"/>
        <v>0</v>
      </c>
      <c r="AE83" s="11">
        <f t="shared" si="49"/>
        <v>0</v>
      </c>
      <c r="AF83" s="11">
        <f t="shared" si="50"/>
        <v>0</v>
      </c>
      <c r="AG83" s="11">
        <f t="shared" si="57"/>
        <v>0</v>
      </c>
      <c r="AH83" s="81">
        <f t="shared" si="51"/>
        <v>0</v>
      </c>
      <c r="AI83" s="81">
        <f t="shared" si="52"/>
        <v>0</v>
      </c>
      <c r="AJ83" s="82">
        <f t="shared" si="67"/>
        <v>0</v>
      </c>
      <c r="AK83" s="118">
        <f t="shared" si="58"/>
        <v>0</v>
      </c>
      <c r="AL83" s="118">
        <f t="shared" si="59"/>
        <v>0</v>
      </c>
      <c r="AM83" s="120">
        <f>AK83*InputData!I83</f>
        <v>0</v>
      </c>
      <c r="AN83" s="915">
        <f>AK83*LifeTable!G83*InputData!J83*EXP(-InputData!$BT$5*(B83-InputData!$B$1))</f>
        <v>0</v>
      </c>
      <c r="AO83" s="1026">
        <f>C83*(1-Q83)*LifeTable!G83</f>
        <v>0</v>
      </c>
      <c r="AP83" s="1027">
        <f>R83*LifeTable!G83</f>
        <v>0</v>
      </c>
      <c r="AQ83" s="1026">
        <f>T83*(1-AH83)*LifeTable!P83</f>
        <v>0</v>
      </c>
      <c r="AR83" s="1058">
        <f>AI83*LifeTable!P83</f>
        <v>0</v>
      </c>
      <c r="AS83" s="56">
        <f>(AQ83-AO83)*EXP(-InputData!$BT$6*(B83-InputData!$B$1))</f>
        <v>0</v>
      </c>
      <c r="AT83" s="58">
        <f>(AR83-AP83)*EXP(-InputData!$BT$6*(B83-InputData!$B$1))</f>
        <v>0</v>
      </c>
      <c r="AU83" s="1055">
        <v>78</v>
      </c>
    </row>
    <row r="84" spans="1:47">
      <c r="A84" t="s">
        <v>13</v>
      </c>
      <c r="B84">
        <f t="shared" si="60"/>
        <v>176</v>
      </c>
      <c r="C84" s="80">
        <f>InputData!G84*InputData!BX84</f>
        <v>0</v>
      </c>
      <c r="D84" s="81">
        <v>0</v>
      </c>
      <c r="E84" s="13">
        <f>InputData!H84*InputData!CC84</f>
        <v>0</v>
      </c>
      <c r="F84" s="81">
        <v>0</v>
      </c>
      <c r="G84" s="82">
        <f t="shared" si="36"/>
        <v>0</v>
      </c>
      <c r="H84" s="81">
        <f t="shared" si="53"/>
        <v>0</v>
      </c>
      <c r="I84" s="81">
        <f t="shared" si="37"/>
        <v>1</v>
      </c>
      <c r="J84" s="81">
        <f t="shared" si="38"/>
        <v>1</v>
      </c>
      <c r="K84" s="82">
        <f t="shared" si="61"/>
        <v>0</v>
      </c>
      <c r="L84" s="11">
        <f t="shared" si="62"/>
        <v>0</v>
      </c>
      <c r="M84" s="81">
        <f t="shared" si="63"/>
        <v>0</v>
      </c>
      <c r="N84" s="11">
        <f t="shared" si="39"/>
        <v>0</v>
      </c>
      <c r="O84" s="11">
        <f t="shared" si="40"/>
        <v>0</v>
      </c>
      <c r="P84" s="11">
        <f t="shared" si="54"/>
        <v>0</v>
      </c>
      <c r="Q84" s="81">
        <f t="shared" si="41"/>
        <v>0</v>
      </c>
      <c r="R84" s="81">
        <f t="shared" si="42"/>
        <v>0</v>
      </c>
      <c r="S84" s="570">
        <f>((Exposure!BF85*Exposure!BH85-1)*InputData!CH84+1)</f>
        <v>1</v>
      </c>
      <c r="T84" s="260">
        <f t="shared" si="55"/>
        <v>0</v>
      </c>
      <c r="U84" s="10">
        <f t="shared" si="43"/>
        <v>0</v>
      </c>
      <c r="V84" s="10">
        <f t="shared" si="44"/>
        <v>0</v>
      </c>
      <c r="W84" s="91">
        <f t="shared" si="45"/>
        <v>0</v>
      </c>
      <c r="X84" s="81">
        <f t="shared" si="46"/>
        <v>0</v>
      </c>
      <c r="Y84" s="81">
        <f t="shared" si="56"/>
        <v>0</v>
      </c>
      <c r="Z84" s="81">
        <f t="shared" si="47"/>
        <v>1</v>
      </c>
      <c r="AA84" s="81">
        <f t="shared" si="48"/>
        <v>1</v>
      </c>
      <c r="AB84" s="82">
        <f t="shared" si="64"/>
        <v>0</v>
      </c>
      <c r="AC84" s="11">
        <f t="shared" si="65"/>
        <v>0</v>
      </c>
      <c r="AD84" s="81">
        <f t="shared" si="66"/>
        <v>0</v>
      </c>
      <c r="AE84" s="11">
        <f t="shared" si="49"/>
        <v>0</v>
      </c>
      <c r="AF84" s="11">
        <f t="shared" si="50"/>
        <v>0</v>
      </c>
      <c r="AG84" s="11">
        <f t="shared" si="57"/>
        <v>0</v>
      </c>
      <c r="AH84" s="81">
        <f t="shared" si="51"/>
        <v>0</v>
      </c>
      <c r="AI84" s="81">
        <f t="shared" si="52"/>
        <v>0</v>
      </c>
      <c r="AJ84" s="82">
        <f t="shared" si="67"/>
        <v>0</v>
      </c>
      <c r="AK84" s="118">
        <f t="shared" si="58"/>
        <v>0</v>
      </c>
      <c r="AL84" s="118">
        <f t="shared" si="59"/>
        <v>0</v>
      </c>
      <c r="AM84" s="120">
        <f>AK84*InputData!I84</f>
        <v>0</v>
      </c>
      <c r="AN84" s="915">
        <f>AK84*LifeTable!G84*InputData!J84*EXP(-InputData!$BT$5*(B84-InputData!$B$1))</f>
        <v>0</v>
      </c>
      <c r="AO84" s="1026">
        <f>C84*(1-Q84)*LifeTable!G84</f>
        <v>0</v>
      </c>
      <c r="AP84" s="1027">
        <f>R84*LifeTable!G84</f>
        <v>0</v>
      </c>
      <c r="AQ84" s="1026">
        <f>T84*(1-AH84)*LifeTable!P84</f>
        <v>0</v>
      </c>
      <c r="AR84" s="1058">
        <f>AI84*LifeTable!P84</f>
        <v>0</v>
      </c>
      <c r="AS84" s="56">
        <f>(AQ84-AO84)*EXP(-InputData!$BT$6*(B84-InputData!$B$1))</f>
        <v>0</v>
      </c>
      <c r="AT84" s="58">
        <f>(AR84-AP84)*EXP(-InputData!$BT$6*(B84-InputData!$B$1))</f>
        <v>0</v>
      </c>
      <c r="AU84" s="1055">
        <v>79</v>
      </c>
    </row>
    <row r="85" spans="1:47">
      <c r="A85" t="s">
        <v>13</v>
      </c>
      <c r="B85">
        <f t="shared" si="60"/>
        <v>177</v>
      </c>
      <c r="C85" s="80">
        <f>InputData!G85*InputData!BX85</f>
        <v>0</v>
      </c>
      <c r="D85" s="81">
        <v>0</v>
      </c>
      <c r="E85" s="13">
        <f>InputData!H85*InputData!CC85</f>
        <v>0</v>
      </c>
      <c r="F85" s="81">
        <v>0</v>
      </c>
      <c r="G85" s="82">
        <f t="shared" si="36"/>
        <v>0</v>
      </c>
      <c r="H85" s="81">
        <f t="shared" si="53"/>
        <v>0</v>
      </c>
      <c r="I85" s="81">
        <f t="shared" si="37"/>
        <v>1</v>
      </c>
      <c r="J85" s="81">
        <f t="shared" si="38"/>
        <v>1</v>
      </c>
      <c r="K85" s="82">
        <f t="shared" si="61"/>
        <v>0</v>
      </c>
      <c r="L85" s="11">
        <f t="shared" si="62"/>
        <v>0</v>
      </c>
      <c r="M85" s="81">
        <f t="shared" si="63"/>
        <v>0</v>
      </c>
      <c r="N85" s="11">
        <f t="shared" si="39"/>
        <v>0</v>
      </c>
      <c r="O85" s="11">
        <f t="shared" si="40"/>
        <v>0</v>
      </c>
      <c r="P85" s="11">
        <f t="shared" si="54"/>
        <v>0</v>
      </c>
      <c r="Q85" s="81">
        <f t="shared" si="41"/>
        <v>0</v>
      </c>
      <c r="R85" s="81">
        <f t="shared" si="42"/>
        <v>0</v>
      </c>
      <c r="S85" s="570">
        <f>((Exposure!BF86*Exposure!BH86-1)*InputData!CH85+1)</f>
        <v>1</v>
      </c>
      <c r="T85" s="260">
        <f t="shared" si="55"/>
        <v>0</v>
      </c>
      <c r="U85" s="10">
        <f t="shared" si="43"/>
        <v>0</v>
      </c>
      <c r="V85" s="10">
        <f t="shared" si="44"/>
        <v>0</v>
      </c>
      <c r="W85" s="91">
        <f t="shared" si="45"/>
        <v>0</v>
      </c>
      <c r="X85" s="81">
        <f t="shared" si="46"/>
        <v>0</v>
      </c>
      <c r="Y85" s="81">
        <f t="shared" si="56"/>
        <v>0</v>
      </c>
      <c r="Z85" s="81">
        <f t="shared" si="47"/>
        <v>1</v>
      </c>
      <c r="AA85" s="81">
        <f t="shared" si="48"/>
        <v>1</v>
      </c>
      <c r="AB85" s="82">
        <f t="shared" si="64"/>
        <v>0</v>
      </c>
      <c r="AC85" s="11">
        <f t="shared" si="65"/>
        <v>0</v>
      </c>
      <c r="AD85" s="81">
        <f t="shared" si="66"/>
        <v>0</v>
      </c>
      <c r="AE85" s="11">
        <f t="shared" si="49"/>
        <v>0</v>
      </c>
      <c r="AF85" s="11">
        <f t="shared" si="50"/>
        <v>0</v>
      </c>
      <c r="AG85" s="11">
        <f t="shared" si="57"/>
        <v>0</v>
      </c>
      <c r="AH85" s="81">
        <f t="shared" si="51"/>
        <v>0</v>
      </c>
      <c r="AI85" s="81">
        <f t="shared" si="52"/>
        <v>0</v>
      </c>
      <c r="AJ85" s="82">
        <f t="shared" si="67"/>
        <v>0</v>
      </c>
      <c r="AK85" s="118">
        <f t="shared" si="58"/>
        <v>0</v>
      </c>
      <c r="AL85" s="118">
        <f t="shared" si="59"/>
        <v>0</v>
      </c>
      <c r="AM85" s="120">
        <f>AK85*InputData!I85</f>
        <v>0</v>
      </c>
      <c r="AN85" s="915">
        <f>AK85*LifeTable!G85*InputData!J85*EXP(-InputData!$BT$5*(B85-InputData!$B$1))</f>
        <v>0</v>
      </c>
      <c r="AO85" s="1026">
        <f>C85*(1-Q85)*LifeTable!G85</f>
        <v>0</v>
      </c>
      <c r="AP85" s="1027">
        <f>R85*LifeTable!G85</f>
        <v>0</v>
      </c>
      <c r="AQ85" s="1026">
        <f>T85*(1-AH85)*LifeTable!P85</f>
        <v>0</v>
      </c>
      <c r="AR85" s="1058">
        <f>AI85*LifeTable!P85</f>
        <v>0</v>
      </c>
      <c r="AS85" s="56">
        <f>(AQ85-AO85)*EXP(-InputData!$BT$6*(B85-InputData!$B$1))</f>
        <v>0</v>
      </c>
      <c r="AT85" s="58">
        <f>(AR85-AP85)*EXP(-InputData!$BT$6*(B85-InputData!$B$1))</f>
        <v>0</v>
      </c>
      <c r="AU85" s="1055">
        <v>80</v>
      </c>
    </row>
    <row r="86" spans="1:47">
      <c r="A86" t="s">
        <v>13</v>
      </c>
      <c r="B86">
        <f t="shared" si="60"/>
        <v>178</v>
      </c>
      <c r="C86" s="80">
        <f>InputData!G86*InputData!BX86</f>
        <v>0</v>
      </c>
      <c r="D86" s="81">
        <v>0</v>
      </c>
      <c r="E86" s="13">
        <f>InputData!H86*InputData!CC86</f>
        <v>0</v>
      </c>
      <c r="F86" s="81">
        <v>0</v>
      </c>
      <c r="G86" s="82">
        <f t="shared" si="36"/>
        <v>0</v>
      </c>
      <c r="H86" s="81">
        <f t="shared" si="53"/>
        <v>0</v>
      </c>
      <c r="I86" s="81">
        <f t="shared" si="37"/>
        <v>1</v>
      </c>
      <c r="J86" s="81">
        <f t="shared" si="38"/>
        <v>1</v>
      </c>
      <c r="K86" s="82">
        <f t="shared" si="61"/>
        <v>0</v>
      </c>
      <c r="L86" s="11">
        <f t="shared" si="62"/>
        <v>0</v>
      </c>
      <c r="M86" s="81">
        <f t="shared" si="63"/>
        <v>0</v>
      </c>
      <c r="N86" s="11">
        <f t="shared" si="39"/>
        <v>0</v>
      </c>
      <c r="O86" s="11">
        <f t="shared" si="40"/>
        <v>0</v>
      </c>
      <c r="P86" s="11">
        <f t="shared" si="54"/>
        <v>0</v>
      </c>
      <c r="Q86" s="81">
        <f t="shared" si="41"/>
        <v>0</v>
      </c>
      <c r="R86" s="81">
        <f t="shared" si="42"/>
        <v>0</v>
      </c>
      <c r="S86" s="570">
        <f>((Exposure!BF87*Exposure!BH87-1)*InputData!CH86+1)</f>
        <v>1</v>
      </c>
      <c r="T86" s="260">
        <f t="shared" si="55"/>
        <v>0</v>
      </c>
      <c r="U86" s="10">
        <f t="shared" si="43"/>
        <v>0</v>
      </c>
      <c r="V86" s="10">
        <f t="shared" si="44"/>
        <v>0</v>
      </c>
      <c r="W86" s="91">
        <f t="shared" si="45"/>
        <v>0</v>
      </c>
      <c r="X86" s="81">
        <f t="shared" si="46"/>
        <v>0</v>
      </c>
      <c r="Y86" s="81">
        <f t="shared" si="56"/>
        <v>0</v>
      </c>
      <c r="Z86" s="81">
        <f t="shared" si="47"/>
        <v>1</v>
      </c>
      <c r="AA86" s="81">
        <f t="shared" si="48"/>
        <v>1</v>
      </c>
      <c r="AB86" s="82">
        <f t="shared" si="64"/>
        <v>0</v>
      </c>
      <c r="AC86" s="11">
        <f t="shared" si="65"/>
        <v>0</v>
      </c>
      <c r="AD86" s="81">
        <f t="shared" si="66"/>
        <v>0</v>
      </c>
      <c r="AE86" s="11">
        <f t="shared" si="49"/>
        <v>0</v>
      </c>
      <c r="AF86" s="11">
        <f t="shared" si="50"/>
        <v>0</v>
      </c>
      <c r="AG86" s="11">
        <f t="shared" si="57"/>
        <v>0</v>
      </c>
      <c r="AH86" s="81">
        <f t="shared" si="51"/>
        <v>0</v>
      </c>
      <c r="AI86" s="81">
        <f t="shared" si="52"/>
        <v>0</v>
      </c>
      <c r="AJ86" s="82">
        <f t="shared" si="67"/>
        <v>0</v>
      </c>
      <c r="AK86" s="118">
        <f t="shared" si="58"/>
        <v>0</v>
      </c>
      <c r="AL86" s="118">
        <f t="shared" si="59"/>
        <v>0</v>
      </c>
      <c r="AM86" s="120">
        <f>AK86*InputData!I86</f>
        <v>0</v>
      </c>
      <c r="AN86" s="915">
        <f>AK86*LifeTable!G86*InputData!J86*EXP(-InputData!$BT$5*(B86-InputData!$B$1))</f>
        <v>0</v>
      </c>
      <c r="AO86" s="1026">
        <f>C86*(1-Q86)*LifeTable!G86</f>
        <v>0</v>
      </c>
      <c r="AP86" s="1027">
        <f>R86*LifeTable!G86</f>
        <v>0</v>
      </c>
      <c r="AQ86" s="1026">
        <f>T86*(1-AH86)*LifeTable!P86</f>
        <v>0</v>
      </c>
      <c r="AR86" s="1058">
        <f>AI86*LifeTable!P86</f>
        <v>0</v>
      </c>
      <c r="AS86" s="56">
        <f>(AQ86-AO86)*EXP(-InputData!$BT$6*(B86-InputData!$B$1))</f>
        <v>0</v>
      </c>
      <c r="AT86" s="58">
        <f>(AR86-AP86)*EXP(-InputData!$BT$6*(B86-InputData!$B$1))</f>
        <v>0</v>
      </c>
      <c r="AU86" s="1055">
        <v>81</v>
      </c>
    </row>
    <row r="87" spans="1:47">
      <c r="A87" t="s">
        <v>13</v>
      </c>
      <c r="B87">
        <f t="shared" si="60"/>
        <v>179</v>
      </c>
      <c r="C87" s="80">
        <f>InputData!G87*InputData!BX87</f>
        <v>0</v>
      </c>
      <c r="D87" s="81">
        <v>0</v>
      </c>
      <c r="E87" s="13">
        <f>InputData!H87*InputData!CC87</f>
        <v>0</v>
      </c>
      <c r="F87" s="81">
        <v>0</v>
      </c>
      <c r="G87" s="82">
        <f t="shared" si="36"/>
        <v>0</v>
      </c>
      <c r="H87" s="81">
        <f t="shared" si="53"/>
        <v>0</v>
      </c>
      <c r="I87" s="81">
        <f t="shared" si="37"/>
        <v>1</v>
      </c>
      <c r="J87" s="81">
        <f t="shared" si="38"/>
        <v>1</v>
      </c>
      <c r="K87" s="82">
        <f t="shared" si="61"/>
        <v>0</v>
      </c>
      <c r="L87" s="11">
        <f t="shared" si="62"/>
        <v>0</v>
      </c>
      <c r="M87" s="81">
        <f t="shared" si="63"/>
        <v>0</v>
      </c>
      <c r="N87" s="11">
        <f t="shared" si="39"/>
        <v>0</v>
      </c>
      <c r="O87" s="11">
        <f t="shared" si="40"/>
        <v>0</v>
      </c>
      <c r="P87" s="11">
        <f t="shared" si="54"/>
        <v>0</v>
      </c>
      <c r="Q87" s="81">
        <f t="shared" si="41"/>
        <v>0</v>
      </c>
      <c r="R87" s="81">
        <f t="shared" si="42"/>
        <v>0</v>
      </c>
      <c r="S87" s="570">
        <f>((Exposure!BF88*Exposure!BH88-1)*InputData!CH87+1)</f>
        <v>1</v>
      </c>
      <c r="T87" s="260">
        <f t="shared" si="55"/>
        <v>0</v>
      </c>
      <c r="U87" s="10">
        <f t="shared" si="43"/>
        <v>0</v>
      </c>
      <c r="V87" s="10">
        <f t="shared" si="44"/>
        <v>0</v>
      </c>
      <c r="W87" s="91">
        <f t="shared" si="45"/>
        <v>0</v>
      </c>
      <c r="X87" s="81">
        <f t="shared" si="46"/>
        <v>0</v>
      </c>
      <c r="Y87" s="81">
        <f t="shared" si="56"/>
        <v>0</v>
      </c>
      <c r="Z87" s="81">
        <f t="shared" si="47"/>
        <v>1</v>
      </c>
      <c r="AA87" s="81">
        <f t="shared" si="48"/>
        <v>1</v>
      </c>
      <c r="AB87" s="82">
        <f t="shared" si="64"/>
        <v>0</v>
      </c>
      <c r="AC87" s="11">
        <f t="shared" si="65"/>
        <v>0</v>
      </c>
      <c r="AD87" s="81">
        <f t="shared" si="66"/>
        <v>0</v>
      </c>
      <c r="AE87" s="11">
        <f t="shared" si="49"/>
        <v>0</v>
      </c>
      <c r="AF87" s="11">
        <f t="shared" si="50"/>
        <v>0</v>
      </c>
      <c r="AG87" s="11">
        <f t="shared" si="57"/>
        <v>0</v>
      </c>
      <c r="AH87" s="81">
        <f t="shared" si="51"/>
        <v>0</v>
      </c>
      <c r="AI87" s="81">
        <f t="shared" si="52"/>
        <v>0</v>
      </c>
      <c r="AJ87" s="82">
        <f t="shared" si="67"/>
        <v>0</v>
      </c>
      <c r="AK87" s="118">
        <f t="shared" si="58"/>
        <v>0</v>
      </c>
      <c r="AL87" s="118">
        <f t="shared" si="59"/>
        <v>0</v>
      </c>
      <c r="AM87" s="120">
        <f>AK87*InputData!I87</f>
        <v>0</v>
      </c>
      <c r="AN87" s="915">
        <f>AK87*LifeTable!G87*InputData!J87*EXP(-InputData!$BT$5*(B87-InputData!$B$1))</f>
        <v>0</v>
      </c>
      <c r="AO87" s="1026">
        <f>C87*(1-Q87)*LifeTable!G87</f>
        <v>0</v>
      </c>
      <c r="AP87" s="1027">
        <f>R87*LifeTable!G87</f>
        <v>0</v>
      </c>
      <c r="AQ87" s="1026">
        <f>T87*(1-AH87)*LifeTable!P87</f>
        <v>0</v>
      </c>
      <c r="AR87" s="1058">
        <f>AI87*LifeTable!P87</f>
        <v>0</v>
      </c>
      <c r="AS87" s="56">
        <f>(AQ87-AO87)*EXP(-InputData!$BT$6*(B87-InputData!$B$1))</f>
        <v>0</v>
      </c>
      <c r="AT87" s="58">
        <f>(AR87-AP87)*EXP(-InputData!$BT$6*(B87-InputData!$B$1))</f>
        <v>0</v>
      </c>
      <c r="AU87" s="1055">
        <v>82</v>
      </c>
    </row>
    <row r="88" spans="1:47">
      <c r="A88" t="s">
        <v>13</v>
      </c>
      <c r="B88">
        <f t="shared" si="60"/>
        <v>180</v>
      </c>
      <c r="C88" s="80">
        <f>InputData!G88*InputData!BX88</f>
        <v>0</v>
      </c>
      <c r="D88" s="81">
        <v>0</v>
      </c>
      <c r="E88" s="13">
        <f>InputData!H88*InputData!CC88</f>
        <v>0</v>
      </c>
      <c r="F88" s="81">
        <v>0</v>
      </c>
      <c r="G88" s="82">
        <f t="shared" si="36"/>
        <v>0</v>
      </c>
      <c r="H88" s="81">
        <f t="shared" si="53"/>
        <v>0</v>
      </c>
      <c r="I88" s="81">
        <f t="shared" si="37"/>
        <v>1</v>
      </c>
      <c r="J88" s="81">
        <f t="shared" si="38"/>
        <v>1</v>
      </c>
      <c r="K88" s="82">
        <f t="shared" si="61"/>
        <v>0</v>
      </c>
      <c r="L88" s="11">
        <f t="shared" si="62"/>
        <v>0</v>
      </c>
      <c r="M88" s="81">
        <f t="shared" si="63"/>
        <v>0</v>
      </c>
      <c r="N88" s="11">
        <f t="shared" si="39"/>
        <v>0</v>
      </c>
      <c r="O88" s="11">
        <f t="shared" si="40"/>
        <v>0</v>
      </c>
      <c r="P88" s="11">
        <f t="shared" si="54"/>
        <v>0</v>
      </c>
      <c r="Q88" s="81">
        <f t="shared" si="41"/>
        <v>0</v>
      </c>
      <c r="R88" s="81">
        <f t="shared" si="42"/>
        <v>0</v>
      </c>
      <c r="S88" s="570">
        <f>((Exposure!BF89*Exposure!BH89-1)*InputData!CH88+1)</f>
        <v>1</v>
      </c>
      <c r="T88" s="260">
        <f t="shared" si="55"/>
        <v>0</v>
      </c>
      <c r="U88" s="10">
        <f t="shared" si="43"/>
        <v>0</v>
      </c>
      <c r="V88" s="10">
        <f t="shared" si="44"/>
        <v>0</v>
      </c>
      <c r="W88" s="91">
        <f t="shared" si="45"/>
        <v>0</v>
      </c>
      <c r="X88" s="81">
        <f t="shared" si="46"/>
        <v>0</v>
      </c>
      <c r="Y88" s="81">
        <f t="shared" si="56"/>
        <v>0</v>
      </c>
      <c r="Z88" s="81">
        <f t="shared" si="47"/>
        <v>1</v>
      </c>
      <c r="AA88" s="81">
        <f t="shared" si="48"/>
        <v>1</v>
      </c>
      <c r="AB88" s="82">
        <f t="shared" si="64"/>
        <v>0</v>
      </c>
      <c r="AC88" s="11">
        <f t="shared" si="65"/>
        <v>0</v>
      </c>
      <c r="AD88" s="81">
        <f t="shared" si="66"/>
        <v>0</v>
      </c>
      <c r="AE88" s="11">
        <f t="shared" si="49"/>
        <v>0</v>
      </c>
      <c r="AF88" s="11">
        <f t="shared" si="50"/>
        <v>0</v>
      </c>
      <c r="AG88" s="11">
        <f t="shared" si="57"/>
        <v>0</v>
      </c>
      <c r="AH88" s="81">
        <f t="shared" si="51"/>
        <v>0</v>
      </c>
      <c r="AI88" s="81">
        <f t="shared" si="52"/>
        <v>0</v>
      </c>
      <c r="AJ88" s="82">
        <f t="shared" si="67"/>
        <v>0</v>
      </c>
      <c r="AK88" s="118">
        <f t="shared" si="58"/>
        <v>0</v>
      </c>
      <c r="AL88" s="118">
        <f t="shared" si="59"/>
        <v>0</v>
      </c>
      <c r="AM88" s="120">
        <f>AK88*InputData!I88</f>
        <v>0</v>
      </c>
      <c r="AN88" s="915">
        <f>AK88*LifeTable!G88*InputData!J88*EXP(-InputData!$BT$5*(B88-InputData!$B$1))</f>
        <v>0</v>
      </c>
      <c r="AO88" s="1026">
        <f>C88*(1-Q88)*LifeTable!G88</f>
        <v>0</v>
      </c>
      <c r="AP88" s="1027">
        <f>R88*LifeTable!G88</f>
        <v>0</v>
      </c>
      <c r="AQ88" s="1026">
        <f>T88*(1-AH88)*LifeTable!P88</f>
        <v>0</v>
      </c>
      <c r="AR88" s="1058">
        <f>AI88*LifeTable!P88</f>
        <v>0</v>
      </c>
      <c r="AS88" s="56">
        <f>(AQ88-AO88)*EXP(-InputData!$BT$6*(B88-InputData!$B$1))</f>
        <v>0</v>
      </c>
      <c r="AT88" s="58">
        <f>(AR88-AP88)*EXP(-InputData!$BT$6*(B88-InputData!$B$1))</f>
        <v>0</v>
      </c>
      <c r="AU88" s="1055">
        <v>83</v>
      </c>
    </row>
    <row r="89" spans="1:47">
      <c r="A89" t="s">
        <v>13</v>
      </c>
      <c r="B89">
        <f t="shared" si="60"/>
        <v>181</v>
      </c>
      <c r="C89" s="80">
        <f>InputData!G89*InputData!BX89</f>
        <v>0</v>
      </c>
      <c r="D89" s="81">
        <v>0</v>
      </c>
      <c r="E89" s="13">
        <f>InputData!H89*InputData!CC89</f>
        <v>0</v>
      </c>
      <c r="F89" s="81">
        <v>0</v>
      </c>
      <c r="G89" s="82">
        <f t="shared" si="36"/>
        <v>0</v>
      </c>
      <c r="H89" s="81">
        <f t="shared" si="53"/>
        <v>0</v>
      </c>
      <c r="I89" s="81">
        <f t="shared" si="37"/>
        <v>1</v>
      </c>
      <c r="J89" s="81">
        <f t="shared" si="38"/>
        <v>1</v>
      </c>
      <c r="K89" s="82">
        <f t="shared" si="61"/>
        <v>0</v>
      </c>
      <c r="L89" s="11">
        <f t="shared" si="62"/>
        <v>0</v>
      </c>
      <c r="M89" s="81">
        <f t="shared" si="63"/>
        <v>0</v>
      </c>
      <c r="N89" s="11">
        <f t="shared" si="39"/>
        <v>0</v>
      </c>
      <c r="O89" s="11">
        <f t="shared" si="40"/>
        <v>0</v>
      </c>
      <c r="P89" s="11">
        <f t="shared" si="54"/>
        <v>0</v>
      </c>
      <c r="Q89" s="81">
        <f t="shared" si="41"/>
        <v>0</v>
      </c>
      <c r="R89" s="81">
        <f t="shared" si="42"/>
        <v>0</v>
      </c>
      <c r="S89" s="570">
        <f>((Exposure!BF90*Exposure!BH90-1)*InputData!CH89+1)</f>
        <v>1</v>
      </c>
      <c r="T89" s="260">
        <f t="shared" si="55"/>
        <v>0</v>
      </c>
      <c r="U89" s="10">
        <f t="shared" si="43"/>
        <v>0</v>
      </c>
      <c r="V89" s="10">
        <f t="shared" si="44"/>
        <v>0</v>
      </c>
      <c r="W89" s="91">
        <f t="shared" si="45"/>
        <v>0</v>
      </c>
      <c r="X89" s="81">
        <f t="shared" si="46"/>
        <v>0</v>
      </c>
      <c r="Y89" s="81">
        <f t="shared" si="56"/>
        <v>0</v>
      </c>
      <c r="Z89" s="81">
        <f t="shared" si="47"/>
        <v>1</v>
      </c>
      <c r="AA89" s="81">
        <f t="shared" si="48"/>
        <v>1</v>
      </c>
      <c r="AB89" s="82">
        <f t="shared" si="64"/>
        <v>0</v>
      </c>
      <c r="AC89" s="11">
        <f t="shared" si="65"/>
        <v>0</v>
      </c>
      <c r="AD89" s="81">
        <f t="shared" si="66"/>
        <v>0</v>
      </c>
      <c r="AE89" s="11">
        <f t="shared" si="49"/>
        <v>0</v>
      </c>
      <c r="AF89" s="11">
        <f t="shared" si="50"/>
        <v>0</v>
      </c>
      <c r="AG89" s="11">
        <f t="shared" si="57"/>
        <v>0</v>
      </c>
      <c r="AH89" s="81">
        <f t="shared" si="51"/>
        <v>0</v>
      </c>
      <c r="AI89" s="81">
        <f t="shared" si="52"/>
        <v>0</v>
      </c>
      <c r="AJ89" s="82">
        <f t="shared" si="67"/>
        <v>0</v>
      </c>
      <c r="AK89" s="118">
        <f t="shared" si="58"/>
        <v>0</v>
      </c>
      <c r="AL89" s="118">
        <f t="shared" si="59"/>
        <v>0</v>
      </c>
      <c r="AM89" s="120">
        <f>AK89*InputData!I89</f>
        <v>0</v>
      </c>
      <c r="AN89" s="915">
        <f>AK89*LifeTable!G89*InputData!J89*EXP(-InputData!$BT$5*(B89-InputData!$B$1))</f>
        <v>0</v>
      </c>
      <c r="AO89" s="1026">
        <f>C89*(1-Q89)*LifeTable!G89</f>
        <v>0</v>
      </c>
      <c r="AP89" s="1027">
        <f>R89*LifeTable!G89</f>
        <v>0</v>
      </c>
      <c r="AQ89" s="1026">
        <f>T89*(1-AH89)*LifeTable!P89</f>
        <v>0</v>
      </c>
      <c r="AR89" s="1058">
        <f>AI89*LifeTable!P89</f>
        <v>0</v>
      </c>
      <c r="AS89" s="56">
        <f>(AQ89-AO89)*EXP(-InputData!$BT$6*(B89-InputData!$B$1))</f>
        <v>0</v>
      </c>
      <c r="AT89" s="58">
        <f>(AR89-AP89)*EXP(-InputData!$BT$6*(B89-InputData!$B$1))</f>
        <v>0</v>
      </c>
      <c r="AU89" s="1055">
        <v>84</v>
      </c>
    </row>
    <row r="90" spans="1:47">
      <c r="A90" t="s">
        <v>13</v>
      </c>
      <c r="B90">
        <f t="shared" si="60"/>
        <v>182</v>
      </c>
      <c r="C90" s="80">
        <f>InputData!G90*InputData!BX90</f>
        <v>0</v>
      </c>
      <c r="D90" s="81">
        <v>0</v>
      </c>
      <c r="E90" s="13">
        <f>InputData!H90*InputData!CC90</f>
        <v>0</v>
      </c>
      <c r="F90" s="81">
        <v>0</v>
      </c>
      <c r="G90" s="82">
        <f t="shared" si="36"/>
        <v>0</v>
      </c>
      <c r="H90" s="81">
        <f t="shared" si="53"/>
        <v>0</v>
      </c>
      <c r="I90" s="81">
        <f t="shared" si="37"/>
        <v>1</v>
      </c>
      <c r="J90" s="81">
        <f t="shared" si="38"/>
        <v>1</v>
      </c>
      <c r="K90" s="82">
        <f t="shared" si="61"/>
        <v>0</v>
      </c>
      <c r="L90" s="11">
        <f t="shared" si="62"/>
        <v>0</v>
      </c>
      <c r="M90" s="81">
        <f t="shared" si="63"/>
        <v>0</v>
      </c>
      <c r="N90" s="11">
        <f t="shared" si="39"/>
        <v>0</v>
      </c>
      <c r="O90" s="11">
        <f t="shared" si="40"/>
        <v>0</v>
      </c>
      <c r="P90" s="11">
        <f t="shared" si="54"/>
        <v>0</v>
      </c>
      <c r="Q90" s="81">
        <f t="shared" si="41"/>
        <v>0</v>
      </c>
      <c r="R90" s="81">
        <f t="shared" si="42"/>
        <v>0</v>
      </c>
      <c r="S90" s="570">
        <f>((Exposure!BF91*Exposure!BH91-1)*InputData!CH90+1)</f>
        <v>1</v>
      </c>
      <c r="T90" s="260">
        <f t="shared" si="55"/>
        <v>0</v>
      </c>
      <c r="U90" s="10">
        <f t="shared" si="43"/>
        <v>0</v>
      </c>
      <c r="V90" s="10">
        <f t="shared" si="44"/>
        <v>0</v>
      </c>
      <c r="W90" s="91">
        <f t="shared" si="45"/>
        <v>0</v>
      </c>
      <c r="X90" s="81">
        <f t="shared" si="46"/>
        <v>0</v>
      </c>
      <c r="Y90" s="81">
        <f t="shared" si="56"/>
        <v>0</v>
      </c>
      <c r="Z90" s="81">
        <f t="shared" si="47"/>
        <v>1</v>
      </c>
      <c r="AA90" s="81">
        <f t="shared" si="48"/>
        <v>1</v>
      </c>
      <c r="AB90" s="82">
        <f t="shared" si="64"/>
        <v>0</v>
      </c>
      <c r="AC90" s="11">
        <f t="shared" si="65"/>
        <v>0</v>
      </c>
      <c r="AD90" s="81">
        <f t="shared" si="66"/>
        <v>0</v>
      </c>
      <c r="AE90" s="11">
        <f t="shared" si="49"/>
        <v>0</v>
      </c>
      <c r="AF90" s="11">
        <f t="shared" si="50"/>
        <v>0</v>
      </c>
      <c r="AG90" s="11">
        <f t="shared" si="57"/>
        <v>0</v>
      </c>
      <c r="AH90" s="81">
        <f t="shared" si="51"/>
        <v>0</v>
      </c>
      <c r="AI90" s="81">
        <f t="shared" si="52"/>
        <v>0</v>
      </c>
      <c r="AJ90" s="82">
        <f t="shared" si="67"/>
        <v>0</v>
      </c>
      <c r="AK90" s="118">
        <f t="shared" si="58"/>
        <v>0</v>
      </c>
      <c r="AL90" s="118">
        <f t="shared" si="59"/>
        <v>0</v>
      </c>
      <c r="AM90" s="120">
        <f>AK90*InputData!I90</f>
        <v>0</v>
      </c>
      <c r="AN90" s="915">
        <f>AK90*LifeTable!G90*InputData!J90*EXP(-InputData!$BT$5*(B90-InputData!$B$1))</f>
        <v>0</v>
      </c>
      <c r="AO90" s="1026">
        <f>C90*(1-Q90)*LifeTable!G90</f>
        <v>0</v>
      </c>
      <c r="AP90" s="1027">
        <f>R90*LifeTable!G90</f>
        <v>0</v>
      </c>
      <c r="AQ90" s="1026">
        <f>T90*(1-AH90)*LifeTable!P90</f>
        <v>0</v>
      </c>
      <c r="AR90" s="1058">
        <f>AI90*LifeTable!P90</f>
        <v>0</v>
      </c>
      <c r="AS90" s="56">
        <f>(AQ90-AO90)*EXP(-InputData!$BT$6*(B90-InputData!$B$1))</f>
        <v>0</v>
      </c>
      <c r="AT90" s="58">
        <f>(AR90-AP90)*EXP(-InputData!$BT$6*(B90-InputData!$B$1))</f>
        <v>0</v>
      </c>
      <c r="AU90" s="1055">
        <v>85</v>
      </c>
    </row>
    <row r="91" spans="1:47">
      <c r="A91" t="s">
        <v>13</v>
      </c>
      <c r="B91">
        <f t="shared" si="60"/>
        <v>183</v>
      </c>
      <c r="C91" s="80">
        <f>InputData!G91*InputData!BX91</f>
        <v>0</v>
      </c>
      <c r="D91" s="81">
        <v>0</v>
      </c>
      <c r="E91" s="13">
        <f>InputData!H91*InputData!CC91</f>
        <v>0</v>
      </c>
      <c r="F91" s="81">
        <v>0</v>
      </c>
      <c r="G91" s="82">
        <f t="shared" si="36"/>
        <v>0</v>
      </c>
      <c r="H91" s="81">
        <f t="shared" si="53"/>
        <v>0</v>
      </c>
      <c r="I91" s="81">
        <f t="shared" si="37"/>
        <v>1</v>
      </c>
      <c r="J91" s="81">
        <f t="shared" si="38"/>
        <v>1</v>
      </c>
      <c r="K91" s="82">
        <f t="shared" si="61"/>
        <v>0</v>
      </c>
      <c r="L91" s="11">
        <f t="shared" si="62"/>
        <v>0</v>
      </c>
      <c r="M91" s="81">
        <f t="shared" si="63"/>
        <v>0</v>
      </c>
      <c r="N91" s="11">
        <f t="shared" si="39"/>
        <v>0</v>
      </c>
      <c r="O91" s="11">
        <f t="shared" si="40"/>
        <v>0</v>
      </c>
      <c r="P91" s="11">
        <f t="shared" si="54"/>
        <v>0</v>
      </c>
      <c r="Q91" s="81">
        <f t="shared" si="41"/>
        <v>0</v>
      </c>
      <c r="R91" s="81">
        <f t="shared" si="42"/>
        <v>0</v>
      </c>
      <c r="S91" s="570">
        <f>((Exposure!BF92*Exposure!BH92-1)*InputData!CH91+1)</f>
        <v>1</v>
      </c>
      <c r="T91" s="260">
        <f t="shared" si="55"/>
        <v>0</v>
      </c>
      <c r="U91" s="10">
        <f t="shared" si="43"/>
        <v>0</v>
      </c>
      <c r="V91" s="10">
        <f t="shared" si="44"/>
        <v>0</v>
      </c>
      <c r="W91" s="91">
        <f t="shared" si="45"/>
        <v>0</v>
      </c>
      <c r="X91" s="81">
        <f t="shared" si="46"/>
        <v>0</v>
      </c>
      <c r="Y91" s="81">
        <f t="shared" si="56"/>
        <v>0</v>
      </c>
      <c r="Z91" s="81">
        <f t="shared" si="47"/>
        <v>1</v>
      </c>
      <c r="AA91" s="81">
        <f t="shared" si="48"/>
        <v>1</v>
      </c>
      <c r="AB91" s="82">
        <f t="shared" si="64"/>
        <v>0</v>
      </c>
      <c r="AC91" s="11">
        <f t="shared" si="65"/>
        <v>0</v>
      </c>
      <c r="AD91" s="81">
        <f t="shared" si="66"/>
        <v>0</v>
      </c>
      <c r="AE91" s="11">
        <f t="shared" si="49"/>
        <v>0</v>
      </c>
      <c r="AF91" s="11">
        <f t="shared" si="50"/>
        <v>0</v>
      </c>
      <c r="AG91" s="11">
        <f t="shared" si="57"/>
        <v>0</v>
      </c>
      <c r="AH91" s="81">
        <f t="shared" si="51"/>
        <v>0</v>
      </c>
      <c r="AI91" s="81">
        <f t="shared" si="52"/>
        <v>0</v>
      </c>
      <c r="AJ91" s="82">
        <f t="shared" si="67"/>
        <v>0</v>
      </c>
      <c r="AK91" s="118">
        <f t="shared" si="58"/>
        <v>0</v>
      </c>
      <c r="AL91" s="118">
        <f t="shared" si="59"/>
        <v>0</v>
      </c>
      <c r="AM91" s="120">
        <f>AK91*InputData!I91</f>
        <v>0</v>
      </c>
      <c r="AN91" s="915">
        <f>AK91*LifeTable!G91*InputData!J91*EXP(-InputData!$BT$5*(B91-InputData!$B$1))</f>
        <v>0</v>
      </c>
      <c r="AO91" s="1026">
        <f>C91*(1-Q91)*LifeTable!G91</f>
        <v>0</v>
      </c>
      <c r="AP91" s="1027">
        <f>R91*LifeTable!G91</f>
        <v>0</v>
      </c>
      <c r="AQ91" s="1026">
        <f>T91*(1-AH91)*LifeTable!P91</f>
        <v>0</v>
      </c>
      <c r="AR91" s="1058">
        <f>AI91*LifeTable!P91</f>
        <v>0</v>
      </c>
      <c r="AS91" s="56">
        <f>(AQ91-AO91)*EXP(-InputData!$BT$6*(B91-InputData!$B$1))</f>
        <v>0</v>
      </c>
      <c r="AT91" s="58">
        <f>(AR91-AP91)*EXP(-InputData!$BT$6*(B91-InputData!$B$1))</f>
        <v>0</v>
      </c>
      <c r="AU91" s="1055">
        <v>86</v>
      </c>
    </row>
    <row r="92" spans="1:47">
      <c r="A92" t="s">
        <v>13</v>
      </c>
      <c r="B92">
        <f t="shared" si="60"/>
        <v>184</v>
      </c>
      <c r="C92" s="80">
        <f>InputData!G92*InputData!BX92</f>
        <v>0</v>
      </c>
      <c r="D92" s="81">
        <v>0</v>
      </c>
      <c r="E92" s="13">
        <f>InputData!H92*InputData!CC92</f>
        <v>0</v>
      </c>
      <c r="F92" s="81">
        <v>0</v>
      </c>
      <c r="G92" s="82">
        <f t="shared" si="36"/>
        <v>0</v>
      </c>
      <c r="H92" s="81">
        <f t="shared" si="53"/>
        <v>0</v>
      </c>
      <c r="I92" s="81">
        <f t="shared" si="37"/>
        <v>1</v>
      </c>
      <c r="J92" s="81">
        <f t="shared" si="38"/>
        <v>1</v>
      </c>
      <c r="K92" s="82">
        <f t="shared" si="61"/>
        <v>0</v>
      </c>
      <c r="L92" s="11">
        <f t="shared" si="62"/>
        <v>0</v>
      </c>
      <c r="M92" s="81">
        <f t="shared" si="63"/>
        <v>0</v>
      </c>
      <c r="N92" s="11">
        <f t="shared" si="39"/>
        <v>0</v>
      </c>
      <c r="O92" s="11">
        <f t="shared" si="40"/>
        <v>0</v>
      </c>
      <c r="P92" s="11">
        <f t="shared" si="54"/>
        <v>0</v>
      </c>
      <c r="Q92" s="81">
        <f t="shared" si="41"/>
        <v>0</v>
      </c>
      <c r="R92" s="81">
        <f t="shared" si="42"/>
        <v>0</v>
      </c>
      <c r="S92" s="570">
        <f>((Exposure!BF93*Exposure!BH93-1)*InputData!CH92+1)</f>
        <v>1</v>
      </c>
      <c r="T92" s="260">
        <f t="shared" si="55"/>
        <v>0</v>
      </c>
      <c r="U92" s="10">
        <f t="shared" si="43"/>
        <v>0</v>
      </c>
      <c r="V92" s="10">
        <f t="shared" si="44"/>
        <v>0</v>
      </c>
      <c r="W92" s="91">
        <f t="shared" si="45"/>
        <v>0</v>
      </c>
      <c r="X92" s="81">
        <f t="shared" si="46"/>
        <v>0</v>
      </c>
      <c r="Y92" s="81">
        <f t="shared" si="56"/>
        <v>0</v>
      </c>
      <c r="Z92" s="81">
        <f t="shared" si="47"/>
        <v>1</v>
      </c>
      <c r="AA92" s="81">
        <f t="shared" si="48"/>
        <v>1</v>
      </c>
      <c r="AB92" s="82">
        <f t="shared" si="64"/>
        <v>0</v>
      </c>
      <c r="AC92" s="11">
        <f t="shared" si="65"/>
        <v>0</v>
      </c>
      <c r="AD92" s="81">
        <f t="shared" si="66"/>
        <v>0</v>
      </c>
      <c r="AE92" s="11">
        <f t="shared" si="49"/>
        <v>0</v>
      </c>
      <c r="AF92" s="11">
        <f t="shared" si="50"/>
        <v>0</v>
      </c>
      <c r="AG92" s="11">
        <f t="shared" si="57"/>
        <v>0</v>
      </c>
      <c r="AH92" s="81">
        <f t="shared" si="51"/>
        <v>0</v>
      </c>
      <c r="AI92" s="81">
        <f t="shared" si="52"/>
        <v>0</v>
      </c>
      <c r="AJ92" s="82">
        <f t="shared" si="67"/>
        <v>0</v>
      </c>
      <c r="AK92" s="118">
        <f t="shared" si="58"/>
        <v>0</v>
      </c>
      <c r="AL92" s="118">
        <f t="shared" si="59"/>
        <v>0</v>
      </c>
      <c r="AM92" s="120">
        <f>AK92*InputData!I92</f>
        <v>0</v>
      </c>
      <c r="AN92" s="915">
        <f>AK92*LifeTable!G92*InputData!J92*EXP(-InputData!$BT$5*(B92-InputData!$B$1))</f>
        <v>0</v>
      </c>
      <c r="AO92" s="1026">
        <f>C92*(1-Q92)*LifeTable!G92</f>
        <v>0</v>
      </c>
      <c r="AP92" s="1027">
        <f>R92*LifeTable!G92</f>
        <v>0</v>
      </c>
      <c r="AQ92" s="1026">
        <f>T92*(1-AH92)*LifeTable!P92</f>
        <v>0</v>
      </c>
      <c r="AR92" s="1058">
        <f>AI92*LifeTable!P92</f>
        <v>0</v>
      </c>
      <c r="AS92" s="56">
        <f>(AQ92-AO92)*EXP(-InputData!$BT$6*(B92-InputData!$B$1))</f>
        <v>0</v>
      </c>
      <c r="AT92" s="58">
        <f>(AR92-AP92)*EXP(-InputData!$BT$6*(B92-InputData!$B$1))</f>
        <v>0</v>
      </c>
      <c r="AU92" s="1055">
        <v>87</v>
      </c>
    </row>
    <row r="93" spans="1:47">
      <c r="A93" t="s">
        <v>13</v>
      </c>
      <c r="B93">
        <f t="shared" si="60"/>
        <v>185</v>
      </c>
      <c r="C93" s="80">
        <f>InputData!G93*InputData!BX93</f>
        <v>0</v>
      </c>
      <c r="D93" s="81">
        <v>0</v>
      </c>
      <c r="E93" s="13">
        <f>InputData!H93*InputData!CC93</f>
        <v>0</v>
      </c>
      <c r="F93" s="81">
        <v>0</v>
      </c>
      <c r="G93" s="82">
        <f t="shared" si="36"/>
        <v>0</v>
      </c>
      <c r="H93" s="81">
        <f t="shared" si="53"/>
        <v>0</v>
      </c>
      <c r="I93" s="81">
        <f t="shared" si="37"/>
        <v>1</v>
      </c>
      <c r="J93" s="81">
        <f t="shared" si="38"/>
        <v>1</v>
      </c>
      <c r="K93" s="82">
        <f t="shared" si="61"/>
        <v>0</v>
      </c>
      <c r="L93" s="11">
        <f t="shared" si="62"/>
        <v>0</v>
      </c>
      <c r="M93" s="81">
        <f t="shared" si="63"/>
        <v>0</v>
      </c>
      <c r="N93" s="11">
        <f t="shared" si="39"/>
        <v>0</v>
      </c>
      <c r="O93" s="11">
        <f t="shared" si="40"/>
        <v>0</v>
      </c>
      <c r="P93" s="11">
        <f t="shared" si="54"/>
        <v>0</v>
      </c>
      <c r="Q93" s="81">
        <f t="shared" si="41"/>
        <v>0</v>
      </c>
      <c r="R93" s="81">
        <f t="shared" si="42"/>
        <v>0</v>
      </c>
      <c r="S93" s="570">
        <f>((Exposure!BF94*Exposure!BH94-1)*InputData!CH93+1)</f>
        <v>1</v>
      </c>
      <c r="T93" s="260">
        <f t="shared" si="55"/>
        <v>0</v>
      </c>
      <c r="U93" s="10">
        <f t="shared" si="43"/>
        <v>0</v>
      </c>
      <c r="V93" s="10">
        <f t="shared" si="44"/>
        <v>0</v>
      </c>
      <c r="W93" s="91">
        <f t="shared" si="45"/>
        <v>0</v>
      </c>
      <c r="X93" s="81">
        <f t="shared" si="46"/>
        <v>0</v>
      </c>
      <c r="Y93" s="81">
        <f t="shared" si="56"/>
        <v>0</v>
      </c>
      <c r="Z93" s="81">
        <f t="shared" si="47"/>
        <v>1</v>
      </c>
      <c r="AA93" s="81">
        <f t="shared" si="48"/>
        <v>1</v>
      </c>
      <c r="AB93" s="82">
        <f t="shared" si="64"/>
        <v>0</v>
      </c>
      <c r="AC93" s="11">
        <f t="shared" si="65"/>
        <v>0</v>
      </c>
      <c r="AD93" s="81">
        <f t="shared" si="66"/>
        <v>0</v>
      </c>
      <c r="AE93" s="11">
        <f t="shared" si="49"/>
        <v>0</v>
      </c>
      <c r="AF93" s="11">
        <f t="shared" si="50"/>
        <v>0</v>
      </c>
      <c r="AG93" s="11">
        <f t="shared" si="57"/>
        <v>0</v>
      </c>
      <c r="AH93" s="81">
        <f t="shared" si="51"/>
        <v>0</v>
      </c>
      <c r="AI93" s="81">
        <f t="shared" si="52"/>
        <v>0</v>
      </c>
      <c r="AJ93" s="82">
        <f t="shared" si="67"/>
        <v>0</v>
      </c>
      <c r="AK93" s="118">
        <f t="shared" si="58"/>
        <v>0</v>
      </c>
      <c r="AL93" s="118">
        <f t="shared" si="59"/>
        <v>0</v>
      </c>
      <c r="AM93" s="120">
        <f>AK93*InputData!I93</f>
        <v>0</v>
      </c>
      <c r="AN93" s="915">
        <f>AK93*LifeTable!G93*InputData!J93*EXP(-InputData!$BT$5*(B93-InputData!$B$1))</f>
        <v>0</v>
      </c>
      <c r="AO93" s="1026">
        <f>C93*(1-Q93)*LifeTable!G93</f>
        <v>0</v>
      </c>
      <c r="AP93" s="1027">
        <f>R93*LifeTable!G93</f>
        <v>0</v>
      </c>
      <c r="AQ93" s="1026">
        <f>T93*(1-AH93)*LifeTable!P93</f>
        <v>0</v>
      </c>
      <c r="AR93" s="1058">
        <f>AI93*LifeTable!P93</f>
        <v>0</v>
      </c>
      <c r="AS93" s="56">
        <f>(AQ93-AO93)*EXP(-InputData!$BT$6*(B93-InputData!$B$1))</f>
        <v>0</v>
      </c>
      <c r="AT93" s="58">
        <f>(AR93-AP93)*EXP(-InputData!$BT$6*(B93-InputData!$B$1))</f>
        <v>0</v>
      </c>
      <c r="AU93" s="1055">
        <v>88</v>
      </c>
    </row>
    <row r="94" spans="1:47">
      <c r="A94" t="s">
        <v>13</v>
      </c>
      <c r="B94">
        <f t="shared" si="60"/>
        <v>186</v>
      </c>
      <c r="C94" s="80">
        <f>InputData!G94*InputData!BX94</f>
        <v>0</v>
      </c>
      <c r="D94" s="81">
        <v>0</v>
      </c>
      <c r="E94" s="13">
        <f>InputData!H94*InputData!CC94</f>
        <v>0</v>
      </c>
      <c r="F94" s="81">
        <v>0</v>
      </c>
      <c r="G94" s="82">
        <f t="shared" si="36"/>
        <v>0</v>
      </c>
      <c r="H94" s="81">
        <f t="shared" si="53"/>
        <v>0</v>
      </c>
      <c r="I94" s="81">
        <f t="shared" si="37"/>
        <v>1</v>
      </c>
      <c r="J94" s="81">
        <f t="shared" si="38"/>
        <v>1</v>
      </c>
      <c r="K94" s="82">
        <f t="shared" si="61"/>
        <v>0</v>
      </c>
      <c r="L94" s="11">
        <f t="shared" si="62"/>
        <v>0</v>
      </c>
      <c r="M94" s="81">
        <f t="shared" si="63"/>
        <v>0</v>
      </c>
      <c r="N94" s="11">
        <f t="shared" si="39"/>
        <v>0</v>
      </c>
      <c r="O94" s="11">
        <f t="shared" si="40"/>
        <v>0</v>
      </c>
      <c r="P94" s="11">
        <f t="shared" si="54"/>
        <v>0</v>
      </c>
      <c r="Q94" s="81">
        <f t="shared" si="41"/>
        <v>0</v>
      </c>
      <c r="R94" s="81">
        <f t="shared" si="42"/>
        <v>0</v>
      </c>
      <c r="S94" s="570">
        <f>((Exposure!BF95*Exposure!BH95-1)*InputData!CH94+1)</f>
        <v>1</v>
      </c>
      <c r="T94" s="260">
        <f t="shared" si="55"/>
        <v>0</v>
      </c>
      <c r="U94" s="10">
        <f t="shared" si="43"/>
        <v>0</v>
      </c>
      <c r="V94" s="10">
        <f t="shared" si="44"/>
        <v>0</v>
      </c>
      <c r="W94" s="91">
        <f t="shared" si="45"/>
        <v>0</v>
      </c>
      <c r="X94" s="81">
        <f t="shared" si="46"/>
        <v>0</v>
      </c>
      <c r="Y94" s="81">
        <f t="shared" si="56"/>
        <v>0</v>
      </c>
      <c r="Z94" s="81">
        <f t="shared" si="47"/>
        <v>1</v>
      </c>
      <c r="AA94" s="81">
        <f t="shared" si="48"/>
        <v>1</v>
      </c>
      <c r="AB94" s="82">
        <f t="shared" si="64"/>
        <v>0</v>
      </c>
      <c r="AC94" s="11">
        <f t="shared" si="65"/>
        <v>0</v>
      </c>
      <c r="AD94" s="81">
        <f t="shared" si="66"/>
        <v>0</v>
      </c>
      <c r="AE94" s="11">
        <f t="shared" si="49"/>
        <v>0</v>
      </c>
      <c r="AF94" s="11">
        <f t="shared" si="50"/>
        <v>0</v>
      </c>
      <c r="AG94" s="11">
        <f t="shared" si="57"/>
        <v>0</v>
      </c>
      <c r="AH94" s="81">
        <f t="shared" si="51"/>
        <v>0</v>
      </c>
      <c r="AI94" s="81">
        <f t="shared" si="52"/>
        <v>0</v>
      </c>
      <c r="AJ94" s="82">
        <f t="shared" si="67"/>
        <v>0</v>
      </c>
      <c r="AK94" s="118">
        <f t="shared" si="58"/>
        <v>0</v>
      </c>
      <c r="AL94" s="118">
        <f t="shared" si="59"/>
        <v>0</v>
      </c>
      <c r="AM94" s="120">
        <f>AK94*InputData!I94</f>
        <v>0</v>
      </c>
      <c r="AN94" s="915">
        <f>AK94*LifeTable!G94*InputData!J94*EXP(-InputData!$BT$5*(B94-InputData!$B$1))</f>
        <v>0</v>
      </c>
      <c r="AO94" s="1026">
        <f>C94*(1-Q94)*LifeTable!G94</f>
        <v>0</v>
      </c>
      <c r="AP94" s="1027">
        <f>R94*LifeTable!G94</f>
        <v>0</v>
      </c>
      <c r="AQ94" s="1026">
        <f>T94*(1-AH94)*LifeTable!P94</f>
        <v>0</v>
      </c>
      <c r="AR94" s="1058">
        <f>AI94*LifeTable!P94</f>
        <v>0</v>
      </c>
      <c r="AS94" s="56">
        <f>(AQ94-AO94)*EXP(-InputData!$BT$6*(B94-InputData!$B$1))</f>
        <v>0</v>
      </c>
      <c r="AT94" s="58">
        <f>(AR94-AP94)*EXP(-InputData!$BT$6*(B94-InputData!$B$1))</f>
        <v>0</v>
      </c>
      <c r="AU94" s="1055">
        <v>89</v>
      </c>
    </row>
    <row r="95" spans="1:47">
      <c r="A95" t="s">
        <v>13</v>
      </c>
      <c r="B95">
        <f t="shared" si="60"/>
        <v>187</v>
      </c>
      <c r="C95" s="80">
        <f>InputData!G95*InputData!BX95</f>
        <v>0</v>
      </c>
      <c r="D95" s="81">
        <v>0</v>
      </c>
      <c r="E95" s="13">
        <f>InputData!H95*InputData!CC95</f>
        <v>0</v>
      </c>
      <c r="F95" s="81">
        <v>0</v>
      </c>
      <c r="G95" s="82">
        <f t="shared" si="36"/>
        <v>0</v>
      </c>
      <c r="H95" s="81">
        <f t="shared" si="53"/>
        <v>0</v>
      </c>
      <c r="I95" s="81">
        <f t="shared" si="37"/>
        <v>1</v>
      </c>
      <c r="J95" s="81">
        <f t="shared" si="38"/>
        <v>1</v>
      </c>
      <c r="K95" s="82">
        <f t="shared" si="61"/>
        <v>0</v>
      </c>
      <c r="L95" s="11">
        <f t="shared" si="62"/>
        <v>0</v>
      </c>
      <c r="M95" s="81">
        <f t="shared" si="63"/>
        <v>0</v>
      </c>
      <c r="N95" s="11">
        <f t="shared" si="39"/>
        <v>0</v>
      </c>
      <c r="O95" s="11">
        <f t="shared" si="40"/>
        <v>0</v>
      </c>
      <c r="P95" s="11">
        <f t="shared" si="54"/>
        <v>0</v>
      </c>
      <c r="Q95" s="81">
        <f t="shared" si="41"/>
        <v>0</v>
      </c>
      <c r="R95" s="81">
        <f t="shared" si="42"/>
        <v>0</v>
      </c>
      <c r="S95" s="570">
        <f>((Exposure!BF96*Exposure!BH96-1)*InputData!CH95+1)</f>
        <v>1</v>
      </c>
      <c r="T95" s="260">
        <f t="shared" si="55"/>
        <v>0</v>
      </c>
      <c r="U95" s="10">
        <f t="shared" si="43"/>
        <v>0</v>
      </c>
      <c r="V95" s="10">
        <f t="shared" si="44"/>
        <v>0</v>
      </c>
      <c r="W95" s="91">
        <f t="shared" si="45"/>
        <v>0</v>
      </c>
      <c r="X95" s="81">
        <f t="shared" si="46"/>
        <v>0</v>
      </c>
      <c r="Y95" s="81">
        <f t="shared" si="56"/>
        <v>0</v>
      </c>
      <c r="Z95" s="81">
        <f t="shared" si="47"/>
        <v>1</v>
      </c>
      <c r="AA95" s="81">
        <f t="shared" si="48"/>
        <v>1</v>
      </c>
      <c r="AB95" s="82">
        <f t="shared" si="64"/>
        <v>0</v>
      </c>
      <c r="AC95" s="11">
        <f t="shared" si="65"/>
        <v>0</v>
      </c>
      <c r="AD95" s="81">
        <f t="shared" si="66"/>
        <v>0</v>
      </c>
      <c r="AE95" s="11">
        <f t="shared" si="49"/>
        <v>0</v>
      </c>
      <c r="AF95" s="11">
        <f t="shared" si="50"/>
        <v>0</v>
      </c>
      <c r="AG95" s="11">
        <f t="shared" si="57"/>
        <v>0</v>
      </c>
      <c r="AH95" s="81">
        <f t="shared" si="51"/>
        <v>0</v>
      </c>
      <c r="AI95" s="81">
        <f t="shared" si="52"/>
        <v>0</v>
      </c>
      <c r="AJ95" s="82">
        <f t="shared" si="67"/>
        <v>0</v>
      </c>
      <c r="AK95" s="118">
        <f t="shared" si="58"/>
        <v>0</v>
      </c>
      <c r="AL95" s="118">
        <f t="shared" si="59"/>
        <v>0</v>
      </c>
      <c r="AM95" s="120">
        <f>AK95*InputData!I95</f>
        <v>0</v>
      </c>
      <c r="AN95" s="915">
        <f>AK95*LifeTable!G95*InputData!J95*EXP(-InputData!$BT$5*(B95-InputData!$B$1))</f>
        <v>0</v>
      </c>
      <c r="AO95" s="1026">
        <f>C95*(1-Q95)*LifeTable!G95</f>
        <v>0</v>
      </c>
      <c r="AP95" s="1027">
        <f>R95*LifeTable!G95</f>
        <v>0</v>
      </c>
      <c r="AQ95" s="1026">
        <f>T95*(1-AH95)*LifeTable!P95</f>
        <v>0</v>
      </c>
      <c r="AR95" s="1058">
        <f>AI95*LifeTable!P95</f>
        <v>0</v>
      </c>
      <c r="AS95" s="56">
        <f>(AQ95-AO95)*EXP(-InputData!$BT$6*(B95-InputData!$B$1))</f>
        <v>0</v>
      </c>
      <c r="AT95" s="58">
        <f>(AR95-AP95)*EXP(-InputData!$BT$6*(B95-InputData!$B$1))</f>
        <v>0</v>
      </c>
      <c r="AU95" s="1055">
        <v>90</v>
      </c>
    </row>
    <row r="96" spans="1:47">
      <c r="A96" t="s">
        <v>13</v>
      </c>
      <c r="B96">
        <f t="shared" si="60"/>
        <v>188</v>
      </c>
      <c r="C96" s="80">
        <f>InputData!G96*InputData!BX96</f>
        <v>0</v>
      </c>
      <c r="D96" s="81">
        <v>0</v>
      </c>
      <c r="E96" s="13">
        <f>InputData!H96*InputData!CC96</f>
        <v>0</v>
      </c>
      <c r="F96" s="81">
        <v>0</v>
      </c>
      <c r="G96" s="82">
        <f t="shared" si="36"/>
        <v>0</v>
      </c>
      <c r="H96" s="81">
        <f t="shared" si="53"/>
        <v>0</v>
      </c>
      <c r="I96" s="81">
        <f t="shared" si="37"/>
        <v>1</v>
      </c>
      <c r="J96" s="81">
        <f t="shared" si="38"/>
        <v>1</v>
      </c>
      <c r="K96" s="82">
        <f t="shared" si="61"/>
        <v>0</v>
      </c>
      <c r="L96" s="11">
        <f t="shared" si="62"/>
        <v>0</v>
      </c>
      <c r="M96" s="81">
        <f t="shared" si="63"/>
        <v>0</v>
      </c>
      <c r="N96" s="11">
        <f t="shared" si="39"/>
        <v>0</v>
      </c>
      <c r="O96" s="11">
        <f t="shared" si="40"/>
        <v>0</v>
      </c>
      <c r="P96" s="11">
        <f t="shared" si="54"/>
        <v>0</v>
      </c>
      <c r="Q96" s="81">
        <f t="shared" si="41"/>
        <v>0</v>
      </c>
      <c r="R96" s="81">
        <f t="shared" si="42"/>
        <v>0</v>
      </c>
      <c r="S96" s="570">
        <f>((Exposure!BF97*Exposure!BH97-1)*InputData!CH96+1)</f>
        <v>1</v>
      </c>
      <c r="T96" s="260">
        <f t="shared" si="55"/>
        <v>0</v>
      </c>
      <c r="U96" s="10">
        <f t="shared" si="43"/>
        <v>0</v>
      </c>
      <c r="V96" s="10">
        <f t="shared" si="44"/>
        <v>0</v>
      </c>
      <c r="W96" s="91">
        <f t="shared" si="45"/>
        <v>0</v>
      </c>
      <c r="X96" s="81">
        <f t="shared" si="46"/>
        <v>0</v>
      </c>
      <c r="Y96" s="81">
        <f t="shared" si="56"/>
        <v>0</v>
      </c>
      <c r="Z96" s="81">
        <f t="shared" si="47"/>
        <v>1</v>
      </c>
      <c r="AA96" s="81">
        <f t="shared" si="48"/>
        <v>1</v>
      </c>
      <c r="AB96" s="82">
        <f t="shared" si="64"/>
        <v>0</v>
      </c>
      <c r="AC96" s="11">
        <f t="shared" si="65"/>
        <v>0</v>
      </c>
      <c r="AD96" s="81">
        <f t="shared" si="66"/>
        <v>0</v>
      </c>
      <c r="AE96" s="11">
        <f t="shared" si="49"/>
        <v>0</v>
      </c>
      <c r="AF96" s="11">
        <f t="shared" si="50"/>
        <v>0</v>
      </c>
      <c r="AG96" s="11">
        <f t="shared" si="57"/>
        <v>0</v>
      </c>
      <c r="AH96" s="81">
        <f t="shared" si="51"/>
        <v>0</v>
      </c>
      <c r="AI96" s="81">
        <f t="shared" si="52"/>
        <v>0</v>
      </c>
      <c r="AJ96" s="82">
        <f t="shared" si="67"/>
        <v>0</v>
      </c>
      <c r="AK96" s="118">
        <f t="shared" si="58"/>
        <v>0</v>
      </c>
      <c r="AL96" s="118">
        <f t="shared" si="59"/>
        <v>0</v>
      </c>
      <c r="AM96" s="120">
        <f>AK96*InputData!I96</f>
        <v>0</v>
      </c>
      <c r="AN96" s="915">
        <f>AK96*LifeTable!G96*InputData!J96*EXP(-InputData!$BT$5*(B96-InputData!$B$1))</f>
        <v>0</v>
      </c>
      <c r="AO96" s="1026">
        <f>C96*(1-Q96)*LifeTable!G96</f>
        <v>0</v>
      </c>
      <c r="AP96" s="1027">
        <f>R96*LifeTable!G96</f>
        <v>0</v>
      </c>
      <c r="AQ96" s="1026">
        <f>T96*(1-AH96)*LifeTable!P96</f>
        <v>0</v>
      </c>
      <c r="AR96" s="1058">
        <f>AI96*LifeTable!P96</f>
        <v>0</v>
      </c>
      <c r="AS96" s="56">
        <f>(AQ96-AO96)*EXP(-InputData!$BT$6*(B96-InputData!$B$1))</f>
        <v>0</v>
      </c>
      <c r="AT96" s="58">
        <f>(AR96-AP96)*EXP(-InputData!$BT$6*(B96-InputData!$B$1))</f>
        <v>0</v>
      </c>
      <c r="AU96" s="1055">
        <v>91</v>
      </c>
    </row>
    <row r="97" spans="1:47">
      <c r="A97" t="s">
        <v>13</v>
      </c>
      <c r="B97">
        <f t="shared" si="60"/>
        <v>189</v>
      </c>
      <c r="C97" s="80">
        <f>InputData!G97*InputData!BX97</f>
        <v>0</v>
      </c>
      <c r="D97" s="81">
        <v>0</v>
      </c>
      <c r="E97" s="13">
        <f>InputData!H97*InputData!CC97</f>
        <v>0</v>
      </c>
      <c r="F97" s="81">
        <v>0</v>
      </c>
      <c r="G97" s="82">
        <f t="shared" si="36"/>
        <v>0</v>
      </c>
      <c r="H97" s="81">
        <f t="shared" si="53"/>
        <v>0</v>
      </c>
      <c r="I97" s="81">
        <f t="shared" si="37"/>
        <v>1</v>
      </c>
      <c r="J97" s="81">
        <f t="shared" si="38"/>
        <v>1</v>
      </c>
      <c r="K97" s="82">
        <f t="shared" si="61"/>
        <v>0</v>
      </c>
      <c r="L97" s="11">
        <f t="shared" si="62"/>
        <v>0</v>
      </c>
      <c r="M97" s="81">
        <f t="shared" si="63"/>
        <v>0</v>
      </c>
      <c r="N97" s="11">
        <f t="shared" si="39"/>
        <v>0</v>
      </c>
      <c r="O97" s="11">
        <f t="shared" si="40"/>
        <v>0</v>
      </c>
      <c r="P97" s="11">
        <f t="shared" si="54"/>
        <v>0</v>
      </c>
      <c r="Q97" s="81">
        <f t="shared" si="41"/>
        <v>0</v>
      </c>
      <c r="R97" s="81">
        <f t="shared" si="42"/>
        <v>0</v>
      </c>
      <c r="S97" s="570">
        <f>((Exposure!BF98*Exposure!BH98-1)*InputData!CH97+1)</f>
        <v>1</v>
      </c>
      <c r="T97" s="260">
        <f t="shared" si="55"/>
        <v>0</v>
      </c>
      <c r="U97" s="10">
        <f t="shared" si="43"/>
        <v>0</v>
      </c>
      <c r="V97" s="10">
        <f t="shared" si="44"/>
        <v>0</v>
      </c>
      <c r="W97" s="91">
        <f t="shared" si="45"/>
        <v>0</v>
      </c>
      <c r="X97" s="81">
        <f t="shared" si="46"/>
        <v>0</v>
      </c>
      <c r="Y97" s="81">
        <f t="shared" si="56"/>
        <v>0</v>
      </c>
      <c r="Z97" s="81">
        <f t="shared" si="47"/>
        <v>1</v>
      </c>
      <c r="AA97" s="81">
        <f t="shared" si="48"/>
        <v>1</v>
      </c>
      <c r="AB97" s="82">
        <f t="shared" si="64"/>
        <v>0</v>
      </c>
      <c r="AC97" s="11">
        <f t="shared" si="65"/>
        <v>0</v>
      </c>
      <c r="AD97" s="81">
        <f t="shared" si="66"/>
        <v>0</v>
      </c>
      <c r="AE97" s="11">
        <f t="shared" si="49"/>
        <v>0</v>
      </c>
      <c r="AF97" s="11">
        <f t="shared" si="50"/>
        <v>0</v>
      </c>
      <c r="AG97" s="11">
        <f t="shared" si="57"/>
        <v>0</v>
      </c>
      <c r="AH97" s="81">
        <f t="shared" si="51"/>
        <v>0</v>
      </c>
      <c r="AI97" s="81">
        <f t="shared" si="52"/>
        <v>0</v>
      </c>
      <c r="AJ97" s="82">
        <f t="shared" si="67"/>
        <v>0</v>
      </c>
      <c r="AK97" s="118">
        <f t="shared" si="58"/>
        <v>0</v>
      </c>
      <c r="AL97" s="118">
        <f t="shared" si="59"/>
        <v>0</v>
      </c>
      <c r="AM97" s="120">
        <f>AK97*InputData!I97</f>
        <v>0</v>
      </c>
      <c r="AN97" s="915">
        <f>AK97*LifeTable!G97*InputData!J97*EXP(-InputData!$BT$5*(B97-InputData!$B$1))</f>
        <v>0</v>
      </c>
      <c r="AO97" s="1026">
        <f>C97*(1-Q97)*LifeTable!G97</f>
        <v>0</v>
      </c>
      <c r="AP97" s="1027">
        <f>R97*LifeTable!G97</f>
        <v>0</v>
      </c>
      <c r="AQ97" s="1026">
        <f>T97*(1-AH97)*LifeTable!P97</f>
        <v>0</v>
      </c>
      <c r="AR97" s="1058">
        <f>AI97*LifeTable!P97</f>
        <v>0</v>
      </c>
      <c r="AS97" s="56">
        <f>(AQ97-AO97)*EXP(-InputData!$BT$6*(B97-InputData!$B$1))</f>
        <v>0</v>
      </c>
      <c r="AT97" s="58">
        <f>(AR97-AP97)*EXP(-InputData!$BT$6*(B97-InputData!$B$1))</f>
        <v>0</v>
      </c>
      <c r="AU97" s="1055">
        <v>92</v>
      </c>
    </row>
    <row r="98" spans="1:47">
      <c r="A98" t="s">
        <v>13</v>
      </c>
      <c r="B98">
        <f t="shared" si="60"/>
        <v>190</v>
      </c>
      <c r="C98" s="80">
        <f>InputData!G98*InputData!BX98</f>
        <v>0</v>
      </c>
      <c r="D98" s="81">
        <v>0</v>
      </c>
      <c r="E98" s="13">
        <f>InputData!H98*InputData!CC98</f>
        <v>0</v>
      </c>
      <c r="F98" s="81">
        <v>0</v>
      </c>
      <c r="G98" s="82">
        <f t="shared" si="36"/>
        <v>0</v>
      </c>
      <c r="H98" s="81">
        <f t="shared" si="53"/>
        <v>0</v>
      </c>
      <c r="I98" s="81">
        <f t="shared" si="37"/>
        <v>1</v>
      </c>
      <c r="J98" s="81">
        <f t="shared" si="38"/>
        <v>1</v>
      </c>
      <c r="K98" s="82">
        <f t="shared" si="61"/>
        <v>0</v>
      </c>
      <c r="L98" s="11">
        <f t="shared" si="62"/>
        <v>0</v>
      </c>
      <c r="M98" s="81">
        <f t="shared" si="63"/>
        <v>0</v>
      </c>
      <c r="N98" s="11">
        <f t="shared" si="39"/>
        <v>0</v>
      </c>
      <c r="O98" s="11">
        <f t="shared" si="40"/>
        <v>0</v>
      </c>
      <c r="P98" s="11">
        <f t="shared" si="54"/>
        <v>0</v>
      </c>
      <c r="Q98" s="81">
        <f t="shared" si="41"/>
        <v>0</v>
      </c>
      <c r="R98" s="81">
        <f t="shared" si="42"/>
        <v>0</v>
      </c>
      <c r="S98" s="570">
        <f>((Exposure!BF99*Exposure!BH99-1)*InputData!CH98+1)</f>
        <v>1</v>
      </c>
      <c r="T98" s="260">
        <f t="shared" si="55"/>
        <v>0</v>
      </c>
      <c r="U98" s="10">
        <f t="shared" si="43"/>
        <v>0</v>
      </c>
      <c r="V98" s="10">
        <f t="shared" si="44"/>
        <v>0</v>
      </c>
      <c r="W98" s="91">
        <f t="shared" si="45"/>
        <v>0</v>
      </c>
      <c r="X98" s="81">
        <f t="shared" si="46"/>
        <v>0</v>
      </c>
      <c r="Y98" s="81">
        <f t="shared" si="56"/>
        <v>0</v>
      </c>
      <c r="Z98" s="81">
        <f t="shared" si="47"/>
        <v>1</v>
      </c>
      <c r="AA98" s="81">
        <f t="shared" si="48"/>
        <v>1</v>
      </c>
      <c r="AB98" s="82">
        <f t="shared" si="64"/>
        <v>0</v>
      </c>
      <c r="AC98" s="11">
        <f t="shared" si="65"/>
        <v>0</v>
      </c>
      <c r="AD98" s="81">
        <f t="shared" si="66"/>
        <v>0</v>
      </c>
      <c r="AE98" s="11">
        <f t="shared" si="49"/>
        <v>0</v>
      </c>
      <c r="AF98" s="11">
        <f t="shared" si="50"/>
        <v>0</v>
      </c>
      <c r="AG98" s="11">
        <f t="shared" si="57"/>
        <v>0</v>
      </c>
      <c r="AH98" s="81">
        <f t="shared" si="51"/>
        <v>0</v>
      </c>
      <c r="AI98" s="81">
        <f t="shared" si="52"/>
        <v>0</v>
      </c>
      <c r="AJ98" s="82">
        <f t="shared" si="67"/>
        <v>0</v>
      </c>
      <c r="AK98" s="118">
        <f t="shared" si="58"/>
        <v>0</v>
      </c>
      <c r="AL98" s="118">
        <f t="shared" si="59"/>
        <v>0</v>
      </c>
      <c r="AM98" s="120">
        <f>AK98*InputData!I98</f>
        <v>0</v>
      </c>
      <c r="AN98" s="915">
        <f>AK98*LifeTable!G98*InputData!J98*EXP(-InputData!$BT$5*(B98-InputData!$B$1))</f>
        <v>0</v>
      </c>
      <c r="AO98" s="1026">
        <f>C98*(1-Q98)*LifeTable!G98</f>
        <v>0</v>
      </c>
      <c r="AP98" s="1027">
        <f>R98*LifeTable!G98</f>
        <v>0</v>
      </c>
      <c r="AQ98" s="1026">
        <f>T98*(1-AH98)*LifeTable!P98</f>
        <v>0</v>
      </c>
      <c r="AR98" s="1058">
        <f>AI98*LifeTable!P98</f>
        <v>0</v>
      </c>
      <c r="AS98" s="56">
        <f>(AQ98-AO98)*EXP(-InputData!$BT$6*(B98-InputData!$B$1))</f>
        <v>0</v>
      </c>
      <c r="AT98" s="58">
        <f>(AR98-AP98)*EXP(-InputData!$BT$6*(B98-InputData!$B$1))</f>
        <v>0</v>
      </c>
      <c r="AU98" s="1055">
        <v>93</v>
      </c>
    </row>
    <row r="99" spans="1:47">
      <c r="A99" t="s">
        <v>13</v>
      </c>
      <c r="B99">
        <f t="shared" si="60"/>
        <v>191</v>
      </c>
      <c r="C99" s="80">
        <f>InputData!G99*InputData!BX99</f>
        <v>0</v>
      </c>
      <c r="D99" s="81">
        <v>0</v>
      </c>
      <c r="E99" s="13">
        <f>InputData!H99*InputData!CC99</f>
        <v>0</v>
      </c>
      <c r="F99" s="81">
        <v>0</v>
      </c>
      <c r="G99" s="82">
        <f t="shared" si="36"/>
        <v>0</v>
      </c>
      <c r="H99" s="81">
        <f t="shared" si="53"/>
        <v>0</v>
      </c>
      <c r="I99" s="81">
        <f t="shared" si="37"/>
        <v>1</v>
      </c>
      <c r="J99" s="81">
        <f t="shared" si="38"/>
        <v>1</v>
      </c>
      <c r="K99" s="82">
        <f t="shared" si="61"/>
        <v>0</v>
      </c>
      <c r="L99" s="11">
        <f t="shared" si="62"/>
        <v>0</v>
      </c>
      <c r="M99" s="81">
        <f t="shared" si="63"/>
        <v>0</v>
      </c>
      <c r="N99" s="11">
        <f t="shared" si="39"/>
        <v>0</v>
      </c>
      <c r="O99" s="11">
        <f t="shared" si="40"/>
        <v>0</v>
      </c>
      <c r="P99" s="11">
        <f t="shared" si="54"/>
        <v>0</v>
      </c>
      <c r="Q99" s="81">
        <f t="shared" si="41"/>
        <v>0</v>
      </c>
      <c r="R99" s="81">
        <f t="shared" si="42"/>
        <v>0</v>
      </c>
      <c r="S99" s="570">
        <f>((Exposure!BF100*Exposure!BH100-1)*InputData!CH99+1)</f>
        <v>1</v>
      </c>
      <c r="T99" s="260">
        <f t="shared" si="55"/>
        <v>0</v>
      </c>
      <c r="U99" s="10">
        <f t="shared" si="43"/>
        <v>0</v>
      </c>
      <c r="V99" s="10">
        <f t="shared" si="44"/>
        <v>0</v>
      </c>
      <c r="W99" s="91">
        <f t="shared" si="45"/>
        <v>0</v>
      </c>
      <c r="X99" s="81">
        <f t="shared" si="46"/>
        <v>0</v>
      </c>
      <c r="Y99" s="81">
        <f t="shared" si="56"/>
        <v>0</v>
      </c>
      <c r="Z99" s="81">
        <f t="shared" si="47"/>
        <v>1</v>
      </c>
      <c r="AA99" s="81">
        <f t="shared" si="48"/>
        <v>1</v>
      </c>
      <c r="AB99" s="82">
        <f t="shared" si="64"/>
        <v>0</v>
      </c>
      <c r="AC99" s="11">
        <f t="shared" si="65"/>
        <v>0</v>
      </c>
      <c r="AD99" s="81">
        <f t="shared" si="66"/>
        <v>0</v>
      </c>
      <c r="AE99" s="11">
        <f t="shared" si="49"/>
        <v>0</v>
      </c>
      <c r="AF99" s="11">
        <f t="shared" si="50"/>
        <v>0</v>
      </c>
      <c r="AG99" s="11">
        <f t="shared" si="57"/>
        <v>0</v>
      </c>
      <c r="AH99" s="81">
        <f t="shared" si="51"/>
        <v>0</v>
      </c>
      <c r="AI99" s="81">
        <f t="shared" si="52"/>
        <v>0</v>
      </c>
      <c r="AJ99" s="82">
        <f t="shared" si="67"/>
        <v>0</v>
      </c>
      <c r="AK99" s="118">
        <f t="shared" si="58"/>
        <v>0</v>
      </c>
      <c r="AL99" s="118">
        <f t="shared" si="59"/>
        <v>0</v>
      </c>
      <c r="AM99" s="120">
        <f>AK99*InputData!I99</f>
        <v>0</v>
      </c>
      <c r="AN99" s="915">
        <f>AK99*LifeTable!G99*InputData!J99*EXP(-InputData!$BT$5*(B99-InputData!$B$1))</f>
        <v>0</v>
      </c>
      <c r="AO99" s="1026">
        <f>C99*(1-Q99)*LifeTable!G99</f>
        <v>0</v>
      </c>
      <c r="AP99" s="1027">
        <f>R99*LifeTable!G99</f>
        <v>0</v>
      </c>
      <c r="AQ99" s="1026">
        <f>T99*(1-AH99)*LifeTable!P99</f>
        <v>0</v>
      </c>
      <c r="AR99" s="1058">
        <f>AI99*LifeTable!P99</f>
        <v>0</v>
      </c>
      <c r="AS99" s="56">
        <f>(AQ99-AO99)*EXP(-InputData!$BT$6*(B99-InputData!$B$1))</f>
        <v>0</v>
      </c>
      <c r="AT99" s="58">
        <f>(AR99-AP99)*EXP(-InputData!$BT$6*(B99-InputData!$B$1))</f>
        <v>0</v>
      </c>
      <c r="AU99" s="1055">
        <v>94</v>
      </c>
    </row>
    <row r="100" spans="1:47">
      <c r="A100" t="s">
        <v>13</v>
      </c>
      <c r="B100">
        <f t="shared" si="60"/>
        <v>192</v>
      </c>
      <c r="C100" s="80">
        <f>InputData!G100*InputData!BX100</f>
        <v>0</v>
      </c>
      <c r="D100" s="81">
        <v>0</v>
      </c>
      <c r="E100" s="13">
        <f>InputData!H100*InputData!CC100</f>
        <v>0</v>
      </c>
      <c r="F100" s="81">
        <v>0</v>
      </c>
      <c r="G100" s="82">
        <f t="shared" si="36"/>
        <v>0</v>
      </c>
      <c r="H100" s="81">
        <f t="shared" si="53"/>
        <v>0</v>
      </c>
      <c r="I100" s="81">
        <f t="shared" si="37"/>
        <v>1</v>
      </c>
      <c r="J100" s="81">
        <f t="shared" si="38"/>
        <v>1</v>
      </c>
      <c r="K100" s="82">
        <f t="shared" si="61"/>
        <v>0</v>
      </c>
      <c r="L100" s="11">
        <f t="shared" si="62"/>
        <v>0</v>
      </c>
      <c r="M100" s="81">
        <f t="shared" si="63"/>
        <v>0</v>
      </c>
      <c r="N100" s="11">
        <f t="shared" si="39"/>
        <v>0</v>
      </c>
      <c r="O100" s="11">
        <f t="shared" si="40"/>
        <v>0</v>
      </c>
      <c r="P100" s="11">
        <f t="shared" si="54"/>
        <v>0</v>
      </c>
      <c r="Q100" s="81">
        <f t="shared" si="41"/>
        <v>0</v>
      </c>
      <c r="R100" s="81">
        <f t="shared" si="42"/>
        <v>0</v>
      </c>
      <c r="S100" s="570">
        <f>((Exposure!BF101*Exposure!BH101-1)*InputData!CH100+1)</f>
        <v>1</v>
      </c>
      <c r="T100" s="260">
        <f t="shared" si="55"/>
        <v>0</v>
      </c>
      <c r="U100" s="10">
        <f t="shared" si="43"/>
        <v>0</v>
      </c>
      <c r="V100" s="10">
        <f t="shared" si="44"/>
        <v>0</v>
      </c>
      <c r="W100" s="91">
        <f t="shared" si="45"/>
        <v>0</v>
      </c>
      <c r="X100" s="81">
        <f t="shared" si="46"/>
        <v>0</v>
      </c>
      <c r="Y100" s="81">
        <f t="shared" si="56"/>
        <v>0</v>
      </c>
      <c r="Z100" s="81">
        <f t="shared" si="47"/>
        <v>1</v>
      </c>
      <c r="AA100" s="81">
        <f t="shared" si="48"/>
        <v>1</v>
      </c>
      <c r="AB100" s="82">
        <f t="shared" si="64"/>
        <v>0</v>
      </c>
      <c r="AC100" s="11">
        <f t="shared" si="65"/>
        <v>0</v>
      </c>
      <c r="AD100" s="81">
        <f t="shared" si="66"/>
        <v>0</v>
      </c>
      <c r="AE100" s="11">
        <f t="shared" si="49"/>
        <v>0</v>
      </c>
      <c r="AF100" s="11">
        <f t="shared" si="50"/>
        <v>0</v>
      </c>
      <c r="AG100" s="11">
        <f t="shared" si="57"/>
        <v>0</v>
      </c>
      <c r="AH100" s="81">
        <f t="shared" si="51"/>
        <v>0</v>
      </c>
      <c r="AI100" s="81">
        <f t="shared" si="52"/>
        <v>0</v>
      </c>
      <c r="AJ100" s="82">
        <f t="shared" si="67"/>
        <v>0</v>
      </c>
      <c r="AK100" s="118">
        <f t="shared" si="58"/>
        <v>0</v>
      </c>
      <c r="AL100" s="118">
        <f t="shared" si="59"/>
        <v>0</v>
      </c>
      <c r="AM100" s="120">
        <f>AK100*InputData!I100</f>
        <v>0</v>
      </c>
      <c r="AN100" s="915">
        <f>AK100*LifeTable!G100*InputData!J100*EXP(-InputData!$BT$5*(B100-InputData!$B$1))</f>
        <v>0</v>
      </c>
      <c r="AO100" s="1026">
        <f>C100*(1-Q100)*LifeTable!G100</f>
        <v>0</v>
      </c>
      <c r="AP100" s="1027">
        <f>R100*LifeTable!G100</f>
        <v>0</v>
      </c>
      <c r="AQ100" s="1026">
        <f>T100*(1-AH100)*LifeTable!P100</f>
        <v>0</v>
      </c>
      <c r="AR100" s="1058">
        <f>AI100*LifeTable!P100</f>
        <v>0</v>
      </c>
      <c r="AS100" s="56">
        <f>(AQ100-AO100)*EXP(-InputData!$BT$6*(B100-InputData!$B$1))</f>
        <v>0</v>
      </c>
      <c r="AT100" s="58">
        <f>(AR100-AP100)*EXP(-InputData!$BT$6*(B100-InputData!$B$1))</f>
        <v>0</v>
      </c>
      <c r="AU100" s="1055">
        <v>95</v>
      </c>
    </row>
    <row r="101" spans="1:47">
      <c r="A101" t="s">
        <v>13</v>
      </c>
      <c r="B101">
        <f t="shared" si="60"/>
        <v>193</v>
      </c>
      <c r="C101" s="80">
        <f>InputData!G101*InputData!BX101</f>
        <v>0</v>
      </c>
      <c r="D101" s="81">
        <v>0</v>
      </c>
      <c r="E101" s="13">
        <f>InputData!H101*InputData!CC101</f>
        <v>0</v>
      </c>
      <c r="F101" s="81">
        <v>0</v>
      </c>
      <c r="G101" s="82">
        <f t="shared" si="36"/>
        <v>0</v>
      </c>
      <c r="H101" s="81">
        <f t="shared" si="53"/>
        <v>0</v>
      </c>
      <c r="I101" s="81">
        <f t="shared" si="37"/>
        <v>1</v>
      </c>
      <c r="J101" s="81">
        <f t="shared" si="38"/>
        <v>1</v>
      </c>
      <c r="K101" s="82">
        <f t="shared" si="61"/>
        <v>0</v>
      </c>
      <c r="L101" s="11">
        <f t="shared" si="62"/>
        <v>0</v>
      </c>
      <c r="M101" s="81">
        <f t="shared" si="63"/>
        <v>0</v>
      </c>
      <c r="N101" s="11">
        <f t="shared" si="39"/>
        <v>0</v>
      </c>
      <c r="O101" s="11">
        <f t="shared" si="40"/>
        <v>0</v>
      </c>
      <c r="P101" s="11">
        <f t="shared" si="54"/>
        <v>0</v>
      </c>
      <c r="Q101" s="81">
        <f>IF(ISERROR(0.5*(L101+L102)/P101),0,0.5*(L101+L102)/P101)</f>
        <v>0</v>
      </c>
      <c r="R101" s="81">
        <f t="shared" si="42"/>
        <v>0</v>
      </c>
      <c r="S101" s="570">
        <f>((Exposure!BF102*Exposure!BH102-1)*InputData!CH101+1)</f>
        <v>1</v>
      </c>
      <c r="T101" s="260">
        <f t="shared" si="55"/>
        <v>0</v>
      </c>
      <c r="U101" s="10">
        <f t="shared" si="43"/>
        <v>0</v>
      </c>
      <c r="V101" s="10">
        <f t="shared" si="44"/>
        <v>0</v>
      </c>
      <c r="W101" s="91">
        <f t="shared" si="45"/>
        <v>0</v>
      </c>
      <c r="X101" s="81">
        <f t="shared" si="46"/>
        <v>0</v>
      </c>
      <c r="Y101" s="81">
        <f t="shared" si="56"/>
        <v>0</v>
      </c>
      <c r="Z101" s="81">
        <f t="shared" si="47"/>
        <v>1</v>
      </c>
      <c r="AA101" s="81">
        <f t="shared" si="48"/>
        <v>1</v>
      </c>
      <c r="AB101" s="82">
        <f t="shared" si="64"/>
        <v>0</v>
      </c>
      <c r="AC101" s="11">
        <f t="shared" si="65"/>
        <v>0</v>
      </c>
      <c r="AD101" s="81">
        <f t="shared" si="66"/>
        <v>0</v>
      </c>
      <c r="AE101" s="11">
        <f t="shared" si="49"/>
        <v>0</v>
      </c>
      <c r="AF101" s="11">
        <f t="shared" si="50"/>
        <v>0</v>
      </c>
      <c r="AG101" s="11">
        <f t="shared" si="57"/>
        <v>0</v>
      </c>
      <c r="AH101" s="81">
        <f>IF(ISERROR(0.5*(AC101+AC102)/AG101),0,0.5*(AC101+AC102)/AG101)</f>
        <v>0</v>
      </c>
      <c r="AI101" s="81">
        <f t="shared" si="52"/>
        <v>0</v>
      </c>
      <c r="AJ101" s="82">
        <f t="shared" si="67"/>
        <v>0</v>
      </c>
      <c r="AK101" s="118">
        <f t="shared" si="58"/>
        <v>0</v>
      </c>
      <c r="AL101" s="118">
        <f t="shared" si="59"/>
        <v>0</v>
      </c>
      <c r="AM101" s="120">
        <f>AK101*InputData!I101</f>
        <v>0</v>
      </c>
      <c r="AN101" s="915">
        <f>AK101*LifeTable!G101*InputData!J101*EXP(-InputData!$BT$5*(B101-InputData!$B$1))</f>
        <v>0</v>
      </c>
      <c r="AO101" s="1026">
        <f>C101*(1-Q101)*LifeTable!G101</f>
        <v>0</v>
      </c>
      <c r="AP101" s="1027">
        <f>R101*LifeTable!G101</f>
        <v>0</v>
      </c>
      <c r="AQ101" s="1026">
        <f>T101*(1-AH101)*LifeTable!P101</f>
        <v>0</v>
      </c>
      <c r="AR101" s="1058">
        <f>AI101*LifeTable!P101</f>
        <v>0</v>
      </c>
      <c r="AS101" s="56">
        <f>(AQ101-AO101)*EXP(-InputData!$BT$6*(B101-InputData!$B$1))</f>
        <v>0</v>
      </c>
      <c r="AT101" s="58">
        <f>(AR101-AP101)*EXP(-InputData!$BT$6*(B101-InputData!$B$1))</f>
        <v>0</v>
      </c>
      <c r="AU101" s="1055">
        <v>96</v>
      </c>
    </row>
    <row r="102" spans="1:47">
      <c r="A102" t="s">
        <v>13</v>
      </c>
      <c r="B102">
        <f t="shared" si="60"/>
        <v>194</v>
      </c>
      <c r="C102" s="80">
        <f>InputData!G102*InputData!BX102</f>
        <v>0</v>
      </c>
      <c r="D102" s="81">
        <v>0</v>
      </c>
      <c r="E102" s="13">
        <f>InputData!H102*InputData!CC102</f>
        <v>0</v>
      </c>
      <c r="F102" s="81">
        <v>0</v>
      </c>
      <c r="G102" s="82">
        <f t="shared" si="36"/>
        <v>0</v>
      </c>
      <c r="H102" s="81">
        <f t="shared" si="53"/>
        <v>0</v>
      </c>
      <c r="I102" s="81">
        <f t="shared" si="37"/>
        <v>1</v>
      </c>
      <c r="J102" s="81">
        <f t="shared" si="38"/>
        <v>1</v>
      </c>
      <c r="K102" s="82">
        <f t="shared" si="61"/>
        <v>0</v>
      </c>
      <c r="L102" s="11">
        <f t="shared" si="62"/>
        <v>0</v>
      </c>
      <c r="M102" s="81">
        <f t="shared" si="63"/>
        <v>0</v>
      </c>
      <c r="N102" s="11">
        <f t="shared" si="39"/>
        <v>0</v>
      </c>
      <c r="O102" s="11">
        <f t="shared" si="40"/>
        <v>0</v>
      </c>
      <c r="P102" s="11">
        <f t="shared" si="54"/>
        <v>0</v>
      </c>
      <c r="Q102" s="81">
        <f>IF(ISERROR(0.5*(L102+L103)/P102),0,0.5*(L102+L103)/P102)</f>
        <v>0</v>
      </c>
      <c r="R102" s="81">
        <f t="shared" si="42"/>
        <v>0</v>
      </c>
      <c r="S102" s="570">
        <f>((Exposure!BF103*Exposure!BH103-1)*InputData!CH102+1)</f>
        <v>1</v>
      </c>
      <c r="T102" s="260">
        <f t="shared" si="55"/>
        <v>0</v>
      </c>
      <c r="U102" s="10">
        <f t="shared" si="43"/>
        <v>0</v>
      </c>
      <c r="V102" s="10">
        <f t="shared" si="44"/>
        <v>0</v>
      </c>
      <c r="W102" s="91">
        <f t="shared" si="45"/>
        <v>0</v>
      </c>
      <c r="X102" s="81">
        <f t="shared" si="46"/>
        <v>0</v>
      </c>
      <c r="Y102" s="81">
        <f t="shared" si="56"/>
        <v>0</v>
      </c>
      <c r="Z102" s="81">
        <f t="shared" si="47"/>
        <v>1</v>
      </c>
      <c r="AA102" s="81">
        <f t="shared" si="48"/>
        <v>1</v>
      </c>
      <c r="AB102" s="82">
        <f t="shared" si="64"/>
        <v>0</v>
      </c>
      <c r="AC102" s="11">
        <f t="shared" si="65"/>
        <v>0</v>
      </c>
      <c r="AD102" s="81">
        <f t="shared" si="66"/>
        <v>0</v>
      </c>
      <c r="AE102" s="11">
        <f t="shared" si="49"/>
        <v>0</v>
      </c>
      <c r="AF102" s="11">
        <f t="shared" si="50"/>
        <v>0</v>
      </c>
      <c r="AG102" s="11">
        <f t="shared" si="57"/>
        <v>0</v>
      </c>
      <c r="AH102" s="81">
        <f>IF(ISERROR(0.5*(AC102+AC103)/AG102),0,0.5*(AC102+AC103)/AG102)</f>
        <v>0</v>
      </c>
      <c r="AI102" s="81">
        <f t="shared" si="52"/>
        <v>0</v>
      </c>
      <c r="AJ102" s="82">
        <f t="shared" si="67"/>
        <v>0</v>
      </c>
      <c r="AK102" s="118">
        <f t="shared" si="58"/>
        <v>0</v>
      </c>
      <c r="AL102" s="118">
        <f t="shared" si="59"/>
        <v>0</v>
      </c>
      <c r="AM102" s="120">
        <f>AK102*InputData!I102</f>
        <v>0</v>
      </c>
      <c r="AN102" s="915">
        <f>AK102*LifeTable!G102*InputData!J102*EXP(-InputData!$BT$5*(B102-InputData!$B$1))</f>
        <v>0</v>
      </c>
      <c r="AO102" s="1026">
        <f>C102*(1-Q102)*LifeTable!G102</f>
        <v>0</v>
      </c>
      <c r="AP102" s="1027">
        <f>R102*LifeTable!G102</f>
        <v>0</v>
      </c>
      <c r="AQ102" s="1026">
        <f>T102*(1-AH102)*LifeTable!P102</f>
        <v>0</v>
      </c>
      <c r="AR102" s="1058">
        <f>AI102*LifeTable!P102</f>
        <v>0</v>
      </c>
      <c r="AS102" s="56">
        <f>(AQ102-AO102)*EXP(-InputData!$BT$6*(B102-InputData!$B$1))</f>
        <v>0</v>
      </c>
      <c r="AT102" s="58">
        <f>(AR102-AP102)*EXP(-InputData!$BT$6*(B102-InputData!$B$1))</f>
        <v>0</v>
      </c>
      <c r="AU102" s="1055">
        <v>97</v>
      </c>
    </row>
    <row r="103" spans="1:47">
      <c r="A103" t="s">
        <v>13</v>
      </c>
      <c r="B103">
        <f t="shared" si="60"/>
        <v>195</v>
      </c>
      <c r="C103" s="80">
        <f>InputData!G103*InputData!BX103</f>
        <v>0</v>
      </c>
      <c r="D103" s="81">
        <v>0</v>
      </c>
      <c r="E103" s="13">
        <f>InputData!H103*InputData!CC103</f>
        <v>0</v>
      </c>
      <c r="F103" s="81">
        <v>0</v>
      </c>
      <c r="G103" s="82">
        <f t="shared" si="36"/>
        <v>0</v>
      </c>
      <c r="H103" s="81">
        <f t="shared" si="53"/>
        <v>0</v>
      </c>
      <c r="I103" s="81">
        <f t="shared" si="37"/>
        <v>1</v>
      </c>
      <c r="J103" s="81">
        <f t="shared" si="38"/>
        <v>1</v>
      </c>
      <c r="K103" s="82">
        <f t="shared" si="61"/>
        <v>0</v>
      </c>
      <c r="L103" s="11">
        <f t="shared" si="62"/>
        <v>0</v>
      </c>
      <c r="M103" s="81">
        <f t="shared" si="63"/>
        <v>0</v>
      </c>
      <c r="N103" s="11">
        <f t="shared" si="39"/>
        <v>0</v>
      </c>
      <c r="O103" s="11">
        <f t="shared" si="40"/>
        <v>0</v>
      </c>
      <c r="P103" s="11">
        <f t="shared" si="54"/>
        <v>0</v>
      </c>
      <c r="Q103" s="81">
        <f>IF(ISERROR(0.5*(L103+L104)/P103),0,0.5*(L103+L104)/P103)</f>
        <v>0</v>
      </c>
      <c r="R103" s="81">
        <f t="shared" si="42"/>
        <v>0</v>
      </c>
      <c r="S103" s="570">
        <f>((Exposure!BF104*Exposure!BH104-1)*InputData!CH103+1)</f>
        <v>1</v>
      </c>
      <c r="T103" s="260">
        <f t="shared" si="55"/>
        <v>0</v>
      </c>
      <c r="U103" s="10">
        <f t="shared" si="43"/>
        <v>0</v>
      </c>
      <c r="V103" s="10">
        <f t="shared" si="44"/>
        <v>0</v>
      </c>
      <c r="W103" s="91">
        <f t="shared" si="45"/>
        <v>0</v>
      </c>
      <c r="X103" s="81">
        <f t="shared" si="46"/>
        <v>0</v>
      </c>
      <c r="Y103" s="81">
        <f t="shared" si="56"/>
        <v>0</v>
      </c>
      <c r="Z103" s="81">
        <f t="shared" si="47"/>
        <v>1</v>
      </c>
      <c r="AA103" s="81">
        <f t="shared" si="48"/>
        <v>1</v>
      </c>
      <c r="AB103" s="82">
        <f t="shared" si="64"/>
        <v>0</v>
      </c>
      <c r="AC103" s="11">
        <f t="shared" si="65"/>
        <v>0</v>
      </c>
      <c r="AD103" s="81">
        <f t="shared" si="66"/>
        <v>0</v>
      </c>
      <c r="AE103" s="11">
        <f t="shared" si="49"/>
        <v>0</v>
      </c>
      <c r="AF103" s="11">
        <f t="shared" si="50"/>
        <v>0</v>
      </c>
      <c r="AG103" s="11">
        <f t="shared" si="57"/>
        <v>0</v>
      </c>
      <c r="AH103" s="81">
        <f>IF(ISERROR(0.5*(AC103+AC104)/AG103),0,0.5*(AC103+AC104)/AG103)</f>
        <v>0</v>
      </c>
      <c r="AI103" s="81">
        <f t="shared" si="52"/>
        <v>0</v>
      </c>
      <c r="AJ103" s="82">
        <f t="shared" si="67"/>
        <v>0</v>
      </c>
      <c r="AK103" s="118">
        <f t="shared" si="58"/>
        <v>0</v>
      </c>
      <c r="AL103" s="118">
        <f t="shared" si="59"/>
        <v>0</v>
      </c>
      <c r="AM103" s="120">
        <f>AK103*InputData!I103</f>
        <v>0</v>
      </c>
      <c r="AN103" s="915">
        <f>AK103*LifeTable!G103*InputData!J103*EXP(-InputData!$BT$5*(B103-InputData!$B$1))</f>
        <v>0</v>
      </c>
      <c r="AO103" s="1026">
        <f>C103*(1-Q103)*LifeTable!G103</f>
        <v>0</v>
      </c>
      <c r="AP103" s="1027">
        <f>R103*LifeTable!G103</f>
        <v>0</v>
      </c>
      <c r="AQ103" s="1026">
        <f>T103*(1-AH103)*LifeTable!P103</f>
        <v>0</v>
      </c>
      <c r="AR103" s="1058">
        <f>AI103*LifeTable!P103</f>
        <v>0</v>
      </c>
      <c r="AS103" s="56">
        <f>(AQ103-AO103)*EXP(-InputData!$BT$6*(B103-InputData!$B$1))</f>
        <v>0</v>
      </c>
      <c r="AT103" s="58">
        <f>(AR103-AP103)*EXP(-InputData!$BT$6*(B103-InputData!$B$1))</f>
        <v>0</v>
      </c>
      <c r="AU103" s="1055">
        <v>98</v>
      </c>
    </row>
    <row r="104" spans="1:47">
      <c r="A104" t="s">
        <v>13</v>
      </c>
      <c r="B104">
        <f t="shared" si="60"/>
        <v>196</v>
      </c>
      <c r="C104" s="80">
        <f>InputData!G104*InputData!BX104</f>
        <v>0</v>
      </c>
      <c r="D104" s="81">
        <v>0</v>
      </c>
      <c r="E104" s="13">
        <f>InputData!H104*InputData!CC104</f>
        <v>0</v>
      </c>
      <c r="F104" s="81">
        <v>0</v>
      </c>
      <c r="G104" s="82">
        <f t="shared" si="36"/>
        <v>0</v>
      </c>
      <c r="H104" s="81">
        <f t="shared" si="53"/>
        <v>0</v>
      </c>
      <c r="I104" s="81">
        <f t="shared" si="37"/>
        <v>1</v>
      </c>
      <c r="J104" s="81">
        <f t="shared" si="38"/>
        <v>1</v>
      </c>
      <c r="K104" s="82">
        <f t="shared" si="61"/>
        <v>0</v>
      </c>
      <c r="L104" s="11">
        <f t="shared" si="62"/>
        <v>0</v>
      </c>
      <c r="M104" s="81">
        <f t="shared" si="63"/>
        <v>0</v>
      </c>
      <c r="N104" s="11">
        <f t="shared" si="39"/>
        <v>0</v>
      </c>
      <c r="O104" s="11">
        <f t="shared" si="40"/>
        <v>0</v>
      </c>
      <c r="P104" s="11">
        <f t="shared" si="54"/>
        <v>0</v>
      </c>
      <c r="Q104" s="81">
        <f>IF(ISERROR(0.5*(L104+L105)/P104),0,0.5*(L104+L105)/P104)</f>
        <v>0</v>
      </c>
      <c r="R104" s="81">
        <f t="shared" si="42"/>
        <v>0</v>
      </c>
      <c r="S104" s="570">
        <f>((Exposure!BF105*Exposure!BH105-1)*InputData!CH104+1)</f>
        <v>1</v>
      </c>
      <c r="T104" s="260">
        <f t="shared" si="55"/>
        <v>0</v>
      </c>
      <c r="U104" s="10">
        <f t="shared" si="43"/>
        <v>0</v>
      </c>
      <c r="V104" s="10">
        <f t="shared" si="44"/>
        <v>0</v>
      </c>
      <c r="W104" s="91">
        <f t="shared" si="45"/>
        <v>0</v>
      </c>
      <c r="X104" s="81">
        <f t="shared" si="46"/>
        <v>0</v>
      </c>
      <c r="Y104" s="81">
        <f t="shared" si="56"/>
        <v>0</v>
      </c>
      <c r="Z104" s="81">
        <f t="shared" si="47"/>
        <v>1</v>
      </c>
      <c r="AA104" s="81">
        <f t="shared" si="48"/>
        <v>1</v>
      </c>
      <c r="AB104" s="82">
        <f t="shared" si="64"/>
        <v>0</v>
      </c>
      <c r="AC104" s="11">
        <f t="shared" si="65"/>
        <v>0</v>
      </c>
      <c r="AD104" s="81">
        <f t="shared" si="66"/>
        <v>0</v>
      </c>
      <c r="AE104" s="11">
        <f t="shared" si="49"/>
        <v>0</v>
      </c>
      <c r="AF104" s="11">
        <f t="shared" si="50"/>
        <v>0</v>
      </c>
      <c r="AG104" s="11">
        <f t="shared" si="57"/>
        <v>0</v>
      </c>
      <c r="AH104" s="81">
        <f>IF(ISERROR(0.5*(AC104+AC105)/AG104),0,0.5*(AC104+AC105)/AG104)</f>
        <v>0</v>
      </c>
      <c r="AI104" s="81">
        <f t="shared" si="52"/>
        <v>0</v>
      </c>
      <c r="AJ104" s="82">
        <f t="shared" si="67"/>
        <v>0</v>
      </c>
      <c r="AK104" s="118">
        <f t="shared" si="58"/>
        <v>0</v>
      </c>
      <c r="AL104" s="118">
        <f t="shared" si="59"/>
        <v>0</v>
      </c>
      <c r="AM104" s="120">
        <f>AK104*InputData!I104</f>
        <v>0</v>
      </c>
      <c r="AN104" s="915">
        <f>AK104*LifeTable!G104*InputData!J104*EXP(-InputData!$BT$5*(B104-InputData!$B$1))</f>
        <v>0</v>
      </c>
      <c r="AO104" s="1026">
        <f>C104*(1-Q104)*LifeTable!G104</f>
        <v>0</v>
      </c>
      <c r="AP104" s="1027">
        <f>R104*LifeTable!G104</f>
        <v>0</v>
      </c>
      <c r="AQ104" s="1026">
        <f>T104*(1-AH104)*LifeTable!P104</f>
        <v>0</v>
      </c>
      <c r="AR104" s="1058">
        <f>AI104*LifeTable!P104</f>
        <v>0</v>
      </c>
      <c r="AS104" s="56">
        <f>(AQ104-AO104)*EXP(-InputData!$BT$6*(B104-InputData!$B$1))</f>
        <v>0</v>
      </c>
      <c r="AT104" s="58">
        <f>(AR104-AP104)*EXP(-InputData!$BT$6*(B104-InputData!$B$1))</f>
        <v>0</v>
      </c>
      <c r="AU104" s="1055">
        <v>99</v>
      </c>
    </row>
    <row r="105" spans="1:47" ht="13.5" thickBot="1">
      <c r="A105" t="s">
        <v>13</v>
      </c>
      <c r="B105">
        <f t="shared" si="60"/>
        <v>197</v>
      </c>
      <c r="C105" s="80">
        <f>InputData!G105*InputData!BX105</f>
        <v>0</v>
      </c>
      <c r="D105" s="81">
        <v>0</v>
      </c>
      <c r="E105" s="13">
        <f>InputData!H105*InputData!CC105</f>
        <v>0</v>
      </c>
      <c r="F105" s="81">
        <v>0</v>
      </c>
      <c r="G105" s="92">
        <f t="shared" si="36"/>
        <v>0</v>
      </c>
      <c r="H105" s="93">
        <f t="shared" si="53"/>
        <v>0</v>
      </c>
      <c r="I105" s="93">
        <f t="shared" si="37"/>
        <v>1</v>
      </c>
      <c r="J105" s="93">
        <f t="shared" si="38"/>
        <v>1</v>
      </c>
      <c r="K105" s="82">
        <f t="shared" si="61"/>
        <v>0</v>
      </c>
      <c r="L105" s="11">
        <f t="shared" si="62"/>
        <v>0</v>
      </c>
      <c r="M105" s="81">
        <f t="shared" si="63"/>
        <v>0</v>
      </c>
      <c r="N105" s="94">
        <f t="shared" si="39"/>
        <v>0</v>
      </c>
      <c r="O105" s="94">
        <f t="shared" si="40"/>
        <v>0</v>
      </c>
      <c r="P105" s="94"/>
      <c r="Q105" s="93"/>
      <c r="R105" s="93"/>
      <c r="S105" s="571">
        <f>((Exposure!BF106*Exposure!BH106-1)*InputData!CH105+1)</f>
        <v>1</v>
      </c>
      <c r="T105" s="260">
        <f t="shared" si="55"/>
        <v>0</v>
      </c>
      <c r="U105" s="10">
        <f t="shared" si="43"/>
        <v>0</v>
      </c>
      <c r="V105" s="10">
        <f t="shared" si="44"/>
        <v>0</v>
      </c>
      <c r="W105" s="91">
        <f t="shared" si="45"/>
        <v>0</v>
      </c>
      <c r="X105" s="93">
        <f t="shared" si="46"/>
        <v>0</v>
      </c>
      <c r="Y105" s="93">
        <f t="shared" si="56"/>
        <v>0</v>
      </c>
      <c r="Z105" s="93">
        <f t="shared" si="47"/>
        <v>1</v>
      </c>
      <c r="AA105" s="93">
        <f t="shared" si="48"/>
        <v>1</v>
      </c>
      <c r="AB105" s="82">
        <f t="shared" si="64"/>
        <v>0</v>
      </c>
      <c r="AC105" s="11">
        <f t="shared" si="65"/>
        <v>0</v>
      </c>
      <c r="AD105" s="81">
        <f t="shared" si="66"/>
        <v>0</v>
      </c>
      <c r="AE105" s="94">
        <f t="shared" si="49"/>
        <v>0</v>
      </c>
      <c r="AF105" s="94">
        <f t="shared" si="50"/>
        <v>0</v>
      </c>
      <c r="AG105" s="94"/>
      <c r="AH105" s="93"/>
      <c r="AI105" s="93"/>
      <c r="AJ105" s="92">
        <f t="shared" si="67"/>
        <v>0</v>
      </c>
      <c r="AK105" s="119">
        <f t="shared" si="58"/>
        <v>0</v>
      </c>
      <c r="AL105" s="119">
        <f t="shared" si="59"/>
        <v>0</v>
      </c>
      <c r="AM105" s="121">
        <f>AK105*InputData!I105</f>
        <v>0</v>
      </c>
      <c r="AN105" s="916">
        <f>AK105*LifeTable!G105*InputData!J105*EXP(-InputData!$BT$5*(B105-InputData!$B$1))</f>
        <v>0</v>
      </c>
      <c r="AO105" s="1029">
        <f>C105*(1-Q105)*LifeTable!G105</f>
        <v>0</v>
      </c>
      <c r="AP105" s="1030">
        <f>R105*LifeTable!G105</f>
        <v>0</v>
      </c>
      <c r="AQ105" s="1029">
        <f>T105*(1-AH105)*LifeTable!P105</f>
        <v>0</v>
      </c>
      <c r="AR105" s="1059">
        <f>AI105*LifeTable!P105</f>
        <v>0</v>
      </c>
      <c r="AS105" s="62">
        <f>(AQ105-AO105)*EXP(-InputData!$BT$6*(B105-InputData!$B$1))</f>
        <v>0</v>
      </c>
      <c r="AT105" s="61">
        <f>(AR105-AP105)*EXP(-InputData!$BT$6*(B105-InputData!$B$1))</f>
        <v>0</v>
      </c>
      <c r="AU105" s="1056">
        <v>100</v>
      </c>
    </row>
    <row r="106" spans="1:47">
      <c r="A106" t="s">
        <v>14</v>
      </c>
      <c r="B106">
        <f>InputData!$B$1</f>
        <v>97</v>
      </c>
      <c r="C106" s="80">
        <f>InputData!G106*InputData!BX106</f>
        <v>6.0900000000000003E-2</v>
      </c>
      <c r="D106" s="87">
        <v>0</v>
      </c>
      <c r="E106" s="13">
        <f>InputData!H106*InputData!CC106</f>
        <v>0.52</v>
      </c>
      <c r="F106" s="84">
        <v>0</v>
      </c>
      <c r="G106" s="81">
        <f t="shared" si="36"/>
        <v>0.58089999999999997</v>
      </c>
      <c r="H106" s="81">
        <f t="shared" si="53"/>
        <v>0.45910000000000001</v>
      </c>
      <c r="I106" s="81">
        <f t="shared" si="37"/>
        <v>0.59452054797019438</v>
      </c>
      <c r="J106" s="81">
        <f t="shared" si="38"/>
        <v>0.94091732680426032</v>
      </c>
      <c r="K106" s="83">
        <v>1000</v>
      </c>
      <c r="L106" s="4">
        <v>0</v>
      </c>
      <c r="M106" s="4">
        <v>0</v>
      </c>
      <c r="N106" s="4">
        <f t="shared" si="39"/>
        <v>1000</v>
      </c>
      <c r="O106" s="4">
        <f t="shared" si="40"/>
        <v>1000</v>
      </c>
      <c r="P106" s="4">
        <f t="shared" si="54"/>
        <v>993.43357500199363</v>
      </c>
      <c r="Q106" s="81">
        <f t="shared" ref="Q106:Q137" si="68">IF(ISERROR(0.5*(L106+L107)/P106),0,0.5*(L106+L107)/P106)</f>
        <v>2.312677181241567E-2</v>
      </c>
      <c r="R106" s="81">
        <f t="shared" ref="R106:R137" si="69">IF(ISERROR((M107-M106)/P106),0,(M107-M106)/P106)</f>
        <v>1.3219655874814221E-2</v>
      </c>
      <c r="S106" s="569">
        <f>((Exposure!BF107*Exposure!BH107-1)*InputData!CH106+1)</f>
        <v>0.93460118751055943</v>
      </c>
      <c r="T106" s="576">
        <f t="shared" si="55"/>
        <v>5.6917212319393069E-2</v>
      </c>
      <c r="U106" s="572">
        <f t="shared" si="43"/>
        <v>0</v>
      </c>
      <c r="V106" s="572">
        <f t="shared" si="44"/>
        <v>0.52</v>
      </c>
      <c r="W106" s="573">
        <f t="shared" si="45"/>
        <v>0</v>
      </c>
      <c r="X106" s="81">
        <f t="shared" si="46"/>
        <v>0.57691721231939308</v>
      </c>
      <c r="Y106" s="81">
        <f t="shared" si="56"/>
        <v>0.46308278768060696</v>
      </c>
      <c r="Z106" s="81">
        <f t="shared" si="47"/>
        <v>0.59452054797019438</v>
      </c>
      <c r="AA106" s="81">
        <f t="shared" si="48"/>
        <v>0.94467227335576009</v>
      </c>
      <c r="AB106" s="83">
        <f>K106</f>
        <v>1000</v>
      </c>
      <c r="AC106" s="4">
        <v>0</v>
      </c>
      <c r="AD106" s="4">
        <v>0</v>
      </c>
      <c r="AE106" s="4">
        <f t="shared" si="49"/>
        <v>1000</v>
      </c>
      <c r="AF106" s="4">
        <f t="shared" si="50"/>
        <v>1000</v>
      </c>
      <c r="AG106" s="4">
        <f t="shared" si="57"/>
        <v>993.85460014484636</v>
      </c>
      <c r="AH106" s="87">
        <f t="shared" ref="AH106:AH137" si="70">IF(ISERROR(0.5*(AC106+AC107)/AG106),0,0.5*(AC106+AC107)/AG106)</f>
        <v>2.1651520719258254E-2</v>
      </c>
      <c r="AI106" s="575">
        <f t="shared" ref="AI106:AI137" si="71">IF(ISERROR((AD107-AD106)/AG106),0,(AD107-AD106)/AG106)</f>
        <v>1.236679863283432E-2</v>
      </c>
      <c r="AJ106" s="599">
        <f t="shared" si="67"/>
        <v>-3.9827876806069334E-3</v>
      </c>
      <c r="AK106" s="600">
        <f t="shared" si="58"/>
        <v>-1.4752510931574161E-3</v>
      </c>
      <c r="AL106" s="600">
        <f t="shared" si="59"/>
        <v>-8.5285724197990166E-4</v>
      </c>
      <c r="AM106" s="601">
        <f>AK106*InputData!I106</f>
        <v>-1.9900782976714664E-4</v>
      </c>
      <c r="AN106" s="915">
        <f>AK106*LifeTable!G106*InputData!J106*EXP(-InputData!$BT$5*(B106-InputData!$B$1))</f>
        <v>-18757.921117696231</v>
      </c>
      <c r="AO106" s="1021">
        <f>C106*(1-Q106)*LifeTable!G106</f>
        <v>338.32966333425861</v>
      </c>
      <c r="AP106" s="1022">
        <f>R106*LifeTable!G106</f>
        <v>75.180416318521608</v>
      </c>
      <c r="AQ106" s="1021">
        <f>T106*(1-AH106)*LifeTable!P106</f>
        <v>316.98362183635419</v>
      </c>
      <c r="AR106" s="1057">
        <f>AI106*LifeTable!P106</f>
        <v>70.397448241765673</v>
      </c>
      <c r="AS106" s="989">
        <f>(AQ106-AO106)*EXP(-InputData!$BT$6*(B106-InputData!$B$1))</f>
        <v>-21.346041497904423</v>
      </c>
      <c r="AT106" s="1025">
        <f>(AR106-AP106)*EXP(-InputData!$BT$6*(B106-InputData!$B$1))</f>
        <v>-4.7829680767559353</v>
      </c>
      <c r="AU106" s="1054">
        <v>0</v>
      </c>
    </row>
    <row r="107" spans="1:47">
      <c r="A107" t="s">
        <v>14</v>
      </c>
      <c r="B107">
        <f t="shared" si="60"/>
        <v>98</v>
      </c>
      <c r="C107" s="80">
        <f>InputData!G107*InputData!BX107</f>
        <v>6.5600842480104365E-2</v>
      </c>
      <c r="D107" s="81">
        <v>0</v>
      </c>
      <c r="E107" s="13">
        <f>InputData!H107*InputData!CC107</f>
        <v>0.53990890576613138</v>
      </c>
      <c r="F107" s="90">
        <v>0</v>
      </c>
      <c r="G107" s="81">
        <f t="shared" si="36"/>
        <v>0.60550974824623571</v>
      </c>
      <c r="H107" s="81">
        <f t="shared" si="53"/>
        <v>0.47430806328602704</v>
      </c>
      <c r="I107" s="81">
        <f t="shared" si="37"/>
        <v>0.58280133979752036</v>
      </c>
      <c r="J107" s="81">
        <f t="shared" si="38"/>
        <v>0.93650460255096346</v>
      </c>
      <c r="K107" s="82">
        <f>IF($B107&gt;100,0,IF(H106&gt;0.0000000001,(2*(J106-I106)*(K106*(E106+D106+F106)+L106*D106)+K106*(J106*(H106-G106)+I106*(H106+G106)))/(2*H106),K106))</f>
        <v>940.91732680426026</v>
      </c>
      <c r="L107" s="11">
        <f>IF($B107&gt;100,0,IF(H106&gt;0.0000000001,-((J106-I106)*(2*((E106+D106+F106)*(K106+L106)-G106*K106+F106*K106)-L106*G106)-L106*H106*(J106+I106))/(2*H106),L106))</f>
        <v>45.949823199726872</v>
      </c>
      <c r="M107" s="81">
        <f>IF($B107&gt;100,0,IF(H106&gt;0.0000000001,((2*(L106*(E106+F106)+K106*F106)-G106*(K106+L106))*(J106-I106)-H106*(K106+L106)*(J106+I106)+2*H106*(K106+L106+M106))/(2*H106),M106))</f>
        <v>13.1328499960128</v>
      </c>
      <c r="N107" s="11">
        <f t="shared" si="39"/>
        <v>1000</v>
      </c>
      <c r="O107" s="11">
        <f t="shared" si="40"/>
        <v>986.86715000398715</v>
      </c>
      <c r="P107" s="11">
        <f t="shared" si="54"/>
        <v>970.42500657046367</v>
      </c>
      <c r="Q107" s="81">
        <f t="shared" si="68"/>
        <v>6.1189313115616428E-2</v>
      </c>
      <c r="R107" s="81">
        <f t="shared" si="69"/>
        <v>3.3886479268770864E-2</v>
      </c>
      <c r="S107" s="570">
        <f>((Exposure!BF108*Exposure!BH108-1)*InputData!CH107+1)</f>
        <v>0.93215628856241528</v>
      </c>
      <c r="T107" s="260">
        <f t="shared" si="55"/>
        <v>6.1150237852821712E-2</v>
      </c>
      <c r="U107" s="10">
        <f t="shared" si="43"/>
        <v>0</v>
      </c>
      <c r="V107" s="10">
        <f t="shared" si="44"/>
        <v>0.53990890576613138</v>
      </c>
      <c r="W107" s="91">
        <f t="shared" si="45"/>
        <v>0</v>
      </c>
      <c r="X107" s="81">
        <f t="shared" si="46"/>
        <v>0.60105914361895307</v>
      </c>
      <c r="Y107" s="81">
        <f t="shared" si="56"/>
        <v>0.47875866791330968</v>
      </c>
      <c r="Z107" s="81">
        <f t="shared" si="47"/>
        <v>0.58280133979752036</v>
      </c>
      <c r="AA107" s="81">
        <f t="shared" si="48"/>
        <v>0.94068190312990396</v>
      </c>
      <c r="AB107" s="82">
        <f>IF($B107&gt;100,0,IF(Y106&gt;0.0000000001,(2*(AA106-Z106)*(AB106*(V106+U106+W106)+AC106*U106)+AB106*(AA106*(Y106-X106)+Z106*(Y106+X106)))/(2*Y106),AB106))</f>
        <v>944.67227335576013</v>
      </c>
      <c r="AC107" s="11">
        <f>IF($B107&gt;100,0,IF(Y106&gt;0.0000000001,-((AA106-Z106)*(2*((V106+U106+W106)*(AB106+AC106)-X106*AB106+W106*AB106)-AC106*X106)-AC106*Y106*(AA106+Z106))/(2*Y106),AC106))</f>
        <v>43.036926933932534</v>
      </c>
      <c r="AD107" s="81">
        <f>IF($B107&gt;100,0,IF(Y106&gt;0.0000000001,((2*(AC106*(V106+W106)+AB106*W106)-X106*(AB106+AC106))*(AA106-Z106)-Y106*(AB106+AC106)*(AA106+Z106)+2*Y106*(AB106+AC106+AD106))/(2*Y106),AD106))</f>
        <v>12.290799710307386</v>
      </c>
      <c r="AE107" s="11">
        <f t="shared" si="49"/>
        <v>1000.0000000000001</v>
      </c>
      <c r="AF107" s="11">
        <f t="shared" si="50"/>
        <v>987.70920028969272</v>
      </c>
      <c r="AG107" s="11">
        <f t="shared" si="57"/>
        <v>972.30454744620113</v>
      </c>
      <c r="AH107" s="81">
        <f t="shared" si="70"/>
        <v>5.7235518384969465E-2</v>
      </c>
      <c r="AI107" s="81">
        <f t="shared" si="71"/>
        <v>3.1686888401278201E-2</v>
      </c>
      <c r="AJ107" s="82">
        <f t="shared" si="67"/>
        <v>-4.4506046272826533E-3</v>
      </c>
      <c r="AK107" s="118">
        <f t="shared" si="58"/>
        <v>-3.9537947306469631E-3</v>
      </c>
      <c r="AL107" s="118">
        <f t="shared" si="59"/>
        <v>-2.1995908674926623E-3</v>
      </c>
      <c r="AM107" s="120">
        <f>AK107*InputData!I107</f>
        <v>-5.3335741443634585E-4</v>
      </c>
      <c r="AN107" s="915">
        <f>AK107*LifeTable!G107*InputData!J107*EXP(-InputData!$BT$5*(B107-InputData!$B$1))</f>
        <v>-34711.553976117328</v>
      </c>
      <c r="AO107" s="1026">
        <f>C107*(1-Q107)*LifeTable!G107</f>
        <v>249.19655300669586</v>
      </c>
      <c r="AP107" s="1027">
        <f>R107*LifeTable!G107</f>
        <v>137.11375924730876</v>
      </c>
      <c r="AQ107" s="1026">
        <f>T107*(1-AH107)*LifeTable!P107</f>
        <v>234.36612064397247</v>
      </c>
      <c r="AR107" s="1058">
        <f>AI107*LifeTable!P107</f>
        <v>128.81696503592238</v>
      </c>
      <c r="AS107" s="56">
        <f>(AQ107-AO107)*EXP(-InputData!$BT$6*(B107-InputData!$B$1))</f>
        <v>-14.8304323627234</v>
      </c>
      <c r="AT107" s="58">
        <f>(AR107-AP107)*EXP(-InputData!$BT$6*(B107-InputData!$B$1))</f>
        <v>-8.2967942113863842</v>
      </c>
      <c r="AU107" s="1055">
        <v>1</v>
      </c>
    </row>
    <row r="108" spans="1:47">
      <c r="A108" t="s">
        <v>14</v>
      </c>
      <c r="B108">
        <f t="shared" si="60"/>
        <v>99</v>
      </c>
      <c r="C108" s="80">
        <f>InputData!G108*InputData!BX108</f>
        <v>6.977569301230184E-2</v>
      </c>
      <c r="D108" s="81">
        <v>0</v>
      </c>
      <c r="E108" s="13">
        <f>InputData!H108*InputData!CC108</f>
        <v>0.5569646725371149</v>
      </c>
      <c r="F108" s="90">
        <v>0</v>
      </c>
      <c r="G108" s="81">
        <f t="shared" si="36"/>
        <v>0.6267403655494167</v>
      </c>
      <c r="H108" s="81">
        <f t="shared" si="53"/>
        <v>0.48718897952481305</v>
      </c>
      <c r="I108" s="81">
        <f t="shared" si="37"/>
        <v>0.57294550440703829</v>
      </c>
      <c r="J108" s="81">
        <f t="shared" si="38"/>
        <v>0.93260298581284995</v>
      </c>
      <c r="K108" s="82">
        <f t="shared" ref="K108:K171" si="72">IF($B108&gt;100,0,IF(H107&gt;0.0000000001,(2*(J107-I107)*(K107*(E107+D107+F107)+L107*D107)+K107*(J107*(H107-G107)+I107*(H107+G107)))/(2*H107),K107))</f>
        <v>881.1734071721387</v>
      </c>
      <c r="L108" s="11">
        <f t="shared" ref="L108:L171" si="73">IF($B108&gt;100,0,IF(H107&gt;0.0000000001,-((J107-I107)*(2*((E107+D107+F107)*(K107+L107)-G107*K107+F107*K107)-L107*G107)-L107*H107*(J107+I107))/(2*H107),L107))</f>
        <v>72.8094559648016</v>
      </c>
      <c r="M108" s="81">
        <f t="shared" ref="M108:M171" si="74">IF($B108&gt;100,0,IF(H107&gt;0.0000000001,((2*(L107*(E107+F107)+K107*F107)-G107*(K107+L107))*(J107-I107)-H107*(K107+L107)*(J107+I107)+2*H107*(K107+L107+M107))/(2*H107),M107))</f>
        <v>46.017136863059648</v>
      </c>
      <c r="N108" s="11">
        <f t="shared" si="39"/>
        <v>1000</v>
      </c>
      <c r="O108" s="11">
        <f t="shared" si="40"/>
        <v>953.9828631369403</v>
      </c>
      <c r="P108" s="11">
        <f t="shared" si="54"/>
        <v>931.43667535717725</v>
      </c>
      <c r="Q108" s="81">
        <f t="shared" si="68"/>
        <v>8.584319107537533E-2</v>
      </c>
      <c r="R108" s="81">
        <f t="shared" si="69"/>
        <v>4.8411638442553764E-2</v>
      </c>
      <c r="S108" s="570">
        <f>((Exposure!BF109*Exposure!BH109-1)*InputData!CH108+1)</f>
        <v>0.93073138307136205</v>
      </c>
      <c r="T108" s="260">
        <f t="shared" si="55"/>
        <v>6.4942427262102462E-2</v>
      </c>
      <c r="U108" s="10">
        <f t="shared" si="43"/>
        <v>0</v>
      </c>
      <c r="V108" s="10">
        <f t="shared" si="44"/>
        <v>0.5569646725371149</v>
      </c>
      <c r="W108" s="91">
        <f t="shared" si="45"/>
        <v>0</v>
      </c>
      <c r="X108" s="81">
        <f t="shared" si="46"/>
        <v>0.62190709979921732</v>
      </c>
      <c r="Y108" s="81">
        <f t="shared" si="56"/>
        <v>0.49202224527501243</v>
      </c>
      <c r="Z108" s="81">
        <f t="shared" si="47"/>
        <v>0.57294550440703829</v>
      </c>
      <c r="AA108" s="81">
        <f t="shared" si="48"/>
        <v>0.93712141446990593</v>
      </c>
      <c r="AB108" s="82">
        <f t="shared" ref="AB108:AB171" si="75">IF($B108&gt;100,0,IF(Y107&gt;0.0000000001,(2*(AA107-Z107)*(AB107*(V107+U107+W107)+AC107*U107)+AB107*(AA107*(Y107-X107)+Z107*(Y107+X107)))/(2*Y107),AB107))</f>
        <v>888.63611193434917</v>
      </c>
      <c r="AC108" s="11">
        <f t="shared" ref="AC108:AC171" si="76">IF($B108&gt;100,0,IF(Y107&gt;0.0000000001,-((AA107-Z107)*(2*((V107+U107+W107)*(AB107+AC107)-X107*AB107+W107*AB107)-AC107*X107)-AC107*Y107*(AA107+Z107))/(2*Y107),AC107))</f>
        <v>68.263782668360392</v>
      </c>
      <c r="AD108" s="81">
        <f t="shared" ref="AD108:AD171" si="77">IF($B108&gt;100,0,IF(Y107&gt;0.0000000001,((2*(AC107*(V107+W107)+AB107*W107)-X107*(AB107+AC107))*(AA107-Z107)-Y107*(AB107+AC107)*(AA107+Z107)+2*Y107*(AB107+AC107+AD107))/(2*Y107),AD107))</f>
        <v>43.10010539729047</v>
      </c>
      <c r="AE108" s="11">
        <f t="shared" si="49"/>
        <v>1000</v>
      </c>
      <c r="AF108" s="11">
        <f t="shared" si="50"/>
        <v>956.89989460270954</v>
      </c>
      <c r="AG108" s="11">
        <f t="shared" si="57"/>
        <v>935.74305425669422</v>
      </c>
      <c r="AH108" s="81">
        <f t="shared" si="70"/>
        <v>8.0198333148894227E-2</v>
      </c>
      <c r="AI108" s="81">
        <f t="shared" si="71"/>
        <v>4.5219337188286787E-2</v>
      </c>
      <c r="AJ108" s="82">
        <f t="shared" si="67"/>
        <v>-4.8332657501993781E-3</v>
      </c>
      <c r="AK108" s="118">
        <f t="shared" si="58"/>
        <v>-5.6448579264811033E-3</v>
      </c>
      <c r="AL108" s="118">
        <f t="shared" si="59"/>
        <v>-3.1923012542669771E-3</v>
      </c>
      <c r="AM108" s="120">
        <f>AK108*InputData!I108</f>
        <v>-7.6147777859874514E-4</v>
      </c>
      <c r="AN108" s="915">
        <f>AK108*LifeTable!G108*InputData!J108*EXP(-InputData!$BT$5*(B108-InputData!$B$1))</f>
        <v>-33897.997357571548</v>
      </c>
      <c r="AO108" s="1026">
        <f>C108*(1-Q108)*LifeTable!G108</f>
        <v>181.9153589953404</v>
      </c>
      <c r="AP108" s="1027">
        <f>R108*LifeTable!G108</f>
        <v>138.06839997256603</v>
      </c>
      <c r="AQ108" s="1026">
        <f>T108*(1-AH108)*LifeTable!P108</f>
        <v>172.31737003664051</v>
      </c>
      <c r="AR108" s="1058">
        <f>AI108*LifeTable!P108</f>
        <v>130.4459323178103</v>
      </c>
      <c r="AS108" s="56">
        <f>(AQ108-AO108)*EXP(-InputData!$BT$6*(B108-InputData!$B$1))</f>
        <v>-9.5979889586998866</v>
      </c>
      <c r="AT108" s="58">
        <f>(AR108-AP108)*EXP(-InputData!$BT$6*(B108-InputData!$B$1))</f>
        <v>-7.6224676547557237</v>
      </c>
      <c r="AU108" s="1055">
        <v>2</v>
      </c>
    </row>
    <row r="109" spans="1:47">
      <c r="A109" t="s">
        <v>14</v>
      </c>
      <c r="B109">
        <f t="shared" si="60"/>
        <v>100</v>
      </c>
      <c r="C109" s="80">
        <f>InputData!G109*InputData!BX109</f>
        <v>7.1249112675175919E-2</v>
      </c>
      <c r="D109" s="81">
        <v>0</v>
      </c>
      <c r="E109" s="13">
        <f>InputData!H109*InputData!CC109</f>
        <v>0.55887032285189109</v>
      </c>
      <c r="F109" s="90">
        <v>0</v>
      </c>
      <c r="G109" s="81">
        <f t="shared" si="36"/>
        <v>0.63011943552706695</v>
      </c>
      <c r="H109" s="81">
        <f t="shared" si="53"/>
        <v>0.48762121017671517</v>
      </c>
      <c r="I109" s="81">
        <f t="shared" si="37"/>
        <v>0.57185471029239121</v>
      </c>
      <c r="J109" s="81">
        <f t="shared" si="38"/>
        <v>0.93122988206334356</v>
      </c>
      <c r="K109" s="82">
        <f t="shared" si="72"/>
        <v>821.78495054761879</v>
      </c>
      <c r="L109" s="11">
        <f t="shared" si="73"/>
        <v>87.1055370297954</v>
      </c>
      <c r="M109" s="81">
        <f t="shared" si="74"/>
        <v>91.109512422585638</v>
      </c>
      <c r="N109" s="11">
        <f t="shared" si="39"/>
        <v>999.99999999999989</v>
      </c>
      <c r="O109" s="11">
        <f t="shared" si="40"/>
        <v>908.89048757741421</v>
      </c>
      <c r="P109" s="11">
        <f t="shared" si="54"/>
        <v>0</v>
      </c>
      <c r="Q109" s="81">
        <f t="shared" si="68"/>
        <v>0</v>
      </c>
      <c r="R109" s="81">
        <f t="shared" si="69"/>
        <v>0</v>
      </c>
      <c r="S109" s="570">
        <f>((Exposure!BF110*Exposure!BH110-1)*InputData!CH109+1)</f>
        <v>0.93621517976190871</v>
      </c>
      <c r="T109" s="260">
        <f t="shared" si="55"/>
        <v>6.6704500831066313E-2</v>
      </c>
      <c r="U109" s="10">
        <f t="shared" si="43"/>
        <v>0</v>
      </c>
      <c r="V109" s="10">
        <f t="shared" si="44"/>
        <v>0.55887032285189109</v>
      </c>
      <c r="W109" s="91">
        <f t="shared" si="45"/>
        <v>0</v>
      </c>
      <c r="X109" s="81">
        <f t="shared" si="46"/>
        <v>0.62557482368295736</v>
      </c>
      <c r="Y109" s="81">
        <f t="shared" si="56"/>
        <v>0.49216582202082476</v>
      </c>
      <c r="Z109" s="81">
        <f t="shared" si="47"/>
        <v>0.57185471029239121</v>
      </c>
      <c r="AA109" s="81">
        <f t="shared" si="48"/>
        <v>0.93547159157609416</v>
      </c>
      <c r="AB109" s="82">
        <f t="shared" si="75"/>
        <v>832.75993016495488</v>
      </c>
      <c r="AC109" s="11">
        <f t="shared" si="76"/>
        <v>81.826283745723927</v>
      </c>
      <c r="AD109" s="81">
        <f t="shared" si="77"/>
        <v>85.413786089321263</v>
      </c>
      <c r="AE109" s="11">
        <f t="shared" si="49"/>
        <v>1000</v>
      </c>
      <c r="AF109" s="11">
        <f t="shared" si="50"/>
        <v>914.58621391067879</v>
      </c>
      <c r="AG109" s="11">
        <f t="shared" si="57"/>
        <v>0</v>
      </c>
      <c r="AH109" s="81">
        <f t="shared" si="70"/>
        <v>0</v>
      </c>
      <c r="AI109" s="81">
        <f t="shared" si="71"/>
        <v>0</v>
      </c>
      <c r="AJ109" s="82">
        <f t="shared" si="67"/>
        <v>-4.5446118441096056E-3</v>
      </c>
      <c r="AK109" s="118">
        <f t="shared" si="58"/>
        <v>0</v>
      </c>
      <c r="AL109" s="118">
        <f t="shared" si="59"/>
        <v>0</v>
      </c>
      <c r="AM109" s="120">
        <f>AK109*InputData!I109</f>
        <v>0</v>
      </c>
      <c r="AN109" s="915">
        <f>AK109*LifeTable!G109*InputData!J109*EXP(-InputData!$BT$5*(B109-InputData!$B$1))</f>
        <v>0</v>
      </c>
      <c r="AO109" s="1026">
        <f>C109*(1-Q109)*LifeTable!G109</f>
        <v>395.88174666327302</v>
      </c>
      <c r="AP109" s="1027">
        <f>R109*LifeTable!G109</f>
        <v>0</v>
      </c>
      <c r="AQ109" s="1026">
        <f>T109*(1-AH109)*LifeTable!P109</f>
        <v>376.68576375510429</v>
      </c>
      <c r="AR109" s="1058">
        <f>AI109*LifeTable!P109</f>
        <v>0</v>
      </c>
      <c r="AS109" s="56">
        <f>(AQ109-AO109)*EXP(-InputData!$BT$6*(B109-InputData!$B$1))</f>
        <v>-19.19598290816873</v>
      </c>
      <c r="AT109" s="58">
        <f>(AR109-AP109)*EXP(-InputData!$BT$6*(B109-InputData!$B$1))</f>
        <v>0</v>
      </c>
      <c r="AU109" s="1055">
        <v>3</v>
      </c>
    </row>
    <row r="110" spans="1:47">
      <c r="A110" t="s">
        <v>14</v>
      </c>
      <c r="B110">
        <f t="shared" si="60"/>
        <v>101</v>
      </c>
      <c r="C110" s="80">
        <f>InputData!G110*InputData!BX110</f>
        <v>0</v>
      </c>
      <c r="D110" s="81">
        <v>0</v>
      </c>
      <c r="E110" s="13">
        <f>InputData!H110*InputData!CC110</f>
        <v>0</v>
      </c>
      <c r="F110" s="90">
        <v>0</v>
      </c>
      <c r="G110" s="81">
        <f t="shared" si="36"/>
        <v>0</v>
      </c>
      <c r="H110" s="81">
        <f t="shared" si="53"/>
        <v>0</v>
      </c>
      <c r="I110" s="81">
        <f t="shared" si="37"/>
        <v>1</v>
      </c>
      <c r="J110" s="81">
        <f t="shared" si="38"/>
        <v>1</v>
      </c>
      <c r="K110" s="82">
        <f t="shared" si="72"/>
        <v>0</v>
      </c>
      <c r="L110" s="11">
        <f t="shared" si="73"/>
        <v>0</v>
      </c>
      <c r="M110" s="81">
        <f t="shared" si="74"/>
        <v>0</v>
      </c>
      <c r="N110" s="11">
        <f t="shared" si="39"/>
        <v>0</v>
      </c>
      <c r="O110" s="11">
        <f t="shared" si="40"/>
        <v>0</v>
      </c>
      <c r="P110" s="11">
        <f t="shared" si="54"/>
        <v>0</v>
      </c>
      <c r="Q110" s="81">
        <f t="shared" si="68"/>
        <v>0</v>
      </c>
      <c r="R110" s="81">
        <f t="shared" si="69"/>
        <v>0</v>
      </c>
      <c r="S110" s="570">
        <f>((Exposure!BF111*Exposure!BH111-1)*InputData!CH110+1)</f>
        <v>1</v>
      </c>
      <c r="T110" s="260">
        <f t="shared" si="55"/>
        <v>0</v>
      </c>
      <c r="U110" s="10">
        <f t="shared" si="43"/>
        <v>0</v>
      </c>
      <c r="V110" s="10">
        <f t="shared" si="44"/>
        <v>0</v>
      </c>
      <c r="W110" s="91">
        <f t="shared" si="45"/>
        <v>0</v>
      </c>
      <c r="X110" s="81">
        <f t="shared" si="46"/>
        <v>0</v>
      </c>
      <c r="Y110" s="81">
        <f t="shared" si="56"/>
        <v>0</v>
      </c>
      <c r="Z110" s="81">
        <f t="shared" si="47"/>
        <v>1</v>
      </c>
      <c r="AA110" s="81">
        <f t="shared" si="48"/>
        <v>1</v>
      </c>
      <c r="AB110" s="82">
        <f t="shared" si="75"/>
        <v>0</v>
      </c>
      <c r="AC110" s="11">
        <f t="shared" si="76"/>
        <v>0</v>
      </c>
      <c r="AD110" s="81">
        <f t="shared" si="77"/>
        <v>0</v>
      </c>
      <c r="AE110" s="11">
        <f t="shared" si="49"/>
        <v>0</v>
      </c>
      <c r="AF110" s="11">
        <f t="shared" si="50"/>
        <v>0</v>
      </c>
      <c r="AG110" s="11">
        <f t="shared" si="57"/>
        <v>0</v>
      </c>
      <c r="AH110" s="81">
        <f t="shared" si="70"/>
        <v>0</v>
      </c>
      <c r="AI110" s="81">
        <f t="shared" si="71"/>
        <v>0</v>
      </c>
      <c r="AJ110" s="82">
        <f t="shared" si="67"/>
        <v>0</v>
      </c>
      <c r="AK110" s="118">
        <f t="shared" si="58"/>
        <v>0</v>
      </c>
      <c r="AL110" s="118">
        <f t="shared" si="59"/>
        <v>0</v>
      </c>
      <c r="AM110" s="120">
        <f>AK110*InputData!I110</f>
        <v>0</v>
      </c>
      <c r="AN110" s="915">
        <f>AK110*LifeTable!G110*InputData!J110*EXP(-InputData!$BT$5*(B110-InputData!$B$1))</f>
        <v>0</v>
      </c>
      <c r="AO110" s="1026">
        <f>C110*(1-Q110)*LifeTable!G110</f>
        <v>0</v>
      </c>
      <c r="AP110" s="1027">
        <f>R110*LifeTable!G110</f>
        <v>0</v>
      </c>
      <c r="AQ110" s="1026">
        <f>T110*(1-AH110)*LifeTable!P110</f>
        <v>0</v>
      </c>
      <c r="AR110" s="1058">
        <f>AI110*LifeTable!P110</f>
        <v>0</v>
      </c>
      <c r="AS110" s="56">
        <f>(AQ110-AO110)*EXP(-InputData!$BT$6*(B110-InputData!$B$1))</f>
        <v>0</v>
      </c>
      <c r="AT110" s="58">
        <f>(AR110-AP110)*EXP(-InputData!$BT$6*(B110-InputData!$B$1))</f>
        <v>0</v>
      </c>
      <c r="AU110" s="1055">
        <v>4</v>
      </c>
    </row>
    <row r="111" spans="1:47">
      <c r="A111" t="s">
        <v>14</v>
      </c>
      <c r="B111">
        <f t="shared" si="60"/>
        <v>102</v>
      </c>
      <c r="C111" s="80">
        <f>InputData!G111*InputData!BX111</f>
        <v>0</v>
      </c>
      <c r="D111" s="81">
        <v>0</v>
      </c>
      <c r="E111" s="13">
        <f>InputData!H111*InputData!CC111</f>
        <v>0</v>
      </c>
      <c r="F111" s="90">
        <v>0</v>
      </c>
      <c r="G111" s="81">
        <f t="shared" si="36"/>
        <v>0</v>
      </c>
      <c r="H111" s="81">
        <f t="shared" si="53"/>
        <v>0</v>
      </c>
      <c r="I111" s="81">
        <f t="shared" si="37"/>
        <v>1</v>
      </c>
      <c r="J111" s="81">
        <f t="shared" si="38"/>
        <v>1</v>
      </c>
      <c r="K111" s="82">
        <f t="shared" si="72"/>
        <v>0</v>
      </c>
      <c r="L111" s="11">
        <f t="shared" si="73"/>
        <v>0</v>
      </c>
      <c r="M111" s="81">
        <f t="shared" si="74"/>
        <v>0</v>
      </c>
      <c r="N111" s="11">
        <f t="shared" si="39"/>
        <v>0</v>
      </c>
      <c r="O111" s="11">
        <f t="shared" si="40"/>
        <v>0</v>
      </c>
      <c r="P111" s="11">
        <f t="shared" si="54"/>
        <v>0</v>
      </c>
      <c r="Q111" s="81">
        <f t="shared" si="68"/>
        <v>0</v>
      </c>
      <c r="R111" s="81">
        <f t="shared" si="69"/>
        <v>0</v>
      </c>
      <c r="S111" s="570">
        <f>((Exposure!BF112*Exposure!BH112-1)*InputData!CH111+1)</f>
        <v>1</v>
      </c>
      <c r="T111" s="260">
        <f t="shared" si="55"/>
        <v>0</v>
      </c>
      <c r="U111" s="10">
        <f t="shared" si="43"/>
        <v>0</v>
      </c>
      <c r="V111" s="10">
        <f t="shared" si="44"/>
        <v>0</v>
      </c>
      <c r="W111" s="91">
        <f t="shared" si="45"/>
        <v>0</v>
      </c>
      <c r="X111" s="81">
        <f t="shared" si="46"/>
        <v>0</v>
      </c>
      <c r="Y111" s="81">
        <f t="shared" si="56"/>
        <v>0</v>
      </c>
      <c r="Z111" s="81">
        <f t="shared" si="47"/>
        <v>1</v>
      </c>
      <c r="AA111" s="81">
        <f t="shared" si="48"/>
        <v>1</v>
      </c>
      <c r="AB111" s="82">
        <f t="shared" si="75"/>
        <v>0</v>
      </c>
      <c r="AC111" s="11">
        <f t="shared" si="76"/>
        <v>0</v>
      </c>
      <c r="AD111" s="81">
        <f t="shared" si="77"/>
        <v>0</v>
      </c>
      <c r="AE111" s="11">
        <f t="shared" si="49"/>
        <v>0</v>
      </c>
      <c r="AF111" s="11">
        <f t="shared" si="50"/>
        <v>0</v>
      </c>
      <c r="AG111" s="11">
        <f t="shared" si="57"/>
        <v>0</v>
      </c>
      <c r="AH111" s="81">
        <f t="shared" si="70"/>
        <v>0</v>
      </c>
      <c r="AI111" s="81">
        <f t="shared" si="71"/>
        <v>0</v>
      </c>
      <c r="AJ111" s="82">
        <f t="shared" si="67"/>
        <v>0</v>
      </c>
      <c r="AK111" s="118">
        <f t="shared" si="58"/>
        <v>0</v>
      </c>
      <c r="AL111" s="118">
        <f t="shared" si="59"/>
        <v>0</v>
      </c>
      <c r="AM111" s="120">
        <f>AK111*InputData!I111</f>
        <v>0</v>
      </c>
      <c r="AN111" s="915">
        <f>AK111*LifeTable!G111*InputData!J111*EXP(-InputData!$BT$5*(B111-InputData!$B$1))</f>
        <v>0</v>
      </c>
      <c r="AO111" s="1026">
        <f>C111*(1-Q111)*LifeTable!G111</f>
        <v>0</v>
      </c>
      <c r="AP111" s="1027">
        <f>R111*LifeTable!G111</f>
        <v>0</v>
      </c>
      <c r="AQ111" s="1026">
        <f>T111*(1-AH111)*LifeTable!P111</f>
        <v>0</v>
      </c>
      <c r="AR111" s="1058">
        <f>AI111*LifeTable!P111</f>
        <v>0</v>
      </c>
      <c r="AS111" s="56">
        <f>(AQ111-AO111)*EXP(-InputData!$BT$6*(B111-InputData!$B$1))</f>
        <v>0</v>
      </c>
      <c r="AT111" s="58">
        <f>(AR111-AP111)*EXP(-InputData!$BT$6*(B111-InputData!$B$1))</f>
        <v>0</v>
      </c>
      <c r="AU111" s="1055">
        <v>5</v>
      </c>
    </row>
    <row r="112" spans="1:47">
      <c r="A112" t="s">
        <v>14</v>
      </c>
      <c r="B112">
        <f t="shared" si="60"/>
        <v>103</v>
      </c>
      <c r="C112" s="80">
        <f>InputData!G112*InputData!BX112</f>
        <v>0</v>
      </c>
      <c r="D112" s="81">
        <v>0</v>
      </c>
      <c r="E112" s="13">
        <f>InputData!H112*InputData!CC112</f>
        <v>0</v>
      </c>
      <c r="F112" s="90">
        <v>0</v>
      </c>
      <c r="G112" s="81">
        <f t="shared" si="36"/>
        <v>0</v>
      </c>
      <c r="H112" s="81">
        <f t="shared" si="53"/>
        <v>0</v>
      </c>
      <c r="I112" s="81">
        <f t="shared" si="37"/>
        <v>1</v>
      </c>
      <c r="J112" s="81">
        <f t="shared" si="38"/>
        <v>1</v>
      </c>
      <c r="K112" s="82">
        <f t="shared" si="72"/>
        <v>0</v>
      </c>
      <c r="L112" s="11">
        <f t="shared" si="73"/>
        <v>0</v>
      </c>
      <c r="M112" s="81">
        <f t="shared" si="74"/>
        <v>0</v>
      </c>
      <c r="N112" s="11">
        <f t="shared" si="39"/>
        <v>0</v>
      </c>
      <c r="O112" s="11">
        <f t="shared" si="40"/>
        <v>0</v>
      </c>
      <c r="P112" s="11">
        <f t="shared" si="54"/>
        <v>0</v>
      </c>
      <c r="Q112" s="81">
        <f t="shared" si="68"/>
        <v>0</v>
      </c>
      <c r="R112" s="81">
        <f t="shared" si="69"/>
        <v>0</v>
      </c>
      <c r="S112" s="570">
        <f>((Exposure!BF113*Exposure!BH113-1)*InputData!CH112+1)</f>
        <v>1</v>
      </c>
      <c r="T112" s="260">
        <f t="shared" si="55"/>
        <v>0</v>
      </c>
      <c r="U112" s="10">
        <f t="shared" si="43"/>
        <v>0</v>
      </c>
      <c r="V112" s="10">
        <f t="shared" si="44"/>
        <v>0</v>
      </c>
      <c r="W112" s="91">
        <f t="shared" si="45"/>
        <v>0</v>
      </c>
      <c r="X112" s="81">
        <f t="shared" si="46"/>
        <v>0</v>
      </c>
      <c r="Y112" s="81">
        <f t="shared" si="56"/>
        <v>0</v>
      </c>
      <c r="Z112" s="81">
        <f t="shared" si="47"/>
        <v>1</v>
      </c>
      <c r="AA112" s="81">
        <f t="shared" si="48"/>
        <v>1</v>
      </c>
      <c r="AB112" s="82">
        <f t="shared" si="75"/>
        <v>0</v>
      </c>
      <c r="AC112" s="11">
        <f t="shared" si="76"/>
        <v>0</v>
      </c>
      <c r="AD112" s="81">
        <f t="shared" si="77"/>
        <v>0</v>
      </c>
      <c r="AE112" s="11">
        <f t="shared" si="49"/>
        <v>0</v>
      </c>
      <c r="AF112" s="11">
        <f t="shared" si="50"/>
        <v>0</v>
      </c>
      <c r="AG112" s="11">
        <f t="shared" si="57"/>
        <v>0</v>
      </c>
      <c r="AH112" s="81">
        <f t="shared" si="70"/>
        <v>0</v>
      </c>
      <c r="AI112" s="81">
        <f t="shared" si="71"/>
        <v>0</v>
      </c>
      <c r="AJ112" s="82">
        <f t="shared" si="67"/>
        <v>0</v>
      </c>
      <c r="AK112" s="118">
        <f t="shared" si="58"/>
        <v>0</v>
      </c>
      <c r="AL112" s="118">
        <f t="shared" si="59"/>
        <v>0</v>
      </c>
      <c r="AM112" s="120">
        <f>AK112*InputData!I112</f>
        <v>0</v>
      </c>
      <c r="AN112" s="915">
        <f>AK112*LifeTable!G112*InputData!J112*EXP(-InputData!$BT$5*(B112-InputData!$B$1))</f>
        <v>0</v>
      </c>
      <c r="AO112" s="1026">
        <f>C112*(1-Q112)*LifeTable!G112</f>
        <v>0</v>
      </c>
      <c r="AP112" s="1027">
        <f>R112*LifeTable!G112</f>
        <v>0</v>
      </c>
      <c r="AQ112" s="1026">
        <f>T112*(1-AH112)*LifeTable!P112</f>
        <v>0</v>
      </c>
      <c r="AR112" s="1058">
        <f>AI112*LifeTable!P112</f>
        <v>0</v>
      </c>
      <c r="AS112" s="56">
        <f>(AQ112-AO112)*EXP(-InputData!$BT$6*(B112-InputData!$B$1))</f>
        <v>0</v>
      </c>
      <c r="AT112" s="58">
        <f>(AR112-AP112)*EXP(-InputData!$BT$6*(B112-InputData!$B$1))</f>
        <v>0</v>
      </c>
      <c r="AU112" s="1055">
        <v>6</v>
      </c>
    </row>
    <row r="113" spans="1:47">
      <c r="A113" t="s">
        <v>14</v>
      </c>
      <c r="B113">
        <f t="shared" si="60"/>
        <v>104</v>
      </c>
      <c r="C113" s="80">
        <f>InputData!G113*InputData!BX113</f>
        <v>0</v>
      </c>
      <c r="D113" s="81">
        <v>0</v>
      </c>
      <c r="E113" s="13">
        <f>InputData!H113*InputData!CC113</f>
        <v>0</v>
      </c>
      <c r="F113" s="90">
        <v>0</v>
      </c>
      <c r="G113" s="81">
        <f t="shared" si="36"/>
        <v>0</v>
      </c>
      <c r="H113" s="81">
        <f t="shared" si="53"/>
        <v>0</v>
      </c>
      <c r="I113" s="81">
        <f t="shared" si="37"/>
        <v>1</v>
      </c>
      <c r="J113" s="81">
        <f t="shared" si="38"/>
        <v>1</v>
      </c>
      <c r="K113" s="82">
        <f t="shared" si="72"/>
        <v>0</v>
      </c>
      <c r="L113" s="11">
        <f t="shared" si="73"/>
        <v>0</v>
      </c>
      <c r="M113" s="81">
        <f t="shared" si="74"/>
        <v>0</v>
      </c>
      <c r="N113" s="11">
        <f t="shared" si="39"/>
        <v>0</v>
      </c>
      <c r="O113" s="11">
        <f t="shared" si="40"/>
        <v>0</v>
      </c>
      <c r="P113" s="11">
        <f t="shared" si="54"/>
        <v>0</v>
      </c>
      <c r="Q113" s="81">
        <f t="shared" si="68"/>
        <v>0</v>
      </c>
      <c r="R113" s="81">
        <f t="shared" si="69"/>
        <v>0</v>
      </c>
      <c r="S113" s="570">
        <f>((Exposure!BF114*Exposure!BH114-1)*InputData!CH113+1)</f>
        <v>1</v>
      </c>
      <c r="T113" s="260">
        <f t="shared" si="55"/>
        <v>0</v>
      </c>
      <c r="U113" s="10">
        <f t="shared" si="43"/>
        <v>0</v>
      </c>
      <c r="V113" s="10">
        <f t="shared" si="44"/>
        <v>0</v>
      </c>
      <c r="W113" s="91">
        <f t="shared" si="45"/>
        <v>0</v>
      </c>
      <c r="X113" s="81">
        <f t="shared" si="46"/>
        <v>0</v>
      </c>
      <c r="Y113" s="81">
        <f t="shared" si="56"/>
        <v>0</v>
      </c>
      <c r="Z113" s="81">
        <f t="shared" si="47"/>
        <v>1</v>
      </c>
      <c r="AA113" s="81">
        <f t="shared" si="48"/>
        <v>1</v>
      </c>
      <c r="AB113" s="82">
        <f t="shared" si="75"/>
        <v>0</v>
      </c>
      <c r="AC113" s="11">
        <f t="shared" si="76"/>
        <v>0</v>
      </c>
      <c r="AD113" s="81">
        <f t="shared" si="77"/>
        <v>0</v>
      </c>
      <c r="AE113" s="11">
        <f t="shared" si="49"/>
        <v>0</v>
      </c>
      <c r="AF113" s="11">
        <f t="shared" si="50"/>
        <v>0</v>
      </c>
      <c r="AG113" s="11">
        <f t="shared" si="57"/>
        <v>0</v>
      </c>
      <c r="AH113" s="81">
        <f t="shared" si="70"/>
        <v>0</v>
      </c>
      <c r="AI113" s="81">
        <f t="shared" si="71"/>
        <v>0</v>
      </c>
      <c r="AJ113" s="82">
        <f t="shared" si="67"/>
        <v>0</v>
      </c>
      <c r="AK113" s="118">
        <f t="shared" si="58"/>
        <v>0</v>
      </c>
      <c r="AL113" s="118">
        <f t="shared" si="59"/>
        <v>0</v>
      </c>
      <c r="AM113" s="120">
        <f>AK113*InputData!I113</f>
        <v>0</v>
      </c>
      <c r="AN113" s="915">
        <f>AK113*LifeTable!G113*InputData!J113*EXP(-InputData!$BT$5*(B113-InputData!$B$1))</f>
        <v>0</v>
      </c>
      <c r="AO113" s="1026">
        <f>C113*(1-Q113)*LifeTable!G113</f>
        <v>0</v>
      </c>
      <c r="AP113" s="1027">
        <f>R113*LifeTable!G113</f>
        <v>0</v>
      </c>
      <c r="AQ113" s="1026">
        <f>T113*(1-AH113)*LifeTable!P113</f>
        <v>0</v>
      </c>
      <c r="AR113" s="1058">
        <f>AI113*LifeTable!P113</f>
        <v>0</v>
      </c>
      <c r="AS113" s="56">
        <f>(AQ113-AO113)*EXP(-InputData!$BT$6*(B113-InputData!$B$1))</f>
        <v>0</v>
      </c>
      <c r="AT113" s="58">
        <f>(AR113-AP113)*EXP(-InputData!$BT$6*(B113-InputData!$B$1))</f>
        <v>0</v>
      </c>
      <c r="AU113" s="1055">
        <v>7</v>
      </c>
    </row>
    <row r="114" spans="1:47">
      <c r="A114" t="s">
        <v>14</v>
      </c>
      <c r="B114">
        <f t="shared" si="60"/>
        <v>105</v>
      </c>
      <c r="C114" s="80">
        <f>InputData!G114*InputData!BX114</f>
        <v>0</v>
      </c>
      <c r="D114" s="81">
        <v>0</v>
      </c>
      <c r="E114" s="13">
        <f>InputData!H114*InputData!CC114</f>
        <v>0</v>
      </c>
      <c r="F114" s="90">
        <v>0</v>
      </c>
      <c r="G114" s="81">
        <f t="shared" si="36"/>
        <v>0</v>
      </c>
      <c r="H114" s="81">
        <f t="shared" si="53"/>
        <v>0</v>
      </c>
      <c r="I114" s="81">
        <f t="shared" si="37"/>
        <v>1</v>
      </c>
      <c r="J114" s="81">
        <f t="shared" si="38"/>
        <v>1</v>
      </c>
      <c r="K114" s="82">
        <f t="shared" si="72"/>
        <v>0</v>
      </c>
      <c r="L114" s="11">
        <f t="shared" si="73"/>
        <v>0</v>
      </c>
      <c r="M114" s="81">
        <f t="shared" si="74"/>
        <v>0</v>
      </c>
      <c r="N114" s="11">
        <f t="shared" si="39"/>
        <v>0</v>
      </c>
      <c r="O114" s="11">
        <f t="shared" si="40"/>
        <v>0</v>
      </c>
      <c r="P114" s="11">
        <f t="shared" si="54"/>
        <v>0</v>
      </c>
      <c r="Q114" s="81">
        <f t="shared" si="68"/>
        <v>0</v>
      </c>
      <c r="R114" s="81">
        <f t="shared" si="69"/>
        <v>0</v>
      </c>
      <c r="S114" s="570">
        <f>((Exposure!BF115*Exposure!BH115-1)*InputData!CH114+1)</f>
        <v>1</v>
      </c>
      <c r="T114" s="260">
        <f t="shared" si="55"/>
        <v>0</v>
      </c>
      <c r="U114" s="10">
        <f t="shared" si="43"/>
        <v>0</v>
      </c>
      <c r="V114" s="10">
        <f t="shared" si="44"/>
        <v>0</v>
      </c>
      <c r="W114" s="91">
        <f t="shared" si="45"/>
        <v>0</v>
      </c>
      <c r="X114" s="81">
        <f t="shared" si="46"/>
        <v>0</v>
      </c>
      <c r="Y114" s="81">
        <f t="shared" si="56"/>
        <v>0</v>
      </c>
      <c r="Z114" s="81">
        <f t="shared" si="47"/>
        <v>1</v>
      </c>
      <c r="AA114" s="81">
        <f t="shared" si="48"/>
        <v>1</v>
      </c>
      <c r="AB114" s="82">
        <f t="shared" si="75"/>
        <v>0</v>
      </c>
      <c r="AC114" s="11">
        <f t="shared" si="76"/>
        <v>0</v>
      </c>
      <c r="AD114" s="81">
        <f t="shared" si="77"/>
        <v>0</v>
      </c>
      <c r="AE114" s="11">
        <f t="shared" si="49"/>
        <v>0</v>
      </c>
      <c r="AF114" s="11">
        <f t="shared" si="50"/>
        <v>0</v>
      </c>
      <c r="AG114" s="11">
        <f t="shared" si="57"/>
        <v>0</v>
      </c>
      <c r="AH114" s="81">
        <f t="shared" si="70"/>
        <v>0</v>
      </c>
      <c r="AI114" s="81">
        <f t="shared" si="71"/>
        <v>0</v>
      </c>
      <c r="AJ114" s="82">
        <f t="shared" si="67"/>
        <v>0</v>
      </c>
      <c r="AK114" s="118">
        <f t="shared" si="58"/>
        <v>0</v>
      </c>
      <c r="AL114" s="118">
        <f t="shared" si="59"/>
        <v>0</v>
      </c>
      <c r="AM114" s="120">
        <f>AK114*InputData!I114</f>
        <v>0</v>
      </c>
      <c r="AN114" s="915">
        <f>AK114*LifeTable!G114*InputData!J114*EXP(-InputData!$BT$5*(B114-InputData!$B$1))</f>
        <v>0</v>
      </c>
      <c r="AO114" s="1026">
        <f>C114*(1-Q114)*LifeTable!G114</f>
        <v>0</v>
      </c>
      <c r="AP114" s="1027">
        <f>R114*LifeTable!G114</f>
        <v>0</v>
      </c>
      <c r="AQ114" s="1026">
        <f>T114*(1-AH114)*LifeTable!P114</f>
        <v>0</v>
      </c>
      <c r="AR114" s="1058">
        <f>AI114*LifeTable!P114</f>
        <v>0</v>
      </c>
      <c r="AS114" s="56">
        <f>(AQ114-AO114)*EXP(-InputData!$BT$6*(B114-InputData!$B$1))</f>
        <v>0</v>
      </c>
      <c r="AT114" s="58">
        <f>(AR114-AP114)*EXP(-InputData!$BT$6*(B114-InputData!$B$1))</f>
        <v>0</v>
      </c>
      <c r="AU114" s="1055">
        <v>8</v>
      </c>
    </row>
    <row r="115" spans="1:47">
      <c r="A115" t="s">
        <v>14</v>
      </c>
      <c r="B115">
        <f t="shared" si="60"/>
        <v>106</v>
      </c>
      <c r="C115" s="80">
        <f>InputData!G115*InputData!BX115</f>
        <v>0</v>
      </c>
      <c r="D115" s="81">
        <v>0</v>
      </c>
      <c r="E115" s="13">
        <f>InputData!H115*InputData!CC115</f>
        <v>0</v>
      </c>
      <c r="F115" s="90">
        <v>0</v>
      </c>
      <c r="G115" s="81">
        <f t="shared" si="36"/>
        <v>0</v>
      </c>
      <c r="H115" s="81">
        <f t="shared" si="53"/>
        <v>0</v>
      </c>
      <c r="I115" s="81">
        <f t="shared" si="37"/>
        <v>1</v>
      </c>
      <c r="J115" s="81">
        <f t="shared" si="38"/>
        <v>1</v>
      </c>
      <c r="K115" s="82">
        <f t="shared" si="72"/>
        <v>0</v>
      </c>
      <c r="L115" s="11">
        <f t="shared" si="73"/>
        <v>0</v>
      </c>
      <c r="M115" s="81">
        <f t="shared" si="74"/>
        <v>0</v>
      </c>
      <c r="N115" s="11">
        <f t="shared" si="39"/>
        <v>0</v>
      </c>
      <c r="O115" s="11">
        <f t="shared" si="40"/>
        <v>0</v>
      </c>
      <c r="P115" s="11">
        <f t="shared" si="54"/>
        <v>0</v>
      </c>
      <c r="Q115" s="81">
        <f t="shared" si="68"/>
        <v>0</v>
      </c>
      <c r="R115" s="81">
        <f t="shared" si="69"/>
        <v>0</v>
      </c>
      <c r="S115" s="570">
        <f>((Exposure!BF116*Exposure!BH116-1)*InputData!CH115+1)</f>
        <v>1</v>
      </c>
      <c r="T115" s="260">
        <f t="shared" si="55"/>
        <v>0</v>
      </c>
      <c r="U115" s="10">
        <f t="shared" si="43"/>
        <v>0</v>
      </c>
      <c r="V115" s="10">
        <f t="shared" si="44"/>
        <v>0</v>
      </c>
      <c r="W115" s="91">
        <f t="shared" si="45"/>
        <v>0</v>
      </c>
      <c r="X115" s="81">
        <f t="shared" si="46"/>
        <v>0</v>
      </c>
      <c r="Y115" s="81">
        <f t="shared" si="56"/>
        <v>0</v>
      </c>
      <c r="Z115" s="81">
        <f t="shared" si="47"/>
        <v>1</v>
      </c>
      <c r="AA115" s="81">
        <f t="shared" si="48"/>
        <v>1</v>
      </c>
      <c r="AB115" s="82">
        <f t="shared" si="75"/>
        <v>0</v>
      </c>
      <c r="AC115" s="11">
        <f t="shared" si="76"/>
        <v>0</v>
      </c>
      <c r="AD115" s="81">
        <f t="shared" si="77"/>
        <v>0</v>
      </c>
      <c r="AE115" s="11">
        <f t="shared" si="49"/>
        <v>0</v>
      </c>
      <c r="AF115" s="11">
        <f t="shared" si="50"/>
        <v>0</v>
      </c>
      <c r="AG115" s="11">
        <f t="shared" si="57"/>
        <v>0</v>
      </c>
      <c r="AH115" s="81">
        <f t="shared" si="70"/>
        <v>0</v>
      </c>
      <c r="AI115" s="81">
        <f t="shared" si="71"/>
        <v>0</v>
      </c>
      <c r="AJ115" s="82">
        <f t="shared" si="67"/>
        <v>0</v>
      </c>
      <c r="AK115" s="118">
        <f t="shared" si="58"/>
        <v>0</v>
      </c>
      <c r="AL115" s="118">
        <f t="shared" si="59"/>
        <v>0</v>
      </c>
      <c r="AM115" s="120">
        <f>AK115*InputData!I115</f>
        <v>0</v>
      </c>
      <c r="AN115" s="915">
        <f>AK115*LifeTable!G115*InputData!J115*EXP(-InputData!$BT$5*(B115-InputData!$B$1))</f>
        <v>0</v>
      </c>
      <c r="AO115" s="1026">
        <f>C115*(1-Q115)*LifeTable!G115</f>
        <v>0</v>
      </c>
      <c r="AP115" s="1027">
        <f>R115*LifeTable!G115</f>
        <v>0</v>
      </c>
      <c r="AQ115" s="1026">
        <f>T115*(1-AH115)*LifeTable!P115</f>
        <v>0</v>
      </c>
      <c r="AR115" s="1058">
        <f>AI115*LifeTable!P115</f>
        <v>0</v>
      </c>
      <c r="AS115" s="56">
        <f>(AQ115-AO115)*EXP(-InputData!$BT$6*(B115-InputData!$B$1))</f>
        <v>0</v>
      </c>
      <c r="AT115" s="58">
        <f>(AR115-AP115)*EXP(-InputData!$BT$6*(B115-InputData!$B$1))</f>
        <v>0</v>
      </c>
      <c r="AU115" s="1055">
        <v>9</v>
      </c>
    </row>
    <row r="116" spans="1:47">
      <c r="A116" t="s">
        <v>14</v>
      </c>
      <c r="B116">
        <f t="shared" si="60"/>
        <v>107</v>
      </c>
      <c r="C116" s="80">
        <f>InputData!G116*InputData!BX116</f>
        <v>0</v>
      </c>
      <c r="D116" s="81">
        <v>0</v>
      </c>
      <c r="E116" s="13">
        <f>InputData!H116*InputData!CC116</f>
        <v>0</v>
      </c>
      <c r="F116" s="90">
        <v>0</v>
      </c>
      <c r="G116" s="81">
        <f t="shared" si="36"/>
        <v>0</v>
      </c>
      <c r="H116" s="81">
        <f t="shared" si="53"/>
        <v>0</v>
      </c>
      <c r="I116" s="81">
        <f t="shared" si="37"/>
        <v>1</v>
      </c>
      <c r="J116" s="81">
        <f t="shared" si="38"/>
        <v>1</v>
      </c>
      <c r="K116" s="82">
        <f t="shared" si="72"/>
        <v>0</v>
      </c>
      <c r="L116" s="11">
        <f t="shared" si="73"/>
        <v>0</v>
      </c>
      <c r="M116" s="81">
        <f t="shared" si="74"/>
        <v>0</v>
      </c>
      <c r="N116" s="11">
        <f t="shared" si="39"/>
        <v>0</v>
      </c>
      <c r="O116" s="11">
        <f t="shared" si="40"/>
        <v>0</v>
      </c>
      <c r="P116" s="11">
        <f t="shared" si="54"/>
        <v>0</v>
      </c>
      <c r="Q116" s="81">
        <f t="shared" si="68"/>
        <v>0</v>
      </c>
      <c r="R116" s="81">
        <f t="shared" si="69"/>
        <v>0</v>
      </c>
      <c r="S116" s="570">
        <f>((Exposure!BF117*Exposure!BH117-1)*InputData!CH116+1)</f>
        <v>1</v>
      </c>
      <c r="T116" s="260">
        <f t="shared" si="55"/>
        <v>0</v>
      </c>
      <c r="U116" s="10">
        <f t="shared" si="43"/>
        <v>0</v>
      </c>
      <c r="V116" s="10">
        <f t="shared" si="44"/>
        <v>0</v>
      </c>
      <c r="W116" s="91">
        <f t="shared" si="45"/>
        <v>0</v>
      </c>
      <c r="X116" s="81">
        <f t="shared" si="46"/>
        <v>0</v>
      </c>
      <c r="Y116" s="81">
        <f t="shared" si="56"/>
        <v>0</v>
      </c>
      <c r="Z116" s="81">
        <f t="shared" si="47"/>
        <v>1</v>
      </c>
      <c r="AA116" s="81">
        <f t="shared" si="48"/>
        <v>1</v>
      </c>
      <c r="AB116" s="82">
        <f t="shared" si="75"/>
        <v>0</v>
      </c>
      <c r="AC116" s="11">
        <f t="shared" si="76"/>
        <v>0</v>
      </c>
      <c r="AD116" s="81">
        <f t="shared" si="77"/>
        <v>0</v>
      </c>
      <c r="AE116" s="11">
        <f t="shared" si="49"/>
        <v>0</v>
      </c>
      <c r="AF116" s="11">
        <f t="shared" si="50"/>
        <v>0</v>
      </c>
      <c r="AG116" s="11">
        <f t="shared" si="57"/>
        <v>0</v>
      </c>
      <c r="AH116" s="81">
        <f t="shared" si="70"/>
        <v>0</v>
      </c>
      <c r="AI116" s="81">
        <f t="shared" si="71"/>
        <v>0</v>
      </c>
      <c r="AJ116" s="82">
        <f t="shared" si="67"/>
        <v>0</v>
      </c>
      <c r="AK116" s="118">
        <f t="shared" si="58"/>
        <v>0</v>
      </c>
      <c r="AL116" s="118">
        <f t="shared" si="59"/>
        <v>0</v>
      </c>
      <c r="AM116" s="120">
        <f>AK116*InputData!I116</f>
        <v>0</v>
      </c>
      <c r="AN116" s="915">
        <f>AK116*LifeTable!G116*InputData!J116*EXP(-InputData!$BT$5*(B116-InputData!$B$1))</f>
        <v>0</v>
      </c>
      <c r="AO116" s="1026">
        <f>C116*(1-Q116)*LifeTable!G116</f>
        <v>0</v>
      </c>
      <c r="AP116" s="1027">
        <f>R116*LifeTable!G116</f>
        <v>0</v>
      </c>
      <c r="AQ116" s="1026">
        <f>T116*(1-AH116)*LifeTable!P116</f>
        <v>0</v>
      </c>
      <c r="AR116" s="1058">
        <f>AI116*LifeTable!P116</f>
        <v>0</v>
      </c>
      <c r="AS116" s="56">
        <f>(AQ116-AO116)*EXP(-InputData!$BT$6*(B116-InputData!$B$1))</f>
        <v>0</v>
      </c>
      <c r="AT116" s="58">
        <f>(AR116-AP116)*EXP(-InputData!$BT$6*(B116-InputData!$B$1))</f>
        <v>0</v>
      </c>
      <c r="AU116" s="1055">
        <v>10</v>
      </c>
    </row>
    <row r="117" spans="1:47">
      <c r="A117" t="s">
        <v>14</v>
      </c>
      <c r="B117">
        <f t="shared" si="60"/>
        <v>108</v>
      </c>
      <c r="C117" s="80">
        <f>InputData!G117*InputData!BX117</f>
        <v>0</v>
      </c>
      <c r="D117" s="81">
        <v>0</v>
      </c>
      <c r="E117" s="13">
        <f>InputData!H117*InputData!CC117</f>
        <v>0</v>
      </c>
      <c r="F117" s="90">
        <v>0</v>
      </c>
      <c r="G117" s="81">
        <f t="shared" si="36"/>
        <v>0</v>
      </c>
      <c r="H117" s="81">
        <f t="shared" si="53"/>
        <v>0</v>
      </c>
      <c r="I117" s="81">
        <f t="shared" si="37"/>
        <v>1</v>
      </c>
      <c r="J117" s="81">
        <f t="shared" si="38"/>
        <v>1</v>
      </c>
      <c r="K117" s="82">
        <f t="shared" si="72"/>
        <v>0</v>
      </c>
      <c r="L117" s="11">
        <f t="shared" si="73"/>
        <v>0</v>
      </c>
      <c r="M117" s="81">
        <f t="shared" si="74"/>
        <v>0</v>
      </c>
      <c r="N117" s="11">
        <f t="shared" si="39"/>
        <v>0</v>
      </c>
      <c r="O117" s="11">
        <f t="shared" si="40"/>
        <v>0</v>
      </c>
      <c r="P117" s="11">
        <f t="shared" si="54"/>
        <v>0</v>
      </c>
      <c r="Q117" s="81">
        <f t="shared" si="68"/>
        <v>0</v>
      </c>
      <c r="R117" s="81">
        <f t="shared" si="69"/>
        <v>0</v>
      </c>
      <c r="S117" s="570">
        <f>((Exposure!BF118*Exposure!BH118-1)*InputData!CH117+1)</f>
        <v>1</v>
      </c>
      <c r="T117" s="260">
        <f t="shared" si="55"/>
        <v>0</v>
      </c>
      <c r="U117" s="10">
        <f t="shared" si="43"/>
        <v>0</v>
      </c>
      <c r="V117" s="10">
        <f t="shared" si="44"/>
        <v>0</v>
      </c>
      <c r="W117" s="91">
        <f t="shared" si="45"/>
        <v>0</v>
      </c>
      <c r="X117" s="81">
        <f t="shared" si="46"/>
        <v>0</v>
      </c>
      <c r="Y117" s="81">
        <f t="shared" si="56"/>
        <v>0</v>
      </c>
      <c r="Z117" s="81">
        <f t="shared" si="47"/>
        <v>1</v>
      </c>
      <c r="AA117" s="81">
        <f t="shared" si="48"/>
        <v>1</v>
      </c>
      <c r="AB117" s="82">
        <f t="shared" si="75"/>
        <v>0</v>
      </c>
      <c r="AC117" s="11">
        <f t="shared" si="76"/>
        <v>0</v>
      </c>
      <c r="AD117" s="81">
        <f t="shared" si="77"/>
        <v>0</v>
      </c>
      <c r="AE117" s="11">
        <f t="shared" si="49"/>
        <v>0</v>
      </c>
      <c r="AF117" s="11">
        <f t="shared" si="50"/>
        <v>0</v>
      </c>
      <c r="AG117" s="11">
        <f t="shared" si="57"/>
        <v>0</v>
      </c>
      <c r="AH117" s="81">
        <f t="shared" si="70"/>
        <v>0</v>
      </c>
      <c r="AI117" s="81">
        <f t="shared" si="71"/>
        <v>0</v>
      </c>
      <c r="AJ117" s="82">
        <f t="shared" si="67"/>
        <v>0</v>
      </c>
      <c r="AK117" s="118">
        <f t="shared" si="58"/>
        <v>0</v>
      </c>
      <c r="AL117" s="118">
        <f t="shared" si="59"/>
        <v>0</v>
      </c>
      <c r="AM117" s="120">
        <f>AK117*InputData!I117</f>
        <v>0</v>
      </c>
      <c r="AN117" s="915">
        <f>AK117*LifeTable!G117*InputData!J117*EXP(-InputData!$BT$5*(B117-InputData!$B$1))</f>
        <v>0</v>
      </c>
      <c r="AO117" s="1026">
        <f>C117*(1-Q117)*LifeTable!G117</f>
        <v>0</v>
      </c>
      <c r="AP117" s="1027">
        <f>R117*LifeTable!G117</f>
        <v>0</v>
      </c>
      <c r="AQ117" s="1026">
        <f>T117*(1-AH117)*LifeTable!P117</f>
        <v>0</v>
      </c>
      <c r="AR117" s="1058">
        <f>AI117*LifeTable!P117</f>
        <v>0</v>
      </c>
      <c r="AS117" s="56">
        <f>(AQ117-AO117)*EXP(-InputData!$BT$6*(B117-InputData!$B$1))</f>
        <v>0</v>
      </c>
      <c r="AT117" s="58">
        <f>(AR117-AP117)*EXP(-InputData!$BT$6*(B117-InputData!$B$1))</f>
        <v>0</v>
      </c>
      <c r="AU117" s="1055">
        <v>11</v>
      </c>
    </row>
    <row r="118" spans="1:47">
      <c r="A118" t="s">
        <v>14</v>
      </c>
      <c r="B118">
        <f t="shared" si="60"/>
        <v>109</v>
      </c>
      <c r="C118" s="80">
        <f>InputData!G118*InputData!BX118</f>
        <v>0</v>
      </c>
      <c r="D118" s="81">
        <v>0</v>
      </c>
      <c r="E118" s="13">
        <f>InputData!H118*InputData!CC118</f>
        <v>0</v>
      </c>
      <c r="F118" s="90">
        <v>0</v>
      </c>
      <c r="G118" s="81">
        <f t="shared" si="36"/>
        <v>0</v>
      </c>
      <c r="H118" s="81">
        <f t="shared" si="53"/>
        <v>0</v>
      </c>
      <c r="I118" s="81">
        <f t="shared" si="37"/>
        <v>1</v>
      </c>
      <c r="J118" s="81">
        <f t="shared" si="38"/>
        <v>1</v>
      </c>
      <c r="K118" s="82">
        <f t="shared" si="72"/>
        <v>0</v>
      </c>
      <c r="L118" s="11">
        <f t="shared" si="73"/>
        <v>0</v>
      </c>
      <c r="M118" s="81">
        <f t="shared" si="74"/>
        <v>0</v>
      </c>
      <c r="N118" s="11">
        <f t="shared" si="39"/>
        <v>0</v>
      </c>
      <c r="O118" s="11">
        <f t="shared" si="40"/>
        <v>0</v>
      </c>
      <c r="P118" s="11">
        <f t="shared" si="54"/>
        <v>0</v>
      </c>
      <c r="Q118" s="81">
        <f t="shared" si="68"/>
        <v>0</v>
      </c>
      <c r="R118" s="81">
        <f t="shared" si="69"/>
        <v>0</v>
      </c>
      <c r="S118" s="570">
        <f>((Exposure!BF119*Exposure!BH119-1)*InputData!CH118+1)</f>
        <v>1</v>
      </c>
      <c r="T118" s="260">
        <f t="shared" si="55"/>
        <v>0</v>
      </c>
      <c r="U118" s="10">
        <f t="shared" si="43"/>
        <v>0</v>
      </c>
      <c r="V118" s="10">
        <f t="shared" si="44"/>
        <v>0</v>
      </c>
      <c r="W118" s="91">
        <f t="shared" si="45"/>
        <v>0</v>
      </c>
      <c r="X118" s="81">
        <f t="shared" si="46"/>
        <v>0</v>
      </c>
      <c r="Y118" s="81">
        <f t="shared" si="56"/>
        <v>0</v>
      </c>
      <c r="Z118" s="81">
        <f t="shared" si="47"/>
        <v>1</v>
      </c>
      <c r="AA118" s="81">
        <f t="shared" si="48"/>
        <v>1</v>
      </c>
      <c r="AB118" s="82">
        <f t="shared" si="75"/>
        <v>0</v>
      </c>
      <c r="AC118" s="11">
        <f t="shared" si="76"/>
        <v>0</v>
      </c>
      <c r="AD118" s="81">
        <f t="shared" si="77"/>
        <v>0</v>
      </c>
      <c r="AE118" s="11">
        <f t="shared" si="49"/>
        <v>0</v>
      </c>
      <c r="AF118" s="11">
        <f t="shared" si="50"/>
        <v>0</v>
      </c>
      <c r="AG118" s="11">
        <f t="shared" si="57"/>
        <v>0</v>
      </c>
      <c r="AH118" s="81">
        <f t="shared" si="70"/>
        <v>0</v>
      </c>
      <c r="AI118" s="81">
        <f t="shared" si="71"/>
        <v>0</v>
      </c>
      <c r="AJ118" s="82">
        <f t="shared" si="67"/>
        <v>0</v>
      </c>
      <c r="AK118" s="118">
        <f t="shared" si="58"/>
        <v>0</v>
      </c>
      <c r="AL118" s="118">
        <f t="shared" si="59"/>
        <v>0</v>
      </c>
      <c r="AM118" s="120">
        <f>AK118*InputData!I118</f>
        <v>0</v>
      </c>
      <c r="AN118" s="915">
        <f>AK118*LifeTable!G118*InputData!J118*EXP(-InputData!$BT$5*(B118-InputData!$B$1))</f>
        <v>0</v>
      </c>
      <c r="AO118" s="1026">
        <f>C118*(1-Q118)*LifeTable!G118</f>
        <v>0</v>
      </c>
      <c r="AP118" s="1027">
        <f>R118*LifeTable!G118</f>
        <v>0</v>
      </c>
      <c r="AQ118" s="1026">
        <f>T118*(1-AH118)*LifeTable!P118</f>
        <v>0</v>
      </c>
      <c r="AR118" s="1058">
        <f>AI118*LifeTable!P118</f>
        <v>0</v>
      </c>
      <c r="AS118" s="56">
        <f>(AQ118-AO118)*EXP(-InputData!$BT$6*(B118-InputData!$B$1))</f>
        <v>0</v>
      </c>
      <c r="AT118" s="58">
        <f>(AR118-AP118)*EXP(-InputData!$BT$6*(B118-InputData!$B$1))</f>
        <v>0</v>
      </c>
      <c r="AU118" s="1055">
        <v>12</v>
      </c>
    </row>
    <row r="119" spans="1:47">
      <c r="A119" t="s">
        <v>14</v>
      </c>
      <c r="B119">
        <f t="shared" si="60"/>
        <v>110</v>
      </c>
      <c r="C119" s="80">
        <f>InputData!G119*InputData!BX119</f>
        <v>0</v>
      </c>
      <c r="D119" s="81">
        <v>0</v>
      </c>
      <c r="E119" s="13">
        <f>InputData!H119*InputData!CC119</f>
        <v>0</v>
      </c>
      <c r="F119" s="90">
        <v>0</v>
      </c>
      <c r="G119" s="81">
        <f t="shared" si="36"/>
        <v>0</v>
      </c>
      <c r="H119" s="81">
        <f t="shared" si="53"/>
        <v>0</v>
      </c>
      <c r="I119" s="81">
        <f t="shared" si="37"/>
        <v>1</v>
      </c>
      <c r="J119" s="81">
        <f t="shared" si="38"/>
        <v>1</v>
      </c>
      <c r="K119" s="82">
        <f t="shared" si="72"/>
        <v>0</v>
      </c>
      <c r="L119" s="11">
        <f t="shared" si="73"/>
        <v>0</v>
      </c>
      <c r="M119" s="81">
        <f t="shared" si="74"/>
        <v>0</v>
      </c>
      <c r="N119" s="11">
        <f t="shared" si="39"/>
        <v>0</v>
      </c>
      <c r="O119" s="11">
        <f t="shared" si="40"/>
        <v>0</v>
      </c>
      <c r="P119" s="11">
        <f t="shared" si="54"/>
        <v>0</v>
      </c>
      <c r="Q119" s="81">
        <f t="shared" si="68"/>
        <v>0</v>
      </c>
      <c r="R119" s="81">
        <f t="shared" si="69"/>
        <v>0</v>
      </c>
      <c r="S119" s="570">
        <f>((Exposure!BF120*Exposure!BH120-1)*InputData!CH119+1)</f>
        <v>1</v>
      </c>
      <c r="T119" s="260">
        <f t="shared" si="55"/>
        <v>0</v>
      </c>
      <c r="U119" s="10">
        <f t="shared" si="43"/>
        <v>0</v>
      </c>
      <c r="V119" s="10">
        <f t="shared" si="44"/>
        <v>0</v>
      </c>
      <c r="W119" s="91">
        <f t="shared" si="45"/>
        <v>0</v>
      </c>
      <c r="X119" s="81">
        <f t="shared" si="46"/>
        <v>0</v>
      </c>
      <c r="Y119" s="81">
        <f t="shared" si="56"/>
        <v>0</v>
      </c>
      <c r="Z119" s="81">
        <f t="shared" si="47"/>
        <v>1</v>
      </c>
      <c r="AA119" s="81">
        <f t="shared" si="48"/>
        <v>1</v>
      </c>
      <c r="AB119" s="82">
        <f t="shared" si="75"/>
        <v>0</v>
      </c>
      <c r="AC119" s="11">
        <f t="shared" si="76"/>
        <v>0</v>
      </c>
      <c r="AD119" s="81">
        <f t="shared" si="77"/>
        <v>0</v>
      </c>
      <c r="AE119" s="11">
        <f t="shared" si="49"/>
        <v>0</v>
      </c>
      <c r="AF119" s="11">
        <f t="shared" si="50"/>
        <v>0</v>
      </c>
      <c r="AG119" s="11">
        <f t="shared" si="57"/>
        <v>0</v>
      </c>
      <c r="AH119" s="81">
        <f t="shared" si="70"/>
        <v>0</v>
      </c>
      <c r="AI119" s="81">
        <f t="shared" si="71"/>
        <v>0</v>
      </c>
      <c r="AJ119" s="82">
        <f t="shared" si="67"/>
        <v>0</v>
      </c>
      <c r="AK119" s="118">
        <f t="shared" si="58"/>
        <v>0</v>
      </c>
      <c r="AL119" s="118">
        <f t="shared" si="59"/>
        <v>0</v>
      </c>
      <c r="AM119" s="120">
        <f>AK119*InputData!I119</f>
        <v>0</v>
      </c>
      <c r="AN119" s="915">
        <f>AK119*LifeTable!G119*InputData!J119*EXP(-InputData!$BT$5*(B119-InputData!$B$1))</f>
        <v>0</v>
      </c>
      <c r="AO119" s="1026">
        <f>C119*(1-Q119)*LifeTable!G119</f>
        <v>0</v>
      </c>
      <c r="AP119" s="1027">
        <f>R119*LifeTable!G119</f>
        <v>0</v>
      </c>
      <c r="AQ119" s="1026">
        <f>T119*(1-AH119)*LifeTable!P119</f>
        <v>0</v>
      </c>
      <c r="AR119" s="1058">
        <f>AI119*LifeTable!P119</f>
        <v>0</v>
      </c>
      <c r="AS119" s="56">
        <f>(AQ119-AO119)*EXP(-InputData!$BT$6*(B119-InputData!$B$1))</f>
        <v>0</v>
      </c>
      <c r="AT119" s="58">
        <f>(AR119-AP119)*EXP(-InputData!$BT$6*(B119-InputData!$B$1))</f>
        <v>0</v>
      </c>
      <c r="AU119" s="1055">
        <v>13</v>
      </c>
    </row>
    <row r="120" spans="1:47">
      <c r="A120" t="s">
        <v>14</v>
      </c>
      <c r="B120">
        <f t="shared" si="60"/>
        <v>111</v>
      </c>
      <c r="C120" s="80">
        <f>InputData!G120*InputData!BX120</f>
        <v>0</v>
      </c>
      <c r="D120" s="81">
        <v>0</v>
      </c>
      <c r="E120" s="13">
        <f>InputData!H120*InputData!CC120</f>
        <v>0</v>
      </c>
      <c r="F120" s="90">
        <v>0</v>
      </c>
      <c r="G120" s="81">
        <f t="shared" si="36"/>
        <v>0</v>
      </c>
      <c r="H120" s="81">
        <f t="shared" si="53"/>
        <v>0</v>
      </c>
      <c r="I120" s="81">
        <f t="shared" si="37"/>
        <v>1</v>
      </c>
      <c r="J120" s="81">
        <f t="shared" si="38"/>
        <v>1</v>
      </c>
      <c r="K120" s="82">
        <f t="shared" si="72"/>
        <v>0</v>
      </c>
      <c r="L120" s="11">
        <f t="shared" si="73"/>
        <v>0</v>
      </c>
      <c r="M120" s="81">
        <f t="shared" si="74"/>
        <v>0</v>
      </c>
      <c r="N120" s="11">
        <f t="shared" si="39"/>
        <v>0</v>
      </c>
      <c r="O120" s="11">
        <f t="shared" si="40"/>
        <v>0</v>
      </c>
      <c r="P120" s="11">
        <f t="shared" si="54"/>
        <v>0</v>
      </c>
      <c r="Q120" s="81">
        <f t="shared" si="68"/>
        <v>0</v>
      </c>
      <c r="R120" s="81">
        <f t="shared" si="69"/>
        <v>0</v>
      </c>
      <c r="S120" s="570">
        <f>((Exposure!BF121*Exposure!BH121-1)*InputData!CH120+1)</f>
        <v>1</v>
      </c>
      <c r="T120" s="260">
        <f t="shared" si="55"/>
        <v>0</v>
      </c>
      <c r="U120" s="10">
        <f t="shared" si="43"/>
        <v>0</v>
      </c>
      <c r="V120" s="10">
        <f t="shared" si="44"/>
        <v>0</v>
      </c>
      <c r="W120" s="91">
        <f t="shared" si="45"/>
        <v>0</v>
      </c>
      <c r="X120" s="81">
        <f t="shared" si="46"/>
        <v>0</v>
      </c>
      <c r="Y120" s="81">
        <f t="shared" si="56"/>
        <v>0</v>
      </c>
      <c r="Z120" s="81">
        <f t="shared" si="47"/>
        <v>1</v>
      </c>
      <c r="AA120" s="81">
        <f t="shared" si="48"/>
        <v>1</v>
      </c>
      <c r="AB120" s="82">
        <f t="shared" si="75"/>
        <v>0</v>
      </c>
      <c r="AC120" s="11">
        <f t="shared" si="76"/>
        <v>0</v>
      </c>
      <c r="AD120" s="81">
        <f t="shared" si="77"/>
        <v>0</v>
      </c>
      <c r="AE120" s="11">
        <f t="shared" si="49"/>
        <v>0</v>
      </c>
      <c r="AF120" s="11">
        <f t="shared" si="50"/>
        <v>0</v>
      </c>
      <c r="AG120" s="11">
        <f t="shared" si="57"/>
        <v>0</v>
      </c>
      <c r="AH120" s="81">
        <f t="shared" si="70"/>
        <v>0</v>
      </c>
      <c r="AI120" s="81">
        <f t="shared" si="71"/>
        <v>0</v>
      </c>
      <c r="AJ120" s="82">
        <f t="shared" si="67"/>
        <v>0</v>
      </c>
      <c r="AK120" s="118">
        <f t="shared" si="58"/>
        <v>0</v>
      </c>
      <c r="AL120" s="118">
        <f t="shared" si="59"/>
        <v>0</v>
      </c>
      <c r="AM120" s="120">
        <f>AK120*InputData!I120</f>
        <v>0</v>
      </c>
      <c r="AN120" s="915">
        <f>AK120*LifeTable!G120*InputData!J120*EXP(-InputData!$BT$5*(B120-InputData!$B$1))</f>
        <v>0</v>
      </c>
      <c r="AO120" s="1026">
        <f>C120*(1-Q120)*LifeTable!G120</f>
        <v>0</v>
      </c>
      <c r="AP120" s="1027">
        <f>R120*LifeTable!G120</f>
        <v>0</v>
      </c>
      <c r="AQ120" s="1026">
        <f>T120*(1-AH120)*LifeTable!P120</f>
        <v>0</v>
      </c>
      <c r="AR120" s="1058">
        <f>AI120*LifeTable!P120</f>
        <v>0</v>
      </c>
      <c r="AS120" s="56">
        <f>(AQ120-AO120)*EXP(-InputData!$BT$6*(B120-InputData!$B$1))</f>
        <v>0</v>
      </c>
      <c r="AT120" s="58">
        <f>(AR120-AP120)*EXP(-InputData!$BT$6*(B120-InputData!$B$1))</f>
        <v>0</v>
      </c>
      <c r="AU120" s="1055">
        <v>14</v>
      </c>
    </row>
    <row r="121" spans="1:47">
      <c r="A121" t="s">
        <v>14</v>
      </c>
      <c r="B121">
        <f t="shared" si="60"/>
        <v>112</v>
      </c>
      <c r="C121" s="80">
        <f>InputData!G121*InputData!BX121</f>
        <v>0</v>
      </c>
      <c r="D121" s="81">
        <v>0</v>
      </c>
      <c r="E121" s="13">
        <f>InputData!H121*InputData!CC121</f>
        <v>0</v>
      </c>
      <c r="F121" s="90">
        <v>0</v>
      </c>
      <c r="G121" s="81">
        <f t="shared" si="36"/>
        <v>0</v>
      </c>
      <c r="H121" s="81">
        <f t="shared" si="53"/>
        <v>0</v>
      </c>
      <c r="I121" s="81">
        <f t="shared" si="37"/>
        <v>1</v>
      </c>
      <c r="J121" s="81">
        <f t="shared" si="38"/>
        <v>1</v>
      </c>
      <c r="K121" s="82">
        <f t="shared" si="72"/>
        <v>0</v>
      </c>
      <c r="L121" s="11">
        <f t="shared" si="73"/>
        <v>0</v>
      </c>
      <c r="M121" s="81">
        <f t="shared" si="74"/>
        <v>0</v>
      </c>
      <c r="N121" s="11">
        <f t="shared" si="39"/>
        <v>0</v>
      </c>
      <c r="O121" s="11">
        <f t="shared" si="40"/>
        <v>0</v>
      </c>
      <c r="P121" s="11">
        <f t="shared" si="54"/>
        <v>0</v>
      </c>
      <c r="Q121" s="81">
        <f t="shared" si="68"/>
        <v>0</v>
      </c>
      <c r="R121" s="81">
        <f t="shared" si="69"/>
        <v>0</v>
      </c>
      <c r="S121" s="570">
        <f>((Exposure!BF122*Exposure!BH122-1)*InputData!CH121+1)</f>
        <v>1</v>
      </c>
      <c r="T121" s="260">
        <f t="shared" si="55"/>
        <v>0</v>
      </c>
      <c r="U121" s="10">
        <f t="shared" si="43"/>
        <v>0</v>
      </c>
      <c r="V121" s="10">
        <f t="shared" si="44"/>
        <v>0</v>
      </c>
      <c r="W121" s="91">
        <f t="shared" si="45"/>
        <v>0</v>
      </c>
      <c r="X121" s="81">
        <f t="shared" si="46"/>
        <v>0</v>
      </c>
      <c r="Y121" s="81">
        <f t="shared" si="56"/>
        <v>0</v>
      </c>
      <c r="Z121" s="81">
        <f t="shared" si="47"/>
        <v>1</v>
      </c>
      <c r="AA121" s="81">
        <f t="shared" si="48"/>
        <v>1</v>
      </c>
      <c r="AB121" s="82">
        <f t="shared" si="75"/>
        <v>0</v>
      </c>
      <c r="AC121" s="11">
        <f t="shared" si="76"/>
        <v>0</v>
      </c>
      <c r="AD121" s="81">
        <f t="shared" si="77"/>
        <v>0</v>
      </c>
      <c r="AE121" s="11">
        <f t="shared" si="49"/>
        <v>0</v>
      </c>
      <c r="AF121" s="11">
        <f t="shared" si="50"/>
        <v>0</v>
      </c>
      <c r="AG121" s="11">
        <f t="shared" si="57"/>
        <v>0</v>
      </c>
      <c r="AH121" s="81">
        <f t="shared" si="70"/>
        <v>0</v>
      </c>
      <c r="AI121" s="81">
        <f t="shared" si="71"/>
        <v>0</v>
      </c>
      <c r="AJ121" s="82">
        <f t="shared" si="67"/>
        <v>0</v>
      </c>
      <c r="AK121" s="118">
        <f t="shared" si="58"/>
        <v>0</v>
      </c>
      <c r="AL121" s="118">
        <f t="shared" si="59"/>
        <v>0</v>
      </c>
      <c r="AM121" s="120">
        <f>AK121*InputData!I121</f>
        <v>0</v>
      </c>
      <c r="AN121" s="915">
        <f>AK121*LifeTable!G121*InputData!J121*EXP(-InputData!$BT$5*(B121-InputData!$B$1))</f>
        <v>0</v>
      </c>
      <c r="AO121" s="1026">
        <f>C121*(1-Q121)*LifeTable!G121</f>
        <v>0</v>
      </c>
      <c r="AP121" s="1027">
        <f>R121*LifeTable!G121</f>
        <v>0</v>
      </c>
      <c r="AQ121" s="1026">
        <f>T121*(1-AH121)*LifeTable!P121</f>
        <v>0</v>
      </c>
      <c r="AR121" s="1058">
        <f>AI121*LifeTable!P121</f>
        <v>0</v>
      </c>
      <c r="AS121" s="56">
        <f>(AQ121-AO121)*EXP(-InputData!$BT$6*(B121-InputData!$B$1))</f>
        <v>0</v>
      </c>
      <c r="AT121" s="58">
        <f>(AR121-AP121)*EXP(-InputData!$BT$6*(B121-InputData!$B$1))</f>
        <v>0</v>
      </c>
      <c r="AU121" s="1055">
        <v>15</v>
      </c>
    </row>
    <row r="122" spans="1:47">
      <c r="A122" t="s">
        <v>14</v>
      </c>
      <c r="B122">
        <f t="shared" si="60"/>
        <v>113</v>
      </c>
      <c r="C122" s="80">
        <f>InputData!G122*InputData!BX122</f>
        <v>0</v>
      </c>
      <c r="D122" s="81">
        <v>0</v>
      </c>
      <c r="E122" s="13">
        <f>InputData!H122*InputData!CC122</f>
        <v>0</v>
      </c>
      <c r="F122" s="90">
        <v>0</v>
      </c>
      <c r="G122" s="81">
        <f t="shared" si="36"/>
        <v>0</v>
      </c>
      <c r="H122" s="81">
        <f t="shared" si="53"/>
        <v>0</v>
      </c>
      <c r="I122" s="81">
        <f t="shared" si="37"/>
        <v>1</v>
      </c>
      <c r="J122" s="81">
        <f t="shared" si="38"/>
        <v>1</v>
      </c>
      <c r="K122" s="82">
        <f t="shared" si="72"/>
        <v>0</v>
      </c>
      <c r="L122" s="11">
        <f t="shared" si="73"/>
        <v>0</v>
      </c>
      <c r="M122" s="81">
        <f t="shared" si="74"/>
        <v>0</v>
      </c>
      <c r="N122" s="11">
        <f t="shared" si="39"/>
        <v>0</v>
      </c>
      <c r="O122" s="11">
        <f t="shared" si="40"/>
        <v>0</v>
      </c>
      <c r="P122" s="11">
        <f t="shared" si="54"/>
        <v>0</v>
      </c>
      <c r="Q122" s="81">
        <f t="shared" si="68"/>
        <v>0</v>
      </c>
      <c r="R122" s="81">
        <f t="shared" si="69"/>
        <v>0</v>
      </c>
      <c r="S122" s="570">
        <f>((Exposure!BF123*Exposure!BH123-1)*InputData!CH122+1)</f>
        <v>1</v>
      </c>
      <c r="T122" s="260">
        <f t="shared" si="55"/>
        <v>0</v>
      </c>
      <c r="U122" s="10">
        <f t="shared" si="43"/>
        <v>0</v>
      </c>
      <c r="V122" s="10">
        <f t="shared" si="44"/>
        <v>0</v>
      </c>
      <c r="W122" s="91">
        <f t="shared" si="45"/>
        <v>0</v>
      </c>
      <c r="X122" s="81">
        <f t="shared" si="46"/>
        <v>0</v>
      </c>
      <c r="Y122" s="81">
        <f t="shared" si="56"/>
        <v>0</v>
      </c>
      <c r="Z122" s="81">
        <f t="shared" si="47"/>
        <v>1</v>
      </c>
      <c r="AA122" s="81">
        <f t="shared" si="48"/>
        <v>1</v>
      </c>
      <c r="AB122" s="82">
        <f t="shared" si="75"/>
        <v>0</v>
      </c>
      <c r="AC122" s="11">
        <f t="shared" si="76"/>
        <v>0</v>
      </c>
      <c r="AD122" s="81">
        <f t="shared" si="77"/>
        <v>0</v>
      </c>
      <c r="AE122" s="11">
        <f t="shared" si="49"/>
        <v>0</v>
      </c>
      <c r="AF122" s="11">
        <f t="shared" si="50"/>
        <v>0</v>
      </c>
      <c r="AG122" s="11">
        <f t="shared" si="57"/>
        <v>0</v>
      </c>
      <c r="AH122" s="81">
        <f t="shared" si="70"/>
        <v>0</v>
      </c>
      <c r="AI122" s="81">
        <f t="shared" si="71"/>
        <v>0</v>
      </c>
      <c r="AJ122" s="82">
        <f t="shared" si="67"/>
        <v>0</v>
      </c>
      <c r="AK122" s="118">
        <f t="shared" si="58"/>
        <v>0</v>
      </c>
      <c r="AL122" s="118">
        <f t="shared" si="59"/>
        <v>0</v>
      </c>
      <c r="AM122" s="120">
        <f>AK122*InputData!I122</f>
        <v>0</v>
      </c>
      <c r="AN122" s="915">
        <f>AK122*LifeTable!G122*InputData!J122*EXP(-InputData!$BT$5*(B122-InputData!$B$1))</f>
        <v>0</v>
      </c>
      <c r="AO122" s="1026">
        <f>C122*(1-Q122)*LifeTable!G122</f>
        <v>0</v>
      </c>
      <c r="AP122" s="1027">
        <f>R122*LifeTable!G122</f>
        <v>0</v>
      </c>
      <c r="AQ122" s="1026">
        <f>T122*(1-AH122)*LifeTable!P122</f>
        <v>0</v>
      </c>
      <c r="AR122" s="1058">
        <f>AI122*LifeTable!P122</f>
        <v>0</v>
      </c>
      <c r="AS122" s="56">
        <f>(AQ122-AO122)*EXP(-InputData!$BT$6*(B122-InputData!$B$1))</f>
        <v>0</v>
      </c>
      <c r="AT122" s="58">
        <f>(AR122-AP122)*EXP(-InputData!$BT$6*(B122-InputData!$B$1))</f>
        <v>0</v>
      </c>
      <c r="AU122" s="1055">
        <v>16</v>
      </c>
    </row>
    <row r="123" spans="1:47">
      <c r="A123" t="s">
        <v>14</v>
      </c>
      <c r="B123">
        <f t="shared" si="60"/>
        <v>114</v>
      </c>
      <c r="C123" s="80">
        <f>InputData!G123*InputData!BX123</f>
        <v>0</v>
      </c>
      <c r="D123" s="81">
        <v>0</v>
      </c>
      <c r="E123" s="13">
        <f>InputData!H123*InputData!CC123</f>
        <v>0</v>
      </c>
      <c r="F123" s="90">
        <v>0</v>
      </c>
      <c r="G123" s="81">
        <f t="shared" si="36"/>
        <v>0</v>
      </c>
      <c r="H123" s="81">
        <f t="shared" si="53"/>
        <v>0</v>
      </c>
      <c r="I123" s="81">
        <f t="shared" si="37"/>
        <v>1</v>
      </c>
      <c r="J123" s="81">
        <f t="shared" si="38"/>
        <v>1</v>
      </c>
      <c r="K123" s="82">
        <f t="shared" si="72"/>
        <v>0</v>
      </c>
      <c r="L123" s="11">
        <f t="shared" si="73"/>
        <v>0</v>
      </c>
      <c r="M123" s="81">
        <f t="shared" si="74"/>
        <v>0</v>
      </c>
      <c r="N123" s="11">
        <f t="shared" si="39"/>
        <v>0</v>
      </c>
      <c r="O123" s="11">
        <f t="shared" si="40"/>
        <v>0</v>
      </c>
      <c r="P123" s="11">
        <f t="shared" si="54"/>
        <v>0</v>
      </c>
      <c r="Q123" s="81">
        <f t="shared" si="68"/>
        <v>0</v>
      </c>
      <c r="R123" s="81">
        <f t="shared" si="69"/>
        <v>0</v>
      </c>
      <c r="S123" s="570">
        <f>((Exposure!BF124*Exposure!BH124-1)*InputData!CH123+1)</f>
        <v>1</v>
      </c>
      <c r="T123" s="260">
        <f t="shared" si="55"/>
        <v>0</v>
      </c>
      <c r="U123" s="10">
        <f t="shared" si="43"/>
        <v>0</v>
      </c>
      <c r="V123" s="10">
        <f t="shared" si="44"/>
        <v>0</v>
      </c>
      <c r="W123" s="91">
        <f t="shared" si="45"/>
        <v>0</v>
      </c>
      <c r="X123" s="81">
        <f t="shared" si="46"/>
        <v>0</v>
      </c>
      <c r="Y123" s="81">
        <f t="shared" si="56"/>
        <v>0</v>
      </c>
      <c r="Z123" s="81">
        <f t="shared" si="47"/>
        <v>1</v>
      </c>
      <c r="AA123" s="81">
        <f t="shared" si="48"/>
        <v>1</v>
      </c>
      <c r="AB123" s="82">
        <f t="shared" si="75"/>
        <v>0</v>
      </c>
      <c r="AC123" s="11">
        <f t="shared" si="76"/>
        <v>0</v>
      </c>
      <c r="AD123" s="81">
        <f t="shared" si="77"/>
        <v>0</v>
      </c>
      <c r="AE123" s="11">
        <f t="shared" si="49"/>
        <v>0</v>
      </c>
      <c r="AF123" s="11">
        <f t="shared" si="50"/>
        <v>0</v>
      </c>
      <c r="AG123" s="11">
        <f t="shared" si="57"/>
        <v>0</v>
      </c>
      <c r="AH123" s="81">
        <f t="shared" si="70"/>
        <v>0</v>
      </c>
      <c r="AI123" s="81">
        <f t="shared" si="71"/>
        <v>0</v>
      </c>
      <c r="AJ123" s="82">
        <f t="shared" si="67"/>
        <v>0</v>
      </c>
      <c r="AK123" s="118">
        <f t="shared" si="58"/>
        <v>0</v>
      </c>
      <c r="AL123" s="118">
        <f t="shared" si="59"/>
        <v>0</v>
      </c>
      <c r="AM123" s="120">
        <f>AK123*InputData!I123</f>
        <v>0</v>
      </c>
      <c r="AN123" s="915">
        <f>AK123*LifeTable!G123*InputData!J123*EXP(-InputData!$BT$5*(B123-InputData!$B$1))</f>
        <v>0</v>
      </c>
      <c r="AO123" s="1026">
        <f>C123*(1-Q123)*LifeTable!G123</f>
        <v>0</v>
      </c>
      <c r="AP123" s="1027">
        <f>R123*LifeTable!G123</f>
        <v>0</v>
      </c>
      <c r="AQ123" s="1026">
        <f>T123*(1-AH123)*LifeTable!P123</f>
        <v>0</v>
      </c>
      <c r="AR123" s="1058">
        <f>AI123*LifeTable!P123</f>
        <v>0</v>
      </c>
      <c r="AS123" s="56">
        <f>(AQ123-AO123)*EXP(-InputData!$BT$6*(B123-InputData!$B$1))</f>
        <v>0</v>
      </c>
      <c r="AT123" s="58">
        <f>(AR123-AP123)*EXP(-InputData!$BT$6*(B123-InputData!$B$1))</f>
        <v>0</v>
      </c>
      <c r="AU123" s="1055">
        <v>17</v>
      </c>
    </row>
    <row r="124" spans="1:47">
      <c r="A124" t="s">
        <v>14</v>
      </c>
      <c r="B124">
        <f t="shared" si="60"/>
        <v>115</v>
      </c>
      <c r="C124" s="80">
        <f>InputData!G124*InputData!BX124</f>
        <v>0</v>
      </c>
      <c r="D124" s="81">
        <v>0</v>
      </c>
      <c r="E124" s="13">
        <f>InputData!H124*InputData!CC124</f>
        <v>0</v>
      </c>
      <c r="F124" s="90">
        <v>0</v>
      </c>
      <c r="G124" s="81">
        <f t="shared" si="36"/>
        <v>0</v>
      </c>
      <c r="H124" s="81">
        <f t="shared" si="53"/>
        <v>0</v>
      </c>
      <c r="I124" s="81">
        <f t="shared" si="37"/>
        <v>1</v>
      </c>
      <c r="J124" s="81">
        <f t="shared" si="38"/>
        <v>1</v>
      </c>
      <c r="K124" s="82">
        <f t="shared" si="72"/>
        <v>0</v>
      </c>
      <c r="L124" s="11">
        <f t="shared" si="73"/>
        <v>0</v>
      </c>
      <c r="M124" s="81">
        <f t="shared" si="74"/>
        <v>0</v>
      </c>
      <c r="N124" s="11">
        <f t="shared" si="39"/>
        <v>0</v>
      </c>
      <c r="O124" s="11">
        <f t="shared" si="40"/>
        <v>0</v>
      </c>
      <c r="P124" s="11">
        <f t="shared" si="54"/>
        <v>0</v>
      </c>
      <c r="Q124" s="81">
        <f t="shared" si="68"/>
        <v>0</v>
      </c>
      <c r="R124" s="81">
        <f t="shared" si="69"/>
        <v>0</v>
      </c>
      <c r="S124" s="570">
        <f>((Exposure!BF125*Exposure!BH125-1)*InputData!CH124+1)</f>
        <v>1</v>
      </c>
      <c r="T124" s="260">
        <f t="shared" si="55"/>
        <v>0</v>
      </c>
      <c r="U124" s="10">
        <f t="shared" si="43"/>
        <v>0</v>
      </c>
      <c r="V124" s="10">
        <f t="shared" si="44"/>
        <v>0</v>
      </c>
      <c r="W124" s="91">
        <f t="shared" si="45"/>
        <v>0</v>
      </c>
      <c r="X124" s="81">
        <f t="shared" si="46"/>
        <v>0</v>
      </c>
      <c r="Y124" s="81">
        <f t="shared" si="56"/>
        <v>0</v>
      </c>
      <c r="Z124" s="81">
        <f t="shared" si="47"/>
        <v>1</v>
      </c>
      <c r="AA124" s="81">
        <f t="shared" si="48"/>
        <v>1</v>
      </c>
      <c r="AB124" s="82">
        <f t="shared" si="75"/>
        <v>0</v>
      </c>
      <c r="AC124" s="11">
        <f t="shared" si="76"/>
        <v>0</v>
      </c>
      <c r="AD124" s="81">
        <f t="shared" si="77"/>
        <v>0</v>
      </c>
      <c r="AE124" s="11">
        <f t="shared" si="49"/>
        <v>0</v>
      </c>
      <c r="AF124" s="11">
        <f t="shared" si="50"/>
        <v>0</v>
      </c>
      <c r="AG124" s="11">
        <f t="shared" si="57"/>
        <v>0</v>
      </c>
      <c r="AH124" s="81">
        <f t="shared" si="70"/>
        <v>0</v>
      </c>
      <c r="AI124" s="81">
        <f t="shared" si="71"/>
        <v>0</v>
      </c>
      <c r="AJ124" s="82">
        <f t="shared" si="67"/>
        <v>0</v>
      </c>
      <c r="AK124" s="118">
        <f t="shared" si="58"/>
        <v>0</v>
      </c>
      <c r="AL124" s="118">
        <f t="shared" si="59"/>
        <v>0</v>
      </c>
      <c r="AM124" s="120">
        <f>AK124*InputData!I124</f>
        <v>0</v>
      </c>
      <c r="AN124" s="915">
        <f>AK124*LifeTable!G124*InputData!J124*EXP(-InputData!$BT$5*(B124-InputData!$B$1))</f>
        <v>0</v>
      </c>
      <c r="AO124" s="1026">
        <f>C124*(1-Q124)*LifeTable!G124</f>
        <v>0</v>
      </c>
      <c r="AP124" s="1027">
        <f>R124*LifeTable!G124</f>
        <v>0</v>
      </c>
      <c r="AQ124" s="1026">
        <f>T124*(1-AH124)*LifeTable!P124</f>
        <v>0</v>
      </c>
      <c r="AR124" s="1058">
        <f>AI124*LifeTable!P124</f>
        <v>0</v>
      </c>
      <c r="AS124" s="56">
        <f>(AQ124-AO124)*EXP(-InputData!$BT$6*(B124-InputData!$B$1))</f>
        <v>0</v>
      </c>
      <c r="AT124" s="58">
        <f>(AR124-AP124)*EXP(-InputData!$BT$6*(B124-InputData!$B$1))</f>
        <v>0</v>
      </c>
      <c r="AU124" s="1055">
        <v>18</v>
      </c>
    </row>
    <row r="125" spans="1:47">
      <c r="A125" t="s">
        <v>14</v>
      </c>
      <c r="B125">
        <f t="shared" si="60"/>
        <v>116</v>
      </c>
      <c r="C125" s="80">
        <f>InputData!G125*InputData!BX125</f>
        <v>0</v>
      </c>
      <c r="D125" s="81">
        <v>0</v>
      </c>
      <c r="E125" s="13">
        <f>InputData!H125*InputData!CC125</f>
        <v>0</v>
      </c>
      <c r="F125" s="90">
        <v>0</v>
      </c>
      <c r="G125" s="81">
        <f t="shared" si="36"/>
        <v>0</v>
      </c>
      <c r="H125" s="81">
        <f t="shared" si="53"/>
        <v>0</v>
      </c>
      <c r="I125" s="81">
        <f t="shared" si="37"/>
        <v>1</v>
      </c>
      <c r="J125" s="81">
        <f t="shared" si="38"/>
        <v>1</v>
      </c>
      <c r="K125" s="82">
        <f t="shared" si="72"/>
        <v>0</v>
      </c>
      <c r="L125" s="11">
        <f t="shared" si="73"/>
        <v>0</v>
      </c>
      <c r="M125" s="81">
        <f t="shared" si="74"/>
        <v>0</v>
      </c>
      <c r="N125" s="11">
        <f t="shared" si="39"/>
        <v>0</v>
      </c>
      <c r="O125" s="11">
        <f t="shared" si="40"/>
        <v>0</v>
      </c>
      <c r="P125" s="11">
        <f t="shared" si="54"/>
        <v>0</v>
      </c>
      <c r="Q125" s="81">
        <f t="shared" si="68"/>
        <v>0</v>
      </c>
      <c r="R125" s="81">
        <f t="shared" si="69"/>
        <v>0</v>
      </c>
      <c r="S125" s="570">
        <f>((Exposure!BF126*Exposure!BH126-1)*InputData!CH125+1)</f>
        <v>1</v>
      </c>
      <c r="T125" s="260">
        <f t="shared" si="55"/>
        <v>0</v>
      </c>
      <c r="U125" s="10">
        <f t="shared" si="43"/>
        <v>0</v>
      </c>
      <c r="V125" s="10">
        <f t="shared" si="44"/>
        <v>0</v>
      </c>
      <c r="W125" s="91">
        <f t="shared" si="45"/>
        <v>0</v>
      </c>
      <c r="X125" s="81">
        <f t="shared" si="46"/>
        <v>0</v>
      </c>
      <c r="Y125" s="81">
        <f t="shared" si="56"/>
        <v>0</v>
      </c>
      <c r="Z125" s="81">
        <f t="shared" si="47"/>
        <v>1</v>
      </c>
      <c r="AA125" s="81">
        <f t="shared" si="48"/>
        <v>1</v>
      </c>
      <c r="AB125" s="82">
        <f t="shared" si="75"/>
        <v>0</v>
      </c>
      <c r="AC125" s="11">
        <f t="shared" si="76"/>
        <v>0</v>
      </c>
      <c r="AD125" s="81">
        <f t="shared" si="77"/>
        <v>0</v>
      </c>
      <c r="AE125" s="11">
        <f t="shared" si="49"/>
        <v>0</v>
      </c>
      <c r="AF125" s="11">
        <f t="shared" si="50"/>
        <v>0</v>
      </c>
      <c r="AG125" s="11">
        <f t="shared" si="57"/>
        <v>0</v>
      </c>
      <c r="AH125" s="81">
        <f t="shared" si="70"/>
        <v>0</v>
      </c>
      <c r="AI125" s="81">
        <f t="shared" si="71"/>
        <v>0</v>
      </c>
      <c r="AJ125" s="82">
        <f t="shared" si="67"/>
        <v>0</v>
      </c>
      <c r="AK125" s="118">
        <f t="shared" si="58"/>
        <v>0</v>
      </c>
      <c r="AL125" s="118">
        <f t="shared" si="59"/>
        <v>0</v>
      </c>
      <c r="AM125" s="120">
        <f>AK125*InputData!I125</f>
        <v>0</v>
      </c>
      <c r="AN125" s="915">
        <f>AK125*LifeTable!G125*InputData!J125*EXP(-InputData!$BT$5*(B125-InputData!$B$1))</f>
        <v>0</v>
      </c>
      <c r="AO125" s="1026">
        <f>C125*(1-Q125)*LifeTable!G125</f>
        <v>0</v>
      </c>
      <c r="AP125" s="1027">
        <f>R125*LifeTable!G125</f>
        <v>0</v>
      </c>
      <c r="AQ125" s="1026">
        <f>T125*(1-AH125)*LifeTable!P125</f>
        <v>0</v>
      </c>
      <c r="AR125" s="1058">
        <f>AI125*LifeTable!P125</f>
        <v>0</v>
      </c>
      <c r="AS125" s="56">
        <f>(AQ125-AO125)*EXP(-InputData!$BT$6*(B125-InputData!$B$1))</f>
        <v>0</v>
      </c>
      <c r="AT125" s="58">
        <f>(AR125-AP125)*EXP(-InputData!$BT$6*(B125-InputData!$B$1))</f>
        <v>0</v>
      </c>
      <c r="AU125" s="1055">
        <v>19</v>
      </c>
    </row>
    <row r="126" spans="1:47">
      <c r="A126" t="s">
        <v>14</v>
      </c>
      <c r="B126">
        <f t="shared" si="60"/>
        <v>117</v>
      </c>
      <c r="C126" s="80">
        <f>InputData!G126*InputData!BX126</f>
        <v>0</v>
      </c>
      <c r="D126" s="81">
        <v>0</v>
      </c>
      <c r="E126" s="13">
        <f>InputData!H126*InputData!CC126</f>
        <v>0</v>
      </c>
      <c r="F126" s="90">
        <v>0</v>
      </c>
      <c r="G126" s="81">
        <f t="shared" si="36"/>
        <v>0</v>
      </c>
      <c r="H126" s="81">
        <f t="shared" si="53"/>
        <v>0</v>
      </c>
      <c r="I126" s="81">
        <f t="shared" si="37"/>
        <v>1</v>
      </c>
      <c r="J126" s="81">
        <f t="shared" si="38"/>
        <v>1</v>
      </c>
      <c r="K126" s="82">
        <f t="shared" si="72"/>
        <v>0</v>
      </c>
      <c r="L126" s="11">
        <f t="shared" si="73"/>
        <v>0</v>
      </c>
      <c r="M126" s="81">
        <f t="shared" si="74"/>
        <v>0</v>
      </c>
      <c r="N126" s="11">
        <f t="shared" si="39"/>
        <v>0</v>
      </c>
      <c r="O126" s="11">
        <f t="shared" si="40"/>
        <v>0</v>
      </c>
      <c r="P126" s="11">
        <f t="shared" si="54"/>
        <v>0</v>
      </c>
      <c r="Q126" s="81">
        <f t="shared" si="68"/>
        <v>0</v>
      </c>
      <c r="R126" s="81">
        <f t="shared" si="69"/>
        <v>0</v>
      </c>
      <c r="S126" s="570">
        <f>((Exposure!BF127*Exposure!BH127-1)*InputData!CH126+1)</f>
        <v>1</v>
      </c>
      <c r="T126" s="260">
        <f t="shared" si="55"/>
        <v>0</v>
      </c>
      <c r="U126" s="10">
        <f t="shared" si="43"/>
        <v>0</v>
      </c>
      <c r="V126" s="10">
        <f t="shared" si="44"/>
        <v>0</v>
      </c>
      <c r="W126" s="91">
        <f t="shared" si="45"/>
        <v>0</v>
      </c>
      <c r="X126" s="81">
        <f t="shared" si="46"/>
        <v>0</v>
      </c>
      <c r="Y126" s="81">
        <f t="shared" si="56"/>
        <v>0</v>
      </c>
      <c r="Z126" s="81">
        <f t="shared" si="47"/>
        <v>1</v>
      </c>
      <c r="AA126" s="81">
        <f t="shared" si="48"/>
        <v>1</v>
      </c>
      <c r="AB126" s="82">
        <f t="shared" si="75"/>
        <v>0</v>
      </c>
      <c r="AC126" s="11">
        <f t="shared" si="76"/>
        <v>0</v>
      </c>
      <c r="AD126" s="81">
        <f t="shared" si="77"/>
        <v>0</v>
      </c>
      <c r="AE126" s="11">
        <f t="shared" si="49"/>
        <v>0</v>
      </c>
      <c r="AF126" s="11">
        <f t="shared" si="50"/>
        <v>0</v>
      </c>
      <c r="AG126" s="11">
        <f t="shared" si="57"/>
        <v>0</v>
      </c>
      <c r="AH126" s="81">
        <f t="shared" si="70"/>
        <v>0</v>
      </c>
      <c r="AI126" s="81">
        <f t="shared" si="71"/>
        <v>0</v>
      </c>
      <c r="AJ126" s="82">
        <f t="shared" si="67"/>
        <v>0</v>
      </c>
      <c r="AK126" s="118">
        <f t="shared" si="58"/>
        <v>0</v>
      </c>
      <c r="AL126" s="118">
        <f t="shared" si="59"/>
        <v>0</v>
      </c>
      <c r="AM126" s="120">
        <f>AK126*InputData!I126</f>
        <v>0</v>
      </c>
      <c r="AN126" s="915">
        <f>AK126*LifeTable!G126*InputData!J126*EXP(-InputData!$BT$5*(B126-InputData!$B$1))</f>
        <v>0</v>
      </c>
      <c r="AO126" s="1026">
        <f>C126*(1-Q126)*LifeTable!G126</f>
        <v>0</v>
      </c>
      <c r="AP126" s="1027">
        <f>R126*LifeTable!G126</f>
        <v>0</v>
      </c>
      <c r="AQ126" s="1026">
        <f>T126*(1-AH126)*LifeTable!P126</f>
        <v>0</v>
      </c>
      <c r="AR126" s="1058">
        <f>AI126*LifeTable!P126</f>
        <v>0</v>
      </c>
      <c r="AS126" s="56">
        <f>(AQ126-AO126)*EXP(-InputData!$BT$6*(B126-InputData!$B$1))</f>
        <v>0</v>
      </c>
      <c r="AT126" s="58">
        <f>(AR126-AP126)*EXP(-InputData!$BT$6*(B126-InputData!$B$1))</f>
        <v>0</v>
      </c>
      <c r="AU126" s="1055">
        <v>20</v>
      </c>
    </row>
    <row r="127" spans="1:47">
      <c r="A127" t="s">
        <v>14</v>
      </c>
      <c r="B127">
        <f t="shared" si="60"/>
        <v>118</v>
      </c>
      <c r="C127" s="80">
        <f>InputData!G127*InputData!BX127</f>
        <v>0</v>
      </c>
      <c r="D127" s="81">
        <v>0</v>
      </c>
      <c r="E127" s="13">
        <f>InputData!H127*InputData!CC127</f>
        <v>0</v>
      </c>
      <c r="F127" s="90">
        <v>0</v>
      </c>
      <c r="G127" s="81">
        <f t="shared" si="36"/>
        <v>0</v>
      </c>
      <c r="H127" s="81">
        <f t="shared" si="53"/>
        <v>0</v>
      </c>
      <c r="I127" s="81">
        <f t="shared" si="37"/>
        <v>1</v>
      </c>
      <c r="J127" s="81">
        <f t="shared" si="38"/>
        <v>1</v>
      </c>
      <c r="K127" s="82">
        <f t="shared" si="72"/>
        <v>0</v>
      </c>
      <c r="L127" s="11">
        <f t="shared" si="73"/>
        <v>0</v>
      </c>
      <c r="M127" s="81">
        <f t="shared" si="74"/>
        <v>0</v>
      </c>
      <c r="N127" s="11">
        <f t="shared" si="39"/>
        <v>0</v>
      </c>
      <c r="O127" s="11">
        <f t="shared" si="40"/>
        <v>0</v>
      </c>
      <c r="P127" s="11">
        <f t="shared" si="54"/>
        <v>0</v>
      </c>
      <c r="Q127" s="81">
        <f t="shared" si="68"/>
        <v>0</v>
      </c>
      <c r="R127" s="81">
        <f t="shared" si="69"/>
        <v>0</v>
      </c>
      <c r="S127" s="570">
        <f>((Exposure!BF128*Exposure!BH128-1)*InputData!CH127+1)</f>
        <v>1</v>
      </c>
      <c r="T127" s="260">
        <f t="shared" si="55"/>
        <v>0</v>
      </c>
      <c r="U127" s="10">
        <f t="shared" si="43"/>
        <v>0</v>
      </c>
      <c r="V127" s="10">
        <f t="shared" si="44"/>
        <v>0</v>
      </c>
      <c r="W127" s="91">
        <f t="shared" si="45"/>
        <v>0</v>
      </c>
      <c r="X127" s="81">
        <f t="shared" si="46"/>
        <v>0</v>
      </c>
      <c r="Y127" s="81">
        <f t="shared" si="56"/>
        <v>0</v>
      </c>
      <c r="Z127" s="81">
        <f t="shared" si="47"/>
        <v>1</v>
      </c>
      <c r="AA127" s="81">
        <f t="shared" si="48"/>
        <v>1</v>
      </c>
      <c r="AB127" s="82">
        <f t="shared" si="75"/>
        <v>0</v>
      </c>
      <c r="AC127" s="11">
        <f t="shared" si="76"/>
        <v>0</v>
      </c>
      <c r="AD127" s="81">
        <f t="shared" si="77"/>
        <v>0</v>
      </c>
      <c r="AE127" s="11">
        <f t="shared" si="49"/>
        <v>0</v>
      </c>
      <c r="AF127" s="11">
        <f t="shared" si="50"/>
        <v>0</v>
      </c>
      <c r="AG127" s="11">
        <f t="shared" si="57"/>
        <v>0</v>
      </c>
      <c r="AH127" s="81">
        <f t="shared" si="70"/>
        <v>0</v>
      </c>
      <c r="AI127" s="81">
        <f t="shared" si="71"/>
        <v>0</v>
      </c>
      <c r="AJ127" s="82">
        <f t="shared" si="67"/>
        <v>0</v>
      </c>
      <c r="AK127" s="118">
        <f t="shared" si="58"/>
        <v>0</v>
      </c>
      <c r="AL127" s="118">
        <f t="shared" si="59"/>
        <v>0</v>
      </c>
      <c r="AM127" s="120">
        <f>AK127*InputData!I127</f>
        <v>0</v>
      </c>
      <c r="AN127" s="915">
        <f>AK127*LifeTable!G127*InputData!J127*EXP(-InputData!$BT$5*(B127-InputData!$B$1))</f>
        <v>0</v>
      </c>
      <c r="AO127" s="1026">
        <f>C127*(1-Q127)*LifeTable!G127</f>
        <v>0</v>
      </c>
      <c r="AP127" s="1027">
        <f>R127*LifeTable!G127</f>
        <v>0</v>
      </c>
      <c r="AQ127" s="1026">
        <f>T127*(1-AH127)*LifeTable!P127</f>
        <v>0</v>
      </c>
      <c r="AR127" s="1058">
        <f>AI127*LifeTable!P127</f>
        <v>0</v>
      </c>
      <c r="AS127" s="56">
        <f>(AQ127-AO127)*EXP(-InputData!$BT$6*(B127-InputData!$B$1))</f>
        <v>0</v>
      </c>
      <c r="AT127" s="58">
        <f>(AR127-AP127)*EXP(-InputData!$BT$6*(B127-InputData!$B$1))</f>
        <v>0</v>
      </c>
      <c r="AU127" s="1055">
        <v>21</v>
      </c>
    </row>
    <row r="128" spans="1:47">
      <c r="A128" t="s">
        <v>14</v>
      </c>
      <c r="B128">
        <f t="shared" si="60"/>
        <v>119</v>
      </c>
      <c r="C128" s="80">
        <f>InputData!G128*InputData!BX128</f>
        <v>0</v>
      </c>
      <c r="D128" s="81">
        <v>0</v>
      </c>
      <c r="E128" s="13">
        <f>InputData!H128*InputData!CC128</f>
        <v>0</v>
      </c>
      <c r="F128" s="90">
        <v>0</v>
      </c>
      <c r="G128" s="81">
        <f t="shared" si="36"/>
        <v>0</v>
      </c>
      <c r="H128" s="81">
        <f t="shared" si="53"/>
        <v>0</v>
      </c>
      <c r="I128" s="81">
        <f t="shared" si="37"/>
        <v>1</v>
      </c>
      <c r="J128" s="81">
        <f t="shared" si="38"/>
        <v>1</v>
      </c>
      <c r="K128" s="82">
        <f t="shared" si="72"/>
        <v>0</v>
      </c>
      <c r="L128" s="11">
        <f t="shared" si="73"/>
        <v>0</v>
      </c>
      <c r="M128" s="81">
        <f t="shared" si="74"/>
        <v>0</v>
      </c>
      <c r="N128" s="11">
        <f t="shared" si="39"/>
        <v>0</v>
      </c>
      <c r="O128" s="11">
        <f t="shared" si="40"/>
        <v>0</v>
      </c>
      <c r="P128" s="11">
        <f t="shared" si="54"/>
        <v>0</v>
      </c>
      <c r="Q128" s="81">
        <f t="shared" si="68"/>
        <v>0</v>
      </c>
      <c r="R128" s="81">
        <f t="shared" si="69"/>
        <v>0</v>
      </c>
      <c r="S128" s="570">
        <f>((Exposure!BF129*Exposure!BH129-1)*InputData!CH128+1)</f>
        <v>1</v>
      </c>
      <c r="T128" s="260">
        <f t="shared" si="55"/>
        <v>0</v>
      </c>
      <c r="U128" s="10">
        <f t="shared" si="43"/>
        <v>0</v>
      </c>
      <c r="V128" s="10">
        <f t="shared" si="44"/>
        <v>0</v>
      </c>
      <c r="W128" s="91">
        <f t="shared" si="45"/>
        <v>0</v>
      </c>
      <c r="X128" s="81">
        <f t="shared" si="46"/>
        <v>0</v>
      </c>
      <c r="Y128" s="81">
        <f t="shared" si="56"/>
        <v>0</v>
      </c>
      <c r="Z128" s="81">
        <f t="shared" si="47"/>
        <v>1</v>
      </c>
      <c r="AA128" s="81">
        <f t="shared" si="48"/>
        <v>1</v>
      </c>
      <c r="AB128" s="82">
        <f t="shared" si="75"/>
        <v>0</v>
      </c>
      <c r="AC128" s="11">
        <f t="shared" si="76"/>
        <v>0</v>
      </c>
      <c r="AD128" s="81">
        <f t="shared" si="77"/>
        <v>0</v>
      </c>
      <c r="AE128" s="11">
        <f t="shared" si="49"/>
        <v>0</v>
      </c>
      <c r="AF128" s="11">
        <f t="shared" si="50"/>
        <v>0</v>
      </c>
      <c r="AG128" s="11">
        <f t="shared" si="57"/>
        <v>0</v>
      </c>
      <c r="AH128" s="81">
        <f t="shared" si="70"/>
        <v>0</v>
      </c>
      <c r="AI128" s="81">
        <f t="shared" si="71"/>
        <v>0</v>
      </c>
      <c r="AJ128" s="82">
        <f t="shared" si="67"/>
        <v>0</v>
      </c>
      <c r="AK128" s="118">
        <f t="shared" si="58"/>
        <v>0</v>
      </c>
      <c r="AL128" s="118">
        <f t="shared" si="59"/>
        <v>0</v>
      </c>
      <c r="AM128" s="120">
        <f>AK128*InputData!I128</f>
        <v>0</v>
      </c>
      <c r="AN128" s="915">
        <f>AK128*LifeTable!G128*InputData!J128*EXP(-InputData!$BT$5*(B128-InputData!$B$1))</f>
        <v>0</v>
      </c>
      <c r="AO128" s="1026">
        <f>C128*(1-Q128)*LifeTable!G128</f>
        <v>0</v>
      </c>
      <c r="AP128" s="1027">
        <f>R128*LifeTable!G128</f>
        <v>0</v>
      </c>
      <c r="AQ128" s="1026">
        <f>T128*(1-AH128)*LifeTable!P128</f>
        <v>0</v>
      </c>
      <c r="AR128" s="1058">
        <f>AI128*LifeTable!P128</f>
        <v>0</v>
      </c>
      <c r="AS128" s="56">
        <f>(AQ128-AO128)*EXP(-InputData!$BT$6*(B128-InputData!$B$1))</f>
        <v>0</v>
      </c>
      <c r="AT128" s="58">
        <f>(AR128-AP128)*EXP(-InputData!$BT$6*(B128-InputData!$B$1))</f>
        <v>0</v>
      </c>
      <c r="AU128" s="1055">
        <v>22</v>
      </c>
    </row>
    <row r="129" spans="1:47">
      <c r="A129" t="s">
        <v>14</v>
      </c>
      <c r="B129">
        <f t="shared" si="60"/>
        <v>120</v>
      </c>
      <c r="C129" s="80">
        <f>InputData!G129*InputData!BX129</f>
        <v>0</v>
      </c>
      <c r="D129" s="81">
        <v>0</v>
      </c>
      <c r="E129" s="13">
        <f>InputData!H129*InputData!CC129</f>
        <v>0</v>
      </c>
      <c r="F129" s="90">
        <v>0</v>
      </c>
      <c r="G129" s="81">
        <f t="shared" si="36"/>
        <v>0</v>
      </c>
      <c r="H129" s="81">
        <f t="shared" si="53"/>
        <v>0</v>
      </c>
      <c r="I129" s="81">
        <f t="shared" si="37"/>
        <v>1</v>
      </c>
      <c r="J129" s="81">
        <f t="shared" si="38"/>
        <v>1</v>
      </c>
      <c r="K129" s="82">
        <f t="shared" si="72"/>
        <v>0</v>
      </c>
      <c r="L129" s="11">
        <f t="shared" si="73"/>
        <v>0</v>
      </c>
      <c r="M129" s="81">
        <f t="shared" si="74"/>
        <v>0</v>
      </c>
      <c r="N129" s="11">
        <f t="shared" si="39"/>
        <v>0</v>
      </c>
      <c r="O129" s="11">
        <f t="shared" si="40"/>
        <v>0</v>
      </c>
      <c r="P129" s="11">
        <f t="shared" si="54"/>
        <v>0</v>
      </c>
      <c r="Q129" s="81">
        <f t="shared" si="68"/>
        <v>0</v>
      </c>
      <c r="R129" s="81">
        <f t="shared" si="69"/>
        <v>0</v>
      </c>
      <c r="S129" s="570">
        <f>((Exposure!BF130*Exposure!BH130-1)*InputData!CH129+1)</f>
        <v>1</v>
      </c>
      <c r="T129" s="260">
        <f t="shared" si="55"/>
        <v>0</v>
      </c>
      <c r="U129" s="10">
        <f t="shared" si="43"/>
        <v>0</v>
      </c>
      <c r="V129" s="10">
        <f t="shared" si="44"/>
        <v>0</v>
      </c>
      <c r="W129" s="91">
        <f t="shared" si="45"/>
        <v>0</v>
      </c>
      <c r="X129" s="81">
        <f t="shared" si="46"/>
        <v>0</v>
      </c>
      <c r="Y129" s="81">
        <f t="shared" si="56"/>
        <v>0</v>
      </c>
      <c r="Z129" s="81">
        <f t="shared" si="47"/>
        <v>1</v>
      </c>
      <c r="AA129" s="81">
        <f t="shared" si="48"/>
        <v>1</v>
      </c>
      <c r="AB129" s="82">
        <f t="shared" si="75"/>
        <v>0</v>
      </c>
      <c r="AC129" s="11">
        <f t="shared" si="76"/>
        <v>0</v>
      </c>
      <c r="AD129" s="81">
        <f t="shared" si="77"/>
        <v>0</v>
      </c>
      <c r="AE129" s="11">
        <f t="shared" si="49"/>
        <v>0</v>
      </c>
      <c r="AF129" s="11">
        <f t="shared" si="50"/>
        <v>0</v>
      </c>
      <c r="AG129" s="11">
        <f t="shared" si="57"/>
        <v>0</v>
      </c>
      <c r="AH129" s="81">
        <f t="shared" si="70"/>
        <v>0</v>
      </c>
      <c r="AI129" s="81">
        <f t="shared" si="71"/>
        <v>0</v>
      </c>
      <c r="AJ129" s="82">
        <f t="shared" si="67"/>
        <v>0</v>
      </c>
      <c r="AK129" s="118">
        <f t="shared" si="58"/>
        <v>0</v>
      </c>
      <c r="AL129" s="118">
        <f t="shared" si="59"/>
        <v>0</v>
      </c>
      <c r="AM129" s="120">
        <f>AK129*InputData!I129</f>
        <v>0</v>
      </c>
      <c r="AN129" s="915">
        <f>AK129*LifeTable!G129*InputData!J129*EXP(-InputData!$BT$5*(B129-InputData!$B$1))</f>
        <v>0</v>
      </c>
      <c r="AO129" s="1026">
        <f>C129*(1-Q129)*LifeTable!G129</f>
        <v>0</v>
      </c>
      <c r="AP129" s="1027">
        <f>R129*LifeTable!G129</f>
        <v>0</v>
      </c>
      <c r="AQ129" s="1026">
        <f>T129*(1-AH129)*LifeTable!P129</f>
        <v>0</v>
      </c>
      <c r="AR129" s="1058">
        <f>AI129*LifeTable!P129</f>
        <v>0</v>
      </c>
      <c r="AS129" s="56">
        <f>(AQ129-AO129)*EXP(-InputData!$BT$6*(B129-InputData!$B$1))</f>
        <v>0</v>
      </c>
      <c r="AT129" s="58">
        <f>(AR129-AP129)*EXP(-InputData!$BT$6*(B129-InputData!$B$1))</f>
        <v>0</v>
      </c>
      <c r="AU129" s="1055">
        <v>23</v>
      </c>
    </row>
    <row r="130" spans="1:47">
      <c r="A130" t="s">
        <v>14</v>
      </c>
      <c r="B130">
        <f t="shared" si="60"/>
        <v>121</v>
      </c>
      <c r="C130" s="80">
        <f>InputData!G130*InputData!BX130</f>
        <v>0</v>
      </c>
      <c r="D130" s="81">
        <v>0</v>
      </c>
      <c r="E130" s="13">
        <f>InputData!H130*InputData!CC130</f>
        <v>0</v>
      </c>
      <c r="F130" s="90">
        <v>0</v>
      </c>
      <c r="G130" s="81">
        <f t="shared" si="36"/>
        <v>0</v>
      </c>
      <c r="H130" s="81">
        <f t="shared" si="53"/>
        <v>0</v>
      </c>
      <c r="I130" s="81">
        <f t="shared" si="37"/>
        <v>1</v>
      </c>
      <c r="J130" s="81">
        <f t="shared" si="38"/>
        <v>1</v>
      </c>
      <c r="K130" s="82">
        <f t="shared" si="72"/>
        <v>0</v>
      </c>
      <c r="L130" s="11">
        <f t="shared" si="73"/>
        <v>0</v>
      </c>
      <c r="M130" s="81">
        <f t="shared" si="74"/>
        <v>0</v>
      </c>
      <c r="N130" s="11">
        <f t="shared" si="39"/>
        <v>0</v>
      </c>
      <c r="O130" s="11">
        <f t="shared" si="40"/>
        <v>0</v>
      </c>
      <c r="P130" s="11">
        <f t="shared" si="54"/>
        <v>0</v>
      </c>
      <c r="Q130" s="81">
        <f t="shared" si="68"/>
        <v>0</v>
      </c>
      <c r="R130" s="81">
        <f t="shared" si="69"/>
        <v>0</v>
      </c>
      <c r="S130" s="570">
        <f>((Exposure!BF131*Exposure!BH131-1)*InputData!CH130+1)</f>
        <v>1</v>
      </c>
      <c r="T130" s="260">
        <f t="shared" si="55"/>
        <v>0</v>
      </c>
      <c r="U130" s="10">
        <f t="shared" si="43"/>
        <v>0</v>
      </c>
      <c r="V130" s="10">
        <f t="shared" si="44"/>
        <v>0</v>
      </c>
      <c r="W130" s="91">
        <f t="shared" si="45"/>
        <v>0</v>
      </c>
      <c r="X130" s="81">
        <f t="shared" si="46"/>
        <v>0</v>
      </c>
      <c r="Y130" s="81">
        <f t="shared" si="56"/>
        <v>0</v>
      </c>
      <c r="Z130" s="81">
        <f t="shared" si="47"/>
        <v>1</v>
      </c>
      <c r="AA130" s="81">
        <f t="shared" si="48"/>
        <v>1</v>
      </c>
      <c r="AB130" s="82">
        <f t="shared" si="75"/>
        <v>0</v>
      </c>
      <c r="AC130" s="11">
        <f t="shared" si="76"/>
        <v>0</v>
      </c>
      <c r="AD130" s="81">
        <f t="shared" si="77"/>
        <v>0</v>
      </c>
      <c r="AE130" s="11">
        <f t="shared" si="49"/>
        <v>0</v>
      </c>
      <c r="AF130" s="11">
        <f t="shared" si="50"/>
        <v>0</v>
      </c>
      <c r="AG130" s="11">
        <f t="shared" si="57"/>
        <v>0</v>
      </c>
      <c r="AH130" s="81">
        <f t="shared" si="70"/>
        <v>0</v>
      </c>
      <c r="AI130" s="81">
        <f t="shared" si="71"/>
        <v>0</v>
      </c>
      <c r="AJ130" s="82">
        <f t="shared" si="67"/>
        <v>0</v>
      </c>
      <c r="AK130" s="118">
        <f t="shared" si="58"/>
        <v>0</v>
      </c>
      <c r="AL130" s="118">
        <f t="shared" si="59"/>
        <v>0</v>
      </c>
      <c r="AM130" s="120">
        <f>AK130*InputData!I130</f>
        <v>0</v>
      </c>
      <c r="AN130" s="915">
        <f>AK130*LifeTable!G130*InputData!J130*EXP(-InputData!$BT$5*(B130-InputData!$B$1))</f>
        <v>0</v>
      </c>
      <c r="AO130" s="1026">
        <f>C130*(1-Q130)*LifeTable!G130</f>
        <v>0</v>
      </c>
      <c r="AP130" s="1027">
        <f>R130*LifeTable!G130</f>
        <v>0</v>
      </c>
      <c r="AQ130" s="1026">
        <f>T130*(1-AH130)*LifeTable!P130</f>
        <v>0</v>
      </c>
      <c r="AR130" s="1058">
        <f>AI130*LifeTable!P130</f>
        <v>0</v>
      </c>
      <c r="AS130" s="56">
        <f>(AQ130-AO130)*EXP(-InputData!$BT$6*(B130-InputData!$B$1))</f>
        <v>0</v>
      </c>
      <c r="AT130" s="58">
        <f>(AR130-AP130)*EXP(-InputData!$BT$6*(B130-InputData!$B$1))</f>
        <v>0</v>
      </c>
      <c r="AU130" s="1055">
        <v>24</v>
      </c>
    </row>
    <row r="131" spans="1:47">
      <c r="A131" t="s">
        <v>14</v>
      </c>
      <c r="B131">
        <f t="shared" si="60"/>
        <v>122</v>
      </c>
      <c r="C131" s="80">
        <f>InputData!G131*InputData!BX131</f>
        <v>0</v>
      </c>
      <c r="D131" s="81">
        <v>0</v>
      </c>
      <c r="E131" s="13">
        <f>InputData!H131*InputData!CC131</f>
        <v>0</v>
      </c>
      <c r="F131" s="90">
        <v>0</v>
      </c>
      <c r="G131" s="81">
        <f t="shared" si="36"/>
        <v>0</v>
      </c>
      <c r="H131" s="81">
        <f t="shared" si="53"/>
        <v>0</v>
      </c>
      <c r="I131" s="81">
        <f t="shared" si="37"/>
        <v>1</v>
      </c>
      <c r="J131" s="81">
        <f t="shared" si="38"/>
        <v>1</v>
      </c>
      <c r="K131" s="82">
        <f t="shared" si="72"/>
        <v>0</v>
      </c>
      <c r="L131" s="11">
        <f t="shared" si="73"/>
        <v>0</v>
      </c>
      <c r="M131" s="81">
        <f t="shared" si="74"/>
        <v>0</v>
      </c>
      <c r="N131" s="11">
        <f t="shared" si="39"/>
        <v>0</v>
      </c>
      <c r="O131" s="11">
        <f t="shared" si="40"/>
        <v>0</v>
      </c>
      <c r="P131" s="11">
        <f t="shared" si="54"/>
        <v>0</v>
      </c>
      <c r="Q131" s="81">
        <f t="shared" si="68"/>
        <v>0</v>
      </c>
      <c r="R131" s="81">
        <f t="shared" si="69"/>
        <v>0</v>
      </c>
      <c r="S131" s="570">
        <f>((Exposure!BF132*Exposure!BH132-1)*InputData!CH131+1)</f>
        <v>1</v>
      </c>
      <c r="T131" s="260">
        <f t="shared" si="55"/>
        <v>0</v>
      </c>
      <c r="U131" s="10">
        <f t="shared" si="43"/>
        <v>0</v>
      </c>
      <c r="V131" s="10">
        <f t="shared" si="44"/>
        <v>0</v>
      </c>
      <c r="W131" s="91">
        <f t="shared" si="45"/>
        <v>0</v>
      </c>
      <c r="X131" s="81">
        <f t="shared" si="46"/>
        <v>0</v>
      </c>
      <c r="Y131" s="81">
        <f t="shared" si="56"/>
        <v>0</v>
      </c>
      <c r="Z131" s="81">
        <f t="shared" si="47"/>
        <v>1</v>
      </c>
      <c r="AA131" s="81">
        <f t="shared" si="48"/>
        <v>1</v>
      </c>
      <c r="AB131" s="82">
        <f t="shared" si="75"/>
        <v>0</v>
      </c>
      <c r="AC131" s="11">
        <f t="shared" si="76"/>
        <v>0</v>
      </c>
      <c r="AD131" s="81">
        <f t="shared" si="77"/>
        <v>0</v>
      </c>
      <c r="AE131" s="11">
        <f t="shared" si="49"/>
        <v>0</v>
      </c>
      <c r="AF131" s="11">
        <f t="shared" si="50"/>
        <v>0</v>
      </c>
      <c r="AG131" s="11">
        <f t="shared" si="57"/>
        <v>0</v>
      </c>
      <c r="AH131" s="81">
        <f t="shared" si="70"/>
        <v>0</v>
      </c>
      <c r="AI131" s="81">
        <f t="shared" si="71"/>
        <v>0</v>
      </c>
      <c r="AJ131" s="82">
        <f t="shared" si="67"/>
        <v>0</v>
      </c>
      <c r="AK131" s="118">
        <f t="shared" si="58"/>
        <v>0</v>
      </c>
      <c r="AL131" s="118">
        <f t="shared" si="59"/>
        <v>0</v>
      </c>
      <c r="AM131" s="120">
        <f>AK131*InputData!I131</f>
        <v>0</v>
      </c>
      <c r="AN131" s="915">
        <f>AK131*LifeTable!G131*InputData!J131*EXP(-InputData!$BT$5*(B131-InputData!$B$1))</f>
        <v>0</v>
      </c>
      <c r="AO131" s="1026">
        <f>C131*(1-Q131)*LifeTable!G131</f>
        <v>0</v>
      </c>
      <c r="AP131" s="1027">
        <f>R131*LifeTable!G131</f>
        <v>0</v>
      </c>
      <c r="AQ131" s="1026">
        <f>T131*(1-AH131)*LifeTable!P131</f>
        <v>0</v>
      </c>
      <c r="AR131" s="1058">
        <f>AI131*LifeTable!P131</f>
        <v>0</v>
      </c>
      <c r="AS131" s="56">
        <f>(AQ131-AO131)*EXP(-InputData!$BT$6*(B131-InputData!$B$1))</f>
        <v>0</v>
      </c>
      <c r="AT131" s="58">
        <f>(AR131-AP131)*EXP(-InputData!$BT$6*(B131-InputData!$B$1))</f>
        <v>0</v>
      </c>
      <c r="AU131" s="1055">
        <v>25</v>
      </c>
    </row>
    <row r="132" spans="1:47">
      <c r="A132" t="s">
        <v>14</v>
      </c>
      <c r="B132">
        <f t="shared" si="60"/>
        <v>123</v>
      </c>
      <c r="C132" s="80">
        <f>InputData!G132*InputData!BX132</f>
        <v>0</v>
      </c>
      <c r="D132" s="81">
        <v>0</v>
      </c>
      <c r="E132" s="13">
        <f>InputData!H132*InputData!CC132</f>
        <v>0</v>
      </c>
      <c r="F132" s="90">
        <v>0</v>
      </c>
      <c r="G132" s="81">
        <f t="shared" si="36"/>
        <v>0</v>
      </c>
      <c r="H132" s="81">
        <f t="shared" si="53"/>
        <v>0</v>
      </c>
      <c r="I132" s="81">
        <f t="shared" si="37"/>
        <v>1</v>
      </c>
      <c r="J132" s="81">
        <f t="shared" si="38"/>
        <v>1</v>
      </c>
      <c r="K132" s="82">
        <f t="shared" si="72"/>
        <v>0</v>
      </c>
      <c r="L132" s="11">
        <f t="shared" si="73"/>
        <v>0</v>
      </c>
      <c r="M132" s="81">
        <f t="shared" si="74"/>
        <v>0</v>
      </c>
      <c r="N132" s="11">
        <f t="shared" si="39"/>
        <v>0</v>
      </c>
      <c r="O132" s="11">
        <f t="shared" si="40"/>
        <v>0</v>
      </c>
      <c r="P132" s="11">
        <f t="shared" si="54"/>
        <v>0</v>
      </c>
      <c r="Q132" s="81">
        <f t="shared" si="68"/>
        <v>0</v>
      </c>
      <c r="R132" s="81">
        <f t="shared" si="69"/>
        <v>0</v>
      </c>
      <c r="S132" s="570">
        <f>((Exposure!BF133*Exposure!BH133-1)*InputData!CH132+1)</f>
        <v>1</v>
      </c>
      <c r="T132" s="260">
        <f t="shared" si="55"/>
        <v>0</v>
      </c>
      <c r="U132" s="10">
        <f t="shared" si="43"/>
        <v>0</v>
      </c>
      <c r="V132" s="10">
        <f t="shared" si="44"/>
        <v>0</v>
      </c>
      <c r="W132" s="91">
        <f t="shared" si="45"/>
        <v>0</v>
      </c>
      <c r="X132" s="81">
        <f t="shared" si="46"/>
        <v>0</v>
      </c>
      <c r="Y132" s="81">
        <f t="shared" si="56"/>
        <v>0</v>
      </c>
      <c r="Z132" s="81">
        <f t="shared" si="47"/>
        <v>1</v>
      </c>
      <c r="AA132" s="81">
        <f t="shared" si="48"/>
        <v>1</v>
      </c>
      <c r="AB132" s="82">
        <f t="shared" si="75"/>
        <v>0</v>
      </c>
      <c r="AC132" s="11">
        <f t="shared" si="76"/>
        <v>0</v>
      </c>
      <c r="AD132" s="81">
        <f t="shared" si="77"/>
        <v>0</v>
      </c>
      <c r="AE132" s="11">
        <f t="shared" si="49"/>
        <v>0</v>
      </c>
      <c r="AF132" s="11">
        <f t="shared" si="50"/>
        <v>0</v>
      </c>
      <c r="AG132" s="11">
        <f t="shared" si="57"/>
        <v>0</v>
      </c>
      <c r="AH132" s="81">
        <f t="shared" si="70"/>
        <v>0</v>
      </c>
      <c r="AI132" s="81">
        <f t="shared" si="71"/>
        <v>0</v>
      </c>
      <c r="AJ132" s="82">
        <f t="shared" si="67"/>
        <v>0</v>
      </c>
      <c r="AK132" s="118">
        <f t="shared" si="58"/>
        <v>0</v>
      </c>
      <c r="AL132" s="118">
        <f t="shared" si="59"/>
        <v>0</v>
      </c>
      <c r="AM132" s="120">
        <f>AK132*InputData!I132</f>
        <v>0</v>
      </c>
      <c r="AN132" s="915">
        <f>AK132*LifeTable!G132*InputData!J132*EXP(-InputData!$BT$5*(B132-InputData!$B$1))</f>
        <v>0</v>
      </c>
      <c r="AO132" s="1026">
        <f>C132*(1-Q132)*LifeTable!G132</f>
        <v>0</v>
      </c>
      <c r="AP132" s="1027">
        <f>R132*LifeTable!G132</f>
        <v>0</v>
      </c>
      <c r="AQ132" s="1026">
        <f>T132*(1-AH132)*LifeTable!P132</f>
        <v>0</v>
      </c>
      <c r="AR132" s="1058">
        <f>AI132*LifeTable!P132</f>
        <v>0</v>
      </c>
      <c r="AS132" s="56">
        <f>(AQ132-AO132)*EXP(-InputData!$BT$6*(B132-InputData!$B$1))</f>
        <v>0</v>
      </c>
      <c r="AT132" s="58">
        <f>(AR132-AP132)*EXP(-InputData!$BT$6*(B132-InputData!$B$1))</f>
        <v>0</v>
      </c>
      <c r="AU132" s="1055">
        <v>26</v>
      </c>
    </row>
    <row r="133" spans="1:47">
      <c r="A133" t="s">
        <v>14</v>
      </c>
      <c r="B133">
        <f t="shared" si="60"/>
        <v>124</v>
      </c>
      <c r="C133" s="80">
        <f>InputData!G133*InputData!BX133</f>
        <v>0</v>
      </c>
      <c r="D133" s="81">
        <v>0</v>
      </c>
      <c r="E133" s="13">
        <f>InputData!H133*InputData!CC133</f>
        <v>0</v>
      </c>
      <c r="F133" s="90">
        <v>0</v>
      </c>
      <c r="G133" s="81">
        <f t="shared" ref="G133:G196" si="78">C133+D133+E133</f>
        <v>0</v>
      </c>
      <c r="H133" s="81">
        <f t="shared" si="53"/>
        <v>0</v>
      </c>
      <c r="I133" s="81">
        <f t="shared" ref="I133:I196" si="79">EXP(-(G133+H133)/2)</f>
        <v>1</v>
      </c>
      <c r="J133" s="81">
        <f t="shared" ref="J133:J196" si="80">EXP(-(G133-H133)/2)</f>
        <v>1</v>
      </c>
      <c r="K133" s="82">
        <f t="shared" si="72"/>
        <v>0</v>
      </c>
      <c r="L133" s="11">
        <f t="shared" si="73"/>
        <v>0</v>
      </c>
      <c r="M133" s="81">
        <f t="shared" si="74"/>
        <v>0</v>
      </c>
      <c r="N133" s="11">
        <f t="shared" ref="N133:N196" si="81">SUM(K133:M133)</f>
        <v>0</v>
      </c>
      <c r="O133" s="11">
        <f t="shared" ref="O133:O196" si="82">K133+L133</f>
        <v>0</v>
      </c>
      <c r="P133" s="11">
        <f t="shared" si="54"/>
        <v>0</v>
      </c>
      <c r="Q133" s="81">
        <f t="shared" si="68"/>
        <v>0</v>
      </c>
      <c r="R133" s="81">
        <f t="shared" si="69"/>
        <v>0</v>
      </c>
      <c r="S133" s="570">
        <f>((Exposure!BF134*Exposure!BH134-1)*InputData!CH133+1)</f>
        <v>1</v>
      </c>
      <c r="T133" s="260">
        <f t="shared" si="55"/>
        <v>0</v>
      </c>
      <c r="U133" s="10">
        <f t="shared" ref="U133:U196" si="83">D133</f>
        <v>0</v>
      </c>
      <c r="V133" s="10">
        <f t="shared" ref="V133:V196" si="84">E133</f>
        <v>0</v>
      </c>
      <c r="W133" s="91">
        <f t="shared" ref="W133:W196" si="85">F133</f>
        <v>0</v>
      </c>
      <c r="X133" s="81">
        <f t="shared" ref="X133:X196" si="86">T133+U133+V133</f>
        <v>0</v>
      </c>
      <c r="Y133" s="81">
        <f t="shared" si="56"/>
        <v>0</v>
      </c>
      <c r="Z133" s="81">
        <f t="shared" ref="Z133:Z196" si="87">EXP(-(X133+Y133)/2)</f>
        <v>1</v>
      </c>
      <c r="AA133" s="81">
        <f t="shared" ref="AA133:AA196" si="88">EXP(-(X133-Y133)/2)</f>
        <v>1</v>
      </c>
      <c r="AB133" s="82">
        <f t="shared" si="75"/>
        <v>0</v>
      </c>
      <c r="AC133" s="11">
        <f t="shared" si="76"/>
        <v>0</v>
      </c>
      <c r="AD133" s="81">
        <f t="shared" si="77"/>
        <v>0</v>
      </c>
      <c r="AE133" s="11">
        <f t="shared" ref="AE133:AE196" si="89">SUM(AB133:AD133)</f>
        <v>0</v>
      </c>
      <c r="AF133" s="11">
        <f t="shared" ref="AF133:AF196" si="90">AB133+AC133</f>
        <v>0</v>
      </c>
      <c r="AG133" s="11">
        <f t="shared" si="57"/>
        <v>0</v>
      </c>
      <c r="AH133" s="81">
        <f t="shared" si="70"/>
        <v>0</v>
      </c>
      <c r="AI133" s="81">
        <f t="shared" si="71"/>
        <v>0</v>
      </c>
      <c r="AJ133" s="82">
        <f t="shared" si="67"/>
        <v>0</v>
      </c>
      <c r="AK133" s="118">
        <f t="shared" si="58"/>
        <v>0</v>
      </c>
      <c r="AL133" s="118">
        <f t="shared" si="59"/>
        <v>0</v>
      </c>
      <c r="AM133" s="120">
        <f>AK133*InputData!I133</f>
        <v>0</v>
      </c>
      <c r="AN133" s="915">
        <f>AK133*LifeTable!G133*InputData!J133*EXP(-InputData!$BT$5*(B133-InputData!$B$1))</f>
        <v>0</v>
      </c>
      <c r="AO133" s="1026">
        <f>C133*(1-Q133)*LifeTable!G133</f>
        <v>0</v>
      </c>
      <c r="AP133" s="1027">
        <f>R133*LifeTable!G133</f>
        <v>0</v>
      </c>
      <c r="AQ133" s="1026">
        <f>T133*(1-AH133)*LifeTable!P133</f>
        <v>0</v>
      </c>
      <c r="AR133" s="1058">
        <f>AI133*LifeTable!P133</f>
        <v>0</v>
      </c>
      <c r="AS133" s="56">
        <f>(AQ133-AO133)*EXP(-InputData!$BT$6*(B133-InputData!$B$1))</f>
        <v>0</v>
      </c>
      <c r="AT133" s="58">
        <f>(AR133-AP133)*EXP(-InputData!$BT$6*(B133-InputData!$B$1))</f>
        <v>0</v>
      </c>
      <c r="AU133" s="1055">
        <v>27</v>
      </c>
    </row>
    <row r="134" spans="1:47">
      <c r="A134" t="s">
        <v>14</v>
      </c>
      <c r="B134">
        <f t="shared" si="60"/>
        <v>125</v>
      </c>
      <c r="C134" s="80">
        <f>InputData!G134*InputData!BX134</f>
        <v>0</v>
      </c>
      <c r="D134" s="81">
        <v>0</v>
      </c>
      <c r="E134" s="13">
        <f>InputData!H134*InputData!CC134</f>
        <v>0</v>
      </c>
      <c r="F134" s="90">
        <v>0</v>
      </c>
      <c r="G134" s="81">
        <f t="shared" si="78"/>
        <v>0</v>
      </c>
      <c r="H134" s="81">
        <f t="shared" ref="H134:H197" si="91">SQRT((C134-E134)*(C134-E134))</f>
        <v>0</v>
      </c>
      <c r="I134" s="81">
        <f t="shared" si="79"/>
        <v>1</v>
      </c>
      <c r="J134" s="81">
        <f t="shared" si="80"/>
        <v>1</v>
      </c>
      <c r="K134" s="82">
        <f t="shared" si="72"/>
        <v>0</v>
      </c>
      <c r="L134" s="11">
        <f t="shared" si="73"/>
        <v>0</v>
      </c>
      <c r="M134" s="81">
        <f t="shared" si="74"/>
        <v>0</v>
      </c>
      <c r="N134" s="11">
        <f t="shared" si="81"/>
        <v>0</v>
      </c>
      <c r="O134" s="11">
        <f t="shared" si="82"/>
        <v>0</v>
      </c>
      <c r="P134" s="11">
        <f t="shared" ref="P134:P197" si="92">IF($B134=100,0,IF(O134&lt;&gt;O135,AVERAGE(O134:O135),O134))</f>
        <v>0</v>
      </c>
      <c r="Q134" s="81">
        <f t="shared" si="68"/>
        <v>0</v>
      </c>
      <c r="R134" s="81">
        <f t="shared" si="69"/>
        <v>0</v>
      </c>
      <c r="S134" s="570">
        <f>((Exposure!BF135*Exposure!BH135-1)*InputData!CH134+1)</f>
        <v>1</v>
      </c>
      <c r="T134" s="260">
        <f t="shared" ref="T134:T197" si="93">C134*S134</f>
        <v>0</v>
      </c>
      <c r="U134" s="10">
        <f t="shared" si="83"/>
        <v>0</v>
      </c>
      <c r="V134" s="10">
        <f t="shared" si="84"/>
        <v>0</v>
      </c>
      <c r="W134" s="91">
        <f t="shared" si="85"/>
        <v>0</v>
      </c>
      <c r="X134" s="81">
        <f t="shared" si="86"/>
        <v>0</v>
      </c>
      <c r="Y134" s="81">
        <f t="shared" ref="Y134:Y197" si="94">SQRT((T134-V134)*(T134-V134))</f>
        <v>0</v>
      </c>
      <c r="Z134" s="81">
        <f t="shared" si="87"/>
        <v>1</v>
      </c>
      <c r="AA134" s="81">
        <f t="shared" si="88"/>
        <v>1</v>
      </c>
      <c r="AB134" s="82">
        <f t="shared" si="75"/>
        <v>0</v>
      </c>
      <c r="AC134" s="11">
        <f t="shared" si="76"/>
        <v>0</v>
      </c>
      <c r="AD134" s="81">
        <f t="shared" si="77"/>
        <v>0</v>
      </c>
      <c r="AE134" s="11">
        <f t="shared" si="89"/>
        <v>0</v>
      </c>
      <c r="AF134" s="11">
        <f t="shared" si="90"/>
        <v>0</v>
      </c>
      <c r="AG134" s="11">
        <f t="shared" ref="AG134:AG197" si="95">IF($B134=100,0,IF(AF134&lt;&gt;AF135,AVERAGE(AF134:AF135),AF134))</f>
        <v>0</v>
      </c>
      <c r="AH134" s="81">
        <f t="shared" si="70"/>
        <v>0</v>
      </c>
      <c r="AI134" s="81">
        <f t="shared" si="71"/>
        <v>0</v>
      </c>
      <c r="AJ134" s="82">
        <f t="shared" si="67"/>
        <v>0</v>
      </c>
      <c r="AK134" s="118">
        <f t="shared" ref="AK134:AK197" si="96">AH134-Q134</f>
        <v>0</v>
      </c>
      <c r="AL134" s="118">
        <f t="shared" ref="AL134:AL197" si="97">AI134-R134</f>
        <v>0</v>
      </c>
      <c r="AM134" s="120">
        <f>AK134*InputData!I134</f>
        <v>0</v>
      </c>
      <c r="AN134" s="915">
        <f>AK134*LifeTable!G134*InputData!J134*EXP(-InputData!$BT$5*(B134-InputData!$B$1))</f>
        <v>0</v>
      </c>
      <c r="AO134" s="1026">
        <f>C134*(1-Q134)*LifeTable!G134</f>
        <v>0</v>
      </c>
      <c r="AP134" s="1027">
        <f>R134*LifeTable!G134</f>
        <v>0</v>
      </c>
      <c r="AQ134" s="1026">
        <f>T134*(1-AH134)*LifeTable!P134</f>
        <v>0</v>
      </c>
      <c r="AR134" s="1058">
        <f>AI134*LifeTable!P134</f>
        <v>0</v>
      </c>
      <c r="AS134" s="56">
        <f>(AQ134-AO134)*EXP(-InputData!$BT$6*(B134-InputData!$B$1))</f>
        <v>0</v>
      </c>
      <c r="AT134" s="58">
        <f>(AR134-AP134)*EXP(-InputData!$BT$6*(B134-InputData!$B$1))</f>
        <v>0</v>
      </c>
      <c r="AU134" s="1055">
        <v>28</v>
      </c>
    </row>
    <row r="135" spans="1:47">
      <c r="A135" t="s">
        <v>14</v>
      </c>
      <c r="B135">
        <f t="shared" ref="B135:B198" si="98">B134+1</f>
        <v>126</v>
      </c>
      <c r="C135" s="80">
        <f>InputData!G135*InputData!BX135</f>
        <v>0</v>
      </c>
      <c r="D135" s="81">
        <v>0</v>
      </c>
      <c r="E135" s="13">
        <f>InputData!H135*InputData!CC135</f>
        <v>0</v>
      </c>
      <c r="F135" s="90">
        <v>0</v>
      </c>
      <c r="G135" s="81">
        <f t="shared" si="78"/>
        <v>0</v>
      </c>
      <c r="H135" s="81">
        <f t="shared" si="91"/>
        <v>0</v>
      </c>
      <c r="I135" s="81">
        <f t="shared" si="79"/>
        <v>1</v>
      </c>
      <c r="J135" s="81">
        <f t="shared" si="80"/>
        <v>1</v>
      </c>
      <c r="K135" s="82">
        <f t="shared" si="72"/>
        <v>0</v>
      </c>
      <c r="L135" s="11">
        <f t="shared" si="73"/>
        <v>0</v>
      </c>
      <c r="M135" s="81">
        <f t="shared" si="74"/>
        <v>0</v>
      </c>
      <c r="N135" s="11">
        <f t="shared" si="81"/>
        <v>0</v>
      </c>
      <c r="O135" s="11">
        <f t="shared" si="82"/>
        <v>0</v>
      </c>
      <c r="P135" s="11">
        <f t="shared" si="92"/>
        <v>0</v>
      </c>
      <c r="Q135" s="81">
        <f t="shared" si="68"/>
        <v>0</v>
      </c>
      <c r="R135" s="81">
        <f t="shared" si="69"/>
        <v>0</v>
      </c>
      <c r="S135" s="570">
        <f>((Exposure!BF136*Exposure!BH136-1)*InputData!CH135+1)</f>
        <v>1</v>
      </c>
      <c r="T135" s="260">
        <f t="shared" si="93"/>
        <v>0</v>
      </c>
      <c r="U135" s="10">
        <f t="shared" si="83"/>
        <v>0</v>
      </c>
      <c r="V135" s="10">
        <f t="shared" si="84"/>
        <v>0</v>
      </c>
      <c r="W135" s="91">
        <f t="shared" si="85"/>
        <v>0</v>
      </c>
      <c r="X135" s="81">
        <f t="shared" si="86"/>
        <v>0</v>
      </c>
      <c r="Y135" s="81">
        <f t="shared" si="94"/>
        <v>0</v>
      </c>
      <c r="Z135" s="81">
        <f t="shared" si="87"/>
        <v>1</v>
      </c>
      <c r="AA135" s="81">
        <f t="shared" si="88"/>
        <v>1</v>
      </c>
      <c r="AB135" s="82">
        <f t="shared" si="75"/>
        <v>0</v>
      </c>
      <c r="AC135" s="11">
        <f t="shared" si="76"/>
        <v>0</v>
      </c>
      <c r="AD135" s="81">
        <f t="shared" si="77"/>
        <v>0</v>
      </c>
      <c r="AE135" s="11">
        <f t="shared" si="89"/>
        <v>0</v>
      </c>
      <c r="AF135" s="11">
        <f t="shared" si="90"/>
        <v>0</v>
      </c>
      <c r="AG135" s="11">
        <f t="shared" si="95"/>
        <v>0</v>
      </c>
      <c r="AH135" s="81">
        <f t="shared" si="70"/>
        <v>0</v>
      </c>
      <c r="AI135" s="81">
        <f t="shared" si="71"/>
        <v>0</v>
      </c>
      <c r="AJ135" s="82">
        <f t="shared" ref="AJ135:AJ198" si="99">T135-C135</f>
        <v>0</v>
      </c>
      <c r="AK135" s="118">
        <f t="shared" si="96"/>
        <v>0</v>
      </c>
      <c r="AL135" s="118">
        <f t="shared" si="97"/>
        <v>0</v>
      </c>
      <c r="AM135" s="120">
        <f>AK135*InputData!I135</f>
        <v>0</v>
      </c>
      <c r="AN135" s="915">
        <f>AK135*LifeTable!G135*InputData!J135*EXP(-InputData!$BT$5*(B135-InputData!$B$1))</f>
        <v>0</v>
      </c>
      <c r="AO135" s="1026">
        <f>C135*(1-Q135)*LifeTable!G135</f>
        <v>0</v>
      </c>
      <c r="AP135" s="1027">
        <f>R135*LifeTable!G135</f>
        <v>0</v>
      </c>
      <c r="AQ135" s="1026">
        <f>T135*(1-AH135)*LifeTable!P135</f>
        <v>0</v>
      </c>
      <c r="AR135" s="1058">
        <f>AI135*LifeTable!P135</f>
        <v>0</v>
      </c>
      <c r="AS135" s="56">
        <f>(AQ135-AO135)*EXP(-InputData!$BT$6*(B135-InputData!$B$1))</f>
        <v>0</v>
      </c>
      <c r="AT135" s="58">
        <f>(AR135-AP135)*EXP(-InputData!$BT$6*(B135-InputData!$B$1))</f>
        <v>0</v>
      </c>
      <c r="AU135" s="1055">
        <v>29</v>
      </c>
    </row>
    <row r="136" spans="1:47">
      <c r="A136" t="s">
        <v>14</v>
      </c>
      <c r="B136">
        <f t="shared" si="98"/>
        <v>127</v>
      </c>
      <c r="C136" s="80">
        <f>InputData!G136*InputData!BX136</f>
        <v>0</v>
      </c>
      <c r="D136" s="81">
        <v>0</v>
      </c>
      <c r="E136" s="13">
        <f>InputData!H136*InputData!CC136</f>
        <v>0</v>
      </c>
      <c r="F136" s="90">
        <v>0</v>
      </c>
      <c r="G136" s="81">
        <f t="shared" si="78"/>
        <v>0</v>
      </c>
      <c r="H136" s="81">
        <f t="shared" si="91"/>
        <v>0</v>
      </c>
      <c r="I136" s="81">
        <f t="shared" si="79"/>
        <v>1</v>
      </c>
      <c r="J136" s="81">
        <f t="shared" si="80"/>
        <v>1</v>
      </c>
      <c r="K136" s="82">
        <f t="shared" si="72"/>
        <v>0</v>
      </c>
      <c r="L136" s="11">
        <f t="shared" si="73"/>
        <v>0</v>
      </c>
      <c r="M136" s="81">
        <f t="shared" si="74"/>
        <v>0</v>
      </c>
      <c r="N136" s="11">
        <f t="shared" si="81"/>
        <v>0</v>
      </c>
      <c r="O136" s="11">
        <f t="shared" si="82"/>
        <v>0</v>
      </c>
      <c r="P136" s="11">
        <f t="shared" si="92"/>
        <v>0</v>
      </c>
      <c r="Q136" s="81">
        <f t="shared" si="68"/>
        <v>0</v>
      </c>
      <c r="R136" s="81">
        <f t="shared" si="69"/>
        <v>0</v>
      </c>
      <c r="S136" s="570">
        <f>((Exposure!BF137*Exposure!BH137-1)*InputData!CH136+1)</f>
        <v>1</v>
      </c>
      <c r="T136" s="260">
        <f t="shared" si="93"/>
        <v>0</v>
      </c>
      <c r="U136" s="10">
        <f t="shared" si="83"/>
        <v>0</v>
      </c>
      <c r="V136" s="10">
        <f t="shared" si="84"/>
        <v>0</v>
      </c>
      <c r="W136" s="91">
        <f t="shared" si="85"/>
        <v>0</v>
      </c>
      <c r="X136" s="81">
        <f t="shared" si="86"/>
        <v>0</v>
      </c>
      <c r="Y136" s="81">
        <f t="shared" si="94"/>
        <v>0</v>
      </c>
      <c r="Z136" s="81">
        <f t="shared" si="87"/>
        <v>1</v>
      </c>
      <c r="AA136" s="81">
        <f t="shared" si="88"/>
        <v>1</v>
      </c>
      <c r="AB136" s="82">
        <f t="shared" si="75"/>
        <v>0</v>
      </c>
      <c r="AC136" s="11">
        <f t="shared" si="76"/>
        <v>0</v>
      </c>
      <c r="AD136" s="81">
        <f t="shared" si="77"/>
        <v>0</v>
      </c>
      <c r="AE136" s="11">
        <f t="shared" si="89"/>
        <v>0</v>
      </c>
      <c r="AF136" s="11">
        <f t="shared" si="90"/>
        <v>0</v>
      </c>
      <c r="AG136" s="11">
        <f t="shared" si="95"/>
        <v>0</v>
      </c>
      <c r="AH136" s="81">
        <f t="shared" si="70"/>
        <v>0</v>
      </c>
      <c r="AI136" s="81">
        <f t="shared" si="71"/>
        <v>0</v>
      </c>
      <c r="AJ136" s="82">
        <f t="shared" si="99"/>
        <v>0</v>
      </c>
      <c r="AK136" s="118">
        <f t="shared" si="96"/>
        <v>0</v>
      </c>
      <c r="AL136" s="118">
        <f t="shared" si="97"/>
        <v>0</v>
      </c>
      <c r="AM136" s="120">
        <f>AK136*InputData!I136</f>
        <v>0</v>
      </c>
      <c r="AN136" s="915">
        <f>AK136*LifeTable!G136*InputData!J136*EXP(-InputData!$BT$5*(B136-InputData!$B$1))</f>
        <v>0</v>
      </c>
      <c r="AO136" s="1026">
        <f>C136*(1-Q136)*LifeTable!G136</f>
        <v>0</v>
      </c>
      <c r="AP136" s="1027">
        <f>R136*LifeTable!G136</f>
        <v>0</v>
      </c>
      <c r="AQ136" s="1026">
        <f>T136*(1-AH136)*LifeTable!P136</f>
        <v>0</v>
      </c>
      <c r="AR136" s="1058">
        <f>AI136*LifeTable!P136</f>
        <v>0</v>
      </c>
      <c r="AS136" s="56">
        <f>(AQ136-AO136)*EXP(-InputData!$BT$6*(B136-InputData!$B$1))</f>
        <v>0</v>
      </c>
      <c r="AT136" s="58">
        <f>(AR136-AP136)*EXP(-InputData!$BT$6*(B136-InputData!$B$1))</f>
        <v>0</v>
      </c>
      <c r="AU136" s="1055">
        <v>30</v>
      </c>
    </row>
    <row r="137" spans="1:47">
      <c r="A137" t="s">
        <v>14</v>
      </c>
      <c r="B137">
        <f t="shared" si="98"/>
        <v>128</v>
      </c>
      <c r="C137" s="80">
        <f>InputData!G137*InputData!BX137</f>
        <v>0</v>
      </c>
      <c r="D137" s="81">
        <v>0</v>
      </c>
      <c r="E137" s="13">
        <f>InputData!H137*InputData!CC137</f>
        <v>0</v>
      </c>
      <c r="F137" s="90">
        <v>0</v>
      </c>
      <c r="G137" s="81">
        <f t="shared" si="78"/>
        <v>0</v>
      </c>
      <c r="H137" s="81">
        <f t="shared" si="91"/>
        <v>0</v>
      </c>
      <c r="I137" s="81">
        <f t="shared" si="79"/>
        <v>1</v>
      </c>
      <c r="J137" s="81">
        <f t="shared" si="80"/>
        <v>1</v>
      </c>
      <c r="K137" s="82">
        <f t="shared" si="72"/>
        <v>0</v>
      </c>
      <c r="L137" s="11">
        <f t="shared" si="73"/>
        <v>0</v>
      </c>
      <c r="M137" s="81">
        <f t="shared" si="74"/>
        <v>0</v>
      </c>
      <c r="N137" s="11">
        <f t="shared" si="81"/>
        <v>0</v>
      </c>
      <c r="O137" s="11">
        <f t="shared" si="82"/>
        <v>0</v>
      </c>
      <c r="P137" s="11">
        <f t="shared" si="92"/>
        <v>0</v>
      </c>
      <c r="Q137" s="81">
        <f t="shared" si="68"/>
        <v>0</v>
      </c>
      <c r="R137" s="81">
        <f t="shared" si="69"/>
        <v>0</v>
      </c>
      <c r="S137" s="570">
        <f>((Exposure!BF138*Exposure!BH138-1)*InputData!CH137+1)</f>
        <v>1</v>
      </c>
      <c r="T137" s="260">
        <f t="shared" si="93"/>
        <v>0</v>
      </c>
      <c r="U137" s="10">
        <f t="shared" si="83"/>
        <v>0</v>
      </c>
      <c r="V137" s="10">
        <f t="shared" si="84"/>
        <v>0</v>
      </c>
      <c r="W137" s="91">
        <f t="shared" si="85"/>
        <v>0</v>
      </c>
      <c r="X137" s="81">
        <f t="shared" si="86"/>
        <v>0</v>
      </c>
      <c r="Y137" s="81">
        <f t="shared" si="94"/>
        <v>0</v>
      </c>
      <c r="Z137" s="81">
        <f t="shared" si="87"/>
        <v>1</v>
      </c>
      <c r="AA137" s="81">
        <f t="shared" si="88"/>
        <v>1</v>
      </c>
      <c r="AB137" s="82">
        <f t="shared" si="75"/>
        <v>0</v>
      </c>
      <c r="AC137" s="11">
        <f t="shared" si="76"/>
        <v>0</v>
      </c>
      <c r="AD137" s="81">
        <f t="shared" si="77"/>
        <v>0</v>
      </c>
      <c r="AE137" s="11">
        <f t="shared" si="89"/>
        <v>0</v>
      </c>
      <c r="AF137" s="11">
        <f t="shared" si="90"/>
        <v>0</v>
      </c>
      <c r="AG137" s="11">
        <f t="shared" si="95"/>
        <v>0</v>
      </c>
      <c r="AH137" s="81">
        <f t="shared" si="70"/>
        <v>0</v>
      </c>
      <c r="AI137" s="81">
        <f t="shared" si="71"/>
        <v>0</v>
      </c>
      <c r="AJ137" s="82">
        <f t="shared" si="99"/>
        <v>0</v>
      </c>
      <c r="AK137" s="118">
        <f t="shared" si="96"/>
        <v>0</v>
      </c>
      <c r="AL137" s="118">
        <f t="shared" si="97"/>
        <v>0</v>
      </c>
      <c r="AM137" s="120">
        <f>AK137*InputData!I137</f>
        <v>0</v>
      </c>
      <c r="AN137" s="915">
        <f>AK137*LifeTable!G137*InputData!J137*EXP(-InputData!$BT$5*(B137-InputData!$B$1))</f>
        <v>0</v>
      </c>
      <c r="AO137" s="1026">
        <f>C137*(1-Q137)*LifeTable!G137</f>
        <v>0</v>
      </c>
      <c r="AP137" s="1027">
        <f>R137*LifeTable!G137</f>
        <v>0</v>
      </c>
      <c r="AQ137" s="1026">
        <f>T137*(1-AH137)*LifeTable!P137</f>
        <v>0</v>
      </c>
      <c r="AR137" s="1058">
        <f>AI137*LifeTable!P137</f>
        <v>0</v>
      </c>
      <c r="AS137" s="56">
        <f>(AQ137-AO137)*EXP(-InputData!$BT$6*(B137-InputData!$B$1))</f>
        <v>0</v>
      </c>
      <c r="AT137" s="58">
        <f>(AR137-AP137)*EXP(-InputData!$BT$6*(B137-InputData!$B$1))</f>
        <v>0</v>
      </c>
      <c r="AU137" s="1055">
        <v>31</v>
      </c>
    </row>
    <row r="138" spans="1:47">
      <c r="A138" t="s">
        <v>14</v>
      </c>
      <c r="B138">
        <f t="shared" si="98"/>
        <v>129</v>
      </c>
      <c r="C138" s="80">
        <f>InputData!G138*InputData!BX138</f>
        <v>0</v>
      </c>
      <c r="D138" s="81">
        <v>0</v>
      </c>
      <c r="E138" s="13">
        <f>InputData!H138*InputData!CC138</f>
        <v>0</v>
      </c>
      <c r="F138" s="90">
        <v>0</v>
      </c>
      <c r="G138" s="81">
        <f t="shared" si="78"/>
        <v>0</v>
      </c>
      <c r="H138" s="81">
        <f t="shared" si="91"/>
        <v>0</v>
      </c>
      <c r="I138" s="81">
        <f t="shared" si="79"/>
        <v>1</v>
      </c>
      <c r="J138" s="81">
        <f t="shared" si="80"/>
        <v>1</v>
      </c>
      <c r="K138" s="82">
        <f t="shared" si="72"/>
        <v>0</v>
      </c>
      <c r="L138" s="11">
        <f t="shared" si="73"/>
        <v>0</v>
      </c>
      <c r="M138" s="81">
        <f t="shared" si="74"/>
        <v>0</v>
      </c>
      <c r="N138" s="11">
        <f t="shared" si="81"/>
        <v>0</v>
      </c>
      <c r="O138" s="11">
        <f t="shared" si="82"/>
        <v>0</v>
      </c>
      <c r="P138" s="11">
        <f t="shared" si="92"/>
        <v>0</v>
      </c>
      <c r="Q138" s="81">
        <f t="shared" ref="Q138:Q169" si="100">IF(ISERROR(0.5*(L138+L139)/P138),0,0.5*(L138+L139)/P138)</f>
        <v>0</v>
      </c>
      <c r="R138" s="81">
        <f t="shared" ref="R138:R169" si="101">IF(ISERROR((M139-M138)/P138),0,(M139-M138)/P138)</f>
        <v>0</v>
      </c>
      <c r="S138" s="570">
        <f>((Exposure!BF139*Exposure!BH139-1)*InputData!CH138+1)</f>
        <v>1</v>
      </c>
      <c r="T138" s="260">
        <f t="shared" si="93"/>
        <v>0</v>
      </c>
      <c r="U138" s="10">
        <f t="shared" si="83"/>
        <v>0</v>
      </c>
      <c r="V138" s="10">
        <f t="shared" si="84"/>
        <v>0</v>
      </c>
      <c r="W138" s="91">
        <f t="shared" si="85"/>
        <v>0</v>
      </c>
      <c r="X138" s="81">
        <f t="shared" si="86"/>
        <v>0</v>
      </c>
      <c r="Y138" s="81">
        <f t="shared" si="94"/>
        <v>0</v>
      </c>
      <c r="Z138" s="81">
        <f t="shared" si="87"/>
        <v>1</v>
      </c>
      <c r="AA138" s="81">
        <f t="shared" si="88"/>
        <v>1</v>
      </c>
      <c r="AB138" s="82">
        <f t="shared" si="75"/>
        <v>0</v>
      </c>
      <c r="AC138" s="11">
        <f t="shared" si="76"/>
        <v>0</v>
      </c>
      <c r="AD138" s="81">
        <f t="shared" si="77"/>
        <v>0</v>
      </c>
      <c r="AE138" s="11">
        <f t="shared" si="89"/>
        <v>0</v>
      </c>
      <c r="AF138" s="11">
        <f t="shared" si="90"/>
        <v>0</v>
      </c>
      <c r="AG138" s="11">
        <f t="shared" si="95"/>
        <v>0</v>
      </c>
      <c r="AH138" s="81">
        <f t="shared" ref="AH138:AH169" si="102">IF(ISERROR(0.5*(AC138+AC139)/AG138),0,0.5*(AC138+AC139)/AG138)</f>
        <v>0</v>
      </c>
      <c r="AI138" s="81">
        <f t="shared" ref="AI138:AI169" si="103">IF(ISERROR((AD139-AD138)/AG138),0,(AD139-AD138)/AG138)</f>
        <v>0</v>
      </c>
      <c r="AJ138" s="82">
        <f t="shared" si="99"/>
        <v>0</v>
      </c>
      <c r="AK138" s="118">
        <f t="shared" si="96"/>
        <v>0</v>
      </c>
      <c r="AL138" s="118">
        <f t="shared" si="97"/>
        <v>0</v>
      </c>
      <c r="AM138" s="120">
        <f>AK138*InputData!I138</f>
        <v>0</v>
      </c>
      <c r="AN138" s="915">
        <f>AK138*LifeTable!G138*InputData!J138*EXP(-InputData!$BT$5*(B138-InputData!$B$1))</f>
        <v>0</v>
      </c>
      <c r="AO138" s="1026">
        <f>C138*(1-Q138)*LifeTable!G138</f>
        <v>0</v>
      </c>
      <c r="AP138" s="1027">
        <f>R138*LifeTable!G138</f>
        <v>0</v>
      </c>
      <c r="AQ138" s="1026">
        <f>T138*(1-AH138)*LifeTable!P138</f>
        <v>0</v>
      </c>
      <c r="AR138" s="1058">
        <f>AI138*LifeTable!P138</f>
        <v>0</v>
      </c>
      <c r="AS138" s="56">
        <f>(AQ138-AO138)*EXP(-InputData!$BT$6*(B138-InputData!$B$1))</f>
        <v>0</v>
      </c>
      <c r="AT138" s="58">
        <f>(AR138-AP138)*EXP(-InputData!$BT$6*(B138-InputData!$B$1))</f>
        <v>0</v>
      </c>
      <c r="AU138" s="1055">
        <v>32</v>
      </c>
    </row>
    <row r="139" spans="1:47">
      <c r="A139" t="s">
        <v>14</v>
      </c>
      <c r="B139">
        <f t="shared" si="98"/>
        <v>130</v>
      </c>
      <c r="C139" s="80">
        <f>InputData!G139*InputData!BX139</f>
        <v>0</v>
      </c>
      <c r="D139" s="81">
        <v>0</v>
      </c>
      <c r="E139" s="13">
        <f>InputData!H139*InputData!CC139</f>
        <v>0</v>
      </c>
      <c r="F139" s="90">
        <v>0</v>
      </c>
      <c r="G139" s="81">
        <f t="shared" si="78"/>
        <v>0</v>
      </c>
      <c r="H139" s="81">
        <f t="shared" si="91"/>
        <v>0</v>
      </c>
      <c r="I139" s="81">
        <f t="shared" si="79"/>
        <v>1</v>
      </c>
      <c r="J139" s="81">
        <f t="shared" si="80"/>
        <v>1</v>
      </c>
      <c r="K139" s="82">
        <f t="shared" si="72"/>
        <v>0</v>
      </c>
      <c r="L139" s="11">
        <f t="shared" si="73"/>
        <v>0</v>
      </c>
      <c r="M139" s="81">
        <f t="shared" si="74"/>
        <v>0</v>
      </c>
      <c r="N139" s="11">
        <f t="shared" si="81"/>
        <v>0</v>
      </c>
      <c r="O139" s="11">
        <f t="shared" si="82"/>
        <v>0</v>
      </c>
      <c r="P139" s="11">
        <f t="shared" si="92"/>
        <v>0</v>
      </c>
      <c r="Q139" s="81">
        <f t="shared" si="100"/>
        <v>0</v>
      </c>
      <c r="R139" s="81">
        <f t="shared" si="101"/>
        <v>0</v>
      </c>
      <c r="S139" s="570">
        <f>((Exposure!BF140*Exposure!BH140-1)*InputData!CH139+1)</f>
        <v>1</v>
      </c>
      <c r="T139" s="260">
        <f t="shared" si="93"/>
        <v>0</v>
      </c>
      <c r="U139" s="10">
        <f t="shared" si="83"/>
        <v>0</v>
      </c>
      <c r="V139" s="10">
        <f t="shared" si="84"/>
        <v>0</v>
      </c>
      <c r="W139" s="91">
        <f t="shared" si="85"/>
        <v>0</v>
      </c>
      <c r="X139" s="81">
        <f t="shared" si="86"/>
        <v>0</v>
      </c>
      <c r="Y139" s="81">
        <f t="shared" si="94"/>
        <v>0</v>
      </c>
      <c r="Z139" s="81">
        <f t="shared" si="87"/>
        <v>1</v>
      </c>
      <c r="AA139" s="81">
        <f t="shared" si="88"/>
        <v>1</v>
      </c>
      <c r="AB139" s="82">
        <f t="shared" si="75"/>
        <v>0</v>
      </c>
      <c r="AC139" s="11">
        <f t="shared" si="76"/>
        <v>0</v>
      </c>
      <c r="AD139" s="81">
        <f t="shared" si="77"/>
        <v>0</v>
      </c>
      <c r="AE139" s="11">
        <f t="shared" si="89"/>
        <v>0</v>
      </c>
      <c r="AF139" s="11">
        <f t="shared" si="90"/>
        <v>0</v>
      </c>
      <c r="AG139" s="11">
        <f t="shared" si="95"/>
        <v>0</v>
      </c>
      <c r="AH139" s="81">
        <f t="shared" si="102"/>
        <v>0</v>
      </c>
      <c r="AI139" s="81">
        <f t="shared" si="103"/>
        <v>0</v>
      </c>
      <c r="AJ139" s="82">
        <f t="shared" si="99"/>
        <v>0</v>
      </c>
      <c r="AK139" s="118">
        <f t="shared" si="96"/>
        <v>0</v>
      </c>
      <c r="AL139" s="118">
        <f t="shared" si="97"/>
        <v>0</v>
      </c>
      <c r="AM139" s="120">
        <f>AK139*InputData!I139</f>
        <v>0</v>
      </c>
      <c r="AN139" s="915">
        <f>AK139*LifeTable!G139*InputData!J139*EXP(-InputData!$BT$5*(B139-InputData!$B$1))</f>
        <v>0</v>
      </c>
      <c r="AO139" s="1026">
        <f>C139*(1-Q139)*LifeTable!G139</f>
        <v>0</v>
      </c>
      <c r="AP139" s="1027">
        <f>R139*LifeTable!G139</f>
        <v>0</v>
      </c>
      <c r="AQ139" s="1026">
        <f>T139*(1-AH139)*LifeTable!P139</f>
        <v>0</v>
      </c>
      <c r="AR139" s="1058">
        <f>AI139*LifeTable!P139</f>
        <v>0</v>
      </c>
      <c r="AS139" s="56">
        <f>(AQ139-AO139)*EXP(-InputData!$BT$6*(B139-InputData!$B$1))</f>
        <v>0</v>
      </c>
      <c r="AT139" s="58">
        <f>(AR139-AP139)*EXP(-InputData!$BT$6*(B139-InputData!$B$1))</f>
        <v>0</v>
      </c>
      <c r="AU139" s="1055">
        <v>33</v>
      </c>
    </row>
    <row r="140" spans="1:47">
      <c r="A140" t="s">
        <v>14</v>
      </c>
      <c r="B140">
        <f t="shared" si="98"/>
        <v>131</v>
      </c>
      <c r="C140" s="80">
        <f>InputData!G140*InputData!BX140</f>
        <v>0</v>
      </c>
      <c r="D140" s="81">
        <v>0</v>
      </c>
      <c r="E140" s="13">
        <f>InputData!H140*InputData!CC140</f>
        <v>0</v>
      </c>
      <c r="F140" s="90">
        <v>0</v>
      </c>
      <c r="G140" s="81">
        <f t="shared" si="78"/>
        <v>0</v>
      </c>
      <c r="H140" s="81">
        <f t="shared" si="91"/>
        <v>0</v>
      </c>
      <c r="I140" s="81">
        <f t="shared" si="79"/>
        <v>1</v>
      </c>
      <c r="J140" s="81">
        <f t="shared" si="80"/>
        <v>1</v>
      </c>
      <c r="K140" s="82">
        <f t="shared" si="72"/>
        <v>0</v>
      </c>
      <c r="L140" s="11">
        <f t="shared" si="73"/>
        <v>0</v>
      </c>
      <c r="M140" s="81">
        <f t="shared" si="74"/>
        <v>0</v>
      </c>
      <c r="N140" s="11">
        <f t="shared" si="81"/>
        <v>0</v>
      </c>
      <c r="O140" s="11">
        <f t="shared" si="82"/>
        <v>0</v>
      </c>
      <c r="P140" s="11">
        <f t="shared" si="92"/>
        <v>0</v>
      </c>
      <c r="Q140" s="81">
        <f t="shared" si="100"/>
        <v>0</v>
      </c>
      <c r="R140" s="81">
        <f t="shared" si="101"/>
        <v>0</v>
      </c>
      <c r="S140" s="570">
        <f>((Exposure!BF141*Exposure!BH141-1)*InputData!CH140+1)</f>
        <v>1</v>
      </c>
      <c r="T140" s="260">
        <f t="shared" si="93"/>
        <v>0</v>
      </c>
      <c r="U140" s="10">
        <f t="shared" si="83"/>
        <v>0</v>
      </c>
      <c r="V140" s="10">
        <f t="shared" si="84"/>
        <v>0</v>
      </c>
      <c r="W140" s="91">
        <f t="shared" si="85"/>
        <v>0</v>
      </c>
      <c r="X140" s="81">
        <f t="shared" si="86"/>
        <v>0</v>
      </c>
      <c r="Y140" s="81">
        <f t="shared" si="94"/>
        <v>0</v>
      </c>
      <c r="Z140" s="81">
        <f t="shared" si="87"/>
        <v>1</v>
      </c>
      <c r="AA140" s="81">
        <f t="shared" si="88"/>
        <v>1</v>
      </c>
      <c r="AB140" s="82">
        <f t="shared" si="75"/>
        <v>0</v>
      </c>
      <c r="AC140" s="11">
        <f t="shared" si="76"/>
        <v>0</v>
      </c>
      <c r="AD140" s="81">
        <f t="shared" si="77"/>
        <v>0</v>
      </c>
      <c r="AE140" s="11">
        <f t="shared" si="89"/>
        <v>0</v>
      </c>
      <c r="AF140" s="11">
        <f t="shared" si="90"/>
        <v>0</v>
      </c>
      <c r="AG140" s="11">
        <f t="shared" si="95"/>
        <v>0</v>
      </c>
      <c r="AH140" s="81">
        <f t="shared" si="102"/>
        <v>0</v>
      </c>
      <c r="AI140" s="81">
        <f t="shared" si="103"/>
        <v>0</v>
      </c>
      <c r="AJ140" s="82">
        <f t="shared" si="99"/>
        <v>0</v>
      </c>
      <c r="AK140" s="118">
        <f t="shared" si="96"/>
        <v>0</v>
      </c>
      <c r="AL140" s="118">
        <f t="shared" si="97"/>
        <v>0</v>
      </c>
      <c r="AM140" s="120">
        <f>AK140*InputData!I140</f>
        <v>0</v>
      </c>
      <c r="AN140" s="915">
        <f>AK140*LifeTable!G140*InputData!J140*EXP(-InputData!$BT$5*(B140-InputData!$B$1))</f>
        <v>0</v>
      </c>
      <c r="AO140" s="1026">
        <f>C140*(1-Q140)*LifeTable!G140</f>
        <v>0</v>
      </c>
      <c r="AP140" s="1027">
        <f>R140*LifeTable!G140</f>
        <v>0</v>
      </c>
      <c r="AQ140" s="1026">
        <f>T140*(1-AH140)*LifeTable!P140</f>
        <v>0</v>
      </c>
      <c r="AR140" s="1058">
        <f>AI140*LifeTable!P140</f>
        <v>0</v>
      </c>
      <c r="AS140" s="56">
        <f>(AQ140-AO140)*EXP(-InputData!$BT$6*(B140-InputData!$B$1))</f>
        <v>0</v>
      </c>
      <c r="AT140" s="58">
        <f>(AR140-AP140)*EXP(-InputData!$BT$6*(B140-InputData!$B$1))</f>
        <v>0</v>
      </c>
      <c r="AU140" s="1055">
        <v>34</v>
      </c>
    </row>
    <row r="141" spans="1:47">
      <c r="A141" t="s">
        <v>14</v>
      </c>
      <c r="B141">
        <f t="shared" si="98"/>
        <v>132</v>
      </c>
      <c r="C141" s="80">
        <f>InputData!G141*InputData!BX141</f>
        <v>0</v>
      </c>
      <c r="D141" s="81">
        <v>0</v>
      </c>
      <c r="E141" s="13">
        <f>InputData!H141*InputData!CC141</f>
        <v>0</v>
      </c>
      <c r="F141" s="90">
        <v>0</v>
      </c>
      <c r="G141" s="81">
        <f t="shared" si="78"/>
        <v>0</v>
      </c>
      <c r="H141" s="81">
        <f t="shared" si="91"/>
        <v>0</v>
      </c>
      <c r="I141" s="81">
        <f t="shared" si="79"/>
        <v>1</v>
      </c>
      <c r="J141" s="81">
        <f t="shared" si="80"/>
        <v>1</v>
      </c>
      <c r="K141" s="82">
        <f t="shared" si="72"/>
        <v>0</v>
      </c>
      <c r="L141" s="11">
        <f t="shared" si="73"/>
        <v>0</v>
      </c>
      <c r="M141" s="81">
        <f t="shared" si="74"/>
        <v>0</v>
      </c>
      <c r="N141" s="11">
        <f t="shared" si="81"/>
        <v>0</v>
      </c>
      <c r="O141" s="11">
        <f t="shared" si="82"/>
        <v>0</v>
      </c>
      <c r="P141" s="11">
        <f t="shared" si="92"/>
        <v>0</v>
      </c>
      <c r="Q141" s="81">
        <f t="shared" si="100"/>
        <v>0</v>
      </c>
      <c r="R141" s="81">
        <f t="shared" si="101"/>
        <v>0</v>
      </c>
      <c r="S141" s="570">
        <f>((Exposure!BF142*Exposure!BH142-1)*InputData!CH141+1)</f>
        <v>1</v>
      </c>
      <c r="T141" s="260">
        <f t="shared" si="93"/>
        <v>0</v>
      </c>
      <c r="U141" s="10">
        <f t="shared" si="83"/>
        <v>0</v>
      </c>
      <c r="V141" s="10">
        <f t="shared" si="84"/>
        <v>0</v>
      </c>
      <c r="W141" s="91">
        <f t="shared" si="85"/>
        <v>0</v>
      </c>
      <c r="X141" s="81">
        <f t="shared" si="86"/>
        <v>0</v>
      </c>
      <c r="Y141" s="81">
        <f t="shared" si="94"/>
        <v>0</v>
      </c>
      <c r="Z141" s="81">
        <f t="shared" si="87"/>
        <v>1</v>
      </c>
      <c r="AA141" s="81">
        <f t="shared" si="88"/>
        <v>1</v>
      </c>
      <c r="AB141" s="82">
        <f t="shared" si="75"/>
        <v>0</v>
      </c>
      <c r="AC141" s="11">
        <f t="shared" si="76"/>
        <v>0</v>
      </c>
      <c r="AD141" s="81">
        <f t="shared" si="77"/>
        <v>0</v>
      </c>
      <c r="AE141" s="11">
        <f t="shared" si="89"/>
        <v>0</v>
      </c>
      <c r="AF141" s="11">
        <f t="shared" si="90"/>
        <v>0</v>
      </c>
      <c r="AG141" s="11">
        <f t="shared" si="95"/>
        <v>0</v>
      </c>
      <c r="AH141" s="81">
        <f t="shared" si="102"/>
        <v>0</v>
      </c>
      <c r="AI141" s="81">
        <f t="shared" si="103"/>
        <v>0</v>
      </c>
      <c r="AJ141" s="82">
        <f t="shared" si="99"/>
        <v>0</v>
      </c>
      <c r="AK141" s="118">
        <f t="shared" si="96"/>
        <v>0</v>
      </c>
      <c r="AL141" s="118">
        <f t="shared" si="97"/>
        <v>0</v>
      </c>
      <c r="AM141" s="120">
        <f>AK141*InputData!I141</f>
        <v>0</v>
      </c>
      <c r="AN141" s="915">
        <f>AK141*LifeTable!G141*InputData!J141*EXP(-InputData!$BT$5*(B141-InputData!$B$1))</f>
        <v>0</v>
      </c>
      <c r="AO141" s="1026">
        <f>C141*(1-Q141)*LifeTable!G141</f>
        <v>0</v>
      </c>
      <c r="AP141" s="1027">
        <f>R141*LifeTable!G141</f>
        <v>0</v>
      </c>
      <c r="AQ141" s="1026">
        <f>T141*(1-AH141)*LifeTable!P141</f>
        <v>0</v>
      </c>
      <c r="AR141" s="1058">
        <f>AI141*LifeTable!P141</f>
        <v>0</v>
      </c>
      <c r="AS141" s="56">
        <f>(AQ141-AO141)*EXP(-InputData!$BT$6*(B141-InputData!$B$1))</f>
        <v>0</v>
      </c>
      <c r="AT141" s="58">
        <f>(AR141-AP141)*EXP(-InputData!$BT$6*(B141-InputData!$B$1))</f>
        <v>0</v>
      </c>
      <c r="AU141" s="1055">
        <v>35</v>
      </c>
    </row>
    <row r="142" spans="1:47">
      <c r="A142" t="s">
        <v>14</v>
      </c>
      <c r="B142">
        <f t="shared" si="98"/>
        <v>133</v>
      </c>
      <c r="C142" s="80">
        <f>InputData!G142*InputData!BX142</f>
        <v>0</v>
      </c>
      <c r="D142" s="81">
        <v>0</v>
      </c>
      <c r="E142" s="13">
        <f>InputData!H142*InputData!CC142</f>
        <v>0</v>
      </c>
      <c r="F142" s="90">
        <v>0</v>
      </c>
      <c r="G142" s="81">
        <f t="shared" si="78"/>
        <v>0</v>
      </c>
      <c r="H142" s="81">
        <f t="shared" si="91"/>
        <v>0</v>
      </c>
      <c r="I142" s="81">
        <f t="shared" si="79"/>
        <v>1</v>
      </c>
      <c r="J142" s="81">
        <f t="shared" si="80"/>
        <v>1</v>
      </c>
      <c r="K142" s="82">
        <f t="shared" si="72"/>
        <v>0</v>
      </c>
      <c r="L142" s="11">
        <f t="shared" si="73"/>
        <v>0</v>
      </c>
      <c r="M142" s="81">
        <f t="shared" si="74"/>
        <v>0</v>
      </c>
      <c r="N142" s="11">
        <f t="shared" si="81"/>
        <v>0</v>
      </c>
      <c r="O142" s="11">
        <f t="shared" si="82"/>
        <v>0</v>
      </c>
      <c r="P142" s="11">
        <f t="shared" si="92"/>
        <v>0</v>
      </c>
      <c r="Q142" s="81">
        <f t="shared" si="100"/>
        <v>0</v>
      </c>
      <c r="R142" s="81">
        <f t="shared" si="101"/>
        <v>0</v>
      </c>
      <c r="S142" s="570">
        <f>((Exposure!BF143*Exposure!BH143-1)*InputData!CH142+1)</f>
        <v>1</v>
      </c>
      <c r="T142" s="260">
        <f t="shared" si="93"/>
        <v>0</v>
      </c>
      <c r="U142" s="10">
        <f t="shared" si="83"/>
        <v>0</v>
      </c>
      <c r="V142" s="10">
        <f t="shared" si="84"/>
        <v>0</v>
      </c>
      <c r="W142" s="91">
        <f t="shared" si="85"/>
        <v>0</v>
      </c>
      <c r="X142" s="81">
        <f t="shared" si="86"/>
        <v>0</v>
      </c>
      <c r="Y142" s="81">
        <f t="shared" si="94"/>
        <v>0</v>
      </c>
      <c r="Z142" s="81">
        <f t="shared" si="87"/>
        <v>1</v>
      </c>
      <c r="AA142" s="81">
        <f t="shared" si="88"/>
        <v>1</v>
      </c>
      <c r="AB142" s="82">
        <f t="shared" si="75"/>
        <v>0</v>
      </c>
      <c r="AC142" s="11">
        <f t="shared" si="76"/>
        <v>0</v>
      </c>
      <c r="AD142" s="81">
        <f t="shared" si="77"/>
        <v>0</v>
      </c>
      <c r="AE142" s="11">
        <f t="shared" si="89"/>
        <v>0</v>
      </c>
      <c r="AF142" s="11">
        <f t="shared" si="90"/>
        <v>0</v>
      </c>
      <c r="AG142" s="11">
        <f t="shared" si="95"/>
        <v>0</v>
      </c>
      <c r="AH142" s="81">
        <f t="shared" si="102"/>
        <v>0</v>
      </c>
      <c r="AI142" s="81">
        <f t="shared" si="103"/>
        <v>0</v>
      </c>
      <c r="AJ142" s="82">
        <f t="shared" si="99"/>
        <v>0</v>
      </c>
      <c r="AK142" s="118">
        <f t="shared" si="96"/>
        <v>0</v>
      </c>
      <c r="AL142" s="118">
        <f t="shared" si="97"/>
        <v>0</v>
      </c>
      <c r="AM142" s="120">
        <f>AK142*InputData!I142</f>
        <v>0</v>
      </c>
      <c r="AN142" s="915">
        <f>AK142*LifeTable!G142*InputData!J142*EXP(-InputData!$BT$5*(B142-InputData!$B$1))</f>
        <v>0</v>
      </c>
      <c r="AO142" s="1026">
        <f>C142*(1-Q142)*LifeTable!G142</f>
        <v>0</v>
      </c>
      <c r="AP142" s="1027">
        <f>R142*LifeTable!G142</f>
        <v>0</v>
      </c>
      <c r="AQ142" s="1026">
        <f>T142*(1-AH142)*LifeTable!P142</f>
        <v>0</v>
      </c>
      <c r="AR142" s="1058">
        <f>AI142*LifeTable!P142</f>
        <v>0</v>
      </c>
      <c r="AS142" s="56">
        <f>(AQ142-AO142)*EXP(-InputData!$BT$6*(B142-InputData!$B$1))</f>
        <v>0</v>
      </c>
      <c r="AT142" s="58">
        <f>(AR142-AP142)*EXP(-InputData!$BT$6*(B142-InputData!$B$1))</f>
        <v>0</v>
      </c>
      <c r="AU142" s="1055">
        <v>36</v>
      </c>
    </row>
    <row r="143" spans="1:47">
      <c r="A143" t="s">
        <v>14</v>
      </c>
      <c r="B143">
        <f t="shared" si="98"/>
        <v>134</v>
      </c>
      <c r="C143" s="80">
        <f>InputData!G143*InputData!BX143</f>
        <v>0</v>
      </c>
      <c r="D143" s="81">
        <v>0</v>
      </c>
      <c r="E143" s="13">
        <f>InputData!H143*InputData!CC143</f>
        <v>0</v>
      </c>
      <c r="F143" s="90">
        <v>0</v>
      </c>
      <c r="G143" s="81">
        <f t="shared" si="78"/>
        <v>0</v>
      </c>
      <c r="H143" s="81">
        <f t="shared" si="91"/>
        <v>0</v>
      </c>
      <c r="I143" s="81">
        <f t="shared" si="79"/>
        <v>1</v>
      </c>
      <c r="J143" s="81">
        <f t="shared" si="80"/>
        <v>1</v>
      </c>
      <c r="K143" s="82">
        <f t="shared" si="72"/>
        <v>0</v>
      </c>
      <c r="L143" s="11">
        <f t="shared" si="73"/>
        <v>0</v>
      </c>
      <c r="M143" s="81">
        <f t="shared" si="74"/>
        <v>0</v>
      </c>
      <c r="N143" s="11">
        <f t="shared" si="81"/>
        <v>0</v>
      </c>
      <c r="O143" s="11">
        <f t="shared" si="82"/>
        <v>0</v>
      </c>
      <c r="P143" s="11">
        <f t="shared" si="92"/>
        <v>0</v>
      </c>
      <c r="Q143" s="81">
        <f t="shared" si="100"/>
        <v>0</v>
      </c>
      <c r="R143" s="81">
        <f t="shared" si="101"/>
        <v>0</v>
      </c>
      <c r="S143" s="570">
        <f>((Exposure!BF144*Exposure!BH144-1)*InputData!CH143+1)</f>
        <v>1</v>
      </c>
      <c r="T143" s="260">
        <f t="shared" si="93"/>
        <v>0</v>
      </c>
      <c r="U143" s="10">
        <f t="shared" si="83"/>
        <v>0</v>
      </c>
      <c r="V143" s="10">
        <f t="shared" si="84"/>
        <v>0</v>
      </c>
      <c r="W143" s="91">
        <f t="shared" si="85"/>
        <v>0</v>
      </c>
      <c r="X143" s="81">
        <f t="shared" si="86"/>
        <v>0</v>
      </c>
      <c r="Y143" s="81">
        <f t="shared" si="94"/>
        <v>0</v>
      </c>
      <c r="Z143" s="81">
        <f t="shared" si="87"/>
        <v>1</v>
      </c>
      <c r="AA143" s="81">
        <f t="shared" si="88"/>
        <v>1</v>
      </c>
      <c r="AB143" s="82">
        <f t="shared" si="75"/>
        <v>0</v>
      </c>
      <c r="AC143" s="11">
        <f t="shared" si="76"/>
        <v>0</v>
      </c>
      <c r="AD143" s="81">
        <f t="shared" si="77"/>
        <v>0</v>
      </c>
      <c r="AE143" s="11">
        <f t="shared" si="89"/>
        <v>0</v>
      </c>
      <c r="AF143" s="11">
        <f t="shared" si="90"/>
        <v>0</v>
      </c>
      <c r="AG143" s="11">
        <f t="shared" si="95"/>
        <v>0</v>
      </c>
      <c r="AH143" s="81">
        <f t="shared" si="102"/>
        <v>0</v>
      </c>
      <c r="AI143" s="81">
        <f t="shared" si="103"/>
        <v>0</v>
      </c>
      <c r="AJ143" s="82">
        <f t="shared" si="99"/>
        <v>0</v>
      </c>
      <c r="AK143" s="118">
        <f t="shared" si="96"/>
        <v>0</v>
      </c>
      <c r="AL143" s="118">
        <f t="shared" si="97"/>
        <v>0</v>
      </c>
      <c r="AM143" s="120">
        <f>AK143*InputData!I143</f>
        <v>0</v>
      </c>
      <c r="AN143" s="915">
        <f>AK143*LifeTable!G143*InputData!J143*EXP(-InputData!$BT$5*(B143-InputData!$B$1))</f>
        <v>0</v>
      </c>
      <c r="AO143" s="1026">
        <f>C143*(1-Q143)*LifeTable!G143</f>
        <v>0</v>
      </c>
      <c r="AP143" s="1027">
        <f>R143*LifeTable!G143</f>
        <v>0</v>
      </c>
      <c r="AQ143" s="1026">
        <f>T143*(1-AH143)*LifeTable!P143</f>
        <v>0</v>
      </c>
      <c r="AR143" s="1058">
        <f>AI143*LifeTable!P143</f>
        <v>0</v>
      </c>
      <c r="AS143" s="56">
        <f>(AQ143-AO143)*EXP(-InputData!$BT$6*(B143-InputData!$B$1))</f>
        <v>0</v>
      </c>
      <c r="AT143" s="58">
        <f>(AR143-AP143)*EXP(-InputData!$BT$6*(B143-InputData!$B$1))</f>
        <v>0</v>
      </c>
      <c r="AU143" s="1055">
        <v>37</v>
      </c>
    </row>
    <row r="144" spans="1:47">
      <c r="A144" t="s">
        <v>14</v>
      </c>
      <c r="B144">
        <f t="shared" si="98"/>
        <v>135</v>
      </c>
      <c r="C144" s="80">
        <f>InputData!G144*InputData!BX144</f>
        <v>0</v>
      </c>
      <c r="D144" s="81">
        <v>0</v>
      </c>
      <c r="E144" s="13">
        <f>InputData!H144*InputData!CC144</f>
        <v>0</v>
      </c>
      <c r="F144" s="90">
        <v>0</v>
      </c>
      <c r="G144" s="81">
        <f t="shared" si="78"/>
        <v>0</v>
      </c>
      <c r="H144" s="81">
        <f t="shared" si="91"/>
        <v>0</v>
      </c>
      <c r="I144" s="81">
        <f t="shared" si="79"/>
        <v>1</v>
      </c>
      <c r="J144" s="81">
        <f t="shared" si="80"/>
        <v>1</v>
      </c>
      <c r="K144" s="82">
        <f t="shared" si="72"/>
        <v>0</v>
      </c>
      <c r="L144" s="11">
        <f t="shared" si="73"/>
        <v>0</v>
      </c>
      <c r="M144" s="81">
        <f t="shared" si="74"/>
        <v>0</v>
      </c>
      <c r="N144" s="11">
        <f t="shared" si="81"/>
        <v>0</v>
      </c>
      <c r="O144" s="11">
        <f t="shared" si="82"/>
        <v>0</v>
      </c>
      <c r="P144" s="11">
        <f t="shared" si="92"/>
        <v>0</v>
      </c>
      <c r="Q144" s="81">
        <f t="shared" si="100"/>
        <v>0</v>
      </c>
      <c r="R144" s="81">
        <f t="shared" si="101"/>
        <v>0</v>
      </c>
      <c r="S144" s="570">
        <f>((Exposure!BF145*Exposure!BH145-1)*InputData!CH144+1)</f>
        <v>1</v>
      </c>
      <c r="T144" s="260">
        <f t="shared" si="93"/>
        <v>0</v>
      </c>
      <c r="U144" s="10">
        <f t="shared" si="83"/>
        <v>0</v>
      </c>
      <c r="V144" s="10">
        <f t="shared" si="84"/>
        <v>0</v>
      </c>
      <c r="W144" s="91">
        <f t="shared" si="85"/>
        <v>0</v>
      </c>
      <c r="X144" s="81">
        <f t="shared" si="86"/>
        <v>0</v>
      </c>
      <c r="Y144" s="81">
        <f t="shared" si="94"/>
        <v>0</v>
      </c>
      <c r="Z144" s="81">
        <f t="shared" si="87"/>
        <v>1</v>
      </c>
      <c r="AA144" s="81">
        <f t="shared" si="88"/>
        <v>1</v>
      </c>
      <c r="AB144" s="82">
        <f t="shared" si="75"/>
        <v>0</v>
      </c>
      <c r="AC144" s="11">
        <f t="shared" si="76"/>
        <v>0</v>
      </c>
      <c r="AD144" s="81">
        <f t="shared" si="77"/>
        <v>0</v>
      </c>
      <c r="AE144" s="11">
        <f t="shared" si="89"/>
        <v>0</v>
      </c>
      <c r="AF144" s="11">
        <f t="shared" si="90"/>
        <v>0</v>
      </c>
      <c r="AG144" s="11">
        <f t="shared" si="95"/>
        <v>0</v>
      </c>
      <c r="AH144" s="81">
        <f t="shared" si="102"/>
        <v>0</v>
      </c>
      <c r="AI144" s="81">
        <f t="shared" si="103"/>
        <v>0</v>
      </c>
      <c r="AJ144" s="82">
        <f t="shared" si="99"/>
        <v>0</v>
      </c>
      <c r="AK144" s="118">
        <f t="shared" si="96"/>
        <v>0</v>
      </c>
      <c r="AL144" s="118">
        <f t="shared" si="97"/>
        <v>0</v>
      </c>
      <c r="AM144" s="120">
        <f>AK144*InputData!I144</f>
        <v>0</v>
      </c>
      <c r="AN144" s="915">
        <f>AK144*LifeTable!G144*InputData!J144*EXP(-InputData!$BT$5*(B144-InputData!$B$1))</f>
        <v>0</v>
      </c>
      <c r="AO144" s="1026">
        <f>C144*(1-Q144)*LifeTable!G144</f>
        <v>0</v>
      </c>
      <c r="AP144" s="1027">
        <f>R144*LifeTable!G144</f>
        <v>0</v>
      </c>
      <c r="AQ144" s="1026">
        <f>T144*(1-AH144)*LifeTable!P144</f>
        <v>0</v>
      </c>
      <c r="AR144" s="1058">
        <f>AI144*LifeTable!P144</f>
        <v>0</v>
      </c>
      <c r="AS144" s="56">
        <f>(AQ144-AO144)*EXP(-InputData!$BT$6*(B144-InputData!$B$1))</f>
        <v>0</v>
      </c>
      <c r="AT144" s="58">
        <f>(AR144-AP144)*EXP(-InputData!$BT$6*(B144-InputData!$B$1))</f>
        <v>0</v>
      </c>
      <c r="AU144" s="1055">
        <v>38</v>
      </c>
    </row>
    <row r="145" spans="1:47">
      <c r="A145" t="s">
        <v>14</v>
      </c>
      <c r="B145">
        <f t="shared" si="98"/>
        <v>136</v>
      </c>
      <c r="C145" s="80">
        <f>InputData!G145*InputData!BX145</f>
        <v>0</v>
      </c>
      <c r="D145" s="81">
        <v>0</v>
      </c>
      <c r="E145" s="13">
        <f>InputData!H145*InputData!CC145</f>
        <v>0</v>
      </c>
      <c r="F145" s="90">
        <v>0</v>
      </c>
      <c r="G145" s="81">
        <f t="shared" si="78"/>
        <v>0</v>
      </c>
      <c r="H145" s="81">
        <f t="shared" si="91"/>
        <v>0</v>
      </c>
      <c r="I145" s="81">
        <f t="shared" si="79"/>
        <v>1</v>
      </c>
      <c r="J145" s="81">
        <f t="shared" si="80"/>
        <v>1</v>
      </c>
      <c r="K145" s="82">
        <f t="shared" si="72"/>
        <v>0</v>
      </c>
      <c r="L145" s="11">
        <f t="shared" si="73"/>
        <v>0</v>
      </c>
      <c r="M145" s="81">
        <f t="shared" si="74"/>
        <v>0</v>
      </c>
      <c r="N145" s="11">
        <f t="shared" si="81"/>
        <v>0</v>
      </c>
      <c r="O145" s="11">
        <f t="shared" si="82"/>
        <v>0</v>
      </c>
      <c r="P145" s="11">
        <f t="shared" si="92"/>
        <v>0</v>
      </c>
      <c r="Q145" s="81">
        <f t="shared" si="100"/>
        <v>0</v>
      </c>
      <c r="R145" s="81">
        <f t="shared" si="101"/>
        <v>0</v>
      </c>
      <c r="S145" s="570">
        <f>((Exposure!BF146*Exposure!BH146-1)*InputData!CH145+1)</f>
        <v>1</v>
      </c>
      <c r="T145" s="260">
        <f t="shared" si="93"/>
        <v>0</v>
      </c>
      <c r="U145" s="10">
        <f t="shared" si="83"/>
        <v>0</v>
      </c>
      <c r="V145" s="10">
        <f t="shared" si="84"/>
        <v>0</v>
      </c>
      <c r="W145" s="91">
        <f t="shared" si="85"/>
        <v>0</v>
      </c>
      <c r="X145" s="81">
        <f t="shared" si="86"/>
        <v>0</v>
      </c>
      <c r="Y145" s="81">
        <f t="shared" si="94"/>
        <v>0</v>
      </c>
      <c r="Z145" s="81">
        <f t="shared" si="87"/>
        <v>1</v>
      </c>
      <c r="AA145" s="81">
        <f t="shared" si="88"/>
        <v>1</v>
      </c>
      <c r="AB145" s="82">
        <f t="shared" si="75"/>
        <v>0</v>
      </c>
      <c r="AC145" s="11">
        <f t="shared" si="76"/>
        <v>0</v>
      </c>
      <c r="AD145" s="81">
        <f t="shared" si="77"/>
        <v>0</v>
      </c>
      <c r="AE145" s="11">
        <f t="shared" si="89"/>
        <v>0</v>
      </c>
      <c r="AF145" s="11">
        <f t="shared" si="90"/>
        <v>0</v>
      </c>
      <c r="AG145" s="11">
        <f t="shared" si="95"/>
        <v>0</v>
      </c>
      <c r="AH145" s="81">
        <f t="shared" si="102"/>
        <v>0</v>
      </c>
      <c r="AI145" s="81">
        <f t="shared" si="103"/>
        <v>0</v>
      </c>
      <c r="AJ145" s="82">
        <f t="shared" si="99"/>
        <v>0</v>
      </c>
      <c r="AK145" s="118">
        <f t="shared" si="96"/>
        <v>0</v>
      </c>
      <c r="AL145" s="118">
        <f t="shared" si="97"/>
        <v>0</v>
      </c>
      <c r="AM145" s="120">
        <f>AK145*InputData!I145</f>
        <v>0</v>
      </c>
      <c r="AN145" s="915">
        <f>AK145*LifeTable!G145*InputData!J145*EXP(-InputData!$BT$5*(B145-InputData!$B$1))</f>
        <v>0</v>
      </c>
      <c r="AO145" s="1026">
        <f>C145*(1-Q145)*LifeTable!G145</f>
        <v>0</v>
      </c>
      <c r="AP145" s="1027">
        <f>R145*LifeTable!G145</f>
        <v>0</v>
      </c>
      <c r="AQ145" s="1026">
        <f>T145*(1-AH145)*LifeTable!P145</f>
        <v>0</v>
      </c>
      <c r="AR145" s="1058">
        <f>AI145*LifeTable!P145</f>
        <v>0</v>
      </c>
      <c r="AS145" s="56">
        <f>(AQ145-AO145)*EXP(-InputData!$BT$6*(B145-InputData!$B$1))</f>
        <v>0</v>
      </c>
      <c r="AT145" s="58">
        <f>(AR145-AP145)*EXP(-InputData!$BT$6*(B145-InputData!$B$1))</f>
        <v>0</v>
      </c>
      <c r="AU145" s="1055">
        <v>39</v>
      </c>
    </row>
    <row r="146" spans="1:47">
      <c r="A146" t="s">
        <v>14</v>
      </c>
      <c r="B146">
        <f t="shared" si="98"/>
        <v>137</v>
      </c>
      <c r="C146" s="80">
        <f>InputData!G146*InputData!BX146</f>
        <v>0</v>
      </c>
      <c r="D146" s="81">
        <v>0</v>
      </c>
      <c r="E146" s="13">
        <f>InputData!H146*InputData!CC146</f>
        <v>0</v>
      </c>
      <c r="F146" s="90">
        <v>0</v>
      </c>
      <c r="G146" s="81">
        <f t="shared" si="78"/>
        <v>0</v>
      </c>
      <c r="H146" s="81">
        <f t="shared" si="91"/>
        <v>0</v>
      </c>
      <c r="I146" s="81">
        <f t="shared" si="79"/>
        <v>1</v>
      </c>
      <c r="J146" s="81">
        <f t="shared" si="80"/>
        <v>1</v>
      </c>
      <c r="K146" s="82">
        <f t="shared" si="72"/>
        <v>0</v>
      </c>
      <c r="L146" s="11">
        <f t="shared" si="73"/>
        <v>0</v>
      </c>
      <c r="M146" s="81">
        <f t="shared" si="74"/>
        <v>0</v>
      </c>
      <c r="N146" s="11">
        <f t="shared" si="81"/>
        <v>0</v>
      </c>
      <c r="O146" s="11">
        <f t="shared" si="82"/>
        <v>0</v>
      </c>
      <c r="P146" s="11">
        <f t="shared" si="92"/>
        <v>0</v>
      </c>
      <c r="Q146" s="81">
        <f t="shared" si="100"/>
        <v>0</v>
      </c>
      <c r="R146" s="81">
        <f t="shared" si="101"/>
        <v>0</v>
      </c>
      <c r="S146" s="570">
        <f>((Exposure!BF147*Exposure!BH147-1)*InputData!CH146+1)</f>
        <v>1</v>
      </c>
      <c r="T146" s="260">
        <f t="shared" si="93"/>
        <v>0</v>
      </c>
      <c r="U146" s="10">
        <f t="shared" si="83"/>
        <v>0</v>
      </c>
      <c r="V146" s="10">
        <f t="shared" si="84"/>
        <v>0</v>
      </c>
      <c r="W146" s="91">
        <f t="shared" si="85"/>
        <v>0</v>
      </c>
      <c r="X146" s="81">
        <f t="shared" si="86"/>
        <v>0</v>
      </c>
      <c r="Y146" s="81">
        <f t="shared" si="94"/>
        <v>0</v>
      </c>
      <c r="Z146" s="81">
        <f t="shared" si="87"/>
        <v>1</v>
      </c>
      <c r="AA146" s="81">
        <f t="shared" si="88"/>
        <v>1</v>
      </c>
      <c r="AB146" s="82">
        <f t="shared" si="75"/>
        <v>0</v>
      </c>
      <c r="AC146" s="11">
        <f t="shared" si="76"/>
        <v>0</v>
      </c>
      <c r="AD146" s="81">
        <f t="shared" si="77"/>
        <v>0</v>
      </c>
      <c r="AE146" s="11">
        <f t="shared" si="89"/>
        <v>0</v>
      </c>
      <c r="AF146" s="11">
        <f t="shared" si="90"/>
        <v>0</v>
      </c>
      <c r="AG146" s="11">
        <f t="shared" si="95"/>
        <v>0</v>
      </c>
      <c r="AH146" s="81">
        <f t="shared" si="102"/>
        <v>0</v>
      </c>
      <c r="AI146" s="81">
        <f t="shared" si="103"/>
        <v>0</v>
      </c>
      <c r="AJ146" s="82">
        <f t="shared" si="99"/>
        <v>0</v>
      </c>
      <c r="AK146" s="118">
        <f t="shared" si="96"/>
        <v>0</v>
      </c>
      <c r="AL146" s="118">
        <f t="shared" si="97"/>
        <v>0</v>
      </c>
      <c r="AM146" s="120">
        <f>AK146*InputData!I146</f>
        <v>0</v>
      </c>
      <c r="AN146" s="915">
        <f>AK146*LifeTable!G146*InputData!J146*EXP(-InputData!$BT$5*(B146-InputData!$B$1))</f>
        <v>0</v>
      </c>
      <c r="AO146" s="1026">
        <f>C146*(1-Q146)*LifeTable!G146</f>
        <v>0</v>
      </c>
      <c r="AP146" s="1027">
        <f>R146*LifeTable!G146</f>
        <v>0</v>
      </c>
      <c r="AQ146" s="1026">
        <f>T146*(1-AH146)*LifeTable!P146</f>
        <v>0</v>
      </c>
      <c r="AR146" s="1058">
        <f>AI146*LifeTable!P146</f>
        <v>0</v>
      </c>
      <c r="AS146" s="56">
        <f>(AQ146-AO146)*EXP(-InputData!$BT$6*(B146-InputData!$B$1))</f>
        <v>0</v>
      </c>
      <c r="AT146" s="58">
        <f>(AR146-AP146)*EXP(-InputData!$BT$6*(B146-InputData!$B$1))</f>
        <v>0</v>
      </c>
      <c r="AU146" s="1055">
        <v>40</v>
      </c>
    </row>
    <row r="147" spans="1:47">
      <c r="A147" t="s">
        <v>14</v>
      </c>
      <c r="B147">
        <f t="shared" si="98"/>
        <v>138</v>
      </c>
      <c r="C147" s="80">
        <f>InputData!G147*InputData!BX147</f>
        <v>0</v>
      </c>
      <c r="D147" s="81">
        <v>0</v>
      </c>
      <c r="E147" s="13">
        <f>InputData!H147*InputData!CC147</f>
        <v>0</v>
      </c>
      <c r="F147" s="90">
        <v>0</v>
      </c>
      <c r="G147" s="81">
        <f t="shared" si="78"/>
        <v>0</v>
      </c>
      <c r="H147" s="81">
        <f t="shared" si="91"/>
        <v>0</v>
      </c>
      <c r="I147" s="81">
        <f t="shared" si="79"/>
        <v>1</v>
      </c>
      <c r="J147" s="81">
        <f t="shared" si="80"/>
        <v>1</v>
      </c>
      <c r="K147" s="82">
        <f t="shared" si="72"/>
        <v>0</v>
      </c>
      <c r="L147" s="11">
        <f t="shared" si="73"/>
        <v>0</v>
      </c>
      <c r="M147" s="81">
        <f t="shared" si="74"/>
        <v>0</v>
      </c>
      <c r="N147" s="11">
        <f t="shared" si="81"/>
        <v>0</v>
      </c>
      <c r="O147" s="11">
        <f t="shared" si="82"/>
        <v>0</v>
      </c>
      <c r="P147" s="11">
        <f t="shared" si="92"/>
        <v>0</v>
      </c>
      <c r="Q147" s="81">
        <f t="shared" si="100"/>
        <v>0</v>
      </c>
      <c r="R147" s="81">
        <f t="shared" si="101"/>
        <v>0</v>
      </c>
      <c r="S147" s="570">
        <f>((Exposure!BF148*Exposure!BH148-1)*InputData!CH147+1)</f>
        <v>1</v>
      </c>
      <c r="T147" s="260">
        <f t="shared" si="93"/>
        <v>0</v>
      </c>
      <c r="U147" s="10">
        <f t="shared" si="83"/>
        <v>0</v>
      </c>
      <c r="V147" s="10">
        <f t="shared" si="84"/>
        <v>0</v>
      </c>
      <c r="W147" s="91">
        <f t="shared" si="85"/>
        <v>0</v>
      </c>
      <c r="X147" s="81">
        <f t="shared" si="86"/>
        <v>0</v>
      </c>
      <c r="Y147" s="81">
        <f t="shared" si="94"/>
        <v>0</v>
      </c>
      <c r="Z147" s="81">
        <f t="shared" si="87"/>
        <v>1</v>
      </c>
      <c r="AA147" s="81">
        <f t="shared" si="88"/>
        <v>1</v>
      </c>
      <c r="AB147" s="82">
        <f t="shared" si="75"/>
        <v>0</v>
      </c>
      <c r="AC147" s="11">
        <f t="shared" si="76"/>
        <v>0</v>
      </c>
      <c r="AD147" s="81">
        <f t="shared" si="77"/>
        <v>0</v>
      </c>
      <c r="AE147" s="11">
        <f t="shared" si="89"/>
        <v>0</v>
      </c>
      <c r="AF147" s="11">
        <f t="shared" si="90"/>
        <v>0</v>
      </c>
      <c r="AG147" s="11">
        <f t="shared" si="95"/>
        <v>0</v>
      </c>
      <c r="AH147" s="81">
        <f t="shared" si="102"/>
        <v>0</v>
      </c>
      <c r="AI147" s="81">
        <f t="shared" si="103"/>
        <v>0</v>
      </c>
      <c r="AJ147" s="82">
        <f t="shared" si="99"/>
        <v>0</v>
      </c>
      <c r="AK147" s="118">
        <f t="shared" si="96"/>
        <v>0</v>
      </c>
      <c r="AL147" s="118">
        <f t="shared" si="97"/>
        <v>0</v>
      </c>
      <c r="AM147" s="120">
        <f>AK147*InputData!I147</f>
        <v>0</v>
      </c>
      <c r="AN147" s="915">
        <f>AK147*LifeTable!G147*InputData!J147*EXP(-InputData!$BT$5*(B147-InputData!$B$1))</f>
        <v>0</v>
      </c>
      <c r="AO147" s="1026">
        <f>C147*(1-Q147)*LifeTable!G147</f>
        <v>0</v>
      </c>
      <c r="AP147" s="1027">
        <f>R147*LifeTable!G147</f>
        <v>0</v>
      </c>
      <c r="AQ147" s="1026">
        <f>T147*(1-AH147)*LifeTable!P147</f>
        <v>0</v>
      </c>
      <c r="AR147" s="1058">
        <f>AI147*LifeTable!P147</f>
        <v>0</v>
      </c>
      <c r="AS147" s="56">
        <f>(AQ147-AO147)*EXP(-InputData!$BT$6*(B147-InputData!$B$1))</f>
        <v>0</v>
      </c>
      <c r="AT147" s="58">
        <f>(AR147-AP147)*EXP(-InputData!$BT$6*(B147-InputData!$B$1))</f>
        <v>0</v>
      </c>
      <c r="AU147" s="1055">
        <v>41</v>
      </c>
    </row>
    <row r="148" spans="1:47">
      <c r="A148" t="s">
        <v>14</v>
      </c>
      <c r="B148">
        <f t="shared" si="98"/>
        <v>139</v>
      </c>
      <c r="C148" s="80">
        <f>InputData!G148*InputData!BX148</f>
        <v>0</v>
      </c>
      <c r="D148" s="81">
        <v>0</v>
      </c>
      <c r="E148" s="13">
        <f>InputData!H148*InputData!CC148</f>
        <v>0</v>
      </c>
      <c r="F148" s="90">
        <v>0</v>
      </c>
      <c r="G148" s="81">
        <f t="shared" si="78"/>
        <v>0</v>
      </c>
      <c r="H148" s="81">
        <f t="shared" si="91"/>
        <v>0</v>
      </c>
      <c r="I148" s="81">
        <f t="shared" si="79"/>
        <v>1</v>
      </c>
      <c r="J148" s="81">
        <f t="shared" si="80"/>
        <v>1</v>
      </c>
      <c r="K148" s="82">
        <f t="shared" si="72"/>
        <v>0</v>
      </c>
      <c r="L148" s="11">
        <f t="shared" si="73"/>
        <v>0</v>
      </c>
      <c r="M148" s="81">
        <f t="shared" si="74"/>
        <v>0</v>
      </c>
      <c r="N148" s="11">
        <f t="shared" si="81"/>
        <v>0</v>
      </c>
      <c r="O148" s="11">
        <f t="shared" si="82"/>
        <v>0</v>
      </c>
      <c r="P148" s="11">
        <f t="shared" si="92"/>
        <v>0</v>
      </c>
      <c r="Q148" s="81">
        <f t="shared" si="100"/>
        <v>0</v>
      </c>
      <c r="R148" s="81">
        <f t="shared" si="101"/>
        <v>0</v>
      </c>
      <c r="S148" s="570">
        <f>((Exposure!BF149*Exposure!BH149-1)*InputData!CH148+1)</f>
        <v>1</v>
      </c>
      <c r="T148" s="260">
        <f t="shared" si="93"/>
        <v>0</v>
      </c>
      <c r="U148" s="10">
        <f t="shared" si="83"/>
        <v>0</v>
      </c>
      <c r="V148" s="10">
        <f t="shared" si="84"/>
        <v>0</v>
      </c>
      <c r="W148" s="91">
        <f t="shared" si="85"/>
        <v>0</v>
      </c>
      <c r="X148" s="81">
        <f t="shared" si="86"/>
        <v>0</v>
      </c>
      <c r="Y148" s="81">
        <f t="shared" si="94"/>
        <v>0</v>
      </c>
      <c r="Z148" s="81">
        <f t="shared" si="87"/>
        <v>1</v>
      </c>
      <c r="AA148" s="81">
        <f t="shared" si="88"/>
        <v>1</v>
      </c>
      <c r="AB148" s="82">
        <f t="shared" si="75"/>
        <v>0</v>
      </c>
      <c r="AC148" s="11">
        <f t="shared" si="76"/>
        <v>0</v>
      </c>
      <c r="AD148" s="81">
        <f t="shared" si="77"/>
        <v>0</v>
      </c>
      <c r="AE148" s="11">
        <f t="shared" si="89"/>
        <v>0</v>
      </c>
      <c r="AF148" s="11">
        <f t="shared" si="90"/>
        <v>0</v>
      </c>
      <c r="AG148" s="11">
        <f t="shared" si="95"/>
        <v>0</v>
      </c>
      <c r="AH148" s="81">
        <f t="shared" si="102"/>
        <v>0</v>
      </c>
      <c r="AI148" s="81">
        <f t="shared" si="103"/>
        <v>0</v>
      </c>
      <c r="AJ148" s="82">
        <f t="shared" si="99"/>
        <v>0</v>
      </c>
      <c r="AK148" s="118">
        <f t="shared" si="96"/>
        <v>0</v>
      </c>
      <c r="AL148" s="118">
        <f t="shared" si="97"/>
        <v>0</v>
      </c>
      <c r="AM148" s="120">
        <f>AK148*InputData!I148</f>
        <v>0</v>
      </c>
      <c r="AN148" s="915">
        <f>AK148*LifeTable!G148*InputData!J148*EXP(-InputData!$BT$5*(B148-InputData!$B$1))</f>
        <v>0</v>
      </c>
      <c r="AO148" s="1026">
        <f>C148*(1-Q148)*LifeTable!G148</f>
        <v>0</v>
      </c>
      <c r="AP148" s="1027">
        <f>R148*LifeTable!G148</f>
        <v>0</v>
      </c>
      <c r="AQ148" s="1026">
        <f>T148*(1-AH148)*LifeTable!P148</f>
        <v>0</v>
      </c>
      <c r="AR148" s="1058">
        <f>AI148*LifeTable!P148</f>
        <v>0</v>
      </c>
      <c r="AS148" s="56">
        <f>(AQ148-AO148)*EXP(-InputData!$BT$6*(B148-InputData!$B$1))</f>
        <v>0</v>
      </c>
      <c r="AT148" s="58">
        <f>(AR148-AP148)*EXP(-InputData!$BT$6*(B148-InputData!$B$1))</f>
        <v>0</v>
      </c>
      <c r="AU148" s="1055">
        <v>42</v>
      </c>
    </row>
    <row r="149" spans="1:47">
      <c r="A149" t="s">
        <v>14</v>
      </c>
      <c r="B149">
        <f t="shared" si="98"/>
        <v>140</v>
      </c>
      <c r="C149" s="80">
        <f>InputData!G149*InputData!BX149</f>
        <v>0</v>
      </c>
      <c r="D149" s="81">
        <v>0</v>
      </c>
      <c r="E149" s="13">
        <f>InputData!H149*InputData!CC149</f>
        <v>0</v>
      </c>
      <c r="F149" s="90">
        <v>0</v>
      </c>
      <c r="G149" s="81">
        <f t="shared" si="78"/>
        <v>0</v>
      </c>
      <c r="H149" s="81">
        <f t="shared" si="91"/>
        <v>0</v>
      </c>
      <c r="I149" s="81">
        <f t="shared" si="79"/>
        <v>1</v>
      </c>
      <c r="J149" s="81">
        <f t="shared" si="80"/>
        <v>1</v>
      </c>
      <c r="K149" s="82">
        <f t="shared" si="72"/>
        <v>0</v>
      </c>
      <c r="L149" s="11">
        <f t="shared" si="73"/>
        <v>0</v>
      </c>
      <c r="M149" s="81">
        <f t="shared" si="74"/>
        <v>0</v>
      </c>
      <c r="N149" s="11">
        <f t="shared" si="81"/>
        <v>0</v>
      </c>
      <c r="O149" s="11">
        <f t="shared" si="82"/>
        <v>0</v>
      </c>
      <c r="P149" s="11">
        <f t="shared" si="92"/>
        <v>0</v>
      </c>
      <c r="Q149" s="81">
        <f t="shared" si="100"/>
        <v>0</v>
      </c>
      <c r="R149" s="81">
        <f t="shared" si="101"/>
        <v>0</v>
      </c>
      <c r="S149" s="570">
        <f>((Exposure!BF150*Exposure!BH150-1)*InputData!CH149+1)</f>
        <v>1</v>
      </c>
      <c r="T149" s="260">
        <f t="shared" si="93"/>
        <v>0</v>
      </c>
      <c r="U149" s="10">
        <f t="shared" si="83"/>
        <v>0</v>
      </c>
      <c r="V149" s="10">
        <f t="shared" si="84"/>
        <v>0</v>
      </c>
      <c r="W149" s="91">
        <f t="shared" si="85"/>
        <v>0</v>
      </c>
      <c r="X149" s="81">
        <f t="shared" si="86"/>
        <v>0</v>
      </c>
      <c r="Y149" s="81">
        <f t="shared" si="94"/>
        <v>0</v>
      </c>
      <c r="Z149" s="81">
        <f t="shared" si="87"/>
        <v>1</v>
      </c>
      <c r="AA149" s="81">
        <f t="shared" si="88"/>
        <v>1</v>
      </c>
      <c r="AB149" s="82">
        <f t="shared" si="75"/>
        <v>0</v>
      </c>
      <c r="AC149" s="11">
        <f t="shared" si="76"/>
        <v>0</v>
      </c>
      <c r="AD149" s="81">
        <f t="shared" si="77"/>
        <v>0</v>
      </c>
      <c r="AE149" s="11">
        <f t="shared" si="89"/>
        <v>0</v>
      </c>
      <c r="AF149" s="11">
        <f t="shared" si="90"/>
        <v>0</v>
      </c>
      <c r="AG149" s="11">
        <f t="shared" si="95"/>
        <v>0</v>
      </c>
      <c r="AH149" s="81">
        <f t="shared" si="102"/>
        <v>0</v>
      </c>
      <c r="AI149" s="81">
        <f t="shared" si="103"/>
        <v>0</v>
      </c>
      <c r="AJ149" s="82">
        <f t="shared" si="99"/>
        <v>0</v>
      </c>
      <c r="AK149" s="118">
        <f t="shared" si="96"/>
        <v>0</v>
      </c>
      <c r="AL149" s="118">
        <f t="shared" si="97"/>
        <v>0</v>
      </c>
      <c r="AM149" s="120">
        <f>AK149*InputData!I149</f>
        <v>0</v>
      </c>
      <c r="AN149" s="915">
        <f>AK149*LifeTable!G149*InputData!J149*EXP(-InputData!$BT$5*(B149-InputData!$B$1))</f>
        <v>0</v>
      </c>
      <c r="AO149" s="1026">
        <f>C149*(1-Q149)*LifeTable!G149</f>
        <v>0</v>
      </c>
      <c r="AP149" s="1027">
        <f>R149*LifeTable!G149</f>
        <v>0</v>
      </c>
      <c r="AQ149" s="1026">
        <f>T149*(1-AH149)*LifeTable!P149</f>
        <v>0</v>
      </c>
      <c r="AR149" s="1058">
        <f>AI149*LifeTable!P149</f>
        <v>0</v>
      </c>
      <c r="AS149" s="56">
        <f>(AQ149-AO149)*EXP(-InputData!$BT$6*(B149-InputData!$B$1))</f>
        <v>0</v>
      </c>
      <c r="AT149" s="58">
        <f>(AR149-AP149)*EXP(-InputData!$BT$6*(B149-InputData!$B$1))</f>
        <v>0</v>
      </c>
      <c r="AU149" s="1055">
        <v>43</v>
      </c>
    </row>
    <row r="150" spans="1:47">
      <c r="A150" t="s">
        <v>14</v>
      </c>
      <c r="B150">
        <f t="shared" si="98"/>
        <v>141</v>
      </c>
      <c r="C150" s="80">
        <f>InputData!G150*InputData!BX150</f>
        <v>0</v>
      </c>
      <c r="D150" s="81">
        <v>0</v>
      </c>
      <c r="E150" s="13">
        <f>InputData!H150*InputData!CC150</f>
        <v>0</v>
      </c>
      <c r="F150" s="90">
        <v>0</v>
      </c>
      <c r="G150" s="81">
        <f t="shared" si="78"/>
        <v>0</v>
      </c>
      <c r="H150" s="81">
        <f t="shared" si="91"/>
        <v>0</v>
      </c>
      <c r="I150" s="81">
        <f t="shared" si="79"/>
        <v>1</v>
      </c>
      <c r="J150" s="81">
        <f t="shared" si="80"/>
        <v>1</v>
      </c>
      <c r="K150" s="82">
        <f t="shared" si="72"/>
        <v>0</v>
      </c>
      <c r="L150" s="11">
        <f t="shared" si="73"/>
        <v>0</v>
      </c>
      <c r="M150" s="81">
        <f t="shared" si="74"/>
        <v>0</v>
      </c>
      <c r="N150" s="11">
        <f t="shared" si="81"/>
        <v>0</v>
      </c>
      <c r="O150" s="11">
        <f t="shared" si="82"/>
        <v>0</v>
      </c>
      <c r="P150" s="11">
        <f t="shared" si="92"/>
        <v>0</v>
      </c>
      <c r="Q150" s="81">
        <f t="shared" si="100"/>
        <v>0</v>
      </c>
      <c r="R150" s="81">
        <f t="shared" si="101"/>
        <v>0</v>
      </c>
      <c r="S150" s="570">
        <f>((Exposure!BF151*Exposure!BH151-1)*InputData!CH150+1)</f>
        <v>1</v>
      </c>
      <c r="T150" s="260">
        <f t="shared" si="93"/>
        <v>0</v>
      </c>
      <c r="U150" s="10">
        <f t="shared" si="83"/>
        <v>0</v>
      </c>
      <c r="V150" s="10">
        <f t="shared" si="84"/>
        <v>0</v>
      </c>
      <c r="W150" s="91">
        <f t="shared" si="85"/>
        <v>0</v>
      </c>
      <c r="X150" s="81">
        <f t="shared" si="86"/>
        <v>0</v>
      </c>
      <c r="Y150" s="81">
        <f t="shared" si="94"/>
        <v>0</v>
      </c>
      <c r="Z150" s="81">
        <f t="shared" si="87"/>
        <v>1</v>
      </c>
      <c r="AA150" s="81">
        <f t="shared" si="88"/>
        <v>1</v>
      </c>
      <c r="AB150" s="82">
        <f t="shared" si="75"/>
        <v>0</v>
      </c>
      <c r="AC150" s="11">
        <f t="shared" si="76"/>
        <v>0</v>
      </c>
      <c r="AD150" s="81">
        <f t="shared" si="77"/>
        <v>0</v>
      </c>
      <c r="AE150" s="11">
        <f t="shared" si="89"/>
        <v>0</v>
      </c>
      <c r="AF150" s="11">
        <f t="shared" si="90"/>
        <v>0</v>
      </c>
      <c r="AG150" s="11">
        <f t="shared" si="95"/>
        <v>0</v>
      </c>
      <c r="AH150" s="81">
        <f t="shared" si="102"/>
        <v>0</v>
      </c>
      <c r="AI150" s="81">
        <f t="shared" si="103"/>
        <v>0</v>
      </c>
      <c r="AJ150" s="82">
        <f t="shared" si="99"/>
        <v>0</v>
      </c>
      <c r="AK150" s="118">
        <f t="shared" si="96"/>
        <v>0</v>
      </c>
      <c r="AL150" s="118">
        <f t="shared" si="97"/>
        <v>0</v>
      </c>
      <c r="AM150" s="120">
        <f>AK150*InputData!I150</f>
        <v>0</v>
      </c>
      <c r="AN150" s="915">
        <f>AK150*LifeTable!G150*InputData!J150*EXP(-InputData!$BT$5*(B150-InputData!$B$1))</f>
        <v>0</v>
      </c>
      <c r="AO150" s="1026">
        <f>C150*(1-Q150)*LifeTable!G150</f>
        <v>0</v>
      </c>
      <c r="AP150" s="1027">
        <f>R150*LifeTable!G150</f>
        <v>0</v>
      </c>
      <c r="AQ150" s="1026">
        <f>T150*(1-AH150)*LifeTable!P150</f>
        <v>0</v>
      </c>
      <c r="AR150" s="1058">
        <f>AI150*LifeTable!P150</f>
        <v>0</v>
      </c>
      <c r="AS150" s="56">
        <f>(AQ150-AO150)*EXP(-InputData!$BT$6*(B150-InputData!$B$1))</f>
        <v>0</v>
      </c>
      <c r="AT150" s="58">
        <f>(AR150-AP150)*EXP(-InputData!$BT$6*(B150-InputData!$B$1))</f>
        <v>0</v>
      </c>
      <c r="AU150" s="1055">
        <v>44</v>
      </c>
    </row>
    <row r="151" spans="1:47">
      <c r="A151" t="s">
        <v>14</v>
      </c>
      <c r="B151">
        <f t="shared" si="98"/>
        <v>142</v>
      </c>
      <c r="C151" s="80">
        <f>InputData!G151*InputData!BX151</f>
        <v>0</v>
      </c>
      <c r="D151" s="81">
        <v>0</v>
      </c>
      <c r="E151" s="13">
        <f>InputData!H151*InputData!CC151</f>
        <v>0</v>
      </c>
      <c r="F151" s="90">
        <v>0</v>
      </c>
      <c r="G151" s="81">
        <f t="shared" si="78"/>
        <v>0</v>
      </c>
      <c r="H151" s="81">
        <f t="shared" si="91"/>
        <v>0</v>
      </c>
      <c r="I151" s="81">
        <f t="shared" si="79"/>
        <v>1</v>
      </c>
      <c r="J151" s="81">
        <f t="shared" si="80"/>
        <v>1</v>
      </c>
      <c r="K151" s="82">
        <f t="shared" si="72"/>
        <v>0</v>
      </c>
      <c r="L151" s="11">
        <f t="shared" si="73"/>
        <v>0</v>
      </c>
      <c r="M151" s="81">
        <f t="shared" si="74"/>
        <v>0</v>
      </c>
      <c r="N151" s="11">
        <f t="shared" si="81"/>
        <v>0</v>
      </c>
      <c r="O151" s="11">
        <f t="shared" si="82"/>
        <v>0</v>
      </c>
      <c r="P151" s="11">
        <f t="shared" si="92"/>
        <v>0</v>
      </c>
      <c r="Q151" s="81">
        <f t="shared" si="100"/>
        <v>0</v>
      </c>
      <c r="R151" s="81">
        <f t="shared" si="101"/>
        <v>0</v>
      </c>
      <c r="S151" s="570">
        <f>((Exposure!BF152*Exposure!BH152-1)*InputData!CH151+1)</f>
        <v>1</v>
      </c>
      <c r="T151" s="260">
        <f t="shared" si="93"/>
        <v>0</v>
      </c>
      <c r="U151" s="10">
        <f t="shared" si="83"/>
        <v>0</v>
      </c>
      <c r="V151" s="10">
        <f t="shared" si="84"/>
        <v>0</v>
      </c>
      <c r="W151" s="91">
        <f t="shared" si="85"/>
        <v>0</v>
      </c>
      <c r="X151" s="81">
        <f t="shared" si="86"/>
        <v>0</v>
      </c>
      <c r="Y151" s="81">
        <f t="shared" si="94"/>
        <v>0</v>
      </c>
      <c r="Z151" s="81">
        <f t="shared" si="87"/>
        <v>1</v>
      </c>
      <c r="AA151" s="81">
        <f t="shared" si="88"/>
        <v>1</v>
      </c>
      <c r="AB151" s="82">
        <f t="shared" si="75"/>
        <v>0</v>
      </c>
      <c r="AC151" s="11">
        <f t="shared" si="76"/>
        <v>0</v>
      </c>
      <c r="AD151" s="81">
        <f t="shared" si="77"/>
        <v>0</v>
      </c>
      <c r="AE151" s="11">
        <f t="shared" si="89"/>
        <v>0</v>
      </c>
      <c r="AF151" s="11">
        <f t="shared" si="90"/>
        <v>0</v>
      </c>
      <c r="AG151" s="11">
        <f t="shared" si="95"/>
        <v>0</v>
      </c>
      <c r="AH151" s="81">
        <f t="shared" si="102"/>
        <v>0</v>
      </c>
      <c r="AI151" s="81">
        <f t="shared" si="103"/>
        <v>0</v>
      </c>
      <c r="AJ151" s="82">
        <f t="shared" si="99"/>
        <v>0</v>
      </c>
      <c r="AK151" s="118">
        <f t="shared" si="96"/>
        <v>0</v>
      </c>
      <c r="AL151" s="118">
        <f t="shared" si="97"/>
        <v>0</v>
      </c>
      <c r="AM151" s="120">
        <f>AK151*InputData!I151</f>
        <v>0</v>
      </c>
      <c r="AN151" s="915">
        <f>AK151*LifeTable!G151*InputData!J151*EXP(-InputData!$BT$5*(B151-InputData!$B$1))</f>
        <v>0</v>
      </c>
      <c r="AO151" s="1026">
        <f>C151*(1-Q151)*LifeTable!G151</f>
        <v>0</v>
      </c>
      <c r="AP151" s="1027">
        <f>R151*LifeTable!G151</f>
        <v>0</v>
      </c>
      <c r="AQ151" s="1026">
        <f>T151*(1-AH151)*LifeTable!P151</f>
        <v>0</v>
      </c>
      <c r="AR151" s="1058">
        <f>AI151*LifeTable!P151</f>
        <v>0</v>
      </c>
      <c r="AS151" s="56">
        <f>(AQ151-AO151)*EXP(-InputData!$BT$6*(B151-InputData!$B$1))</f>
        <v>0</v>
      </c>
      <c r="AT151" s="58">
        <f>(AR151-AP151)*EXP(-InputData!$BT$6*(B151-InputData!$B$1))</f>
        <v>0</v>
      </c>
      <c r="AU151" s="1055">
        <v>45</v>
      </c>
    </row>
    <row r="152" spans="1:47">
      <c r="A152" t="s">
        <v>14</v>
      </c>
      <c r="B152">
        <f t="shared" si="98"/>
        <v>143</v>
      </c>
      <c r="C152" s="80">
        <f>InputData!G152*InputData!BX152</f>
        <v>0</v>
      </c>
      <c r="D152" s="81">
        <v>0</v>
      </c>
      <c r="E152" s="13">
        <f>InputData!H152*InputData!CC152</f>
        <v>0</v>
      </c>
      <c r="F152" s="90">
        <v>0</v>
      </c>
      <c r="G152" s="81">
        <f t="shared" si="78"/>
        <v>0</v>
      </c>
      <c r="H152" s="81">
        <f t="shared" si="91"/>
        <v>0</v>
      </c>
      <c r="I152" s="81">
        <f t="shared" si="79"/>
        <v>1</v>
      </c>
      <c r="J152" s="81">
        <f t="shared" si="80"/>
        <v>1</v>
      </c>
      <c r="K152" s="82">
        <f t="shared" si="72"/>
        <v>0</v>
      </c>
      <c r="L152" s="11">
        <f t="shared" si="73"/>
        <v>0</v>
      </c>
      <c r="M152" s="81">
        <f t="shared" si="74"/>
        <v>0</v>
      </c>
      <c r="N152" s="11">
        <f t="shared" si="81"/>
        <v>0</v>
      </c>
      <c r="O152" s="11">
        <f t="shared" si="82"/>
        <v>0</v>
      </c>
      <c r="P152" s="11">
        <f t="shared" si="92"/>
        <v>0</v>
      </c>
      <c r="Q152" s="81">
        <f t="shared" si="100"/>
        <v>0</v>
      </c>
      <c r="R152" s="81">
        <f t="shared" si="101"/>
        <v>0</v>
      </c>
      <c r="S152" s="570">
        <f>((Exposure!BF153*Exposure!BH153-1)*InputData!CH152+1)</f>
        <v>1</v>
      </c>
      <c r="T152" s="260">
        <f t="shared" si="93"/>
        <v>0</v>
      </c>
      <c r="U152" s="10">
        <f t="shared" si="83"/>
        <v>0</v>
      </c>
      <c r="V152" s="10">
        <f t="shared" si="84"/>
        <v>0</v>
      </c>
      <c r="W152" s="91">
        <f t="shared" si="85"/>
        <v>0</v>
      </c>
      <c r="X152" s="81">
        <f t="shared" si="86"/>
        <v>0</v>
      </c>
      <c r="Y152" s="81">
        <f t="shared" si="94"/>
        <v>0</v>
      </c>
      <c r="Z152" s="81">
        <f t="shared" si="87"/>
        <v>1</v>
      </c>
      <c r="AA152" s="81">
        <f t="shared" si="88"/>
        <v>1</v>
      </c>
      <c r="AB152" s="82">
        <f t="shared" si="75"/>
        <v>0</v>
      </c>
      <c r="AC152" s="11">
        <f t="shared" si="76"/>
        <v>0</v>
      </c>
      <c r="AD152" s="81">
        <f t="shared" si="77"/>
        <v>0</v>
      </c>
      <c r="AE152" s="11">
        <f t="shared" si="89"/>
        <v>0</v>
      </c>
      <c r="AF152" s="11">
        <f t="shared" si="90"/>
        <v>0</v>
      </c>
      <c r="AG152" s="11">
        <f t="shared" si="95"/>
        <v>0</v>
      </c>
      <c r="AH152" s="81">
        <f t="shared" si="102"/>
        <v>0</v>
      </c>
      <c r="AI152" s="81">
        <f t="shared" si="103"/>
        <v>0</v>
      </c>
      <c r="AJ152" s="82">
        <f t="shared" si="99"/>
        <v>0</v>
      </c>
      <c r="AK152" s="118">
        <f t="shared" si="96"/>
        <v>0</v>
      </c>
      <c r="AL152" s="118">
        <f t="shared" si="97"/>
        <v>0</v>
      </c>
      <c r="AM152" s="120">
        <f>AK152*InputData!I152</f>
        <v>0</v>
      </c>
      <c r="AN152" s="915">
        <f>AK152*LifeTable!G152*InputData!J152*EXP(-InputData!$BT$5*(B152-InputData!$B$1))</f>
        <v>0</v>
      </c>
      <c r="AO152" s="1026">
        <f>C152*(1-Q152)*LifeTable!G152</f>
        <v>0</v>
      </c>
      <c r="AP152" s="1027">
        <f>R152*LifeTable!G152</f>
        <v>0</v>
      </c>
      <c r="AQ152" s="1026">
        <f>T152*(1-AH152)*LifeTable!P152</f>
        <v>0</v>
      </c>
      <c r="AR152" s="1058">
        <f>AI152*LifeTable!P152</f>
        <v>0</v>
      </c>
      <c r="AS152" s="56">
        <f>(AQ152-AO152)*EXP(-InputData!$BT$6*(B152-InputData!$B$1))</f>
        <v>0</v>
      </c>
      <c r="AT152" s="58">
        <f>(AR152-AP152)*EXP(-InputData!$BT$6*(B152-InputData!$B$1))</f>
        <v>0</v>
      </c>
      <c r="AU152" s="1055">
        <v>46</v>
      </c>
    </row>
    <row r="153" spans="1:47">
      <c r="A153" t="s">
        <v>14</v>
      </c>
      <c r="B153">
        <f t="shared" si="98"/>
        <v>144</v>
      </c>
      <c r="C153" s="80">
        <f>InputData!G153*InputData!BX153</f>
        <v>0</v>
      </c>
      <c r="D153" s="81">
        <v>0</v>
      </c>
      <c r="E153" s="13">
        <f>InputData!H153*InputData!CC153</f>
        <v>0</v>
      </c>
      <c r="F153" s="90">
        <v>0</v>
      </c>
      <c r="G153" s="81">
        <f t="shared" si="78"/>
        <v>0</v>
      </c>
      <c r="H153" s="81">
        <f t="shared" si="91"/>
        <v>0</v>
      </c>
      <c r="I153" s="81">
        <f t="shared" si="79"/>
        <v>1</v>
      </c>
      <c r="J153" s="81">
        <f t="shared" si="80"/>
        <v>1</v>
      </c>
      <c r="K153" s="82">
        <f t="shared" si="72"/>
        <v>0</v>
      </c>
      <c r="L153" s="11">
        <f t="shared" si="73"/>
        <v>0</v>
      </c>
      <c r="M153" s="81">
        <f t="shared" si="74"/>
        <v>0</v>
      </c>
      <c r="N153" s="11">
        <f t="shared" si="81"/>
        <v>0</v>
      </c>
      <c r="O153" s="11">
        <f t="shared" si="82"/>
        <v>0</v>
      </c>
      <c r="P153" s="11">
        <f t="shared" si="92"/>
        <v>0</v>
      </c>
      <c r="Q153" s="81">
        <f t="shared" si="100"/>
        <v>0</v>
      </c>
      <c r="R153" s="81">
        <f t="shared" si="101"/>
        <v>0</v>
      </c>
      <c r="S153" s="570">
        <f>((Exposure!BF154*Exposure!BH154-1)*InputData!CH153+1)</f>
        <v>1</v>
      </c>
      <c r="T153" s="260">
        <f t="shared" si="93"/>
        <v>0</v>
      </c>
      <c r="U153" s="10">
        <f t="shared" si="83"/>
        <v>0</v>
      </c>
      <c r="V153" s="10">
        <f t="shared" si="84"/>
        <v>0</v>
      </c>
      <c r="W153" s="91">
        <f t="shared" si="85"/>
        <v>0</v>
      </c>
      <c r="X153" s="81">
        <f t="shared" si="86"/>
        <v>0</v>
      </c>
      <c r="Y153" s="81">
        <f t="shared" si="94"/>
        <v>0</v>
      </c>
      <c r="Z153" s="81">
        <f t="shared" si="87"/>
        <v>1</v>
      </c>
      <c r="AA153" s="81">
        <f t="shared" si="88"/>
        <v>1</v>
      </c>
      <c r="AB153" s="82">
        <f t="shared" si="75"/>
        <v>0</v>
      </c>
      <c r="AC153" s="11">
        <f t="shared" si="76"/>
        <v>0</v>
      </c>
      <c r="AD153" s="81">
        <f t="shared" si="77"/>
        <v>0</v>
      </c>
      <c r="AE153" s="11">
        <f t="shared" si="89"/>
        <v>0</v>
      </c>
      <c r="AF153" s="11">
        <f t="shared" si="90"/>
        <v>0</v>
      </c>
      <c r="AG153" s="11">
        <f t="shared" si="95"/>
        <v>0</v>
      </c>
      <c r="AH153" s="81">
        <f t="shared" si="102"/>
        <v>0</v>
      </c>
      <c r="AI153" s="81">
        <f t="shared" si="103"/>
        <v>0</v>
      </c>
      <c r="AJ153" s="82">
        <f t="shared" si="99"/>
        <v>0</v>
      </c>
      <c r="AK153" s="118">
        <f t="shared" si="96"/>
        <v>0</v>
      </c>
      <c r="AL153" s="118">
        <f t="shared" si="97"/>
        <v>0</v>
      </c>
      <c r="AM153" s="120">
        <f>AK153*InputData!I153</f>
        <v>0</v>
      </c>
      <c r="AN153" s="915">
        <f>AK153*LifeTable!G153*InputData!J153*EXP(-InputData!$BT$5*(B153-InputData!$B$1))</f>
        <v>0</v>
      </c>
      <c r="AO153" s="1026">
        <f>C153*(1-Q153)*LifeTable!G153</f>
        <v>0</v>
      </c>
      <c r="AP153" s="1027">
        <f>R153*LifeTable!G153</f>
        <v>0</v>
      </c>
      <c r="AQ153" s="1026">
        <f>T153*(1-AH153)*LifeTable!P153</f>
        <v>0</v>
      </c>
      <c r="AR153" s="1058">
        <f>AI153*LifeTable!P153</f>
        <v>0</v>
      </c>
      <c r="AS153" s="56">
        <f>(AQ153-AO153)*EXP(-InputData!$BT$6*(B153-InputData!$B$1))</f>
        <v>0</v>
      </c>
      <c r="AT153" s="58">
        <f>(AR153-AP153)*EXP(-InputData!$BT$6*(B153-InputData!$B$1))</f>
        <v>0</v>
      </c>
      <c r="AU153" s="1055">
        <v>47</v>
      </c>
    </row>
    <row r="154" spans="1:47">
      <c r="A154" t="s">
        <v>14</v>
      </c>
      <c r="B154">
        <f t="shared" si="98"/>
        <v>145</v>
      </c>
      <c r="C154" s="80">
        <f>InputData!G154*InputData!BX154</f>
        <v>0</v>
      </c>
      <c r="D154" s="81">
        <v>0</v>
      </c>
      <c r="E154" s="13">
        <f>InputData!H154*InputData!CC154</f>
        <v>0</v>
      </c>
      <c r="F154" s="90">
        <v>0</v>
      </c>
      <c r="G154" s="81">
        <f t="shared" si="78"/>
        <v>0</v>
      </c>
      <c r="H154" s="81">
        <f t="shared" si="91"/>
        <v>0</v>
      </c>
      <c r="I154" s="81">
        <f t="shared" si="79"/>
        <v>1</v>
      </c>
      <c r="J154" s="81">
        <f t="shared" si="80"/>
        <v>1</v>
      </c>
      <c r="K154" s="82">
        <f t="shared" si="72"/>
        <v>0</v>
      </c>
      <c r="L154" s="11">
        <f t="shared" si="73"/>
        <v>0</v>
      </c>
      <c r="M154" s="81">
        <f t="shared" si="74"/>
        <v>0</v>
      </c>
      <c r="N154" s="11">
        <f t="shared" si="81"/>
        <v>0</v>
      </c>
      <c r="O154" s="11">
        <f t="shared" si="82"/>
        <v>0</v>
      </c>
      <c r="P154" s="11">
        <f t="shared" si="92"/>
        <v>0</v>
      </c>
      <c r="Q154" s="81">
        <f t="shared" si="100"/>
        <v>0</v>
      </c>
      <c r="R154" s="81">
        <f t="shared" si="101"/>
        <v>0</v>
      </c>
      <c r="S154" s="570">
        <f>((Exposure!BF155*Exposure!BH155-1)*InputData!CH154+1)</f>
        <v>1</v>
      </c>
      <c r="T154" s="260">
        <f t="shared" si="93"/>
        <v>0</v>
      </c>
      <c r="U154" s="10">
        <f t="shared" si="83"/>
        <v>0</v>
      </c>
      <c r="V154" s="10">
        <f t="shared" si="84"/>
        <v>0</v>
      </c>
      <c r="W154" s="91">
        <f t="shared" si="85"/>
        <v>0</v>
      </c>
      <c r="X154" s="81">
        <f t="shared" si="86"/>
        <v>0</v>
      </c>
      <c r="Y154" s="81">
        <f t="shared" si="94"/>
        <v>0</v>
      </c>
      <c r="Z154" s="81">
        <f t="shared" si="87"/>
        <v>1</v>
      </c>
      <c r="AA154" s="81">
        <f t="shared" si="88"/>
        <v>1</v>
      </c>
      <c r="AB154" s="82">
        <f t="shared" si="75"/>
        <v>0</v>
      </c>
      <c r="AC154" s="11">
        <f t="shared" si="76"/>
        <v>0</v>
      </c>
      <c r="AD154" s="81">
        <f t="shared" si="77"/>
        <v>0</v>
      </c>
      <c r="AE154" s="11">
        <f t="shared" si="89"/>
        <v>0</v>
      </c>
      <c r="AF154" s="11">
        <f t="shared" si="90"/>
        <v>0</v>
      </c>
      <c r="AG154" s="11">
        <f t="shared" si="95"/>
        <v>0</v>
      </c>
      <c r="AH154" s="81">
        <f t="shared" si="102"/>
        <v>0</v>
      </c>
      <c r="AI154" s="81">
        <f t="shared" si="103"/>
        <v>0</v>
      </c>
      <c r="AJ154" s="82">
        <f t="shared" si="99"/>
        <v>0</v>
      </c>
      <c r="AK154" s="118">
        <f t="shared" si="96"/>
        <v>0</v>
      </c>
      <c r="AL154" s="118">
        <f t="shared" si="97"/>
        <v>0</v>
      </c>
      <c r="AM154" s="120">
        <f>AK154*InputData!I154</f>
        <v>0</v>
      </c>
      <c r="AN154" s="915">
        <f>AK154*LifeTable!G154*InputData!J154*EXP(-InputData!$BT$5*(B154-InputData!$B$1))</f>
        <v>0</v>
      </c>
      <c r="AO154" s="1026">
        <f>C154*(1-Q154)*LifeTable!G154</f>
        <v>0</v>
      </c>
      <c r="AP154" s="1027">
        <f>R154*LifeTable!G154</f>
        <v>0</v>
      </c>
      <c r="AQ154" s="1026">
        <f>T154*(1-AH154)*LifeTable!P154</f>
        <v>0</v>
      </c>
      <c r="AR154" s="1058">
        <f>AI154*LifeTable!P154</f>
        <v>0</v>
      </c>
      <c r="AS154" s="56">
        <f>(AQ154-AO154)*EXP(-InputData!$BT$6*(B154-InputData!$B$1))</f>
        <v>0</v>
      </c>
      <c r="AT154" s="58">
        <f>(AR154-AP154)*EXP(-InputData!$BT$6*(B154-InputData!$B$1))</f>
        <v>0</v>
      </c>
      <c r="AU154" s="1055">
        <v>48</v>
      </c>
    </row>
    <row r="155" spans="1:47">
      <c r="A155" t="s">
        <v>14</v>
      </c>
      <c r="B155">
        <f t="shared" si="98"/>
        <v>146</v>
      </c>
      <c r="C155" s="80">
        <f>InputData!G155*InputData!BX155</f>
        <v>0</v>
      </c>
      <c r="D155" s="81">
        <v>0</v>
      </c>
      <c r="E155" s="13">
        <f>InputData!H155*InputData!CC155</f>
        <v>0</v>
      </c>
      <c r="F155" s="90">
        <v>0</v>
      </c>
      <c r="G155" s="81">
        <f t="shared" si="78"/>
        <v>0</v>
      </c>
      <c r="H155" s="81">
        <f t="shared" si="91"/>
        <v>0</v>
      </c>
      <c r="I155" s="81">
        <f t="shared" si="79"/>
        <v>1</v>
      </c>
      <c r="J155" s="81">
        <f t="shared" si="80"/>
        <v>1</v>
      </c>
      <c r="K155" s="82">
        <f t="shared" si="72"/>
        <v>0</v>
      </c>
      <c r="L155" s="11">
        <f t="shared" si="73"/>
        <v>0</v>
      </c>
      <c r="M155" s="81">
        <f t="shared" si="74"/>
        <v>0</v>
      </c>
      <c r="N155" s="11">
        <f t="shared" si="81"/>
        <v>0</v>
      </c>
      <c r="O155" s="11">
        <f t="shared" si="82"/>
        <v>0</v>
      </c>
      <c r="P155" s="11">
        <f t="shared" si="92"/>
        <v>0</v>
      </c>
      <c r="Q155" s="81">
        <f t="shared" si="100"/>
        <v>0</v>
      </c>
      <c r="R155" s="81">
        <f t="shared" si="101"/>
        <v>0</v>
      </c>
      <c r="S155" s="570">
        <f>((Exposure!BF156*Exposure!BH156-1)*InputData!CH155+1)</f>
        <v>1</v>
      </c>
      <c r="T155" s="260">
        <f t="shared" si="93"/>
        <v>0</v>
      </c>
      <c r="U155" s="10">
        <f t="shared" si="83"/>
        <v>0</v>
      </c>
      <c r="V155" s="10">
        <f t="shared" si="84"/>
        <v>0</v>
      </c>
      <c r="W155" s="91">
        <f t="shared" si="85"/>
        <v>0</v>
      </c>
      <c r="X155" s="81">
        <f t="shared" si="86"/>
        <v>0</v>
      </c>
      <c r="Y155" s="81">
        <f t="shared" si="94"/>
        <v>0</v>
      </c>
      <c r="Z155" s="81">
        <f t="shared" si="87"/>
        <v>1</v>
      </c>
      <c r="AA155" s="81">
        <f t="shared" si="88"/>
        <v>1</v>
      </c>
      <c r="AB155" s="82">
        <f t="shared" si="75"/>
        <v>0</v>
      </c>
      <c r="AC155" s="11">
        <f t="shared" si="76"/>
        <v>0</v>
      </c>
      <c r="AD155" s="81">
        <f t="shared" si="77"/>
        <v>0</v>
      </c>
      <c r="AE155" s="11">
        <f t="shared" si="89"/>
        <v>0</v>
      </c>
      <c r="AF155" s="11">
        <f t="shared" si="90"/>
        <v>0</v>
      </c>
      <c r="AG155" s="11">
        <f t="shared" si="95"/>
        <v>0</v>
      </c>
      <c r="AH155" s="81">
        <f t="shared" si="102"/>
        <v>0</v>
      </c>
      <c r="AI155" s="81">
        <f t="shared" si="103"/>
        <v>0</v>
      </c>
      <c r="AJ155" s="82">
        <f t="shared" si="99"/>
        <v>0</v>
      </c>
      <c r="AK155" s="118">
        <f t="shared" si="96"/>
        <v>0</v>
      </c>
      <c r="AL155" s="118">
        <f t="shared" si="97"/>
        <v>0</v>
      </c>
      <c r="AM155" s="120">
        <f>AK155*InputData!I155</f>
        <v>0</v>
      </c>
      <c r="AN155" s="915">
        <f>AK155*LifeTable!G155*InputData!J155*EXP(-InputData!$BT$5*(B155-InputData!$B$1))</f>
        <v>0</v>
      </c>
      <c r="AO155" s="1026">
        <f>C155*(1-Q155)*LifeTable!G155</f>
        <v>0</v>
      </c>
      <c r="AP155" s="1027">
        <f>R155*LifeTable!G155</f>
        <v>0</v>
      </c>
      <c r="AQ155" s="1026">
        <f>T155*(1-AH155)*LifeTable!P155</f>
        <v>0</v>
      </c>
      <c r="AR155" s="1058">
        <f>AI155*LifeTable!P155</f>
        <v>0</v>
      </c>
      <c r="AS155" s="56">
        <f>(AQ155-AO155)*EXP(-InputData!$BT$6*(B155-InputData!$B$1))</f>
        <v>0</v>
      </c>
      <c r="AT155" s="58">
        <f>(AR155-AP155)*EXP(-InputData!$BT$6*(B155-InputData!$B$1))</f>
        <v>0</v>
      </c>
      <c r="AU155" s="1055">
        <v>49</v>
      </c>
    </row>
    <row r="156" spans="1:47">
      <c r="A156" t="s">
        <v>14</v>
      </c>
      <c r="B156">
        <f t="shared" si="98"/>
        <v>147</v>
      </c>
      <c r="C156" s="80">
        <f>InputData!G156*InputData!BX156</f>
        <v>0</v>
      </c>
      <c r="D156" s="81">
        <v>0</v>
      </c>
      <c r="E156" s="13">
        <f>InputData!H156*InputData!CC156</f>
        <v>0</v>
      </c>
      <c r="F156" s="90">
        <v>0</v>
      </c>
      <c r="G156" s="81">
        <f t="shared" si="78"/>
        <v>0</v>
      </c>
      <c r="H156" s="81">
        <f t="shared" si="91"/>
        <v>0</v>
      </c>
      <c r="I156" s="81">
        <f t="shared" si="79"/>
        <v>1</v>
      </c>
      <c r="J156" s="81">
        <f t="shared" si="80"/>
        <v>1</v>
      </c>
      <c r="K156" s="82">
        <f t="shared" si="72"/>
        <v>0</v>
      </c>
      <c r="L156" s="11">
        <f t="shared" si="73"/>
        <v>0</v>
      </c>
      <c r="M156" s="81">
        <f t="shared" si="74"/>
        <v>0</v>
      </c>
      <c r="N156" s="11">
        <f t="shared" si="81"/>
        <v>0</v>
      </c>
      <c r="O156" s="11">
        <f t="shared" si="82"/>
        <v>0</v>
      </c>
      <c r="P156" s="11">
        <f t="shared" si="92"/>
        <v>0</v>
      </c>
      <c r="Q156" s="81">
        <f t="shared" si="100"/>
        <v>0</v>
      </c>
      <c r="R156" s="81">
        <f t="shared" si="101"/>
        <v>0</v>
      </c>
      <c r="S156" s="570">
        <f>((Exposure!BF157*Exposure!BH157-1)*InputData!CH156+1)</f>
        <v>1</v>
      </c>
      <c r="T156" s="260">
        <f t="shared" si="93"/>
        <v>0</v>
      </c>
      <c r="U156" s="10">
        <f t="shared" si="83"/>
        <v>0</v>
      </c>
      <c r="V156" s="10">
        <f t="shared" si="84"/>
        <v>0</v>
      </c>
      <c r="W156" s="91">
        <f t="shared" si="85"/>
        <v>0</v>
      </c>
      <c r="X156" s="81">
        <f t="shared" si="86"/>
        <v>0</v>
      </c>
      <c r="Y156" s="81">
        <f t="shared" si="94"/>
        <v>0</v>
      </c>
      <c r="Z156" s="81">
        <f t="shared" si="87"/>
        <v>1</v>
      </c>
      <c r="AA156" s="81">
        <f t="shared" si="88"/>
        <v>1</v>
      </c>
      <c r="AB156" s="82">
        <f t="shared" si="75"/>
        <v>0</v>
      </c>
      <c r="AC156" s="11">
        <f t="shared" si="76"/>
        <v>0</v>
      </c>
      <c r="AD156" s="81">
        <f t="shared" si="77"/>
        <v>0</v>
      </c>
      <c r="AE156" s="11">
        <f t="shared" si="89"/>
        <v>0</v>
      </c>
      <c r="AF156" s="11">
        <f t="shared" si="90"/>
        <v>0</v>
      </c>
      <c r="AG156" s="11">
        <f t="shared" si="95"/>
        <v>0</v>
      </c>
      <c r="AH156" s="81">
        <f t="shared" si="102"/>
        <v>0</v>
      </c>
      <c r="AI156" s="81">
        <f t="shared" si="103"/>
        <v>0</v>
      </c>
      <c r="AJ156" s="82">
        <f t="shared" si="99"/>
        <v>0</v>
      </c>
      <c r="AK156" s="118">
        <f t="shared" si="96"/>
        <v>0</v>
      </c>
      <c r="AL156" s="118">
        <f t="shared" si="97"/>
        <v>0</v>
      </c>
      <c r="AM156" s="120">
        <f>AK156*InputData!I156</f>
        <v>0</v>
      </c>
      <c r="AN156" s="915">
        <f>AK156*LifeTable!G156*InputData!J156*EXP(-InputData!$BT$5*(B156-InputData!$B$1))</f>
        <v>0</v>
      </c>
      <c r="AO156" s="1026">
        <f>C156*(1-Q156)*LifeTable!G156</f>
        <v>0</v>
      </c>
      <c r="AP156" s="1027">
        <f>R156*LifeTable!G156</f>
        <v>0</v>
      </c>
      <c r="AQ156" s="1026">
        <f>T156*(1-AH156)*LifeTable!P156</f>
        <v>0</v>
      </c>
      <c r="AR156" s="1058">
        <f>AI156*LifeTable!P156</f>
        <v>0</v>
      </c>
      <c r="AS156" s="56">
        <f>(AQ156-AO156)*EXP(-InputData!$BT$6*(B156-InputData!$B$1))</f>
        <v>0</v>
      </c>
      <c r="AT156" s="58">
        <f>(AR156-AP156)*EXP(-InputData!$BT$6*(B156-InputData!$B$1))</f>
        <v>0</v>
      </c>
      <c r="AU156" s="1055">
        <v>50</v>
      </c>
    </row>
    <row r="157" spans="1:47">
      <c r="A157" t="s">
        <v>14</v>
      </c>
      <c r="B157">
        <f t="shared" si="98"/>
        <v>148</v>
      </c>
      <c r="C157" s="80">
        <f>InputData!G157*InputData!BX157</f>
        <v>0</v>
      </c>
      <c r="D157" s="81">
        <v>0</v>
      </c>
      <c r="E157" s="13">
        <f>InputData!H157*InputData!CC157</f>
        <v>0</v>
      </c>
      <c r="F157" s="90">
        <v>0</v>
      </c>
      <c r="G157" s="81">
        <f t="shared" si="78"/>
        <v>0</v>
      </c>
      <c r="H157" s="81">
        <f t="shared" si="91"/>
        <v>0</v>
      </c>
      <c r="I157" s="81">
        <f t="shared" si="79"/>
        <v>1</v>
      </c>
      <c r="J157" s="81">
        <f t="shared" si="80"/>
        <v>1</v>
      </c>
      <c r="K157" s="82">
        <f t="shared" si="72"/>
        <v>0</v>
      </c>
      <c r="L157" s="11">
        <f t="shared" si="73"/>
        <v>0</v>
      </c>
      <c r="M157" s="81">
        <f t="shared" si="74"/>
        <v>0</v>
      </c>
      <c r="N157" s="11">
        <f t="shared" si="81"/>
        <v>0</v>
      </c>
      <c r="O157" s="11">
        <f t="shared" si="82"/>
        <v>0</v>
      </c>
      <c r="P157" s="11">
        <f t="shared" si="92"/>
        <v>0</v>
      </c>
      <c r="Q157" s="81">
        <f t="shared" si="100"/>
        <v>0</v>
      </c>
      <c r="R157" s="81">
        <f t="shared" si="101"/>
        <v>0</v>
      </c>
      <c r="S157" s="570">
        <f>((Exposure!BF158*Exposure!BH158-1)*InputData!CH157+1)</f>
        <v>1</v>
      </c>
      <c r="T157" s="260">
        <f t="shared" si="93"/>
        <v>0</v>
      </c>
      <c r="U157" s="10">
        <f t="shared" si="83"/>
        <v>0</v>
      </c>
      <c r="V157" s="10">
        <f t="shared" si="84"/>
        <v>0</v>
      </c>
      <c r="W157" s="91">
        <f t="shared" si="85"/>
        <v>0</v>
      </c>
      <c r="X157" s="81">
        <f t="shared" si="86"/>
        <v>0</v>
      </c>
      <c r="Y157" s="81">
        <f t="shared" si="94"/>
        <v>0</v>
      </c>
      <c r="Z157" s="81">
        <f t="shared" si="87"/>
        <v>1</v>
      </c>
      <c r="AA157" s="81">
        <f t="shared" si="88"/>
        <v>1</v>
      </c>
      <c r="AB157" s="82">
        <f t="shared" si="75"/>
        <v>0</v>
      </c>
      <c r="AC157" s="11">
        <f t="shared" si="76"/>
        <v>0</v>
      </c>
      <c r="AD157" s="81">
        <f t="shared" si="77"/>
        <v>0</v>
      </c>
      <c r="AE157" s="11">
        <f t="shared" si="89"/>
        <v>0</v>
      </c>
      <c r="AF157" s="11">
        <f t="shared" si="90"/>
        <v>0</v>
      </c>
      <c r="AG157" s="11">
        <f t="shared" si="95"/>
        <v>0</v>
      </c>
      <c r="AH157" s="81">
        <f t="shared" si="102"/>
        <v>0</v>
      </c>
      <c r="AI157" s="81">
        <f t="shared" si="103"/>
        <v>0</v>
      </c>
      <c r="AJ157" s="82">
        <f t="shared" si="99"/>
        <v>0</v>
      </c>
      <c r="AK157" s="118">
        <f t="shared" si="96"/>
        <v>0</v>
      </c>
      <c r="AL157" s="118">
        <f t="shared" si="97"/>
        <v>0</v>
      </c>
      <c r="AM157" s="120">
        <f>AK157*InputData!I157</f>
        <v>0</v>
      </c>
      <c r="AN157" s="915">
        <f>AK157*LifeTable!G157*InputData!J157*EXP(-InputData!$BT$5*(B157-InputData!$B$1))</f>
        <v>0</v>
      </c>
      <c r="AO157" s="1026">
        <f>C157*(1-Q157)*LifeTable!G157</f>
        <v>0</v>
      </c>
      <c r="AP157" s="1027">
        <f>R157*LifeTable!G157</f>
        <v>0</v>
      </c>
      <c r="AQ157" s="1026">
        <f>T157*(1-AH157)*LifeTable!P157</f>
        <v>0</v>
      </c>
      <c r="AR157" s="1058">
        <f>AI157*LifeTable!P157</f>
        <v>0</v>
      </c>
      <c r="AS157" s="56">
        <f>(AQ157-AO157)*EXP(-InputData!$BT$6*(B157-InputData!$B$1))</f>
        <v>0</v>
      </c>
      <c r="AT157" s="58">
        <f>(AR157-AP157)*EXP(-InputData!$BT$6*(B157-InputData!$B$1))</f>
        <v>0</v>
      </c>
      <c r="AU157" s="1055">
        <v>51</v>
      </c>
    </row>
    <row r="158" spans="1:47">
      <c r="A158" t="s">
        <v>14</v>
      </c>
      <c r="B158">
        <f t="shared" si="98"/>
        <v>149</v>
      </c>
      <c r="C158" s="80">
        <f>InputData!G158*InputData!BX158</f>
        <v>0</v>
      </c>
      <c r="D158" s="81">
        <v>0</v>
      </c>
      <c r="E158" s="13">
        <f>InputData!H158*InputData!CC158</f>
        <v>0</v>
      </c>
      <c r="F158" s="90">
        <v>0</v>
      </c>
      <c r="G158" s="81">
        <f t="shared" si="78"/>
        <v>0</v>
      </c>
      <c r="H158" s="81">
        <f t="shared" si="91"/>
        <v>0</v>
      </c>
      <c r="I158" s="81">
        <f t="shared" si="79"/>
        <v>1</v>
      </c>
      <c r="J158" s="81">
        <f t="shared" si="80"/>
        <v>1</v>
      </c>
      <c r="K158" s="82">
        <f t="shared" si="72"/>
        <v>0</v>
      </c>
      <c r="L158" s="11">
        <f t="shared" si="73"/>
        <v>0</v>
      </c>
      <c r="M158" s="81">
        <f t="shared" si="74"/>
        <v>0</v>
      </c>
      <c r="N158" s="11">
        <f t="shared" si="81"/>
        <v>0</v>
      </c>
      <c r="O158" s="11">
        <f t="shared" si="82"/>
        <v>0</v>
      </c>
      <c r="P158" s="11">
        <f t="shared" si="92"/>
        <v>0</v>
      </c>
      <c r="Q158" s="81">
        <f t="shared" si="100"/>
        <v>0</v>
      </c>
      <c r="R158" s="81">
        <f t="shared" si="101"/>
        <v>0</v>
      </c>
      <c r="S158" s="570">
        <f>((Exposure!BF159*Exposure!BH159-1)*InputData!CH158+1)</f>
        <v>1</v>
      </c>
      <c r="T158" s="260">
        <f t="shared" si="93"/>
        <v>0</v>
      </c>
      <c r="U158" s="10">
        <f t="shared" si="83"/>
        <v>0</v>
      </c>
      <c r="V158" s="10">
        <f t="shared" si="84"/>
        <v>0</v>
      </c>
      <c r="W158" s="91">
        <f t="shared" si="85"/>
        <v>0</v>
      </c>
      <c r="X158" s="81">
        <f t="shared" si="86"/>
        <v>0</v>
      </c>
      <c r="Y158" s="81">
        <f t="shared" si="94"/>
        <v>0</v>
      </c>
      <c r="Z158" s="81">
        <f t="shared" si="87"/>
        <v>1</v>
      </c>
      <c r="AA158" s="81">
        <f t="shared" si="88"/>
        <v>1</v>
      </c>
      <c r="AB158" s="82">
        <f t="shared" si="75"/>
        <v>0</v>
      </c>
      <c r="AC158" s="11">
        <f t="shared" si="76"/>
        <v>0</v>
      </c>
      <c r="AD158" s="81">
        <f t="shared" si="77"/>
        <v>0</v>
      </c>
      <c r="AE158" s="11">
        <f t="shared" si="89"/>
        <v>0</v>
      </c>
      <c r="AF158" s="11">
        <f t="shared" si="90"/>
        <v>0</v>
      </c>
      <c r="AG158" s="11">
        <f t="shared" si="95"/>
        <v>0</v>
      </c>
      <c r="AH158" s="81">
        <f t="shared" si="102"/>
        <v>0</v>
      </c>
      <c r="AI158" s="81">
        <f t="shared" si="103"/>
        <v>0</v>
      </c>
      <c r="AJ158" s="82">
        <f t="shared" si="99"/>
        <v>0</v>
      </c>
      <c r="AK158" s="118">
        <f t="shared" si="96"/>
        <v>0</v>
      </c>
      <c r="AL158" s="118">
        <f t="shared" si="97"/>
        <v>0</v>
      </c>
      <c r="AM158" s="120">
        <f>AK158*InputData!I158</f>
        <v>0</v>
      </c>
      <c r="AN158" s="915">
        <f>AK158*LifeTable!G158*InputData!J158*EXP(-InputData!$BT$5*(B158-InputData!$B$1))</f>
        <v>0</v>
      </c>
      <c r="AO158" s="1026">
        <f>C158*(1-Q158)*LifeTable!G158</f>
        <v>0</v>
      </c>
      <c r="AP158" s="1027">
        <f>R158*LifeTable!G158</f>
        <v>0</v>
      </c>
      <c r="AQ158" s="1026">
        <f>T158*(1-AH158)*LifeTable!P158</f>
        <v>0</v>
      </c>
      <c r="AR158" s="1058">
        <f>AI158*LifeTable!P158</f>
        <v>0</v>
      </c>
      <c r="AS158" s="56">
        <f>(AQ158-AO158)*EXP(-InputData!$BT$6*(B158-InputData!$B$1))</f>
        <v>0</v>
      </c>
      <c r="AT158" s="58">
        <f>(AR158-AP158)*EXP(-InputData!$BT$6*(B158-InputData!$B$1))</f>
        <v>0</v>
      </c>
      <c r="AU158" s="1055">
        <v>52</v>
      </c>
    </row>
    <row r="159" spans="1:47">
      <c r="A159" t="s">
        <v>14</v>
      </c>
      <c r="B159">
        <f t="shared" si="98"/>
        <v>150</v>
      </c>
      <c r="C159" s="80">
        <f>InputData!G159*InputData!BX159</f>
        <v>0</v>
      </c>
      <c r="D159" s="81">
        <v>0</v>
      </c>
      <c r="E159" s="13">
        <f>InputData!H159*InputData!CC159</f>
        <v>0</v>
      </c>
      <c r="F159" s="90">
        <v>0</v>
      </c>
      <c r="G159" s="81">
        <f t="shared" si="78"/>
        <v>0</v>
      </c>
      <c r="H159" s="81">
        <f t="shared" si="91"/>
        <v>0</v>
      </c>
      <c r="I159" s="81">
        <f t="shared" si="79"/>
        <v>1</v>
      </c>
      <c r="J159" s="81">
        <f t="shared" si="80"/>
        <v>1</v>
      </c>
      <c r="K159" s="82">
        <f t="shared" si="72"/>
        <v>0</v>
      </c>
      <c r="L159" s="11">
        <f t="shared" si="73"/>
        <v>0</v>
      </c>
      <c r="M159" s="81">
        <f t="shared" si="74"/>
        <v>0</v>
      </c>
      <c r="N159" s="11">
        <f t="shared" si="81"/>
        <v>0</v>
      </c>
      <c r="O159" s="11">
        <f t="shared" si="82"/>
        <v>0</v>
      </c>
      <c r="P159" s="11">
        <f t="shared" si="92"/>
        <v>0</v>
      </c>
      <c r="Q159" s="81">
        <f t="shared" si="100"/>
        <v>0</v>
      </c>
      <c r="R159" s="81">
        <f t="shared" si="101"/>
        <v>0</v>
      </c>
      <c r="S159" s="570">
        <f>((Exposure!BF160*Exposure!BH160-1)*InputData!CH159+1)</f>
        <v>1</v>
      </c>
      <c r="T159" s="260">
        <f t="shared" si="93"/>
        <v>0</v>
      </c>
      <c r="U159" s="10">
        <f t="shared" si="83"/>
        <v>0</v>
      </c>
      <c r="V159" s="10">
        <f t="shared" si="84"/>
        <v>0</v>
      </c>
      <c r="W159" s="91">
        <f t="shared" si="85"/>
        <v>0</v>
      </c>
      <c r="X159" s="81">
        <f t="shared" si="86"/>
        <v>0</v>
      </c>
      <c r="Y159" s="81">
        <f t="shared" si="94"/>
        <v>0</v>
      </c>
      <c r="Z159" s="81">
        <f t="shared" si="87"/>
        <v>1</v>
      </c>
      <c r="AA159" s="81">
        <f t="shared" si="88"/>
        <v>1</v>
      </c>
      <c r="AB159" s="82">
        <f t="shared" si="75"/>
        <v>0</v>
      </c>
      <c r="AC159" s="11">
        <f t="shared" si="76"/>
        <v>0</v>
      </c>
      <c r="AD159" s="81">
        <f t="shared" si="77"/>
        <v>0</v>
      </c>
      <c r="AE159" s="11">
        <f t="shared" si="89"/>
        <v>0</v>
      </c>
      <c r="AF159" s="11">
        <f t="shared" si="90"/>
        <v>0</v>
      </c>
      <c r="AG159" s="11">
        <f t="shared" si="95"/>
        <v>0</v>
      </c>
      <c r="AH159" s="81">
        <f t="shared" si="102"/>
        <v>0</v>
      </c>
      <c r="AI159" s="81">
        <f t="shared" si="103"/>
        <v>0</v>
      </c>
      <c r="AJ159" s="82">
        <f t="shared" si="99"/>
        <v>0</v>
      </c>
      <c r="AK159" s="118">
        <f t="shared" si="96"/>
        <v>0</v>
      </c>
      <c r="AL159" s="118">
        <f t="shared" si="97"/>
        <v>0</v>
      </c>
      <c r="AM159" s="120">
        <f>AK159*InputData!I159</f>
        <v>0</v>
      </c>
      <c r="AN159" s="915">
        <f>AK159*LifeTable!G159*InputData!J159*EXP(-InputData!$BT$5*(B159-InputData!$B$1))</f>
        <v>0</v>
      </c>
      <c r="AO159" s="1026">
        <f>C159*(1-Q159)*LifeTable!G159</f>
        <v>0</v>
      </c>
      <c r="AP159" s="1027">
        <f>R159*LifeTable!G159</f>
        <v>0</v>
      </c>
      <c r="AQ159" s="1026">
        <f>T159*(1-AH159)*LifeTable!P159</f>
        <v>0</v>
      </c>
      <c r="AR159" s="1058">
        <f>AI159*LifeTable!P159</f>
        <v>0</v>
      </c>
      <c r="AS159" s="56">
        <f>(AQ159-AO159)*EXP(-InputData!$BT$6*(B159-InputData!$B$1))</f>
        <v>0</v>
      </c>
      <c r="AT159" s="58">
        <f>(AR159-AP159)*EXP(-InputData!$BT$6*(B159-InputData!$B$1))</f>
        <v>0</v>
      </c>
      <c r="AU159" s="1055">
        <v>53</v>
      </c>
    </row>
    <row r="160" spans="1:47">
      <c r="A160" t="s">
        <v>14</v>
      </c>
      <c r="B160">
        <f t="shared" si="98"/>
        <v>151</v>
      </c>
      <c r="C160" s="80">
        <f>InputData!G160*InputData!BX160</f>
        <v>0</v>
      </c>
      <c r="D160" s="81">
        <v>0</v>
      </c>
      <c r="E160" s="13">
        <f>InputData!H160*InputData!CC160</f>
        <v>0</v>
      </c>
      <c r="F160" s="90">
        <v>0</v>
      </c>
      <c r="G160" s="81">
        <f t="shared" si="78"/>
        <v>0</v>
      </c>
      <c r="H160" s="81">
        <f t="shared" si="91"/>
        <v>0</v>
      </c>
      <c r="I160" s="81">
        <f t="shared" si="79"/>
        <v>1</v>
      </c>
      <c r="J160" s="81">
        <f t="shared" si="80"/>
        <v>1</v>
      </c>
      <c r="K160" s="82">
        <f t="shared" si="72"/>
        <v>0</v>
      </c>
      <c r="L160" s="11">
        <f t="shared" si="73"/>
        <v>0</v>
      </c>
      <c r="M160" s="81">
        <f t="shared" si="74"/>
        <v>0</v>
      </c>
      <c r="N160" s="11">
        <f t="shared" si="81"/>
        <v>0</v>
      </c>
      <c r="O160" s="11">
        <f t="shared" si="82"/>
        <v>0</v>
      </c>
      <c r="P160" s="11">
        <f t="shared" si="92"/>
        <v>0</v>
      </c>
      <c r="Q160" s="81">
        <f t="shared" si="100"/>
        <v>0</v>
      </c>
      <c r="R160" s="81">
        <f t="shared" si="101"/>
        <v>0</v>
      </c>
      <c r="S160" s="570">
        <f>((Exposure!BF161*Exposure!BH161-1)*InputData!CH160+1)</f>
        <v>1</v>
      </c>
      <c r="T160" s="260">
        <f t="shared" si="93"/>
        <v>0</v>
      </c>
      <c r="U160" s="10">
        <f t="shared" si="83"/>
        <v>0</v>
      </c>
      <c r="V160" s="10">
        <f t="shared" si="84"/>
        <v>0</v>
      </c>
      <c r="W160" s="91">
        <f t="shared" si="85"/>
        <v>0</v>
      </c>
      <c r="X160" s="81">
        <f t="shared" si="86"/>
        <v>0</v>
      </c>
      <c r="Y160" s="81">
        <f t="shared" si="94"/>
        <v>0</v>
      </c>
      <c r="Z160" s="81">
        <f t="shared" si="87"/>
        <v>1</v>
      </c>
      <c r="AA160" s="81">
        <f t="shared" si="88"/>
        <v>1</v>
      </c>
      <c r="AB160" s="82">
        <f t="shared" si="75"/>
        <v>0</v>
      </c>
      <c r="AC160" s="11">
        <f t="shared" si="76"/>
        <v>0</v>
      </c>
      <c r="AD160" s="81">
        <f t="shared" si="77"/>
        <v>0</v>
      </c>
      <c r="AE160" s="11">
        <f t="shared" si="89"/>
        <v>0</v>
      </c>
      <c r="AF160" s="11">
        <f t="shared" si="90"/>
        <v>0</v>
      </c>
      <c r="AG160" s="11">
        <f t="shared" si="95"/>
        <v>0</v>
      </c>
      <c r="AH160" s="81">
        <f t="shared" si="102"/>
        <v>0</v>
      </c>
      <c r="AI160" s="81">
        <f t="shared" si="103"/>
        <v>0</v>
      </c>
      <c r="AJ160" s="82">
        <f t="shared" si="99"/>
        <v>0</v>
      </c>
      <c r="AK160" s="118">
        <f t="shared" si="96"/>
        <v>0</v>
      </c>
      <c r="AL160" s="118">
        <f t="shared" si="97"/>
        <v>0</v>
      </c>
      <c r="AM160" s="120">
        <f>AK160*InputData!I160</f>
        <v>0</v>
      </c>
      <c r="AN160" s="915">
        <f>AK160*LifeTable!G160*InputData!J160*EXP(-InputData!$BT$5*(B160-InputData!$B$1))</f>
        <v>0</v>
      </c>
      <c r="AO160" s="1026">
        <f>C160*(1-Q160)*LifeTable!G160</f>
        <v>0</v>
      </c>
      <c r="AP160" s="1027">
        <f>R160*LifeTable!G160</f>
        <v>0</v>
      </c>
      <c r="AQ160" s="1026">
        <f>T160*(1-AH160)*LifeTable!P160</f>
        <v>0</v>
      </c>
      <c r="AR160" s="1058">
        <f>AI160*LifeTable!P160</f>
        <v>0</v>
      </c>
      <c r="AS160" s="56">
        <f>(AQ160-AO160)*EXP(-InputData!$BT$6*(B160-InputData!$B$1))</f>
        <v>0</v>
      </c>
      <c r="AT160" s="58">
        <f>(AR160-AP160)*EXP(-InputData!$BT$6*(B160-InputData!$B$1))</f>
        <v>0</v>
      </c>
      <c r="AU160" s="1055">
        <v>54</v>
      </c>
    </row>
    <row r="161" spans="1:47">
      <c r="A161" t="s">
        <v>14</v>
      </c>
      <c r="B161">
        <f t="shared" si="98"/>
        <v>152</v>
      </c>
      <c r="C161" s="80">
        <f>InputData!G161*InputData!BX161</f>
        <v>0</v>
      </c>
      <c r="D161" s="81">
        <v>0</v>
      </c>
      <c r="E161" s="13">
        <f>InputData!H161*InputData!CC161</f>
        <v>0</v>
      </c>
      <c r="F161" s="90">
        <v>0</v>
      </c>
      <c r="G161" s="81">
        <f t="shared" si="78"/>
        <v>0</v>
      </c>
      <c r="H161" s="81">
        <f t="shared" si="91"/>
        <v>0</v>
      </c>
      <c r="I161" s="81">
        <f t="shared" si="79"/>
        <v>1</v>
      </c>
      <c r="J161" s="81">
        <f t="shared" si="80"/>
        <v>1</v>
      </c>
      <c r="K161" s="82">
        <f t="shared" si="72"/>
        <v>0</v>
      </c>
      <c r="L161" s="11">
        <f t="shared" si="73"/>
        <v>0</v>
      </c>
      <c r="M161" s="81">
        <f t="shared" si="74"/>
        <v>0</v>
      </c>
      <c r="N161" s="11">
        <f t="shared" si="81"/>
        <v>0</v>
      </c>
      <c r="O161" s="11">
        <f t="shared" si="82"/>
        <v>0</v>
      </c>
      <c r="P161" s="11">
        <f t="shared" si="92"/>
        <v>0</v>
      </c>
      <c r="Q161" s="81">
        <f t="shared" si="100"/>
        <v>0</v>
      </c>
      <c r="R161" s="81">
        <f t="shared" si="101"/>
        <v>0</v>
      </c>
      <c r="S161" s="570">
        <f>((Exposure!BF162*Exposure!BH162-1)*InputData!CH161+1)</f>
        <v>1</v>
      </c>
      <c r="T161" s="260">
        <f t="shared" si="93"/>
        <v>0</v>
      </c>
      <c r="U161" s="10">
        <f t="shared" si="83"/>
        <v>0</v>
      </c>
      <c r="V161" s="10">
        <f t="shared" si="84"/>
        <v>0</v>
      </c>
      <c r="W161" s="91">
        <f t="shared" si="85"/>
        <v>0</v>
      </c>
      <c r="X161" s="81">
        <f t="shared" si="86"/>
        <v>0</v>
      </c>
      <c r="Y161" s="81">
        <f t="shared" si="94"/>
        <v>0</v>
      </c>
      <c r="Z161" s="81">
        <f t="shared" si="87"/>
        <v>1</v>
      </c>
      <c r="AA161" s="81">
        <f t="shared" si="88"/>
        <v>1</v>
      </c>
      <c r="AB161" s="82">
        <f t="shared" si="75"/>
        <v>0</v>
      </c>
      <c r="AC161" s="11">
        <f t="shared" si="76"/>
        <v>0</v>
      </c>
      <c r="AD161" s="81">
        <f t="shared" si="77"/>
        <v>0</v>
      </c>
      <c r="AE161" s="11">
        <f t="shared" si="89"/>
        <v>0</v>
      </c>
      <c r="AF161" s="11">
        <f t="shared" si="90"/>
        <v>0</v>
      </c>
      <c r="AG161" s="11">
        <f t="shared" si="95"/>
        <v>0</v>
      </c>
      <c r="AH161" s="81">
        <f t="shared" si="102"/>
        <v>0</v>
      </c>
      <c r="AI161" s="81">
        <f t="shared" si="103"/>
        <v>0</v>
      </c>
      <c r="AJ161" s="82">
        <f t="shared" si="99"/>
        <v>0</v>
      </c>
      <c r="AK161" s="118">
        <f t="shared" si="96"/>
        <v>0</v>
      </c>
      <c r="AL161" s="118">
        <f t="shared" si="97"/>
        <v>0</v>
      </c>
      <c r="AM161" s="120">
        <f>AK161*InputData!I161</f>
        <v>0</v>
      </c>
      <c r="AN161" s="915">
        <f>AK161*LifeTable!G161*InputData!J161*EXP(-InputData!$BT$5*(B161-InputData!$B$1))</f>
        <v>0</v>
      </c>
      <c r="AO161" s="1026">
        <f>C161*(1-Q161)*LifeTable!G161</f>
        <v>0</v>
      </c>
      <c r="AP161" s="1027">
        <f>R161*LifeTable!G161</f>
        <v>0</v>
      </c>
      <c r="AQ161" s="1026">
        <f>T161*(1-AH161)*LifeTable!P161</f>
        <v>0</v>
      </c>
      <c r="AR161" s="1058">
        <f>AI161*LifeTable!P161</f>
        <v>0</v>
      </c>
      <c r="AS161" s="56">
        <f>(AQ161-AO161)*EXP(-InputData!$BT$6*(B161-InputData!$B$1))</f>
        <v>0</v>
      </c>
      <c r="AT161" s="58">
        <f>(AR161-AP161)*EXP(-InputData!$BT$6*(B161-InputData!$B$1))</f>
        <v>0</v>
      </c>
      <c r="AU161" s="1055">
        <v>55</v>
      </c>
    </row>
    <row r="162" spans="1:47">
      <c r="A162" t="s">
        <v>14</v>
      </c>
      <c r="B162">
        <f t="shared" si="98"/>
        <v>153</v>
      </c>
      <c r="C162" s="80">
        <f>InputData!G162*InputData!BX162</f>
        <v>0</v>
      </c>
      <c r="D162" s="81">
        <v>0</v>
      </c>
      <c r="E162" s="13">
        <f>InputData!H162*InputData!CC162</f>
        <v>0</v>
      </c>
      <c r="F162" s="90">
        <v>0</v>
      </c>
      <c r="G162" s="81">
        <f t="shared" si="78"/>
        <v>0</v>
      </c>
      <c r="H162" s="81">
        <f t="shared" si="91"/>
        <v>0</v>
      </c>
      <c r="I162" s="81">
        <f t="shared" si="79"/>
        <v>1</v>
      </c>
      <c r="J162" s="81">
        <f t="shared" si="80"/>
        <v>1</v>
      </c>
      <c r="K162" s="82">
        <f t="shared" si="72"/>
        <v>0</v>
      </c>
      <c r="L162" s="11">
        <f t="shared" si="73"/>
        <v>0</v>
      </c>
      <c r="M162" s="81">
        <f t="shared" si="74"/>
        <v>0</v>
      </c>
      <c r="N162" s="11">
        <f t="shared" si="81"/>
        <v>0</v>
      </c>
      <c r="O162" s="11">
        <f t="shared" si="82"/>
        <v>0</v>
      </c>
      <c r="P162" s="11">
        <f t="shared" si="92"/>
        <v>0</v>
      </c>
      <c r="Q162" s="81">
        <f t="shared" si="100"/>
        <v>0</v>
      </c>
      <c r="R162" s="81">
        <f t="shared" si="101"/>
        <v>0</v>
      </c>
      <c r="S162" s="570">
        <f>((Exposure!BF163*Exposure!BH163-1)*InputData!CH162+1)</f>
        <v>1</v>
      </c>
      <c r="T162" s="260">
        <f t="shared" si="93"/>
        <v>0</v>
      </c>
      <c r="U162" s="10">
        <f t="shared" si="83"/>
        <v>0</v>
      </c>
      <c r="V162" s="10">
        <f t="shared" si="84"/>
        <v>0</v>
      </c>
      <c r="W162" s="91">
        <f t="shared" si="85"/>
        <v>0</v>
      </c>
      <c r="X162" s="81">
        <f t="shared" si="86"/>
        <v>0</v>
      </c>
      <c r="Y162" s="81">
        <f t="shared" si="94"/>
        <v>0</v>
      </c>
      <c r="Z162" s="81">
        <f t="shared" si="87"/>
        <v>1</v>
      </c>
      <c r="AA162" s="81">
        <f t="shared" si="88"/>
        <v>1</v>
      </c>
      <c r="AB162" s="82">
        <f t="shared" si="75"/>
        <v>0</v>
      </c>
      <c r="AC162" s="11">
        <f t="shared" si="76"/>
        <v>0</v>
      </c>
      <c r="AD162" s="81">
        <f t="shared" si="77"/>
        <v>0</v>
      </c>
      <c r="AE162" s="11">
        <f t="shared" si="89"/>
        <v>0</v>
      </c>
      <c r="AF162" s="11">
        <f t="shared" si="90"/>
        <v>0</v>
      </c>
      <c r="AG162" s="11">
        <f t="shared" si="95"/>
        <v>0</v>
      </c>
      <c r="AH162" s="81">
        <f t="shared" si="102"/>
        <v>0</v>
      </c>
      <c r="AI162" s="81">
        <f t="shared" si="103"/>
        <v>0</v>
      </c>
      <c r="AJ162" s="82">
        <f t="shared" si="99"/>
        <v>0</v>
      </c>
      <c r="AK162" s="118">
        <f t="shared" si="96"/>
        <v>0</v>
      </c>
      <c r="AL162" s="118">
        <f t="shared" si="97"/>
        <v>0</v>
      </c>
      <c r="AM162" s="120">
        <f>AK162*InputData!I162</f>
        <v>0</v>
      </c>
      <c r="AN162" s="915">
        <f>AK162*LifeTable!G162*InputData!J162*EXP(-InputData!$BT$5*(B162-InputData!$B$1))</f>
        <v>0</v>
      </c>
      <c r="AO162" s="1026">
        <f>C162*(1-Q162)*LifeTable!G162</f>
        <v>0</v>
      </c>
      <c r="AP162" s="1027">
        <f>R162*LifeTable!G162</f>
        <v>0</v>
      </c>
      <c r="AQ162" s="1026">
        <f>T162*(1-AH162)*LifeTable!P162</f>
        <v>0</v>
      </c>
      <c r="AR162" s="1058">
        <f>AI162*LifeTable!P162</f>
        <v>0</v>
      </c>
      <c r="AS162" s="56">
        <f>(AQ162-AO162)*EXP(-InputData!$BT$6*(B162-InputData!$B$1))</f>
        <v>0</v>
      </c>
      <c r="AT162" s="58">
        <f>(AR162-AP162)*EXP(-InputData!$BT$6*(B162-InputData!$B$1))</f>
        <v>0</v>
      </c>
      <c r="AU162" s="1055">
        <v>56</v>
      </c>
    </row>
    <row r="163" spans="1:47">
      <c r="A163" t="s">
        <v>14</v>
      </c>
      <c r="B163">
        <f t="shared" si="98"/>
        <v>154</v>
      </c>
      <c r="C163" s="80">
        <f>InputData!G163*InputData!BX163</f>
        <v>0</v>
      </c>
      <c r="D163" s="81">
        <v>0</v>
      </c>
      <c r="E163" s="13">
        <f>InputData!H163*InputData!CC163</f>
        <v>0</v>
      </c>
      <c r="F163" s="90">
        <v>0</v>
      </c>
      <c r="G163" s="81">
        <f t="shared" si="78"/>
        <v>0</v>
      </c>
      <c r="H163" s="81">
        <f t="shared" si="91"/>
        <v>0</v>
      </c>
      <c r="I163" s="81">
        <f t="shared" si="79"/>
        <v>1</v>
      </c>
      <c r="J163" s="81">
        <f t="shared" si="80"/>
        <v>1</v>
      </c>
      <c r="K163" s="82">
        <f t="shared" si="72"/>
        <v>0</v>
      </c>
      <c r="L163" s="11">
        <f t="shared" si="73"/>
        <v>0</v>
      </c>
      <c r="M163" s="81">
        <f t="shared" si="74"/>
        <v>0</v>
      </c>
      <c r="N163" s="11">
        <f t="shared" si="81"/>
        <v>0</v>
      </c>
      <c r="O163" s="11">
        <f t="shared" si="82"/>
        <v>0</v>
      </c>
      <c r="P163" s="11">
        <f t="shared" si="92"/>
        <v>0</v>
      </c>
      <c r="Q163" s="81">
        <f t="shared" si="100"/>
        <v>0</v>
      </c>
      <c r="R163" s="81">
        <f t="shared" si="101"/>
        <v>0</v>
      </c>
      <c r="S163" s="570">
        <f>((Exposure!BF164*Exposure!BH164-1)*InputData!CH163+1)</f>
        <v>1</v>
      </c>
      <c r="T163" s="260">
        <f t="shared" si="93"/>
        <v>0</v>
      </c>
      <c r="U163" s="10">
        <f t="shared" si="83"/>
        <v>0</v>
      </c>
      <c r="V163" s="10">
        <f t="shared" si="84"/>
        <v>0</v>
      </c>
      <c r="W163" s="91">
        <f t="shared" si="85"/>
        <v>0</v>
      </c>
      <c r="X163" s="81">
        <f t="shared" si="86"/>
        <v>0</v>
      </c>
      <c r="Y163" s="81">
        <f t="shared" si="94"/>
        <v>0</v>
      </c>
      <c r="Z163" s="81">
        <f t="shared" si="87"/>
        <v>1</v>
      </c>
      <c r="AA163" s="81">
        <f t="shared" si="88"/>
        <v>1</v>
      </c>
      <c r="AB163" s="82">
        <f t="shared" si="75"/>
        <v>0</v>
      </c>
      <c r="AC163" s="11">
        <f t="shared" si="76"/>
        <v>0</v>
      </c>
      <c r="AD163" s="81">
        <f t="shared" si="77"/>
        <v>0</v>
      </c>
      <c r="AE163" s="11">
        <f t="shared" si="89"/>
        <v>0</v>
      </c>
      <c r="AF163" s="11">
        <f t="shared" si="90"/>
        <v>0</v>
      </c>
      <c r="AG163" s="11">
        <f t="shared" si="95"/>
        <v>0</v>
      </c>
      <c r="AH163" s="81">
        <f t="shared" si="102"/>
        <v>0</v>
      </c>
      <c r="AI163" s="81">
        <f t="shared" si="103"/>
        <v>0</v>
      </c>
      <c r="AJ163" s="82">
        <f t="shared" si="99"/>
        <v>0</v>
      </c>
      <c r="AK163" s="118">
        <f t="shared" si="96"/>
        <v>0</v>
      </c>
      <c r="AL163" s="118">
        <f t="shared" si="97"/>
        <v>0</v>
      </c>
      <c r="AM163" s="120">
        <f>AK163*InputData!I163</f>
        <v>0</v>
      </c>
      <c r="AN163" s="915">
        <f>AK163*LifeTable!G163*InputData!J163*EXP(-InputData!$BT$5*(B163-InputData!$B$1))</f>
        <v>0</v>
      </c>
      <c r="AO163" s="1026">
        <f>C163*(1-Q163)*LifeTable!G163</f>
        <v>0</v>
      </c>
      <c r="AP163" s="1027">
        <f>R163*LifeTable!G163</f>
        <v>0</v>
      </c>
      <c r="AQ163" s="1026">
        <f>T163*(1-AH163)*LifeTable!P163</f>
        <v>0</v>
      </c>
      <c r="AR163" s="1058">
        <f>AI163*LifeTable!P163</f>
        <v>0</v>
      </c>
      <c r="AS163" s="56">
        <f>(AQ163-AO163)*EXP(-InputData!$BT$6*(B163-InputData!$B$1))</f>
        <v>0</v>
      </c>
      <c r="AT163" s="58">
        <f>(AR163-AP163)*EXP(-InputData!$BT$6*(B163-InputData!$B$1))</f>
        <v>0</v>
      </c>
      <c r="AU163" s="1055">
        <v>57</v>
      </c>
    </row>
    <row r="164" spans="1:47">
      <c r="A164" t="s">
        <v>14</v>
      </c>
      <c r="B164">
        <f t="shared" si="98"/>
        <v>155</v>
      </c>
      <c r="C164" s="80">
        <f>InputData!G164*InputData!BX164</f>
        <v>0</v>
      </c>
      <c r="D164" s="81">
        <v>0</v>
      </c>
      <c r="E164" s="13">
        <f>InputData!H164*InputData!CC164</f>
        <v>0</v>
      </c>
      <c r="F164" s="90">
        <v>0</v>
      </c>
      <c r="G164" s="81">
        <f t="shared" si="78"/>
        <v>0</v>
      </c>
      <c r="H164" s="81">
        <f t="shared" si="91"/>
        <v>0</v>
      </c>
      <c r="I164" s="81">
        <f t="shared" si="79"/>
        <v>1</v>
      </c>
      <c r="J164" s="81">
        <f t="shared" si="80"/>
        <v>1</v>
      </c>
      <c r="K164" s="82">
        <f t="shared" si="72"/>
        <v>0</v>
      </c>
      <c r="L164" s="11">
        <f t="shared" si="73"/>
        <v>0</v>
      </c>
      <c r="M164" s="81">
        <f t="shared" si="74"/>
        <v>0</v>
      </c>
      <c r="N164" s="11">
        <f t="shared" si="81"/>
        <v>0</v>
      </c>
      <c r="O164" s="11">
        <f t="shared" si="82"/>
        <v>0</v>
      </c>
      <c r="P164" s="11">
        <f t="shared" si="92"/>
        <v>0</v>
      </c>
      <c r="Q164" s="81">
        <f t="shared" si="100"/>
        <v>0</v>
      </c>
      <c r="R164" s="81">
        <f t="shared" si="101"/>
        <v>0</v>
      </c>
      <c r="S164" s="570">
        <f>((Exposure!BF165*Exposure!BH165-1)*InputData!CH164+1)</f>
        <v>1</v>
      </c>
      <c r="T164" s="260">
        <f t="shared" si="93"/>
        <v>0</v>
      </c>
      <c r="U164" s="10">
        <f t="shared" si="83"/>
        <v>0</v>
      </c>
      <c r="V164" s="10">
        <f t="shared" si="84"/>
        <v>0</v>
      </c>
      <c r="W164" s="91">
        <f t="shared" si="85"/>
        <v>0</v>
      </c>
      <c r="X164" s="81">
        <f t="shared" si="86"/>
        <v>0</v>
      </c>
      <c r="Y164" s="81">
        <f t="shared" si="94"/>
        <v>0</v>
      </c>
      <c r="Z164" s="81">
        <f t="shared" si="87"/>
        <v>1</v>
      </c>
      <c r="AA164" s="81">
        <f t="shared" si="88"/>
        <v>1</v>
      </c>
      <c r="AB164" s="82">
        <f t="shared" si="75"/>
        <v>0</v>
      </c>
      <c r="AC164" s="11">
        <f t="shared" si="76"/>
        <v>0</v>
      </c>
      <c r="AD164" s="81">
        <f t="shared" si="77"/>
        <v>0</v>
      </c>
      <c r="AE164" s="11">
        <f t="shared" si="89"/>
        <v>0</v>
      </c>
      <c r="AF164" s="11">
        <f t="shared" si="90"/>
        <v>0</v>
      </c>
      <c r="AG164" s="11">
        <f t="shared" si="95"/>
        <v>0</v>
      </c>
      <c r="AH164" s="81">
        <f t="shared" si="102"/>
        <v>0</v>
      </c>
      <c r="AI164" s="81">
        <f t="shared" si="103"/>
        <v>0</v>
      </c>
      <c r="AJ164" s="82">
        <f t="shared" si="99"/>
        <v>0</v>
      </c>
      <c r="AK164" s="118">
        <f t="shared" si="96"/>
        <v>0</v>
      </c>
      <c r="AL164" s="118">
        <f t="shared" si="97"/>
        <v>0</v>
      </c>
      <c r="AM164" s="120">
        <f>AK164*InputData!I164</f>
        <v>0</v>
      </c>
      <c r="AN164" s="915">
        <f>AK164*LifeTable!G164*InputData!J164*EXP(-InputData!$BT$5*(B164-InputData!$B$1))</f>
        <v>0</v>
      </c>
      <c r="AO164" s="1026">
        <f>C164*(1-Q164)*LifeTable!G164</f>
        <v>0</v>
      </c>
      <c r="AP164" s="1027">
        <f>R164*LifeTable!G164</f>
        <v>0</v>
      </c>
      <c r="AQ164" s="1026">
        <f>T164*(1-AH164)*LifeTable!P164</f>
        <v>0</v>
      </c>
      <c r="AR164" s="1058">
        <f>AI164*LifeTable!P164</f>
        <v>0</v>
      </c>
      <c r="AS164" s="56">
        <f>(AQ164-AO164)*EXP(-InputData!$BT$6*(B164-InputData!$B$1))</f>
        <v>0</v>
      </c>
      <c r="AT164" s="58">
        <f>(AR164-AP164)*EXP(-InputData!$BT$6*(B164-InputData!$B$1))</f>
        <v>0</v>
      </c>
      <c r="AU164" s="1055">
        <v>58</v>
      </c>
    </row>
    <row r="165" spans="1:47">
      <c r="A165" t="s">
        <v>14</v>
      </c>
      <c r="B165">
        <f t="shared" si="98"/>
        <v>156</v>
      </c>
      <c r="C165" s="80">
        <f>InputData!G165*InputData!BX165</f>
        <v>0</v>
      </c>
      <c r="D165" s="81">
        <v>0</v>
      </c>
      <c r="E165" s="13">
        <f>InputData!H165*InputData!CC165</f>
        <v>0</v>
      </c>
      <c r="F165" s="90">
        <v>0</v>
      </c>
      <c r="G165" s="81">
        <f t="shared" si="78"/>
        <v>0</v>
      </c>
      <c r="H165" s="81">
        <f t="shared" si="91"/>
        <v>0</v>
      </c>
      <c r="I165" s="81">
        <f t="shared" si="79"/>
        <v>1</v>
      </c>
      <c r="J165" s="81">
        <f t="shared" si="80"/>
        <v>1</v>
      </c>
      <c r="K165" s="82">
        <f t="shared" si="72"/>
        <v>0</v>
      </c>
      <c r="L165" s="11">
        <f t="shared" si="73"/>
        <v>0</v>
      </c>
      <c r="M165" s="81">
        <f t="shared" si="74"/>
        <v>0</v>
      </c>
      <c r="N165" s="11">
        <f t="shared" si="81"/>
        <v>0</v>
      </c>
      <c r="O165" s="11">
        <f t="shared" si="82"/>
        <v>0</v>
      </c>
      <c r="P165" s="11">
        <f t="shared" si="92"/>
        <v>0</v>
      </c>
      <c r="Q165" s="81">
        <f t="shared" si="100"/>
        <v>0</v>
      </c>
      <c r="R165" s="81">
        <f t="shared" si="101"/>
        <v>0</v>
      </c>
      <c r="S165" s="570">
        <f>((Exposure!BF166*Exposure!BH166-1)*InputData!CH165+1)</f>
        <v>1</v>
      </c>
      <c r="T165" s="260">
        <f t="shared" si="93"/>
        <v>0</v>
      </c>
      <c r="U165" s="10">
        <f t="shared" si="83"/>
        <v>0</v>
      </c>
      <c r="V165" s="10">
        <f t="shared" si="84"/>
        <v>0</v>
      </c>
      <c r="W165" s="91">
        <f t="shared" si="85"/>
        <v>0</v>
      </c>
      <c r="X165" s="81">
        <f t="shared" si="86"/>
        <v>0</v>
      </c>
      <c r="Y165" s="81">
        <f t="shared" si="94"/>
        <v>0</v>
      </c>
      <c r="Z165" s="81">
        <f t="shared" si="87"/>
        <v>1</v>
      </c>
      <c r="AA165" s="81">
        <f t="shared" si="88"/>
        <v>1</v>
      </c>
      <c r="AB165" s="82">
        <f t="shared" si="75"/>
        <v>0</v>
      </c>
      <c r="AC165" s="11">
        <f t="shared" si="76"/>
        <v>0</v>
      </c>
      <c r="AD165" s="81">
        <f t="shared" si="77"/>
        <v>0</v>
      </c>
      <c r="AE165" s="11">
        <f t="shared" si="89"/>
        <v>0</v>
      </c>
      <c r="AF165" s="11">
        <f t="shared" si="90"/>
        <v>0</v>
      </c>
      <c r="AG165" s="11">
        <f t="shared" si="95"/>
        <v>0</v>
      </c>
      <c r="AH165" s="81">
        <f t="shared" si="102"/>
        <v>0</v>
      </c>
      <c r="AI165" s="81">
        <f t="shared" si="103"/>
        <v>0</v>
      </c>
      <c r="AJ165" s="82">
        <f t="shared" si="99"/>
        <v>0</v>
      </c>
      <c r="AK165" s="118">
        <f t="shared" si="96"/>
        <v>0</v>
      </c>
      <c r="AL165" s="118">
        <f t="shared" si="97"/>
        <v>0</v>
      </c>
      <c r="AM165" s="120">
        <f>AK165*InputData!I165</f>
        <v>0</v>
      </c>
      <c r="AN165" s="915">
        <f>AK165*LifeTable!G165*InputData!J165*EXP(-InputData!$BT$5*(B165-InputData!$B$1))</f>
        <v>0</v>
      </c>
      <c r="AO165" s="1026">
        <f>C165*(1-Q165)*LifeTable!G165</f>
        <v>0</v>
      </c>
      <c r="AP165" s="1027">
        <f>R165*LifeTable!G165</f>
        <v>0</v>
      </c>
      <c r="AQ165" s="1026">
        <f>T165*(1-AH165)*LifeTable!P165</f>
        <v>0</v>
      </c>
      <c r="AR165" s="1058">
        <f>AI165*LifeTable!P165</f>
        <v>0</v>
      </c>
      <c r="AS165" s="56">
        <f>(AQ165-AO165)*EXP(-InputData!$BT$6*(B165-InputData!$B$1))</f>
        <v>0</v>
      </c>
      <c r="AT165" s="58">
        <f>(AR165-AP165)*EXP(-InputData!$BT$6*(B165-InputData!$B$1))</f>
        <v>0</v>
      </c>
      <c r="AU165" s="1055">
        <v>59</v>
      </c>
    </row>
    <row r="166" spans="1:47">
      <c r="A166" t="s">
        <v>14</v>
      </c>
      <c r="B166">
        <f t="shared" si="98"/>
        <v>157</v>
      </c>
      <c r="C166" s="80">
        <f>InputData!G166*InputData!BX166</f>
        <v>0</v>
      </c>
      <c r="D166" s="81">
        <v>0</v>
      </c>
      <c r="E166" s="13">
        <f>InputData!H166*InputData!CC166</f>
        <v>0</v>
      </c>
      <c r="F166" s="90">
        <v>0</v>
      </c>
      <c r="G166" s="81">
        <f t="shared" si="78"/>
        <v>0</v>
      </c>
      <c r="H166" s="81">
        <f t="shared" si="91"/>
        <v>0</v>
      </c>
      <c r="I166" s="81">
        <f t="shared" si="79"/>
        <v>1</v>
      </c>
      <c r="J166" s="81">
        <f t="shared" si="80"/>
        <v>1</v>
      </c>
      <c r="K166" s="82">
        <f t="shared" si="72"/>
        <v>0</v>
      </c>
      <c r="L166" s="11">
        <f t="shared" si="73"/>
        <v>0</v>
      </c>
      <c r="M166" s="81">
        <f t="shared" si="74"/>
        <v>0</v>
      </c>
      <c r="N166" s="11">
        <f t="shared" si="81"/>
        <v>0</v>
      </c>
      <c r="O166" s="11">
        <f t="shared" si="82"/>
        <v>0</v>
      </c>
      <c r="P166" s="11">
        <f t="shared" si="92"/>
        <v>0</v>
      </c>
      <c r="Q166" s="81">
        <f t="shared" si="100"/>
        <v>0</v>
      </c>
      <c r="R166" s="81">
        <f t="shared" si="101"/>
        <v>0</v>
      </c>
      <c r="S166" s="570">
        <f>((Exposure!BF167*Exposure!BH167-1)*InputData!CH166+1)</f>
        <v>1</v>
      </c>
      <c r="T166" s="260">
        <f t="shared" si="93"/>
        <v>0</v>
      </c>
      <c r="U166" s="10">
        <f t="shared" si="83"/>
        <v>0</v>
      </c>
      <c r="V166" s="10">
        <f t="shared" si="84"/>
        <v>0</v>
      </c>
      <c r="W166" s="91">
        <f t="shared" si="85"/>
        <v>0</v>
      </c>
      <c r="X166" s="81">
        <f t="shared" si="86"/>
        <v>0</v>
      </c>
      <c r="Y166" s="81">
        <f t="shared" si="94"/>
        <v>0</v>
      </c>
      <c r="Z166" s="81">
        <f t="shared" si="87"/>
        <v>1</v>
      </c>
      <c r="AA166" s="81">
        <f t="shared" si="88"/>
        <v>1</v>
      </c>
      <c r="AB166" s="82">
        <f t="shared" si="75"/>
        <v>0</v>
      </c>
      <c r="AC166" s="11">
        <f t="shared" si="76"/>
        <v>0</v>
      </c>
      <c r="AD166" s="81">
        <f t="shared" si="77"/>
        <v>0</v>
      </c>
      <c r="AE166" s="11">
        <f t="shared" si="89"/>
        <v>0</v>
      </c>
      <c r="AF166" s="11">
        <f t="shared" si="90"/>
        <v>0</v>
      </c>
      <c r="AG166" s="11">
        <f t="shared" si="95"/>
        <v>0</v>
      </c>
      <c r="AH166" s="81">
        <f t="shared" si="102"/>
        <v>0</v>
      </c>
      <c r="AI166" s="81">
        <f t="shared" si="103"/>
        <v>0</v>
      </c>
      <c r="AJ166" s="82">
        <f t="shared" si="99"/>
        <v>0</v>
      </c>
      <c r="AK166" s="118">
        <f t="shared" si="96"/>
        <v>0</v>
      </c>
      <c r="AL166" s="118">
        <f t="shared" si="97"/>
        <v>0</v>
      </c>
      <c r="AM166" s="120">
        <f>AK166*InputData!I166</f>
        <v>0</v>
      </c>
      <c r="AN166" s="915">
        <f>AK166*LifeTable!G166*InputData!J166*EXP(-InputData!$BT$5*(B166-InputData!$B$1))</f>
        <v>0</v>
      </c>
      <c r="AO166" s="1026">
        <f>C166*(1-Q166)*LifeTable!G166</f>
        <v>0</v>
      </c>
      <c r="AP166" s="1027">
        <f>R166*LifeTable!G166</f>
        <v>0</v>
      </c>
      <c r="AQ166" s="1026">
        <f>T166*(1-AH166)*LifeTable!P166</f>
        <v>0</v>
      </c>
      <c r="AR166" s="1058">
        <f>AI166*LifeTable!P166</f>
        <v>0</v>
      </c>
      <c r="AS166" s="56">
        <f>(AQ166-AO166)*EXP(-InputData!$BT$6*(B166-InputData!$B$1))</f>
        <v>0</v>
      </c>
      <c r="AT166" s="58">
        <f>(AR166-AP166)*EXP(-InputData!$BT$6*(B166-InputData!$B$1))</f>
        <v>0</v>
      </c>
      <c r="AU166" s="1055">
        <v>60</v>
      </c>
    </row>
    <row r="167" spans="1:47">
      <c r="A167" t="s">
        <v>14</v>
      </c>
      <c r="B167">
        <f t="shared" si="98"/>
        <v>158</v>
      </c>
      <c r="C167" s="80">
        <f>InputData!G167*InputData!BX167</f>
        <v>0</v>
      </c>
      <c r="D167" s="81">
        <v>0</v>
      </c>
      <c r="E167" s="13">
        <f>InputData!H167*InputData!CC167</f>
        <v>0</v>
      </c>
      <c r="F167" s="90">
        <v>0</v>
      </c>
      <c r="G167" s="81">
        <f t="shared" si="78"/>
        <v>0</v>
      </c>
      <c r="H167" s="81">
        <f t="shared" si="91"/>
        <v>0</v>
      </c>
      <c r="I167" s="81">
        <f t="shared" si="79"/>
        <v>1</v>
      </c>
      <c r="J167" s="81">
        <f t="shared" si="80"/>
        <v>1</v>
      </c>
      <c r="K167" s="82">
        <f t="shared" si="72"/>
        <v>0</v>
      </c>
      <c r="L167" s="11">
        <f t="shared" si="73"/>
        <v>0</v>
      </c>
      <c r="M167" s="81">
        <f t="shared" si="74"/>
        <v>0</v>
      </c>
      <c r="N167" s="11">
        <f t="shared" si="81"/>
        <v>0</v>
      </c>
      <c r="O167" s="11">
        <f t="shared" si="82"/>
        <v>0</v>
      </c>
      <c r="P167" s="11">
        <f t="shared" si="92"/>
        <v>0</v>
      </c>
      <c r="Q167" s="81">
        <f t="shared" si="100"/>
        <v>0</v>
      </c>
      <c r="R167" s="81">
        <f t="shared" si="101"/>
        <v>0</v>
      </c>
      <c r="S167" s="570">
        <f>((Exposure!BF168*Exposure!BH168-1)*InputData!CH167+1)</f>
        <v>1</v>
      </c>
      <c r="T167" s="260">
        <f t="shared" si="93"/>
        <v>0</v>
      </c>
      <c r="U167" s="10">
        <f t="shared" si="83"/>
        <v>0</v>
      </c>
      <c r="V167" s="10">
        <f t="shared" si="84"/>
        <v>0</v>
      </c>
      <c r="W167" s="91">
        <f t="shared" si="85"/>
        <v>0</v>
      </c>
      <c r="X167" s="81">
        <f t="shared" si="86"/>
        <v>0</v>
      </c>
      <c r="Y167" s="81">
        <f t="shared" si="94"/>
        <v>0</v>
      </c>
      <c r="Z167" s="81">
        <f t="shared" si="87"/>
        <v>1</v>
      </c>
      <c r="AA167" s="81">
        <f t="shared" si="88"/>
        <v>1</v>
      </c>
      <c r="AB167" s="82">
        <f t="shared" si="75"/>
        <v>0</v>
      </c>
      <c r="AC167" s="11">
        <f t="shared" si="76"/>
        <v>0</v>
      </c>
      <c r="AD167" s="81">
        <f t="shared" si="77"/>
        <v>0</v>
      </c>
      <c r="AE167" s="11">
        <f t="shared" si="89"/>
        <v>0</v>
      </c>
      <c r="AF167" s="11">
        <f t="shared" si="90"/>
        <v>0</v>
      </c>
      <c r="AG167" s="11">
        <f t="shared" si="95"/>
        <v>0</v>
      </c>
      <c r="AH167" s="81">
        <f t="shared" si="102"/>
        <v>0</v>
      </c>
      <c r="AI167" s="81">
        <f t="shared" si="103"/>
        <v>0</v>
      </c>
      <c r="AJ167" s="82">
        <f t="shared" si="99"/>
        <v>0</v>
      </c>
      <c r="AK167" s="118">
        <f t="shared" si="96"/>
        <v>0</v>
      </c>
      <c r="AL167" s="118">
        <f t="shared" si="97"/>
        <v>0</v>
      </c>
      <c r="AM167" s="120">
        <f>AK167*InputData!I167</f>
        <v>0</v>
      </c>
      <c r="AN167" s="915">
        <f>AK167*LifeTable!G167*InputData!J167*EXP(-InputData!$BT$5*(B167-InputData!$B$1))</f>
        <v>0</v>
      </c>
      <c r="AO167" s="1026">
        <f>C167*(1-Q167)*LifeTable!G167</f>
        <v>0</v>
      </c>
      <c r="AP167" s="1027">
        <f>R167*LifeTable!G167</f>
        <v>0</v>
      </c>
      <c r="AQ167" s="1026">
        <f>T167*(1-AH167)*LifeTable!P167</f>
        <v>0</v>
      </c>
      <c r="AR167" s="1058">
        <f>AI167*LifeTable!P167</f>
        <v>0</v>
      </c>
      <c r="AS167" s="56">
        <f>(AQ167-AO167)*EXP(-InputData!$BT$6*(B167-InputData!$B$1))</f>
        <v>0</v>
      </c>
      <c r="AT167" s="58">
        <f>(AR167-AP167)*EXP(-InputData!$BT$6*(B167-InputData!$B$1))</f>
        <v>0</v>
      </c>
      <c r="AU167" s="1055">
        <v>61</v>
      </c>
    </row>
    <row r="168" spans="1:47">
      <c r="A168" t="s">
        <v>14</v>
      </c>
      <c r="B168">
        <f t="shared" si="98"/>
        <v>159</v>
      </c>
      <c r="C168" s="80">
        <f>InputData!G168*InputData!BX168</f>
        <v>0</v>
      </c>
      <c r="D168" s="81">
        <v>0</v>
      </c>
      <c r="E168" s="13">
        <f>InputData!H168*InputData!CC168</f>
        <v>0</v>
      </c>
      <c r="F168" s="90">
        <v>0</v>
      </c>
      <c r="G168" s="81">
        <f t="shared" si="78"/>
        <v>0</v>
      </c>
      <c r="H168" s="81">
        <f t="shared" si="91"/>
        <v>0</v>
      </c>
      <c r="I168" s="81">
        <f t="shared" si="79"/>
        <v>1</v>
      </c>
      <c r="J168" s="81">
        <f t="shared" si="80"/>
        <v>1</v>
      </c>
      <c r="K168" s="82">
        <f t="shared" si="72"/>
        <v>0</v>
      </c>
      <c r="L168" s="11">
        <f t="shared" si="73"/>
        <v>0</v>
      </c>
      <c r="M168" s="81">
        <f t="shared" si="74"/>
        <v>0</v>
      </c>
      <c r="N168" s="11">
        <f t="shared" si="81"/>
        <v>0</v>
      </c>
      <c r="O168" s="11">
        <f t="shared" si="82"/>
        <v>0</v>
      </c>
      <c r="P168" s="11">
        <f t="shared" si="92"/>
        <v>0</v>
      </c>
      <c r="Q168" s="81">
        <f t="shared" si="100"/>
        <v>0</v>
      </c>
      <c r="R168" s="81">
        <f t="shared" si="101"/>
        <v>0</v>
      </c>
      <c r="S168" s="570">
        <f>((Exposure!BF169*Exposure!BH169-1)*InputData!CH168+1)</f>
        <v>1</v>
      </c>
      <c r="T168" s="260">
        <f t="shared" si="93"/>
        <v>0</v>
      </c>
      <c r="U168" s="10">
        <f t="shared" si="83"/>
        <v>0</v>
      </c>
      <c r="V168" s="10">
        <f t="shared" si="84"/>
        <v>0</v>
      </c>
      <c r="W168" s="91">
        <f t="shared" si="85"/>
        <v>0</v>
      </c>
      <c r="X168" s="81">
        <f t="shared" si="86"/>
        <v>0</v>
      </c>
      <c r="Y168" s="81">
        <f t="shared" si="94"/>
        <v>0</v>
      </c>
      <c r="Z168" s="81">
        <f t="shared" si="87"/>
        <v>1</v>
      </c>
      <c r="AA168" s="81">
        <f t="shared" si="88"/>
        <v>1</v>
      </c>
      <c r="AB168" s="82">
        <f t="shared" si="75"/>
        <v>0</v>
      </c>
      <c r="AC168" s="11">
        <f t="shared" si="76"/>
        <v>0</v>
      </c>
      <c r="AD168" s="81">
        <f t="shared" si="77"/>
        <v>0</v>
      </c>
      <c r="AE168" s="11">
        <f t="shared" si="89"/>
        <v>0</v>
      </c>
      <c r="AF168" s="11">
        <f t="shared" si="90"/>
        <v>0</v>
      </c>
      <c r="AG168" s="11">
        <f t="shared" si="95"/>
        <v>0</v>
      </c>
      <c r="AH168" s="81">
        <f t="shared" si="102"/>
        <v>0</v>
      </c>
      <c r="AI168" s="81">
        <f t="shared" si="103"/>
        <v>0</v>
      </c>
      <c r="AJ168" s="82">
        <f t="shared" si="99"/>
        <v>0</v>
      </c>
      <c r="AK168" s="118">
        <f t="shared" si="96"/>
        <v>0</v>
      </c>
      <c r="AL168" s="118">
        <f t="shared" si="97"/>
        <v>0</v>
      </c>
      <c r="AM168" s="120">
        <f>AK168*InputData!I168</f>
        <v>0</v>
      </c>
      <c r="AN168" s="915">
        <f>AK168*LifeTable!G168*InputData!J168*EXP(-InputData!$BT$5*(B168-InputData!$B$1))</f>
        <v>0</v>
      </c>
      <c r="AO168" s="1026">
        <f>C168*(1-Q168)*LifeTable!G168</f>
        <v>0</v>
      </c>
      <c r="AP168" s="1027">
        <f>R168*LifeTable!G168</f>
        <v>0</v>
      </c>
      <c r="AQ168" s="1026">
        <f>T168*(1-AH168)*LifeTable!P168</f>
        <v>0</v>
      </c>
      <c r="AR168" s="1058">
        <f>AI168*LifeTable!P168</f>
        <v>0</v>
      </c>
      <c r="AS168" s="56">
        <f>(AQ168-AO168)*EXP(-InputData!$BT$6*(B168-InputData!$B$1))</f>
        <v>0</v>
      </c>
      <c r="AT168" s="58">
        <f>(AR168-AP168)*EXP(-InputData!$BT$6*(B168-InputData!$B$1))</f>
        <v>0</v>
      </c>
      <c r="AU168" s="1055">
        <v>62</v>
      </c>
    </row>
    <row r="169" spans="1:47">
      <c r="A169" t="s">
        <v>14</v>
      </c>
      <c r="B169">
        <f t="shared" si="98"/>
        <v>160</v>
      </c>
      <c r="C169" s="80">
        <f>InputData!G169*InputData!BX169</f>
        <v>0</v>
      </c>
      <c r="D169" s="81">
        <v>0</v>
      </c>
      <c r="E169" s="13">
        <f>InputData!H169*InputData!CC169</f>
        <v>0</v>
      </c>
      <c r="F169" s="90">
        <v>0</v>
      </c>
      <c r="G169" s="81">
        <f t="shared" si="78"/>
        <v>0</v>
      </c>
      <c r="H169" s="81">
        <f t="shared" si="91"/>
        <v>0</v>
      </c>
      <c r="I169" s="81">
        <f t="shared" si="79"/>
        <v>1</v>
      </c>
      <c r="J169" s="81">
        <f t="shared" si="80"/>
        <v>1</v>
      </c>
      <c r="K169" s="82">
        <f t="shared" si="72"/>
        <v>0</v>
      </c>
      <c r="L169" s="11">
        <f t="shared" si="73"/>
        <v>0</v>
      </c>
      <c r="M169" s="81">
        <f t="shared" si="74"/>
        <v>0</v>
      </c>
      <c r="N169" s="11">
        <f t="shared" si="81"/>
        <v>0</v>
      </c>
      <c r="O169" s="11">
        <f t="shared" si="82"/>
        <v>0</v>
      </c>
      <c r="P169" s="11">
        <f t="shared" si="92"/>
        <v>0</v>
      </c>
      <c r="Q169" s="81">
        <f t="shared" si="100"/>
        <v>0</v>
      </c>
      <c r="R169" s="81">
        <f t="shared" si="101"/>
        <v>0</v>
      </c>
      <c r="S169" s="570">
        <f>((Exposure!BF170*Exposure!BH170-1)*InputData!CH169+1)</f>
        <v>1</v>
      </c>
      <c r="T169" s="260">
        <f t="shared" si="93"/>
        <v>0</v>
      </c>
      <c r="U169" s="10">
        <f t="shared" si="83"/>
        <v>0</v>
      </c>
      <c r="V169" s="10">
        <f t="shared" si="84"/>
        <v>0</v>
      </c>
      <c r="W169" s="91">
        <f t="shared" si="85"/>
        <v>0</v>
      </c>
      <c r="X169" s="81">
        <f t="shared" si="86"/>
        <v>0</v>
      </c>
      <c r="Y169" s="81">
        <f t="shared" si="94"/>
        <v>0</v>
      </c>
      <c r="Z169" s="81">
        <f t="shared" si="87"/>
        <v>1</v>
      </c>
      <c r="AA169" s="81">
        <f t="shared" si="88"/>
        <v>1</v>
      </c>
      <c r="AB169" s="82">
        <f t="shared" si="75"/>
        <v>0</v>
      </c>
      <c r="AC169" s="11">
        <f t="shared" si="76"/>
        <v>0</v>
      </c>
      <c r="AD169" s="81">
        <f t="shared" si="77"/>
        <v>0</v>
      </c>
      <c r="AE169" s="11">
        <f t="shared" si="89"/>
        <v>0</v>
      </c>
      <c r="AF169" s="11">
        <f t="shared" si="90"/>
        <v>0</v>
      </c>
      <c r="AG169" s="11">
        <f t="shared" si="95"/>
        <v>0</v>
      </c>
      <c r="AH169" s="81">
        <f t="shared" si="102"/>
        <v>0</v>
      </c>
      <c r="AI169" s="81">
        <f t="shared" si="103"/>
        <v>0</v>
      </c>
      <c r="AJ169" s="82">
        <f t="shared" si="99"/>
        <v>0</v>
      </c>
      <c r="AK169" s="118">
        <f t="shared" si="96"/>
        <v>0</v>
      </c>
      <c r="AL169" s="118">
        <f t="shared" si="97"/>
        <v>0</v>
      </c>
      <c r="AM169" s="120">
        <f>AK169*InputData!I169</f>
        <v>0</v>
      </c>
      <c r="AN169" s="915">
        <f>AK169*LifeTable!G169*InputData!J169*EXP(-InputData!$BT$5*(B169-InputData!$B$1))</f>
        <v>0</v>
      </c>
      <c r="AO169" s="1026">
        <f>C169*(1-Q169)*LifeTable!G169</f>
        <v>0</v>
      </c>
      <c r="AP169" s="1027">
        <f>R169*LifeTable!G169</f>
        <v>0</v>
      </c>
      <c r="AQ169" s="1026">
        <f>T169*(1-AH169)*LifeTable!P169</f>
        <v>0</v>
      </c>
      <c r="AR169" s="1058">
        <f>AI169*LifeTable!P169</f>
        <v>0</v>
      </c>
      <c r="AS169" s="56">
        <f>(AQ169-AO169)*EXP(-InputData!$BT$6*(B169-InputData!$B$1))</f>
        <v>0</v>
      </c>
      <c r="AT169" s="58">
        <f>(AR169-AP169)*EXP(-InputData!$BT$6*(B169-InputData!$B$1))</f>
        <v>0</v>
      </c>
      <c r="AU169" s="1055">
        <v>63</v>
      </c>
    </row>
    <row r="170" spans="1:47">
      <c r="A170" t="s">
        <v>14</v>
      </c>
      <c r="B170">
        <f t="shared" si="98"/>
        <v>161</v>
      </c>
      <c r="C170" s="80">
        <f>InputData!G170*InputData!BX170</f>
        <v>0</v>
      </c>
      <c r="D170" s="81">
        <v>0</v>
      </c>
      <c r="E170" s="13">
        <f>InputData!H170*InputData!CC170</f>
        <v>0</v>
      </c>
      <c r="F170" s="90">
        <v>0</v>
      </c>
      <c r="G170" s="81">
        <f t="shared" si="78"/>
        <v>0</v>
      </c>
      <c r="H170" s="81">
        <f t="shared" si="91"/>
        <v>0</v>
      </c>
      <c r="I170" s="81">
        <f t="shared" si="79"/>
        <v>1</v>
      </c>
      <c r="J170" s="81">
        <f t="shared" si="80"/>
        <v>1</v>
      </c>
      <c r="K170" s="82">
        <f t="shared" si="72"/>
        <v>0</v>
      </c>
      <c r="L170" s="11">
        <f t="shared" si="73"/>
        <v>0</v>
      </c>
      <c r="M170" s="81">
        <f t="shared" si="74"/>
        <v>0</v>
      </c>
      <c r="N170" s="11">
        <f t="shared" si="81"/>
        <v>0</v>
      </c>
      <c r="O170" s="11">
        <f t="shared" si="82"/>
        <v>0</v>
      </c>
      <c r="P170" s="11">
        <f t="shared" si="92"/>
        <v>0</v>
      </c>
      <c r="Q170" s="81">
        <f t="shared" ref="Q170:Q201" si="104">IF(ISERROR(0.5*(L170+L171)/P170),0,0.5*(L170+L171)/P170)</f>
        <v>0</v>
      </c>
      <c r="R170" s="81">
        <f t="shared" ref="R170:R205" si="105">IF(ISERROR((M171-M170)/P170),0,(M171-M170)/P170)</f>
        <v>0</v>
      </c>
      <c r="S170" s="570">
        <f>((Exposure!BF171*Exposure!BH171-1)*InputData!CH170+1)</f>
        <v>1</v>
      </c>
      <c r="T170" s="260">
        <f t="shared" si="93"/>
        <v>0</v>
      </c>
      <c r="U170" s="10">
        <f t="shared" si="83"/>
        <v>0</v>
      </c>
      <c r="V170" s="10">
        <f t="shared" si="84"/>
        <v>0</v>
      </c>
      <c r="W170" s="91">
        <f t="shared" si="85"/>
        <v>0</v>
      </c>
      <c r="X170" s="81">
        <f t="shared" si="86"/>
        <v>0</v>
      </c>
      <c r="Y170" s="81">
        <f t="shared" si="94"/>
        <v>0</v>
      </c>
      <c r="Z170" s="81">
        <f t="shared" si="87"/>
        <v>1</v>
      </c>
      <c r="AA170" s="81">
        <f t="shared" si="88"/>
        <v>1</v>
      </c>
      <c r="AB170" s="82">
        <f t="shared" si="75"/>
        <v>0</v>
      </c>
      <c r="AC170" s="11">
        <f t="shared" si="76"/>
        <v>0</v>
      </c>
      <c r="AD170" s="81">
        <f t="shared" si="77"/>
        <v>0</v>
      </c>
      <c r="AE170" s="11">
        <f t="shared" si="89"/>
        <v>0</v>
      </c>
      <c r="AF170" s="11">
        <f t="shared" si="90"/>
        <v>0</v>
      </c>
      <c r="AG170" s="11">
        <f t="shared" si="95"/>
        <v>0</v>
      </c>
      <c r="AH170" s="81">
        <f t="shared" ref="AH170:AH201" si="106">IF(ISERROR(0.5*(AC170+AC171)/AG170),0,0.5*(AC170+AC171)/AG170)</f>
        <v>0</v>
      </c>
      <c r="AI170" s="81">
        <f t="shared" ref="AI170:AI205" si="107">IF(ISERROR((AD171-AD170)/AG170),0,(AD171-AD170)/AG170)</f>
        <v>0</v>
      </c>
      <c r="AJ170" s="82">
        <f t="shared" si="99"/>
        <v>0</v>
      </c>
      <c r="AK170" s="118">
        <f t="shared" si="96"/>
        <v>0</v>
      </c>
      <c r="AL170" s="118">
        <f t="shared" si="97"/>
        <v>0</v>
      </c>
      <c r="AM170" s="120">
        <f>AK170*InputData!I170</f>
        <v>0</v>
      </c>
      <c r="AN170" s="915">
        <f>AK170*LifeTable!G170*InputData!J170*EXP(-InputData!$BT$5*(B170-InputData!$B$1))</f>
        <v>0</v>
      </c>
      <c r="AO170" s="1026">
        <f>C170*(1-Q170)*LifeTable!G170</f>
        <v>0</v>
      </c>
      <c r="AP170" s="1027">
        <f>R170*LifeTable!G170</f>
        <v>0</v>
      </c>
      <c r="AQ170" s="1026">
        <f>T170*(1-AH170)*LifeTable!P170</f>
        <v>0</v>
      </c>
      <c r="AR170" s="1058">
        <f>AI170*LifeTable!P170</f>
        <v>0</v>
      </c>
      <c r="AS170" s="56">
        <f>(AQ170-AO170)*EXP(-InputData!$BT$6*(B170-InputData!$B$1))</f>
        <v>0</v>
      </c>
      <c r="AT170" s="58">
        <f>(AR170-AP170)*EXP(-InputData!$BT$6*(B170-InputData!$B$1))</f>
        <v>0</v>
      </c>
      <c r="AU170" s="1055">
        <v>64</v>
      </c>
    </row>
    <row r="171" spans="1:47">
      <c r="A171" t="s">
        <v>14</v>
      </c>
      <c r="B171">
        <f t="shared" si="98"/>
        <v>162</v>
      </c>
      <c r="C171" s="80">
        <f>InputData!G171*InputData!BX171</f>
        <v>0</v>
      </c>
      <c r="D171" s="81">
        <v>0</v>
      </c>
      <c r="E171" s="13">
        <f>InputData!H171*InputData!CC171</f>
        <v>0</v>
      </c>
      <c r="F171" s="90">
        <v>0</v>
      </c>
      <c r="G171" s="81">
        <f t="shared" si="78"/>
        <v>0</v>
      </c>
      <c r="H171" s="81">
        <f t="shared" si="91"/>
        <v>0</v>
      </c>
      <c r="I171" s="81">
        <f t="shared" si="79"/>
        <v>1</v>
      </c>
      <c r="J171" s="81">
        <f t="shared" si="80"/>
        <v>1</v>
      </c>
      <c r="K171" s="82">
        <f t="shared" si="72"/>
        <v>0</v>
      </c>
      <c r="L171" s="11">
        <f t="shared" si="73"/>
        <v>0</v>
      </c>
      <c r="M171" s="81">
        <f t="shared" si="74"/>
        <v>0</v>
      </c>
      <c r="N171" s="11">
        <f t="shared" si="81"/>
        <v>0</v>
      </c>
      <c r="O171" s="11">
        <f t="shared" si="82"/>
        <v>0</v>
      </c>
      <c r="P171" s="11">
        <f t="shared" si="92"/>
        <v>0</v>
      </c>
      <c r="Q171" s="81">
        <f t="shared" si="104"/>
        <v>0</v>
      </c>
      <c r="R171" s="81">
        <f t="shared" si="105"/>
        <v>0</v>
      </c>
      <c r="S171" s="570">
        <f>((Exposure!BF172*Exposure!BH172-1)*InputData!CH171+1)</f>
        <v>1</v>
      </c>
      <c r="T171" s="260">
        <f t="shared" si="93"/>
        <v>0</v>
      </c>
      <c r="U171" s="10">
        <f t="shared" si="83"/>
        <v>0</v>
      </c>
      <c r="V171" s="10">
        <f t="shared" si="84"/>
        <v>0</v>
      </c>
      <c r="W171" s="91">
        <f t="shared" si="85"/>
        <v>0</v>
      </c>
      <c r="X171" s="81">
        <f t="shared" si="86"/>
        <v>0</v>
      </c>
      <c r="Y171" s="81">
        <f t="shared" si="94"/>
        <v>0</v>
      </c>
      <c r="Z171" s="81">
        <f t="shared" si="87"/>
        <v>1</v>
      </c>
      <c r="AA171" s="81">
        <f t="shared" si="88"/>
        <v>1</v>
      </c>
      <c r="AB171" s="82">
        <f t="shared" si="75"/>
        <v>0</v>
      </c>
      <c r="AC171" s="11">
        <f t="shared" si="76"/>
        <v>0</v>
      </c>
      <c r="AD171" s="81">
        <f t="shared" si="77"/>
        <v>0</v>
      </c>
      <c r="AE171" s="11">
        <f t="shared" si="89"/>
        <v>0</v>
      </c>
      <c r="AF171" s="11">
        <f t="shared" si="90"/>
        <v>0</v>
      </c>
      <c r="AG171" s="11">
        <f t="shared" si="95"/>
        <v>0</v>
      </c>
      <c r="AH171" s="81">
        <f t="shared" si="106"/>
        <v>0</v>
      </c>
      <c r="AI171" s="81">
        <f t="shared" si="107"/>
        <v>0</v>
      </c>
      <c r="AJ171" s="82">
        <f t="shared" si="99"/>
        <v>0</v>
      </c>
      <c r="AK171" s="118">
        <f t="shared" si="96"/>
        <v>0</v>
      </c>
      <c r="AL171" s="118">
        <f t="shared" si="97"/>
        <v>0</v>
      </c>
      <c r="AM171" s="120">
        <f>AK171*InputData!I171</f>
        <v>0</v>
      </c>
      <c r="AN171" s="915">
        <f>AK171*LifeTable!G171*InputData!J171*EXP(-InputData!$BT$5*(B171-InputData!$B$1))</f>
        <v>0</v>
      </c>
      <c r="AO171" s="1026">
        <f>C171*(1-Q171)*LifeTable!G171</f>
        <v>0</v>
      </c>
      <c r="AP171" s="1027">
        <f>R171*LifeTable!G171</f>
        <v>0</v>
      </c>
      <c r="AQ171" s="1026">
        <f>T171*(1-AH171)*LifeTable!P171</f>
        <v>0</v>
      </c>
      <c r="AR171" s="1058">
        <f>AI171*LifeTable!P171</f>
        <v>0</v>
      </c>
      <c r="AS171" s="56">
        <f>(AQ171-AO171)*EXP(-InputData!$BT$6*(B171-InputData!$B$1))</f>
        <v>0</v>
      </c>
      <c r="AT171" s="58">
        <f>(AR171-AP171)*EXP(-InputData!$BT$6*(B171-InputData!$B$1))</f>
        <v>0</v>
      </c>
      <c r="AU171" s="1055">
        <v>65</v>
      </c>
    </row>
    <row r="172" spans="1:47">
      <c r="A172" t="s">
        <v>14</v>
      </c>
      <c r="B172">
        <f t="shared" si="98"/>
        <v>163</v>
      </c>
      <c r="C172" s="80">
        <f>InputData!G172*InputData!BX172</f>
        <v>0</v>
      </c>
      <c r="D172" s="81">
        <v>0</v>
      </c>
      <c r="E172" s="13">
        <f>InputData!H172*InputData!CC172</f>
        <v>0</v>
      </c>
      <c r="F172" s="90">
        <v>0</v>
      </c>
      <c r="G172" s="81">
        <f t="shared" si="78"/>
        <v>0</v>
      </c>
      <c r="H172" s="81">
        <f t="shared" si="91"/>
        <v>0</v>
      </c>
      <c r="I172" s="81">
        <f t="shared" si="79"/>
        <v>1</v>
      </c>
      <c r="J172" s="81">
        <f t="shared" si="80"/>
        <v>1</v>
      </c>
      <c r="K172" s="82">
        <f t="shared" ref="K172:K206" si="108">IF($B172&gt;100,0,IF(H171&gt;0.0000000001,(2*(J171-I171)*(K171*(E171+D171+F171)+L171*D171)+K171*(J171*(H171-G171)+I171*(H171+G171)))/(2*H171),K171))</f>
        <v>0</v>
      </c>
      <c r="L172" s="11">
        <f t="shared" ref="L172:L206" si="109">IF($B172&gt;100,0,IF(H171&gt;0.0000000001,-((J171-I171)*(2*((E171+D171+F171)*(K171+L171)-G171*K171+F171*K171)-L171*G171)-L171*H171*(J171+I171))/(2*H171),L171))</f>
        <v>0</v>
      </c>
      <c r="M172" s="81">
        <f t="shared" ref="M172:M206" si="110">IF($B172&gt;100,0,IF(H171&gt;0.0000000001,((2*(L171*(E171+F171)+K171*F171)-G171*(K171+L171))*(J171-I171)-H171*(K171+L171)*(J171+I171)+2*H171*(K171+L171+M171))/(2*H171),M171))</f>
        <v>0</v>
      </c>
      <c r="N172" s="11">
        <f t="shared" si="81"/>
        <v>0</v>
      </c>
      <c r="O172" s="11">
        <f t="shared" si="82"/>
        <v>0</v>
      </c>
      <c r="P172" s="11">
        <f t="shared" si="92"/>
        <v>0</v>
      </c>
      <c r="Q172" s="81">
        <f t="shared" si="104"/>
        <v>0</v>
      </c>
      <c r="R172" s="81">
        <f t="shared" si="105"/>
        <v>0</v>
      </c>
      <c r="S172" s="570">
        <f>((Exposure!BF173*Exposure!BH173-1)*InputData!CH172+1)</f>
        <v>1</v>
      </c>
      <c r="T172" s="260">
        <f t="shared" si="93"/>
        <v>0</v>
      </c>
      <c r="U172" s="10">
        <f t="shared" si="83"/>
        <v>0</v>
      </c>
      <c r="V172" s="10">
        <f t="shared" si="84"/>
        <v>0</v>
      </c>
      <c r="W172" s="91">
        <f t="shared" si="85"/>
        <v>0</v>
      </c>
      <c r="X172" s="81">
        <f t="shared" si="86"/>
        <v>0</v>
      </c>
      <c r="Y172" s="81">
        <f t="shared" si="94"/>
        <v>0</v>
      </c>
      <c r="Z172" s="81">
        <f t="shared" si="87"/>
        <v>1</v>
      </c>
      <c r="AA172" s="81">
        <f t="shared" si="88"/>
        <v>1</v>
      </c>
      <c r="AB172" s="82">
        <f t="shared" ref="AB172:AB206" si="111">IF($B172&gt;100,0,IF(Y171&gt;0.0000000001,(2*(AA171-Z171)*(AB171*(V171+U171+W171)+AC171*U171)+AB171*(AA171*(Y171-X171)+Z171*(Y171+X171)))/(2*Y171),AB171))</f>
        <v>0</v>
      </c>
      <c r="AC172" s="11">
        <f t="shared" ref="AC172:AC206" si="112">IF($B172&gt;100,0,IF(Y171&gt;0.0000000001,-((AA171-Z171)*(2*((V171+U171+W171)*(AB171+AC171)-X171*AB171+W171*AB171)-AC171*X171)-AC171*Y171*(AA171+Z171))/(2*Y171),AC171))</f>
        <v>0</v>
      </c>
      <c r="AD172" s="81">
        <f t="shared" ref="AD172:AD206" si="113">IF($B172&gt;100,0,IF(Y171&gt;0.0000000001,((2*(AC171*(V171+W171)+AB171*W171)-X171*(AB171+AC171))*(AA171-Z171)-Y171*(AB171+AC171)*(AA171+Z171)+2*Y171*(AB171+AC171+AD171))/(2*Y171),AD171))</f>
        <v>0</v>
      </c>
      <c r="AE172" s="11">
        <f t="shared" si="89"/>
        <v>0</v>
      </c>
      <c r="AF172" s="11">
        <f t="shared" si="90"/>
        <v>0</v>
      </c>
      <c r="AG172" s="11">
        <f t="shared" si="95"/>
        <v>0</v>
      </c>
      <c r="AH172" s="81">
        <f t="shared" si="106"/>
        <v>0</v>
      </c>
      <c r="AI172" s="81">
        <f t="shared" si="107"/>
        <v>0</v>
      </c>
      <c r="AJ172" s="82">
        <f t="shared" si="99"/>
        <v>0</v>
      </c>
      <c r="AK172" s="118">
        <f t="shared" si="96"/>
        <v>0</v>
      </c>
      <c r="AL172" s="118">
        <f t="shared" si="97"/>
        <v>0</v>
      </c>
      <c r="AM172" s="120">
        <f>AK172*InputData!I172</f>
        <v>0</v>
      </c>
      <c r="AN172" s="915">
        <f>AK172*LifeTable!G172*InputData!J172*EXP(-InputData!$BT$5*(B172-InputData!$B$1))</f>
        <v>0</v>
      </c>
      <c r="AO172" s="1026">
        <f>C172*(1-Q172)*LifeTable!G172</f>
        <v>0</v>
      </c>
      <c r="AP172" s="1027">
        <f>R172*LifeTable!G172</f>
        <v>0</v>
      </c>
      <c r="AQ172" s="1026">
        <f>T172*(1-AH172)*LifeTable!P172</f>
        <v>0</v>
      </c>
      <c r="AR172" s="1058">
        <f>AI172*LifeTable!P172</f>
        <v>0</v>
      </c>
      <c r="AS172" s="56">
        <f>(AQ172-AO172)*EXP(-InputData!$BT$6*(B172-InputData!$B$1))</f>
        <v>0</v>
      </c>
      <c r="AT172" s="58">
        <f>(AR172-AP172)*EXP(-InputData!$BT$6*(B172-InputData!$B$1))</f>
        <v>0</v>
      </c>
      <c r="AU172" s="1055">
        <v>66</v>
      </c>
    </row>
    <row r="173" spans="1:47">
      <c r="A173" t="s">
        <v>14</v>
      </c>
      <c r="B173">
        <f t="shared" si="98"/>
        <v>164</v>
      </c>
      <c r="C173" s="80">
        <f>InputData!G173*InputData!BX173</f>
        <v>0</v>
      </c>
      <c r="D173" s="81">
        <v>0</v>
      </c>
      <c r="E173" s="13">
        <f>InputData!H173*InputData!CC173</f>
        <v>0</v>
      </c>
      <c r="F173" s="90">
        <v>0</v>
      </c>
      <c r="G173" s="81">
        <f t="shared" si="78"/>
        <v>0</v>
      </c>
      <c r="H173" s="81">
        <f t="shared" si="91"/>
        <v>0</v>
      </c>
      <c r="I173" s="81">
        <f t="shared" si="79"/>
        <v>1</v>
      </c>
      <c r="J173" s="81">
        <f t="shared" si="80"/>
        <v>1</v>
      </c>
      <c r="K173" s="82">
        <f t="shared" si="108"/>
        <v>0</v>
      </c>
      <c r="L173" s="11">
        <f t="shared" si="109"/>
        <v>0</v>
      </c>
      <c r="M173" s="81">
        <f t="shared" si="110"/>
        <v>0</v>
      </c>
      <c r="N173" s="11">
        <f t="shared" si="81"/>
        <v>0</v>
      </c>
      <c r="O173" s="11">
        <f t="shared" si="82"/>
        <v>0</v>
      </c>
      <c r="P173" s="11">
        <f t="shared" si="92"/>
        <v>0</v>
      </c>
      <c r="Q173" s="81">
        <f t="shared" si="104"/>
        <v>0</v>
      </c>
      <c r="R173" s="81">
        <f t="shared" si="105"/>
        <v>0</v>
      </c>
      <c r="S173" s="570">
        <f>((Exposure!BF174*Exposure!BH174-1)*InputData!CH173+1)</f>
        <v>1</v>
      </c>
      <c r="T173" s="260">
        <f t="shared" si="93"/>
        <v>0</v>
      </c>
      <c r="U173" s="10">
        <f t="shared" si="83"/>
        <v>0</v>
      </c>
      <c r="V173" s="10">
        <f t="shared" si="84"/>
        <v>0</v>
      </c>
      <c r="W173" s="91">
        <f t="shared" si="85"/>
        <v>0</v>
      </c>
      <c r="X173" s="81">
        <f t="shared" si="86"/>
        <v>0</v>
      </c>
      <c r="Y173" s="81">
        <f t="shared" si="94"/>
        <v>0</v>
      </c>
      <c r="Z173" s="81">
        <f t="shared" si="87"/>
        <v>1</v>
      </c>
      <c r="AA173" s="81">
        <f t="shared" si="88"/>
        <v>1</v>
      </c>
      <c r="AB173" s="82">
        <f t="shared" si="111"/>
        <v>0</v>
      </c>
      <c r="AC173" s="11">
        <f t="shared" si="112"/>
        <v>0</v>
      </c>
      <c r="AD173" s="81">
        <f t="shared" si="113"/>
        <v>0</v>
      </c>
      <c r="AE173" s="11">
        <f t="shared" si="89"/>
        <v>0</v>
      </c>
      <c r="AF173" s="11">
        <f t="shared" si="90"/>
        <v>0</v>
      </c>
      <c r="AG173" s="11">
        <f t="shared" si="95"/>
        <v>0</v>
      </c>
      <c r="AH173" s="81">
        <f t="shared" si="106"/>
        <v>0</v>
      </c>
      <c r="AI173" s="81">
        <f t="shared" si="107"/>
        <v>0</v>
      </c>
      <c r="AJ173" s="82">
        <f t="shared" si="99"/>
        <v>0</v>
      </c>
      <c r="AK173" s="118">
        <f t="shared" si="96"/>
        <v>0</v>
      </c>
      <c r="AL173" s="118">
        <f t="shared" si="97"/>
        <v>0</v>
      </c>
      <c r="AM173" s="120">
        <f>AK173*InputData!I173</f>
        <v>0</v>
      </c>
      <c r="AN173" s="915">
        <f>AK173*LifeTable!G173*InputData!J173*EXP(-InputData!$BT$5*(B173-InputData!$B$1))</f>
        <v>0</v>
      </c>
      <c r="AO173" s="1026">
        <f>C173*(1-Q173)*LifeTable!G173</f>
        <v>0</v>
      </c>
      <c r="AP173" s="1027">
        <f>R173*LifeTable!G173</f>
        <v>0</v>
      </c>
      <c r="AQ173" s="1026">
        <f>T173*(1-AH173)*LifeTable!P173</f>
        <v>0</v>
      </c>
      <c r="AR173" s="1058">
        <f>AI173*LifeTable!P173</f>
        <v>0</v>
      </c>
      <c r="AS173" s="56">
        <f>(AQ173-AO173)*EXP(-InputData!$BT$6*(B173-InputData!$B$1))</f>
        <v>0</v>
      </c>
      <c r="AT173" s="58">
        <f>(AR173-AP173)*EXP(-InputData!$BT$6*(B173-InputData!$B$1))</f>
        <v>0</v>
      </c>
      <c r="AU173" s="1055">
        <v>67</v>
      </c>
    </row>
    <row r="174" spans="1:47">
      <c r="A174" t="s">
        <v>14</v>
      </c>
      <c r="B174">
        <f t="shared" si="98"/>
        <v>165</v>
      </c>
      <c r="C174" s="80">
        <f>InputData!G174*InputData!BX174</f>
        <v>0</v>
      </c>
      <c r="D174" s="81">
        <v>0</v>
      </c>
      <c r="E174" s="13">
        <f>InputData!H174*InputData!CC174</f>
        <v>0</v>
      </c>
      <c r="F174" s="90">
        <v>0</v>
      </c>
      <c r="G174" s="81">
        <f t="shared" si="78"/>
        <v>0</v>
      </c>
      <c r="H174" s="81">
        <f t="shared" si="91"/>
        <v>0</v>
      </c>
      <c r="I174" s="81">
        <f t="shared" si="79"/>
        <v>1</v>
      </c>
      <c r="J174" s="81">
        <f t="shared" si="80"/>
        <v>1</v>
      </c>
      <c r="K174" s="82">
        <f t="shared" si="108"/>
        <v>0</v>
      </c>
      <c r="L174" s="11">
        <f t="shared" si="109"/>
        <v>0</v>
      </c>
      <c r="M174" s="81">
        <f t="shared" si="110"/>
        <v>0</v>
      </c>
      <c r="N174" s="11">
        <f t="shared" si="81"/>
        <v>0</v>
      </c>
      <c r="O174" s="11">
        <f t="shared" si="82"/>
        <v>0</v>
      </c>
      <c r="P174" s="11">
        <f t="shared" si="92"/>
        <v>0</v>
      </c>
      <c r="Q174" s="81">
        <f t="shared" si="104"/>
        <v>0</v>
      </c>
      <c r="R174" s="81">
        <f t="shared" si="105"/>
        <v>0</v>
      </c>
      <c r="S174" s="570">
        <f>((Exposure!BF175*Exposure!BH175-1)*InputData!CH174+1)</f>
        <v>1</v>
      </c>
      <c r="T174" s="260">
        <f t="shared" si="93"/>
        <v>0</v>
      </c>
      <c r="U174" s="10">
        <f t="shared" si="83"/>
        <v>0</v>
      </c>
      <c r="V174" s="10">
        <f t="shared" si="84"/>
        <v>0</v>
      </c>
      <c r="W174" s="91">
        <f t="shared" si="85"/>
        <v>0</v>
      </c>
      <c r="X174" s="81">
        <f t="shared" si="86"/>
        <v>0</v>
      </c>
      <c r="Y174" s="81">
        <f t="shared" si="94"/>
        <v>0</v>
      </c>
      <c r="Z174" s="81">
        <f t="shared" si="87"/>
        <v>1</v>
      </c>
      <c r="AA174" s="81">
        <f t="shared" si="88"/>
        <v>1</v>
      </c>
      <c r="AB174" s="82">
        <f t="shared" si="111"/>
        <v>0</v>
      </c>
      <c r="AC174" s="11">
        <f t="shared" si="112"/>
        <v>0</v>
      </c>
      <c r="AD174" s="81">
        <f t="shared" si="113"/>
        <v>0</v>
      </c>
      <c r="AE174" s="11">
        <f t="shared" si="89"/>
        <v>0</v>
      </c>
      <c r="AF174" s="11">
        <f t="shared" si="90"/>
        <v>0</v>
      </c>
      <c r="AG174" s="11">
        <f t="shared" si="95"/>
        <v>0</v>
      </c>
      <c r="AH174" s="81">
        <f t="shared" si="106"/>
        <v>0</v>
      </c>
      <c r="AI174" s="81">
        <f t="shared" si="107"/>
        <v>0</v>
      </c>
      <c r="AJ174" s="82">
        <f t="shared" si="99"/>
        <v>0</v>
      </c>
      <c r="AK174" s="118">
        <f t="shared" si="96"/>
        <v>0</v>
      </c>
      <c r="AL174" s="118">
        <f t="shared" si="97"/>
        <v>0</v>
      </c>
      <c r="AM174" s="120">
        <f>AK174*InputData!I174</f>
        <v>0</v>
      </c>
      <c r="AN174" s="915">
        <f>AK174*LifeTable!G174*InputData!J174*EXP(-InputData!$BT$5*(B174-InputData!$B$1))</f>
        <v>0</v>
      </c>
      <c r="AO174" s="1026">
        <f>C174*(1-Q174)*LifeTable!G174</f>
        <v>0</v>
      </c>
      <c r="AP174" s="1027">
        <f>R174*LifeTable!G174</f>
        <v>0</v>
      </c>
      <c r="AQ174" s="1026">
        <f>T174*(1-AH174)*LifeTable!P174</f>
        <v>0</v>
      </c>
      <c r="AR174" s="1058">
        <f>AI174*LifeTable!P174</f>
        <v>0</v>
      </c>
      <c r="AS174" s="56">
        <f>(AQ174-AO174)*EXP(-InputData!$BT$6*(B174-InputData!$B$1))</f>
        <v>0</v>
      </c>
      <c r="AT174" s="58">
        <f>(AR174-AP174)*EXP(-InputData!$BT$6*(B174-InputData!$B$1))</f>
        <v>0</v>
      </c>
      <c r="AU174" s="1055">
        <v>68</v>
      </c>
    </row>
    <row r="175" spans="1:47">
      <c r="A175" t="s">
        <v>14</v>
      </c>
      <c r="B175">
        <f t="shared" si="98"/>
        <v>166</v>
      </c>
      <c r="C175" s="80">
        <f>InputData!G175*InputData!BX175</f>
        <v>0</v>
      </c>
      <c r="D175" s="81">
        <v>0</v>
      </c>
      <c r="E175" s="13">
        <f>InputData!H175*InputData!CC175</f>
        <v>0</v>
      </c>
      <c r="F175" s="90">
        <v>0</v>
      </c>
      <c r="G175" s="81">
        <f t="shared" si="78"/>
        <v>0</v>
      </c>
      <c r="H175" s="81">
        <f t="shared" si="91"/>
        <v>0</v>
      </c>
      <c r="I175" s="81">
        <f t="shared" si="79"/>
        <v>1</v>
      </c>
      <c r="J175" s="81">
        <f t="shared" si="80"/>
        <v>1</v>
      </c>
      <c r="K175" s="82">
        <f t="shared" si="108"/>
        <v>0</v>
      </c>
      <c r="L175" s="11">
        <f t="shared" si="109"/>
        <v>0</v>
      </c>
      <c r="M175" s="81">
        <f t="shared" si="110"/>
        <v>0</v>
      </c>
      <c r="N175" s="11">
        <f t="shared" si="81"/>
        <v>0</v>
      </c>
      <c r="O175" s="11">
        <f t="shared" si="82"/>
        <v>0</v>
      </c>
      <c r="P175" s="11">
        <f t="shared" si="92"/>
        <v>0</v>
      </c>
      <c r="Q175" s="81">
        <f t="shared" si="104"/>
        <v>0</v>
      </c>
      <c r="R175" s="81">
        <f t="shared" si="105"/>
        <v>0</v>
      </c>
      <c r="S175" s="570">
        <f>((Exposure!BF176*Exposure!BH176-1)*InputData!CH175+1)</f>
        <v>1</v>
      </c>
      <c r="T175" s="260">
        <f t="shared" si="93"/>
        <v>0</v>
      </c>
      <c r="U175" s="10">
        <f t="shared" si="83"/>
        <v>0</v>
      </c>
      <c r="V175" s="10">
        <f t="shared" si="84"/>
        <v>0</v>
      </c>
      <c r="W175" s="91">
        <f t="shared" si="85"/>
        <v>0</v>
      </c>
      <c r="X175" s="81">
        <f t="shared" si="86"/>
        <v>0</v>
      </c>
      <c r="Y175" s="81">
        <f t="shared" si="94"/>
        <v>0</v>
      </c>
      <c r="Z175" s="81">
        <f t="shared" si="87"/>
        <v>1</v>
      </c>
      <c r="AA175" s="81">
        <f t="shared" si="88"/>
        <v>1</v>
      </c>
      <c r="AB175" s="82">
        <f t="shared" si="111"/>
        <v>0</v>
      </c>
      <c r="AC175" s="11">
        <f t="shared" si="112"/>
        <v>0</v>
      </c>
      <c r="AD175" s="81">
        <f t="shared" si="113"/>
        <v>0</v>
      </c>
      <c r="AE175" s="11">
        <f t="shared" si="89"/>
        <v>0</v>
      </c>
      <c r="AF175" s="11">
        <f t="shared" si="90"/>
        <v>0</v>
      </c>
      <c r="AG175" s="11">
        <f t="shared" si="95"/>
        <v>0</v>
      </c>
      <c r="AH175" s="81">
        <f t="shared" si="106"/>
        <v>0</v>
      </c>
      <c r="AI175" s="81">
        <f t="shared" si="107"/>
        <v>0</v>
      </c>
      <c r="AJ175" s="82">
        <f t="shared" si="99"/>
        <v>0</v>
      </c>
      <c r="AK175" s="118">
        <f t="shared" si="96"/>
        <v>0</v>
      </c>
      <c r="AL175" s="118">
        <f t="shared" si="97"/>
        <v>0</v>
      </c>
      <c r="AM175" s="120">
        <f>AK175*InputData!I175</f>
        <v>0</v>
      </c>
      <c r="AN175" s="915">
        <f>AK175*LifeTable!G175*InputData!J175*EXP(-InputData!$BT$5*(B175-InputData!$B$1))</f>
        <v>0</v>
      </c>
      <c r="AO175" s="1026">
        <f>C175*(1-Q175)*LifeTable!G175</f>
        <v>0</v>
      </c>
      <c r="AP175" s="1027">
        <f>R175*LifeTable!G175</f>
        <v>0</v>
      </c>
      <c r="AQ175" s="1026">
        <f>T175*(1-AH175)*LifeTable!P175</f>
        <v>0</v>
      </c>
      <c r="AR175" s="1058">
        <f>AI175*LifeTable!P175</f>
        <v>0</v>
      </c>
      <c r="AS175" s="56">
        <f>(AQ175-AO175)*EXP(-InputData!$BT$6*(B175-InputData!$B$1))</f>
        <v>0</v>
      </c>
      <c r="AT175" s="58">
        <f>(AR175-AP175)*EXP(-InputData!$BT$6*(B175-InputData!$B$1))</f>
        <v>0</v>
      </c>
      <c r="AU175" s="1055">
        <v>69</v>
      </c>
    </row>
    <row r="176" spans="1:47">
      <c r="A176" t="s">
        <v>14</v>
      </c>
      <c r="B176">
        <f t="shared" si="98"/>
        <v>167</v>
      </c>
      <c r="C176" s="80">
        <f>InputData!G176*InputData!BX176</f>
        <v>0</v>
      </c>
      <c r="D176" s="81">
        <v>0</v>
      </c>
      <c r="E176" s="13">
        <f>InputData!H176*InputData!CC176</f>
        <v>0</v>
      </c>
      <c r="F176" s="90">
        <v>0</v>
      </c>
      <c r="G176" s="81">
        <f t="shared" si="78"/>
        <v>0</v>
      </c>
      <c r="H176" s="81">
        <f t="shared" si="91"/>
        <v>0</v>
      </c>
      <c r="I176" s="81">
        <f t="shared" si="79"/>
        <v>1</v>
      </c>
      <c r="J176" s="81">
        <f t="shared" si="80"/>
        <v>1</v>
      </c>
      <c r="K176" s="82">
        <f t="shared" si="108"/>
        <v>0</v>
      </c>
      <c r="L176" s="11">
        <f t="shared" si="109"/>
        <v>0</v>
      </c>
      <c r="M176" s="81">
        <f t="shared" si="110"/>
        <v>0</v>
      </c>
      <c r="N176" s="11">
        <f t="shared" si="81"/>
        <v>0</v>
      </c>
      <c r="O176" s="11">
        <f t="shared" si="82"/>
        <v>0</v>
      </c>
      <c r="P176" s="11">
        <f t="shared" si="92"/>
        <v>0</v>
      </c>
      <c r="Q176" s="81">
        <f t="shared" si="104"/>
        <v>0</v>
      </c>
      <c r="R176" s="81">
        <f t="shared" si="105"/>
        <v>0</v>
      </c>
      <c r="S176" s="570">
        <f>((Exposure!BF177*Exposure!BH177-1)*InputData!CH176+1)</f>
        <v>1</v>
      </c>
      <c r="T176" s="260">
        <f t="shared" si="93"/>
        <v>0</v>
      </c>
      <c r="U176" s="10">
        <f t="shared" si="83"/>
        <v>0</v>
      </c>
      <c r="V176" s="10">
        <f t="shared" si="84"/>
        <v>0</v>
      </c>
      <c r="W176" s="91">
        <f t="shared" si="85"/>
        <v>0</v>
      </c>
      <c r="X176" s="81">
        <f t="shared" si="86"/>
        <v>0</v>
      </c>
      <c r="Y176" s="81">
        <f t="shared" si="94"/>
        <v>0</v>
      </c>
      <c r="Z176" s="81">
        <f t="shared" si="87"/>
        <v>1</v>
      </c>
      <c r="AA176" s="81">
        <f t="shared" si="88"/>
        <v>1</v>
      </c>
      <c r="AB176" s="82">
        <f t="shared" si="111"/>
        <v>0</v>
      </c>
      <c r="AC176" s="11">
        <f t="shared" si="112"/>
        <v>0</v>
      </c>
      <c r="AD176" s="81">
        <f t="shared" si="113"/>
        <v>0</v>
      </c>
      <c r="AE176" s="11">
        <f t="shared" si="89"/>
        <v>0</v>
      </c>
      <c r="AF176" s="11">
        <f t="shared" si="90"/>
        <v>0</v>
      </c>
      <c r="AG176" s="11">
        <f t="shared" si="95"/>
        <v>0</v>
      </c>
      <c r="AH176" s="81">
        <f t="shared" si="106"/>
        <v>0</v>
      </c>
      <c r="AI176" s="81">
        <f t="shared" si="107"/>
        <v>0</v>
      </c>
      <c r="AJ176" s="82">
        <f t="shared" si="99"/>
        <v>0</v>
      </c>
      <c r="AK176" s="118">
        <f t="shared" si="96"/>
        <v>0</v>
      </c>
      <c r="AL176" s="118">
        <f t="shared" si="97"/>
        <v>0</v>
      </c>
      <c r="AM176" s="120">
        <f>AK176*InputData!I176</f>
        <v>0</v>
      </c>
      <c r="AN176" s="915">
        <f>AK176*LifeTable!G176*InputData!J176*EXP(-InputData!$BT$5*(B176-InputData!$B$1))</f>
        <v>0</v>
      </c>
      <c r="AO176" s="1026">
        <f>C176*(1-Q176)*LifeTable!G176</f>
        <v>0</v>
      </c>
      <c r="AP176" s="1027">
        <f>R176*LifeTable!G176</f>
        <v>0</v>
      </c>
      <c r="AQ176" s="1026">
        <f>T176*(1-AH176)*LifeTable!P176</f>
        <v>0</v>
      </c>
      <c r="AR176" s="1058">
        <f>AI176*LifeTable!P176</f>
        <v>0</v>
      </c>
      <c r="AS176" s="56">
        <f>(AQ176-AO176)*EXP(-InputData!$BT$6*(B176-InputData!$B$1))</f>
        <v>0</v>
      </c>
      <c r="AT176" s="58">
        <f>(AR176-AP176)*EXP(-InputData!$BT$6*(B176-InputData!$B$1))</f>
        <v>0</v>
      </c>
      <c r="AU176" s="1055">
        <v>70</v>
      </c>
    </row>
    <row r="177" spans="1:47">
      <c r="A177" t="s">
        <v>14</v>
      </c>
      <c r="B177">
        <f t="shared" si="98"/>
        <v>168</v>
      </c>
      <c r="C177" s="80">
        <f>InputData!G177*InputData!BX177</f>
        <v>0</v>
      </c>
      <c r="D177" s="81">
        <v>0</v>
      </c>
      <c r="E177" s="13">
        <f>InputData!H177*InputData!CC177</f>
        <v>0</v>
      </c>
      <c r="F177" s="90">
        <v>0</v>
      </c>
      <c r="G177" s="81">
        <f t="shared" si="78"/>
        <v>0</v>
      </c>
      <c r="H177" s="81">
        <f t="shared" si="91"/>
        <v>0</v>
      </c>
      <c r="I177" s="81">
        <f t="shared" si="79"/>
        <v>1</v>
      </c>
      <c r="J177" s="81">
        <f t="shared" si="80"/>
        <v>1</v>
      </c>
      <c r="K177" s="82">
        <f t="shared" si="108"/>
        <v>0</v>
      </c>
      <c r="L177" s="11">
        <f t="shared" si="109"/>
        <v>0</v>
      </c>
      <c r="M177" s="81">
        <f t="shared" si="110"/>
        <v>0</v>
      </c>
      <c r="N177" s="11">
        <f t="shared" si="81"/>
        <v>0</v>
      </c>
      <c r="O177" s="11">
        <f t="shared" si="82"/>
        <v>0</v>
      </c>
      <c r="P177" s="11">
        <f t="shared" si="92"/>
        <v>0</v>
      </c>
      <c r="Q177" s="81">
        <f t="shared" si="104"/>
        <v>0</v>
      </c>
      <c r="R177" s="81">
        <f t="shared" si="105"/>
        <v>0</v>
      </c>
      <c r="S177" s="570">
        <f>((Exposure!BF178*Exposure!BH178-1)*InputData!CH177+1)</f>
        <v>1</v>
      </c>
      <c r="T177" s="260">
        <f t="shared" si="93"/>
        <v>0</v>
      </c>
      <c r="U177" s="10">
        <f t="shared" si="83"/>
        <v>0</v>
      </c>
      <c r="V177" s="10">
        <f t="shared" si="84"/>
        <v>0</v>
      </c>
      <c r="W177" s="91">
        <f t="shared" si="85"/>
        <v>0</v>
      </c>
      <c r="X177" s="81">
        <f t="shared" si="86"/>
        <v>0</v>
      </c>
      <c r="Y177" s="81">
        <f t="shared" si="94"/>
        <v>0</v>
      </c>
      <c r="Z177" s="81">
        <f t="shared" si="87"/>
        <v>1</v>
      </c>
      <c r="AA177" s="81">
        <f t="shared" si="88"/>
        <v>1</v>
      </c>
      <c r="AB177" s="82">
        <f t="shared" si="111"/>
        <v>0</v>
      </c>
      <c r="AC177" s="11">
        <f t="shared" si="112"/>
        <v>0</v>
      </c>
      <c r="AD177" s="81">
        <f t="shared" si="113"/>
        <v>0</v>
      </c>
      <c r="AE177" s="11">
        <f t="shared" si="89"/>
        <v>0</v>
      </c>
      <c r="AF177" s="11">
        <f t="shared" si="90"/>
        <v>0</v>
      </c>
      <c r="AG177" s="11">
        <f t="shared" si="95"/>
        <v>0</v>
      </c>
      <c r="AH177" s="81">
        <f t="shared" si="106"/>
        <v>0</v>
      </c>
      <c r="AI177" s="81">
        <f t="shared" si="107"/>
        <v>0</v>
      </c>
      <c r="AJ177" s="82">
        <f t="shared" si="99"/>
        <v>0</v>
      </c>
      <c r="AK177" s="118">
        <f t="shared" si="96"/>
        <v>0</v>
      </c>
      <c r="AL177" s="118">
        <f t="shared" si="97"/>
        <v>0</v>
      </c>
      <c r="AM177" s="120">
        <f>AK177*InputData!I177</f>
        <v>0</v>
      </c>
      <c r="AN177" s="915">
        <f>AK177*LifeTable!G177*InputData!J177*EXP(-InputData!$BT$5*(B177-InputData!$B$1))</f>
        <v>0</v>
      </c>
      <c r="AO177" s="1026">
        <f>C177*(1-Q177)*LifeTable!G177</f>
        <v>0</v>
      </c>
      <c r="AP177" s="1027">
        <f>R177*LifeTable!G177</f>
        <v>0</v>
      </c>
      <c r="AQ177" s="1026">
        <f>T177*(1-AH177)*LifeTable!P177</f>
        <v>0</v>
      </c>
      <c r="AR177" s="1058">
        <f>AI177*LifeTable!P177</f>
        <v>0</v>
      </c>
      <c r="AS177" s="56">
        <f>(AQ177-AO177)*EXP(-InputData!$BT$6*(B177-InputData!$B$1))</f>
        <v>0</v>
      </c>
      <c r="AT177" s="58">
        <f>(AR177-AP177)*EXP(-InputData!$BT$6*(B177-InputData!$B$1))</f>
        <v>0</v>
      </c>
      <c r="AU177" s="1055">
        <v>71</v>
      </c>
    </row>
    <row r="178" spans="1:47">
      <c r="A178" t="s">
        <v>14</v>
      </c>
      <c r="B178">
        <f t="shared" si="98"/>
        <v>169</v>
      </c>
      <c r="C178" s="80">
        <f>InputData!G178*InputData!BX178</f>
        <v>0</v>
      </c>
      <c r="D178" s="81">
        <v>0</v>
      </c>
      <c r="E178" s="13">
        <f>InputData!H178*InputData!CC178</f>
        <v>0</v>
      </c>
      <c r="F178" s="90">
        <v>0</v>
      </c>
      <c r="G178" s="81">
        <f t="shared" si="78"/>
        <v>0</v>
      </c>
      <c r="H178" s="81">
        <f t="shared" si="91"/>
        <v>0</v>
      </c>
      <c r="I178" s="81">
        <f t="shared" si="79"/>
        <v>1</v>
      </c>
      <c r="J178" s="81">
        <f t="shared" si="80"/>
        <v>1</v>
      </c>
      <c r="K178" s="82">
        <f t="shared" si="108"/>
        <v>0</v>
      </c>
      <c r="L178" s="11">
        <f t="shared" si="109"/>
        <v>0</v>
      </c>
      <c r="M178" s="81">
        <f t="shared" si="110"/>
        <v>0</v>
      </c>
      <c r="N178" s="11">
        <f t="shared" si="81"/>
        <v>0</v>
      </c>
      <c r="O178" s="11">
        <f t="shared" si="82"/>
        <v>0</v>
      </c>
      <c r="P178" s="11">
        <f t="shared" si="92"/>
        <v>0</v>
      </c>
      <c r="Q178" s="81">
        <f t="shared" si="104"/>
        <v>0</v>
      </c>
      <c r="R178" s="81">
        <f t="shared" si="105"/>
        <v>0</v>
      </c>
      <c r="S178" s="570">
        <f>((Exposure!BF179*Exposure!BH179-1)*InputData!CH178+1)</f>
        <v>1</v>
      </c>
      <c r="T178" s="260">
        <f t="shared" si="93"/>
        <v>0</v>
      </c>
      <c r="U178" s="10">
        <f t="shared" si="83"/>
        <v>0</v>
      </c>
      <c r="V178" s="10">
        <f t="shared" si="84"/>
        <v>0</v>
      </c>
      <c r="W178" s="91">
        <f t="shared" si="85"/>
        <v>0</v>
      </c>
      <c r="X178" s="81">
        <f t="shared" si="86"/>
        <v>0</v>
      </c>
      <c r="Y178" s="81">
        <f t="shared" si="94"/>
        <v>0</v>
      </c>
      <c r="Z178" s="81">
        <f t="shared" si="87"/>
        <v>1</v>
      </c>
      <c r="AA178" s="81">
        <f t="shared" si="88"/>
        <v>1</v>
      </c>
      <c r="AB178" s="82">
        <f t="shared" si="111"/>
        <v>0</v>
      </c>
      <c r="AC178" s="11">
        <f t="shared" si="112"/>
        <v>0</v>
      </c>
      <c r="AD178" s="81">
        <f t="shared" si="113"/>
        <v>0</v>
      </c>
      <c r="AE178" s="11">
        <f t="shared" si="89"/>
        <v>0</v>
      </c>
      <c r="AF178" s="11">
        <f t="shared" si="90"/>
        <v>0</v>
      </c>
      <c r="AG178" s="11">
        <f t="shared" si="95"/>
        <v>0</v>
      </c>
      <c r="AH178" s="81">
        <f t="shared" si="106"/>
        <v>0</v>
      </c>
      <c r="AI178" s="81">
        <f t="shared" si="107"/>
        <v>0</v>
      </c>
      <c r="AJ178" s="82">
        <f t="shared" si="99"/>
        <v>0</v>
      </c>
      <c r="AK178" s="118">
        <f t="shared" si="96"/>
        <v>0</v>
      </c>
      <c r="AL178" s="118">
        <f t="shared" si="97"/>
        <v>0</v>
      </c>
      <c r="AM178" s="120">
        <f>AK178*InputData!I178</f>
        <v>0</v>
      </c>
      <c r="AN178" s="915">
        <f>AK178*LifeTable!G178*InputData!J178*EXP(-InputData!$BT$5*(B178-InputData!$B$1))</f>
        <v>0</v>
      </c>
      <c r="AO178" s="1026">
        <f>C178*(1-Q178)*LifeTable!G178</f>
        <v>0</v>
      </c>
      <c r="AP178" s="1027">
        <f>R178*LifeTable!G178</f>
        <v>0</v>
      </c>
      <c r="AQ178" s="1026">
        <f>T178*(1-AH178)*LifeTable!P178</f>
        <v>0</v>
      </c>
      <c r="AR178" s="1058">
        <f>AI178*LifeTable!P178</f>
        <v>0</v>
      </c>
      <c r="AS178" s="56">
        <f>(AQ178-AO178)*EXP(-InputData!$BT$6*(B178-InputData!$B$1))</f>
        <v>0</v>
      </c>
      <c r="AT178" s="58">
        <f>(AR178-AP178)*EXP(-InputData!$BT$6*(B178-InputData!$B$1))</f>
        <v>0</v>
      </c>
      <c r="AU178" s="1055">
        <v>72</v>
      </c>
    </row>
    <row r="179" spans="1:47">
      <c r="A179" t="s">
        <v>14</v>
      </c>
      <c r="B179">
        <f t="shared" si="98"/>
        <v>170</v>
      </c>
      <c r="C179" s="80">
        <f>InputData!G179*InputData!BX179</f>
        <v>0</v>
      </c>
      <c r="D179" s="81">
        <v>0</v>
      </c>
      <c r="E179" s="13">
        <f>InputData!H179*InputData!CC179</f>
        <v>0</v>
      </c>
      <c r="F179" s="90">
        <v>0</v>
      </c>
      <c r="G179" s="81">
        <f t="shared" si="78"/>
        <v>0</v>
      </c>
      <c r="H179" s="81">
        <f t="shared" si="91"/>
        <v>0</v>
      </c>
      <c r="I179" s="81">
        <f t="shared" si="79"/>
        <v>1</v>
      </c>
      <c r="J179" s="81">
        <f t="shared" si="80"/>
        <v>1</v>
      </c>
      <c r="K179" s="82">
        <f t="shared" si="108"/>
        <v>0</v>
      </c>
      <c r="L179" s="11">
        <f t="shared" si="109"/>
        <v>0</v>
      </c>
      <c r="M179" s="81">
        <f t="shared" si="110"/>
        <v>0</v>
      </c>
      <c r="N179" s="11">
        <f t="shared" si="81"/>
        <v>0</v>
      </c>
      <c r="O179" s="11">
        <f t="shared" si="82"/>
        <v>0</v>
      </c>
      <c r="P179" s="11">
        <f t="shared" si="92"/>
        <v>0</v>
      </c>
      <c r="Q179" s="81">
        <f t="shared" si="104"/>
        <v>0</v>
      </c>
      <c r="R179" s="81">
        <f t="shared" si="105"/>
        <v>0</v>
      </c>
      <c r="S179" s="570">
        <f>((Exposure!BF180*Exposure!BH180-1)*InputData!CH179+1)</f>
        <v>1</v>
      </c>
      <c r="T179" s="260">
        <f t="shared" si="93"/>
        <v>0</v>
      </c>
      <c r="U179" s="10">
        <f t="shared" si="83"/>
        <v>0</v>
      </c>
      <c r="V179" s="10">
        <f t="shared" si="84"/>
        <v>0</v>
      </c>
      <c r="W179" s="91">
        <f t="shared" si="85"/>
        <v>0</v>
      </c>
      <c r="X179" s="81">
        <f t="shared" si="86"/>
        <v>0</v>
      </c>
      <c r="Y179" s="81">
        <f t="shared" si="94"/>
        <v>0</v>
      </c>
      <c r="Z179" s="81">
        <f t="shared" si="87"/>
        <v>1</v>
      </c>
      <c r="AA179" s="81">
        <f t="shared" si="88"/>
        <v>1</v>
      </c>
      <c r="AB179" s="82">
        <f t="shared" si="111"/>
        <v>0</v>
      </c>
      <c r="AC179" s="11">
        <f t="shared" si="112"/>
        <v>0</v>
      </c>
      <c r="AD179" s="81">
        <f t="shared" si="113"/>
        <v>0</v>
      </c>
      <c r="AE179" s="11">
        <f t="shared" si="89"/>
        <v>0</v>
      </c>
      <c r="AF179" s="11">
        <f t="shared" si="90"/>
        <v>0</v>
      </c>
      <c r="AG179" s="11">
        <f t="shared" si="95"/>
        <v>0</v>
      </c>
      <c r="AH179" s="81">
        <f t="shared" si="106"/>
        <v>0</v>
      </c>
      <c r="AI179" s="81">
        <f t="shared" si="107"/>
        <v>0</v>
      </c>
      <c r="AJ179" s="82">
        <f t="shared" si="99"/>
        <v>0</v>
      </c>
      <c r="AK179" s="118">
        <f t="shared" si="96"/>
        <v>0</v>
      </c>
      <c r="AL179" s="118">
        <f t="shared" si="97"/>
        <v>0</v>
      </c>
      <c r="AM179" s="120">
        <f>AK179*InputData!I179</f>
        <v>0</v>
      </c>
      <c r="AN179" s="915">
        <f>AK179*LifeTable!G179*InputData!J179*EXP(-InputData!$BT$5*(B179-InputData!$B$1))</f>
        <v>0</v>
      </c>
      <c r="AO179" s="1026">
        <f>C179*(1-Q179)*LifeTable!G179</f>
        <v>0</v>
      </c>
      <c r="AP179" s="1027">
        <f>R179*LifeTable!G179</f>
        <v>0</v>
      </c>
      <c r="AQ179" s="1026">
        <f>T179*(1-AH179)*LifeTable!P179</f>
        <v>0</v>
      </c>
      <c r="AR179" s="1058">
        <f>AI179*LifeTable!P179</f>
        <v>0</v>
      </c>
      <c r="AS179" s="56">
        <f>(AQ179-AO179)*EXP(-InputData!$BT$6*(B179-InputData!$B$1))</f>
        <v>0</v>
      </c>
      <c r="AT179" s="58">
        <f>(AR179-AP179)*EXP(-InputData!$BT$6*(B179-InputData!$B$1))</f>
        <v>0</v>
      </c>
      <c r="AU179" s="1055">
        <v>73</v>
      </c>
    </row>
    <row r="180" spans="1:47">
      <c r="A180" t="s">
        <v>14</v>
      </c>
      <c r="B180">
        <f t="shared" si="98"/>
        <v>171</v>
      </c>
      <c r="C180" s="80">
        <f>InputData!G180*InputData!BX180</f>
        <v>0</v>
      </c>
      <c r="D180" s="81">
        <v>0</v>
      </c>
      <c r="E180" s="13">
        <f>InputData!H180*InputData!CC180</f>
        <v>0</v>
      </c>
      <c r="F180" s="90">
        <v>0</v>
      </c>
      <c r="G180" s="81">
        <f t="shared" si="78"/>
        <v>0</v>
      </c>
      <c r="H180" s="81">
        <f t="shared" si="91"/>
        <v>0</v>
      </c>
      <c r="I180" s="81">
        <f t="shared" si="79"/>
        <v>1</v>
      </c>
      <c r="J180" s="81">
        <f t="shared" si="80"/>
        <v>1</v>
      </c>
      <c r="K180" s="82">
        <f t="shared" si="108"/>
        <v>0</v>
      </c>
      <c r="L180" s="11">
        <f t="shared" si="109"/>
        <v>0</v>
      </c>
      <c r="M180" s="81">
        <f t="shared" si="110"/>
        <v>0</v>
      </c>
      <c r="N180" s="11">
        <f t="shared" si="81"/>
        <v>0</v>
      </c>
      <c r="O180" s="11">
        <f t="shared" si="82"/>
        <v>0</v>
      </c>
      <c r="P180" s="11">
        <f t="shared" si="92"/>
        <v>0</v>
      </c>
      <c r="Q180" s="81">
        <f t="shared" si="104"/>
        <v>0</v>
      </c>
      <c r="R180" s="81">
        <f t="shared" si="105"/>
        <v>0</v>
      </c>
      <c r="S180" s="570">
        <f>((Exposure!BF181*Exposure!BH181-1)*InputData!CH180+1)</f>
        <v>1</v>
      </c>
      <c r="T180" s="260">
        <f t="shared" si="93"/>
        <v>0</v>
      </c>
      <c r="U180" s="10">
        <f t="shared" si="83"/>
        <v>0</v>
      </c>
      <c r="V180" s="10">
        <f t="shared" si="84"/>
        <v>0</v>
      </c>
      <c r="W180" s="91">
        <f t="shared" si="85"/>
        <v>0</v>
      </c>
      <c r="X180" s="81">
        <f t="shared" si="86"/>
        <v>0</v>
      </c>
      <c r="Y180" s="81">
        <f t="shared" si="94"/>
        <v>0</v>
      </c>
      <c r="Z180" s="81">
        <f t="shared" si="87"/>
        <v>1</v>
      </c>
      <c r="AA180" s="81">
        <f t="shared" si="88"/>
        <v>1</v>
      </c>
      <c r="AB180" s="82">
        <f t="shared" si="111"/>
        <v>0</v>
      </c>
      <c r="AC180" s="11">
        <f t="shared" si="112"/>
        <v>0</v>
      </c>
      <c r="AD180" s="81">
        <f t="shared" si="113"/>
        <v>0</v>
      </c>
      <c r="AE180" s="11">
        <f t="shared" si="89"/>
        <v>0</v>
      </c>
      <c r="AF180" s="11">
        <f t="shared" si="90"/>
        <v>0</v>
      </c>
      <c r="AG180" s="11">
        <f t="shared" si="95"/>
        <v>0</v>
      </c>
      <c r="AH180" s="81">
        <f t="shared" si="106"/>
        <v>0</v>
      </c>
      <c r="AI180" s="81">
        <f t="shared" si="107"/>
        <v>0</v>
      </c>
      <c r="AJ180" s="82">
        <f t="shared" si="99"/>
        <v>0</v>
      </c>
      <c r="AK180" s="118">
        <f t="shared" si="96"/>
        <v>0</v>
      </c>
      <c r="AL180" s="118">
        <f t="shared" si="97"/>
        <v>0</v>
      </c>
      <c r="AM180" s="120">
        <f>AK180*InputData!I180</f>
        <v>0</v>
      </c>
      <c r="AN180" s="915">
        <f>AK180*LifeTable!G180*InputData!J180*EXP(-InputData!$BT$5*(B180-InputData!$B$1))</f>
        <v>0</v>
      </c>
      <c r="AO180" s="1026">
        <f>C180*(1-Q180)*LifeTable!G180</f>
        <v>0</v>
      </c>
      <c r="AP180" s="1027">
        <f>R180*LifeTable!G180</f>
        <v>0</v>
      </c>
      <c r="AQ180" s="1026">
        <f>T180*(1-AH180)*LifeTable!P180</f>
        <v>0</v>
      </c>
      <c r="AR180" s="1058">
        <f>AI180*LifeTable!P180</f>
        <v>0</v>
      </c>
      <c r="AS180" s="56">
        <f>(AQ180-AO180)*EXP(-InputData!$BT$6*(B180-InputData!$B$1))</f>
        <v>0</v>
      </c>
      <c r="AT180" s="58">
        <f>(AR180-AP180)*EXP(-InputData!$BT$6*(B180-InputData!$B$1))</f>
        <v>0</v>
      </c>
      <c r="AU180" s="1055">
        <v>74</v>
      </c>
    </row>
    <row r="181" spans="1:47">
      <c r="A181" t="s">
        <v>14</v>
      </c>
      <c r="B181">
        <f t="shared" si="98"/>
        <v>172</v>
      </c>
      <c r="C181" s="80">
        <f>InputData!G181*InputData!BX181</f>
        <v>0</v>
      </c>
      <c r="D181" s="81">
        <v>0</v>
      </c>
      <c r="E181" s="13">
        <f>InputData!H181*InputData!CC181</f>
        <v>0</v>
      </c>
      <c r="F181" s="90">
        <v>0</v>
      </c>
      <c r="G181" s="81">
        <f t="shared" si="78"/>
        <v>0</v>
      </c>
      <c r="H181" s="81">
        <f t="shared" si="91"/>
        <v>0</v>
      </c>
      <c r="I181" s="81">
        <f t="shared" si="79"/>
        <v>1</v>
      </c>
      <c r="J181" s="81">
        <f t="shared" si="80"/>
        <v>1</v>
      </c>
      <c r="K181" s="82">
        <f t="shared" si="108"/>
        <v>0</v>
      </c>
      <c r="L181" s="11">
        <f t="shared" si="109"/>
        <v>0</v>
      </c>
      <c r="M181" s="81">
        <f t="shared" si="110"/>
        <v>0</v>
      </c>
      <c r="N181" s="11">
        <f t="shared" si="81"/>
        <v>0</v>
      </c>
      <c r="O181" s="11">
        <f t="shared" si="82"/>
        <v>0</v>
      </c>
      <c r="P181" s="11">
        <f t="shared" si="92"/>
        <v>0</v>
      </c>
      <c r="Q181" s="81">
        <f t="shared" si="104"/>
        <v>0</v>
      </c>
      <c r="R181" s="81">
        <f t="shared" si="105"/>
        <v>0</v>
      </c>
      <c r="S181" s="570">
        <f>((Exposure!BF182*Exposure!BH182-1)*InputData!CH181+1)</f>
        <v>1</v>
      </c>
      <c r="T181" s="260">
        <f t="shared" si="93"/>
        <v>0</v>
      </c>
      <c r="U181" s="10">
        <f t="shared" si="83"/>
        <v>0</v>
      </c>
      <c r="V181" s="10">
        <f t="shared" si="84"/>
        <v>0</v>
      </c>
      <c r="W181" s="91">
        <f t="shared" si="85"/>
        <v>0</v>
      </c>
      <c r="X181" s="81">
        <f t="shared" si="86"/>
        <v>0</v>
      </c>
      <c r="Y181" s="81">
        <f t="shared" si="94"/>
        <v>0</v>
      </c>
      <c r="Z181" s="81">
        <f t="shared" si="87"/>
        <v>1</v>
      </c>
      <c r="AA181" s="81">
        <f t="shared" si="88"/>
        <v>1</v>
      </c>
      <c r="AB181" s="82">
        <f t="shared" si="111"/>
        <v>0</v>
      </c>
      <c r="AC181" s="11">
        <f t="shared" si="112"/>
        <v>0</v>
      </c>
      <c r="AD181" s="81">
        <f t="shared" si="113"/>
        <v>0</v>
      </c>
      <c r="AE181" s="11">
        <f t="shared" si="89"/>
        <v>0</v>
      </c>
      <c r="AF181" s="11">
        <f t="shared" si="90"/>
        <v>0</v>
      </c>
      <c r="AG181" s="11">
        <f t="shared" si="95"/>
        <v>0</v>
      </c>
      <c r="AH181" s="81">
        <f t="shared" si="106"/>
        <v>0</v>
      </c>
      <c r="AI181" s="81">
        <f t="shared" si="107"/>
        <v>0</v>
      </c>
      <c r="AJ181" s="82">
        <f t="shared" si="99"/>
        <v>0</v>
      </c>
      <c r="AK181" s="118">
        <f t="shared" si="96"/>
        <v>0</v>
      </c>
      <c r="AL181" s="118">
        <f t="shared" si="97"/>
        <v>0</v>
      </c>
      <c r="AM181" s="120">
        <f>AK181*InputData!I181</f>
        <v>0</v>
      </c>
      <c r="AN181" s="915">
        <f>AK181*LifeTable!G181*InputData!J181*EXP(-InputData!$BT$5*(B181-InputData!$B$1))</f>
        <v>0</v>
      </c>
      <c r="AO181" s="1026">
        <f>C181*(1-Q181)*LifeTable!G181</f>
        <v>0</v>
      </c>
      <c r="AP181" s="1027">
        <f>R181*LifeTable!G181</f>
        <v>0</v>
      </c>
      <c r="AQ181" s="1026">
        <f>T181*(1-AH181)*LifeTable!P181</f>
        <v>0</v>
      </c>
      <c r="AR181" s="1058">
        <f>AI181*LifeTable!P181</f>
        <v>0</v>
      </c>
      <c r="AS181" s="56">
        <f>(AQ181-AO181)*EXP(-InputData!$BT$6*(B181-InputData!$B$1))</f>
        <v>0</v>
      </c>
      <c r="AT181" s="58">
        <f>(AR181-AP181)*EXP(-InputData!$BT$6*(B181-InputData!$B$1))</f>
        <v>0</v>
      </c>
      <c r="AU181" s="1055">
        <v>75</v>
      </c>
    </row>
    <row r="182" spans="1:47">
      <c r="A182" t="s">
        <v>14</v>
      </c>
      <c r="B182">
        <f t="shared" si="98"/>
        <v>173</v>
      </c>
      <c r="C182" s="80">
        <f>InputData!G182*InputData!BX182</f>
        <v>0</v>
      </c>
      <c r="D182" s="81">
        <v>0</v>
      </c>
      <c r="E182" s="13">
        <f>InputData!H182*InputData!CC182</f>
        <v>0</v>
      </c>
      <c r="F182" s="90">
        <v>0</v>
      </c>
      <c r="G182" s="81">
        <f t="shared" si="78"/>
        <v>0</v>
      </c>
      <c r="H182" s="81">
        <f t="shared" si="91"/>
        <v>0</v>
      </c>
      <c r="I182" s="81">
        <f t="shared" si="79"/>
        <v>1</v>
      </c>
      <c r="J182" s="81">
        <f t="shared" si="80"/>
        <v>1</v>
      </c>
      <c r="K182" s="82">
        <f t="shared" si="108"/>
        <v>0</v>
      </c>
      <c r="L182" s="11">
        <f t="shared" si="109"/>
        <v>0</v>
      </c>
      <c r="M182" s="81">
        <f t="shared" si="110"/>
        <v>0</v>
      </c>
      <c r="N182" s="11">
        <f t="shared" si="81"/>
        <v>0</v>
      </c>
      <c r="O182" s="11">
        <f t="shared" si="82"/>
        <v>0</v>
      </c>
      <c r="P182" s="11">
        <f t="shared" si="92"/>
        <v>0</v>
      </c>
      <c r="Q182" s="81">
        <f t="shared" si="104"/>
        <v>0</v>
      </c>
      <c r="R182" s="81">
        <f t="shared" si="105"/>
        <v>0</v>
      </c>
      <c r="S182" s="570">
        <f>((Exposure!BF183*Exposure!BH183-1)*InputData!CH182+1)</f>
        <v>1</v>
      </c>
      <c r="T182" s="260">
        <f t="shared" si="93"/>
        <v>0</v>
      </c>
      <c r="U182" s="10">
        <f t="shared" si="83"/>
        <v>0</v>
      </c>
      <c r="V182" s="10">
        <f t="shared" si="84"/>
        <v>0</v>
      </c>
      <c r="W182" s="91">
        <f t="shared" si="85"/>
        <v>0</v>
      </c>
      <c r="X182" s="81">
        <f t="shared" si="86"/>
        <v>0</v>
      </c>
      <c r="Y182" s="81">
        <f t="shared" si="94"/>
        <v>0</v>
      </c>
      <c r="Z182" s="81">
        <f t="shared" si="87"/>
        <v>1</v>
      </c>
      <c r="AA182" s="81">
        <f t="shared" si="88"/>
        <v>1</v>
      </c>
      <c r="AB182" s="82">
        <f t="shared" si="111"/>
        <v>0</v>
      </c>
      <c r="AC182" s="11">
        <f t="shared" si="112"/>
        <v>0</v>
      </c>
      <c r="AD182" s="81">
        <f t="shared" si="113"/>
        <v>0</v>
      </c>
      <c r="AE182" s="11">
        <f t="shared" si="89"/>
        <v>0</v>
      </c>
      <c r="AF182" s="11">
        <f t="shared" si="90"/>
        <v>0</v>
      </c>
      <c r="AG182" s="11">
        <f t="shared" si="95"/>
        <v>0</v>
      </c>
      <c r="AH182" s="81">
        <f t="shared" si="106"/>
        <v>0</v>
      </c>
      <c r="AI182" s="81">
        <f t="shared" si="107"/>
        <v>0</v>
      </c>
      <c r="AJ182" s="82">
        <f t="shared" si="99"/>
        <v>0</v>
      </c>
      <c r="AK182" s="118">
        <f t="shared" si="96"/>
        <v>0</v>
      </c>
      <c r="AL182" s="118">
        <f t="shared" si="97"/>
        <v>0</v>
      </c>
      <c r="AM182" s="120">
        <f>AK182*InputData!I182</f>
        <v>0</v>
      </c>
      <c r="AN182" s="915">
        <f>AK182*LifeTable!G182*InputData!J182*EXP(-InputData!$BT$5*(B182-InputData!$B$1))</f>
        <v>0</v>
      </c>
      <c r="AO182" s="1026">
        <f>C182*(1-Q182)*LifeTable!G182</f>
        <v>0</v>
      </c>
      <c r="AP182" s="1027">
        <f>R182*LifeTable!G182</f>
        <v>0</v>
      </c>
      <c r="AQ182" s="1026">
        <f>T182*(1-AH182)*LifeTable!P182</f>
        <v>0</v>
      </c>
      <c r="AR182" s="1058">
        <f>AI182*LifeTable!P182</f>
        <v>0</v>
      </c>
      <c r="AS182" s="56">
        <f>(AQ182-AO182)*EXP(-InputData!$BT$6*(B182-InputData!$B$1))</f>
        <v>0</v>
      </c>
      <c r="AT182" s="58">
        <f>(AR182-AP182)*EXP(-InputData!$BT$6*(B182-InputData!$B$1))</f>
        <v>0</v>
      </c>
      <c r="AU182" s="1055">
        <v>76</v>
      </c>
    </row>
    <row r="183" spans="1:47">
      <c r="A183" t="s">
        <v>14</v>
      </c>
      <c r="B183">
        <f t="shared" si="98"/>
        <v>174</v>
      </c>
      <c r="C183" s="80">
        <f>InputData!G183*InputData!BX183</f>
        <v>0</v>
      </c>
      <c r="D183" s="81">
        <v>0</v>
      </c>
      <c r="E183" s="13">
        <f>InputData!H183*InputData!CC183</f>
        <v>0</v>
      </c>
      <c r="F183" s="90">
        <v>0</v>
      </c>
      <c r="G183" s="81">
        <f t="shared" si="78"/>
        <v>0</v>
      </c>
      <c r="H183" s="81">
        <f t="shared" si="91"/>
        <v>0</v>
      </c>
      <c r="I183" s="81">
        <f t="shared" si="79"/>
        <v>1</v>
      </c>
      <c r="J183" s="81">
        <f t="shared" si="80"/>
        <v>1</v>
      </c>
      <c r="K183" s="82">
        <f t="shared" si="108"/>
        <v>0</v>
      </c>
      <c r="L183" s="11">
        <f t="shared" si="109"/>
        <v>0</v>
      </c>
      <c r="M183" s="81">
        <f t="shared" si="110"/>
        <v>0</v>
      </c>
      <c r="N183" s="11">
        <f t="shared" si="81"/>
        <v>0</v>
      </c>
      <c r="O183" s="11">
        <f t="shared" si="82"/>
        <v>0</v>
      </c>
      <c r="P183" s="11">
        <f t="shared" si="92"/>
        <v>0</v>
      </c>
      <c r="Q183" s="81">
        <f t="shared" si="104"/>
        <v>0</v>
      </c>
      <c r="R183" s="81">
        <f t="shared" si="105"/>
        <v>0</v>
      </c>
      <c r="S183" s="570">
        <f>((Exposure!BF184*Exposure!BH184-1)*InputData!CH183+1)</f>
        <v>1</v>
      </c>
      <c r="T183" s="260">
        <f t="shared" si="93"/>
        <v>0</v>
      </c>
      <c r="U183" s="10">
        <f t="shared" si="83"/>
        <v>0</v>
      </c>
      <c r="V183" s="10">
        <f t="shared" si="84"/>
        <v>0</v>
      </c>
      <c r="W183" s="91">
        <f t="shared" si="85"/>
        <v>0</v>
      </c>
      <c r="X183" s="81">
        <f t="shared" si="86"/>
        <v>0</v>
      </c>
      <c r="Y183" s="81">
        <f t="shared" si="94"/>
        <v>0</v>
      </c>
      <c r="Z183" s="81">
        <f t="shared" si="87"/>
        <v>1</v>
      </c>
      <c r="AA183" s="81">
        <f t="shared" si="88"/>
        <v>1</v>
      </c>
      <c r="AB183" s="82">
        <f t="shared" si="111"/>
        <v>0</v>
      </c>
      <c r="AC183" s="11">
        <f t="shared" si="112"/>
        <v>0</v>
      </c>
      <c r="AD183" s="81">
        <f t="shared" si="113"/>
        <v>0</v>
      </c>
      <c r="AE183" s="11">
        <f t="shared" si="89"/>
        <v>0</v>
      </c>
      <c r="AF183" s="11">
        <f t="shared" si="90"/>
        <v>0</v>
      </c>
      <c r="AG183" s="11">
        <f t="shared" si="95"/>
        <v>0</v>
      </c>
      <c r="AH183" s="81">
        <f t="shared" si="106"/>
        <v>0</v>
      </c>
      <c r="AI183" s="81">
        <f t="shared" si="107"/>
        <v>0</v>
      </c>
      <c r="AJ183" s="82">
        <f t="shared" si="99"/>
        <v>0</v>
      </c>
      <c r="AK183" s="118">
        <f t="shared" si="96"/>
        <v>0</v>
      </c>
      <c r="AL183" s="118">
        <f t="shared" si="97"/>
        <v>0</v>
      </c>
      <c r="AM183" s="120">
        <f>AK183*InputData!I183</f>
        <v>0</v>
      </c>
      <c r="AN183" s="915">
        <f>AK183*LifeTable!G183*InputData!J183*EXP(-InputData!$BT$5*(B183-InputData!$B$1))</f>
        <v>0</v>
      </c>
      <c r="AO183" s="1026">
        <f>C183*(1-Q183)*LifeTable!G183</f>
        <v>0</v>
      </c>
      <c r="AP183" s="1027">
        <f>R183*LifeTable!G183</f>
        <v>0</v>
      </c>
      <c r="AQ183" s="1026">
        <f>T183*(1-AH183)*LifeTable!P183</f>
        <v>0</v>
      </c>
      <c r="AR183" s="1058">
        <f>AI183*LifeTable!P183</f>
        <v>0</v>
      </c>
      <c r="AS183" s="56">
        <f>(AQ183-AO183)*EXP(-InputData!$BT$6*(B183-InputData!$B$1))</f>
        <v>0</v>
      </c>
      <c r="AT183" s="58">
        <f>(AR183-AP183)*EXP(-InputData!$BT$6*(B183-InputData!$B$1))</f>
        <v>0</v>
      </c>
      <c r="AU183" s="1055">
        <v>77</v>
      </c>
    </row>
    <row r="184" spans="1:47">
      <c r="A184" t="s">
        <v>14</v>
      </c>
      <c r="B184">
        <f t="shared" si="98"/>
        <v>175</v>
      </c>
      <c r="C184" s="80">
        <f>InputData!G184*InputData!BX184</f>
        <v>0</v>
      </c>
      <c r="D184" s="81">
        <v>0</v>
      </c>
      <c r="E184" s="13">
        <f>InputData!H184*InputData!CC184</f>
        <v>0</v>
      </c>
      <c r="F184" s="90">
        <v>0</v>
      </c>
      <c r="G184" s="81">
        <f t="shared" si="78"/>
        <v>0</v>
      </c>
      <c r="H184" s="81">
        <f t="shared" si="91"/>
        <v>0</v>
      </c>
      <c r="I184" s="81">
        <f t="shared" si="79"/>
        <v>1</v>
      </c>
      <c r="J184" s="81">
        <f t="shared" si="80"/>
        <v>1</v>
      </c>
      <c r="K184" s="82">
        <f t="shared" si="108"/>
        <v>0</v>
      </c>
      <c r="L184" s="11">
        <f t="shared" si="109"/>
        <v>0</v>
      </c>
      <c r="M184" s="81">
        <f t="shared" si="110"/>
        <v>0</v>
      </c>
      <c r="N184" s="11">
        <f t="shared" si="81"/>
        <v>0</v>
      </c>
      <c r="O184" s="11">
        <f t="shared" si="82"/>
        <v>0</v>
      </c>
      <c r="P184" s="11">
        <f t="shared" si="92"/>
        <v>0</v>
      </c>
      <c r="Q184" s="81">
        <f t="shared" si="104"/>
        <v>0</v>
      </c>
      <c r="R184" s="81">
        <f t="shared" si="105"/>
        <v>0</v>
      </c>
      <c r="S184" s="570">
        <f>((Exposure!BF185*Exposure!BH185-1)*InputData!CH184+1)</f>
        <v>1</v>
      </c>
      <c r="T184" s="260">
        <f t="shared" si="93"/>
        <v>0</v>
      </c>
      <c r="U184" s="10">
        <f t="shared" si="83"/>
        <v>0</v>
      </c>
      <c r="V184" s="10">
        <f t="shared" si="84"/>
        <v>0</v>
      </c>
      <c r="W184" s="91">
        <f t="shared" si="85"/>
        <v>0</v>
      </c>
      <c r="X184" s="81">
        <f t="shared" si="86"/>
        <v>0</v>
      </c>
      <c r="Y184" s="81">
        <f t="shared" si="94"/>
        <v>0</v>
      </c>
      <c r="Z184" s="81">
        <f t="shared" si="87"/>
        <v>1</v>
      </c>
      <c r="AA184" s="81">
        <f t="shared" si="88"/>
        <v>1</v>
      </c>
      <c r="AB184" s="82">
        <f t="shared" si="111"/>
        <v>0</v>
      </c>
      <c r="AC184" s="11">
        <f t="shared" si="112"/>
        <v>0</v>
      </c>
      <c r="AD184" s="81">
        <f t="shared" si="113"/>
        <v>0</v>
      </c>
      <c r="AE184" s="11">
        <f t="shared" si="89"/>
        <v>0</v>
      </c>
      <c r="AF184" s="11">
        <f t="shared" si="90"/>
        <v>0</v>
      </c>
      <c r="AG184" s="11">
        <f t="shared" si="95"/>
        <v>0</v>
      </c>
      <c r="AH184" s="81">
        <f t="shared" si="106"/>
        <v>0</v>
      </c>
      <c r="AI184" s="81">
        <f t="shared" si="107"/>
        <v>0</v>
      </c>
      <c r="AJ184" s="82">
        <f t="shared" si="99"/>
        <v>0</v>
      </c>
      <c r="AK184" s="118">
        <f t="shared" si="96"/>
        <v>0</v>
      </c>
      <c r="AL184" s="118">
        <f t="shared" si="97"/>
        <v>0</v>
      </c>
      <c r="AM184" s="120">
        <f>AK184*InputData!I184</f>
        <v>0</v>
      </c>
      <c r="AN184" s="915">
        <f>AK184*LifeTable!G184*InputData!J184*EXP(-InputData!$BT$5*(B184-InputData!$B$1))</f>
        <v>0</v>
      </c>
      <c r="AO184" s="1026">
        <f>C184*(1-Q184)*LifeTable!G184</f>
        <v>0</v>
      </c>
      <c r="AP184" s="1027">
        <f>R184*LifeTable!G184</f>
        <v>0</v>
      </c>
      <c r="AQ184" s="1026">
        <f>T184*(1-AH184)*LifeTable!P184</f>
        <v>0</v>
      </c>
      <c r="AR184" s="1058">
        <f>AI184*LifeTable!P184</f>
        <v>0</v>
      </c>
      <c r="AS184" s="56">
        <f>(AQ184-AO184)*EXP(-InputData!$BT$6*(B184-InputData!$B$1))</f>
        <v>0</v>
      </c>
      <c r="AT184" s="58">
        <f>(AR184-AP184)*EXP(-InputData!$BT$6*(B184-InputData!$B$1))</f>
        <v>0</v>
      </c>
      <c r="AU184" s="1055">
        <v>78</v>
      </c>
    </row>
    <row r="185" spans="1:47">
      <c r="A185" t="s">
        <v>14</v>
      </c>
      <c r="B185">
        <f t="shared" si="98"/>
        <v>176</v>
      </c>
      <c r="C185" s="80">
        <f>InputData!G185*InputData!BX185</f>
        <v>0</v>
      </c>
      <c r="D185" s="81">
        <v>0</v>
      </c>
      <c r="E185" s="13">
        <f>InputData!H185*InputData!CC185</f>
        <v>0</v>
      </c>
      <c r="F185" s="90">
        <v>0</v>
      </c>
      <c r="G185" s="81">
        <f t="shared" si="78"/>
        <v>0</v>
      </c>
      <c r="H185" s="81">
        <f t="shared" si="91"/>
        <v>0</v>
      </c>
      <c r="I185" s="81">
        <f t="shared" si="79"/>
        <v>1</v>
      </c>
      <c r="J185" s="81">
        <f t="shared" si="80"/>
        <v>1</v>
      </c>
      <c r="K185" s="82">
        <f t="shared" si="108"/>
        <v>0</v>
      </c>
      <c r="L185" s="11">
        <f t="shared" si="109"/>
        <v>0</v>
      </c>
      <c r="M185" s="81">
        <f t="shared" si="110"/>
        <v>0</v>
      </c>
      <c r="N185" s="11">
        <f t="shared" si="81"/>
        <v>0</v>
      </c>
      <c r="O185" s="11">
        <f t="shared" si="82"/>
        <v>0</v>
      </c>
      <c r="P185" s="11">
        <f t="shared" si="92"/>
        <v>0</v>
      </c>
      <c r="Q185" s="81">
        <f t="shared" si="104"/>
        <v>0</v>
      </c>
      <c r="R185" s="81">
        <f t="shared" si="105"/>
        <v>0</v>
      </c>
      <c r="S185" s="570">
        <f>((Exposure!BF186*Exposure!BH186-1)*InputData!CH185+1)</f>
        <v>1</v>
      </c>
      <c r="T185" s="260">
        <f t="shared" si="93"/>
        <v>0</v>
      </c>
      <c r="U185" s="10">
        <f t="shared" si="83"/>
        <v>0</v>
      </c>
      <c r="V185" s="10">
        <f t="shared" si="84"/>
        <v>0</v>
      </c>
      <c r="W185" s="91">
        <f t="shared" si="85"/>
        <v>0</v>
      </c>
      <c r="X185" s="81">
        <f t="shared" si="86"/>
        <v>0</v>
      </c>
      <c r="Y185" s="81">
        <f t="shared" si="94"/>
        <v>0</v>
      </c>
      <c r="Z185" s="81">
        <f t="shared" si="87"/>
        <v>1</v>
      </c>
      <c r="AA185" s="81">
        <f t="shared" si="88"/>
        <v>1</v>
      </c>
      <c r="AB185" s="82">
        <f t="shared" si="111"/>
        <v>0</v>
      </c>
      <c r="AC185" s="11">
        <f t="shared" si="112"/>
        <v>0</v>
      </c>
      <c r="AD185" s="81">
        <f t="shared" si="113"/>
        <v>0</v>
      </c>
      <c r="AE185" s="11">
        <f t="shared" si="89"/>
        <v>0</v>
      </c>
      <c r="AF185" s="11">
        <f t="shared" si="90"/>
        <v>0</v>
      </c>
      <c r="AG185" s="11">
        <f t="shared" si="95"/>
        <v>0</v>
      </c>
      <c r="AH185" s="81">
        <f t="shared" si="106"/>
        <v>0</v>
      </c>
      <c r="AI185" s="81">
        <f t="shared" si="107"/>
        <v>0</v>
      </c>
      <c r="AJ185" s="82">
        <f t="shared" si="99"/>
        <v>0</v>
      </c>
      <c r="AK185" s="118">
        <f t="shared" si="96"/>
        <v>0</v>
      </c>
      <c r="AL185" s="118">
        <f t="shared" si="97"/>
        <v>0</v>
      </c>
      <c r="AM185" s="120">
        <f>AK185*InputData!I185</f>
        <v>0</v>
      </c>
      <c r="AN185" s="915">
        <f>AK185*LifeTable!G185*InputData!J185*EXP(-InputData!$BT$5*(B185-InputData!$B$1))</f>
        <v>0</v>
      </c>
      <c r="AO185" s="1026">
        <f>C185*(1-Q185)*LifeTable!G185</f>
        <v>0</v>
      </c>
      <c r="AP185" s="1027">
        <f>R185*LifeTable!G185</f>
        <v>0</v>
      </c>
      <c r="AQ185" s="1026">
        <f>T185*(1-AH185)*LifeTable!P185</f>
        <v>0</v>
      </c>
      <c r="AR185" s="1058">
        <f>AI185*LifeTable!P185</f>
        <v>0</v>
      </c>
      <c r="AS185" s="56">
        <f>(AQ185-AO185)*EXP(-InputData!$BT$6*(B185-InputData!$B$1))</f>
        <v>0</v>
      </c>
      <c r="AT185" s="58">
        <f>(AR185-AP185)*EXP(-InputData!$BT$6*(B185-InputData!$B$1))</f>
        <v>0</v>
      </c>
      <c r="AU185" s="1055">
        <v>79</v>
      </c>
    </row>
    <row r="186" spans="1:47">
      <c r="A186" t="s">
        <v>14</v>
      </c>
      <c r="B186">
        <f t="shared" si="98"/>
        <v>177</v>
      </c>
      <c r="C186" s="80">
        <f>InputData!G186*InputData!BX186</f>
        <v>0</v>
      </c>
      <c r="D186" s="81">
        <v>0</v>
      </c>
      <c r="E186" s="13">
        <f>InputData!H186*InputData!CC186</f>
        <v>0</v>
      </c>
      <c r="F186" s="90">
        <v>0</v>
      </c>
      <c r="G186" s="81">
        <f t="shared" si="78"/>
        <v>0</v>
      </c>
      <c r="H186" s="81">
        <f t="shared" si="91"/>
        <v>0</v>
      </c>
      <c r="I186" s="81">
        <f t="shared" si="79"/>
        <v>1</v>
      </c>
      <c r="J186" s="81">
        <f t="shared" si="80"/>
        <v>1</v>
      </c>
      <c r="K186" s="82">
        <f t="shared" si="108"/>
        <v>0</v>
      </c>
      <c r="L186" s="11">
        <f t="shared" si="109"/>
        <v>0</v>
      </c>
      <c r="M186" s="81">
        <f t="shared" si="110"/>
        <v>0</v>
      </c>
      <c r="N186" s="11">
        <f t="shared" si="81"/>
        <v>0</v>
      </c>
      <c r="O186" s="11">
        <f t="shared" si="82"/>
        <v>0</v>
      </c>
      <c r="P186" s="11">
        <f t="shared" si="92"/>
        <v>0</v>
      </c>
      <c r="Q186" s="81">
        <f t="shared" si="104"/>
        <v>0</v>
      </c>
      <c r="R186" s="81">
        <f t="shared" si="105"/>
        <v>0</v>
      </c>
      <c r="S186" s="570">
        <f>((Exposure!BF187*Exposure!BH187-1)*InputData!CH186+1)</f>
        <v>1</v>
      </c>
      <c r="T186" s="260">
        <f t="shared" si="93"/>
        <v>0</v>
      </c>
      <c r="U186" s="10">
        <f t="shared" si="83"/>
        <v>0</v>
      </c>
      <c r="V186" s="10">
        <f t="shared" si="84"/>
        <v>0</v>
      </c>
      <c r="W186" s="91">
        <f t="shared" si="85"/>
        <v>0</v>
      </c>
      <c r="X186" s="81">
        <f t="shared" si="86"/>
        <v>0</v>
      </c>
      <c r="Y186" s="81">
        <f t="shared" si="94"/>
        <v>0</v>
      </c>
      <c r="Z186" s="81">
        <f t="shared" si="87"/>
        <v>1</v>
      </c>
      <c r="AA186" s="81">
        <f t="shared" si="88"/>
        <v>1</v>
      </c>
      <c r="AB186" s="82">
        <f t="shared" si="111"/>
        <v>0</v>
      </c>
      <c r="AC186" s="11">
        <f t="shared" si="112"/>
        <v>0</v>
      </c>
      <c r="AD186" s="81">
        <f t="shared" si="113"/>
        <v>0</v>
      </c>
      <c r="AE186" s="11">
        <f t="shared" si="89"/>
        <v>0</v>
      </c>
      <c r="AF186" s="11">
        <f t="shared" si="90"/>
        <v>0</v>
      </c>
      <c r="AG186" s="11">
        <f t="shared" si="95"/>
        <v>0</v>
      </c>
      <c r="AH186" s="81">
        <f t="shared" si="106"/>
        <v>0</v>
      </c>
      <c r="AI186" s="81">
        <f t="shared" si="107"/>
        <v>0</v>
      </c>
      <c r="AJ186" s="82">
        <f t="shared" si="99"/>
        <v>0</v>
      </c>
      <c r="AK186" s="118">
        <f t="shared" si="96"/>
        <v>0</v>
      </c>
      <c r="AL186" s="118">
        <f t="shared" si="97"/>
        <v>0</v>
      </c>
      <c r="AM186" s="120">
        <f>AK186*InputData!I186</f>
        <v>0</v>
      </c>
      <c r="AN186" s="915">
        <f>AK186*LifeTable!G186*InputData!J186*EXP(-InputData!$BT$5*(B186-InputData!$B$1))</f>
        <v>0</v>
      </c>
      <c r="AO186" s="1026">
        <f>C186*(1-Q186)*LifeTable!G186</f>
        <v>0</v>
      </c>
      <c r="AP186" s="1027">
        <f>R186*LifeTable!G186</f>
        <v>0</v>
      </c>
      <c r="AQ186" s="1026">
        <f>T186*(1-AH186)*LifeTable!P186</f>
        <v>0</v>
      </c>
      <c r="AR186" s="1058">
        <f>AI186*LifeTable!P186</f>
        <v>0</v>
      </c>
      <c r="AS186" s="56">
        <f>(AQ186-AO186)*EXP(-InputData!$BT$6*(B186-InputData!$B$1))</f>
        <v>0</v>
      </c>
      <c r="AT186" s="58">
        <f>(AR186-AP186)*EXP(-InputData!$BT$6*(B186-InputData!$B$1))</f>
        <v>0</v>
      </c>
      <c r="AU186" s="1055">
        <v>80</v>
      </c>
    </row>
    <row r="187" spans="1:47">
      <c r="A187" t="s">
        <v>14</v>
      </c>
      <c r="B187">
        <f t="shared" si="98"/>
        <v>178</v>
      </c>
      <c r="C187" s="80">
        <f>InputData!G187*InputData!BX187</f>
        <v>0</v>
      </c>
      <c r="D187" s="81">
        <v>0</v>
      </c>
      <c r="E187" s="13">
        <f>InputData!H187*InputData!CC187</f>
        <v>0</v>
      </c>
      <c r="F187" s="90">
        <v>0</v>
      </c>
      <c r="G187" s="81">
        <f t="shared" si="78"/>
        <v>0</v>
      </c>
      <c r="H187" s="81">
        <f t="shared" si="91"/>
        <v>0</v>
      </c>
      <c r="I187" s="81">
        <f t="shared" si="79"/>
        <v>1</v>
      </c>
      <c r="J187" s="81">
        <f t="shared" si="80"/>
        <v>1</v>
      </c>
      <c r="K187" s="82">
        <f t="shared" si="108"/>
        <v>0</v>
      </c>
      <c r="L187" s="11">
        <f t="shared" si="109"/>
        <v>0</v>
      </c>
      <c r="M187" s="81">
        <f t="shared" si="110"/>
        <v>0</v>
      </c>
      <c r="N187" s="11">
        <f t="shared" si="81"/>
        <v>0</v>
      </c>
      <c r="O187" s="11">
        <f t="shared" si="82"/>
        <v>0</v>
      </c>
      <c r="P187" s="11">
        <f t="shared" si="92"/>
        <v>0</v>
      </c>
      <c r="Q187" s="81">
        <f t="shared" si="104"/>
        <v>0</v>
      </c>
      <c r="R187" s="81">
        <f t="shared" si="105"/>
        <v>0</v>
      </c>
      <c r="S187" s="570">
        <f>((Exposure!BF188*Exposure!BH188-1)*InputData!CH187+1)</f>
        <v>1</v>
      </c>
      <c r="T187" s="260">
        <f t="shared" si="93"/>
        <v>0</v>
      </c>
      <c r="U187" s="10">
        <f t="shared" si="83"/>
        <v>0</v>
      </c>
      <c r="V187" s="10">
        <f t="shared" si="84"/>
        <v>0</v>
      </c>
      <c r="W187" s="91">
        <f t="shared" si="85"/>
        <v>0</v>
      </c>
      <c r="X187" s="81">
        <f t="shared" si="86"/>
        <v>0</v>
      </c>
      <c r="Y187" s="81">
        <f t="shared" si="94"/>
        <v>0</v>
      </c>
      <c r="Z187" s="81">
        <f t="shared" si="87"/>
        <v>1</v>
      </c>
      <c r="AA187" s="81">
        <f t="shared" si="88"/>
        <v>1</v>
      </c>
      <c r="AB187" s="82">
        <f t="shared" si="111"/>
        <v>0</v>
      </c>
      <c r="AC187" s="11">
        <f t="shared" si="112"/>
        <v>0</v>
      </c>
      <c r="AD187" s="81">
        <f t="shared" si="113"/>
        <v>0</v>
      </c>
      <c r="AE187" s="11">
        <f t="shared" si="89"/>
        <v>0</v>
      </c>
      <c r="AF187" s="11">
        <f t="shared" si="90"/>
        <v>0</v>
      </c>
      <c r="AG187" s="11">
        <f t="shared" si="95"/>
        <v>0</v>
      </c>
      <c r="AH187" s="81">
        <f t="shared" si="106"/>
        <v>0</v>
      </c>
      <c r="AI187" s="81">
        <f t="shared" si="107"/>
        <v>0</v>
      </c>
      <c r="AJ187" s="82">
        <f t="shared" si="99"/>
        <v>0</v>
      </c>
      <c r="AK187" s="118">
        <f t="shared" si="96"/>
        <v>0</v>
      </c>
      <c r="AL187" s="118">
        <f t="shared" si="97"/>
        <v>0</v>
      </c>
      <c r="AM187" s="120">
        <f>AK187*InputData!I187</f>
        <v>0</v>
      </c>
      <c r="AN187" s="915">
        <f>AK187*LifeTable!G187*InputData!J187*EXP(-InputData!$BT$5*(B187-InputData!$B$1))</f>
        <v>0</v>
      </c>
      <c r="AO187" s="1026">
        <f>C187*(1-Q187)*LifeTable!G187</f>
        <v>0</v>
      </c>
      <c r="AP187" s="1027">
        <f>R187*LifeTable!G187</f>
        <v>0</v>
      </c>
      <c r="AQ187" s="1026">
        <f>T187*(1-AH187)*LifeTable!P187</f>
        <v>0</v>
      </c>
      <c r="AR187" s="1058">
        <f>AI187*LifeTable!P187</f>
        <v>0</v>
      </c>
      <c r="AS187" s="56">
        <f>(AQ187-AO187)*EXP(-InputData!$BT$6*(B187-InputData!$B$1))</f>
        <v>0</v>
      </c>
      <c r="AT187" s="58">
        <f>(AR187-AP187)*EXP(-InputData!$BT$6*(B187-InputData!$B$1))</f>
        <v>0</v>
      </c>
      <c r="AU187" s="1055">
        <v>81</v>
      </c>
    </row>
    <row r="188" spans="1:47">
      <c r="A188" t="s">
        <v>14</v>
      </c>
      <c r="B188">
        <f t="shared" si="98"/>
        <v>179</v>
      </c>
      <c r="C188" s="80">
        <f>InputData!G188*InputData!BX188</f>
        <v>0</v>
      </c>
      <c r="D188" s="81">
        <v>0</v>
      </c>
      <c r="E188" s="13">
        <f>InputData!H188*InputData!CC188</f>
        <v>0</v>
      </c>
      <c r="F188" s="90">
        <v>0</v>
      </c>
      <c r="G188" s="81">
        <f t="shared" si="78"/>
        <v>0</v>
      </c>
      <c r="H188" s="81">
        <f t="shared" si="91"/>
        <v>0</v>
      </c>
      <c r="I188" s="81">
        <f t="shared" si="79"/>
        <v>1</v>
      </c>
      <c r="J188" s="81">
        <f t="shared" si="80"/>
        <v>1</v>
      </c>
      <c r="K188" s="82">
        <f t="shared" si="108"/>
        <v>0</v>
      </c>
      <c r="L188" s="11">
        <f t="shared" si="109"/>
        <v>0</v>
      </c>
      <c r="M188" s="81">
        <f t="shared" si="110"/>
        <v>0</v>
      </c>
      <c r="N188" s="11">
        <f t="shared" si="81"/>
        <v>0</v>
      </c>
      <c r="O188" s="11">
        <f t="shared" si="82"/>
        <v>0</v>
      </c>
      <c r="P188" s="11">
        <f t="shared" si="92"/>
        <v>0</v>
      </c>
      <c r="Q188" s="81">
        <f t="shared" si="104"/>
        <v>0</v>
      </c>
      <c r="R188" s="81">
        <f t="shared" si="105"/>
        <v>0</v>
      </c>
      <c r="S188" s="570">
        <f>((Exposure!BF189*Exposure!BH189-1)*InputData!CH188+1)</f>
        <v>1</v>
      </c>
      <c r="T188" s="260">
        <f t="shared" si="93"/>
        <v>0</v>
      </c>
      <c r="U188" s="10">
        <f t="shared" si="83"/>
        <v>0</v>
      </c>
      <c r="V188" s="10">
        <f t="shared" si="84"/>
        <v>0</v>
      </c>
      <c r="W188" s="91">
        <f t="shared" si="85"/>
        <v>0</v>
      </c>
      <c r="X188" s="81">
        <f t="shared" si="86"/>
        <v>0</v>
      </c>
      <c r="Y188" s="81">
        <f t="shared" si="94"/>
        <v>0</v>
      </c>
      <c r="Z188" s="81">
        <f t="shared" si="87"/>
        <v>1</v>
      </c>
      <c r="AA188" s="81">
        <f t="shared" si="88"/>
        <v>1</v>
      </c>
      <c r="AB188" s="82">
        <f t="shared" si="111"/>
        <v>0</v>
      </c>
      <c r="AC188" s="11">
        <f t="shared" si="112"/>
        <v>0</v>
      </c>
      <c r="AD188" s="81">
        <f t="shared" si="113"/>
        <v>0</v>
      </c>
      <c r="AE188" s="11">
        <f t="shared" si="89"/>
        <v>0</v>
      </c>
      <c r="AF188" s="11">
        <f t="shared" si="90"/>
        <v>0</v>
      </c>
      <c r="AG188" s="11">
        <f t="shared" si="95"/>
        <v>0</v>
      </c>
      <c r="AH188" s="81">
        <f t="shared" si="106"/>
        <v>0</v>
      </c>
      <c r="AI188" s="81">
        <f t="shared" si="107"/>
        <v>0</v>
      </c>
      <c r="AJ188" s="82">
        <f t="shared" si="99"/>
        <v>0</v>
      </c>
      <c r="AK188" s="118">
        <f t="shared" si="96"/>
        <v>0</v>
      </c>
      <c r="AL188" s="118">
        <f t="shared" si="97"/>
        <v>0</v>
      </c>
      <c r="AM188" s="120">
        <f>AK188*InputData!I188</f>
        <v>0</v>
      </c>
      <c r="AN188" s="915">
        <f>AK188*LifeTable!G188*InputData!J188*EXP(-InputData!$BT$5*(B188-InputData!$B$1))</f>
        <v>0</v>
      </c>
      <c r="AO188" s="1026">
        <f>C188*(1-Q188)*LifeTable!G188</f>
        <v>0</v>
      </c>
      <c r="AP188" s="1027">
        <f>R188*LifeTable!G188</f>
        <v>0</v>
      </c>
      <c r="AQ188" s="1026">
        <f>T188*(1-AH188)*LifeTable!P188</f>
        <v>0</v>
      </c>
      <c r="AR188" s="1058">
        <f>AI188*LifeTable!P188</f>
        <v>0</v>
      </c>
      <c r="AS188" s="56">
        <f>(AQ188-AO188)*EXP(-InputData!$BT$6*(B188-InputData!$B$1))</f>
        <v>0</v>
      </c>
      <c r="AT188" s="58">
        <f>(AR188-AP188)*EXP(-InputData!$BT$6*(B188-InputData!$B$1))</f>
        <v>0</v>
      </c>
      <c r="AU188" s="1055">
        <v>82</v>
      </c>
    </row>
    <row r="189" spans="1:47">
      <c r="A189" t="s">
        <v>14</v>
      </c>
      <c r="B189">
        <f t="shared" si="98"/>
        <v>180</v>
      </c>
      <c r="C189" s="80">
        <f>InputData!G189*InputData!BX189</f>
        <v>0</v>
      </c>
      <c r="D189" s="81">
        <v>0</v>
      </c>
      <c r="E189" s="13">
        <f>InputData!H189*InputData!CC189</f>
        <v>0</v>
      </c>
      <c r="F189" s="90">
        <v>0</v>
      </c>
      <c r="G189" s="81">
        <f t="shared" si="78"/>
        <v>0</v>
      </c>
      <c r="H189" s="81">
        <f t="shared" si="91"/>
        <v>0</v>
      </c>
      <c r="I189" s="81">
        <f t="shared" si="79"/>
        <v>1</v>
      </c>
      <c r="J189" s="81">
        <f t="shared" si="80"/>
        <v>1</v>
      </c>
      <c r="K189" s="82">
        <f t="shared" si="108"/>
        <v>0</v>
      </c>
      <c r="L189" s="11">
        <f t="shared" si="109"/>
        <v>0</v>
      </c>
      <c r="M189" s="81">
        <f t="shared" si="110"/>
        <v>0</v>
      </c>
      <c r="N189" s="11">
        <f t="shared" si="81"/>
        <v>0</v>
      </c>
      <c r="O189" s="11">
        <f t="shared" si="82"/>
        <v>0</v>
      </c>
      <c r="P189" s="11">
        <f t="shared" si="92"/>
        <v>0</v>
      </c>
      <c r="Q189" s="81">
        <f t="shared" si="104"/>
        <v>0</v>
      </c>
      <c r="R189" s="81">
        <f t="shared" si="105"/>
        <v>0</v>
      </c>
      <c r="S189" s="570">
        <f>((Exposure!BF190*Exposure!BH190-1)*InputData!CH189+1)</f>
        <v>1</v>
      </c>
      <c r="T189" s="260">
        <f t="shared" si="93"/>
        <v>0</v>
      </c>
      <c r="U189" s="10">
        <f t="shared" si="83"/>
        <v>0</v>
      </c>
      <c r="V189" s="10">
        <f t="shared" si="84"/>
        <v>0</v>
      </c>
      <c r="W189" s="91">
        <f t="shared" si="85"/>
        <v>0</v>
      </c>
      <c r="X189" s="81">
        <f t="shared" si="86"/>
        <v>0</v>
      </c>
      <c r="Y189" s="81">
        <f t="shared" si="94"/>
        <v>0</v>
      </c>
      <c r="Z189" s="81">
        <f t="shared" si="87"/>
        <v>1</v>
      </c>
      <c r="AA189" s="81">
        <f t="shared" si="88"/>
        <v>1</v>
      </c>
      <c r="AB189" s="82">
        <f t="shared" si="111"/>
        <v>0</v>
      </c>
      <c r="AC189" s="11">
        <f t="shared" si="112"/>
        <v>0</v>
      </c>
      <c r="AD189" s="81">
        <f t="shared" si="113"/>
        <v>0</v>
      </c>
      <c r="AE189" s="11">
        <f t="shared" si="89"/>
        <v>0</v>
      </c>
      <c r="AF189" s="11">
        <f t="shared" si="90"/>
        <v>0</v>
      </c>
      <c r="AG189" s="11">
        <f t="shared" si="95"/>
        <v>0</v>
      </c>
      <c r="AH189" s="81">
        <f t="shared" si="106"/>
        <v>0</v>
      </c>
      <c r="AI189" s="81">
        <f t="shared" si="107"/>
        <v>0</v>
      </c>
      <c r="AJ189" s="82">
        <f t="shared" si="99"/>
        <v>0</v>
      </c>
      <c r="AK189" s="118">
        <f t="shared" si="96"/>
        <v>0</v>
      </c>
      <c r="AL189" s="118">
        <f t="shared" si="97"/>
        <v>0</v>
      </c>
      <c r="AM189" s="120">
        <f>AK189*InputData!I189</f>
        <v>0</v>
      </c>
      <c r="AN189" s="915">
        <f>AK189*LifeTable!G189*InputData!J189*EXP(-InputData!$BT$5*(B189-InputData!$B$1))</f>
        <v>0</v>
      </c>
      <c r="AO189" s="1026">
        <f>C189*(1-Q189)*LifeTable!G189</f>
        <v>0</v>
      </c>
      <c r="AP189" s="1027">
        <f>R189*LifeTable!G189</f>
        <v>0</v>
      </c>
      <c r="AQ189" s="1026">
        <f>T189*(1-AH189)*LifeTable!P189</f>
        <v>0</v>
      </c>
      <c r="AR189" s="1058">
        <f>AI189*LifeTable!P189</f>
        <v>0</v>
      </c>
      <c r="AS189" s="56">
        <f>(AQ189-AO189)*EXP(-InputData!$BT$6*(B189-InputData!$B$1))</f>
        <v>0</v>
      </c>
      <c r="AT189" s="58">
        <f>(AR189-AP189)*EXP(-InputData!$BT$6*(B189-InputData!$B$1))</f>
        <v>0</v>
      </c>
      <c r="AU189" s="1055">
        <v>83</v>
      </c>
    </row>
    <row r="190" spans="1:47">
      <c r="A190" t="s">
        <v>14</v>
      </c>
      <c r="B190">
        <f t="shared" si="98"/>
        <v>181</v>
      </c>
      <c r="C190" s="80">
        <f>InputData!G190*InputData!BX190</f>
        <v>0</v>
      </c>
      <c r="D190" s="81">
        <v>0</v>
      </c>
      <c r="E190" s="13">
        <f>InputData!H190*InputData!CC190</f>
        <v>0</v>
      </c>
      <c r="F190" s="90">
        <v>0</v>
      </c>
      <c r="G190" s="81">
        <f t="shared" si="78"/>
        <v>0</v>
      </c>
      <c r="H190" s="81">
        <f t="shared" si="91"/>
        <v>0</v>
      </c>
      <c r="I190" s="81">
        <f t="shared" si="79"/>
        <v>1</v>
      </c>
      <c r="J190" s="81">
        <f t="shared" si="80"/>
        <v>1</v>
      </c>
      <c r="K190" s="82">
        <f t="shared" si="108"/>
        <v>0</v>
      </c>
      <c r="L190" s="11">
        <f t="shared" si="109"/>
        <v>0</v>
      </c>
      <c r="M190" s="81">
        <f t="shared" si="110"/>
        <v>0</v>
      </c>
      <c r="N190" s="11">
        <f t="shared" si="81"/>
        <v>0</v>
      </c>
      <c r="O190" s="11">
        <f t="shared" si="82"/>
        <v>0</v>
      </c>
      <c r="P190" s="11">
        <f t="shared" si="92"/>
        <v>0</v>
      </c>
      <c r="Q190" s="81">
        <f t="shared" si="104"/>
        <v>0</v>
      </c>
      <c r="R190" s="81">
        <f t="shared" si="105"/>
        <v>0</v>
      </c>
      <c r="S190" s="570">
        <f>((Exposure!BF191*Exposure!BH191-1)*InputData!CH190+1)</f>
        <v>1</v>
      </c>
      <c r="T190" s="260">
        <f t="shared" si="93"/>
        <v>0</v>
      </c>
      <c r="U190" s="10">
        <f t="shared" si="83"/>
        <v>0</v>
      </c>
      <c r="V190" s="10">
        <f t="shared" si="84"/>
        <v>0</v>
      </c>
      <c r="W190" s="91">
        <f t="shared" si="85"/>
        <v>0</v>
      </c>
      <c r="X190" s="81">
        <f t="shared" si="86"/>
        <v>0</v>
      </c>
      <c r="Y190" s="81">
        <f t="shared" si="94"/>
        <v>0</v>
      </c>
      <c r="Z190" s="81">
        <f t="shared" si="87"/>
        <v>1</v>
      </c>
      <c r="AA190" s="81">
        <f t="shared" si="88"/>
        <v>1</v>
      </c>
      <c r="AB190" s="82">
        <f t="shared" si="111"/>
        <v>0</v>
      </c>
      <c r="AC190" s="11">
        <f t="shared" si="112"/>
        <v>0</v>
      </c>
      <c r="AD190" s="81">
        <f t="shared" si="113"/>
        <v>0</v>
      </c>
      <c r="AE190" s="11">
        <f t="shared" si="89"/>
        <v>0</v>
      </c>
      <c r="AF190" s="11">
        <f t="shared" si="90"/>
        <v>0</v>
      </c>
      <c r="AG190" s="11">
        <f t="shared" si="95"/>
        <v>0</v>
      </c>
      <c r="AH190" s="81">
        <f t="shared" si="106"/>
        <v>0</v>
      </c>
      <c r="AI190" s="81">
        <f t="shared" si="107"/>
        <v>0</v>
      </c>
      <c r="AJ190" s="82">
        <f t="shared" si="99"/>
        <v>0</v>
      </c>
      <c r="AK190" s="118">
        <f t="shared" si="96"/>
        <v>0</v>
      </c>
      <c r="AL190" s="118">
        <f t="shared" si="97"/>
        <v>0</v>
      </c>
      <c r="AM190" s="120">
        <f>AK190*InputData!I190</f>
        <v>0</v>
      </c>
      <c r="AN190" s="915">
        <f>AK190*LifeTable!G190*InputData!J190*EXP(-InputData!$BT$5*(B190-InputData!$B$1))</f>
        <v>0</v>
      </c>
      <c r="AO190" s="1026">
        <f>C190*(1-Q190)*LifeTable!G190</f>
        <v>0</v>
      </c>
      <c r="AP190" s="1027">
        <f>R190*LifeTable!G190</f>
        <v>0</v>
      </c>
      <c r="AQ190" s="1026">
        <f>T190*(1-AH190)*LifeTable!P190</f>
        <v>0</v>
      </c>
      <c r="AR190" s="1058">
        <f>AI190*LifeTable!P190</f>
        <v>0</v>
      </c>
      <c r="AS190" s="56">
        <f>(AQ190-AO190)*EXP(-InputData!$BT$6*(B190-InputData!$B$1))</f>
        <v>0</v>
      </c>
      <c r="AT190" s="58">
        <f>(AR190-AP190)*EXP(-InputData!$BT$6*(B190-InputData!$B$1))</f>
        <v>0</v>
      </c>
      <c r="AU190" s="1055">
        <v>84</v>
      </c>
    </row>
    <row r="191" spans="1:47">
      <c r="A191" t="s">
        <v>14</v>
      </c>
      <c r="B191">
        <f t="shared" si="98"/>
        <v>182</v>
      </c>
      <c r="C191" s="80">
        <f>InputData!G191*InputData!BX191</f>
        <v>0</v>
      </c>
      <c r="D191" s="81">
        <v>0</v>
      </c>
      <c r="E191" s="13">
        <f>InputData!H191*InputData!CC191</f>
        <v>0</v>
      </c>
      <c r="F191" s="90">
        <v>0</v>
      </c>
      <c r="G191" s="81">
        <f t="shared" si="78"/>
        <v>0</v>
      </c>
      <c r="H191" s="81">
        <f t="shared" si="91"/>
        <v>0</v>
      </c>
      <c r="I191" s="81">
        <f t="shared" si="79"/>
        <v>1</v>
      </c>
      <c r="J191" s="81">
        <f t="shared" si="80"/>
        <v>1</v>
      </c>
      <c r="K191" s="82">
        <f t="shared" si="108"/>
        <v>0</v>
      </c>
      <c r="L191" s="11">
        <f t="shared" si="109"/>
        <v>0</v>
      </c>
      <c r="M191" s="81">
        <f t="shared" si="110"/>
        <v>0</v>
      </c>
      <c r="N191" s="11">
        <f t="shared" si="81"/>
        <v>0</v>
      </c>
      <c r="O191" s="11">
        <f t="shared" si="82"/>
        <v>0</v>
      </c>
      <c r="P191" s="11">
        <f t="shared" si="92"/>
        <v>0</v>
      </c>
      <c r="Q191" s="81">
        <f t="shared" si="104"/>
        <v>0</v>
      </c>
      <c r="R191" s="81">
        <f t="shared" si="105"/>
        <v>0</v>
      </c>
      <c r="S191" s="570">
        <f>((Exposure!BF192*Exposure!BH192-1)*InputData!CH191+1)</f>
        <v>1</v>
      </c>
      <c r="T191" s="260">
        <f t="shared" si="93"/>
        <v>0</v>
      </c>
      <c r="U191" s="10">
        <f t="shared" si="83"/>
        <v>0</v>
      </c>
      <c r="V191" s="10">
        <f t="shared" si="84"/>
        <v>0</v>
      </c>
      <c r="W191" s="91">
        <f t="shared" si="85"/>
        <v>0</v>
      </c>
      <c r="X191" s="81">
        <f t="shared" si="86"/>
        <v>0</v>
      </c>
      <c r="Y191" s="81">
        <f t="shared" si="94"/>
        <v>0</v>
      </c>
      <c r="Z191" s="81">
        <f t="shared" si="87"/>
        <v>1</v>
      </c>
      <c r="AA191" s="81">
        <f t="shared" si="88"/>
        <v>1</v>
      </c>
      <c r="AB191" s="82">
        <f t="shared" si="111"/>
        <v>0</v>
      </c>
      <c r="AC191" s="11">
        <f t="shared" si="112"/>
        <v>0</v>
      </c>
      <c r="AD191" s="81">
        <f t="shared" si="113"/>
        <v>0</v>
      </c>
      <c r="AE191" s="11">
        <f t="shared" si="89"/>
        <v>0</v>
      </c>
      <c r="AF191" s="11">
        <f t="shared" si="90"/>
        <v>0</v>
      </c>
      <c r="AG191" s="11">
        <f t="shared" si="95"/>
        <v>0</v>
      </c>
      <c r="AH191" s="81">
        <f t="shared" si="106"/>
        <v>0</v>
      </c>
      <c r="AI191" s="81">
        <f t="shared" si="107"/>
        <v>0</v>
      </c>
      <c r="AJ191" s="82">
        <f t="shared" si="99"/>
        <v>0</v>
      </c>
      <c r="AK191" s="118">
        <f t="shared" si="96"/>
        <v>0</v>
      </c>
      <c r="AL191" s="118">
        <f t="shared" si="97"/>
        <v>0</v>
      </c>
      <c r="AM191" s="120">
        <f>AK191*InputData!I191</f>
        <v>0</v>
      </c>
      <c r="AN191" s="915">
        <f>AK191*LifeTable!G191*InputData!J191*EXP(-InputData!$BT$5*(B191-InputData!$B$1))</f>
        <v>0</v>
      </c>
      <c r="AO191" s="1026">
        <f>C191*(1-Q191)*LifeTable!G191</f>
        <v>0</v>
      </c>
      <c r="AP191" s="1027">
        <f>R191*LifeTable!G191</f>
        <v>0</v>
      </c>
      <c r="AQ191" s="1026">
        <f>T191*(1-AH191)*LifeTable!P191</f>
        <v>0</v>
      </c>
      <c r="AR191" s="1058">
        <f>AI191*LifeTable!P191</f>
        <v>0</v>
      </c>
      <c r="AS191" s="56">
        <f>(AQ191-AO191)*EXP(-InputData!$BT$6*(B191-InputData!$B$1))</f>
        <v>0</v>
      </c>
      <c r="AT191" s="58">
        <f>(AR191-AP191)*EXP(-InputData!$BT$6*(B191-InputData!$B$1))</f>
        <v>0</v>
      </c>
      <c r="AU191" s="1055">
        <v>85</v>
      </c>
    </row>
    <row r="192" spans="1:47">
      <c r="A192" t="s">
        <v>14</v>
      </c>
      <c r="B192">
        <f t="shared" si="98"/>
        <v>183</v>
      </c>
      <c r="C192" s="80">
        <f>InputData!G192*InputData!BX192</f>
        <v>0</v>
      </c>
      <c r="D192" s="81">
        <v>0</v>
      </c>
      <c r="E192" s="13">
        <f>InputData!H192*InputData!CC192</f>
        <v>0</v>
      </c>
      <c r="F192" s="90">
        <v>0</v>
      </c>
      <c r="G192" s="81">
        <f t="shared" si="78"/>
        <v>0</v>
      </c>
      <c r="H192" s="81">
        <f t="shared" si="91"/>
        <v>0</v>
      </c>
      <c r="I192" s="81">
        <f t="shared" si="79"/>
        <v>1</v>
      </c>
      <c r="J192" s="81">
        <f t="shared" si="80"/>
        <v>1</v>
      </c>
      <c r="K192" s="82">
        <f t="shared" si="108"/>
        <v>0</v>
      </c>
      <c r="L192" s="11">
        <f t="shared" si="109"/>
        <v>0</v>
      </c>
      <c r="M192" s="81">
        <f t="shared" si="110"/>
        <v>0</v>
      </c>
      <c r="N192" s="11">
        <f t="shared" si="81"/>
        <v>0</v>
      </c>
      <c r="O192" s="11">
        <f t="shared" si="82"/>
        <v>0</v>
      </c>
      <c r="P192" s="11">
        <f t="shared" si="92"/>
        <v>0</v>
      </c>
      <c r="Q192" s="81">
        <f t="shared" si="104"/>
        <v>0</v>
      </c>
      <c r="R192" s="81">
        <f t="shared" si="105"/>
        <v>0</v>
      </c>
      <c r="S192" s="570">
        <f>((Exposure!BF193*Exposure!BH193-1)*InputData!CH192+1)</f>
        <v>1</v>
      </c>
      <c r="T192" s="260">
        <f t="shared" si="93"/>
        <v>0</v>
      </c>
      <c r="U192" s="10">
        <f t="shared" si="83"/>
        <v>0</v>
      </c>
      <c r="V192" s="10">
        <f t="shared" si="84"/>
        <v>0</v>
      </c>
      <c r="W192" s="91">
        <f t="shared" si="85"/>
        <v>0</v>
      </c>
      <c r="X192" s="81">
        <f t="shared" si="86"/>
        <v>0</v>
      </c>
      <c r="Y192" s="81">
        <f t="shared" si="94"/>
        <v>0</v>
      </c>
      <c r="Z192" s="81">
        <f t="shared" si="87"/>
        <v>1</v>
      </c>
      <c r="AA192" s="81">
        <f t="shared" si="88"/>
        <v>1</v>
      </c>
      <c r="AB192" s="82">
        <f t="shared" si="111"/>
        <v>0</v>
      </c>
      <c r="AC192" s="11">
        <f t="shared" si="112"/>
        <v>0</v>
      </c>
      <c r="AD192" s="81">
        <f t="shared" si="113"/>
        <v>0</v>
      </c>
      <c r="AE192" s="11">
        <f t="shared" si="89"/>
        <v>0</v>
      </c>
      <c r="AF192" s="11">
        <f t="shared" si="90"/>
        <v>0</v>
      </c>
      <c r="AG192" s="11">
        <f t="shared" si="95"/>
        <v>0</v>
      </c>
      <c r="AH192" s="81">
        <f t="shared" si="106"/>
        <v>0</v>
      </c>
      <c r="AI192" s="81">
        <f t="shared" si="107"/>
        <v>0</v>
      </c>
      <c r="AJ192" s="82">
        <f t="shared" si="99"/>
        <v>0</v>
      </c>
      <c r="AK192" s="118">
        <f t="shared" si="96"/>
        <v>0</v>
      </c>
      <c r="AL192" s="118">
        <f t="shared" si="97"/>
        <v>0</v>
      </c>
      <c r="AM192" s="120">
        <f>AK192*InputData!I192</f>
        <v>0</v>
      </c>
      <c r="AN192" s="915">
        <f>AK192*LifeTable!G192*InputData!J192*EXP(-InputData!$BT$5*(B192-InputData!$B$1))</f>
        <v>0</v>
      </c>
      <c r="AO192" s="1026">
        <f>C192*(1-Q192)*LifeTable!G192</f>
        <v>0</v>
      </c>
      <c r="AP192" s="1027">
        <f>R192*LifeTable!G192</f>
        <v>0</v>
      </c>
      <c r="AQ192" s="1026">
        <f>T192*(1-AH192)*LifeTable!P192</f>
        <v>0</v>
      </c>
      <c r="AR192" s="1058">
        <f>AI192*LifeTable!P192</f>
        <v>0</v>
      </c>
      <c r="AS192" s="56">
        <f>(AQ192-AO192)*EXP(-InputData!$BT$6*(B192-InputData!$B$1))</f>
        <v>0</v>
      </c>
      <c r="AT192" s="58">
        <f>(AR192-AP192)*EXP(-InputData!$BT$6*(B192-InputData!$B$1))</f>
        <v>0</v>
      </c>
      <c r="AU192" s="1055">
        <v>86</v>
      </c>
    </row>
    <row r="193" spans="1:47">
      <c r="A193" t="s">
        <v>14</v>
      </c>
      <c r="B193">
        <f t="shared" si="98"/>
        <v>184</v>
      </c>
      <c r="C193" s="80">
        <f>InputData!G193*InputData!BX193</f>
        <v>0</v>
      </c>
      <c r="D193" s="81">
        <v>0</v>
      </c>
      <c r="E193" s="13">
        <f>InputData!H193*InputData!CC193</f>
        <v>0</v>
      </c>
      <c r="F193" s="90">
        <v>0</v>
      </c>
      <c r="G193" s="81">
        <f t="shared" si="78"/>
        <v>0</v>
      </c>
      <c r="H193" s="81">
        <f t="shared" si="91"/>
        <v>0</v>
      </c>
      <c r="I193" s="81">
        <f t="shared" si="79"/>
        <v>1</v>
      </c>
      <c r="J193" s="81">
        <f t="shared" si="80"/>
        <v>1</v>
      </c>
      <c r="K193" s="82">
        <f t="shared" si="108"/>
        <v>0</v>
      </c>
      <c r="L193" s="11">
        <f t="shared" si="109"/>
        <v>0</v>
      </c>
      <c r="M193" s="81">
        <f t="shared" si="110"/>
        <v>0</v>
      </c>
      <c r="N193" s="11">
        <f t="shared" si="81"/>
        <v>0</v>
      </c>
      <c r="O193" s="11">
        <f t="shared" si="82"/>
        <v>0</v>
      </c>
      <c r="P193" s="11">
        <f t="shared" si="92"/>
        <v>0</v>
      </c>
      <c r="Q193" s="81">
        <f t="shared" si="104"/>
        <v>0</v>
      </c>
      <c r="R193" s="81">
        <f t="shared" si="105"/>
        <v>0</v>
      </c>
      <c r="S193" s="570">
        <f>((Exposure!BF194*Exposure!BH194-1)*InputData!CH193+1)</f>
        <v>1</v>
      </c>
      <c r="T193" s="260">
        <f t="shared" si="93"/>
        <v>0</v>
      </c>
      <c r="U193" s="10">
        <f t="shared" si="83"/>
        <v>0</v>
      </c>
      <c r="V193" s="10">
        <f t="shared" si="84"/>
        <v>0</v>
      </c>
      <c r="W193" s="91">
        <f t="shared" si="85"/>
        <v>0</v>
      </c>
      <c r="X193" s="81">
        <f t="shared" si="86"/>
        <v>0</v>
      </c>
      <c r="Y193" s="81">
        <f t="shared" si="94"/>
        <v>0</v>
      </c>
      <c r="Z193" s="81">
        <f t="shared" si="87"/>
        <v>1</v>
      </c>
      <c r="AA193" s="81">
        <f t="shared" si="88"/>
        <v>1</v>
      </c>
      <c r="AB193" s="82">
        <f t="shared" si="111"/>
        <v>0</v>
      </c>
      <c r="AC193" s="11">
        <f t="shared" si="112"/>
        <v>0</v>
      </c>
      <c r="AD193" s="81">
        <f t="shared" si="113"/>
        <v>0</v>
      </c>
      <c r="AE193" s="11">
        <f t="shared" si="89"/>
        <v>0</v>
      </c>
      <c r="AF193" s="11">
        <f t="shared" si="90"/>
        <v>0</v>
      </c>
      <c r="AG193" s="11">
        <f t="shared" si="95"/>
        <v>0</v>
      </c>
      <c r="AH193" s="81">
        <f t="shared" si="106"/>
        <v>0</v>
      </c>
      <c r="AI193" s="81">
        <f t="shared" si="107"/>
        <v>0</v>
      </c>
      <c r="AJ193" s="82">
        <f t="shared" si="99"/>
        <v>0</v>
      </c>
      <c r="AK193" s="118">
        <f t="shared" si="96"/>
        <v>0</v>
      </c>
      <c r="AL193" s="118">
        <f t="shared" si="97"/>
        <v>0</v>
      </c>
      <c r="AM193" s="120">
        <f>AK193*InputData!I193</f>
        <v>0</v>
      </c>
      <c r="AN193" s="915">
        <f>AK193*LifeTable!G193*InputData!J193*EXP(-InputData!$BT$5*(B193-InputData!$B$1))</f>
        <v>0</v>
      </c>
      <c r="AO193" s="1026">
        <f>C193*(1-Q193)*LifeTable!G193</f>
        <v>0</v>
      </c>
      <c r="AP193" s="1027">
        <f>R193*LifeTable!G193</f>
        <v>0</v>
      </c>
      <c r="AQ193" s="1026">
        <f>T193*(1-AH193)*LifeTable!P193</f>
        <v>0</v>
      </c>
      <c r="AR193" s="1058">
        <f>AI193*LifeTable!P193</f>
        <v>0</v>
      </c>
      <c r="AS193" s="56">
        <f>(AQ193-AO193)*EXP(-InputData!$BT$6*(B193-InputData!$B$1))</f>
        <v>0</v>
      </c>
      <c r="AT193" s="58">
        <f>(AR193-AP193)*EXP(-InputData!$BT$6*(B193-InputData!$B$1))</f>
        <v>0</v>
      </c>
      <c r="AU193" s="1055">
        <v>87</v>
      </c>
    </row>
    <row r="194" spans="1:47">
      <c r="A194" t="s">
        <v>14</v>
      </c>
      <c r="B194">
        <f t="shared" si="98"/>
        <v>185</v>
      </c>
      <c r="C194" s="80">
        <f>InputData!G194*InputData!BX194</f>
        <v>0</v>
      </c>
      <c r="D194" s="81">
        <v>0</v>
      </c>
      <c r="E194" s="13">
        <f>InputData!H194*InputData!CC194</f>
        <v>0</v>
      </c>
      <c r="F194" s="90">
        <v>0</v>
      </c>
      <c r="G194" s="81">
        <f t="shared" si="78"/>
        <v>0</v>
      </c>
      <c r="H194" s="81">
        <f t="shared" si="91"/>
        <v>0</v>
      </c>
      <c r="I194" s="81">
        <f t="shared" si="79"/>
        <v>1</v>
      </c>
      <c r="J194" s="81">
        <f t="shared" si="80"/>
        <v>1</v>
      </c>
      <c r="K194" s="82">
        <f t="shared" si="108"/>
        <v>0</v>
      </c>
      <c r="L194" s="11">
        <f t="shared" si="109"/>
        <v>0</v>
      </c>
      <c r="M194" s="81">
        <f t="shared" si="110"/>
        <v>0</v>
      </c>
      <c r="N194" s="11">
        <f t="shared" si="81"/>
        <v>0</v>
      </c>
      <c r="O194" s="11">
        <f t="shared" si="82"/>
        <v>0</v>
      </c>
      <c r="P194" s="11">
        <f t="shared" si="92"/>
        <v>0</v>
      </c>
      <c r="Q194" s="81">
        <f t="shared" si="104"/>
        <v>0</v>
      </c>
      <c r="R194" s="81">
        <f t="shared" si="105"/>
        <v>0</v>
      </c>
      <c r="S194" s="570">
        <f>((Exposure!BF195*Exposure!BH195-1)*InputData!CH194+1)</f>
        <v>1</v>
      </c>
      <c r="T194" s="260">
        <f t="shared" si="93"/>
        <v>0</v>
      </c>
      <c r="U194" s="10">
        <f t="shared" si="83"/>
        <v>0</v>
      </c>
      <c r="V194" s="10">
        <f t="shared" si="84"/>
        <v>0</v>
      </c>
      <c r="W194" s="91">
        <f t="shared" si="85"/>
        <v>0</v>
      </c>
      <c r="X194" s="81">
        <f t="shared" si="86"/>
        <v>0</v>
      </c>
      <c r="Y194" s="81">
        <f t="shared" si="94"/>
        <v>0</v>
      </c>
      <c r="Z194" s="81">
        <f t="shared" si="87"/>
        <v>1</v>
      </c>
      <c r="AA194" s="81">
        <f t="shared" si="88"/>
        <v>1</v>
      </c>
      <c r="AB194" s="82">
        <f t="shared" si="111"/>
        <v>0</v>
      </c>
      <c r="AC194" s="11">
        <f t="shared" si="112"/>
        <v>0</v>
      </c>
      <c r="AD194" s="81">
        <f t="shared" si="113"/>
        <v>0</v>
      </c>
      <c r="AE194" s="11">
        <f t="shared" si="89"/>
        <v>0</v>
      </c>
      <c r="AF194" s="11">
        <f t="shared" si="90"/>
        <v>0</v>
      </c>
      <c r="AG194" s="11">
        <f t="shared" si="95"/>
        <v>0</v>
      </c>
      <c r="AH194" s="81">
        <f t="shared" si="106"/>
        <v>0</v>
      </c>
      <c r="AI194" s="81">
        <f t="shared" si="107"/>
        <v>0</v>
      </c>
      <c r="AJ194" s="82">
        <f t="shared" si="99"/>
        <v>0</v>
      </c>
      <c r="AK194" s="118">
        <f t="shared" si="96"/>
        <v>0</v>
      </c>
      <c r="AL194" s="118">
        <f t="shared" si="97"/>
        <v>0</v>
      </c>
      <c r="AM194" s="120">
        <f>AK194*InputData!I194</f>
        <v>0</v>
      </c>
      <c r="AN194" s="915">
        <f>AK194*LifeTable!G194*InputData!J194*EXP(-InputData!$BT$5*(B194-InputData!$B$1))</f>
        <v>0</v>
      </c>
      <c r="AO194" s="1026">
        <f>C194*(1-Q194)*LifeTable!G194</f>
        <v>0</v>
      </c>
      <c r="AP194" s="1027">
        <f>R194*LifeTable!G194</f>
        <v>0</v>
      </c>
      <c r="AQ194" s="1026">
        <f>T194*(1-AH194)*LifeTable!P194</f>
        <v>0</v>
      </c>
      <c r="AR194" s="1058">
        <f>AI194*LifeTable!P194</f>
        <v>0</v>
      </c>
      <c r="AS194" s="56">
        <f>(AQ194-AO194)*EXP(-InputData!$BT$6*(B194-InputData!$B$1))</f>
        <v>0</v>
      </c>
      <c r="AT194" s="58">
        <f>(AR194-AP194)*EXP(-InputData!$BT$6*(B194-InputData!$B$1))</f>
        <v>0</v>
      </c>
      <c r="AU194" s="1055">
        <v>88</v>
      </c>
    </row>
    <row r="195" spans="1:47">
      <c r="A195" t="s">
        <v>14</v>
      </c>
      <c r="B195">
        <f t="shared" si="98"/>
        <v>186</v>
      </c>
      <c r="C195" s="80">
        <f>InputData!G195*InputData!BX195</f>
        <v>0</v>
      </c>
      <c r="D195" s="81">
        <v>0</v>
      </c>
      <c r="E195" s="13">
        <f>InputData!H195*InputData!CC195</f>
        <v>0</v>
      </c>
      <c r="F195" s="90">
        <v>0</v>
      </c>
      <c r="G195" s="81">
        <f t="shared" si="78"/>
        <v>0</v>
      </c>
      <c r="H195" s="81">
        <f t="shared" si="91"/>
        <v>0</v>
      </c>
      <c r="I195" s="81">
        <f t="shared" si="79"/>
        <v>1</v>
      </c>
      <c r="J195" s="81">
        <f t="shared" si="80"/>
        <v>1</v>
      </c>
      <c r="K195" s="82">
        <f t="shared" si="108"/>
        <v>0</v>
      </c>
      <c r="L195" s="11">
        <f t="shared" si="109"/>
        <v>0</v>
      </c>
      <c r="M195" s="81">
        <f t="shared" si="110"/>
        <v>0</v>
      </c>
      <c r="N195" s="11">
        <f t="shared" si="81"/>
        <v>0</v>
      </c>
      <c r="O195" s="11">
        <f t="shared" si="82"/>
        <v>0</v>
      </c>
      <c r="P195" s="11">
        <f t="shared" si="92"/>
        <v>0</v>
      </c>
      <c r="Q195" s="81">
        <f t="shared" si="104"/>
        <v>0</v>
      </c>
      <c r="R195" s="81">
        <f t="shared" si="105"/>
        <v>0</v>
      </c>
      <c r="S195" s="570">
        <f>((Exposure!BF196*Exposure!BH196-1)*InputData!CH195+1)</f>
        <v>1</v>
      </c>
      <c r="T195" s="260">
        <f t="shared" si="93"/>
        <v>0</v>
      </c>
      <c r="U195" s="10">
        <f t="shared" si="83"/>
        <v>0</v>
      </c>
      <c r="V195" s="10">
        <f t="shared" si="84"/>
        <v>0</v>
      </c>
      <c r="W195" s="91">
        <f t="shared" si="85"/>
        <v>0</v>
      </c>
      <c r="X195" s="81">
        <f t="shared" si="86"/>
        <v>0</v>
      </c>
      <c r="Y195" s="81">
        <f t="shared" si="94"/>
        <v>0</v>
      </c>
      <c r="Z195" s="81">
        <f t="shared" si="87"/>
        <v>1</v>
      </c>
      <c r="AA195" s="81">
        <f t="shared" si="88"/>
        <v>1</v>
      </c>
      <c r="AB195" s="82">
        <f t="shared" si="111"/>
        <v>0</v>
      </c>
      <c r="AC195" s="11">
        <f t="shared" si="112"/>
        <v>0</v>
      </c>
      <c r="AD195" s="81">
        <f t="shared" si="113"/>
        <v>0</v>
      </c>
      <c r="AE195" s="11">
        <f t="shared" si="89"/>
        <v>0</v>
      </c>
      <c r="AF195" s="11">
        <f t="shared" si="90"/>
        <v>0</v>
      </c>
      <c r="AG195" s="11">
        <f t="shared" si="95"/>
        <v>0</v>
      </c>
      <c r="AH195" s="81">
        <f t="shared" si="106"/>
        <v>0</v>
      </c>
      <c r="AI195" s="81">
        <f t="shared" si="107"/>
        <v>0</v>
      </c>
      <c r="AJ195" s="82">
        <f t="shared" si="99"/>
        <v>0</v>
      </c>
      <c r="AK195" s="118">
        <f t="shared" si="96"/>
        <v>0</v>
      </c>
      <c r="AL195" s="118">
        <f t="shared" si="97"/>
        <v>0</v>
      </c>
      <c r="AM195" s="120">
        <f>AK195*InputData!I195</f>
        <v>0</v>
      </c>
      <c r="AN195" s="915">
        <f>AK195*LifeTable!G195*InputData!J195*EXP(-InputData!$BT$5*(B195-InputData!$B$1))</f>
        <v>0</v>
      </c>
      <c r="AO195" s="1026">
        <f>C195*(1-Q195)*LifeTable!G195</f>
        <v>0</v>
      </c>
      <c r="AP195" s="1027">
        <f>R195*LifeTable!G195</f>
        <v>0</v>
      </c>
      <c r="AQ195" s="1026">
        <f>T195*(1-AH195)*LifeTable!P195</f>
        <v>0</v>
      </c>
      <c r="AR195" s="1058">
        <f>AI195*LifeTable!P195</f>
        <v>0</v>
      </c>
      <c r="AS195" s="56">
        <f>(AQ195-AO195)*EXP(-InputData!$BT$6*(B195-InputData!$B$1))</f>
        <v>0</v>
      </c>
      <c r="AT195" s="58">
        <f>(AR195-AP195)*EXP(-InputData!$BT$6*(B195-InputData!$B$1))</f>
        <v>0</v>
      </c>
      <c r="AU195" s="1055">
        <v>89</v>
      </c>
    </row>
    <row r="196" spans="1:47">
      <c r="A196" t="s">
        <v>14</v>
      </c>
      <c r="B196">
        <f t="shared" si="98"/>
        <v>187</v>
      </c>
      <c r="C196" s="80">
        <f>InputData!G196*InputData!BX196</f>
        <v>0</v>
      </c>
      <c r="D196" s="81">
        <v>0</v>
      </c>
      <c r="E196" s="13">
        <f>InputData!H196*InputData!CC196</f>
        <v>0</v>
      </c>
      <c r="F196" s="90">
        <v>0</v>
      </c>
      <c r="G196" s="81">
        <f t="shared" si="78"/>
        <v>0</v>
      </c>
      <c r="H196" s="81">
        <f t="shared" si="91"/>
        <v>0</v>
      </c>
      <c r="I196" s="81">
        <f t="shared" si="79"/>
        <v>1</v>
      </c>
      <c r="J196" s="81">
        <f t="shared" si="80"/>
        <v>1</v>
      </c>
      <c r="K196" s="82">
        <f t="shared" si="108"/>
        <v>0</v>
      </c>
      <c r="L196" s="11">
        <f t="shared" si="109"/>
        <v>0</v>
      </c>
      <c r="M196" s="81">
        <f t="shared" si="110"/>
        <v>0</v>
      </c>
      <c r="N196" s="11">
        <f t="shared" si="81"/>
        <v>0</v>
      </c>
      <c r="O196" s="11">
        <f t="shared" si="82"/>
        <v>0</v>
      </c>
      <c r="P196" s="11">
        <f t="shared" si="92"/>
        <v>0</v>
      </c>
      <c r="Q196" s="81">
        <f t="shared" si="104"/>
        <v>0</v>
      </c>
      <c r="R196" s="81">
        <f t="shared" si="105"/>
        <v>0</v>
      </c>
      <c r="S196" s="570">
        <f>((Exposure!BF197*Exposure!BH197-1)*InputData!CH196+1)</f>
        <v>1</v>
      </c>
      <c r="T196" s="260">
        <f t="shared" si="93"/>
        <v>0</v>
      </c>
      <c r="U196" s="10">
        <f t="shared" si="83"/>
        <v>0</v>
      </c>
      <c r="V196" s="10">
        <f t="shared" si="84"/>
        <v>0</v>
      </c>
      <c r="W196" s="91">
        <f t="shared" si="85"/>
        <v>0</v>
      </c>
      <c r="X196" s="81">
        <f t="shared" si="86"/>
        <v>0</v>
      </c>
      <c r="Y196" s="81">
        <f t="shared" si="94"/>
        <v>0</v>
      </c>
      <c r="Z196" s="81">
        <f t="shared" si="87"/>
        <v>1</v>
      </c>
      <c r="AA196" s="81">
        <f t="shared" si="88"/>
        <v>1</v>
      </c>
      <c r="AB196" s="82">
        <f t="shared" si="111"/>
        <v>0</v>
      </c>
      <c r="AC196" s="11">
        <f t="shared" si="112"/>
        <v>0</v>
      </c>
      <c r="AD196" s="81">
        <f t="shared" si="113"/>
        <v>0</v>
      </c>
      <c r="AE196" s="11">
        <f t="shared" si="89"/>
        <v>0</v>
      </c>
      <c r="AF196" s="11">
        <f t="shared" si="90"/>
        <v>0</v>
      </c>
      <c r="AG196" s="11">
        <f t="shared" si="95"/>
        <v>0</v>
      </c>
      <c r="AH196" s="81">
        <f t="shared" si="106"/>
        <v>0</v>
      </c>
      <c r="AI196" s="81">
        <f t="shared" si="107"/>
        <v>0</v>
      </c>
      <c r="AJ196" s="82">
        <f t="shared" si="99"/>
        <v>0</v>
      </c>
      <c r="AK196" s="118">
        <f t="shared" si="96"/>
        <v>0</v>
      </c>
      <c r="AL196" s="118">
        <f t="shared" si="97"/>
        <v>0</v>
      </c>
      <c r="AM196" s="120">
        <f>AK196*InputData!I196</f>
        <v>0</v>
      </c>
      <c r="AN196" s="915">
        <f>AK196*LifeTable!G196*InputData!J196*EXP(-InputData!$BT$5*(B196-InputData!$B$1))</f>
        <v>0</v>
      </c>
      <c r="AO196" s="1026">
        <f>C196*(1-Q196)*LifeTable!G196</f>
        <v>0</v>
      </c>
      <c r="AP196" s="1027">
        <f>R196*LifeTable!G196</f>
        <v>0</v>
      </c>
      <c r="AQ196" s="1026">
        <f>T196*(1-AH196)*LifeTable!P196</f>
        <v>0</v>
      </c>
      <c r="AR196" s="1058">
        <f>AI196*LifeTable!P196</f>
        <v>0</v>
      </c>
      <c r="AS196" s="56">
        <f>(AQ196-AO196)*EXP(-InputData!$BT$6*(B196-InputData!$B$1))</f>
        <v>0</v>
      </c>
      <c r="AT196" s="58">
        <f>(AR196-AP196)*EXP(-InputData!$BT$6*(B196-InputData!$B$1))</f>
        <v>0</v>
      </c>
      <c r="AU196" s="1055">
        <v>90</v>
      </c>
    </row>
    <row r="197" spans="1:47">
      <c r="A197" t="s">
        <v>14</v>
      </c>
      <c r="B197">
        <f t="shared" si="98"/>
        <v>188</v>
      </c>
      <c r="C197" s="80">
        <f>InputData!G197*InputData!BX197</f>
        <v>0</v>
      </c>
      <c r="D197" s="81">
        <v>0</v>
      </c>
      <c r="E197" s="13">
        <f>InputData!H197*InputData!CC197</f>
        <v>0</v>
      </c>
      <c r="F197" s="90">
        <v>0</v>
      </c>
      <c r="G197" s="81">
        <f t="shared" ref="G197:G206" si="114">C197+D197+E197</f>
        <v>0</v>
      </c>
      <c r="H197" s="81">
        <f t="shared" si="91"/>
        <v>0</v>
      </c>
      <c r="I197" s="81">
        <f t="shared" ref="I197:I206" si="115">EXP(-(G197+H197)/2)</f>
        <v>1</v>
      </c>
      <c r="J197" s="81">
        <f t="shared" ref="J197:J206" si="116">EXP(-(G197-H197)/2)</f>
        <v>1</v>
      </c>
      <c r="K197" s="82">
        <f t="shared" si="108"/>
        <v>0</v>
      </c>
      <c r="L197" s="11">
        <f t="shared" si="109"/>
        <v>0</v>
      </c>
      <c r="M197" s="81">
        <f t="shared" si="110"/>
        <v>0</v>
      </c>
      <c r="N197" s="11">
        <f t="shared" ref="N197:N206" si="117">SUM(K197:M197)</f>
        <v>0</v>
      </c>
      <c r="O197" s="11">
        <f t="shared" ref="O197:O206" si="118">K197+L197</f>
        <v>0</v>
      </c>
      <c r="P197" s="11">
        <f t="shared" si="92"/>
        <v>0</v>
      </c>
      <c r="Q197" s="81">
        <f t="shared" si="104"/>
        <v>0</v>
      </c>
      <c r="R197" s="81">
        <f t="shared" si="105"/>
        <v>0</v>
      </c>
      <c r="S197" s="570">
        <f>((Exposure!BF198*Exposure!BH198-1)*InputData!CH197+1)</f>
        <v>1</v>
      </c>
      <c r="T197" s="260">
        <f t="shared" si="93"/>
        <v>0</v>
      </c>
      <c r="U197" s="10">
        <f t="shared" ref="U197:U206" si="119">D197</f>
        <v>0</v>
      </c>
      <c r="V197" s="10">
        <f t="shared" ref="V197:V206" si="120">E197</f>
        <v>0</v>
      </c>
      <c r="W197" s="91">
        <f t="shared" ref="W197:W206" si="121">F197</f>
        <v>0</v>
      </c>
      <c r="X197" s="81">
        <f t="shared" ref="X197:X206" si="122">T197+U197+V197</f>
        <v>0</v>
      </c>
      <c r="Y197" s="81">
        <f t="shared" si="94"/>
        <v>0</v>
      </c>
      <c r="Z197" s="81">
        <f t="shared" ref="Z197:Z206" si="123">EXP(-(X197+Y197)/2)</f>
        <v>1</v>
      </c>
      <c r="AA197" s="81">
        <f t="shared" ref="AA197:AA206" si="124">EXP(-(X197-Y197)/2)</f>
        <v>1</v>
      </c>
      <c r="AB197" s="82">
        <f t="shared" si="111"/>
        <v>0</v>
      </c>
      <c r="AC197" s="11">
        <f t="shared" si="112"/>
        <v>0</v>
      </c>
      <c r="AD197" s="81">
        <f t="shared" si="113"/>
        <v>0</v>
      </c>
      <c r="AE197" s="11">
        <f t="shared" ref="AE197:AE206" si="125">SUM(AB197:AD197)</f>
        <v>0</v>
      </c>
      <c r="AF197" s="11">
        <f t="shared" ref="AF197:AF206" si="126">AB197+AC197</f>
        <v>0</v>
      </c>
      <c r="AG197" s="11">
        <f t="shared" si="95"/>
        <v>0</v>
      </c>
      <c r="AH197" s="81">
        <f t="shared" si="106"/>
        <v>0</v>
      </c>
      <c r="AI197" s="81">
        <f t="shared" si="107"/>
        <v>0</v>
      </c>
      <c r="AJ197" s="82">
        <f t="shared" si="99"/>
        <v>0</v>
      </c>
      <c r="AK197" s="118">
        <f t="shared" si="96"/>
        <v>0</v>
      </c>
      <c r="AL197" s="118">
        <f t="shared" si="97"/>
        <v>0</v>
      </c>
      <c r="AM197" s="120">
        <f>AK197*InputData!I197</f>
        <v>0</v>
      </c>
      <c r="AN197" s="915">
        <f>AK197*LifeTable!G197*InputData!J197*EXP(-InputData!$BT$5*(B197-InputData!$B$1))</f>
        <v>0</v>
      </c>
      <c r="AO197" s="1026">
        <f>C197*(1-Q197)*LifeTable!G197</f>
        <v>0</v>
      </c>
      <c r="AP197" s="1027">
        <f>R197*LifeTable!G197</f>
        <v>0</v>
      </c>
      <c r="AQ197" s="1026">
        <f>T197*(1-AH197)*LifeTable!P197</f>
        <v>0</v>
      </c>
      <c r="AR197" s="1058">
        <f>AI197*LifeTable!P197</f>
        <v>0</v>
      </c>
      <c r="AS197" s="56">
        <f>(AQ197-AO197)*EXP(-InputData!$BT$6*(B197-InputData!$B$1))</f>
        <v>0</v>
      </c>
      <c r="AT197" s="58">
        <f>(AR197-AP197)*EXP(-InputData!$BT$6*(B197-InputData!$B$1))</f>
        <v>0</v>
      </c>
      <c r="AU197" s="1055">
        <v>91</v>
      </c>
    </row>
    <row r="198" spans="1:47">
      <c r="A198" t="s">
        <v>14</v>
      </c>
      <c r="B198">
        <f t="shared" si="98"/>
        <v>189</v>
      </c>
      <c r="C198" s="80">
        <f>InputData!G198*InputData!BX198</f>
        <v>0</v>
      </c>
      <c r="D198" s="81">
        <v>0</v>
      </c>
      <c r="E198" s="13">
        <f>InputData!H198*InputData!CC198</f>
        <v>0</v>
      </c>
      <c r="F198" s="90">
        <v>0</v>
      </c>
      <c r="G198" s="81">
        <f t="shared" si="114"/>
        <v>0</v>
      </c>
      <c r="H198" s="81">
        <f t="shared" ref="H198:H206" si="127">SQRT((C198-E198)*(C198-E198))</f>
        <v>0</v>
      </c>
      <c r="I198" s="81">
        <f t="shared" si="115"/>
        <v>1</v>
      </c>
      <c r="J198" s="81">
        <f t="shared" si="116"/>
        <v>1</v>
      </c>
      <c r="K198" s="82">
        <f t="shared" si="108"/>
        <v>0</v>
      </c>
      <c r="L198" s="11">
        <f t="shared" si="109"/>
        <v>0</v>
      </c>
      <c r="M198" s="81">
        <f t="shared" si="110"/>
        <v>0</v>
      </c>
      <c r="N198" s="11">
        <f t="shared" si="117"/>
        <v>0</v>
      </c>
      <c r="O198" s="11">
        <f t="shared" si="118"/>
        <v>0</v>
      </c>
      <c r="P198" s="11">
        <f t="shared" ref="P198:P205" si="128">IF($B198=100,0,IF(O198&lt;&gt;O199,AVERAGE(O198:O199),O198))</f>
        <v>0</v>
      </c>
      <c r="Q198" s="81">
        <f t="shared" si="104"/>
        <v>0</v>
      </c>
      <c r="R198" s="81">
        <f t="shared" si="105"/>
        <v>0</v>
      </c>
      <c r="S198" s="570">
        <f>((Exposure!BF199*Exposure!BH199-1)*InputData!CH198+1)</f>
        <v>1</v>
      </c>
      <c r="T198" s="260">
        <f t="shared" ref="T198:T206" si="129">C198*S198</f>
        <v>0</v>
      </c>
      <c r="U198" s="10">
        <f t="shared" si="119"/>
        <v>0</v>
      </c>
      <c r="V198" s="10">
        <f t="shared" si="120"/>
        <v>0</v>
      </c>
      <c r="W198" s="91">
        <f t="shared" si="121"/>
        <v>0</v>
      </c>
      <c r="X198" s="81">
        <f t="shared" si="122"/>
        <v>0</v>
      </c>
      <c r="Y198" s="81">
        <f t="shared" ref="Y198:Y206" si="130">SQRT((T198-V198)*(T198-V198))</f>
        <v>0</v>
      </c>
      <c r="Z198" s="81">
        <f t="shared" si="123"/>
        <v>1</v>
      </c>
      <c r="AA198" s="81">
        <f t="shared" si="124"/>
        <v>1</v>
      </c>
      <c r="AB198" s="82">
        <f t="shared" si="111"/>
        <v>0</v>
      </c>
      <c r="AC198" s="11">
        <f t="shared" si="112"/>
        <v>0</v>
      </c>
      <c r="AD198" s="81">
        <f t="shared" si="113"/>
        <v>0</v>
      </c>
      <c r="AE198" s="11">
        <f t="shared" si="125"/>
        <v>0</v>
      </c>
      <c r="AF198" s="11">
        <f t="shared" si="126"/>
        <v>0</v>
      </c>
      <c r="AG198" s="11">
        <f t="shared" ref="AG198:AG205" si="131">IF($B198=100,0,IF(AF198&lt;&gt;AF199,AVERAGE(AF198:AF199),AF198))</f>
        <v>0</v>
      </c>
      <c r="AH198" s="81">
        <f t="shared" si="106"/>
        <v>0</v>
      </c>
      <c r="AI198" s="81">
        <f t="shared" si="107"/>
        <v>0</v>
      </c>
      <c r="AJ198" s="82">
        <f t="shared" si="99"/>
        <v>0</v>
      </c>
      <c r="AK198" s="118">
        <f t="shared" ref="AK198:AK206" si="132">AH198-Q198</f>
        <v>0</v>
      </c>
      <c r="AL198" s="118">
        <f t="shared" ref="AL198:AL206" si="133">AI198-R198</f>
        <v>0</v>
      </c>
      <c r="AM198" s="120">
        <f>AK198*InputData!I198</f>
        <v>0</v>
      </c>
      <c r="AN198" s="915">
        <f>AK198*LifeTable!G198*InputData!J198*EXP(-InputData!$BT$5*(B198-InputData!$B$1))</f>
        <v>0</v>
      </c>
      <c r="AO198" s="1026">
        <f>C198*(1-Q198)*LifeTable!G198</f>
        <v>0</v>
      </c>
      <c r="AP198" s="1027">
        <f>R198*LifeTable!G198</f>
        <v>0</v>
      </c>
      <c r="AQ198" s="1026">
        <f>T198*(1-AH198)*LifeTable!P198</f>
        <v>0</v>
      </c>
      <c r="AR198" s="1058">
        <f>AI198*LifeTable!P198</f>
        <v>0</v>
      </c>
      <c r="AS198" s="56">
        <f>(AQ198-AO198)*EXP(-InputData!$BT$6*(B198-InputData!$B$1))</f>
        <v>0</v>
      </c>
      <c r="AT198" s="58">
        <f>(AR198-AP198)*EXP(-InputData!$BT$6*(B198-InputData!$B$1))</f>
        <v>0</v>
      </c>
      <c r="AU198" s="1055">
        <v>92</v>
      </c>
    </row>
    <row r="199" spans="1:47">
      <c r="A199" t="s">
        <v>14</v>
      </c>
      <c r="B199">
        <f t="shared" ref="B199:B206" si="134">B198+1</f>
        <v>190</v>
      </c>
      <c r="C199" s="80">
        <f>InputData!G199*InputData!BX199</f>
        <v>0</v>
      </c>
      <c r="D199" s="81">
        <v>0</v>
      </c>
      <c r="E199" s="13">
        <f>InputData!H199*InputData!CC199</f>
        <v>0</v>
      </c>
      <c r="F199" s="90">
        <v>0</v>
      </c>
      <c r="G199" s="81">
        <f t="shared" si="114"/>
        <v>0</v>
      </c>
      <c r="H199" s="81">
        <f t="shared" si="127"/>
        <v>0</v>
      </c>
      <c r="I199" s="81">
        <f t="shared" si="115"/>
        <v>1</v>
      </c>
      <c r="J199" s="81">
        <f t="shared" si="116"/>
        <v>1</v>
      </c>
      <c r="K199" s="82">
        <f t="shared" si="108"/>
        <v>0</v>
      </c>
      <c r="L199" s="11">
        <f t="shared" si="109"/>
        <v>0</v>
      </c>
      <c r="M199" s="81">
        <f t="shared" si="110"/>
        <v>0</v>
      </c>
      <c r="N199" s="11">
        <f t="shared" si="117"/>
        <v>0</v>
      </c>
      <c r="O199" s="11">
        <f t="shared" si="118"/>
        <v>0</v>
      </c>
      <c r="P199" s="11">
        <f t="shared" si="128"/>
        <v>0</v>
      </c>
      <c r="Q199" s="81">
        <f t="shared" si="104"/>
        <v>0</v>
      </c>
      <c r="R199" s="81">
        <f t="shared" si="105"/>
        <v>0</v>
      </c>
      <c r="S199" s="570">
        <f>((Exposure!BF200*Exposure!BH200-1)*InputData!CH199+1)</f>
        <v>1</v>
      </c>
      <c r="T199" s="260">
        <f t="shared" si="129"/>
        <v>0</v>
      </c>
      <c r="U199" s="10">
        <f t="shared" si="119"/>
        <v>0</v>
      </c>
      <c r="V199" s="10">
        <f t="shared" si="120"/>
        <v>0</v>
      </c>
      <c r="W199" s="91">
        <f t="shared" si="121"/>
        <v>0</v>
      </c>
      <c r="X199" s="81">
        <f t="shared" si="122"/>
        <v>0</v>
      </c>
      <c r="Y199" s="81">
        <f t="shared" si="130"/>
        <v>0</v>
      </c>
      <c r="Z199" s="81">
        <f t="shared" si="123"/>
        <v>1</v>
      </c>
      <c r="AA199" s="81">
        <f t="shared" si="124"/>
        <v>1</v>
      </c>
      <c r="AB199" s="82">
        <f t="shared" si="111"/>
        <v>0</v>
      </c>
      <c r="AC199" s="11">
        <f t="shared" si="112"/>
        <v>0</v>
      </c>
      <c r="AD199" s="81">
        <f t="shared" si="113"/>
        <v>0</v>
      </c>
      <c r="AE199" s="11">
        <f t="shared" si="125"/>
        <v>0</v>
      </c>
      <c r="AF199" s="11">
        <f t="shared" si="126"/>
        <v>0</v>
      </c>
      <c r="AG199" s="11">
        <f t="shared" si="131"/>
        <v>0</v>
      </c>
      <c r="AH199" s="81">
        <f t="shared" si="106"/>
        <v>0</v>
      </c>
      <c r="AI199" s="81">
        <f t="shared" si="107"/>
        <v>0</v>
      </c>
      <c r="AJ199" s="82">
        <f t="shared" ref="AJ199:AJ206" si="135">T199-C199</f>
        <v>0</v>
      </c>
      <c r="AK199" s="118">
        <f t="shared" si="132"/>
        <v>0</v>
      </c>
      <c r="AL199" s="118">
        <f t="shared" si="133"/>
        <v>0</v>
      </c>
      <c r="AM199" s="120">
        <f>AK199*InputData!I199</f>
        <v>0</v>
      </c>
      <c r="AN199" s="915">
        <f>AK199*LifeTable!G199*InputData!J199*EXP(-InputData!$BT$5*(B199-InputData!$B$1))</f>
        <v>0</v>
      </c>
      <c r="AO199" s="1026">
        <f>C199*(1-Q199)*LifeTable!G199</f>
        <v>0</v>
      </c>
      <c r="AP199" s="1027">
        <f>R199*LifeTable!G199</f>
        <v>0</v>
      </c>
      <c r="AQ199" s="1026">
        <f>T199*(1-AH199)*LifeTable!P199</f>
        <v>0</v>
      </c>
      <c r="AR199" s="1058">
        <f>AI199*LifeTable!P199</f>
        <v>0</v>
      </c>
      <c r="AS199" s="56">
        <f>(AQ199-AO199)*EXP(-InputData!$BT$6*(B199-InputData!$B$1))</f>
        <v>0</v>
      </c>
      <c r="AT199" s="58">
        <f>(AR199-AP199)*EXP(-InputData!$BT$6*(B199-InputData!$B$1))</f>
        <v>0</v>
      </c>
      <c r="AU199" s="1055">
        <v>93</v>
      </c>
    </row>
    <row r="200" spans="1:47">
      <c r="A200" t="s">
        <v>14</v>
      </c>
      <c r="B200">
        <f t="shared" si="134"/>
        <v>191</v>
      </c>
      <c r="C200" s="80">
        <f>InputData!G200*InputData!BX200</f>
        <v>0</v>
      </c>
      <c r="D200" s="81">
        <v>0</v>
      </c>
      <c r="E200" s="13">
        <f>InputData!H200*InputData!CC200</f>
        <v>0</v>
      </c>
      <c r="F200" s="90">
        <v>0</v>
      </c>
      <c r="G200" s="81">
        <f t="shared" si="114"/>
        <v>0</v>
      </c>
      <c r="H200" s="81">
        <f t="shared" si="127"/>
        <v>0</v>
      </c>
      <c r="I200" s="81">
        <f t="shared" si="115"/>
        <v>1</v>
      </c>
      <c r="J200" s="81">
        <f t="shared" si="116"/>
        <v>1</v>
      </c>
      <c r="K200" s="82">
        <f t="shared" si="108"/>
        <v>0</v>
      </c>
      <c r="L200" s="11">
        <f t="shared" si="109"/>
        <v>0</v>
      </c>
      <c r="M200" s="81">
        <f t="shared" si="110"/>
        <v>0</v>
      </c>
      <c r="N200" s="11">
        <f t="shared" si="117"/>
        <v>0</v>
      </c>
      <c r="O200" s="11">
        <f t="shared" si="118"/>
        <v>0</v>
      </c>
      <c r="P200" s="11">
        <f t="shared" si="128"/>
        <v>0</v>
      </c>
      <c r="Q200" s="81">
        <f t="shared" si="104"/>
        <v>0</v>
      </c>
      <c r="R200" s="81">
        <f t="shared" si="105"/>
        <v>0</v>
      </c>
      <c r="S200" s="570">
        <f>((Exposure!BF201*Exposure!BH201-1)*InputData!CH200+1)</f>
        <v>1</v>
      </c>
      <c r="T200" s="260">
        <f t="shared" si="129"/>
        <v>0</v>
      </c>
      <c r="U200" s="10">
        <f t="shared" si="119"/>
        <v>0</v>
      </c>
      <c r="V200" s="10">
        <f t="shared" si="120"/>
        <v>0</v>
      </c>
      <c r="W200" s="91">
        <f t="shared" si="121"/>
        <v>0</v>
      </c>
      <c r="X200" s="81">
        <f t="shared" si="122"/>
        <v>0</v>
      </c>
      <c r="Y200" s="81">
        <f t="shared" si="130"/>
        <v>0</v>
      </c>
      <c r="Z200" s="81">
        <f t="shared" si="123"/>
        <v>1</v>
      </c>
      <c r="AA200" s="81">
        <f t="shared" si="124"/>
        <v>1</v>
      </c>
      <c r="AB200" s="82">
        <f t="shared" si="111"/>
        <v>0</v>
      </c>
      <c r="AC200" s="11">
        <f t="shared" si="112"/>
        <v>0</v>
      </c>
      <c r="AD200" s="81">
        <f t="shared" si="113"/>
        <v>0</v>
      </c>
      <c r="AE200" s="11">
        <f t="shared" si="125"/>
        <v>0</v>
      </c>
      <c r="AF200" s="11">
        <f t="shared" si="126"/>
        <v>0</v>
      </c>
      <c r="AG200" s="11">
        <f t="shared" si="131"/>
        <v>0</v>
      </c>
      <c r="AH200" s="81">
        <f t="shared" si="106"/>
        <v>0</v>
      </c>
      <c r="AI200" s="81">
        <f t="shared" si="107"/>
        <v>0</v>
      </c>
      <c r="AJ200" s="82">
        <f t="shared" si="135"/>
        <v>0</v>
      </c>
      <c r="AK200" s="118">
        <f t="shared" si="132"/>
        <v>0</v>
      </c>
      <c r="AL200" s="118">
        <f t="shared" si="133"/>
        <v>0</v>
      </c>
      <c r="AM200" s="120">
        <f>AK200*InputData!I200</f>
        <v>0</v>
      </c>
      <c r="AN200" s="915">
        <f>AK200*LifeTable!G200*InputData!J200*EXP(-InputData!$BT$5*(B200-InputData!$B$1))</f>
        <v>0</v>
      </c>
      <c r="AO200" s="1026">
        <f>C200*(1-Q200)*LifeTable!G200</f>
        <v>0</v>
      </c>
      <c r="AP200" s="1027">
        <f>R200*LifeTable!G200</f>
        <v>0</v>
      </c>
      <c r="AQ200" s="1026">
        <f>T200*(1-AH200)*LifeTable!P200</f>
        <v>0</v>
      </c>
      <c r="AR200" s="1058">
        <f>AI200*LifeTable!P200</f>
        <v>0</v>
      </c>
      <c r="AS200" s="56">
        <f>(AQ200-AO200)*EXP(-InputData!$BT$6*(B200-InputData!$B$1))</f>
        <v>0</v>
      </c>
      <c r="AT200" s="58">
        <f>(AR200-AP200)*EXP(-InputData!$BT$6*(B200-InputData!$B$1))</f>
        <v>0</v>
      </c>
      <c r="AU200" s="1055">
        <v>94</v>
      </c>
    </row>
    <row r="201" spans="1:47">
      <c r="A201" t="s">
        <v>14</v>
      </c>
      <c r="B201">
        <f t="shared" si="134"/>
        <v>192</v>
      </c>
      <c r="C201" s="80">
        <f>InputData!G201*InputData!BX201</f>
        <v>0</v>
      </c>
      <c r="D201" s="81">
        <v>0</v>
      </c>
      <c r="E201" s="13">
        <f>InputData!H201*InputData!CC201</f>
        <v>0</v>
      </c>
      <c r="F201" s="90">
        <v>0</v>
      </c>
      <c r="G201" s="81">
        <f t="shared" si="114"/>
        <v>0</v>
      </c>
      <c r="H201" s="81">
        <f t="shared" si="127"/>
        <v>0</v>
      </c>
      <c r="I201" s="81">
        <f t="shared" si="115"/>
        <v>1</v>
      </c>
      <c r="J201" s="81">
        <f t="shared" si="116"/>
        <v>1</v>
      </c>
      <c r="K201" s="82">
        <f t="shared" si="108"/>
        <v>0</v>
      </c>
      <c r="L201" s="11">
        <f t="shared" si="109"/>
        <v>0</v>
      </c>
      <c r="M201" s="81">
        <f t="shared" si="110"/>
        <v>0</v>
      </c>
      <c r="N201" s="11">
        <f t="shared" si="117"/>
        <v>0</v>
      </c>
      <c r="O201" s="11">
        <f t="shared" si="118"/>
        <v>0</v>
      </c>
      <c r="P201" s="11">
        <f t="shared" si="128"/>
        <v>0</v>
      </c>
      <c r="Q201" s="81">
        <f t="shared" si="104"/>
        <v>0</v>
      </c>
      <c r="R201" s="81">
        <f t="shared" si="105"/>
        <v>0</v>
      </c>
      <c r="S201" s="570">
        <f>((Exposure!BF202*Exposure!BH202-1)*InputData!CH201+1)</f>
        <v>1</v>
      </c>
      <c r="T201" s="260">
        <f t="shared" si="129"/>
        <v>0</v>
      </c>
      <c r="U201" s="10">
        <f t="shared" si="119"/>
        <v>0</v>
      </c>
      <c r="V201" s="10">
        <f t="shared" si="120"/>
        <v>0</v>
      </c>
      <c r="W201" s="91">
        <f t="shared" si="121"/>
        <v>0</v>
      </c>
      <c r="X201" s="81">
        <f t="shared" si="122"/>
        <v>0</v>
      </c>
      <c r="Y201" s="81">
        <f t="shared" si="130"/>
        <v>0</v>
      </c>
      <c r="Z201" s="81">
        <f t="shared" si="123"/>
        <v>1</v>
      </c>
      <c r="AA201" s="81">
        <f t="shared" si="124"/>
        <v>1</v>
      </c>
      <c r="AB201" s="82">
        <f t="shared" si="111"/>
        <v>0</v>
      </c>
      <c r="AC201" s="11">
        <f t="shared" si="112"/>
        <v>0</v>
      </c>
      <c r="AD201" s="81">
        <f t="shared" si="113"/>
        <v>0</v>
      </c>
      <c r="AE201" s="11">
        <f t="shared" si="125"/>
        <v>0</v>
      </c>
      <c r="AF201" s="11">
        <f t="shared" si="126"/>
        <v>0</v>
      </c>
      <c r="AG201" s="11">
        <f t="shared" si="131"/>
        <v>0</v>
      </c>
      <c r="AH201" s="81">
        <f t="shared" si="106"/>
        <v>0</v>
      </c>
      <c r="AI201" s="81">
        <f t="shared" si="107"/>
        <v>0</v>
      </c>
      <c r="AJ201" s="82">
        <f t="shared" si="135"/>
        <v>0</v>
      </c>
      <c r="AK201" s="118">
        <f t="shared" si="132"/>
        <v>0</v>
      </c>
      <c r="AL201" s="118">
        <f t="shared" si="133"/>
        <v>0</v>
      </c>
      <c r="AM201" s="120">
        <f>AK201*InputData!I201</f>
        <v>0</v>
      </c>
      <c r="AN201" s="915">
        <f>AK201*LifeTable!G201*InputData!J201*EXP(-InputData!$BT$5*(B201-InputData!$B$1))</f>
        <v>0</v>
      </c>
      <c r="AO201" s="1026">
        <f>C201*(1-Q201)*LifeTable!G201</f>
        <v>0</v>
      </c>
      <c r="AP201" s="1027">
        <f>R201*LifeTable!G201</f>
        <v>0</v>
      </c>
      <c r="AQ201" s="1026">
        <f>T201*(1-AH201)*LifeTable!P201</f>
        <v>0</v>
      </c>
      <c r="AR201" s="1058">
        <f>AI201*LifeTable!P201</f>
        <v>0</v>
      </c>
      <c r="AS201" s="56">
        <f>(AQ201-AO201)*EXP(-InputData!$BT$6*(B201-InputData!$B$1))</f>
        <v>0</v>
      </c>
      <c r="AT201" s="58">
        <f>(AR201-AP201)*EXP(-InputData!$BT$6*(B201-InputData!$B$1))</f>
        <v>0</v>
      </c>
      <c r="AU201" s="1055">
        <v>95</v>
      </c>
    </row>
    <row r="202" spans="1:47">
      <c r="A202" t="s">
        <v>14</v>
      </c>
      <c r="B202">
        <f t="shared" si="134"/>
        <v>193</v>
      </c>
      <c r="C202" s="80">
        <f>InputData!G202*InputData!BX202</f>
        <v>0</v>
      </c>
      <c r="D202" s="81">
        <v>0</v>
      </c>
      <c r="E202" s="13">
        <f>InputData!H202*InputData!CC202</f>
        <v>0</v>
      </c>
      <c r="F202" s="90">
        <v>0</v>
      </c>
      <c r="G202" s="81">
        <f t="shared" si="114"/>
        <v>0</v>
      </c>
      <c r="H202" s="81">
        <f t="shared" si="127"/>
        <v>0</v>
      </c>
      <c r="I202" s="81">
        <f t="shared" si="115"/>
        <v>1</v>
      </c>
      <c r="J202" s="81">
        <f t="shared" si="116"/>
        <v>1</v>
      </c>
      <c r="K202" s="82">
        <f t="shared" si="108"/>
        <v>0</v>
      </c>
      <c r="L202" s="11">
        <f t="shared" si="109"/>
        <v>0</v>
      </c>
      <c r="M202" s="81">
        <f t="shared" si="110"/>
        <v>0</v>
      </c>
      <c r="N202" s="11">
        <f t="shared" si="117"/>
        <v>0</v>
      </c>
      <c r="O202" s="11">
        <f t="shared" si="118"/>
        <v>0</v>
      </c>
      <c r="P202" s="11">
        <f t="shared" si="128"/>
        <v>0</v>
      </c>
      <c r="Q202" s="81">
        <f>IF(ISERROR(0.5*(L202+L203)/P202),0,0.5*(L202+L203)/P202)</f>
        <v>0</v>
      </c>
      <c r="R202" s="81">
        <f t="shared" si="105"/>
        <v>0</v>
      </c>
      <c r="S202" s="570">
        <f>((Exposure!BF203*Exposure!BH203-1)*InputData!CH202+1)</f>
        <v>1</v>
      </c>
      <c r="T202" s="260">
        <f t="shared" si="129"/>
        <v>0</v>
      </c>
      <c r="U202" s="10">
        <f t="shared" si="119"/>
        <v>0</v>
      </c>
      <c r="V202" s="10">
        <f t="shared" si="120"/>
        <v>0</v>
      </c>
      <c r="W202" s="91">
        <f t="shared" si="121"/>
        <v>0</v>
      </c>
      <c r="X202" s="81">
        <f t="shared" si="122"/>
        <v>0</v>
      </c>
      <c r="Y202" s="81">
        <f t="shared" si="130"/>
        <v>0</v>
      </c>
      <c r="Z202" s="81">
        <f t="shared" si="123"/>
        <v>1</v>
      </c>
      <c r="AA202" s="81">
        <f t="shared" si="124"/>
        <v>1</v>
      </c>
      <c r="AB202" s="82">
        <f t="shared" si="111"/>
        <v>0</v>
      </c>
      <c r="AC202" s="11">
        <f t="shared" si="112"/>
        <v>0</v>
      </c>
      <c r="AD202" s="81">
        <f t="shared" si="113"/>
        <v>0</v>
      </c>
      <c r="AE202" s="11">
        <f t="shared" si="125"/>
        <v>0</v>
      </c>
      <c r="AF202" s="11">
        <f t="shared" si="126"/>
        <v>0</v>
      </c>
      <c r="AG202" s="11">
        <f t="shared" si="131"/>
        <v>0</v>
      </c>
      <c r="AH202" s="81">
        <f>IF(ISERROR(0.5*(AC202+AC203)/AG202),0,0.5*(AC202+AC203)/AG202)</f>
        <v>0</v>
      </c>
      <c r="AI202" s="81">
        <f t="shared" si="107"/>
        <v>0</v>
      </c>
      <c r="AJ202" s="82">
        <f t="shared" si="135"/>
        <v>0</v>
      </c>
      <c r="AK202" s="118">
        <f t="shared" si="132"/>
        <v>0</v>
      </c>
      <c r="AL202" s="118">
        <f t="shared" si="133"/>
        <v>0</v>
      </c>
      <c r="AM202" s="120">
        <f>AK202*InputData!I202</f>
        <v>0</v>
      </c>
      <c r="AN202" s="915">
        <f>AK202*LifeTable!G202*InputData!J202*EXP(-InputData!$BT$5*(B202-InputData!$B$1))</f>
        <v>0</v>
      </c>
      <c r="AO202" s="1026">
        <f>C202*(1-Q202)*LifeTable!G202</f>
        <v>0</v>
      </c>
      <c r="AP202" s="1027">
        <f>R202*LifeTable!G202</f>
        <v>0</v>
      </c>
      <c r="AQ202" s="1026">
        <f>T202*(1-AH202)*LifeTable!P202</f>
        <v>0</v>
      </c>
      <c r="AR202" s="1058">
        <f>AI202*LifeTable!P202</f>
        <v>0</v>
      </c>
      <c r="AS202" s="56">
        <f>(AQ202-AO202)*EXP(-InputData!$BT$6*(B202-InputData!$B$1))</f>
        <v>0</v>
      </c>
      <c r="AT202" s="58">
        <f>(AR202-AP202)*EXP(-InputData!$BT$6*(B202-InputData!$B$1))</f>
        <v>0</v>
      </c>
      <c r="AU202" s="1055">
        <v>96</v>
      </c>
    </row>
    <row r="203" spans="1:47">
      <c r="A203" t="s">
        <v>14</v>
      </c>
      <c r="B203">
        <f t="shared" si="134"/>
        <v>194</v>
      </c>
      <c r="C203" s="80">
        <f>InputData!G203*InputData!BX203</f>
        <v>0</v>
      </c>
      <c r="D203" s="81">
        <v>0</v>
      </c>
      <c r="E203" s="13">
        <f>InputData!H203*InputData!CC203</f>
        <v>0</v>
      </c>
      <c r="F203" s="90">
        <v>0</v>
      </c>
      <c r="G203" s="81">
        <f t="shared" si="114"/>
        <v>0</v>
      </c>
      <c r="H203" s="81">
        <f t="shared" si="127"/>
        <v>0</v>
      </c>
      <c r="I203" s="81">
        <f t="shared" si="115"/>
        <v>1</v>
      </c>
      <c r="J203" s="81">
        <f t="shared" si="116"/>
        <v>1</v>
      </c>
      <c r="K203" s="82">
        <f t="shared" si="108"/>
        <v>0</v>
      </c>
      <c r="L203" s="11">
        <f t="shared" si="109"/>
        <v>0</v>
      </c>
      <c r="M203" s="81">
        <f t="shared" si="110"/>
        <v>0</v>
      </c>
      <c r="N203" s="11">
        <f t="shared" si="117"/>
        <v>0</v>
      </c>
      <c r="O203" s="11">
        <f t="shared" si="118"/>
        <v>0</v>
      </c>
      <c r="P203" s="11">
        <f t="shared" si="128"/>
        <v>0</v>
      </c>
      <c r="Q203" s="81">
        <f>IF(ISERROR(0.5*(L203+L204)/P203),0,0.5*(L203+L204)/P203)</f>
        <v>0</v>
      </c>
      <c r="R203" s="81">
        <f t="shared" si="105"/>
        <v>0</v>
      </c>
      <c r="S203" s="570">
        <f>((Exposure!BF204*Exposure!BH204-1)*InputData!CH203+1)</f>
        <v>1</v>
      </c>
      <c r="T203" s="260">
        <f t="shared" si="129"/>
        <v>0</v>
      </c>
      <c r="U203" s="10">
        <f t="shared" si="119"/>
        <v>0</v>
      </c>
      <c r="V203" s="10">
        <f t="shared" si="120"/>
        <v>0</v>
      </c>
      <c r="W203" s="91">
        <f t="shared" si="121"/>
        <v>0</v>
      </c>
      <c r="X203" s="81">
        <f t="shared" si="122"/>
        <v>0</v>
      </c>
      <c r="Y203" s="81">
        <f t="shared" si="130"/>
        <v>0</v>
      </c>
      <c r="Z203" s="81">
        <f t="shared" si="123"/>
        <v>1</v>
      </c>
      <c r="AA203" s="81">
        <f t="shared" si="124"/>
        <v>1</v>
      </c>
      <c r="AB203" s="82">
        <f t="shared" si="111"/>
        <v>0</v>
      </c>
      <c r="AC203" s="11">
        <f t="shared" si="112"/>
        <v>0</v>
      </c>
      <c r="AD203" s="81">
        <f t="shared" si="113"/>
        <v>0</v>
      </c>
      <c r="AE203" s="11">
        <f t="shared" si="125"/>
        <v>0</v>
      </c>
      <c r="AF203" s="11">
        <f t="shared" si="126"/>
        <v>0</v>
      </c>
      <c r="AG203" s="11">
        <f t="shared" si="131"/>
        <v>0</v>
      </c>
      <c r="AH203" s="81">
        <f>IF(ISERROR(0.5*(AC203+AC204)/AG203),0,0.5*(AC203+AC204)/AG203)</f>
        <v>0</v>
      </c>
      <c r="AI203" s="81">
        <f t="shared" si="107"/>
        <v>0</v>
      </c>
      <c r="AJ203" s="82">
        <f t="shared" si="135"/>
        <v>0</v>
      </c>
      <c r="AK203" s="118">
        <f t="shared" si="132"/>
        <v>0</v>
      </c>
      <c r="AL203" s="118">
        <f t="shared" si="133"/>
        <v>0</v>
      </c>
      <c r="AM203" s="120">
        <f>AK203*InputData!I203</f>
        <v>0</v>
      </c>
      <c r="AN203" s="915">
        <f>AK203*LifeTable!G203*InputData!J203*EXP(-InputData!$BT$5*(B203-InputData!$B$1))</f>
        <v>0</v>
      </c>
      <c r="AO203" s="1026">
        <f>C203*(1-Q203)*LifeTable!G203</f>
        <v>0</v>
      </c>
      <c r="AP203" s="1027">
        <f>R203*LifeTable!G203</f>
        <v>0</v>
      </c>
      <c r="AQ203" s="1026">
        <f>T203*(1-AH203)*LifeTable!P203</f>
        <v>0</v>
      </c>
      <c r="AR203" s="1058">
        <f>AI203*LifeTable!P203</f>
        <v>0</v>
      </c>
      <c r="AS203" s="56">
        <f>(AQ203-AO203)*EXP(-InputData!$BT$6*(B203-InputData!$B$1))</f>
        <v>0</v>
      </c>
      <c r="AT203" s="58">
        <f>(AR203-AP203)*EXP(-InputData!$BT$6*(B203-InputData!$B$1))</f>
        <v>0</v>
      </c>
      <c r="AU203" s="1055">
        <v>97</v>
      </c>
    </row>
    <row r="204" spans="1:47">
      <c r="A204" t="s">
        <v>14</v>
      </c>
      <c r="B204">
        <f t="shared" si="134"/>
        <v>195</v>
      </c>
      <c r="C204" s="80">
        <f>InputData!G204*InputData!BX204</f>
        <v>0</v>
      </c>
      <c r="D204" s="81">
        <v>0</v>
      </c>
      <c r="E204" s="13">
        <f>InputData!H204*InputData!CC204</f>
        <v>0</v>
      </c>
      <c r="F204" s="90">
        <v>0</v>
      </c>
      <c r="G204" s="81">
        <f t="shared" si="114"/>
        <v>0</v>
      </c>
      <c r="H204" s="81">
        <f t="shared" si="127"/>
        <v>0</v>
      </c>
      <c r="I204" s="81">
        <f t="shared" si="115"/>
        <v>1</v>
      </c>
      <c r="J204" s="81">
        <f t="shared" si="116"/>
        <v>1</v>
      </c>
      <c r="K204" s="82">
        <f t="shared" si="108"/>
        <v>0</v>
      </c>
      <c r="L204" s="11">
        <f t="shared" si="109"/>
        <v>0</v>
      </c>
      <c r="M204" s="81">
        <f t="shared" si="110"/>
        <v>0</v>
      </c>
      <c r="N204" s="11">
        <f t="shared" si="117"/>
        <v>0</v>
      </c>
      <c r="O204" s="11">
        <f t="shared" si="118"/>
        <v>0</v>
      </c>
      <c r="P204" s="11">
        <f t="shared" si="128"/>
        <v>0</v>
      </c>
      <c r="Q204" s="81">
        <f>IF(ISERROR(0.5*(L204+L205)/P204),0,0.5*(L204+L205)/P204)</f>
        <v>0</v>
      </c>
      <c r="R204" s="81">
        <f t="shared" si="105"/>
        <v>0</v>
      </c>
      <c r="S204" s="570">
        <f>((Exposure!BF205*Exposure!BH205-1)*InputData!CH204+1)</f>
        <v>1</v>
      </c>
      <c r="T204" s="260">
        <f t="shared" si="129"/>
        <v>0</v>
      </c>
      <c r="U204" s="10">
        <f t="shared" si="119"/>
        <v>0</v>
      </c>
      <c r="V204" s="10">
        <f t="shared" si="120"/>
        <v>0</v>
      </c>
      <c r="W204" s="91">
        <f t="shared" si="121"/>
        <v>0</v>
      </c>
      <c r="X204" s="81">
        <f t="shared" si="122"/>
        <v>0</v>
      </c>
      <c r="Y204" s="81">
        <f t="shared" si="130"/>
        <v>0</v>
      </c>
      <c r="Z204" s="81">
        <f t="shared" si="123"/>
        <v>1</v>
      </c>
      <c r="AA204" s="81">
        <f t="shared" si="124"/>
        <v>1</v>
      </c>
      <c r="AB204" s="82">
        <f t="shared" si="111"/>
        <v>0</v>
      </c>
      <c r="AC204" s="11">
        <f t="shared" si="112"/>
        <v>0</v>
      </c>
      <c r="AD204" s="81">
        <f t="shared" si="113"/>
        <v>0</v>
      </c>
      <c r="AE204" s="11">
        <f t="shared" si="125"/>
        <v>0</v>
      </c>
      <c r="AF204" s="11">
        <f t="shared" si="126"/>
        <v>0</v>
      </c>
      <c r="AG204" s="11">
        <f t="shared" si="131"/>
        <v>0</v>
      </c>
      <c r="AH204" s="81">
        <f>IF(ISERROR(0.5*(AC204+AC205)/AG204),0,0.5*(AC204+AC205)/AG204)</f>
        <v>0</v>
      </c>
      <c r="AI204" s="81">
        <f t="shared" si="107"/>
        <v>0</v>
      </c>
      <c r="AJ204" s="82">
        <f t="shared" si="135"/>
        <v>0</v>
      </c>
      <c r="AK204" s="118">
        <f t="shared" si="132"/>
        <v>0</v>
      </c>
      <c r="AL204" s="118">
        <f t="shared" si="133"/>
        <v>0</v>
      </c>
      <c r="AM204" s="120">
        <f>AK204*InputData!I204</f>
        <v>0</v>
      </c>
      <c r="AN204" s="915">
        <f>AK204*LifeTable!G204*InputData!J204*EXP(-InputData!$BT$5*(B204-InputData!$B$1))</f>
        <v>0</v>
      </c>
      <c r="AO204" s="1026">
        <f>C204*(1-Q204)*LifeTable!G204</f>
        <v>0</v>
      </c>
      <c r="AP204" s="1027">
        <f>R204*LifeTable!G204</f>
        <v>0</v>
      </c>
      <c r="AQ204" s="1026">
        <f>T204*(1-AH204)*LifeTable!P204</f>
        <v>0</v>
      </c>
      <c r="AR204" s="1058">
        <f>AI204*LifeTable!P204</f>
        <v>0</v>
      </c>
      <c r="AS204" s="56">
        <f>(AQ204-AO204)*EXP(-InputData!$BT$6*(B204-InputData!$B$1))</f>
        <v>0</v>
      </c>
      <c r="AT204" s="58">
        <f>(AR204-AP204)*EXP(-InputData!$BT$6*(B204-InputData!$B$1))</f>
        <v>0</v>
      </c>
      <c r="AU204" s="1055">
        <v>98</v>
      </c>
    </row>
    <row r="205" spans="1:47">
      <c r="A205" t="s">
        <v>14</v>
      </c>
      <c r="B205">
        <f t="shared" si="134"/>
        <v>196</v>
      </c>
      <c r="C205" s="80">
        <f>InputData!G205*InputData!BX205</f>
        <v>0</v>
      </c>
      <c r="D205" s="81">
        <v>0</v>
      </c>
      <c r="E205" s="13">
        <f>InputData!H205*InputData!CC205</f>
        <v>0</v>
      </c>
      <c r="F205" s="90">
        <v>0</v>
      </c>
      <c r="G205" s="81">
        <f t="shared" si="114"/>
        <v>0</v>
      </c>
      <c r="H205" s="81">
        <f t="shared" si="127"/>
        <v>0</v>
      </c>
      <c r="I205" s="81">
        <f t="shared" si="115"/>
        <v>1</v>
      </c>
      <c r="J205" s="81">
        <f t="shared" si="116"/>
        <v>1</v>
      </c>
      <c r="K205" s="82">
        <f t="shared" si="108"/>
        <v>0</v>
      </c>
      <c r="L205" s="11">
        <f t="shared" si="109"/>
        <v>0</v>
      </c>
      <c r="M205" s="81">
        <f t="shared" si="110"/>
        <v>0</v>
      </c>
      <c r="N205" s="11">
        <f t="shared" si="117"/>
        <v>0</v>
      </c>
      <c r="O205" s="11">
        <f t="shared" si="118"/>
        <v>0</v>
      </c>
      <c r="P205" s="11">
        <f t="shared" si="128"/>
        <v>0</v>
      </c>
      <c r="Q205" s="81">
        <f>IF(ISERROR(0.5*(L205+L206)/P205),0,0.5*(L205+L206)/P205)</f>
        <v>0</v>
      </c>
      <c r="R205" s="81">
        <f t="shared" si="105"/>
        <v>0</v>
      </c>
      <c r="S205" s="570">
        <f>((Exposure!BF206*Exposure!BH206-1)*InputData!CH205+1)</f>
        <v>1</v>
      </c>
      <c r="T205" s="260">
        <f t="shared" si="129"/>
        <v>0</v>
      </c>
      <c r="U205" s="10">
        <f t="shared" si="119"/>
        <v>0</v>
      </c>
      <c r="V205" s="10">
        <f t="shared" si="120"/>
        <v>0</v>
      </c>
      <c r="W205" s="91">
        <f t="shared" si="121"/>
        <v>0</v>
      </c>
      <c r="X205" s="81">
        <f t="shared" si="122"/>
        <v>0</v>
      </c>
      <c r="Y205" s="81">
        <f t="shared" si="130"/>
        <v>0</v>
      </c>
      <c r="Z205" s="81">
        <f t="shared" si="123"/>
        <v>1</v>
      </c>
      <c r="AA205" s="81">
        <f t="shared" si="124"/>
        <v>1</v>
      </c>
      <c r="AB205" s="82">
        <f t="shared" si="111"/>
        <v>0</v>
      </c>
      <c r="AC205" s="11">
        <f t="shared" si="112"/>
        <v>0</v>
      </c>
      <c r="AD205" s="81">
        <f t="shared" si="113"/>
        <v>0</v>
      </c>
      <c r="AE205" s="11">
        <f t="shared" si="125"/>
        <v>0</v>
      </c>
      <c r="AF205" s="11">
        <f t="shared" si="126"/>
        <v>0</v>
      </c>
      <c r="AG205" s="11">
        <f t="shared" si="131"/>
        <v>0</v>
      </c>
      <c r="AH205" s="81">
        <f>IF(ISERROR(0.5*(AC205+AC206)/AG205),0,0.5*(AC205+AC206)/AG205)</f>
        <v>0</v>
      </c>
      <c r="AI205" s="81">
        <f t="shared" si="107"/>
        <v>0</v>
      </c>
      <c r="AJ205" s="82">
        <f t="shared" si="135"/>
        <v>0</v>
      </c>
      <c r="AK205" s="118">
        <f t="shared" si="132"/>
        <v>0</v>
      </c>
      <c r="AL205" s="118">
        <f t="shared" si="133"/>
        <v>0</v>
      </c>
      <c r="AM205" s="120">
        <f>AK205*InputData!I205</f>
        <v>0</v>
      </c>
      <c r="AN205" s="915">
        <f>AK205*LifeTable!G205*InputData!J205*EXP(-InputData!$BT$5*(B205-InputData!$B$1))</f>
        <v>0</v>
      </c>
      <c r="AO205" s="1026">
        <f>C205*(1-Q205)*LifeTable!G205</f>
        <v>0</v>
      </c>
      <c r="AP205" s="1027">
        <f>R205*LifeTable!G205</f>
        <v>0</v>
      </c>
      <c r="AQ205" s="1026">
        <f>T205*(1-AH205)*LifeTable!P205</f>
        <v>0</v>
      </c>
      <c r="AR205" s="1058">
        <f>AI205*LifeTable!P205</f>
        <v>0</v>
      </c>
      <c r="AS205" s="56">
        <f>(AQ205-AO205)*EXP(-InputData!$BT$6*(B205-InputData!$B$1))</f>
        <v>0</v>
      </c>
      <c r="AT205" s="58">
        <f>(AR205-AP205)*EXP(-InputData!$BT$6*(B205-InputData!$B$1))</f>
        <v>0</v>
      </c>
      <c r="AU205" s="1055">
        <v>99</v>
      </c>
    </row>
    <row r="206" spans="1:47" ht="13.5" thickBot="1">
      <c r="A206" t="s">
        <v>14</v>
      </c>
      <c r="B206">
        <f t="shared" si="134"/>
        <v>197</v>
      </c>
      <c r="C206" s="578">
        <f>InputData!G206*InputData!BX206</f>
        <v>0</v>
      </c>
      <c r="D206" s="93">
        <v>0</v>
      </c>
      <c r="E206" s="128">
        <f>InputData!H206*InputData!CC206</f>
        <v>0</v>
      </c>
      <c r="F206" s="95">
        <v>0</v>
      </c>
      <c r="G206" s="93">
        <f t="shared" si="114"/>
        <v>0</v>
      </c>
      <c r="H206" s="93">
        <f t="shared" si="127"/>
        <v>0</v>
      </c>
      <c r="I206" s="93">
        <f t="shared" si="115"/>
        <v>1</v>
      </c>
      <c r="J206" s="93">
        <f t="shared" si="116"/>
        <v>1</v>
      </c>
      <c r="K206" s="92">
        <f t="shared" si="108"/>
        <v>0</v>
      </c>
      <c r="L206" s="94">
        <f t="shared" si="109"/>
        <v>0</v>
      </c>
      <c r="M206" s="93">
        <f t="shared" si="110"/>
        <v>0</v>
      </c>
      <c r="N206" s="94">
        <f t="shared" si="117"/>
        <v>0</v>
      </c>
      <c r="O206" s="94">
        <f t="shared" si="118"/>
        <v>0</v>
      </c>
      <c r="P206" s="94">
        <f t="shared" ref="P206" si="136">IF($B206=100,0,IF(O206&lt;&gt;O207,AVERAGE(O206:O207),O206))</f>
        <v>0</v>
      </c>
      <c r="Q206" s="93">
        <f>IF(ISERROR(0.5*(L206+L207)/P206),0,0.5*(L206+L207)/P206)</f>
        <v>0</v>
      </c>
      <c r="R206" s="95">
        <f t="shared" ref="R206" si="137">IF(ISERROR((M207-M206)/P206),0,(M207-M206)/P206)</f>
        <v>0</v>
      </c>
      <c r="S206" s="571">
        <f>((Exposure!BF207*Exposure!BH207-1)*InputData!CH206+1)</f>
        <v>1</v>
      </c>
      <c r="T206" s="577">
        <f t="shared" si="129"/>
        <v>0</v>
      </c>
      <c r="U206" s="97">
        <f t="shared" si="119"/>
        <v>0</v>
      </c>
      <c r="V206" s="97">
        <f t="shared" si="120"/>
        <v>0</v>
      </c>
      <c r="W206" s="98">
        <f t="shared" si="121"/>
        <v>0</v>
      </c>
      <c r="X206" s="93">
        <f t="shared" si="122"/>
        <v>0</v>
      </c>
      <c r="Y206" s="93">
        <f t="shared" si="130"/>
        <v>0</v>
      </c>
      <c r="Z206" s="93">
        <f t="shared" si="123"/>
        <v>1</v>
      </c>
      <c r="AA206" s="93">
        <f t="shared" si="124"/>
        <v>1</v>
      </c>
      <c r="AB206" s="92">
        <f t="shared" si="111"/>
        <v>0</v>
      </c>
      <c r="AC206" s="94">
        <f t="shared" si="112"/>
        <v>0</v>
      </c>
      <c r="AD206" s="93">
        <f t="shared" si="113"/>
        <v>0</v>
      </c>
      <c r="AE206" s="94">
        <f t="shared" si="125"/>
        <v>0</v>
      </c>
      <c r="AF206" s="94">
        <f t="shared" si="126"/>
        <v>0</v>
      </c>
      <c r="AG206" s="94"/>
      <c r="AH206" s="93"/>
      <c r="AI206" s="93"/>
      <c r="AJ206" s="92">
        <f t="shared" si="135"/>
        <v>0</v>
      </c>
      <c r="AK206" s="119">
        <f t="shared" si="132"/>
        <v>0</v>
      </c>
      <c r="AL206" s="119">
        <f t="shared" si="133"/>
        <v>0</v>
      </c>
      <c r="AM206" s="121">
        <f>AK206*InputData!I206</f>
        <v>0</v>
      </c>
      <c r="AN206" s="916">
        <f>AK206*LifeTable!G206*InputData!J206*EXP(-InputData!$BT$5*(B206-InputData!$B$1))</f>
        <v>0</v>
      </c>
      <c r="AO206" s="1029">
        <f>C206*(1-Q206)*LifeTable!G206</f>
        <v>0</v>
      </c>
      <c r="AP206" s="1030">
        <f>R206*LifeTable!G206</f>
        <v>0</v>
      </c>
      <c r="AQ206" s="1029">
        <f>T206*(1-AH206)*LifeTable!P206</f>
        <v>0</v>
      </c>
      <c r="AR206" s="1059">
        <f>AI206*LifeTable!P206</f>
        <v>0</v>
      </c>
      <c r="AS206" s="62">
        <f>(AQ206-AO206)*EXP(-InputData!$BT$6*(B206-InputData!$B$1))</f>
        <v>0</v>
      </c>
      <c r="AT206" s="61">
        <f>(AR206-AP206)*EXP(-InputData!$BT$6*(B206-InputData!$B$1))</f>
        <v>0</v>
      </c>
      <c r="AU206" s="1056">
        <v>100</v>
      </c>
    </row>
    <row r="207" spans="1:47">
      <c r="AI207" s="99"/>
      <c r="AJ207" s="9"/>
      <c r="AK207" s="100"/>
      <c r="AL207" s="100"/>
      <c r="AM207" s="100"/>
      <c r="AN207" s="141">
        <f>SUM(AN5:AN105)</f>
        <v>-19680.912668739198</v>
      </c>
      <c r="AO207" s="1060">
        <f t="shared" ref="AO207:AT207" si="138">SUM(AO5:AO105)</f>
        <v>349.21270558024588</v>
      </c>
      <c r="AP207" s="1060">
        <f t="shared" si="138"/>
        <v>102.61096382590759</v>
      </c>
      <c r="AQ207" s="1060">
        <f t="shared" si="138"/>
        <v>331.96962334004343</v>
      </c>
      <c r="AR207" s="1060">
        <f t="shared" si="138"/>
        <v>97.319792299931265</v>
      </c>
      <c r="AS207" s="1060">
        <f t="shared" si="138"/>
        <v>-17.243082240202483</v>
      </c>
      <c r="AT207" s="1060">
        <f t="shared" si="138"/>
        <v>-5.2911715259763312</v>
      </c>
    </row>
    <row r="208" spans="1:47">
      <c r="AI208" s="9"/>
      <c r="AJ208" s="9"/>
      <c r="AK208" s="100"/>
      <c r="AL208" s="100"/>
      <c r="AM208" s="100"/>
      <c r="AN208" s="142">
        <f>SUM(AN106:AN206)</f>
        <v>-87367.472451385111</v>
      </c>
      <c r="AO208" s="1061">
        <f t="shared" ref="AO208:AT208" si="139">SUM(AO106:AO206)</f>
        <v>1165.323321999568</v>
      </c>
      <c r="AP208" s="1061">
        <f t="shared" si="139"/>
        <v>350.36257553839641</v>
      </c>
      <c r="AQ208" s="1061">
        <f t="shared" si="139"/>
        <v>1100.3528762720714</v>
      </c>
      <c r="AR208" s="1061">
        <f t="shared" si="139"/>
        <v>329.66034559549837</v>
      </c>
      <c r="AS208" s="1061">
        <f t="shared" si="139"/>
        <v>-64.97044572749644</v>
      </c>
      <c r="AT208" s="1061">
        <f t="shared" si="139"/>
        <v>-20.702229942898043</v>
      </c>
    </row>
    <row r="209" spans="35:46" ht="13.5" thickBot="1">
      <c r="AI209" s="9"/>
      <c r="AJ209" s="9"/>
      <c r="AK209" s="100"/>
      <c r="AL209" s="100"/>
      <c r="AM209" s="100"/>
      <c r="AN209" s="143">
        <f>SUM(AN207:AN208)</f>
        <v>-107048.38512012431</v>
      </c>
      <c r="AO209" s="1062">
        <f t="shared" ref="AO209:AT209" si="140">SUM(AO207:AO208)</f>
        <v>1514.5360275798139</v>
      </c>
      <c r="AP209" s="1062">
        <f t="shared" si="140"/>
        <v>452.97353936430397</v>
      </c>
      <c r="AQ209" s="1062">
        <f t="shared" si="140"/>
        <v>1432.3224996121148</v>
      </c>
      <c r="AR209" s="1062">
        <f t="shared" si="140"/>
        <v>426.98013789542961</v>
      </c>
      <c r="AS209" s="1062">
        <f t="shared" si="140"/>
        <v>-82.213527967698923</v>
      </c>
      <c r="AT209" s="1062">
        <f t="shared" si="140"/>
        <v>-25.993401468874374</v>
      </c>
    </row>
    <row r="210" spans="35:46" ht="13.5" thickTop="1"/>
  </sheetData>
  <mergeCells count="3">
    <mergeCell ref="AO2:AP2"/>
    <mergeCell ref="AQ2:AR2"/>
    <mergeCell ref="AS2:AT2"/>
  </mergeCells>
  <phoneticPr fontId="6" type="noConversion"/>
  <pageMargins left="0.24" right="0.17" top="0.27" bottom="0.23" header="0.18" footer="0.21"/>
  <pageSetup paperSize="9" orientation="landscape" horizontalDpi="1200" verticalDpi="1200" r:id="rId1"/>
  <headerFooter alignWithMargins="0"/>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6"/>
  </sheetPr>
  <dimension ref="A1:DX210"/>
  <sheetViews>
    <sheetView topLeftCell="AL1" zoomScale="85" zoomScaleNormal="85" zoomScalePageLayoutView="55" workbookViewId="0">
      <pane ySplit="4" topLeftCell="A94" activePane="bottomLeft" state="frozen"/>
      <selection activeCell="S5" sqref="S5:S206"/>
      <selection pane="bottomLeft" activeCell="AW27" sqref="AW27"/>
    </sheetView>
  </sheetViews>
  <sheetFormatPr defaultColWidth="13.42578125" defaultRowHeight="12.75"/>
  <cols>
    <col min="1" max="1" width="9.28515625" customWidth="1"/>
    <col min="2" max="2" width="5.7109375" customWidth="1"/>
    <col min="3" max="4" width="13.42578125" customWidth="1"/>
    <col min="5" max="5" width="13.42578125" style="27" customWidth="1"/>
    <col min="6" max="6" width="13.42578125" customWidth="1"/>
    <col min="7" max="10" width="11.7109375" customWidth="1"/>
    <col min="11" max="13" width="13.42578125" bestFit="1" customWidth="1"/>
    <col min="14" max="15" width="13.42578125" customWidth="1"/>
    <col min="16" max="17" width="13.42578125" style="11" customWidth="1"/>
    <col min="18" max="18" width="13.42578125" customWidth="1"/>
    <col min="19" max="19" width="13.42578125" style="11" customWidth="1"/>
    <col min="20" max="21" width="13.42578125" customWidth="1"/>
    <col min="22" max="22" width="13.42578125" style="27" customWidth="1"/>
    <col min="23" max="24" width="13.42578125" customWidth="1"/>
    <col min="25" max="25" width="11.7109375" customWidth="1"/>
    <col min="26" max="27" width="13.42578125" customWidth="1"/>
    <col min="28" max="30" width="13.42578125" bestFit="1" customWidth="1"/>
    <col min="31" max="32" width="13.42578125" customWidth="1"/>
    <col min="33" max="34" width="13.42578125" style="11" customWidth="1"/>
    <col min="35" max="36" width="13.42578125" customWidth="1"/>
    <col min="37" max="38" width="11.7109375" style="102" customWidth="1"/>
    <col min="39" max="39" width="11.7109375" style="11" customWidth="1"/>
    <col min="40" max="40" width="15.28515625" customWidth="1"/>
    <col min="41" max="41" width="10" bestFit="1" customWidth="1"/>
    <col min="42" max="42" width="8.42578125" bestFit="1" customWidth="1"/>
    <col min="43" max="43" width="10" bestFit="1" customWidth="1"/>
    <col min="44" max="44" width="8.42578125" bestFit="1" customWidth="1"/>
    <col min="45" max="45" width="10" bestFit="1" customWidth="1"/>
    <col min="46" max="46" width="8.42578125" bestFit="1" customWidth="1"/>
  </cols>
  <sheetData>
    <row r="1" spans="1:128" ht="13.5" thickBot="1">
      <c r="A1" s="68"/>
      <c r="B1" s="17"/>
      <c r="C1" s="104"/>
      <c r="D1" s="4"/>
      <c r="E1" s="4"/>
      <c r="F1" s="4"/>
      <c r="G1" s="11" t="s">
        <v>35</v>
      </c>
      <c r="H1" s="11"/>
      <c r="I1" s="11"/>
      <c r="J1" s="11"/>
      <c r="K1" s="11"/>
      <c r="L1" s="11"/>
      <c r="M1" s="11"/>
      <c r="N1" s="11"/>
      <c r="O1" s="11"/>
      <c r="R1" s="11"/>
      <c r="T1" s="11"/>
      <c r="U1" s="11"/>
      <c r="V1" s="11"/>
      <c r="W1" s="11"/>
      <c r="X1" s="11"/>
      <c r="Y1" s="11"/>
      <c r="Z1" s="11"/>
      <c r="AA1" s="11"/>
      <c r="AB1" s="11"/>
      <c r="AC1" s="11"/>
      <c r="AD1" s="11"/>
      <c r="AE1" s="11"/>
      <c r="AF1" s="11"/>
      <c r="AI1" s="11"/>
      <c r="AJ1" s="11"/>
      <c r="AK1" s="10"/>
      <c r="AL1" s="10"/>
      <c r="AN1" s="69" t="s">
        <v>19</v>
      </c>
    </row>
    <row r="2" spans="1:128" s="14" customFormat="1" ht="45.75" thickBot="1">
      <c r="A2" s="36" t="s">
        <v>0</v>
      </c>
      <c r="B2" s="14" t="s">
        <v>5</v>
      </c>
      <c r="C2" s="70" t="s">
        <v>36</v>
      </c>
      <c r="D2" s="71" t="s">
        <v>37</v>
      </c>
      <c r="E2" s="71" t="s">
        <v>38</v>
      </c>
      <c r="F2" s="71" t="s">
        <v>39</v>
      </c>
      <c r="G2" s="38"/>
      <c r="H2" s="38"/>
      <c r="I2" s="38"/>
      <c r="J2" s="38"/>
      <c r="K2" s="38" t="s">
        <v>40</v>
      </c>
      <c r="L2" s="38" t="s">
        <v>41</v>
      </c>
      <c r="M2" s="38" t="s">
        <v>42</v>
      </c>
      <c r="N2" s="38" t="s">
        <v>43</v>
      </c>
      <c r="O2" s="38" t="s">
        <v>44</v>
      </c>
      <c r="P2" s="38" t="s">
        <v>45</v>
      </c>
      <c r="Q2" s="38" t="s">
        <v>46</v>
      </c>
      <c r="R2" s="40" t="s">
        <v>47</v>
      </c>
      <c r="S2" s="12" t="s">
        <v>175</v>
      </c>
      <c r="T2" s="70" t="s">
        <v>50</v>
      </c>
      <c r="U2" s="71" t="s">
        <v>37</v>
      </c>
      <c r="V2" s="71" t="s">
        <v>38</v>
      </c>
      <c r="W2" s="71" t="s">
        <v>39</v>
      </c>
      <c r="X2" s="38"/>
      <c r="Y2" s="38"/>
      <c r="Z2" s="38"/>
      <c r="AA2" s="38"/>
      <c r="AB2" s="38" t="s">
        <v>40</v>
      </c>
      <c r="AC2" s="38" t="s">
        <v>41</v>
      </c>
      <c r="AD2" s="38" t="s">
        <v>42</v>
      </c>
      <c r="AE2" s="38" t="s">
        <v>43</v>
      </c>
      <c r="AF2" s="38" t="s">
        <v>44</v>
      </c>
      <c r="AG2" s="38" t="s">
        <v>45</v>
      </c>
      <c r="AH2" s="38" t="s">
        <v>46</v>
      </c>
      <c r="AI2" s="38" t="s">
        <v>47</v>
      </c>
      <c r="AJ2" s="112" t="s">
        <v>145</v>
      </c>
      <c r="AK2" s="113" t="s">
        <v>122</v>
      </c>
      <c r="AL2" s="113" t="s">
        <v>123</v>
      </c>
      <c r="AM2" s="129" t="s">
        <v>124</v>
      </c>
      <c r="AN2" s="107" t="s">
        <v>15</v>
      </c>
      <c r="AO2" s="1189" t="s">
        <v>316</v>
      </c>
      <c r="AP2" s="1190"/>
      <c r="AQ2" s="1191" t="s">
        <v>317</v>
      </c>
      <c r="AR2" s="1192"/>
      <c r="AS2" s="1193" t="s">
        <v>318</v>
      </c>
      <c r="AT2" s="1194"/>
      <c r="AU2" s="14" t="s">
        <v>386</v>
      </c>
    </row>
    <row r="3" spans="1:128" s="24" customFormat="1" ht="14.25">
      <c r="A3" s="36"/>
      <c r="B3" s="41" t="s">
        <v>32</v>
      </c>
      <c r="C3" s="42" t="s">
        <v>82</v>
      </c>
      <c r="D3" s="43" t="s">
        <v>83</v>
      </c>
      <c r="E3" s="43" t="s">
        <v>84</v>
      </c>
      <c r="F3" s="43" t="s">
        <v>56</v>
      </c>
      <c r="G3" s="43" t="s">
        <v>58</v>
      </c>
      <c r="H3" s="43" t="s">
        <v>57</v>
      </c>
      <c r="I3" s="43" t="s">
        <v>62</v>
      </c>
      <c r="J3" s="43" t="s">
        <v>85</v>
      </c>
      <c r="K3" s="43" t="s">
        <v>86</v>
      </c>
      <c r="L3" s="43" t="s">
        <v>87</v>
      </c>
      <c r="M3" s="43" t="s">
        <v>88</v>
      </c>
      <c r="N3" s="43"/>
      <c r="O3" s="43"/>
      <c r="P3" s="43" t="s">
        <v>89</v>
      </c>
      <c r="Q3" s="43" t="s">
        <v>90</v>
      </c>
      <c r="R3" s="105" t="s">
        <v>91</v>
      </c>
      <c r="S3" s="72" t="s">
        <v>174</v>
      </c>
      <c r="T3" s="44" t="s">
        <v>92</v>
      </c>
      <c r="U3" s="45" t="s">
        <v>93</v>
      </c>
      <c r="V3" s="45" t="s">
        <v>94</v>
      </c>
      <c r="W3" s="45" t="s">
        <v>65</v>
      </c>
      <c r="X3" s="45" t="s">
        <v>95</v>
      </c>
      <c r="Y3" s="45" t="s">
        <v>57</v>
      </c>
      <c r="Z3" s="45" t="s">
        <v>71</v>
      </c>
      <c r="AA3" s="45" t="s">
        <v>96</v>
      </c>
      <c r="AB3" s="45" t="s">
        <v>97</v>
      </c>
      <c r="AC3" s="45" t="s">
        <v>98</v>
      </c>
      <c r="AD3" s="45" t="s">
        <v>99</v>
      </c>
      <c r="AE3" s="45"/>
      <c r="AF3" s="45"/>
      <c r="AG3" s="45" t="s">
        <v>100</v>
      </c>
      <c r="AH3" s="45" t="s">
        <v>101</v>
      </c>
      <c r="AI3" s="45" t="s">
        <v>102</v>
      </c>
      <c r="AJ3" s="46"/>
      <c r="AK3" s="73"/>
      <c r="AL3" s="73"/>
      <c r="AM3" s="130"/>
      <c r="AN3" s="116" t="s">
        <v>51</v>
      </c>
      <c r="AO3" s="840" t="s">
        <v>1</v>
      </c>
      <c r="AP3" s="841" t="s">
        <v>49</v>
      </c>
      <c r="AQ3" s="842" t="s">
        <v>1</v>
      </c>
      <c r="AR3" s="841" t="s">
        <v>49</v>
      </c>
      <c r="AS3" s="842" t="s">
        <v>1</v>
      </c>
      <c r="AT3" s="841" t="s">
        <v>49</v>
      </c>
      <c r="AU3" s="41" t="s">
        <v>385</v>
      </c>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row>
    <row r="4" spans="1:128" s="68" customFormat="1" ht="15" thickBot="1">
      <c r="A4" s="36"/>
      <c r="B4" s="48"/>
      <c r="C4" s="74" t="s">
        <v>52</v>
      </c>
      <c r="D4" s="75" t="s">
        <v>52</v>
      </c>
      <c r="E4" s="75" t="s">
        <v>52</v>
      </c>
      <c r="F4" s="75" t="s">
        <v>52</v>
      </c>
      <c r="G4" s="75"/>
      <c r="H4" s="75"/>
      <c r="I4" s="75"/>
      <c r="J4" s="75"/>
      <c r="K4" s="75"/>
      <c r="L4" s="75"/>
      <c r="M4" s="75"/>
      <c r="N4" s="78" t="s">
        <v>103</v>
      </c>
      <c r="O4" s="78" t="s">
        <v>104</v>
      </c>
      <c r="P4" s="75" t="s">
        <v>53</v>
      </c>
      <c r="Q4" s="78" t="s">
        <v>105</v>
      </c>
      <c r="R4" s="106" t="s">
        <v>106</v>
      </c>
      <c r="S4" s="77"/>
      <c r="T4" s="79" t="s">
        <v>52</v>
      </c>
      <c r="U4" s="76" t="s">
        <v>52</v>
      </c>
      <c r="V4" s="76" t="s">
        <v>52</v>
      </c>
      <c r="W4" s="76" t="s">
        <v>52</v>
      </c>
      <c r="X4" s="75"/>
      <c r="Y4" s="75"/>
      <c r="Z4" s="75"/>
      <c r="AA4" s="75"/>
      <c r="AB4" s="76"/>
      <c r="AC4" s="76"/>
      <c r="AD4" s="76"/>
      <c r="AE4" s="77" t="s">
        <v>107</v>
      </c>
      <c r="AF4" s="77" t="s">
        <v>108</v>
      </c>
      <c r="AG4" s="76" t="s">
        <v>53</v>
      </c>
      <c r="AH4" s="78" t="s">
        <v>109</v>
      </c>
      <c r="AI4" s="78" t="s">
        <v>110</v>
      </c>
      <c r="AJ4" s="108"/>
      <c r="AK4" s="78"/>
      <c r="AL4" s="78"/>
      <c r="AM4" s="106"/>
      <c r="AN4" s="109"/>
      <c r="AO4" s="79"/>
      <c r="AP4" s="913"/>
      <c r="AQ4" s="76"/>
      <c r="AR4" s="913"/>
      <c r="AS4" s="76"/>
      <c r="AT4" s="913"/>
    </row>
    <row r="5" spans="1:128">
      <c r="A5" t="s">
        <v>13</v>
      </c>
      <c r="B5">
        <f>InputData!$B$1</f>
        <v>97</v>
      </c>
      <c r="C5" s="80">
        <f>InputData!K5*InputData!BY5</f>
        <v>1.52E-2</v>
      </c>
      <c r="D5" s="81">
        <v>0</v>
      </c>
      <c r="E5" s="13">
        <f>InputData!L5*InputData!CD5</f>
        <v>0.4733</v>
      </c>
      <c r="F5" s="81">
        <v>0</v>
      </c>
      <c r="G5" s="82">
        <f t="shared" ref="G5:G68" si="0">C5+D5+E5</f>
        <v>0.48849999999999999</v>
      </c>
      <c r="H5" s="81">
        <f>SQRT((C5-E5)*(C5-E5))</f>
        <v>0.45810000000000001</v>
      </c>
      <c r="I5" s="81">
        <f t="shared" ref="I5:I68" si="1">EXP(-(G5+H5)/2)</f>
        <v>0.62294316019435392</v>
      </c>
      <c r="J5" s="81">
        <f t="shared" ref="J5:J68" si="2">EXP(-(G5-H5)/2)</f>
        <v>0.98491493691606746</v>
      </c>
      <c r="K5" s="83">
        <v>1000</v>
      </c>
      <c r="L5" s="4">
        <v>0</v>
      </c>
      <c r="M5" s="4">
        <v>0</v>
      </c>
      <c r="N5" s="4">
        <f t="shared" ref="N5:N68" si="3">SUM(K5:M5)</f>
        <v>1000</v>
      </c>
      <c r="O5" s="4">
        <f t="shared" ref="O5:O68" si="4">K5+L5</f>
        <v>1000</v>
      </c>
      <c r="P5" s="4">
        <f>IF($B5=100,0,IF(O5&lt;&gt;O6,AVERAGE(O5:O6),O5))</f>
        <v>998.46267584306975</v>
      </c>
      <c r="Q5" s="87">
        <f t="shared" ref="Q5:Q36" si="5">IF(ISERROR(0.5*(L5+L6)/P5),0,0.5*(L5+L6)/P5)</f>
        <v>6.0144535497688584E-3</v>
      </c>
      <c r="R5" s="575">
        <f t="shared" ref="R5:R36" si="6">IF(ISERROR((M6-M5)/P5),0,(M6-M5)/P5)</f>
        <v>3.079382322693567E-3</v>
      </c>
      <c r="S5" s="574">
        <f>((Exposure!BG6*Exposure!BI6-1)*InputData!CH5+1)</f>
        <v>0.92719265652548966</v>
      </c>
      <c r="T5" s="598">
        <f>C5*S5</f>
        <v>1.4093328379187442E-2</v>
      </c>
      <c r="U5" s="572">
        <f t="shared" ref="U5:U68" si="7">D5</f>
        <v>0</v>
      </c>
      <c r="V5" s="572">
        <f t="shared" ref="V5:V68" si="8">E5</f>
        <v>0.4733</v>
      </c>
      <c r="W5" s="573">
        <f t="shared" ref="W5:W68" si="9">F5</f>
        <v>0</v>
      </c>
      <c r="X5" s="87">
        <f t="shared" ref="X5:X68" si="10">T5+U5+V5</f>
        <v>0.48739332837918742</v>
      </c>
      <c r="Y5" s="81">
        <f>SQRT((T5-V5)*(T5-V5))</f>
        <v>0.45920667162081258</v>
      </c>
      <c r="Z5" s="87">
        <f t="shared" ref="Z5:Z68" si="11">EXP(-(X5+Y5)/2)</f>
        <v>0.62294316019435392</v>
      </c>
      <c r="AA5" s="87">
        <f t="shared" ref="AA5:AA68" si="12">EXP(-(X5-Y5)/2)</f>
        <v>0.98600551767174827</v>
      </c>
      <c r="AB5" s="88">
        <f>K5</f>
        <v>1000</v>
      </c>
      <c r="AC5" s="4">
        <v>0</v>
      </c>
      <c r="AD5" s="4">
        <v>0</v>
      </c>
      <c r="AE5" s="4">
        <f t="shared" ref="AE5:AE68" si="13">SUM(AB5:AD5)</f>
        <v>1000</v>
      </c>
      <c r="AF5" s="4">
        <f t="shared" ref="AF5:AF68" si="14">AB5+AC5</f>
        <v>1000</v>
      </c>
      <c r="AG5" s="4">
        <f>IF($B5=100,0,IF(AF5&lt;&gt;AF6,AVERAGE(AF5:AF6),AF5))</f>
        <v>998.57405967084537</v>
      </c>
      <c r="AH5" s="87">
        <f t="shared" ref="AH5:AH36" si="15">IF(ISERROR(0.5*(AC5+AC6)/AG5),0,0.5*(AC5+AC6)/AG5)</f>
        <v>5.5792565218525112E-3</v>
      </c>
      <c r="AI5" s="87">
        <f>IF(ISERROR((AD6-AD5)/AG5),0,(AD6-AD5)/AG5)</f>
        <v>2.8559530769798392E-3</v>
      </c>
      <c r="AJ5" s="599">
        <f>T5-C5</f>
        <v>-1.1066716208125577E-3</v>
      </c>
      <c r="AK5" s="600">
        <f t="shared" ref="AK5:AL7" si="16">AH5-Q5</f>
        <v>-4.351970279163472E-4</v>
      </c>
      <c r="AL5" s="600">
        <f t="shared" si="16"/>
        <v>-2.2342924571372783E-4</v>
      </c>
      <c r="AM5" s="601">
        <f>AK5*InputData!M5</f>
        <v>-8.3607878820132973E-5</v>
      </c>
      <c r="AN5" s="123">
        <f>AK5*LifeTable!G5*InputData!N5*EXP(-InputData!$BT$5*(B5-InputData!$B$1))</f>
        <v>-19024.856943123566</v>
      </c>
      <c r="AO5" s="1021">
        <f>C5*(1-Q5)*LifeTable!G5</f>
        <v>30.268773574894659</v>
      </c>
      <c r="AP5" s="1022">
        <f>R5*LifeTable!G5</f>
        <v>6.1692842337317844</v>
      </c>
      <c r="AQ5" s="1021">
        <f>T5*(1-AH5)*LifeTable!P5</f>
        <v>28.094708931001648</v>
      </c>
      <c r="AR5" s="1023">
        <f>AI5*LifeTable!P5</f>
        <v>5.7252157650632531</v>
      </c>
      <c r="AS5" s="1024">
        <f>(AQ5-AO5)*EXP(-InputData!$BT$6*(B5-InputData!$B$1))</f>
        <v>-2.1740646438930114</v>
      </c>
      <c r="AT5" s="1025">
        <f>(AR5-AP5)*EXP(-InputData!$BT$6*(B5-InputData!$B$1))</f>
        <v>-0.44406846866853122</v>
      </c>
      <c r="AU5">
        <v>0</v>
      </c>
    </row>
    <row r="6" spans="1:128">
      <c r="A6" t="s">
        <v>13</v>
      </c>
      <c r="B6">
        <f>B5+1</f>
        <v>98</v>
      </c>
      <c r="C6" s="80">
        <f>InputData!K6*InputData!BY6</f>
        <v>1.5587682171515731E-2</v>
      </c>
      <c r="D6" s="81">
        <v>0</v>
      </c>
      <c r="E6" s="13">
        <f>InputData!L6*InputData!CD6</f>
        <v>0.48305464322080743</v>
      </c>
      <c r="F6" s="81">
        <v>0</v>
      </c>
      <c r="G6" s="82">
        <f t="shared" si="0"/>
        <v>0.49864232539232317</v>
      </c>
      <c r="H6" s="81">
        <f t="shared" ref="H6:H69" si="17">SQRT((C6-E6)*(C6-E6))</f>
        <v>0.4674669610492917</v>
      </c>
      <c r="I6" s="81">
        <f t="shared" si="1"/>
        <v>0.6168961132620091</v>
      </c>
      <c r="J6" s="81">
        <f t="shared" si="2"/>
        <v>0.98453317696011133</v>
      </c>
      <c r="K6" s="82">
        <f>IF($B6&gt;100,0,IF(H5&gt;0.0000000001,(2*(J5-I5)*(K5*(E5+D5+F5)+L5*D5)+K5*(J5*(H5-G5)+I5*(H5+G5)))/(2*H5),K5))</f>
        <v>984.91493691606752</v>
      </c>
      <c r="L6" s="11">
        <f>IF($B6&gt;100,0,IF(H5&gt;0.0000000001,-((J5-I5)*(2*((E5+D5+F5)*(K5+L5)-G5*K5+F5*K5)-L5*G5)-L5*H5*(J5+I5))/(2*H5),L5))</f>
        <v>12.010414770072128</v>
      </c>
      <c r="M6" s="81">
        <f>IF($B6&gt;100,0,IF(H5&gt;0.0000000001,((2*(L5*(E5+F5)+K5*F5)-G5*(K5+L5))*(J5-I5)-H5*(K5+L5)*(J5+I5)+2*H5*(K5+L5+M5))/(2*H5),M5))</f>
        <v>3.0746483138604663</v>
      </c>
      <c r="N6" s="11">
        <f t="shared" si="3"/>
        <v>1000.0000000000001</v>
      </c>
      <c r="O6" s="11">
        <f t="shared" si="4"/>
        <v>996.92535168613961</v>
      </c>
      <c r="P6" s="11">
        <f t="shared" ref="P6:P69" si="18">IF($B6=100,0,IF(O6&lt;&gt;O7,AVERAGE(O6:O7),O6))</f>
        <v>993.04494558761485</v>
      </c>
      <c r="Q6" s="81">
        <f t="shared" si="5"/>
        <v>1.5857047821276126E-2</v>
      </c>
      <c r="R6" s="81">
        <f t="shared" si="6"/>
        <v>7.8151671095381438E-3</v>
      </c>
      <c r="S6" s="596">
        <f>((Exposure!BG7*Exposure!BI7-1)*InputData!CH6+1)</f>
        <v>0.92912826127722781</v>
      </c>
      <c r="T6" s="89">
        <f t="shared" ref="T6:T69" si="19">C6*S6</f>
        <v>1.4482956033362453E-2</v>
      </c>
      <c r="U6" s="10">
        <f t="shared" si="7"/>
        <v>0</v>
      </c>
      <c r="V6" s="10">
        <f t="shared" si="8"/>
        <v>0.48305464322080743</v>
      </c>
      <c r="W6" s="91">
        <f t="shared" si="9"/>
        <v>0</v>
      </c>
      <c r="X6" s="81">
        <f t="shared" si="10"/>
        <v>0.4975375992541699</v>
      </c>
      <c r="Y6" s="81">
        <f t="shared" ref="Y6:Y69" si="20">SQRT((T6-V6)*(T6-V6))</f>
        <v>0.46857168718744496</v>
      </c>
      <c r="Z6" s="81">
        <f t="shared" si="11"/>
        <v>0.6168961132620091</v>
      </c>
      <c r="AA6" s="81">
        <f t="shared" si="12"/>
        <v>0.9856214174877802</v>
      </c>
      <c r="AB6" s="82">
        <f>IF($B6&gt;100,0,IF(Y5&gt;0.0000000001,(2*(AA5-Z5)*(AB5*(V5+U5+W5)+AC5*U5)+AB5*(AA5*(Y5-X5)+Z5*(Y5+X5)))/(2*Y5),AB5))</f>
        <v>986.00551767174829</v>
      </c>
      <c r="AC6" s="11">
        <f>IF($B6&gt;100,0,IF(Y5&gt;0.0000000001,-((AA5-Z5)*(2*((V5+U5+W5)*(AB5+AC5)-X5*AB5+W5*AB5)-AC5*X5)-AC5*Y5*(AA5+Z5))/(2*Y5),AC5))</f>
        <v>11.142601669942605</v>
      </c>
      <c r="AD6" s="81">
        <f>IF($B6&gt;100,0,IF(Y5&gt;0.0000000001,((2*(AC5*(V5+W5)+AB5*W5)-X5*(AB5+AC5))*(AA5-Z5)-Y5*(AB5+AC5)*(AA5+Z5)+2*Y5*(AB5+AC5+AD5))/(2*Y5),AD5))</f>
        <v>2.8518806583092005</v>
      </c>
      <c r="AE6" s="11">
        <f t="shared" si="13"/>
        <v>1000.0000000000001</v>
      </c>
      <c r="AF6" s="11">
        <f t="shared" si="14"/>
        <v>997.14811934169086</v>
      </c>
      <c r="AG6" s="11">
        <f t="shared" ref="AG6:AG69" si="21">IF($B6=100,0,IF(AF6&lt;&gt;AF7,AVERAGE(AF6:AF7),AF6))</f>
        <v>993.54372065721464</v>
      </c>
      <c r="AH6" s="81">
        <f t="shared" si="15"/>
        <v>1.4721932742390561E-2</v>
      </c>
      <c r="AI6" s="81">
        <f t="shared" ref="AI6:AI36" si="22">IF(ISERROR((AD7-AD6)/AG6),0,(AD7-AD6)/AG6)</f>
        <v>7.2556418193494661E-3</v>
      </c>
      <c r="AJ6" s="82">
        <f>T6-C6</f>
        <v>-1.1047261381532773E-3</v>
      </c>
      <c r="AK6" s="118">
        <f t="shared" si="16"/>
        <v>-1.1351150788855655E-3</v>
      </c>
      <c r="AL6" s="118">
        <f t="shared" si="16"/>
        <v>-5.5952529018867773E-4</v>
      </c>
      <c r="AM6" s="120">
        <f>AK6*InputData!M6</f>
        <v>-2.1807263808017649E-4</v>
      </c>
      <c r="AN6" s="123">
        <f>AK6*LifeTable!G6*InputData!N6*EXP(-InputData!$BT$5*(B6-InputData!$B$1))</f>
        <v>-33406.951148903798</v>
      </c>
      <c r="AO6" s="1026">
        <f>C6*(1-Q6)*LifeTable!G6</f>
        <v>21.320687300880341</v>
      </c>
      <c r="AP6" s="1027">
        <f>R6*LifeTable!G6</f>
        <v>10.86174845288499</v>
      </c>
      <c r="AQ6" s="1026">
        <f>T6*(1-AH6)*LifeTable!P6</f>
        <v>19.893149636267839</v>
      </c>
      <c r="AR6" s="708">
        <f>AI6*LifeTable!P6</f>
        <v>10.114941074983268</v>
      </c>
      <c r="AS6" s="1028">
        <f>(AQ6-AO6)*EXP(-InputData!$BT$6*(B6-InputData!$B$1))</f>
        <v>-1.4275376646125011</v>
      </c>
      <c r="AT6" s="58">
        <f>(AR6-AP6)*EXP(-InputData!$BT$6*(B6-InputData!$B$1))</f>
        <v>-0.7468073779017228</v>
      </c>
      <c r="AU6">
        <v>1</v>
      </c>
    </row>
    <row r="7" spans="1:128">
      <c r="A7" t="s">
        <v>13</v>
      </c>
      <c r="B7">
        <f t="shared" ref="B7:B70" si="23">B6+1</f>
        <v>99</v>
      </c>
      <c r="C7" s="80">
        <f>InputData!K7*InputData!BY7</f>
        <v>1.5935300347838511E-2</v>
      </c>
      <c r="D7" s="81">
        <v>0</v>
      </c>
      <c r="E7" s="13">
        <f>InputData!L7*InputData!CD7</f>
        <v>0.49048197188409753</v>
      </c>
      <c r="F7" s="81">
        <v>0</v>
      </c>
      <c r="G7" s="82">
        <f t="shared" si="0"/>
        <v>0.506417272231936</v>
      </c>
      <c r="H7" s="81">
        <f t="shared" si="17"/>
        <v>0.47454667153625901</v>
      </c>
      <c r="I7" s="81">
        <f t="shared" si="1"/>
        <v>0.61233119663113811</v>
      </c>
      <c r="J7" s="81">
        <f t="shared" si="2"/>
        <v>0.98419099481042038</v>
      </c>
      <c r="K7" s="82">
        <f t="shared" ref="K7:K70" si="24">IF($B7&gt;100,0,IF(H6&gt;0.0000000001,(2*(J6-I6)*(K6*(E6+D6+F6)+L6*D6)+K6*(J6*(H6-G6)+I6*(H6+G6)))/(2*H6),K6))</f>
        <v>969.68143187744363</v>
      </c>
      <c r="L7" s="11">
        <f t="shared" ref="L7:L70" si="25">IF($B7&gt;100,0,IF(H6&gt;0.0000000001,-((J6-I6)*(2*((E6+D6+F6)*(K6+L6)-G6*K6+F6*K6)-L6*G6)-L6*H6*(J6+I6))/(2*H6),L6))</f>
        <v>19.483107611646584</v>
      </c>
      <c r="M7" s="81">
        <f t="shared" ref="M7:M70" si="26">IF($B7&gt;100,0,IF(H6&gt;0.0000000001,((2*(L6*(E6+F6)+K6*F6)-G6*(K6+L6))*(J6-I6)-H6*(K6+L6)*(J6+I6)+2*H6*(K6+L6+M6))/(2*H6),M6))</f>
        <v>10.83546051090989</v>
      </c>
      <c r="N7" s="11">
        <f t="shared" si="3"/>
        <v>1000.0000000000001</v>
      </c>
      <c r="O7" s="11">
        <f t="shared" si="4"/>
        <v>989.1645394890902</v>
      </c>
      <c r="P7" s="11">
        <f t="shared" si="18"/>
        <v>983.77743361357022</v>
      </c>
      <c r="Q7" s="81">
        <f t="shared" si="5"/>
        <v>2.2119689257955773E-2</v>
      </c>
      <c r="R7" s="81">
        <f t="shared" si="6"/>
        <v>1.095187934070062E-2</v>
      </c>
      <c r="S7" s="933">
        <f>((Exposure!BG8*Exposure!BI8-1)*InputData!CH7+1)</f>
        <v>0.9304034058849856</v>
      </c>
      <c r="T7" s="89">
        <f t="shared" si="19"/>
        <v>1.4826257717429146E-2</v>
      </c>
      <c r="U7" s="10">
        <f t="shared" si="7"/>
        <v>0</v>
      </c>
      <c r="V7" s="10">
        <f t="shared" si="8"/>
        <v>0.49048197188409753</v>
      </c>
      <c r="W7" s="91">
        <f t="shared" si="9"/>
        <v>0</v>
      </c>
      <c r="X7" s="81">
        <f t="shared" si="10"/>
        <v>0.50530822960152666</v>
      </c>
      <c r="Y7" s="81">
        <f t="shared" si="20"/>
        <v>0.47565571416666841</v>
      </c>
      <c r="Z7" s="81">
        <f t="shared" si="11"/>
        <v>0.612331196631138</v>
      </c>
      <c r="AA7" s="81">
        <f t="shared" si="12"/>
        <v>0.9852831100693803</v>
      </c>
      <c r="AB7" s="82">
        <f t="shared" ref="AB7:AB70" si="27">IF($B7&gt;100,0,IF(Y6&gt;0.0000000001,(2*(AA6-Z6)*(AB6*(V6+U6+W6)+AC6*U6)+AB6*(AA6*(Y6-X6)+Z6*(Y6+X6)))/(2*Y6),AB6))</f>
        <v>971.8281559784009</v>
      </c>
      <c r="AC7" s="11">
        <f t="shared" ref="AC7:AC70" si="28">IF($B7&gt;100,0,IF(Y6&gt;0.0000000001,-((AA6-Z6)*(2*((V6+U6+W6)*(AB6+AC6)-X6*AB6+W6*AB6)-AC6*X6)-AC6*Y6*(AA6+Z6))/(2*Y6),AC6))</f>
        <v>18.11116599433737</v>
      </c>
      <c r="AD7" s="81">
        <f t="shared" ref="AD7:AD70" si="29">IF($B7&gt;100,0,IF(Y6&gt;0.0000000001,((2*(AC6*(V6+W6)+AB6*W6)-X6*(AB6+AC6))*(AA6-Z6)-Y6*(AB6+AC6)*(AA6+Z6)+2*Y6*(AB6+AC6+AD6))/(2*Y6),AD6))</f>
        <v>10.060678027261751</v>
      </c>
      <c r="AE7" s="11">
        <f t="shared" si="13"/>
        <v>1000</v>
      </c>
      <c r="AF7" s="11">
        <f t="shared" si="14"/>
        <v>989.9393219727383</v>
      </c>
      <c r="AG7" s="11">
        <f t="shared" si="21"/>
        <v>984.9263452555067</v>
      </c>
      <c r="AH7" s="81">
        <f t="shared" si="15"/>
        <v>2.0559236105475862E-2</v>
      </c>
      <c r="AI7" s="81">
        <f t="shared" si="22"/>
        <v>1.0179394106736125E-2</v>
      </c>
      <c r="AJ7" s="82">
        <f t="shared" ref="AJ7:AJ70" si="30">T7-C7</f>
        <v>-1.1090426304093647E-3</v>
      </c>
      <c r="AK7" s="118">
        <f t="shared" si="16"/>
        <v>-1.5604531524799105E-3</v>
      </c>
      <c r="AL7" s="118">
        <f t="shared" si="16"/>
        <v>-7.7248523396449519E-4</v>
      </c>
      <c r="AM7" s="120">
        <f>AK7*InputData!M7</f>
        <v>-2.9978646384991585E-4</v>
      </c>
      <c r="AN7" s="123">
        <f>AK7*LifeTable!G7*InputData!N7*EXP(-InputData!$BT$5*(B7-InputData!$B$1))</f>
        <v>-29872.734463999128</v>
      </c>
      <c r="AO7" s="1026">
        <f>C7*(1-Q7)*LifeTable!G7</f>
        <v>14.516554740247308</v>
      </c>
      <c r="AP7" s="1027">
        <f>R7*LifeTable!G7</f>
        <v>10.202491725912981</v>
      </c>
      <c r="AQ7" s="1026">
        <f>T7*(1-AH7)*LifeTable!P7</f>
        <v>13.628312087759106</v>
      </c>
      <c r="AR7" s="708">
        <f>AI7*LifeTable!P7</f>
        <v>9.5533189845780324</v>
      </c>
      <c r="AS7" s="1028">
        <f>(AQ7-AO7)*EXP(-InputData!$BT$6*(B7-InputData!$B$1))</f>
        <v>-0.88824265248820211</v>
      </c>
      <c r="AT7" s="58">
        <f>(AR7-AP7)*EXP(-InputData!$BT$6*(B7-InputData!$B$1))</f>
        <v>-0.64917274133494907</v>
      </c>
      <c r="AU7">
        <v>2</v>
      </c>
    </row>
    <row r="8" spans="1:128">
      <c r="A8" t="s">
        <v>13</v>
      </c>
      <c r="B8">
        <f t="shared" si="23"/>
        <v>100</v>
      </c>
      <c r="C8" s="80">
        <f>InputData!K8*InputData!BY8</f>
        <v>1.5791240445954195E-2</v>
      </c>
      <c r="D8" s="81">
        <v>0</v>
      </c>
      <c r="E8" s="13">
        <f>InputData!L8*InputData!CD8</f>
        <v>0.48612080447943606</v>
      </c>
      <c r="F8" s="81">
        <v>0</v>
      </c>
      <c r="G8" s="82">
        <f t="shared" si="0"/>
        <v>0.50191204492539021</v>
      </c>
      <c r="H8" s="81">
        <f t="shared" si="17"/>
        <v>0.47032956403348186</v>
      </c>
      <c r="I8" s="81">
        <f t="shared" si="1"/>
        <v>0.61500750716397135</v>
      </c>
      <c r="J8" s="81">
        <f t="shared" si="2"/>
        <v>0.9843327874816421</v>
      </c>
      <c r="K8" s="82">
        <f t="shared" si="24"/>
        <v>954.3517330886541</v>
      </c>
      <c r="L8" s="11">
        <f t="shared" si="25"/>
        <v>24.038594649396195</v>
      </c>
      <c r="M8" s="81">
        <f t="shared" si="26"/>
        <v>21.609672261949825</v>
      </c>
      <c r="N8" s="11">
        <f t="shared" si="3"/>
        <v>1000.0000000000001</v>
      </c>
      <c r="O8" s="11">
        <f t="shared" si="4"/>
        <v>978.39032773805025</v>
      </c>
      <c r="P8" s="11">
        <f t="shared" si="18"/>
        <v>0</v>
      </c>
      <c r="Q8" s="81">
        <f t="shared" si="5"/>
        <v>0</v>
      </c>
      <c r="R8" s="81">
        <f t="shared" si="6"/>
        <v>0</v>
      </c>
      <c r="S8" s="596">
        <f>((Exposure!BG9*Exposure!BI9-1)*InputData!CH8+1)</f>
        <v>0.92606582427096196</v>
      </c>
      <c r="T8" s="89">
        <f t="shared" si="19"/>
        <v>1.4623728099843525E-2</v>
      </c>
      <c r="U8" s="10">
        <f t="shared" si="7"/>
        <v>0</v>
      </c>
      <c r="V8" s="10">
        <f t="shared" si="8"/>
        <v>0.48612080447943606</v>
      </c>
      <c r="W8" s="91">
        <f t="shared" si="9"/>
        <v>0</v>
      </c>
      <c r="X8" s="81">
        <f t="shared" si="10"/>
        <v>0.50074453257927964</v>
      </c>
      <c r="Y8" s="81">
        <f t="shared" si="20"/>
        <v>0.47149707637959254</v>
      </c>
      <c r="Z8" s="81">
        <f t="shared" si="11"/>
        <v>0.61500750716397135</v>
      </c>
      <c r="AA8" s="81">
        <f t="shared" si="12"/>
        <v>0.98548267928953293</v>
      </c>
      <c r="AB8" s="82">
        <f t="shared" si="27"/>
        <v>957.5258679753897</v>
      </c>
      <c r="AC8" s="11">
        <f t="shared" si="28"/>
        <v>22.387500562885428</v>
      </c>
      <c r="AD8" s="81">
        <f t="shared" si="29"/>
        <v>20.086631461724807</v>
      </c>
      <c r="AE8" s="11">
        <f t="shared" si="13"/>
        <v>999.99999999999989</v>
      </c>
      <c r="AF8" s="11">
        <f t="shared" si="14"/>
        <v>979.91336853827511</v>
      </c>
      <c r="AG8" s="11">
        <f t="shared" si="21"/>
        <v>0</v>
      </c>
      <c r="AH8" s="81">
        <f t="shared" si="15"/>
        <v>0</v>
      </c>
      <c r="AI8" s="81">
        <f t="shared" si="22"/>
        <v>0</v>
      </c>
      <c r="AJ8" s="82">
        <f t="shared" si="30"/>
        <v>-1.1675123461106704E-3</v>
      </c>
      <c r="AK8" s="118">
        <f t="shared" ref="AK8:AK71" si="31">AH8-Q8</f>
        <v>0</v>
      </c>
      <c r="AL8" s="118">
        <f t="shared" ref="AL8:AL71" si="32">AI8-R8</f>
        <v>0</v>
      </c>
      <c r="AM8" s="120">
        <f>AK8*InputData!M8</f>
        <v>0</v>
      </c>
      <c r="AN8" s="123">
        <f>AK8*LifeTable!G8*InputData!N8*EXP(-InputData!$BT$5*(B8-InputData!$B$1))</f>
        <v>0</v>
      </c>
      <c r="AO8" s="1026">
        <f>C8*(1-Q8)*LifeTable!G8</f>
        <v>28.238365700577948</v>
      </c>
      <c r="AP8" s="1027">
        <f>R8*LifeTable!G8</f>
        <v>0</v>
      </c>
      <c r="AQ8" s="1026">
        <f>T8*(1-AH8)*LifeTable!P8</f>
        <v>26.430214514232823</v>
      </c>
      <c r="AR8" s="708">
        <f>AI8*LifeTable!P8</f>
        <v>0</v>
      </c>
      <c r="AS8" s="1028">
        <f>(AQ8-AO8)*EXP(-InputData!$BT$6*(B8-InputData!$B$1))</f>
        <v>-1.8081511863451247</v>
      </c>
      <c r="AT8" s="58">
        <f>(AR8-AP8)*EXP(-InputData!$BT$6*(B8-InputData!$B$1))</f>
        <v>0</v>
      </c>
      <c r="AU8">
        <v>3</v>
      </c>
    </row>
    <row r="9" spans="1:128">
      <c r="A9" t="s">
        <v>13</v>
      </c>
      <c r="B9">
        <f t="shared" si="23"/>
        <v>101</v>
      </c>
      <c r="C9" s="80">
        <f>InputData!K9*InputData!BY9</f>
        <v>0</v>
      </c>
      <c r="D9" s="81">
        <v>0</v>
      </c>
      <c r="E9" s="13">
        <f>InputData!L9*InputData!CD9</f>
        <v>0</v>
      </c>
      <c r="F9" s="81">
        <v>0</v>
      </c>
      <c r="G9" s="82">
        <f t="shared" si="0"/>
        <v>0</v>
      </c>
      <c r="H9" s="81">
        <f t="shared" si="17"/>
        <v>0</v>
      </c>
      <c r="I9" s="81">
        <f t="shared" si="1"/>
        <v>1</v>
      </c>
      <c r="J9" s="81">
        <f t="shared" si="2"/>
        <v>1</v>
      </c>
      <c r="K9" s="82">
        <f t="shared" si="24"/>
        <v>0</v>
      </c>
      <c r="L9" s="11">
        <f t="shared" si="25"/>
        <v>0</v>
      </c>
      <c r="M9" s="81">
        <f t="shared" si="26"/>
        <v>0</v>
      </c>
      <c r="N9" s="11">
        <f t="shared" si="3"/>
        <v>0</v>
      </c>
      <c r="O9" s="11">
        <f t="shared" si="4"/>
        <v>0</v>
      </c>
      <c r="P9" s="11">
        <f t="shared" si="18"/>
        <v>0</v>
      </c>
      <c r="Q9" s="81">
        <f t="shared" si="5"/>
        <v>0</v>
      </c>
      <c r="R9" s="81">
        <f t="shared" si="6"/>
        <v>0</v>
      </c>
      <c r="S9" s="596">
        <f>((Exposure!BG10*Exposure!BI10-1)*InputData!CH9+1)</f>
        <v>1</v>
      </c>
      <c r="T9" s="89">
        <f t="shared" si="19"/>
        <v>0</v>
      </c>
      <c r="U9" s="10">
        <f t="shared" si="7"/>
        <v>0</v>
      </c>
      <c r="V9" s="10">
        <f t="shared" si="8"/>
        <v>0</v>
      </c>
      <c r="W9" s="91">
        <f t="shared" si="9"/>
        <v>0</v>
      </c>
      <c r="X9" s="81">
        <f t="shared" si="10"/>
        <v>0</v>
      </c>
      <c r="Y9" s="81">
        <f t="shared" si="20"/>
        <v>0</v>
      </c>
      <c r="Z9" s="81">
        <f t="shared" si="11"/>
        <v>1</v>
      </c>
      <c r="AA9" s="81">
        <f t="shared" si="12"/>
        <v>1</v>
      </c>
      <c r="AB9" s="82">
        <f t="shared" si="27"/>
        <v>0</v>
      </c>
      <c r="AC9" s="11">
        <f t="shared" si="28"/>
        <v>0</v>
      </c>
      <c r="AD9" s="81">
        <f t="shared" si="29"/>
        <v>0</v>
      </c>
      <c r="AE9" s="11">
        <f t="shared" si="13"/>
        <v>0</v>
      </c>
      <c r="AF9" s="11">
        <f t="shared" si="14"/>
        <v>0</v>
      </c>
      <c r="AG9" s="11">
        <f t="shared" si="21"/>
        <v>0</v>
      </c>
      <c r="AH9" s="81">
        <f t="shared" si="15"/>
        <v>0</v>
      </c>
      <c r="AI9" s="81">
        <f t="shared" si="22"/>
        <v>0</v>
      </c>
      <c r="AJ9" s="82">
        <f t="shared" si="30"/>
        <v>0</v>
      </c>
      <c r="AK9" s="118">
        <f t="shared" si="31"/>
        <v>0</v>
      </c>
      <c r="AL9" s="118">
        <f t="shared" si="32"/>
        <v>0</v>
      </c>
      <c r="AM9" s="120">
        <f>AK9*InputData!M9</f>
        <v>0</v>
      </c>
      <c r="AN9" s="123">
        <f>AK9*LifeTable!G9*InputData!N9*EXP(-InputData!$BT$5*(B9-InputData!$B$1))</f>
        <v>0</v>
      </c>
      <c r="AO9" s="1026">
        <f>C9*(1-Q9)*LifeTable!G9</f>
        <v>0</v>
      </c>
      <c r="AP9" s="1027">
        <f>R9*LifeTable!G9</f>
        <v>0</v>
      </c>
      <c r="AQ9" s="1026">
        <f>T9*(1-AH9)*LifeTable!P9</f>
        <v>0</v>
      </c>
      <c r="AR9" s="708">
        <f>AI9*LifeTable!P9</f>
        <v>0</v>
      </c>
      <c r="AS9" s="1028">
        <f>(AQ9-AO9)*EXP(-InputData!$BT$6*(B9-InputData!$B$1))</f>
        <v>0</v>
      </c>
      <c r="AT9" s="58">
        <f>(AR9-AP9)*EXP(-InputData!$BT$6*(B9-InputData!$B$1))</f>
        <v>0</v>
      </c>
      <c r="AU9">
        <v>4</v>
      </c>
    </row>
    <row r="10" spans="1:128">
      <c r="A10" t="s">
        <v>13</v>
      </c>
      <c r="B10">
        <f t="shared" si="23"/>
        <v>102</v>
      </c>
      <c r="C10" s="80">
        <f>InputData!K10*InputData!BY10</f>
        <v>0</v>
      </c>
      <c r="D10" s="81">
        <v>0</v>
      </c>
      <c r="E10" s="13">
        <f>InputData!L10*InputData!CD10</f>
        <v>0</v>
      </c>
      <c r="F10" s="81">
        <v>0</v>
      </c>
      <c r="G10" s="82">
        <f t="shared" si="0"/>
        <v>0</v>
      </c>
      <c r="H10" s="81">
        <f t="shared" si="17"/>
        <v>0</v>
      </c>
      <c r="I10" s="81">
        <f t="shared" si="1"/>
        <v>1</v>
      </c>
      <c r="J10" s="81">
        <f t="shared" si="2"/>
        <v>1</v>
      </c>
      <c r="K10" s="82">
        <f t="shared" si="24"/>
        <v>0</v>
      </c>
      <c r="L10" s="11">
        <f t="shared" si="25"/>
        <v>0</v>
      </c>
      <c r="M10" s="81">
        <f t="shared" si="26"/>
        <v>0</v>
      </c>
      <c r="N10" s="11">
        <f t="shared" si="3"/>
        <v>0</v>
      </c>
      <c r="O10" s="11">
        <f t="shared" si="4"/>
        <v>0</v>
      </c>
      <c r="P10" s="11">
        <f t="shared" si="18"/>
        <v>0</v>
      </c>
      <c r="Q10" s="81">
        <f t="shared" si="5"/>
        <v>0</v>
      </c>
      <c r="R10" s="81">
        <f t="shared" si="6"/>
        <v>0</v>
      </c>
      <c r="S10" s="596">
        <f>((Exposure!BG11*Exposure!BI11-1)*InputData!CH10+1)</f>
        <v>1</v>
      </c>
      <c r="T10" s="89">
        <f t="shared" si="19"/>
        <v>0</v>
      </c>
      <c r="U10" s="10">
        <f t="shared" si="7"/>
        <v>0</v>
      </c>
      <c r="V10" s="10">
        <f t="shared" si="8"/>
        <v>0</v>
      </c>
      <c r="W10" s="91">
        <f t="shared" si="9"/>
        <v>0</v>
      </c>
      <c r="X10" s="81">
        <f t="shared" si="10"/>
        <v>0</v>
      </c>
      <c r="Y10" s="81">
        <f t="shared" si="20"/>
        <v>0</v>
      </c>
      <c r="Z10" s="81">
        <f t="shared" si="11"/>
        <v>1</v>
      </c>
      <c r="AA10" s="81">
        <f t="shared" si="12"/>
        <v>1</v>
      </c>
      <c r="AB10" s="82">
        <f t="shared" si="27"/>
        <v>0</v>
      </c>
      <c r="AC10" s="11">
        <f t="shared" si="28"/>
        <v>0</v>
      </c>
      <c r="AD10" s="81">
        <f t="shared" si="29"/>
        <v>0</v>
      </c>
      <c r="AE10" s="11">
        <f t="shared" si="13"/>
        <v>0</v>
      </c>
      <c r="AF10" s="11">
        <f t="shared" si="14"/>
        <v>0</v>
      </c>
      <c r="AG10" s="11">
        <f t="shared" si="21"/>
        <v>0</v>
      </c>
      <c r="AH10" s="81">
        <f t="shared" si="15"/>
        <v>0</v>
      </c>
      <c r="AI10" s="81">
        <f t="shared" si="22"/>
        <v>0</v>
      </c>
      <c r="AJ10" s="82">
        <f t="shared" si="30"/>
        <v>0</v>
      </c>
      <c r="AK10" s="118">
        <f t="shared" si="31"/>
        <v>0</v>
      </c>
      <c r="AL10" s="118">
        <f t="shared" si="32"/>
        <v>0</v>
      </c>
      <c r="AM10" s="120">
        <f>AK10*InputData!M10</f>
        <v>0</v>
      </c>
      <c r="AN10" s="123">
        <f>AK10*LifeTable!G10*InputData!N10*EXP(-InputData!$BT$5*(B10-InputData!$B$1))</f>
        <v>0</v>
      </c>
      <c r="AO10" s="1026">
        <f>C10*(1-Q10)*LifeTable!G10</f>
        <v>0</v>
      </c>
      <c r="AP10" s="1027">
        <f>R10*LifeTable!G10</f>
        <v>0</v>
      </c>
      <c r="AQ10" s="1026">
        <f>T10*(1-AH10)*LifeTable!P10</f>
        <v>0</v>
      </c>
      <c r="AR10" s="708">
        <f>AI10*LifeTable!P10</f>
        <v>0</v>
      </c>
      <c r="AS10" s="1028">
        <f>(AQ10-AO10)*EXP(-InputData!$BT$6*(B10-InputData!$B$1))</f>
        <v>0</v>
      </c>
      <c r="AT10" s="58">
        <f>(AR10-AP10)*EXP(-InputData!$BT$6*(B10-InputData!$B$1))</f>
        <v>0</v>
      </c>
      <c r="AU10">
        <v>5</v>
      </c>
    </row>
    <row r="11" spans="1:128">
      <c r="A11" t="s">
        <v>13</v>
      </c>
      <c r="B11">
        <f t="shared" si="23"/>
        <v>103</v>
      </c>
      <c r="C11" s="80">
        <f>InputData!K11*InputData!BY11</f>
        <v>0</v>
      </c>
      <c r="D11" s="81">
        <v>0</v>
      </c>
      <c r="E11" s="13">
        <f>InputData!L11*InputData!CD11</f>
        <v>0</v>
      </c>
      <c r="F11" s="81">
        <v>0</v>
      </c>
      <c r="G11" s="82">
        <f t="shared" si="0"/>
        <v>0</v>
      </c>
      <c r="H11" s="81">
        <f t="shared" si="17"/>
        <v>0</v>
      </c>
      <c r="I11" s="81">
        <f t="shared" si="1"/>
        <v>1</v>
      </c>
      <c r="J11" s="81">
        <f t="shared" si="2"/>
        <v>1</v>
      </c>
      <c r="K11" s="82">
        <f t="shared" si="24"/>
        <v>0</v>
      </c>
      <c r="L11" s="11">
        <f t="shared" si="25"/>
        <v>0</v>
      </c>
      <c r="M11" s="81">
        <f t="shared" si="26"/>
        <v>0</v>
      </c>
      <c r="N11" s="11">
        <f t="shared" si="3"/>
        <v>0</v>
      </c>
      <c r="O11" s="11">
        <f t="shared" si="4"/>
        <v>0</v>
      </c>
      <c r="P11" s="11">
        <f t="shared" si="18"/>
        <v>0</v>
      </c>
      <c r="Q11" s="81">
        <f t="shared" si="5"/>
        <v>0</v>
      </c>
      <c r="R11" s="81">
        <f t="shared" si="6"/>
        <v>0</v>
      </c>
      <c r="S11" s="596">
        <f>((Exposure!BG12*Exposure!BI12-1)*InputData!CH11+1)</f>
        <v>1</v>
      </c>
      <c r="T11" s="89">
        <f t="shared" si="19"/>
        <v>0</v>
      </c>
      <c r="U11" s="10">
        <f t="shared" si="7"/>
        <v>0</v>
      </c>
      <c r="V11" s="10">
        <f t="shared" si="8"/>
        <v>0</v>
      </c>
      <c r="W11" s="91">
        <f t="shared" si="9"/>
        <v>0</v>
      </c>
      <c r="X11" s="81">
        <f t="shared" si="10"/>
        <v>0</v>
      </c>
      <c r="Y11" s="81">
        <f t="shared" si="20"/>
        <v>0</v>
      </c>
      <c r="Z11" s="81">
        <f t="shared" si="11"/>
        <v>1</v>
      </c>
      <c r="AA11" s="81">
        <f t="shared" si="12"/>
        <v>1</v>
      </c>
      <c r="AB11" s="82">
        <f t="shared" si="27"/>
        <v>0</v>
      </c>
      <c r="AC11" s="11">
        <f t="shared" si="28"/>
        <v>0</v>
      </c>
      <c r="AD11" s="81">
        <f t="shared" si="29"/>
        <v>0</v>
      </c>
      <c r="AE11" s="11">
        <f t="shared" si="13"/>
        <v>0</v>
      </c>
      <c r="AF11" s="11">
        <f t="shared" si="14"/>
        <v>0</v>
      </c>
      <c r="AG11" s="11">
        <f t="shared" si="21"/>
        <v>0</v>
      </c>
      <c r="AH11" s="81">
        <f t="shared" si="15"/>
        <v>0</v>
      </c>
      <c r="AI11" s="81">
        <f t="shared" si="22"/>
        <v>0</v>
      </c>
      <c r="AJ11" s="82">
        <f t="shared" si="30"/>
        <v>0</v>
      </c>
      <c r="AK11" s="118">
        <f t="shared" si="31"/>
        <v>0</v>
      </c>
      <c r="AL11" s="118">
        <f t="shared" si="32"/>
        <v>0</v>
      </c>
      <c r="AM11" s="120">
        <f>AK11*InputData!M11</f>
        <v>0</v>
      </c>
      <c r="AN11" s="123">
        <f>AK11*LifeTable!G11*InputData!N11*EXP(-InputData!$BT$5*(B11-InputData!$B$1))</f>
        <v>0</v>
      </c>
      <c r="AO11" s="1026">
        <f>C11*(1-Q11)*LifeTable!G11</f>
        <v>0</v>
      </c>
      <c r="AP11" s="1027">
        <f>R11*LifeTable!G11</f>
        <v>0</v>
      </c>
      <c r="AQ11" s="1026">
        <f>T11*(1-AH11)*LifeTable!P11</f>
        <v>0</v>
      </c>
      <c r="AR11" s="708">
        <f>AI11*LifeTable!P11</f>
        <v>0</v>
      </c>
      <c r="AS11" s="1028">
        <f>(AQ11-AO11)*EXP(-InputData!$BT$6*(B11-InputData!$B$1))</f>
        <v>0</v>
      </c>
      <c r="AT11" s="58">
        <f>(AR11-AP11)*EXP(-InputData!$BT$6*(B11-InputData!$B$1))</f>
        <v>0</v>
      </c>
      <c r="AU11">
        <v>6</v>
      </c>
    </row>
    <row r="12" spans="1:128">
      <c r="A12" t="s">
        <v>13</v>
      </c>
      <c r="B12">
        <f t="shared" si="23"/>
        <v>104</v>
      </c>
      <c r="C12" s="80">
        <f>InputData!K12*InputData!BY12</f>
        <v>0</v>
      </c>
      <c r="D12" s="81">
        <v>0</v>
      </c>
      <c r="E12" s="13">
        <f>InputData!L12*InputData!CD12</f>
        <v>0</v>
      </c>
      <c r="F12" s="81">
        <v>0</v>
      </c>
      <c r="G12" s="82">
        <f t="shared" si="0"/>
        <v>0</v>
      </c>
      <c r="H12" s="81">
        <f t="shared" si="17"/>
        <v>0</v>
      </c>
      <c r="I12" s="81">
        <f t="shared" si="1"/>
        <v>1</v>
      </c>
      <c r="J12" s="81">
        <f t="shared" si="2"/>
        <v>1</v>
      </c>
      <c r="K12" s="82">
        <f t="shared" si="24"/>
        <v>0</v>
      </c>
      <c r="L12" s="11">
        <f t="shared" si="25"/>
        <v>0</v>
      </c>
      <c r="M12" s="81">
        <f t="shared" si="26"/>
        <v>0</v>
      </c>
      <c r="N12" s="11">
        <f t="shared" si="3"/>
        <v>0</v>
      </c>
      <c r="O12" s="11">
        <f t="shared" si="4"/>
        <v>0</v>
      </c>
      <c r="P12" s="11">
        <f t="shared" si="18"/>
        <v>0</v>
      </c>
      <c r="Q12" s="81">
        <f t="shared" si="5"/>
        <v>0</v>
      </c>
      <c r="R12" s="81">
        <f t="shared" si="6"/>
        <v>0</v>
      </c>
      <c r="S12" s="596">
        <f>((Exposure!BG13*Exposure!BI13-1)*InputData!CH12+1)</f>
        <v>1</v>
      </c>
      <c r="T12" s="89">
        <f t="shared" si="19"/>
        <v>0</v>
      </c>
      <c r="U12" s="10">
        <f t="shared" si="7"/>
        <v>0</v>
      </c>
      <c r="V12" s="10">
        <f t="shared" si="8"/>
        <v>0</v>
      </c>
      <c r="W12" s="91">
        <f t="shared" si="9"/>
        <v>0</v>
      </c>
      <c r="X12" s="81">
        <f t="shared" si="10"/>
        <v>0</v>
      </c>
      <c r="Y12" s="81">
        <f t="shared" si="20"/>
        <v>0</v>
      </c>
      <c r="Z12" s="81">
        <f t="shared" si="11"/>
        <v>1</v>
      </c>
      <c r="AA12" s="81">
        <f t="shared" si="12"/>
        <v>1</v>
      </c>
      <c r="AB12" s="82">
        <f t="shared" si="27"/>
        <v>0</v>
      </c>
      <c r="AC12" s="11">
        <f t="shared" si="28"/>
        <v>0</v>
      </c>
      <c r="AD12" s="81">
        <f t="shared" si="29"/>
        <v>0</v>
      </c>
      <c r="AE12" s="11">
        <f t="shared" si="13"/>
        <v>0</v>
      </c>
      <c r="AF12" s="11">
        <f t="shared" si="14"/>
        <v>0</v>
      </c>
      <c r="AG12" s="11">
        <f t="shared" si="21"/>
        <v>0</v>
      </c>
      <c r="AH12" s="81">
        <f t="shared" si="15"/>
        <v>0</v>
      </c>
      <c r="AI12" s="81">
        <f t="shared" si="22"/>
        <v>0</v>
      </c>
      <c r="AJ12" s="82">
        <f t="shared" si="30"/>
        <v>0</v>
      </c>
      <c r="AK12" s="118">
        <f t="shared" si="31"/>
        <v>0</v>
      </c>
      <c r="AL12" s="118">
        <f t="shared" si="32"/>
        <v>0</v>
      </c>
      <c r="AM12" s="120">
        <f>AK12*InputData!M12</f>
        <v>0</v>
      </c>
      <c r="AN12" s="123">
        <f>AK12*LifeTable!G12*InputData!N12*EXP(-InputData!$BT$5*(B12-InputData!$B$1))</f>
        <v>0</v>
      </c>
      <c r="AO12" s="1026">
        <f>C12*(1-Q12)*LifeTable!G12</f>
        <v>0</v>
      </c>
      <c r="AP12" s="1027">
        <f>R12*LifeTable!G12</f>
        <v>0</v>
      </c>
      <c r="AQ12" s="1026">
        <f>T12*(1-AH12)*LifeTable!P12</f>
        <v>0</v>
      </c>
      <c r="AR12" s="708">
        <f>AI12*LifeTable!P12</f>
        <v>0</v>
      </c>
      <c r="AS12" s="1028">
        <f>(AQ12-AO12)*EXP(-InputData!$BT$6*(B12-InputData!$B$1))</f>
        <v>0</v>
      </c>
      <c r="AT12" s="58">
        <f>(AR12-AP12)*EXP(-InputData!$BT$6*(B12-InputData!$B$1))</f>
        <v>0</v>
      </c>
      <c r="AU12">
        <v>7</v>
      </c>
    </row>
    <row r="13" spans="1:128">
      <c r="A13" t="s">
        <v>13</v>
      </c>
      <c r="B13">
        <f t="shared" si="23"/>
        <v>105</v>
      </c>
      <c r="C13" s="80">
        <f>InputData!K13*InputData!BY13</f>
        <v>0</v>
      </c>
      <c r="D13" s="81">
        <v>0</v>
      </c>
      <c r="E13" s="13">
        <f>InputData!L13*InputData!CD13</f>
        <v>0</v>
      </c>
      <c r="F13" s="81">
        <v>0</v>
      </c>
      <c r="G13" s="82">
        <f t="shared" si="0"/>
        <v>0</v>
      </c>
      <c r="H13" s="81">
        <f t="shared" si="17"/>
        <v>0</v>
      </c>
      <c r="I13" s="81">
        <f t="shared" si="1"/>
        <v>1</v>
      </c>
      <c r="J13" s="81">
        <f t="shared" si="2"/>
        <v>1</v>
      </c>
      <c r="K13" s="82">
        <f t="shared" si="24"/>
        <v>0</v>
      </c>
      <c r="L13" s="11">
        <f t="shared" si="25"/>
        <v>0</v>
      </c>
      <c r="M13" s="81">
        <f t="shared" si="26"/>
        <v>0</v>
      </c>
      <c r="N13" s="11">
        <f t="shared" si="3"/>
        <v>0</v>
      </c>
      <c r="O13" s="11">
        <f t="shared" si="4"/>
        <v>0</v>
      </c>
      <c r="P13" s="11">
        <f t="shared" si="18"/>
        <v>0</v>
      </c>
      <c r="Q13" s="81">
        <f t="shared" si="5"/>
        <v>0</v>
      </c>
      <c r="R13" s="81">
        <f t="shared" si="6"/>
        <v>0</v>
      </c>
      <c r="S13" s="596">
        <f>((Exposure!BG14*Exposure!BI14-1)*InputData!CH13+1)</f>
        <v>1</v>
      </c>
      <c r="T13" s="89">
        <f t="shared" si="19"/>
        <v>0</v>
      </c>
      <c r="U13" s="10">
        <f t="shared" si="7"/>
        <v>0</v>
      </c>
      <c r="V13" s="10">
        <f t="shared" si="8"/>
        <v>0</v>
      </c>
      <c r="W13" s="91">
        <f t="shared" si="9"/>
        <v>0</v>
      </c>
      <c r="X13" s="81">
        <f t="shared" si="10"/>
        <v>0</v>
      </c>
      <c r="Y13" s="81">
        <f t="shared" si="20"/>
        <v>0</v>
      </c>
      <c r="Z13" s="81">
        <f t="shared" si="11"/>
        <v>1</v>
      </c>
      <c r="AA13" s="81">
        <f t="shared" si="12"/>
        <v>1</v>
      </c>
      <c r="AB13" s="82">
        <f t="shared" si="27"/>
        <v>0</v>
      </c>
      <c r="AC13" s="11">
        <f t="shared" si="28"/>
        <v>0</v>
      </c>
      <c r="AD13" s="81">
        <f t="shared" si="29"/>
        <v>0</v>
      </c>
      <c r="AE13" s="11">
        <f t="shared" si="13"/>
        <v>0</v>
      </c>
      <c r="AF13" s="11">
        <f t="shared" si="14"/>
        <v>0</v>
      </c>
      <c r="AG13" s="11">
        <f t="shared" si="21"/>
        <v>0</v>
      </c>
      <c r="AH13" s="81">
        <f t="shared" si="15"/>
        <v>0</v>
      </c>
      <c r="AI13" s="81">
        <f t="shared" si="22"/>
        <v>0</v>
      </c>
      <c r="AJ13" s="82">
        <f t="shared" si="30"/>
        <v>0</v>
      </c>
      <c r="AK13" s="118">
        <f t="shared" si="31"/>
        <v>0</v>
      </c>
      <c r="AL13" s="118">
        <f t="shared" si="32"/>
        <v>0</v>
      </c>
      <c r="AM13" s="120">
        <f>AK13*InputData!M13</f>
        <v>0</v>
      </c>
      <c r="AN13" s="123">
        <f>AK13*LifeTable!G13*InputData!N13*EXP(-InputData!$BT$5*(B13-InputData!$B$1))</f>
        <v>0</v>
      </c>
      <c r="AO13" s="1026">
        <f>C13*(1-Q13)*LifeTable!G13</f>
        <v>0</v>
      </c>
      <c r="AP13" s="1027">
        <f>R13*LifeTable!G13</f>
        <v>0</v>
      </c>
      <c r="AQ13" s="1026">
        <f>T13*(1-AH13)*LifeTable!P13</f>
        <v>0</v>
      </c>
      <c r="AR13" s="708">
        <f>AI13*LifeTable!P13</f>
        <v>0</v>
      </c>
      <c r="AS13" s="1028">
        <f>(AQ13-AO13)*EXP(-InputData!$BT$6*(B13-InputData!$B$1))</f>
        <v>0</v>
      </c>
      <c r="AT13" s="58">
        <f>(AR13-AP13)*EXP(-InputData!$BT$6*(B13-InputData!$B$1))</f>
        <v>0</v>
      </c>
      <c r="AU13">
        <v>8</v>
      </c>
    </row>
    <row r="14" spans="1:128">
      <c r="A14" t="s">
        <v>13</v>
      </c>
      <c r="B14">
        <f t="shared" si="23"/>
        <v>106</v>
      </c>
      <c r="C14" s="80">
        <f>InputData!K14*InputData!BY14</f>
        <v>0</v>
      </c>
      <c r="D14" s="81">
        <v>0</v>
      </c>
      <c r="E14" s="13">
        <f>InputData!L14*InputData!CD14</f>
        <v>0</v>
      </c>
      <c r="F14" s="81">
        <v>0</v>
      </c>
      <c r="G14" s="82">
        <f t="shared" si="0"/>
        <v>0</v>
      </c>
      <c r="H14" s="81">
        <f t="shared" si="17"/>
        <v>0</v>
      </c>
      <c r="I14" s="81">
        <f t="shared" si="1"/>
        <v>1</v>
      </c>
      <c r="J14" s="81">
        <f t="shared" si="2"/>
        <v>1</v>
      </c>
      <c r="K14" s="82">
        <f t="shared" si="24"/>
        <v>0</v>
      </c>
      <c r="L14" s="11">
        <f t="shared" si="25"/>
        <v>0</v>
      </c>
      <c r="M14" s="81">
        <f t="shared" si="26"/>
        <v>0</v>
      </c>
      <c r="N14" s="11">
        <f t="shared" si="3"/>
        <v>0</v>
      </c>
      <c r="O14" s="11">
        <f t="shared" si="4"/>
        <v>0</v>
      </c>
      <c r="P14" s="11">
        <f t="shared" si="18"/>
        <v>0</v>
      </c>
      <c r="Q14" s="81">
        <f t="shared" si="5"/>
        <v>0</v>
      </c>
      <c r="R14" s="81">
        <f t="shared" si="6"/>
        <v>0</v>
      </c>
      <c r="S14" s="596">
        <f>((Exposure!BG15*Exposure!BI15-1)*InputData!CH14+1)</f>
        <v>1</v>
      </c>
      <c r="T14" s="89">
        <f t="shared" si="19"/>
        <v>0</v>
      </c>
      <c r="U14" s="10">
        <f t="shared" si="7"/>
        <v>0</v>
      </c>
      <c r="V14" s="10">
        <f t="shared" si="8"/>
        <v>0</v>
      </c>
      <c r="W14" s="91">
        <f t="shared" si="9"/>
        <v>0</v>
      </c>
      <c r="X14" s="81">
        <f t="shared" si="10"/>
        <v>0</v>
      </c>
      <c r="Y14" s="81">
        <f t="shared" si="20"/>
        <v>0</v>
      </c>
      <c r="Z14" s="81">
        <f t="shared" si="11"/>
        <v>1</v>
      </c>
      <c r="AA14" s="81">
        <f t="shared" si="12"/>
        <v>1</v>
      </c>
      <c r="AB14" s="82">
        <f t="shared" si="27"/>
        <v>0</v>
      </c>
      <c r="AC14" s="11">
        <f t="shared" si="28"/>
        <v>0</v>
      </c>
      <c r="AD14" s="81">
        <f t="shared" si="29"/>
        <v>0</v>
      </c>
      <c r="AE14" s="11">
        <f t="shared" si="13"/>
        <v>0</v>
      </c>
      <c r="AF14" s="11">
        <f t="shared" si="14"/>
        <v>0</v>
      </c>
      <c r="AG14" s="11">
        <f t="shared" si="21"/>
        <v>0</v>
      </c>
      <c r="AH14" s="81">
        <f t="shared" si="15"/>
        <v>0</v>
      </c>
      <c r="AI14" s="81">
        <f t="shared" si="22"/>
        <v>0</v>
      </c>
      <c r="AJ14" s="82">
        <f t="shared" si="30"/>
        <v>0</v>
      </c>
      <c r="AK14" s="118">
        <f t="shared" si="31"/>
        <v>0</v>
      </c>
      <c r="AL14" s="118">
        <f t="shared" si="32"/>
        <v>0</v>
      </c>
      <c r="AM14" s="120">
        <f>AK14*InputData!M14</f>
        <v>0</v>
      </c>
      <c r="AN14" s="123">
        <f>AK14*LifeTable!G14*InputData!N14*EXP(-InputData!$BT$5*(B14-InputData!$B$1))</f>
        <v>0</v>
      </c>
      <c r="AO14" s="1026">
        <f>C14*(1-Q14)*LifeTable!G14</f>
        <v>0</v>
      </c>
      <c r="AP14" s="1027">
        <f>R14*LifeTable!G14</f>
        <v>0</v>
      </c>
      <c r="AQ14" s="1026">
        <f>T14*(1-AH14)*LifeTable!P14</f>
        <v>0</v>
      </c>
      <c r="AR14" s="708">
        <f>AI14*LifeTable!P14</f>
        <v>0</v>
      </c>
      <c r="AS14" s="1028">
        <f>(AQ14-AO14)*EXP(-InputData!$BT$6*(B14-InputData!$B$1))</f>
        <v>0</v>
      </c>
      <c r="AT14" s="58">
        <f>(AR14-AP14)*EXP(-InputData!$BT$6*(B14-InputData!$B$1))</f>
        <v>0</v>
      </c>
      <c r="AU14">
        <v>9</v>
      </c>
    </row>
    <row r="15" spans="1:128">
      <c r="A15" t="s">
        <v>13</v>
      </c>
      <c r="B15">
        <f t="shared" si="23"/>
        <v>107</v>
      </c>
      <c r="C15" s="80">
        <f>InputData!K15*InputData!BY15</f>
        <v>0</v>
      </c>
      <c r="D15" s="81">
        <v>0</v>
      </c>
      <c r="E15" s="13">
        <f>InputData!L15*InputData!CD15</f>
        <v>0</v>
      </c>
      <c r="F15" s="81">
        <v>0</v>
      </c>
      <c r="G15" s="82">
        <f t="shared" si="0"/>
        <v>0</v>
      </c>
      <c r="H15" s="81">
        <f t="shared" si="17"/>
        <v>0</v>
      </c>
      <c r="I15" s="81">
        <f t="shared" si="1"/>
        <v>1</v>
      </c>
      <c r="J15" s="81">
        <f t="shared" si="2"/>
        <v>1</v>
      </c>
      <c r="K15" s="82">
        <f t="shared" si="24"/>
        <v>0</v>
      </c>
      <c r="L15" s="11">
        <f t="shared" si="25"/>
        <v>0</v>
      </c>
      <c r="M15" s="81">
        <f t="shared" si="26"/>
        <v>0</v>
      </c>
      <c r="N15" s="11">
        <f t="shared" si="3"/>
        <v>0</v>
      </c>
      <c r="O15" s="11">
        <f t="shared" si="4"/>
        <v>0</v>
      </c>
      <c r="P15" s="11">
        <f t="shared" si="18"/>
        <v>0</v>
      </c>
      <c r="Q15" s="81">
        <f t="shared" si="5"/>
        <v>0</v>
      </c>
      <c r="R15" s="81">
        <f t="shared" si="6"/>
        <v>0</v>
      </c>
      <c r="S15" s="596">
        <f>((Exposure!BG16*Exposure!BI16-1)*InputData!CH15+1)</f>
        <v>1</v>
      </c>
      <c r="T15" s="89">
        <f t="shared" si="19"/>
        <v>0</v>
      </c>
      <c r="U15" s="10">
        <f t="shared" si="7"/>
        <v>0</v>
      </c>
      <c r="V15" s="10">
        <f t="shared" si="8"/>
        <v>0</v>
      </c>
      <c r="W15" s="91">
        <f t="shared" si="9"/>
        <v>0</v>
      </c>
      <c r="X15" s="81">
        <f t="shared" si="10"/>
        <v>0</v>
      </c>
      <c r="Y15" s="81">
        <f t="shared" si="20"/>
        <v>0</v>
      </c>
      <c r="Z15" s="81">
        <f t="shared" si="11"/>
        <v>1</v>
      </c>
      <c r="AA15" s="81">
        <f t="shared" si="12"/>
        <v>1</v>
      </c>
      <c r="AB15" s="82">
        <f t="shared" si="27"/>
        <v>0</v>
      </c>
      <c r="AC15" s="11">
        <f t="shared" si="28"/>
        <v>0</v>
      </c>
      <c r="AD15" s="81">
        <f t="shared" si="29"/>
        <v>0</v>
      </c>
      <c r="AE15" s="11">
        <f t="shared" si="13"/>
        <v>0</v>
      </c>
      <c r="AF15" s="11">
        <f t="shared" si="14"/>
        <v>0</v>
      </c>
      <c r="AG15" s="11">
        <f t="shared" si="21"/>
        <v>0</v>
      </c>
      <c r="AH15" s="81">
        <f t="shared" si="15"/>
        <v>0</v>
      </c>
      <c r="AI15" s="81">
        <f t="shared" si="22"/>
        <v>0</v>
      </c>
      <c r="AJ15" s="82">
        <f t="shared" si="30"/>
        <v>0</v>
      </c>
      <c r="AK15" s="118">
        <f t="shared" si="31"/>
        <v>0</v>
      </c>
      <c r="AL15" s="118">
        <f t="shared" si="32"/>
        <v>0</v>
      </c>
      <c r="AM15" s="120">
        <f>AK15*InputData!M15</f>
        <v>0</v>
      </c>
      <c r="AN15" s="123">
        <f>AK15*LifeTable!G15*InputData!N15*EXP(-InputData!$BT$5*(B15-InputData!$B$1))</f>
        <v>0</v>
      </c>
      <c r="AO15" s="1026">
        <f>C15*(1-Q15)*LifeTable!G15</f>
        <v>0</v>
      </c>
      <c r="AP15" s="1027">
        <f>R15*LifeTable!G15</f>
        <v>0</v>
      </c>
      <c r="AQ15" s="1026">
        <f>T15*(1-AH15)*LifeTable!P15</f>
        <v>0</v>
      </c>
      <c r="AR15" s="708">
        <f>AI15*LifeTable!P15</f>
        <v>0</v>
      </c>
      <c r="AS15" s="1028">
        <f>(AQ15-AO15)*EXP(-InputData!$BT$6*(B15-InputData!$B$1))</f>
        <v>0</v>
      </c>
      <c r="AT15" s="58">
        <f>(AR15-AP15)*EXP(-InputData!$BT$6*(B15-InputData!$B$1))</f>
        <v>0</v>
      </c>
      <c r="AU15">
        <v>10</v>
      </c>
    </row>
    <row r="16" spans="1:128">
      <c r="A16" t="s">
        <v>13</v>
      </c>
      <c r="B16">
        <f t="shared" si="23"/>
        <v>108</v>
      </c>
      <c r="C16" s="80">
        <f>InputData!K16*InputData!BY16</f>
        <v>0</v>
      </c>
      <c r="D16" s="81">
        <v>0</v>
      </c>
      <c r="E16" s="13">
        <f>InputData!L16*InputData!CD16</f>
        <v>0</v>
      </c>
      <c r="F16" s="81">
        <v>0</v>
      </c>
      <c r="G16" s="82">
        <f t="shared" si="0"/>
        <v>0</v>
      </c>
      <c r="H16" s="81">
        <f t="shared" si="17"/>
        <v>0</v>
      </c>
      <c r="I16" s="81">
        <f t="shared" si="1"/>
        <v>1</v>
      </c>
      <c r="J16" s="81">
        <f t="shared" si="2"/>
        <v>1</v>
      </c>
      <c r="K16" s="82">
        <f t="shared" si="24"/>
        <v>0</v>
      </c>
      <c r="L16" s="11">
        <f t="shared" si="25"/>
        <v>0</v>
      </c>
      <c r="M16" s="81">
        <f t="shared" si="26"/>
        <v>0</v>
      </c>
      <c r="N16" s="11">
        <f t="shared" si="3"/>
        <v>0</v>
      </c>
      <c r="O16" s="11">
        <f t="shared" si="4"/>
        <v>0</v>
      </c>
      <c r="P16" s="11">
        <f t="shared" si="18"/>
        <v>0</v>
      </c>
      <c r="Q16" s="81">
        <f t="shared" si="5"/>
        <v>0</v>
      </c>
      <c r="R16" s="81">
        <f t="shared" si="6"/>
        <v>0</v>
      </c>
      <c r="S16" s="596">
        <f>((Exposure!BG17*Exposure!BI17-1)*InputData!CH16+1)</f>
        <v>1</v>
      </c>
      <c r="T16" s="89">
        <f t="shared" si="19"/>
        <v>0</v>
      </c>
      <c r="U16" s="10">
        <f t="shared" si="7"/>
        <v>0</v>
      </c>
      <c r="V16" s="10">
        <f t="shared" si="8"/>
        <v>0</v>
      </c>
      <c r="W16" s="91">
        <f t="shared" si="9"/>
        <v>0</v>
      </c>
      <c r="X16" s="81">
        <f t="shared" si="10"/>
        <v>0</v>
      </c>
      <c r="Y16" s="81">
        <f t="shared" si="20"/>
        <v>0</v>
      </c>
      <c r="Z16" s="81">
        <f t="shared" si="11"/>
        <v>1</v>
      </c>
      <c r="AA16" s="81">
        <f t="shared" si="12"/>
        <v>1</v>
      </c>
      <c r="AB16" s="82">
        <f t="shared" si="27"/>
        <v>0</v>
      </c>
      <c r="AC16" s="11">
        <f t="shared" si="28"/>
        <v>0</v>
      </c>
      <c r="AD16" s="81">
        <f t="shared" si="29"/>
        <v>0</v>
      </c>
      <c r="AE16" s="11">
        <f t="shared" si="13"/>
        <v>0</v>
      </c>
      <c r="AF16" s="11">
        <f t="shared" si="14"/>
        <v>0</v>
      </c>
      <c r="AG16" s="11">
        <f t="shared" si="21"/>
        <v>0</v>
      </c>
      <c r="AH16" s="81">
        <f t="shared" si="15"/>
        <v>0</v>
      </c>
      <c r="AI16" s="81">
        <f t="shared" si="22"/>
        <v>0</v>
      </c>
      <c r="AJ16" s="82">
        <f t="shared" si="30"/>
        <v>0</v>
      </c>
      <c r="AK16" s="118">
        <f t="shared" si="31"/>
        <v>0</v>
      </c>
      <c r="AL16" s="118">
        <f t="shared" si="32"/>
        <v>0</v>
      </c>
      <c r="AM16" s="120">
        <f>AK16*InputData!M16</f>
        <v>0</v>
      </c>
      <c r="AN16" s="123">
        <f>AK16*LifeTable!G16*InputData!N16*EXP(-InputData!$BT$5*(B16-InputData!$B$1))</f>
        <v>0</v>
      </c>
      <c r="AO16" s="1026">
        <f>C16*(1-Q16)*LifeTable!G16</f>
        <v>0</v>
      </c>
      <c r="AP16" s="1027">
        <f>R16*LifeTable!G16</f>
        <v>0</v>
      </c>
      <c r="AQ16" s="1026">
        <f>T16*(1-AH16)*LifeTable!P16</f>
        <v>0</v>
      </c>
      <c r="AR16" s="708">
        <f>AI16*LifeTable!P16</f>
        <v>0</v>
      </c>
      <c r="AS16" s="1028">
        <f>(AQ16-AO16)*EXP(-InputData!$BT$6*(B16-InputData!$B$1))</f>
        <v>0</v>
      </c>
      <c r="AT16" s="58">
        <f>(AR16-AP16)*EXP(-InputData!$BT$6*(B16-InputData!$B$1))</f>
        <v>0</v>
      </c>
      <c r="AU16">
        <v>11</v>
      </c>
    </row>
    <row r="17" spans="1:47">
      <c r="A17" t="s">
        <v>13</v>
      </c>
      <c r="B17">
        <f t="shared" si="23"/>
        <v>109</v>
      </c>
      <c r="C17" s="80">
        <f>InputData!K17*InputData!BY17</f>
        <v>0</v>
      </c>
      <c r="D17" s="81">
        <v>0</v>
      </c>
      <c r="E17" s="13">
        <f>InputData!L17*InputData!CD17</f>
        <v>0</v>
      </c>
      <c r="F17" s="81">
        <v>0</v>
      </c>
      <c r="G17" s="82">
        <f t="shared" si="0"/>
        <v>0</v>
      </c>
      <c r="H17" s="81">
        <f t="shared" si="17"/>
        <v>0</v>
      </c>
      <c r="I17" s="81">
        <f t="shared" si="1"/>
        <v>1</v>
      </c>
      <c r="J17" s="81">
        <f t="shared" si="2"/>
        <v>1</v>
      </c>
      <c r="K17" s="82">
        <f t="shared" si="24"/>
        <v>0</v>
      </c>
      <c r="L17" s="11">
        <f t="shared" si="25"/>
        <v>0</v>
      </c>
      <c r="M17" s="81">
        <f t="shared" si="26"/>
        <v>0</v>
      </c>
      <c r="N17" s="11">
        <f t="shared" si="3"/>
        <v>0</v>
      </c>
      <c r="O17" s="11">
        <f t="shared" si="4"/>
        <v>0</v>
      </c>
      <c r="P17" s="11">
        <f t="shared" si="18"/>
        <v>0</v>
      </c>
      <c r="Q17" s="81">
        <f t="shared" si="5"/>
        <v>0</v>
      </c>
      <c r="R17" s="81">
        <f t="shared" si="6"/>
        <v>0</v>
      </c>
      <c r="S17" s="596">
        <f>((Exposure!BG18*Exposure!BI18-1)*InputData!CH17+1)</f>
        <v>1</v>
      </c>
      <c r="T17" s="89">
        <f t="shared" si="19"/>
        <v>0</v>
      </c>
      <c r="U17" s="10">
        <f t="shared" si="7"/>
        <v>0</v>
      </c>
      <c r="V17" s="10">
        <f t="shared" si="8"/>
        <v>0</v>
      </c>
      <c r="W17" s="91">
        <f t="shared" si="9"/>
        <v>0</v>
      </c>
      <c r="X17" s="81">
        <f t="shared" si="10"/>
        <v>0</v>
      </c>
      <c r="Y17" s="81">
        <f t="shared" si="20"/>
        <v>0</v>
      </c>
      <c r="Z17" s="81">
        <f t="shared" si="11"/>
        <v>1</v>
      </c>
      <c r="AA17" s="81">
        <f t="shared" si="12"/>
        <v>1</v>
      </c>
      <c r="AB17" s="82">
        <f t="shared" si="27"/>
        <v>0</v>
      </c>
      <c r="AC17" s="11">
        <f t="shared" si="28"/>
        <v>0</v>
      </c>
      <c r="AD17" s="81">
        <f t="shared" si="29"/>
        <v>0</v>
      </c>
      <c r="AE17" s="11">
        <f t="shared" si="13"/>
        <v>0</v>
      </c>
      <c r="AF17" s="11">
        <f t="shared" si="14"/>
        <v>0</v>
      </c>
      <c r="AG17" s="11">
        <f t="shared" si="21"/>
        <v>0</v>
      </c>
      <c r="AH17" s="81">
        <f t="shared" si="15"/>
        <v>0</v>
      </c>
      <c r="AI17" s="81">
        <f t="shared" si="22"/>
        <v>0</v>
      </c>
      <c r="AJ17" s="82">
        <f t="shared" si="30"/>
        <v>0</v>
      </c>
      <c r="AK17" s="118">
        <f t="shared" si="31"/>
        <v>0</v>
      </c>
      <c r="AL17" s="118">
        <f t="shared" si="32"/>
        <v>0</v>
      </c>
      <c r="AM17" s="120">
        <f>AK17*InputData!M17</f>
        <v>0</v>
      </c>
      <c r="AN17" s="123">
        <f>AK17*LifeTable!G17*InputData!N17*EXP(-InputData!$BT$5*(B17-InputData!$B$1))</f>
        <v>0</v>
      </c>
      <c r="AO17" s="1026">
        <f>C17*(1-Q17)*LifeTable!G17</f>
        <v>0</v>
      </c>
      <c r="AP17" s="1027">
        <f>R17*LifeTable!G17</f>
        <v>0</v>
      </c>
      <c r="AQ17" s="1026">
        <f>T17*(1-AH17)*LifeTable!P17</f>
        <v>0</v>
      </c>
      <c r="AR17" s="708">
        <f>AI17*LifeTable!P17</f>
        <v>0</v>
      </c>
      <c r="AS17" s="1028">
        <f>(AQ17-AO17)*EXP(-InputData!$BT$6*(B17-InputData!$B$1))</f>
        <v>0</v>
      </c>
      <c r="AT17" s="58">
        <f>(AR17-AP17)*EXP(-InputData!$BT$6*(B17-InputData!$B$1))</f>
        <v>0</v>
      </c>
      <c r="AU17">
        <v>12</v>
      </c>
    </row>
    <row r="18" spans="1:47">
      <c r="A18" t="s">
        <v>13</v>
      </c>
      <c r="B18">
        <f t="shared" si="23"/>
        <v>110</v>
      </c>
      <c r="C18" s="80">
        <f>InputData!K18*InputData!BY18</f>
        <v>0</v>
      </c>
      <c r="D18" s="81">
        <v>0</v>
      </c>
      <c r="E18" s="13">
        <f>InputData!L18*InputData!CD18</f>
        <v>0</v>
      </c>
      <c r="F18" s="81">
        <v>0</v>
      </c>
      <c r="G18" s="82">
        <f t="shared" si="0"/>
        <v>0</v>
      </c>
      <c r="H18" s="81">
        <f t="shared" si="17"/>
        <v>0</v>
      </c>
      <c r="I18" s="81">
        <f t="shared" si="1"/>
        <v>1</v>
      </c>
      <c r="J18" s="81">
        <f t="shared" si="2"/>
        <v>1</v>
      </c>
      <c r="K18" s="82">
        <f t="shared" si="24"/>
        <v>0</v>
      </c>
      <c r="L18" s="11">
        <f t="shared" si="25"/>
        <v>0</v>
      </c>
      <c r="M18" s="81">
        <f t="shared" si="26"/>
        <v>0</v>
      </c>
      <c r="N18" s="11">
        <f t="shared" si="3"/>
        <v>0</v>
      </c>
      <c r="O18" s="11">
        <f t="shared" si="4"/>
        <v>0</v>
      </c>
      <c r="P18" s="11">
        <f t="shared" si="18"/>
        <v>0</v>
      </c>
      <c r="Q18" s="81">
        <f t="shared" si="5"/>
        <v>0</v>
      </c>
      <c r="R18" s="81">
        <f t="shared" si="6"/>
        <v>0</v>
      </c>
      <c r="S18" s="596">
        <f>((Exposure!BG19*Exposure!BI19-1)*InputData!CH18+1)</f>
        <v>1</v>
      </c>
      <c r="T18" s="89">
        <f t="shared" si="19"/>
        <v>0</v>
      </c>
      <c r="U18" s="10">
        <f t="shared" si="7"/>
        <v>0</v>
      </c>
      <c r="V18" s="10">
        <f t="shared" si="8"/>
        <v>0</v>
      </c>
      <c r="W18" s="91">
        <f t="shared" si="9"/>
        <v>0</v>
      </c>
      <c r="X18" s="81">
        <f t="shared" si="10"/>
        <v>0</v>
      </c>
      <c r="Y18" s="81">
        <f t="shared" si="20"/>
        <v>0</v>
      </c>
      <c r="Z18" s="81">
        <f t="shared" si="11"/>
        <v>1</v>
      </c>
      <c r="AA18" s="81">
        <f t="shared" si="12"/>
        <v>1</v>
      </c>
      <c r="AB18" s="82">
        <f t="shared" si="27"/>
        <v>0</v>
      </c>
      <c r="AC18" s="11">
        <f t="shared" si="28"/>
        <v>0</v>
      </c>
      <c r="AD18" s="81">
        <f t="shared" si="29"/>
        <v>0</v>
      </c>
      <c r="AE18" s="11">
        <f t="shared" si="13"/>
        <v>0</v>
      </c>
      <c r="AF18" s="11">
        <f t="shared" si="14"/>
        <v>0</v>
      </c>
      <c r="AG18" s="11">
        <f t="shared" si="21"/>
        <v>0</v>
      </c>
      <c r="AH18" s="81">
        <f t="shared" si="15"/>
        <v>0</v>
      </c>
      <c r="AI18" s="81">
        <f t="shared" si="22"/>
        <v>0</v>
      </c>
      <c r="AJ18" s="82">
        <f t="shared" si="30"/>
        <v>0</v>
      </c>
      <c r="AK18" s="118">
        <f t="shared" si="31"/>
        <v>0</v>
      </c>
      <c r="AL18" s="118">
        <f t="shared" si="32"/>
        <v>0</v>
      </c>
      <c r="AM18" s="120">
        <f>AK18*InputData!M18</f>
        <v>0</v>
      </c>
      <c r="AN18" s="123">
        <f>AK18*LifeTable!G18*InputData!N18*EXP(-InputData!$BT$5*(B18-InputData!$B$1))</f>
        <v>0</v>
      </c>
      <c r="AO18" s="1026">
        <f>C18*(1-Q18)*LifeTable!G18</f>
        <v>0</v>
      </c>
      <c r="AP18" s="1027">
        <f>R18*LifeTable!G18</f>
        <v>0</v>
      </c>
      <c r="AQ18" s="1026">
        <f>T18*(1-AH18)*LifeTable!P18</f>
        <v>0</v>
      </c>
      <c r="AR18" s="708">
        <f>AI18*LifeTable!P18</f>
        <v>0</v>
      </c>
      <c r="AS18" s="1028">
        <f>(AQ18-AO18)*EXP(-InputData!$BT$6*(B18-InputData!$B$1))</f>
        <v>0</v>
      </c>
      <c r="AT18" s="58">
        <f>(AR18-AP18)*EXP(-InputData!$BT$6*(B18-InputData!$B$1))</f>
        <v>0</v>
      </c>
      <c r="AU18">
        <v>13</v>
      </c>
    </row>
    <row r="19" spans="1:47">
      <c r="A19" t="s">
        <v>13</v>
      </c>
      <c r="B19">
        <f t="shared" si="23"/>
        <v>111</v>
      </c>
      <c r="C19" s="80">
        <f>InputData!K19*InputData!BY19</f>
        <v>0</v>
      </c>
      <c r="D19" s="81">
        <v>0</v>
      </c>
      <c r="E19" s="13">
        <f>InputData!L19*InputData!CD19</f>
        <v>0</v>
      </c>
      <c r="F19" s="81">
        <v>0</v>
      </c>
      <c r="G19" s="82">
        <f t="shared" si="0"/>
        <v>0</v>
      </c>
      <c r="H19" s="81">
        <f t="shared" si="17"/>
        <v>0</v>
      </c>
      <c r="I19" s="81">
        <f t="shared" si="1"/>
        <v>1</v>
      </c>
      <c r="J19" s="81">
        <f t="shared" si="2"/>
        <v>1</v>
      </c>
      <c r="K19" s="82">
        <f t="shared" si="24"/>
        <v>0</v>
      </c>
      <c r="L19" s="11">
        <f t="shared" si="25"/>
        <v>0</v>
      </c>
      <c r="M19" s="81">
        <f t="shared" si="26"/>
        <v>0</v>
      </c>
      <c r="N19" s="11">
        <f t="shared" si="3"/>
        <v>0</v>
      </c>
      <c r="O19" s="11">
        <f t="shared" si="4"/>
        <v>0</v>
      </c>
      <c r="P19" s="11">
        <f t="shared" si="18"/>
        <v>0</v>
      </c>
      <c r="Q19" s="81">
        <f t="shared" si="5"/>
        <v>0</v>
      </c>
      <c r="R19" s="81">
        <f t="shared" si="6"/>
        <v>0</v>
      </c>
      <c r="S19" s="596">
        <f>((Exposure!BG20*Exposure!BI20-1)*InputData!CH19+1)</f>
        <v>1</v>
      </c>
      <c r="T19" s="89">
        <f t="shared" si="19"/>
        <v>0</v>
      </c>
      <c r="U19" s="10">
        <f t="shared" si="7"/>
        <v>0</v>
      </c>
      <c r="V19" s="10">
        <f t="shared" si="8"/>
        <v>0</v>
      </c>
      <c r="W19" s="91">
        <f t="shared" si="9"/>
        <v>0</v>
      </c>
      <c r="X19" s="81">
        <f t="shared" si="10"/>
        <v>0</v>
      </c>
      <c r="Y19" s="81">
        <f t="shared" si="20"/>
        <v>0</v>
      </c>
      <c r="Z19" s="81">
        <f t="shared" si="11"/>
        <v>1</v>
      </c>
      <c r="AA19" s="81">
        <f t="shared" si="12"/>
        <v>1</v>
      </c>
      <c r="AB19" s="82">
        <f t="shared" si="27"/>
        <v>0</v>
      </c>
      <c r="AC19" s="11">
        <f t="shared" si="28"/>
        <v>0</v>
      </c>
      <c r="AD19" s="81">
        <f t="shared" si="29"/>
        <v>0</v>
      </c>
      <c r="AE19" s="11">
        <f t="shared" si="13"/>
        <v>0</v>
      </c>
      <c r="AF19" s="11">
        <f t="shared" si="14"/>
        <v>0</v>
      </c>
      <c r="AG19" s="11">
        <f t="shared" si="21"/>
        <v>0</v>
      </c>
      <c r="AH19" s="81">
        <f t="shared" si="15"/>
        <v>0</v>
      </c>
      <c r="AI19" s="81">
        <f t="shared" si="22"/>
        <v>0</v>
      </c>
      <c r="AJ19" s="82">
        <f t="shared" si="30"/>
        <v>0</v>
      </c>
      <c r="AK19" s="118">
        <f t="shared" si="31"/>
        <v>0</v>
      </c>
      <c r="AL19" s="118">
        <f t="shared" si="32"/>
        <v>0</v>
      </c>
      <c r="AM19" s="120">
        <f>AK19*InputData!M19</f>
        <v>0</v>
      </c>
      <c r="AN19" s="123">
        <f>AK19*LifeTable!G19*InputData!N19*EXP(-InputData!$BT$5*(B19-InputData!$B$1))</f>
        <v>0</v>
      </c>
      <c r="AO19" s="1026">
        <f>C19*(1-Q19)*LifeTable!G19</f>
        <v>0</v>
      </c>
      <c r="AP19" s="1027">
        <f>R19*LifeTable!G19</f>
        <v>0</v>
      </c>
      <c r="AQ19" s="1026">
        <f>T19*(1-AH19)*LifeTable!P19</f>
        <v>0</v>
      </c>
      <c r="AR19" s="708">
        <f>AI19*LifeTable!P19</f>
        <v>0</v>
      </c>
      <c r="AS19" s="1028">
        <f>(AQ19-AO19)*EXP(-InputData!$BT$6*(B19-InputData!$B$1))</f>
        <v>0</v>
      </c>
      <c r="AT19" s="58">
        <f>(AR19-AP19)*EXP(-InputData!$BT$6*(B19-InputData!$B$1))</f>
        <v>0</v>
      </c>
      <c r="AU19">
        <v>14</v>
      </c>
    </row>
    <row r="20" spans="1:47">
      <c r="A20" t="s">
        <v>13</v>
      </c>
      <c r="B20">
        <f t="shared" si="23"/>
        <v>112</v>
      </c>
      <c r="C20" s="80">
        <f>InputData!K20*InputData!BY20</f>
        <v>0</v>
      </c>
      <c r="D20" s="81">
        <v>0</v>
      </c>
      <c r="E20" s="13">
        <f>InputData!L20*InputData!CD20</f>
        <v>0</v>
      </c>
      <c r="F20" s="81">
        <v>0</v>
      </c>
      <c r="G20" s="82">
        <f t="shared" si="0"/>
        <v>0</v>
      </c>
      <c r="H20" s="81">
        <f t="shared" si="17"/>
        <v>0</v>
      </c>
      <c r="I20" s="81">
        <f t="shared" si="1"/>
        <v>1</v>
      </c>
      <c r="J20" s="81">
        <f t="shared" si="2"/>
        <v>1</v>
      </c>
      <c r="K20" s="82">
        <f t="shared" si="24"/>
        <v>0</v>
      </c>
      <c r="L20" s="11">
        <f t="shared" si="25"/>
        <v>0</v>
      </c>
      <c r="M20" s="81">
        <f t="shared" si="26"/>
        <v>0</v>
      </c>
      <c r="N20" s="11">
        <f t="shared" si="3"/>
        <v>0</v>
      </c>
      <c r="O20" s="11">
        <f t="shared" si="4"/>
        <v>0</v>
      </c>
      <c r="P20" s="11">
        <f t="shared" si="18"/>
        <v>0</v>
      </c>
      <c r="Q20" s="81">
        <f t="shared" si="5"/>
        <v>0</v>
      </c>
      <c r="R20" s="81">
        <f t="shared" si="6"/>
        <v>0</v>
      </c>
      <c r="S20" s="596">
        <f>((Exposure!BG21*Exposure!BI21-1)*InputData!CH20+1)</f>
        <v>1</v>
      </c>
      <c r="T20" s="89">
        <f t="shared" si="19"/>
        <v>0</v>
      </c>
      <c r="U20" s="10">
        <f t="shared" si="7"/>
        <v>0</v>
      </c>
      <c r="V20" s="10">
        <f t="shared" si="8"/>
        <v>0</v>
      </c>
      <c r="W20" s="91">
        <f t="shared" si="9"/>
        <v>0</v>
      </c>
      <c r="X20" s="81">
        <f t="shared" si="10"/>
        <v>0</v>
      </c>
      <c r="Y20" s="81">
        <f t="shared" si="20"/>
        <v>0</v>
      </c>
      <c r="Z20" s="81">
        <f t="shared" si="11"/>
        <v>1</v>
      </c>
      <c r="AA20" s="81">
        <f t="shared" si="12"/>
        <v>1</v>
      </c>
      <c r="AB20" s="82">
        <f t="shared" si="27"/>
        <v>0</v>
      </c>
      <c r="AC20" s="11">
        <f t="shared" si="28"/>
        <v>0</v>
      </c>
      <c r="AD20" s="81">
        <f t="shared" si="29"/>
        <v>0</v>
      </c>
      <c r="AE20" s="11">
        <f t="shared" si="13"/>
        <v>0</v>
      </c>
      <c r="AF20" s="11">
        <f t="shared" si="14"/>
        <v>0</v>
      </c>
      <c r="AG20" s="11">
        <f t="shared" si="21"/>
        <v>0</v>
      </c>
      <c r="AH20" s="81">
        <f t="shared" si="15"/>
        <v>0</v>
      </c>
      <c r="AI20" s="81">
        <f t="shared" si="22"/>
        <v>0</v>
      </c>
      <c r="AJ20" s="82">
        <f t="shared" si="30"/>
        <v>0</v>
      </c>
      <c r="AK20" s="118">
        <f t="shared" si="31"/>
        <v>0</v>
      </c>
      <c r="AL20" s="118">
        <f t="shared" si="32"/>
        <v>0</v>
      </c>
      <c r="AM20" s="120">
        <f>AK20*InputData!M20</f>
        <v>0</v>
      </c>
      <c r="AN20" s="123">
        <f>AK20*LifeTable!G20*InputData!N20*EXP(-InputData!$BT$5*(B20-InputData!$B$1))</f>
        <v>0</v>
      </c>
      <c r="AO20" s="1026">
        <f>C20*(1-Q20)*LifeTable!G20</f>
        <v>0</v>
      </c>
      <c r="AP20" s="1027">
        <f>R20*LifeTable!G20</f>
        <v>0</v>
      </c>
      <c r="AQ20" s="1026">
        <f>T20*(1-AH20)*LifeTable!P20</f>
        <v>0</v>
      </c>
      <c r="AR20" s="708">
        <f>AI20*LifeTable!P20</f>
        <v>0</v>
      </c>
      <c r="AS20" s="1028">
        <f>(AQ20-AO20)*EXP(-InputData!$BT$6*(B20-InputData!$B$1))</f>
        <v>0</v>
      </c>
      <c r="AT20" s="58">
        <f>(AR20-AP20)*EXP(-InputData!$BT$6*(B20-InputData!$B$1))</f>
        <v>0</v>
      </c>
      <c r="AU20">
        <v>15</v>
      </c>
    </row>
    <row r="21" spans="1:47">
      <c r="A21" t="s">
        <v>13</v>
      </c>
      <c r="B21">
        <f t="shared" si="23"/>
        <v>113</v>
      </c>
      <c r="C21" s="80">
        <f>InputData!K21*InputData!BY21</f>
        <v>0</v>
      </c>
      <c r="D21" s="81">
        <v>0</v>
      </c>
      <c r="E21" s="13">
        <f>InputData!L21*InputData!CD21</f>
        <v>0</v>
      </c>
      <c r="F21" s="81">
        <v>0</v>
      </c>
      <c r="G21" s="82">
        <f t="shared" si="0"/>
        <v>0</v>
      </c>
      <c r="H21" s="81">
        <f t="shared" si="17"/>
        <v>0</v>
      </c>
      <c r="I21" s="81">
        <f t="shared" si="1"/>
        <v>1</v>
      </c>
      <c r="J21" s="81">
        <f t="shared" si="2"/>
        <v>1</v>
      </c>
      <c r="K21" s="82">
        <f t="shared" si="24"/>
        <v>0</v>
      </c>
      <c r="L21" s="11">
        <f t="shared" si="25"/>
        <v>0</v>
      </c>
      <c r="M21" s="81">
        <f t="shared" si="26"/>
        <v>0</v>
      </c>
      <c r="N21" s="11">
        <f t="shared" si="3"/>
        <v>0</v>
      </c>
      <c r="O21" s="11">
        <f t="shared" si="4"/>
        <v>0</v>
      </c>
      <c r="P21" s="11">
        <f t="shared" si="18"/>
        <v>0</v>
      </c>
      <c r="Q21" s="81">
        <f t="shared" si="5"/>
        <v>0</v>
      </c>
      <c r="R21" s="81">
        <f t="shared" si="6"/>
        <v>0</v>
      </c>
      <c r="S21" s="596">
        <f>((Exposure!BG22*Exposure!BI22-1)*InputData!CH21+1)</f>
        <v>1</v>
      </c>
      <c r="T21" s="89">
        <f t="shared" si="19"/>
        <v>0</v>
      </c>
      <c r="U21" s="10">
        <f t="shared" si="7"/>
        <v>0</v>
      </c>
      <c r="V21" s="10">
        <f t="shared" si="8"/>
        <v>0</v>
      </c>
      <c r="W21" s="91">
        <f t="shared" si="9"/>
        <v>0</v>
      </c>
      <c r="X21" s="81">
        <f t="shared" si="10"/>
        <v>0</v>
      </c>
      <c r="Y21" s="81">
        <f t="shared" si="20"/>
        <v>0</v>
      </c>
      <c r="Z21" s="81">
        <f t="shared" si="11"/>
        <v>1</v>
      </c>
      <c r="AA21" s="81">
        <f t="shared" si="12"/>
        <v>1</v>
      </c>
      <c r="AB21" s="82">
        <f t="shared" si="27"/>
        <v>0</v>
      </c>
      <c r="AC21" s="11">
        <f t="shared" si="28"/>
        <v>0</v>
      </c>
      <c r="AD21" s="81">
        <f t="shared" si="29"/>
        <v>0</v>
      </c>
      <c r="AE21" s="11">
        <f t="shared" si="13"/>
        <v>0</v>
      </c>
      <c r="AF21" s="11">
        <f t="shared" si="14"/>
        <v>0</v>
      </c>
      <c r="AG21" s="11">
        <f t="shared" si="21"/>
        <v>0</v>
      </c>
      <c r="AH21" s="81">
        <f t="shared" si="15"/>
        <v>0</v>
      </c>
      <c r="AI21" s="81">
        <f t="shared" si="22"/>
        <v>0</v>
      </c>
      <c r="AJ21" s="82">
        <f t="shared" si="30"/>
        <v>0</v>
      </c>
      <c r="AK21" s="118">
        <f t="shared" si="31"/>
        <v>0</v>
      </c>
      <c r="AL21" s="118">
        <f t="shared" si="32"/>
        <v>0</v>
      </c>
      <c r="AM21" s="120">
        <f>AK21*InputData!M21</f>
        <v>0</v>
      </c>
      <c r="AN21" s="123">
        <f>AK21*LifeTable!G21*InputData!N21*EXP(-InputData!$BT$5*(B21-InputData!$B$1))</f>
        <v>0</v>
      </c>
      <c r="AO21" s="1026">
        <f>C21*(1-Q21)*LifeTable!G21</f>
        <v>0</v>
      </c>
      <c r="AP21" s="1027">
        <f>R21*LifeTable!G21</f>
        <v>0</v>
      </c>
      <c r="AQ21" s="1026">
        <f>T21*(1-AH21)*LifeTable!P21</f>
        <v>0</v>
      </c>
      <c r="AR21" s="708">
        <f>AI21*LifeTable!P21</f>
        <v>0</v>
      </c>
      <c r="AS21" s="1028">
        <f>(AQ21-AO21)*EXP(-InputData!$BT$6*(B21-InputData!$B$1))</f>
        <v>0</v>
      </c>
      <c r="AT21" s="58">
        <f>(AR21-AP21)*EXP(-InputData!$BT$6*(B21-InputData!$B$1))</f>
        <v>0</v>
      </c>
      <c r="AU21">
        <v>16</v>
      </c>
    </row>
    <row r="22" spans="1:47">
      <c r="A22" t="s">
        <v>13</v>
      </c>
      <c r="B22">
        <f t="shared" si="23"/>
        <v>114</v>
      </c>
      <c r="C22" s="80">
        <f>InputData!K22*InputData!BY22</f>
        <v>0</v>
      </c>
      <c r="D22" s="81">
        <v>0</v>
      </c>
      <c r="E22" s="13">
        <f>InputData!L22*InputData!CD22</f>
        <v>0</v>
      </c>
      <c r="F22" s="81">
        <v>0</v>
      </c>
      <c r="G22" s="82">
        <f t="shared" si="0"/>
        <v>0</v>
      </c>
      <c r="H22" s="81">
        <f t="shared" si="17"/>
        <v>0</v>
      </c>
      <c r="I22" s="81">
        <f t="shared" si="1"/>
        <v>1</v>
      </c>
      <c r="J22" s="81">
        <f t="shared" si="2"/>
        <v>1</v>
      </c>
      <c r="K22" s="82">
        <f t="shared" si="24"/>
        <v>0</v>
      </c>
      <c r="L22" s="11">
        <f t="shared" si="25"/>
        <v>0</v>
      </c>
      <c r="M22" s="81">
        <f t="shared" si="26"/>
        <v>0</v>
      </c>
      <c r="N22" s="11">
        <f t="shared" si="3"/>
        <v>0</v>
      </c>
      <c r="O22" s="11">
        <f t="shared" si="4"/>
        <v>0</v>
      </c>
      <c r="P22" s="11">
        <f t="shared" si="18"/>
        <v>0</v>
      </c>
      <c r="Q22" s="81">
        <f t="shared" si="5"/>
        <v>0</v>
      </c>
      <c r="R22" s="81">
        <f t="shared" si="6"/>
        <v>0</v>
      </c>
      <c r="S22" s="596">
        <f>((Exposure!BG23*Exposure!BI23-1)*InputData!CH22+1)</f>
        <v>1</v>
      </c>
      <c r="T22" s="89">
        <f t="shared" si="19"/>
        <v>0</v>
      </c>
      <c r="U22" s="10">
        <f t="shared" si="7"/>
        <v>0</v>
      </c>
      <c r="V22" s="10">
        <f t="shared" si="8"/>
        <v>0</v>
      </c>
      <c r="W22" s="91">
        <f t="shared" si="9"/>
        <v>0</v>
      </c>
      <c r="X22" s="81">
        <f t="shared" si="10"/>
        <v>0</v>
      </c>
      <c r="Y22" s="81">
        <f t="shared" si="20"/>
        <v>0</v>
      </c>
      <c r="Z22" s="81">
        <f t="shared" si="11"/>
        <v>1</v>
      </c>
      <c r="AA22" s="81">
        <f t="shared" si="12"/>
        <v>1</v>
      </c>
      <c r="AB22" s="82">
        <f t="shared" si="27"/>
        <v>0</v>
      </c>
      <c r="AC22" s="11">
        <f t="shared" si="28"/>
        <v>0</v>
      </c>
      <c r="AD22" s="81">
        <f t="shared" si="29"/>
        <v>0</v>
      </c>
      <c r="AE22" s="11">
        <f t="shared" si="13"/>
        <v>0</v>
      </c>
      <c r="AF22" s="11">
        <f t="shared" si="14"/>
        <v>0</v>
      </c>
      <c r="AG22" s="11">
        <f t="shared" si="21"/>
        <v>0</v>
      </c>
      <c r="AH22" s="81">
        <f t="shared" si="15"/>
        <v>0</v>
      </c>
      <c r="AI22" s="81">
        <f t="shared" si="22"/>
        <v>0</v>
      </c>
      <c r="AJ22" s="82">
        <f t="shared" si="30"/>
        <v>0</v>
      </c>
      <c r="AK22" s="118">
        <f t="shared" si="31"/>
        <v>0</v>
      </c>
      <c r="AL22" s="118">
        <f t="shared" si="32"/>
        <v>0</v>
      </c>
      <c r="AM22" s="120">
        <f>AK22*InputData!M22</f>
        <v>0</v>
      </c>
      <c r="AN22" s="123">
        <f>AK22*LifeTable!G22*InputData!N22*EXP(-InputData!$BT$5*(B22-InputData!$B$1))</f>
        <v>0</v>
      </c>
      <c r="AO22" s="1026">
        <f>C22*(1-Q22)*LifeTable!G22</f>
        <v>0</v>
      </c>
      <c r="AP22" s="1027">
        <f>R22*LifeTable!G22</f>
        <v>0</v>
      </c>
      <c r="AQ22" s="1026">
        <f>T22*(1-AH22)*LifeTable!P22</f>
        <v>0</v>
      </c>
      <c r="AR22" s="708">
        <f>AI22*LifeTable!P22</f>
        <v>0</v>
      </c>
      <c r="AS22" s="1028">
        <f>(AQ22-AO22)*EXP(-InputData!$BT$6*(B22-InputData!$B$1))</f>
        <v>0</v>
      </c>
      <c r="AT22" s="58">
        <f>(AR22-AP22)*EXP(-InputData!$BT$6*(B22-InputData!$B$1))</f>
        <v>0</v>
      </c>
      <c r="AU22">
        <v>17</v>
      </c>
    </row>
    <row r="23" spans="1:47">
      <c r="A23" t="s">
        <v>13</v>
      </c>
      <c r="B23">
        <f t="shared" si="23"/>
        <v>115</v>
      </c>
      <c r="C23" s="80">
        <f>InputData!K23*InputData!BY23</f>
        <v>0</v>
      </c>
      <c r="D23" s="81">
        <v>0</v>
      </c>
      <c r="E23" s="13">
        <f>InputData!L23*InputData!CD23</f>
        <v>0</v>
      </c>
      <c r="F23" s="81">
        <v>0</v>
      </c>
      <c r="G23" s="82">
        <f t="shared" si="0"/>
        <v>0</v>
      </c>
      <c r="H23" s="81">
        <f t="shared" si="17"/>
        <v>0</v>
      </c>
      <c r="I23" s="81">
        <f t="shared" si="1"/>
        <v>1</v>
      </c>
      <c r="J23" s="81">
        <f t="shared" si="2"/>
        <v>1</v>
      </c>
      <c r="K23" s="82">
        <f t="shared" si="24"/>
        <v>0</v>
      </c>
      <c r="L23" s="11">
        <f t="shared" si="25"/>
        <v>0</v>
      </c>
      <c r="M23" s="81">
        <f t="shared" si="26"/>
        <v>0</v>
      </c>
      <c r="N23" s="11">
        <f t="shared" si="3"/>
        <v>0</v>
      </c>
      <c r="O23" s="11">
        <f t="shared" si="4"/>
        <v>0</v>
      </c>
      <c r="P23" s="11">
        <f t="shared" si="18"/>
        <v>0</v>
      </c>
      <c r="Q23" s="81">
        <f t="shared" si="5"/>
        <v>0</v>
      </c>
      <c r="R23" s="81">
        <f t="shared" si="6"/>
        <v>0</v>
      </c>
      <c r="S23" s="596">
        <f>((Exposure!BG24*Exposure!BI24-1)*InputData!CH23+1)</f>
        <v>1</v>
      </c>
      <c r="T23" s="89">
        <f t="shared" si="19"/>
        <v>0</v>
      </c>
      <c r="U23" s="10">
        <f t="shared" si="7"/>
        <v>0</v>
      </c>
      <c r="V23" s="10">
        <f t="shared" si="8"/>
        <v>0</v>
      </c>
      <c r="W23" s="91">
        <f t="shared" si="9"/>
        <v>0</v>
      </c>
      <c r="X23" s="81">
        <f t="shared" si="10"/>
        <v>0</v>
      </c>
      <c r="Y23" s="81">
        <f t="shared" si="20"/>
        <v>0</v>
      </c>
      <c r="Z23" s="81">
        <f t="shared" si="11"/>
        <v>1</v>
      </c>
      <c r="AA23" s="81">
        <f t="shared" si="12"/>
        <v>1</v>
      </c>
      <c r="AB23" s="82">
        <f t="shared" si="27"/>
        <v>0</v>
      </c>
      <c r="AC23" s="11">
        <f t="shared" si="28"/>
        <v>0</v>
      </c>
      <c r="AD23" s="81">
        <f t="shared" si="29"/>
        <v>0</v>
      </c>
      <c r="AE23" s="11">
        <f t="shared" si="13"/>
        <v>0</v>
      </c>
      <c r="AF23" s="11">
        <f t="shared" si="14"/>
        <v>0</v>
      </c>
      <c r="AG23" s="11">
        <f t="shared" si="21"/>
        <v>0</v>
      </c>
      <c r="AH23" s="81">
        <f t="shared" si="15"/>
        <v>0</v>
      </c>
      <c r="AI23" s="81">
        <f t="shared" si="22"/>
        <v>0</v>
      </c>
      <c r="AJ23" s="82">
        <f t="shared" si="30"/>
        <v>0</v>
      </c>
      <c r="AK23" s="118">
        <f t="shared" si="31"/>
        <v>0</v>
      </c>
      <c r="AL23" s="118">
        <f t="shared" si="32"/>
        <v>0</v>
      </c>
      <c r="AM23" s="120">
        <f>AK23*InputData!M23</f>
        <v>0</v>
      </c>
      <c r="AN23" s="123">
        <f>AK23*LifeTable!G23*InputData!N23*EXP(-InputData!$BT$5*(B23-InputData!$B$1))</f>
        <v>0</v>
      </c>
      <c r="AO23" s="1026">
        <f>C23*(1-Q23)*LifeTable!G23</f>
        <v>0</v>
      </c>
      <c r="AP23" s="1027">
        <f>R23*LifeTable!G23</f>
        <v>0</v>
      </c>
      <c r="AQ23" s="1026">
        <f>T23*(1-AH23)*LifeTable!P23</f>
        <v>0</v>
      </c>
      <c r="AR23" s="708">
        <f>AI23*LifeTable!P23</f>
        <v>0</v>
      </c>
      <c r="AS23" s="1028">
        <f>(AQ23-AO23)*EXP(-InputData!$BT$6*(B23-InputData!$B$1))</f>
        <v>0</v>
      </c>
      <c r="AT23" s="58">
        <f>(AR23-AP23)*EXP(-InputData!$BT$6*(B23-InputData!$B$1))</f>
        <v>0</v>
      </c>
      <c r="AU23">
        <v>18</v>
      </c>
    </row>
    <row r="24" spans="1:47">
      <c r="A24" t="s">
        <v>13</v>
      </c>
      <c r="B24">
        <f t="shared" si="23"/>
        <v>116</v>
      </c>
      <c r="C24" s="80">
        <f>InputData!K24*InputData!BY24</f>
        <v>0</v>
      </c>
      <c r="D24" s="81">
        <v>0</v>
      </c>
      <c r="E24" s="13">
        <f>InputData!L24*InputData!CD24</f>
        <v>0</v>
      </c>
      <c r="F24" s="81">
        <v>0</v>
      </c>
      <c r="G24" s="82">
        <f t="shared" si="0"/>
        <v>0</v>
      </c>
      <c r="H24" s="81">
        <f t="shared" si="17"/>
        <v>0</v>
      </c>
      <c r="I24" s="81">
        <f t="shared" si="1"/>
        <v>1</v>
      </c>
      <c r="J24" s="81">
        <f t="shared" si="2"/>
        <v>1</v>
      </c>
      <c r="K24" s="82">
        <f t="shared" si="24"/>
        <v>0</v>
      </c>
      <c r="L24" s="11">
        <f t="shared" si="25"/>
        <v>0</v>
      </c>
      <c r="M24" s="81">
        <f t="shared" si="26"/>
        <v>0</v>
      </c>
      <c r="N24" s="11">
        <f t="shared" si="3"/>
        <v>0</v>
      </c>
      <c r="O24" s="11">
        <f t="shared" si="4"/>
        <v>0</v>
      </c>
      <c r="P24" s="11">
        <f t="shared" si="18"/>
        <v>0</v>
      </c>
      <c r="Q24" s="81">
        <f t="shared" si="5"/>
        <v>0</v>
      </c>
      <c r="R24" s="81">
        <f t="shared" si="6"/>
        <v>0</v>
      </c>
      <c r="S24" s="596">
        <f>((Exposure!BG25*Exposure!BI25-1)*InputData!CH24+1)</f>
        <v>1</v>
      </c>
      <c r="T24" s="89">
        <f t="shared" si="19"/>
        <v>0</v>
      </c>
      <c r="U24" s="10">
        <f t="shared" si="7"/>
        <v>0</v>
      </c>
      <c r="V24" s="10">
        <f t="shared" si="8"/>
        <v>0</v>
      </c>
      <c r="W24" s="91">
        <f t="shared" si="9"/>
        <v>0</v>
      </c>
      <c r="X24" s="81">
        <f t="shared" si="10"/>
        <v>0</v>
      </c>
      <c r="Y24" s="81">
        <f t="shared" si="20"/>
        <v>0</v>
      </c>
      <c r="Z24" s="81">
        <f t="shared" si="11"/>
        <v>1</v>
      </c>
      <c r="AA24" s="81">
        <f t="shared" si="12"/>
        <v>1</v>
      </c>
      <c r="AB24" s="82">
        <f t="shared" si="27"/>
        <v>0</v>
      </c>
      <c r="AC24" s="11">
        <f t="shared" si="28"/>
        <v>0</v>
      </c>
      <c r="AD24" s="81">
        <f t="shared" si="29"/>
        <v>0</v>
      </c>
      <c r="AE24" s="11">
        <f t="shared" si="13"/>
        <v>0</v>
      </c>
      <c r="AF24" s="11">
        <f t="shared" si="14"/>
        <v>0</v>
      </c>
      <c r="AG24" s="11">
        <f t="shared" si="21"/>
        <v>0</v>
      </c>
      <c r="AH24" s="81">
        <f t="shared" si="15"/>
        <v>0</v>
      </c>
      <c r="AI24" s="81">
        <f t="shared" si="22"/>
        <v>0</v>
      </c>
      <c r="AJ24" s="82">
        <f t="shared" si="30"/>
        <v>0</v>
      </c>
      <c r="AK24" s="118">
        <f t="shared" si="31"/>
        <v>0</v>
      </c>
      <c r="AL24" s="118">
        <f t="shared" si="32"/>
        <v>0</v>
      </c>
      <c r="AM24" s="120">
        <f>AK24*InputData!M24</f>
        <v>0</v>
      </c>
      <c r="AN24" s="123">
        <f>AK24*LifeTable!G24*InputData!N24*EXP(-InputData!$BT$5*(B24-InputData!$B$1))</f>
        <v>0</v>
      </c>
      <c r="AO24" s="1026">
        <f>C24*(1-Q24)*LifeTable!G24</f>
        <v>0</v>
      </c>
      <c r="AP24" s="1027">
        <f>R24*LifeTable!G24</f>
        <v>0</v>
      </c>
      <c r="AQ24" s="1026">
        <f>T24*(1-AH24)*LifeTable!P24</f>
        <v>0</v>
      </c>
      <c r="AR24" s="708">
        <f>AI24*LifeTable!P24</f>
        <v>0</v>
      </c>
      <c r="AS24" s="1028">
        <f>(AQ24-AO24)*EXP(-InputData!$BT$6*(B24-InputData!$B$1))</f>
        <v>0</v>
      </c>
      <c r="AT24" s="58">
        <f>(AR24-AP24)*EXP(-InputData!$BT$6*(B24-InputData!$B$1))</f>
        <v>0</v>
      </c>
      <c r="AU24">
        <v>19</v>
      </c>
    </row>
    <row r="25" spans="1:47">
      <c r="A25" t="s">
        <v>13</v>
      </c>
      <c r="B25">
        <f t="shared" si="23"/>
        <v>117</v>
      </c>
      <c r="C25" s="80">
        <f>InputData!K25*InputData!BY25</f>
        <v>0</v>
      </c>
      <c r="D25" s="81">
        <v>0</v>
      </c>
      <c r="E25" s="13">
        <f>InputData!L25*InputData!CD25</f>
        <v>0</v>
      </c>
      <c r="F25" s="81">
        <v>0</v>
      </c>
      <c r="G25" s="82">
        <f t="shared" si="0"/>
        <v>0</v>
      </c>
      <c r="H25" s="81">
        <f t="shared" si="17"/>
        <v>0</v>
      </c>
      <c r="I25" s="81">
        <f t="shared" si="1"/>
        <v>1</v>
      </c>
      <c r="J25" s="81">
        <f t="shared" si="2"/>
        <v>1</v>
      </c>
      <c r="K25" s="82">
        <f t="shared" si="24"/>
        <v>0</v>
      </c>
      <c r="L25" s="11">
        <f t="shared" si="25"/>
        <v>0</v>
      </c>
      <c r="M25" s="81">
        <f t="shared" si="26"/>
        <v>0</v>
      </c>
      <c r="N25" s="11">
        <f t="shared" si="3"/>
        <v>0</v>
      </c>
      <c r="O25" s="11">
        <f t="shared" si="4"/>
        <v>0</v>
      </c>
      <c r="P25" s="11">
        <f t="shared" si="18"/>
        <v>0</v>
      </c>
      <c r="Q25" s="81">
        <f t="shared" si="5"/>
        <v>0</v>
      </c>
      <c r="R25" s="81">
        <f t="shared" si="6"/>
        <v>0</v>
      </c>
      <c r="S25" s="596">
        <f>((Exposure!BG26*Exposure!BI26-1)*InputData!CH25+1)</f>
        <v>1</v>
      </c>
      <c r="T25" s="89">
        <f t="shared" si="19"/>
        <v>0</v>
      </c>
      <c r="U25" s="10">
        <f t="shared" si="7"/>
        <v>0</v>
      </c>
      <c r="V25" s="10">
        <f t="shared" si="8"/>
        <v>0</v>
      </c>
      <c r="W25" s="91">
        <f t="shared" si="9"/>
        <v>0</v>
      </c>
      <c r="X25" s="81">
        <f t="shared" si="10"/>
        <v>0</v>
      </c>
      <c r="Y25" s="81">
        <f t="shared" si="20"/>
        <v>0</v>
      </c>
      <c r="Z25" s="81">
        <f t="shared" si="11"/>
        <v>1</v>
      </c>
      <c r="AA25" s="81">
        <f t="shared" si="12"/>
        <v>1</v>
      </c>
      <c r="AB25" s="82">
        <f t="shared" si="27"/>
        <v>0</v>
      </c>
      <c r="AC25" s="11">
        <f t="shared" si="28"/>
        <v>0</v>
      </c>
      <c r="AD25" s="81">
        <f t="shared" si="29"/>
        <v>0</v>
      </c>
      <c r="AE25" s="11">
        <f t="shared" si="13"/>
        <v>0</v>
      </c>
      <c r="AF25" s="11">
        <f t="shared" si="14"/>
        <v>0</v>
      </c>
      <c r="AG25" s="11">
        <f t="shared" si="21"/>
        <v>0</v>
      </c>
      <c r="AH25" s="81">
        <f t="shared" si="15"/>
        <v>0</v>
      </c>
      <c r="AI25" s="81">
        <f t="shared" si="22"/>
        <v>0</v>
      </c>
      <c r="AJ25" s="82">
        <f t="shared" si="30"/>
        <v>0</v>
      </c>
      <c r="AK25" s="118">
        <f t="shared" si="31"/>
        <v>0</v>
      </c>
      <c r="AL25" s="118">
        <f t="shared" si="32"/>
        <v>0</v>
      </c>
      <c r="AM25" s="120">
        <f>AK25*InputData!M25</f>
        <v>0</v>
      </c>
      <c r="AN25" s="123">
        <f>AK25*LifeTable!G25*InputData!N25*EXP(-InputData!$BT$5*(B25-InputData!$B$1))</f>
        <v>0</v>
      </c>
      <c r="AO25" s="1026">
        <f>C25*(1-Q25)*LifeTable!G25</f>
        <v>0</v>
      </c>
      <c r="AP25" s="1027">
        <f>R25*LifeTable!G25</f>
        <v>0</v>
      </c>
      <c r="AQ25" s="1026">
        <f>T25*(1-AH25)*LifeTable!P25</f>
        <v>0</v>
      </c>
      <c r="AR25" s="708">
        <f>AI25*LifeTable!P25</f>
        <v>0</v>
      </c>
      <c r="AS25" s="1028">
        <f>(AQ25-AO25)*EXP(-InputData!$BT$6*(B25-InputData!$B$1))</f>
        <v>0</v>
      </c>
      <c r="AT25" s="58">
        <f>(AR25-AP25)*EXP(-InputData!$BT$6*(B25-InputData!$B$1))</f>
        <v>0</v>
      </c>
      <c r="AU25">
        <v>20</v>
      </c>
    </row>
    <row r="26" spans="1:47">
      <c r="A26" t="s">
        <v>13</v>
      </c>
      <c r="B26">
        <f t="shared" si="23"/>
        <v>118</v>
      </c>
      <c r="C26" s="80">
        <f>InputData!K26*InputData!BY26</f>
        <v>0</v>
      </c>
      <c r="D26" s="81">
        <v>0</v>
      </c>
      <c r="E26" s="13">
        <f>InputData!L26*InputData!CD26</f>
        <v>0</v>
      </c>
      <c r="F26" s="81">
        <v>0</v>
      </c>
      <c r="G26" s="82">
        <f t="shared" si="0"/>
        <v>0</v>
      </c>
      <c r="H26" s="81">
        <f t="shared" si="17"/>
        <v>0</v>
      </c>
      <c r="I26" s="81">
        <f t="shared" si="1"/>
        <v>1</v>
      </c>
      <c r="J26" s="81">
        <f t="shared" si="2"/>
        <v>1</v>
      </c>
      <c r="K26" s="82">
        <f t="shared" si="24"/>
        <v>0</v>
      </c>
      <c r="L26" s="11">
        <f t="shared" si="25"/>
        <v>0</v>
      </c>
      <c r="M26" s="81">
        <f t="shared" si="26"/>
        <v>0</v>
      </c>
      <c r="N26" s="11">
        <f t="shared" si="3"/>
        <v>0</v>
      </c>
      <c r="O26" s="11">
        <f t="shared" si="4"/>
        <v>0</v>
      </c>
      <c r="P26" s="11">
        <f t="shared" si="18"/>
        <v>0</v>
      </c>
      <c r="Q26" s="81">
        <f t="shared" si="5"/>
        <v>0</v>
      </c>
      <c r="R26" s="81">
        <f t="shared" si="6"/>
        <v>0</v>
      </c>
      <c r="S26" s="596">
        <f>((Exposure!BG27*Exposure!BI27-1)*InputData!CH26+1)</f>
        <v>1</v>
      </c>
      <c r="T26" s="89">
        <f t="shared" si="19"/>
        <v>0</v>
      </c>
      <c r="U26" s="10">
        <f t="shared" si="7"/>
        <v>0</v>
      </c>
      <c r="V26" s="10">
        <f t="shared" si="8"/>
        <v>0</v>
      </c>
      <c r="W26" s="91">
        <f t="shared" si="9"/>
        <v>0</v>
      </c>
      <c r="X26" s="81">
        <f t="shared" si="10"/>
        <v>0</v>
      </c>
      <c r="Y26" s="81">
        <f t="shared" si="20"/>
        <v>0</v>
      </c>
      <c r="Z26" s="81">
        <f t="shared" si="11"/>
        <v>1</v>
      </c>
      <c r="AA26" s="81">
        <f t="shared" si="12"/>
        <v>1</v>
      </c>
      <c r="AB26" s="82">
        <f t="shared" si="27"/>
        <v>0</v>
      </c>
      <c r="AC26" s="11">
        <f t="shared" si="28"/>
        <v>0</v>
      </c>
      <c r="AD26" s="81">
        <f t="shared" si="29"/>
        <v>0</v>
      </c>
      <c r="AE26" s="11">
        <f t="shared" si="13"/>
        <v>0</v>
      </c>
      <c r="AF26" s="11">
        <f t="shared" si="14"/>
        <v>0</v>
      </c>
      <c r="AG26" s="11">
        <f t="shared" si="21"/>
        <v>0</v>
      </c>
      <c r="AH26" s="81">
        <f t="shared" si="15"/>
        <v>0</v>
      </c>
      <c r="AI26" s="81">
        <f t="shared" si="22"/>
        <v>0</v>
      </c>
      <c r="AJ26" s="82">
        <f t="shared" si="30"/>
        <v>0</v>
      </c>
      <c r="AK26" s="118">
        <f t="shared" si="31"/>
        <v>0</v>
      </c>
      <c r="AL26" s="118">
        <f t="shared" si="32"/>
        <v>0</v>
      </c>
      <c r="AM26" s="120">
        <f>AK26*InputData!M26</f>
        <v>0</v>
      </c>
      <c r="AN26" s="123">
        <f>AK26*LifeTable!G26*InputData!N26*EXP(-InputData!$BT$5*(B26-InputData!$B$1))</f>
        <v>0</v>
      </c>
      <c r="AO26" s="1026">
        <f>C26*(1-Q26)*LifeTable!G26</f>
        <v>0</v>
      </c>
      <c r="AP26" s="1027">
        <f>R26*LifeTable!G26</f>
        <v>0</v>
      </c>
      <c r="AQ26" s="1026">
        <f>T26*(1-AH26)*LifeTable!P26</f>
        <v>0</v>
      </c>
      <c r="AR26" s="708">
        <f>AI26*LifeTable!P26</f>
        <v>0</v>
      </c>
      <c r="AS26" s="1028">
        <f>(AQ26-AO26)*EXP(-InputData!$BT$6*(B26-InputData!$B$1))</f>
        <v>0</v>
      </c>
      <c r="AT26" s="58">
        <f>(AR26-AP26)*EXP(-InputData!$BT$6*(B26-InputData!$B$1))</f>
        <v>0</v>
      </c>
      <c r="AU26">
        <v>21</v>
      </c>
    </row>
    <row r="27" spans="1:47">
      <c r="A27" t="s">
        <v>13</v>
      </c>
      <c r="B27">
        <f t="shared" si="23"/>
        <v>119</v>
      </c>
      <c r="C27" s="80">
        <f>InputData!K27*InputData!BY27</f>
        <v>0</v>
      </c>
      <c r="D27" s="81">
        <v>0</v>
      </c>
      <c r="E27" s="13">
        <f>InputData!L27*InputData!CD27</f>
        <v>0</v>
      </c>
      <c r="F27" s="81">
        <v>0</v>
      </c>
      <c r="G27" s="82">
        <f t="shared" si="0"/>
        <v>0</v>
      </c>
      <c r="H27" s="81">
        <f t="shared" si="17"/>
        <v>0</v>
      </c>
      <c r="I27" s="81">
        <f t="shared" si="1"/>
        <v>1</v>
      </c>
      <c r="J27" s="81">
        <f t="shared" si="2"/>
        <v>1</v>
      </c>
      <c r="K27" s="82">
        <f t="shared" si="24"/>
        <v>0</v>
      </c>
      <c r="L27" s="11">
        <f t="shared" si="25"/>
        <v>0</v>
      </c>
      <c r="M27" s="81">
        <f t="shared" si="26"/>
        <v>0</v>
      </c>
      <c r="N27" s="11">
        <f t="shared" si="3"/>
        <v>0</v>
      </c>
      <c r="O27" s="11">
        <f t="shared" si="4"/>
        <v>0</v>
      </c>
      <c r="P27" s="11">
        <f t="shared" si="18"/>
        <v>0</v>
      </c>
      <c r="Q27" s="81">
        <f t="shared" si="5"/>
        <v>0</v>
      </c>
      <c r="R27" s="81">
        <f t="shared" si="6"/>
        <v>0</v>
      </c>
      <c r="S27" s="596">
        <f>((Exposure!BG28*Exposure!BI28-1)*InputData!CH27+1)</f>
        <v>1</v>
      </c>
      <c r="T27" s="89">
        <f t="shared" si="19"/>
        <v>0</v>
      </c>
      <c r="U27" s="10">
        <f t="shared" si="7"/>
        <v>0</v>
      </c>
      <c r="V27" s="10">
        <f t="shared" si="8"/>
        <v>0</v>
      </c>
      <c r="W27" s="91">
        <f t="shared" si="9"/>
        <v>0</v>
      </c>
      <c r="X27" s="81">
        <f t="shared" si="10"/>
        <v>0</v>
      </c>
      <c r="Y27" s="81">
        <f t="shared" si="20"/>
        <v>0</v>
      </c>
      <c r="Z27" s="81">
        <f t="shared" si="11"/>
        <v>1</v>
      </c>
      <c r="AA27" s="81">
        <f t="shared" si="12"/>
        <v>1</v>
      </c>
      <c r="AB27" s="82">
        <f t="shared" si="27"/>
        <v>0</v>
      </c>
      <c r="AC27" s="11">
        <f t="shared" si="28"/>
        <v>0</v>
      </c>
      <c r="AD27" s="81">
        <f t="shared" si="29"/>
        <v>0</v>
      </c>
      <c r="AE27" s="11">
        <f t="shared" si="13"/>
        <v>0</v>
      </c>
      <c r="AF27" s="11">
        <f t="shared" si="14"/>
        <v>0</v>
      </c>
      <c r="AG27" s="11">
        <f t="shared" si="21"/>
        <v>0</v>
      </c>
      <c r="AH27" s="81">
        <f t="shared" si="15"/>
        <v>0</v>
      </c>
      <c r="AI27" s="81">
        <f t="shared" si="22"/>
        <v>0</v>
      </c>
      <c r="AJ27" s="82">
        <f t="shared" si="30"/>
        <v>0</v>
      </c>
      <c r="AK27" s="118">
        <f t="shared" si="31"/>
        <v>0</v>
      </c>
      <c r="AL27" s="118">
        <f t="shared" si="32"/>
        <v>0</v>
      </c>
      <c r="AM27" s="120">
        <f>AK27*InputData!M27</f>
        <v>0</v>
      </c>
      <c r="AN27" s="123">
        <f>AK27*LifeTable!G27*InputData!N27*EXP(-InputData!$BT$5*(B27-InputData!$B$1))</f>
        <v>0</v>
      </c>
      <c r="AO27" s="1026">
        <f>C27*(1-Q27)*LifeTable!G27</f>
        <v>0</v>
      </c>
      <c r="AP27" s="1027">
        <f>R27*LifeTable!G27</f>
        <v>0</v>
      </c>
      <c r="AQ27" s="1026">
        <f>T27*(1-AH27)*LifeTable!P27</f>
        <v>0</v>
      </c>
      <c r="AR27" s="708">
        <f>AI27*LifeTable!P27</f>
        <v>0</v>
      </c>
      <c r="AS27" s="1028">
        <f>(AQ27-AO27)*EXP(-InputData!$BT$6*(B27-InputData!$B$1))</f>
        <v>0</v>
      </c>
      <c r="AT27" s="58">
        <f>(AR27-AP27)*EXP(-InputData!$BT$6*(B27-InputData!$B$1))</f>
        <v>0</v>
      </c>
      <c r="AU27">
        <v>22</v>
      </c>
    </row>
    <row r="28" spans="1:47">
      <c r="A28" t="s">
        <v>13</v>
      </c>
      <c r="B28">
        <f t="shared" si="23"/>
        <v>120</v>
      </c>
      <c r="C28" s="80">
        <f>InputData!K28*InputData!BY28</f>
        <v>0</v>
      </c>
      <c r="D28" s="81">
        <v>0</v>
      </c>
      <c r="E28" s="13">
        <f>InputData!L28*InputData!CD28</f>
        <v>0</v>
      </c>
      <c r="F28" s="81">
        <v>0</v>
      </c>
      <c r="G28" s="82">
        <f t="shared" si="0"/>
        <v>0</v>
      </c>
      <c r="H28" s="81">
        <f t="shared" si="17"/>
        <v>0</v>
      </c>
      <c r="I28" s="81">
        <f t="shared" si="1"/>
        <v>1</v>
      </c>
      <c r="J28" s="81">
        <f t="shared" si="2"/>
        <v>1</v>
      </c>
      <c r="K28" s="82">
        <f t="shared" si="24"/>
        <v>0</v>
      </c>
      <c r="L28" s="11">
        <f t="shared" si="25"/>
        <v>0</v>
      </c>
      <c r="M28" s="81">
        <f t="shared" si="26"/>
        <v>0</v>
      </c>
      <c r="N28" s="11">
        <f t="shared" si="3"/>
        <v>0</v>
      </c>
      <c r="O28" s="11">
        <f t="shared" si="4"/>
        <v>0</v>
      </c>
      <c r="P28" s="11">
        <f t="shared" si="18"/>
        <v>0</v>
      </c>
      <c r="Q28" s="81">
        <f t="shared" si="5"/>
        <v>0</v>
      </c>
      <c r="R28" s="81">
        <f t="shared" si="6"/>
        <v>0</v>
      </c>
      <c r="S28" s="596">
        <f>((Exposure!BG29*Exposure!BI29-1)*InputData!CH28+1)</f>
        <v>1</v>
      </c>
      <c r="T28" s="89">
        <f t="shared" si="19"/>
        <v>0</v>
      </c>
      <c r="U28" s="10">
        <f t="shared" si="7"/>
        <v>0</v>
      </c>
      <c r="V28" s="10">
        <f t="shared" si="8"/>
        <v>0</v>
      </c>
      <c r="W28" s="91">
        <f t="shared" si="9"/>
        <v>0</v>
      </c>
      <c r="X28" s="81">
        <f t="shared" si="10"/>
        <v>0</v>
      </c>
      <c r="Y28" s="81">
        <f t="shared" si="20"/>
        <v>0</v>
      </c>
      <c r="Z28" s="81">
        <f t="shared" si="11"/>
        <v>1</v>
      </c>
      <c r="AA28" s="81">
        <f t="shared" si="12"/>
        <v>1</v>
      </c>
      <c r="AB28" s="82">
        <f t="shared" si="27"/>
        <v>0</v>
      </c>
      <c r="AC28" s="11">
        <f t="shared" si="28"/>
        <v>0</v>
      </c>
      <c r="AD28" s="81">
        <f t="shared" si="29"/>
        <v>0</v>
      </c>
      <c r="AE28" s="11">
        <f t="shared" si="13"/>
        <v>0</v>
      </c>
      <c r="AF28" s="11">
        <f t="shared" si="14"/>
        <v>0</v>
      </c>
      <c r="AG28" s="11">
        <f t="shared" si="21"/>
        <v>0</v>
      </c>
      <c r="AH28" s="81">
        <f t="shared" si="15"/>
        <v>0</v>
      </c>
      <c r="AI28" s="81">
        <f t="shared" si="22"/>
        <v>0</v>
      </c>
      <c r="AJ28" s="82">
        <f t="shared" si="30"/>
        <v>0</v>
      </c>
      <c r="AK28" s="118">
        <f t="shared" si="31"/>
        <v>0</v>
      </c>
      <c r="AL28" s="118">
        <f t="shared" si="32"/>
        <v>0</v>
      </c>
      <c r="AM28" s="120">
        <f>AK28*InputData!M28</f>
        <v>0</v>
      </c>
      <c r="AN28" s="123">
        <f>AK28*LifeTable!G28*InputData!N28*EXP(-InputData!$BT$5*(B28-InputData!$B$1))</f>
        <v>0</v>
      </c>
      <c r="AO28" s="1026">
        <f>C28*(1-Q28)*LifeTable!G28</f>
        <v>0</v>
      </c>
      <c r="AP28" s="1027">
        <f>R28*LifeTable!G28</f>
        <v>0</v>
      </c>
      <c r="AQ28" s="1026">
        <f>T28*(1-AH28)*LifeTable!P28</f>
        <v>0</v>
      </c>
      <c r="AR28" s="708">
        <f>AI28*LifeTable!P28</f>
        <v>0</v>
      </c>
      <c r="AS28" s="1028">
        <f>(AQ28-AO28)*EXP(-InputData!$BT$6*(B28-InputData!$B$1))</f>
        <v>0</v>
      </c>
      <c r="AT28" s="58">
        <f>(AR28-AP28)*EXP(-InputData!$BT$6*(B28-InputData!$B$1))</f>
        <v>0</v>
      </c>
      <c r="AU28">
        <v>23</v>
      </c>
    </row>
    <row r="29" spans="1:47">
      <c r="A29" t="s">
        <v>13</v>
      </c>
      <c r="B29">
        <f t="shared" si="23"/>
        <v>121</v>
      </c>
      <c r="C29" s="80">
        <f>InputData!K29*InputData!BY29</f>
        <v>0</v>
      </c>
      <c r="D29" s="81">
        <v>0</v>
      </c>
      <c r="E29" s="13">
        <f>InputData!L29*InputData!CD29</f>
        <v>0</v>
      </c>
      <c r="F29" s="81">
        <v>0</v>
      </c>
      <c r="G29" s="82">
        <f t="shared" si="0"/>
        <v>0</v>
      </c>
      <c r="H29" s="81">
        <f t="shared" si="17"/>
        <v>0</v>
      </c>
      <c r="I29" s="81">
        <f t="shared" si="1"/>
        <v>1</v>
      </c>
      <c r="J29" s="81">
        <f t="shared" si="2"/>
        <v>1</v>
      </c>
      <c r="K29" s="82">
        <f t="shared" si="24"/>
        <v>0</v>
      </c>
      <c r="L29" s="11">
        <f t="shared" si="25"/>
        <v>0</v>
      </c>
      <c r="M29" s="81">
        <f t="shared" si="26"/>
        <v>0</v>
      </c>
      <c r="N29" s="11">
        <f t="shared" si="3"/>
        <v>0</v>
      </c>
      <c r="O29" s="11">
        <f t="shared" si="4"/>
        <v>0</v>
      </c>
      <c r="P29" s="11">
        <f t="shared" si="18"/>
        <v>0</v>
      </c>
      <c r="Q29" s="81">
        <f t="shared" si="5"/>
        <v>0</v>
      </c>
      <c r="R29" s="81">
        <f t="shared" si="6"/>
        <v>0</v>
      </c>
      <c r="S29" s="596">
        <f>((Exposure!BG30*Exposure!BI30-1)*InputData!CH29+1)</f>
        <v>1</v>
      </c>
      <c r="T29" s="89">
        <f t="shared" si="19"/>
        <v>0</v>
      </c>
      <c r="U29" s="10">
        <f t="shared" si="7"/>
        <v>0</v>
      </c>
      <c r="V29" s="10">
        <f t="shared" si="8"/>
        <v>0</v>
      </c>
      <c r="W29" s="91">
        <f t="shared" si="9"/>
        <v>0</v>
      </c>
      <c r="X29" s="81">
        <f t="shared" si="10"/>
        <v>0</v>
      </c>
      <c r="Y29" s="81">
        <f t="shared" si="20"/>
        <v>0</v>
      </c>
      <c r="Z29" s="81">
        <f t="shared" si="11"/>
        <v>1</v>
      </c>
      <c r="AA29" s="81">
        <f t="shared" si="12"/>
        <v>1</v>
      </c>
      <c r="AB29" s="82">
        <f t="shared" si="27"/>
        <v>0</v>
      </c>
      <c r="AC29" s="11">
        <f t="shared" si="28"/>
        <v>0</v>
      </c>
      <c r="AD29" s="81">
        <f t="shared" si="29"/>
        <v>0</v>
      </c>
      <c r="AE29" s="11">
        <f t="shared" si="13"/>
        <v>0</v>
      </c>
      <c r="AF29" s="11">
        <f t="shared" si="14"/>
        <v>0</v>
      </c>
      <c r="AG29" s="11">
        <f t="shared" si="21"/>
        <v>0</v>
      </c>
      <c r="AH29" s="81">
        <f t="shared" si="15"/>
        <v>0</v>
      </c>
      <c r="AI29" s="81">
        <f t="shared" si="22"/>
        <v>0</v>
      </c>
      <c r="AJ29" s="82">
        <f t="shared" si="30"/>
        <v>0</v>
      </c>
      <c r="AK29" s="118">
        <f t="shared" si="31"/>
        <v>0</v>
      </c>
      <c r="AL29" s="118">
        <f t="shared" si="32"/>
        <v>0</v>
      </c>
      <c r="AM29" s="120">
        <f>AK29*InputData!M29</f>
        <v>0</v>
      </c>
      <c r="AN29" s="123">
        <f>AK29*LifeTable!G29*InputData!N29*EXP(-InputData!$BT$5*(B29-InputData!$B$1))</f>
        <v>0</v>
      </c>
      <c r="AO29" s="1026">
        <f>C29*(1-Q29)*LifeTable!G29</f>
        <v>0</v>
      </c>
      <c r="AP29" s="1027">
        <f>R29*LifeTable!G29</f>
        <v>0</v>
      </c>
      <c r="AQ29" s="1026">
        <f>T29*(1-AH29)*LifeTable!P29</f>
        <v>0</v>
      </c>
      <c r="AR29" s="708">
        <f>AI29*LifeTable!P29</f>
        <v>0</v>
      </c>
      <c r="AS29" s="1028">
        <f>(AQ29-AO29)*EXP(-InputData!$BT$6*(B29-InputData!$B$1))</f>
        <v>0</v>
      </c>
      <c r="AT29" s="58">
        <f>(AR29-AP29)*EXP(-InputData!$BT$6*(B29-InputData!$B$1))</f>
        <v>0</v>
      </c>
      <c r="AU29">
        <v>24</v>
      </c>
    </row>
    <row r="30" spans="1:47">
      <c r="A30" t="s">
        <v>13</v>
      </c>
      <c r="B30">
        <f t="shared" si="23"/>
        <v>122</v>
      </c>
      <c r="C30" s="80">
        <f>InputData!K30*InputData!BY30</f>
        <v>0</v>
      </c>
      <c r="D30" s="81">
        <v>0</v>
      </c>
      <c r="E30" s="13">
        <f>InputData!L30*InputData!CD30</f>
        <v>0</v>
      </c>
      <c r="F30" s="81">
        <v>0</v>
      </c>
      <c r="G30" s="82">
        <f t="shared" si="0"/>
        <v>0</v>
      </c>
      <c r="H30" s="81">
        <f t="shared" si="17"/>
        <v>0</v>
      </c>
      <c r="I30" s="81">
        <f t="shared" si="1"/>
        <v>1</v>
      </c>
      <c r="J30" s="81">
        <f t="shared" si="2"/>
        <v>1</v>
      </c>
      <c r="K30" s="82">
        <f t="shared" si="24"/>
        <v>0</v>
      </c>
      <c r="L30" s="11">
        <f t="shared" si="25"/>
        <v>0</v>
      </c>
      <c r="M30" s="81">
        <f t="shared" si="26"/>
        <v>0</v>
      </c>
      <c r="N30" s="11">
        <f t="shared" si="3"/>
        <v>0</v>
      </c>
      <c r="O30" s="11">
        <f t="shared" si="4"/>
        <v>0</v>
      </c>
      <c r="P30" s="11">
        <f t="shared" si="18"/>
        <v>0</v>
      </c>
      <c r="Q30" s="81">
        <f t="shared" si="5"/>
        <v>0</v>
      </c>
      <c r="R30" s="81">
        <f t="shared" si="6"/>
        <v>0</v>
      </c>
      <c r="S30" s="596">
        <f>((Exposure!BG31*Exposure!BI31-1)*InputData!CH30+1)</f>
        <v>1</v>
      </c>
      <c r="T30" s="89">
        <f t="shared" si="19"/>
        <v>0</v>
      </c>
      <c r="U30" s="10">
        <f t="shared" si="7"/>
        <v>0</v>
      </c>
      <c r="V30" s="10">
        <f t="shared" si="8"/>
        <v>0</v>
      </c>
      <c r="W30" s="91">
        <f t="shared" si="9"/>
        <v>0</v>
      </c>
      <c r="X30" s="81">
        <f t="shared" si="10"/>
        <v>0</v>
      </c>
      <c r="Y30" s="81">
        <f t="shared" si="20"/>
        <v>0</v>
      </c>
      <c r="Z30" s="81">
        <f t="shared" si="11"/>
        <v>1</v>
      </c>
      <c r="AA30" s="81">
        <f t="shared" si="12"/>
        <v>1</v>
      </c>
      <c r="AB30" s="82">
        <f t="shared" si="27"/>
        <v>0</v>
      </c>
      <c r="AC30" s="11">
        <f t="shared" si="28"/>
        <v>0</v>
      </c>
      <c r="AD30" s="81">
        <f t="shared" si="29"/>
        <v>0</v>
      </c>
      <c r="AE30" s="11">
        <f t="shared" si="13"/>
        <v>0</v>
      </c>
      <c r="AF30" s="11">
        <f t="shared" si="14"/>
        <v>0</v>
      </c>
      <c r="AG30" s="11">
        <f t="shared" si="21"/>
        <v>0</v>
      </c>
      <c r="AH30" s="81">
        <f t="shared" si="15"/>
        <v>0</v>
      </c>
      <c r="AI30" s="81">
        <f t="shared" si="22"/>
        <v>0</v>
      </c>
      <c r="AJ30" s="82">
        <f t="shared" si="30"/>
        <v>0</v>
      </c>
      <c r="AK30" s="118">
        <f t="shared" si="31"/>
        <v>0</v>
      </c>
      <c r="AL30" s="118">
        <f t="shared" si="32"/>
        <v>0</v>
      </c>
      <c r="AM30" s="120">
        <f>AK30*InputData!M30</f>
        <v>0</v>
      </c>
      <c r="AN30" s="123">
        <f>AK30*LifeTable!G30*InputData!N30*EXP(-InputData!$BT$5*(B30-InputData!$B$1))</f>
        <v>0</v>
      </c>
      <c r="AO30" s="1026">
        <f>C30*(1-Q30)*LifeTable!G30</f>
        <v>0</v>
      </c>
      <c r="AP30" s="1027">
        <f>R30*LifeTable!G30</f>
        <v>0</v>
      </c>
      <c r="AQ30" s="1026">
        <f>T30*(1-AH30)*LifeTable!P30</f>
        <v>0</v>
      </c>
      <c r="AR30" s="708">
        <f>AI30*LifeTable!P30</f>
        <v>0</v>
      </c>
      <c r="AS30" s="1028">
        <f>(AQ30-AO30)*EXP(-InputData!$BT$6*(B30-InputData!$B$1))</f>
        <v>0</v>
      </c>
      <c r="AT30" s="58">
        <f>(AR30-AP30)*EXP(-InputData!$BT$6*(B30-InputData!$B$1))</f>
        <v>0</v>
      </c>
      <c r="AU30">
        <v>25</v>
      </c>
    </row>
    <row r="31" spans="1:47">
      <c r="A31" t="s">
        <v>13</v>
      </c>
      <c r="B31">
        <f t="shared" si="23"/>
        <v>123</v>
      </c>
      <c r="C31" s="80">
        <f>InputData!K31*InputData!BY31</f>
        <v>0</v>
      </c>
      <c r="D31" s="81">
        <v>0</v>
      </c>
      <c r="E31" s="13">
        <f>InputData!L31*InputData!CD31</f>
        <v>0</v>
      </c>
      <c r="F31" s="81">
        <v>0</v>
      </c>
      <c r="G31" s="82">
        <f t="shared" si="0"/>
        <v>0</v>
      </c>
      <c r="H31" s="81">
        <f t="shared" si="17"/>
        <v>0</v>
      </c>
      <c r="I31" s="81">
        <f t="shared" si="1"/>
        <v>1</v>
      </c>
      <c r="J31" s="81">
        <f t="shared" si="2"/>
        <v>1</v>
      </c>
      <c r="K31" s="82">
        <f t="shared" si="24"/>
        <v>0</v>
      </c>
      <c r="L31" s="11">
        <f t="shared" si="25"/>
        <v>0</v>
      </c>
      <c r="M31" s="81">
        <f t="shared" si="26"/>
        <v>0</v>
      </c>
      <c r="N31" s="11">
        <f t="shared" si="3"/>
        <v>0</v>
      </c>
      <c r="O31" s="11">
        <f t="shared" si="4"/>
        <v>0</v>
      </c>
      <c r="P31" s="11">
        <f t="shared" si="18"/>
        <v>0</v>
      </c>
      <c r="Q31" s="81">
        <f t="shared" si="5"/>
        <v>0</v>
      </c>
      <c r="R31" s="81">
        <f t="shared" si="6"/>
        <v>0</v>
      </c>
      <c r="S31" s="596">
        <f>((Exposure!BG32*Exposure!BI32-1)*InputData!CH31+1)</f>
        <v>1</v>
      </c>
      <c r="T31" s="89">
        <f t="shared" si="19"/>
        <v>0</v>
      </c>
      <c r="U31" s="10">
        <f t="shared" si="7"/>
        <v>0</v>
      </c>
      <c r="V31" s="10">
        <f t="shared" si="8"/>
        <v>0</v>
      </c>
      <c r="W31" s="91">
        <f t="shared" si="9"/>
        <v>0</v>
      </c>
      <c r="X31" s="81">
        <f t="shared" si="10"/>
        <v>0</v>
      </c>
      <c r="Y31" s="81">
        <f t="shared" si="20"/>
        <v>0</v>
      </c>
      <c r="Z31" s="81">
        <f t="shared" si="11"/>
        <v>1</v>
      </c>
      <c r="AA31" s="81">
        <f t="shared" si="12"/>
        <v>1</v>
      </c>
      <c r="AB31" s="82">
        <f t="shared" si="27"/>
        <v>0</v>
      </c>
      <c r="AC31" s="11">
        <f t="shared" si="28"/>
        <v>0</v>
      </c>
      <c r="AD31" s="81">
        <f t="shared" si="29"/>
        <v>0</v>
      </c>
      <c r="AE31" s="11">
        <f t="shared" si="13"/>
        <v>0</v>
      </c>
      <c r="AF31" s="11">
        <f t="shared" si="14"/>
        <v>0</v>
      </c>
      <c r="AG31" s="11">
        <f t="shared" si="21"/>
        <v>0</v>
      </c>
      <c r="AH31" s="81">
        <f t="shared" si="15"/>
        <v>0</v>
      </c>
      <c r="AI31" s="81">
        <f t="shared" si="22"/>
        <v>0</v>
      </c>
      <c r="AJ31" s="82">
        <f t="shared" si="30"/>
        <v>0</v>
      </c>
      <c r="AK31" s="118">
        <f t="shared" si="31"/>
        <v>0</v>
      </c>
      <c r="AL31" s="118">
        <f t="shared" si="32"/>
        <v>0</v>
      </c>
      <c r="AM31" s="120">
        <f>AK31*InputData!M31</f>
        <v>0</v>
      </c>
      <c r="AN31" s="123">
        <f>AK31*LifeTable!G31*InputData!N31*EXP(-InputData!$BT$5*(B31-InputData!$B$1))</f>
        <v>0</v>
      </c>
      <c r="AO31" s="1026">
        <f>C31*(1-Q31)*LifeTable!G31</f>
        <v>0</v>
      </c>
      <c r="AP31" s="1027">
        <f>R31*LifeTable!G31</f>
        <v>0</v>
      </c>
      <c r="AQ31" s="1026">
        <f>T31*(1-AH31)*LifeTable!P31</f>
        <v>0</v>
      </c>
      <c r="AR31" s="708">
        <f>AI31*LifeTable!P31</f>
        <v>0</v>
      </c>
      <c r="AS31" s="1028">
        <f>(AQ31-AO31)*EXP(-InputData!$BT$6*(B31-InputData!$B$1))</f>
        <v>0</v>
      </c>
      <c r="AT31" s="58">
        <f>(AR31-AP31)*EXP(-InputData!$BT$6*(B31-InputData!$B$1))</f>
        <v>0</v>
      </c>
      <c r="AU31">
        <v>26</v>
      </c>
    </row>
    <row r="32" spans="1:47">
      <c r="A32" t="s">
        <v>13</v>
      </c>
      <c r="B32">
        <f t="shared" si="23"/>
        <v>124</v>
      </c>
      <c r="C32" s="80">
        <f>InputData!K32*InputData!BY32</f>
        <v>0</v>
      </c>
      <c r="D32" s="81">
        <v>0</v>
      </c>
      <c r="E32" s="13">
        <f>InputData!L32*InputData!CD32</f>
        <v>0</v>
      </c>
      <c r="F32" s="81">
        <v>0</v>
      </c>
      <c r="G32" s="82">
        <f t="shared" si="0"/>
        <v>0</v>
      </c>
      <c r="H32" s="81">
        <f t="shared" si="17"/>
        <v>0</v>
      </c>
      <c r="I32" s="81">
        <f t="shared" si="1"/>
        <v>1</v>
      </c>
      <c r="J32" s="81">
        <f t="shared" si="2"/>
        <v>1</v>
      </c>
      <c r="K32" s="82">
        <f t="shared" si="24"/>
        <v>0</v>
      </c>
      <c r="L32" s="11">
        <f t="shared" si="25"/>
        <v>0</v>
      </c>
      <c r="M32" s="81">
        <f t="shared" si="26"/>
        <v>0</v>
      </c>
      <c r="N32" s="11">
        <f t="shared" si="3"/>
        <v>0</v>
      </c>
      <c r="O32" s="11">
        <f t="shared" si="4"/>
        <v>0</v>
      </c>
      <c r="P32" s="11">
        <f t="shared" si="18"/>
        <v>0</v>
      </c>
      <c r="Q32" s="81">
        <f t="shared" si="5"/>
        <v>0</v>
      </c>
      <c r="R32" s="81">
        <f t="shared" si="6"/>
        <v>0</v>
      </c>
      <c r="S32" s="596">
        <f>((Exposure!BG33*Exposure!BI33-1)*InputData!CH32+1)</f>
        <v>1</v>
      </c>
      <c r="T32" s="89">
        <f t="shared" si="19"/>
        <v>0</v>
      </c>
      <c r="U32" s="10">
        <f t="shared" si="7"/>
        <v>0</v>
      </c>
      <c r="V32" s="10">
        <f t="shared" si="8"/>
        <v>0</v>
      </c>
      <c r="W32" s="91">
        <f t="shared" si="9"/>
        <v>0</v>
      </c>
      <c r="X32" s="81">
        <f t="shared" si="10"/>
        <v>0</v>
      </c>
      <c r="Y32" s="81">
        <f t="shared" si="20"/>
        <v>0</v>
      </c>
      <c r="Z32" s="81">
        <f t="shared" si="11"/>
        <v>1</v>
      </c>
      <c r="AA32" s="81">
        <f t="shared" si="12"/>
        <v>1</v>
      </c>
      <c r="AB32" s="82">
        <f t="shared" si="27"/>
        <v>0</v>
      </c>
      <c r="AC32" s="11">
        <f t="shared" si="28"/>
        <v>0</v>
      </c>
      <c r="AD32" s="81">
        <f t="shared" si="29"/>
        <v>0</v>
      </c>
      <c r="AE32" s="11">
        <f t="shared" si="13"/>
        <v>0</v>
      </c>
      <c r="AF32" s="11">
        <f t="shared" si="14"/>
        <v>0</v>
      </c>
      <c r="AG32" s="11">
        <f t="shared" si="21"/>
        <v>0</v>
      </c>
      <c r="AH32" s="81">
        <f t="shared" si="15"/>
        <v>0</v>
      </c>
      <c r="AI32" s="81">
        <f t="shared" si="22"/>
        <v>0</v>
      </c>
      <c r="AJ32" s="82">
        <f t="shared" si="30"/>
        <v>0</v>
      </c>
      <c r="AK32" s="118">
        <f t="shared" si="31"/>
        <v>0</v>
      </c>
      <c r="AL32" s="118">
        <f t="shared" si="32"/>
        <v>0</v>
      </c>
      <c r="AM32" s="120">
        <f>AK32*InputData!M32</f>
        <v>0</v>
      </c>
      <c r="AN32" s="123">
        <f>AK32*LifeTable!G32*InputData!N32*EXP(-InputData!$BT$5*(B32-InputData!$B$1))</f>
        <v>0</v>
      </c>
      <c r="AO32" s="1026">
        <f>C32*(1-Q32)*LifeTable!G32</f>
        <v>0</v>
      </c>
      <c r="AP32" s="1027">
        <f>R32*LifeTable!G32</f>
        <v>0</v>
      </c>
      <c r="AQ32" s="1026">
        <f>T32*(1-AH32)*LifeTable!P32</f>
        <v>0</v>
      </c>
      <c r="AR32" s="708">
        <f>AI32*LifeTable!P32</f>
        <v>0</v>
      </c>
      <c r="AS32" s="1028">
        <f>(AQ32-AO32)*EXP(-InputData!$BT$6*(B32-InputData!$B$1))</f>
        <v>0</v>
      </c>
      <c r="AT32" s="58">
        <f>(AR32-AP32)*EXP(-InputData!$BT$6*(B32-InputData!$B$1))</f>
        <v>0</v>
      </c>
      <c r="AU32">
        <v>27</v>
      </c>
    </row>
    <row r="33" spans="1:47">
      <c r="A33" t="s">
        <v>13</v>
      </c>
      <c r="B33">
        <f t="shared" si="23"/>
        <v>125</v>
      </c>
      <c r="C33" s="80">
        <f>InputData!K33*InputData!BY33</f>
        <v>0</v>
      </c>
      <c r="D33" s="81">
        <v>0</v>
      </c>
      <c r="E33" s="13">
        <f>InputData!L33*InputData!CD33</f>
        <v>0</v>
      </c>
      <c r="F33" s="81">
        <v>0</v>
      </c>
      <c r="G33" s="82">
        <f t="shared" si="0"/>
        <v>0</v>
      </c>
      <c r="H33" s="81">
        <f t="shared" si="17"/>
        <v>0</v>
      </c>
      <c r="I33" s="81">
        <f t="shared" si="1"/>
        <v>1</v>
      </c>
      <c r="J33" s="81">
        <f t="shared" si="2"/>
        <v>1</v>
      </c>
      <c r="K33" s="82">
        <f t="shared" si="24"/>
        <v>0</v>
      </c>
      <c r="L33" s="11">
        <f t="shared" si="25"/>
        <v>0</v>
      </c>
      <c r="M33" s="81">
        <f t="shared" si="26"/>
        <v>0</v>
      </c>
      <c r="N33" s="11">
        <f t="shared" si="3"/>
        <v>0</v>
      </c>
      <c r="O33" s="11">
        <f t="shared" si="4"/>
        <v>0</v>
      </c>
      <c r="P33" s="11">
        <f t="shared" si="18"/>
        <v>0</v>
      </c>
      <c r="Q33" s="81">
        <f t="shared" si="5"/>
        <v>0</v>
      </c>
      <c r="R33" s="81">
        <f t="shared" si="6"/>
        <v>0</v>
      </c>
      <c r="S33" s="596">
        <f>((Exposure!BG34*Exposure!BI34-1)*InputData!CH33+1)</f>
        <v>1</v>
      </c>
      <c r="T33" s="89">
        <f t="shared" si="19"/>
        <v>0</v>
      </c>
      <c r="U33" s="10">
        <f t="shared" si="7"/>
        <v>0</v>
      </c>
      <c r="V33" s="10">
        <f t="shared" si="8"/>
        <v>0</v>
      </c>
      <c r="W33" s="91">
        <f t="shared" si="9"/>
        <v>0</v>
      </c>
      <c r="X33" s="81">
        <f t="shared" si="10"/>
        <v>0</v>
      </c>
      <c r="Y33" s="81">
        <f t="shared" si="20"/>
        <v>0</v>
      </c>
      <c r="Z33" s="81">
        <f t="shared" si="11"/>
        <v>1</v>
      </c>
      <c r="AA33" s="81">
        <f t="shared" si="12"/>
        <v>1</v>
      </c>
      <c r="AB33" s="82">
        <f t="shared" si="27"/>
        <v>0</v>
      </c>
      <c r="AC33" s="11">
        <f t="shared" si="28"/>
        <v>0</v>
      </c>
      <c r="AD33" s="81">
        <f t="shared" si="29"/>
        <v>0</v>
      </c>
      <c r="AE33" s="11">
        <f t="shared" si="13"/>
        <v>0</v>
      </c>
      <c r="AF33" s="11">
        <f t="shared" si="14"/>
        <v>0</v>
      </c>
      <c r="AG33" s="11">
        <f t="shared" si="21"/>
        <v>0</v>
      </c>
      <c r="AH33" s="81">
        <f t="shared" si="15"/>
        <v>0</v>
      </c>
      <c r="AI33" s="81">
        <f t="shared" si="22"/>
        <v>0</v>
      </c>
      <c r="AJ33" s="82">
        <f t="shared" si="30"/>
        <v>0</v>
      </c>
      <c r="AK33" s="118">
        <f t="shared" si="31"/>
        <v>0</v>
      </c>
      <c r="AL33" s="118">
        <f t="shared" si="32"/>
        <v>0</v>
      </c>
      <c r="AM33" s="120">
        <f>AK33*InputData!M33</f>
        <v>0</v>
      </c>
      <c r="AN33" s="123">
        <f>AK33*LifeTable!G33*InputData!N33*EXP(-InputData!$BT$5*(B33-InputData!$B$1))</f>
        <v>0</v>
      </c>
      <c r="AO33" s="1026">
        <f>C33*(1-Q33)*LifeTable!G33</f>
        <v>0</v>
      </c>
      <c r="AP33" s="1027">
        <f>R33*LifeTable!G33</f>
        <v>0</v>
      </c>
      <c r="AQ33" s="1026">
        <f>T33*(1-AH33)*LifeTable!P33</f>
        <v>0</v>
      </c>
      <c r="AR33" s="708">
        <f>AI33*LifeTable!P33</f>
        <v>0</v>
      </c>
      <c r="AS33" s="1028">
        <f>(AQ33-AO33)*EXP(-InputData!$BT$6*(B33-InputData!$B$1))</f>
        <v>0</v>
      </c>
      <c r="AT33" s="58">
        <f>(AR33-AP33)*EXP(-InputData!$BT$6*(B33-InputData!$B$1))</f>
        <v>0</v>
      </c>
      <c r="AU33">
        <v>28</v>
      </c>
    </row>
    <row r="34" spans="1:47">
      <c r="A34" t="s">
        <v>13</v>
      </c>
      <c r="B34">
        <f t="shared" si="23"/>
        <v>126</v>
      </c>
      <c r="C34" s="80">
        <f>InputData!K34*InputData!BY34</f>
        <v>0</v>
      </c>
      <c r="D34" s="81">
        <v>0</v>
      </c>
      <c r="E34" s="13">
        <f>InputData!L34*InputData!CD34</f>
        <v>0</v>
      </c>
      <c r="F34" s="81">
        <v>0</v>
      </c>
      <c r="G34" s="82">
        <f t="shared" si="0"/>
        <v>0</v>
      </c>
      <c r="H34" s="81">
        <f t="shared" si="17"/>
        <v>0</v>
      </c>
      <c r="I34" s="81">
        <f t="shared" si="1"/>
        <v>1</v>
      </c>
      <c r="J34" s="81">
        <f t="shared" si="2"/>
        <v>1</v>
      </c>
      <c r="K34" s="82">
        <f t="shared" si="24"/>
        <v>0</v>
      </c>
      <c r="L34" s="11">
        <f t="shared" si="25"/>
        <v>0</v>
      </c>
      <c r="M34" s="81">
        <f t="shared" si="26"/>
        <v>0</v>
      </c>
      <c r="N34" s="11">
        <f t="shared" si="3"/>
        <v>0</v>
      </c>
      <c r="O34" s="11">
        <f t="shared" si="4"/>
        <v>0</v>
      </c>
      <c r="P34" s="11">
        <f t="shared" si="18"/>
        <v>0</v>
      </c>
      <c r="Q34" s="81">
        <f t="shared" si="5"/>
        <v>0</v>
      </c>
      <c r="R34" s="81">
        <f t="shared" si="6"/>
        <v>0</v>
      </c>
      <c r="S34" s="596">
        <f>((Exposure!BG35*Exposure!BI35-1)*InputData!CH34+1)</f>
        <v>1</v>
      </c>
      <c r="T34" s="89">
        <f t="shared" si="19"/>
        <v>0</v>
      </c>
      <c r="U34" s="10">
        <f t="shared" si="7"/>
        <v>0</v>
      </c>
      <c r="V34" s="10">
        <f t="shared" si="8"/>
        <v>0</v>
      </c>
      <c r="W34" s="91">
        <f t="shared" si="9"/>
        <v>0</v>
      </c>
      <c r="X34" s="81">
        <f t="shared" si="10"/>
        <v>0</v>
      </c>
      <c r="Y34" s="81">
        <f t="shared" si="20"/>
        <v>0</v>
      </c>
      <c r="Z34" s="81">
        <f t="shared" si="11"/>
        <v>1</v>
      </c>
      <c r="AA34" s="81">
        <f t="shared" si="12"/>
        <v>1</v>
      </c>
      <c r="AB34" s="82">
        <f t="shared" si="27"/>
        <v>0</v>
      </c>
      <c r="AC34" s="11">
        <f t="shared" si="28"/>
        <v>0</v>
      </c>
      <c r="AD34" s="81">
        <f t="shared" si="29"/>
        <v>0</v>
      </c>
      <c r="AE34" s="11">
        <f t="shared" si="13"/>
        <v>0</v>
      </c>
      <c r="AF34" s="11">
        <f t="shared" si="14"/>
        <v>0</v>
      </c>
      <c r="AG34" s="11">
        <f t="shared" si="21"/>
        <v>0</v>
      </c>
      <c r="AH34" s="81">
        <f t="shared" si="15"/>
        <v>0</v>
      </c>
      <c r="AI34" s="81">
        <f t="shared" si="22"/>
        <v>0</v>
      </c>
      <c r="AJ34" s="82">
        <f t="shared" si="30"/>
        <v>0</v>
      </c>
      <c r="AK34" s="118">
        <f t="shared" si="31"/>
        <v>0</v>
      </c>
      <c r="AL34" s="118">
        <f t="shared" si="32"/>
        <v>0</v>
      </c>
      <c r="AM34" s="120">
        <f>AK34*InputData!M34</f>
        <v>0</v>
      </c>
      <c r="AN34" s="123">
        <f>AK34*LifeTable!G34*InputData!N34*EXP(-InputData!$BT$5*(B34-InputData!$B$1))</f>
        <v>0</v>
      </c>
      <c r="AO34" s="1026">
        <f>C34*(1-Q34)*LifeTable!G34</f>
        <v>0</v>
      </c>
      <c r="AP34" s="1027">
        <f>R34*LifeTable!G34</f>
        <v>0</v>
      </c>
      <c r="AQ34" s="1026">
        <f>T34*(1-AH34)*LifeTable!P34</f>
        <v>0</v>
      </c>
      <c r="AR34" s="708">
        <f>AI34*LifeTable!P34</f>
        <v>0</v>
      </c>
      <c r="AS34" s="1028">
        <f>(AQ34-AO34)*EXP(-InputData!$BT$6*(B34-InputData!$B$1))</f>
        <v>0</v>
      </c>
      <c r="AT34" s="58">
        <f>(AR34-AP34)*EXP(-InputData!$BT$6*(B34-InputData!$B$1))</f>
        <v>0</v>
      </c>
      <c r="AU34">
        <v>29</v>
      </c>
    </row>
    <row r="35" spans="1:47">
      <c r="A35" t="s">
        <v>13</v>
      </c>
      <c r="B35">
        <f t="shared" si="23"/>
        <v>127</v>
      </c>
      <c r="C35" s="80">
        <f>InputData!K35*InputData!BY35</f>
        <v>0</v>
      </c>
      <c r="D35" s="81">
        <v>0</v>
      </c>
      <c r="E35" s="13">
        <f>InputData!L35*InputData!CD35</f>
        <v>0</v>
      </c>
      <c r="F35" s="81">
        <v>0</v>
      </c>
      <c r="G35" s="82">
        <f t="shared" si="0"/>
        <v>0</v>
      </c>
      <c r="H35" s="81">
        <f t="shared" si="17"/>
        <v>0</v>
      </c>
      <c r="I35" s="81">
        <f t="shared" si="1"/>
        <v>1</v>
      </c>
      <c r="J35" s="81">
        <f t="shared" si="2"/>
        <v>1</v>
      </c>
      <c r="K35" s="82">
        <f t="shared" si="24"/>
        <v>0</v>
      </c>
      <c r="L35" s="11">
        <f t="shared" si="25"/>
        <v>0</v>
      </c>
      <c r="M35" s="81">
        <f t="shared" si="26"/>
        <v>0</v>
      </c>
      <c r="N35" s="11">
        <f t="shared" si="3"/>
        <v>0</v>
      </c>
      <c r="O35" s="11">
        <f t="shared" si="4"/>
        <v>0</v>
      </c>
      <c r="P35" s="11">
        <f t="shared" si="18"/>
        <v>0</v>
      </c>
      <c r="Q35" s="81">
        <f t="shared" si="5"/>
        <v>0</v>
      </c>
      <c r="R35" s="81">
        <f t="shared" si="6"/>
        <v>0</v>
      </c>
      <c r="S35" s="596">
        <f>((Exposure!BG36*Exposure!BI36-1)*InputData!CH35+1)</f>
        <v>1</v>
      </c>
      <c r="T35" s="89">
        <f t="shared" si="19"/>
        <v>0</v>
      </c>
      <c r="U35" s="10">
        <f t="shared" si="7"/>
        <v>0</v>
      </c>
      <c r="V35" s="10">
        <f t="shared" si="8"/>
        <v>0</v>
      </c>
      <c r="W35" s="91">
        <f t="shared" si="9"/>
        <v>0</v>
      </c>
      <c r="X35" s="81">
        <f t="shared" si="10"/>
        <v>0</v>
      </c>
      <c r="Y35" s="81">
        <f t="shared" si="20"/>
        <v>0</v>
      </c>
      <c r="Z35" s="81">
        <f t="shared" si="11"/>
        <v>1</v>
      </c>
      <c r="AA35" s="81">
        <f t="shared" si="12"/>
        <v>1</v>
      </c>
      <c r="AB35" s="82">
        <f t="shared" si="27"/>
        <v>0</v>
      </c>
      <c r="AC35" s="11">
        <f t="shared" si="28"/>
        <v>0</v>
      </c>
      <c r="AD35" s="81">
        <f t="shared" si="29"/>
        <v>0</v>
      </c>
      <c r="AE35" s="11">
        <f t="shared" si="13"/>
        <v>0</v>
      </c>
      <c r="AF35" s="11">
        <f t="shared" si="14"/>
        <v>0</v>
      </c>
      <c r="AG35" s="11">
        <f t="shared" si="21"/>
        <v>0</v>
      </c>
      <c r="AH35" s="81">
        <f t="shared" si="15"/>
        <v>0</v>
      </c>
      <c r="AI35" s="81">
        <f t="shared" si="22"/>
        <v>0</v>
      </c>
      <c r="AJ35" s="82">
        <f t="shared" si="30"/>
        <v>0</v>
      </c>
      <c r="AK35" s="118">
        <f t="shared" si="31"/>
        <v>0</v>
      </c>
      <c r="AL35" s="118">
        <f t="shared" si="32"/>
        <v>0</v>
      </c>
      <c r="AM35" s="120">
        <f>AK35*InputData!M35</f>
        <v>0</v>
      </c>
      <c r="AN35" s="123">
        <f>AK35*LifeTable!G35*InputData!N35*EXP(-InputData!$BT$5*(B35-InputData!$B$1))</f>
        <v>0</v>
      </c>
      <c r="AO35" s="1026">
        <f>C35*(1-Q35)*LifeTable!G35</f>
        <v>0</v>
      </c>
      <c r="AP35" s="1027">
        <f>R35*LifeTable!G35</f>
        <v>0</v>
      </c>
      <c r="AQ35" s="1026">
        <f>T35*(1-AH35)*LifeTable!P35</f>
        <v>0</v>
      </c>
      <c r="AR35" s="708">
        <f>AI35*LifeTable!P35</f>
        <v>0</v>
      </c>
      <c r="AS35" s="1028">
        <f>(AQ35-AO35)*EXP(-InputData!$BT$6*(B35-InputData!$B$1))</f>
        <v>0</v>
      </c>
      <c r="AT35" s="58">
        <f>(AR35-AP35)*EXP(-InputData!$BT$6*(B35-InputData!$B$1))</f>
        <v>0</v>
      </c>
      <c r="AU35">
        <v>30</v>
      </c>
    </row>
    <row r="36" spans="1:47">
      <c r="A36" t="s">
        <v>13</v>
      </c>
      <c r="B36">
        <f t="shared" si="23"/>
        <v>128</v>
      </c>
      <c r="C36" s="80">
        <f>InputData!K36*InputData!BY36</f>
        <v>0</v>
      </c>
      <c r="D36" s="81">
        <v>0</v>
      </c>
      <c r="E36" s="13">
        <f>InputData!L36*InputData!CD36</f>
        <v>0</v>
      </c>
      <c r="F36" s="81">
        <v>0</v>
      </c>
      <c r="G36" s="82">
        <f t="shared" si="0"/>
        <v>0</v>
      </c>
      <c r="H36" s="81">
        <f t="shared" si="17"/>
        <v>0</v>
      </c>
      <c r="I36" s="81">
        <f t="shared" si="1"/>
        <v>1</v>
      </c>
      <c r="J36" s="81">
        <f t="shared" si="2"/>
        <v>1</v>
      </c>
      <c r="K36" s="82">
        <f t="shared" si="24"/>
        <v>0</v>
      </c>
      <c r="L36" s="11">
        <f t="shared" si="25"/>
        <v>0</v>
      </c>
      <c r="M36" s="81">
        <f t="shared" si="26"/>
        <v>0</v>
      </c>
      <c r="N36" s="11">
        <f t="shared" si="3"/>
        <v>0</v>
      </c>
      <c r="O36" s="11">
        <f t="shared" si="4"/>
        <v>0</v>
      </c>
      <c r="P36" s="11">
        <f t="shared" si="18"/>
        <v>0</v>
      </c>
      <c r="Q36" s="81">
        <f t="shared" si="5"/>
        <v>0</v>
      </c>
      <c r="R36" s="81">
        <f t="shared" si="6"/>
        <v>0</v>
      </c>
      <c r="S36" s="596">
        <f>((Exposure!BG37*Exposure!BI37-1)*InputData!CH36+1)</f>
        <v>1</v>
      </c>
      <c r="T36" s="89">
        <f t="shared" si="19"/>
        <v>0</v>
      </c>
      <c r="U36" s="10">
        <f t="shared" si="7"/>
        <v>0</v>
      </c>
      <c r="V36" s="10">
        <f t="shared" si="8"/>
        <v>0</v>
      </c>
      <c r="W36" s="91">
        <f t="shared" si="9"/>
        <v>0</v>
      </c>
      <c r="X36" s="81">
        <f t="shared" si="10"/>
        <v>0</v>
      </c>
      <c r="Y36" s="81">
        <f t="shared" si="20"/>
        <v>0</v>
      </c>
      <c r="Z36" s="81">
        <f t="shared" si="11"/>
        <v>1</v>
      </c>
      <c r="AA36" s="81">
        <f t="shared" si="12"/>
        <v>1</v>
      </c>
      <c r="AB36" s="82">
        <f t="shared" si="27"/>
        <v>0</v>
      </c>
      <c r="AC36" s="11">
        <f t="shared" si="28"/>
        <v>0</v>
      </c>
      <c r="AD36" s="81">
        <f t="shared" si="29"/>
        <v>0</v>
      </c>
      <c r="AE36" s="11">
        <f t="shared" si="13"/>
        <v>0</v>
      </c>
      <c r="AF36" s="11">
        <f t="shared" si="14"/>
        <v>0</v>
      </c>
      <c r="AG36" s="11">
        <f t="shared" si="21"/>
        <v>0</v>
      </c>
      <c r="AH36" s="81">
        <f t="shared" si="15"/>
        <v>0</v>
      </c>
      <c r="AI36" s="81">
        <f t="shared" si="22"/>
        <v>0</v>
      </c>
      <c r="AJ36" s="82">
        <f t="shared" si="30"/>
        <v>0</v>
      </c>
      <c r="AK36" s="118">
        <f t="shared" si="31"/>
        <v>0</v>
      </c>
      <c r="AL36" s="118">
        <f t="shared" si="32"/>
        <v>0</v>
      </c>
      <c r="AM36" s="120">
        <f>AK36*InputData!M36</f>
        <v>0</v>
      </c>
      <c r="AN36" s="123">
        <f>AK36*LifeTable!G36*InputData!N36*EXP(-InputData!$BT$5*(B36-InputData!$B$1))</f>
        <v>0</v>
      </c>
      <c r="AO36" s="1026">
        <f>C36*(1-Q36)*LifeTable!G36</f>
        <v>0</v>
      </c>
      <c r="AP36" s="1027">
        <f>R36*LifeTable!G36</f>
        <v>0</v>
      </c>
      <c r="AQ36" s="1026">
        <f>T36*(1-AH36)*LifeTable!P36</f>
        <v>0</v>
      </c>
      <c r="AR36" s="708">
        <f>AI36*LifeTable!P36</f>
        <v>0</v>
      </c>
      <c r="AS36" s="1028">
        <f>(AQ36-AO36)*EXP(-InputData!$BT$6*(B36-InputData!$B$1))</f>
        <v>0</v>
      </c>
      <c r="AT36" s="58">
        <f>(AR36-AP36)*EXP(-InputData!$BT$6*(B36-InputData!$B$1))</f>
        <v>0</v>
      </c>
      <c r="AU36">
        <v>31</v>
      </c>
    </row>
    <row r="37" spans="1:47">
      <c r="A37" t="s">
        <v>13</v>
      </c>
      <c r="B37">
        <f t="shared" si="23"/>
        <v>129</v>
      </c>
      <c r="C37" s="80">
        <f>InputData!K37*InputData!BY37</f>
        <v>0</v>
      </c>
      <c r="D37" s="81">
        <v>0</v>
      </c>
      <c r="E37" s="13">
        <f>InputData!L37*InputData!CD37</f>
        <v>0</v>
      </c>
      <c r="F37" s="81">
        <v>0</v>
      </c>
      <c r="G37" s="82">
        <f t="shared" si="0"/>
        <v>0</v>
      </c>
      <c r="H37" s="81">
        <f t="shared" si="17"/>
        <v>0</v>
      </c>
      <c r="I37" s="81">
        <f t="shared" si="1"/>
        <v>1</v>
      </c>
      <c r="J37" s="81">
        <f t="shared" si="2"/>
        <v>1</v>
      </c>
      <c r="K37" s="82">
        <f t="shared" si="24"/>
        <v>0</v>
      </c>
      <c r="L37" s="11">
        <f t="shared" si="25"/>
        <v>0</v>
      </c>
      <c r="M37" s="81">
        <f t="shared" si="26"/>
        <v>0</v>
      </c>
      <c r="N37" s="11">
        <f t="shared" si="3"/>
        <v>0</v>
      </c>
      <c r="O37" s="11">
        <f t="shared" si="4"/>
        <v>0</v>
      </c>
      <c r="P37" s="11">
        <f t="shared" si="18"/>
        <v>0</v>
      </c>
      <c r="Q37" s="81">
        <f t="shared" ref="Q37:Q68" si="33">IF(ISERROR(0.5*(L37+L38)/P37),0,0.5*(L37+L38)/P37)</f>
        <v>0</v>
      </c>
      <c r="R37" s="81">
        <f t="shared" ref="R37:R68" si="34">IF(ISERROR((M38-M37)/P37),0,(M38-M37)/P37)</f>
        <v>0</v>
      </c>
      <c r="S37" s="596">
        <f>((Exposure!BG38*Exposure!BI38-1)*InputData!CH37+1)</f>
        <v>1</v>
      </c>
      <c r="T37" s="89">
        <f t="shared" si="19"/>
        <v>0</v>
      </c>
      <c r="U37" s="10">
        <f t="shared" si="7"/>
        <v>0</v>
      </c>
      <c r="V37" s="10">
        <f t="shared" si="8"/>
        <v>0</v>
      </c>
      <c r="W37" s="91">
        <f t="shared" si="9"/>
        <v>0</v>
      </c>
      <c r="X37" s="81">
        <f t="shared" si="10"/>
        <v>0</v>
      </c>
      <c r="Y37" s="81">
        <f t="shared" si="20"/>
        <v>0</v>
      </c>
      <c r="Z37" s="81">
        <f t="shared" si="11"/>
        <v>1</v>
      </c>
      <c r="AA37" s="81">
        <f t="shared" si="12"/>
        <v>1</v>
      </c>
      <c r="AB37" s="82">
        <f t="shared" si="27"/>
        <v>0</v>
      </c>
      <c r="AC37" s="11">
        <f t="shared" si="28"/>
        <v>0</v>
      </c>
      <c r="AD37" s="81">
        <f t="shared" si="29"/>
        <v>0</v>
      </c>
      <c r="AE37" s="11">
        <f t="shared" si="13"/>
        <v>0</v>
      </c>
      <c r="AF37" s="11">
        <f t="shared" si="14"/>
        <v>0</v>
      </c>
      <c r="AG37" s="11">
        <f t="shared" si="21"/>
        <v>0</v>
      </c>
      <c r="AH37" s="81">
        <f t="shared" ref="AH37:AH68" si="35">IF(ISERROR(0.5*(AC37+AC38)/AG37),0,0.5*(AC37+AC38)/AG37)</f>
        <v>0</v>
      </c>
      <c r="AI37" s="81">
        <f t="shared" ref="AI37:AI68" si="36">IF(ISERROR((AD38-AD37)/AG37),0,(AD38-AD37)/AG37)</f>
        <v>0</v>
      </c>
      <c r="AJ37" s="82">
        <f t="shared" si="30"/>
        <v>0</v>
      </c>
      <c r="AK37" s="118">
        <f t="shared" si="31"/>
        <v>0</v>
      </c>
      <c r="AL37" s="118">
        <f t="shared" si="32"/>
        <v>0</v>
      </c>
      <c r="AM37" s="120">
        <f>AK37*InputData!M37</f>
        <v>0</v>
      </c>
      <c r="AN37" s="123">
        <f>AK37*LifeTable!G37*InputData!N37*EXP(-InputData!$BT$5*(B37-InputData!$B$1))</f>
        <v>0</v>
      </c>
      <c r="AO37" s="1026">
        <f>C37*(1-Q37)*LifeTable!G37</f>
        <v>0</v>
      </c>
      <c r="AP37" s="1027">
        <f>R37*LifeTable!G37</f>
        <v>0</v>
      </c>
      <c r="AQ37" s="1026">
        <f>T37*(1-AH37)*LifeTable!P37</f>
        <v>0</v>
      </c>
      <c r="AR37" s="708">
        <f>AI37*LifeTable!P37</f>
        <v>0</v>
      </c>
      <c r="AS37" s="1028">
        <f>(AQ37-AO37)*EXP(-InputData!$BT$6*(B37-InputData!$B$1))</f>
        <v>0</v>
      </c>
      <c r="AT37" s="58">
        <f>(AR37-AP37)*EXP(-InputData!$BT$6*(B37-InputData!$B$1))</f>
        <v>0</v>
      </c>
      <c r="AU37">
        <v>32</v>
      </c>
    </row>
    <row r="38" spans="1:47">
      <c r="A38" t="s">
        <v>13</v>
      </c>
      <c r="B38">
        <f t="shared" si="23"/>
        <v>130</v>
      </c>
      <c r="C38" s="80">
        <f>InputData!K38*InputData!BY38</f>
        <v>0</v>
      </c>
      <c r="D38" s="81">
        <v>0</v>
      </c>
      <c r="E38" s="13">
        <f>InputData!L38*InputData!CD38</f>
        <v>0</v>
      </c>
      <c r="F38" s="81">
        <v>0</v>
      </c>
      <c r="G38" s="82">
        <f t="shared" si="0"/>
        <v>0</v>
      </c>
      <c r="H38" s="81">
        <f t="shared" si="17"/>
        <v>0</v>
      </c>
      <c r="I38" s="81">
        <f t="shared" si="1"/>
        <v>1</v>
      </c>
      <c r="J38" s="81">
        <f t="shared" si="2"/>
        <v>1</v>
      </c>
      <c r="K38" s="82">
        <f t="shared" si="24"/>
        <v>0</v>
      </c>
      <c r="L38" s="11">
        <f t="shared" si="25"/>
        <v>0</v>
      </c>
      <c r="M38" s="81">
        <f t="shared" si="26"/>
        <v>0</v>
      </c>
      <c r="N38" s="11">
        <f t="shared" si="3"/>
        <v>0</v>
      </c>
      <c r="O38" s="11">
        <f t="shared" si="4"/>
        <v>0</v>
      </c>
      <c r="P38" s="11">
        <f t="shared" si="18"/>
        <v>0</v>
      </c>
      <c r="Q38" s="81">
        <f t="shared" si="33"/>
        <v>0</v>
      </c>
      <c r="R38" s="81">
        <f t="shared" si="34"/>
        <v>0</v>
      </c>
      <c r="S38" s="596">
        <f>((Exposure!BG39*Exposure!BI39-1)*InputData!CH38+1)</f>
        <v>1</v>
      </c>
      <c r="T38" s="89">
        <f t="shared" si="19"/>
        <v>0</v>
      </c>
      <c r="U38" s="10">
        <f t="shared" si="7"/>
        <v>0</v>
      </c>
      <c r="V38" s="10">
        <f t="shared" si="8"/>
        <v>0</v>
      </c>
      <c r="W38" s="91">
        <f t="shared" si="9"/>
        <v>0</v>
      </c>
      <c r="X38" s="81">
        <f t="shared" si="10"/>
        <v>0</v>
      </c>
      <c r="Y38" s="81">
        <f t="shared" si="20"/>
        <v>0</v>
      </c>
      <c r="Z38" s="81">
        <f t="shared" si="11"/>
        <v>1</v>
      </c>
      <c r="AA38" s="81">
        <f t="shared" si="12"/>
        <v>1</v>
      </c>
      <c r="AB38" s="82">
        <f t="shared" si="27"/>
        <v>0</v>
      </c>
      <c r="AC38" s="11">
        <f t="shared" si="28"/>
        <v>0</v>
      </c>
      <c r="AD38" s="81">
        <f t="shared" si="29"/>
        <v>0</v>
      </c>
      <c r="AE38" s="11">
        <f t="shared" si="13"/>
        <v>0</v>
      </c>
      <c r="AF38" s="11">
        <f t="shared" si="14"/>
        <v>0</v>
      </c>
      <c r="AG38" s="11">
        <f t="shared" si="21"/>
        <v>0</v>
      </c>
      <c r="AH38" s="81">
        <f t="shared" si="35"/>
        <v>0</v>
      </c>
      <c r="AI38" s="81">
        <f t="shared" si="36"/>
        <v>0</v>
      </c>
      <c r="AJ38" s="82">
        <f t="shared" si="30"/>
        <v>0</v>
      </c>
      <c r="AK38" s="118">
        <f t="shared" si="31"/>
        <v>0</v>
      </c>
      <c r="AL38" s="118">
        <f t="shared" si="32"/>
        <v>0</v>
      </c>
      <c r="AM38" s="120">
        <f>AK38*InputData!M38</f>
        <v>0</v>
      </c>
      <c r="AN38" s="123">
        <f>AK38*LifeTable!G38*InputData!N38*EXP(-InputData!$BT$5*(B38-InputData!$B$1))</f>
        <v>0</v>
      </c>
      <c r="AO38" s="1026">
        <f>C38*(1-Q38)*LifeTable!G38</f>
        <v>0</v>
      </c>
      <c r="AP38" s="1027">
        <f>R38*LifeTable!G38</f>
        <v>0</v>
      </c>
      <c r="AQ38" s="1026">
        <f>T38*(1-AH38)*LifeTable!P38</f>
        <v>0</v>
      </c>
      <c r="AR38" s="708">
        <f>AI38*LifeTable!P38</f>
        <v>0</v>
      </c>
      <c r="AS38" s="1028">
        <f>(AQ38-AO38)*EXP(-InputData!$BT$6*(B38-InputData!$B$1))</f>
        <v>0</v>
      </c>
      <c r="AT38" s="58">
        <f>(AR38-AP38)*EXP(-InputData!$BT$6*(B38-InputData!$B$1))</f>
        <v>0</v>
      </c>
      <c r="AU38">
        <v>33</v>
      </c>
    </row>
    <row r="39" spans="1:47">
      <c r="A39" t="s">
        <v>13</v>
      </c>
      <c r="B39">
        <f t="shared" si="23"/>
        <v>131</v>
      </c>
      <c r="C39" s="80">
        <f>InputData!K39*InputData!BY39</f>
        <v>0</v>
      </c>
      <c r="D39" s="81">
        <v>0</v>
      </c>
      <c r="E39" s="13">
        <f>InputData!L39*InputData!CD39</f>
        <v>0</v>
      </c>
      <c r="F39" s="81">
        <v>0</v>
      </c>
      <c r="G39" s="82">
        <f t="shared" si="0"/>
        <v>0</v>
      </c>
      <c r="H39" s="81">
        <f t="shared" si="17"/>
        <v>0</v>
      </c>
      <c r="I39" s="81">
        <f t="shared" si="1"/>
        <v>1</v>
      </c>
      <c r="J39" s="81">
        <f t="shared" si="2"/>
        <v>1</v>
      </c>
      <c r="K39" s="82">
        <f t="shared" si="24"/>
        <v>0</v>
      </c>
      <c r="L39" s="11">
        <f t="shared" si="25"/>
        <v>0</v>
      </c>
      <c r="M39" s="81">
        <f t="shared" si="26"/>
        <v>0</v>
      </c>
      <c r="N39" s="11">
        <f t="shared" si="3"/>
        <v>0</v>
      </c>
      <c r="O39" s="11">
        <f t="shared" si="4"/>
        <v>0</v>
      </c>
      <c r="P39" s="11">
        <f t="shared" si="18"/>
        <v>0</v>
      </c>
      <c r="Q39" s="81">
        <f t="shared" si="33"/>
        <v>0</v>
      </c>
      <c r="R39" s="81">
        <f t="shared" si="34"/>
        <v>0</v>
      </c>
      <c r="S39" s="596">
        <f>((Exposure!BG40*Exposure!BI40-1)*InputData!CH39+1)</f>
        <v>1</v>
      </c>
      <c r="T39" s="89">
        <f t="shared" si="19"/>
        <v>0</v>
      </c>
      <c r="U39" s="10">
        <f t="shared" si="7"/>
        <v>0</v>
      </c>
      <c r="V39" s="10">
        <f t="shared" si="8"/>
        <v>0</v>
      </c>
      <c r="W39" s="91">
        <f t="shared" si="9"/>
        <v>0</v>
      </c>
      <c r="X39" s="81">
        <f t="shared" si="10"/>
        <v>0</v>
      </c>
      <c r="Y39" s="81">
        <f t="shared" si="20"/>
        <v>0</v>
      </c>
      <c r="Z39" s="81">
        <f t="shared" si="11"/>
        <v>1</v>
      </c>
      <c r="AA39" s="81">
        <f t="shared" si="12"/>
        <v>1</v>
      </c>
      <c r="AB39" s="82">
        <f t="shared" si="27"/>
        <v>0</v>
      </c>
      <c r="AC39" s="11">
        <f t="shared" si="28"/>
        <v>0</v>
      </c>
      <c r="AD39" s="81">
        <f t="shared" si="29"/>
        <v>0</v>
      </c>
      <c r="AE39" s="11">
        <f t="shared" si="13"/>
        <v>0</v>
      </c>
      <c r="AF39" s="11">
        <f t="shared" si="14"/>
        <v>0</v>
      </c>
      <c r="AG39" s="11">
        <f t="shared" si="21"/>
        <v>0</v>
      </c>
      <c r="AH39" s="81">
        <f t="shared" si="35"/>
        <v>0</v>
      </c>
      <c r="AI39" s="81">
        <f t="shared" si="36"/>
        <v>0</v>
      </c>
      <c r="AJ39" s="82">
        <f t="shared" si="30"/>
        <v>0</v>
      </c>
      <c r="AK39" s="118">
        <f t="shared" si="31"/>
        <v>0</v>
      </c>
      <c r="AL39" s="118">
        <f t="shared" si="32"/>
        <v>0</v>
      </c>
      <c r="AM39" s="120">
        <f>AK39*InputData!M39</f>
        <v>0</v>
      </c>
      <c r="AN39" s="123">
        <f>AK39*LifeTable!G39*InputData!N39*EXP(-InputData!$BT$5*(B39-InputData!$B$1))</f>
        <v>0</v>
      </c>
      <c r="AO39" s="1026">
        <f>C39*(1-Q39)*LifeTable!G39</f>
        <v>0</v>
      </c>
      <c r="AP39" s="1027">
        <f>R39*LifeTable!G39</f>
        <v>0</v>
      </c>
      <c r="AQ39" s="1026">
        <f>T39*(1-AH39)*LifeTable!P39</f>
        <v>0</v>
      </c>
      <c r="AR39" s="708">
        <f>AI39*LifeTable!P39</f>
        <v>0</v>
      </c>
      <c r="AS39" s="1028">
        <f>(AQ39-AO39)*EXP(-InputData!$BT$6*(B39-InputData!$B$1))</f>
        <v>0</v>
      </c>
      <c r="AT39" s="58">
        <f>(AR39-AP39)*EXP(-InputData!$BT$6*(B39-InputData!$B$1))</f>
        <v>0</v>
      </c>
      <c r="AU39">
        <v>34</v>
      </c>
    </row>
    <row r="40" spans="1:47">
      <c r="A40" t="s">
        <v>13</v>
      </c>
      <c r="B40">
        <f t="shared" si="23"/>
        <v>132</v>
      </c>
      <c r="C40" s="80">
        <f>InputData!K40*InputData!BY40</f>
        <v>0</v>
      </c>
      <c r="D40" s="81">
        <v>0</v>
      </c>
      <c r="E40" s="13">
        <f>InputData!L40*InputData!CD40</f>
        <v>0</v>
      </c>
      <c r="F40" s="81">
        <v>0</v>
      </c>
      <c r="G40" s="82">
        <f t="shared" si="0"/>
        <v>0</v>
      </c>
      <c r="H40" s="81">
        <f t="shared" si="17"/>
        <v>0</v>
      </c>
      <c r="I40" s="81">
        <f t="shared" si="1"/>
        <v>1</v>
      </c>
      <c r="J40" s="81">
        <f t="shared" si="2"/>
        <v>1</v>
      </c>
      <c r="K40" s="82">
        <f t="shared" si="24"/>
        <v>0</v>
      </c>
      <c r="L40" s="11">
        <f t="shared" si="25"/>
        <v>0</v>
      </c>
      <c r="M40" s="81">
        <f t="shared" si="26"/>
        <v>0</v>
      </c>
      <c r="N40" s="11">
        <f t="shared" si="3"/>
        <v>0</v>
      </c>
      <c r="O40" s="11">
        <f t="shared" si="4"/>
        <v>0</v>
      </c>
      <c r="P40" s="11">
        <f t="shared" si="18"/>
        <v>0</v>
      </c>
      <c r="Q40" s="81">
        <f t="shared" si="33"/>
        <v>0</v>
      </c>
      <c r="R40" s="81">
        <f t="shared" si="34"/>
        <v>0</v>
      </c>
      <c r="S40" s="596">
        <f>((Exposure!BG41*Exposure!BI41-1)*InputData!CH40+1)</f>
        <v>1</v>
      </c>
      <c r="T40" s="89">
        <f t="shared" si="19"/>
        <v>0</v>
      </c>
      <c r="U40" s="10">
        <f t="shared" si="7"/>
        <v>0</v>
      </c>
      <c r="V40" s="10">
        <f t="shared" si="8"/>
        <v>0</v>
      </c>
      <c r="W40" s="91">
        <f t="shared" si="9"/>
        <v>0</v>
      </c>
      <c r="X40" s="81">
        <f t="shared" si="10"/>
        <v>0</v>
      </c>
      <c r="Y40" s="81">
        <f t="shared" si="20"/>
        <v>0</v>
      </c>
      <c r="Z40" s="81">
        <f t="shared" si="11"/>
        <v>1</v>
      </c>
      <c r="AA40" s="81">
        <f t="shared" si="12"/>
        <v>1</v>
      </c>
      <c r="AB40" s="82">
        <f t="shared" si="27"/>
        <v>0</v>
      </c>
      <c r="AC40" s="11">
        <f t="shared" si="28"/>
        <v>0</v>
      </c>
      <c r="AD40" s="81">
        <f t="shared" si="29"/>
        <v>0</v>
      </c>
      <c r="AE40" s="11">
        <f t="shared" si="13"/>
        <v>0</v>
      </c>
      <c r="AF40" s="11">
        <f t="shared" si="14"/>
        <v>0</v>
      </c>
      <c r="AG40" s="11">
        <f t="shared" si="21"/>
        <v>0</v>
      </c>
      <c r="AH40" s="81">
        <f t="shared" si="35"/>
        <v>0</v>
      </c>
      <c r="AI40" s="81">
        <f t="shared" si="36"/>
        <v>0</v>
      </c>
      <c r="AJ40" s="82">
        <f t="shared" si="30"/>
        <v>0</v>
      </c>
      <c r="AK40" s="118">
        <f t="shared" si="31"/>
        <v>0</v>
      </c>
      <c r="AL40" s="118">
        <f t="shared" si="32"/>
        <v>0</v>
      </c>
      <c r="AM40" s="120">
        <f>AK40*InputData!M40</f>
        <v>0</v>
      </c>
      <c r="AN40" s="123">
        <f>AK40*LifeTable!G40*InputData!N40*EXP(-InputData!$BT$5*(B40-InputData!$B$1))</f>
        <v>0</v>
      </c>
      <c r="AO40" s="1026">
        <f>C40*(1-Q40)*LifeTable!G40</f>
        <v>0</v>
      </c>
      <c r="AP40" s="1027">
        <f>R40*LifeTable!G40</f>
        <v>0</v>
      </c>
      <c r="AQ40" s="1026">
        <f>T40*(1-AH40)*LifeTable!P40</f>
        <v>0</v>
      </c>
      <c r="AR40" s="708">
        <f>AI40*LifeTable!P40</f>
        <v>0</v>
      </c>
      <c r="AS40" s="1028">
        <f>(AQ40-AO40)*EXP(-InputData!$BT$6*(B40-InputData!$B$1))</f>
        <v>0</v>
      </c>
      <c r="AT40" s="58">
        <f>(AR40-AP40)*EXP(-InputData!$BT$6*(B40-InputData!$B$1))</f>
        <v>0</v>
      </c>
      <c r="AU40">
        <v>35</v>
      </c>
    </row>
    <row r="41" spans="1:47">
      <c r="A41" t="s">
        <v>13</v>
      </c>
      <c r="B41">
        <f t="shared" si="23"/>
        <v>133</v>
      </c>
      <c r="C41" s="80">
        <f>InputData!K41*InputData!BY41</f>
        <v>0</v>
      </c>
      <c r="D41" s="81">
        <v>0</v>
      </c>
      <c r="E41" s="13">
        <f>InputData!L41*InputData!CD41</f>
        <v>0</v>
      </c>
      <c r="F41" s="81">
        <v>0</v>
      </c>
      <c r="G41" s="82">
        <f t="shared" si="0"/>
        <v>0</v>
      </c>
      <c r="H41" s="81">
        <f t="shared" si="17"/>
        <v>0</v>
      </c>
      <c r="I41" s="81">
        <f t="shared" si="1"/>
        <v>1</v>
      </c>
      <c r="J41" s="81">
        <f t="shared" si="2"/>
        <v>1</v>
      </c>
      <c r="K41" s="82">
        <f t="shared" si="24"/>
        <v>0</v>
      </c>
      <c r="L41" s="11">
        <f t="shared" si="25"/>
        <v>0</v>
      </c>
      <c r="M41" s="81">
        <f t="shared" si="26"/>
        <v>0</v>
      </c>
      <c r="N41" s="11">
        <f t="shared" si="3"/>
        <v>0</v>
      </c>
      <c r="O41" s="11">
        <f t="shared" si="4"/>
        <v>0</v>
      </c>
      <c r="P41" s="11">
        <f t="shared" si="18"/>
        <v>0</v>
      </c>
      <c r="Q41" s="81">
        <f t="shared" si="33"/>
        <v>0</v>
      </c>
      <c r="R41" s="81">
        <f t="shared" si="34"/>
        <v>0</v>
      </c>
      <c r="S41" s="596">
        <f>((Exposure!BG42*Exposure!BI42-1)*InputData!CH41+1)</f>
        <v>1</v>
      </c>
      <c r="T41" s="89">
        <f t="shared" si="19"/>
        <v>0</v>
      </c>
      <c r="U41" s="10">
        <f t="shared" si="7"/>
        <v>0</v>
      </c>
      <c r="V41" s="10">
        <f t="shared" si="8"/>
        <v>0</v>
      </c>
      <c r="W41" s="91">
        <f t="shared" si="9"/>
        <v>0</v>
      </c>
      <c r="X41" s="81">
        <f t="shared" si="10"/>
        <v>0</v>
      </c>
      <c r="Y41" s="81">
        <f t="shared" si="20"/>
        <v>0</v>
      </c>
      <c r="Z41" s="81">
        <f t="shared" si="11"/>
        <v>1</v>
      </c>
      <c r="AA41" s="81">
        <f t="shared" si="12"/>
        <v>1</v>
      </c>
      <c r="AB41" s="82">
        <f t="shared" si="27"/>
        <v>0</v>
      </c>
      <c r="AC41" s="11">
        <f t="shared" si="28"/>
        <v>0</v>
      </c>
      <c r="AD41" s="81">
        <f t="shared" si="29"/>
        <v>0</v>
      </c>
      <c r="AE41" s="11">
        <f t="shared" si="13"/>
        <v>0</v>
      </c>
      <c r="AF41" s="11">
        <f t="shared" si="14"/>
        <v>0</v>
      </c>
      <c r="AG41" s="11">
        <f t="shared" si="21"/>
        <v>0</v>
      </c>
      <c r="AH41" s="81">
        <f t="shared" si="35"/>
        <v>0</v>
      </c>
      <c r="AI41" s="81">
        <f t="shared" si="36"/>
        <v>0</v>
      </c>
      <c r="AJ41" s="82">
        <f t="shared" si="30"/>
        <v>0</v>
      </c>
      <c r="AK41" s="118">
        <f t="shared" si="31"/>
        <v>0</v>
      </c>
      <c r="AL41" s="118">
        <f t="shared" si="32"/>
        <v>0</v>
      </c>
      <c r="AM41" s="120">
        <f>AK41*InputData!M41</f>
        <v>0</v>
      </c>
      <c r="AN41" s="123">
        <f>AK41*LifeTable!G41*InputData!N41*EXP(-InputData!$BT$5*(B41-InputData!$B$1))</f>
        <v>0</v>
      </c>
      <c r="AO41" s="1026">
        <f>C41*(1-Q41)*LifeTable!G41</f>
        <v>0</v>
      </c>
      <c r="AP41" s="1027">
        <f>R41*LifeTable!G41</f>
        <v>0</v>
      </c>
      <c r="AQ41" s="1026">
        <f>T41*(1-AH41)*LifeTable!P41</f>
        <v>0</v>
      </c>
      <c r="AR41" s="708">
        <f>AI41*LifeTable!P41</f>
        <v>0</v>
      </c>
      <c r="AS41" s="1028">
        <f>(AQ41-AO41)*EXP(-InputData!$BT$6*(B41-InputData!$B$1))</f>
        <v>0</v>
      </c>
      <c r="AT41" s="58">
        <f>(AR41-AP41)*EXP(-InputData!$BT$6*(B41-InputData!$B$1))</f>
        <v>0</v>
      </c>
      <c r="AU41">
        <v>36</v>
      </c>
    </row>
    <row r="42" spans="1:47">
      <c r="A42" t="s">
        <v>13</v>
      </c>
      <c r="B42">
        <f t="shared" si="23"/>
        <v>134</v>
      </c>
      <c r="C42" s="80">
        <f>InputData!K42*InputData!BY42</f>
        <v>0</v>
      </c>
      <c r="D42" s="81">
        <v>0</v>
      </c>
      <c r="E42" s="13">
        <f>InputData!L42*InputData!CD42</f>
        <v>0</v>
      </c>
      <c r="F42" s="81">
        <v>0</v>
      </c>
      <c r="G42" s="82">
        <f t="shared" si="0"/>
        <v>0</v>
      </c>
      <c r="H42" s="81">
        <f t="shared" si="17"/>
        <v>0</v>
      </c>
      <c r="I42" s="81">
        <f t="shared" si="1"/>
        <v>1</v>
      </c>
      <c r="J42" s="81">
        <f t="shared" si="2"/>
        <v>1</v>
      </c>
      <c r="K42" s="82">
        <f t="shared" si="24"/>
        <v>0</v>
      </c>
      <c r="L42" s="11">
        <f t="shared" si="25"/>
        <v>0</v>
      </c>
      <c r="M42" s="81">
        <f t="shared" si="26"/>
        <v>0</v>
      </c>
      <c r="N42" s="11">
        <f t="shared" si="3"/>
        <v>0</v>
      </c>
      <c r="O42" s="11">
        <f t="shared" si="4"/>
        <v>0</v>
      </c>
      <c r="P42" s="11">
        <f t="shared" si="18"/>
        <v>0</v>
      </c>
      <c r="Q42" s="81">
        <f t="shared" si="33"/>
        <v>0</v>
      </c>
      <c r="R42" s="81">
        <f t="shared" si="34"/>
        <v>0</v>
      </c>
      <c r="S42" s="596">
        <f>((Exposure!BG43*Exposure!BI43-1)*InputData!CH42+1)</f>
        <v>1</v>
      </c>
      <c r="T42" s="89">
        <f t="shared" si="19"/>
        <v>0</v>
      </c>
      <c r="U42" s="10">
        <f t="shared" si="7"/>
        <v>0</v>
      </c>
      <c r="V42" s="10">
        <f t="shared" si="8"/>
        <v>0</v>
      </c>
      <c r="W42" s="91">
        <f t="shared" si="9"/>
        <v>0</v>
      </c>
      <c r="X42" s="81">
        <f t="shared" si="10"/>
        <v>0</v>
      </c>
      <c r="Y42" s="81">
        <f t="shared" si="20"/>
        <v>0</v>
      </c>
      <c r="Z42" s="81">
        <f t="shared" si="11"/>
        <v>1</v>
      </c>
      <c r="AA42" s="81">
        <f t="shared" si="12"/>
        <v>1</v>
      </c>
      <c r="AB42" s="82">
        <f t="shared" si="27"/>
        <v>0</v>
      </c>
      <c r="AC42" s="11">
        <f t="shared" si="28"/>
        <v>0</v>
      </c>
      <c r="AD42" s="81">
        <f t="shared" si="29"/>
        <v>0</v>
      </c>
      <c r="AE42" s="11">
        <f t="shared" si="13"/>
        <v>0</v>
      </c>
      <c r="AF42" s="11">
        <f t="shared" si="14"/>
        <v>0</v>
      </c>
      <c r="AG42" s="11">
        <f t="shared" si="21"/>
        <v>0</v>
      </c>
      <c r="AH42" s="81">
        <f t="shared" si="35"/>
        <v>0</v>
      </c>
      <c r="AI42" s="81">
        <f t="shared" si="36"/>
        <v>0</v>
      </c>
      <c r="AJ42" s="82">
        <f t="shared" si="30"/>
        <v>0</v>
      </c>
      <c r="AK42" s="118">
        <f t="shared" si="31"/>
        <v>0</v>
      </c>
      <c r="AL42" s="118">
        <f t="shared" si="32"/>
        <v>0</v>
      </c>
      <c r="AM42" s="120">
        <f>AK42*InputData!M42</f>
        <v>0</v>
      </c>
      <c r="AN42" s="123">
        <f>AK42*LifeTable!G42*InputData!N42*EXP(-InputData!$BT$5*(B42-InputData!$B$1))</f>
        <v>0</v>
      </c>
      <c r="AO42" s="1026">
        <f>C42*(1-Q42)*LifeTable!G42</f>
        <v>0</v>
      </c>
      <c r="AP42" s="1027">
        <f>R42*LifeTable!G42</f>
        <v>0</v>
      </c>
      <c r="AQ42" s="1026">
        <f>T42*(1-AH42)*LifeTable!P42</f>
        <v>0</v>
      </c>
      <c r="AR42" s="708">
        <f>AI42*LifeTable!P42</f>
        <v>0</v>
      </c>
      <c r="AS42" s="1028">
        <f>(AQ42-AO42)*EXP(-InputData!$BT$6*(B42-InputData!$B$1))</f>
        <v>0</v>
      </c>
      <c r="AT42" s="58">
        <f>(AR42-AP42)*EXP(-InputData!$BT$6*(B42-InputData!$B$1))</f>
        <v>0</v>
      </c>
      <c r="AU42">
        <v>37</v>
      </c>
    </row>
    <row r="43" spans="1:47">
      <c r="A43" t="s">
        <v>13</v>
      </c>
      <c r="B43">
        <f t="shared" si="23"/>
        <v>135</v>
      </c>
      <c r="C43" s="80">
        <f>InputData!K43*InputData!BY43</f>
        <v>0</v>
      </c>
      <c r="D43" s="81">
        <v>0</v>
      </c>
      <c r="E43" s="13">
        <f>InputData!L43*InputData!CD43</f>
        <v>0</v>
      </c>
      <c r="F43" s="81">
        <v>0</v>
      </c>
      <c r="G43" s="82">
        <f t="shared" si="0"/>
        <v>0</v>
      </c>
      <c r="H43" s="81">
        <f t="shared" si="17"/>
        <v>0</v>
      </c>
      <c r="I43" s="81">
        <f t="shared" si="1"/>
        <v>1</v>
      </c>
      <c r="J43" s="81">
        <f t="shared" si="2"/>
        <v>1</v>
      </c>
      <c r="K43" s="82">
        <f t="shared" si="24"/>
        <v>0</v>
      </c>
      <c r="L43" s="11">
        <f t="shared" si="25"/>
        <v>0</v>
      </c>
      <c r="M43" s="81">
        <f t="shared" si="26"/>
        <v>0</v>
      </c>
      <c r="N43" s="11">
        <f t="shared" si="3"/>
        <v>0</v>
      </c>
      <c r="O43" s="11">
        <f t="shared" si="4"/>
        <v>0</v>
      </c>
      <c r="P43" s="11">
        <f t="shared" si="18"/>
        <v>0</v>
      </c>
      <c r="Q43" s="81">
        <f t="shared" si="33"/>
        <v>0</v>
      </c>
      <c r="R43" s="81">
        <f t="shared" si="34"/>
        <v>0</v>
      </c>
      <c r="S43" s="596">
        <f>((Exposure!BG44*Exposure!BI44-1)*InputData!CH43+1)</f>
        <v>1</v>
      </c>
      <c r="T43" s="89">
        <f t="shared" si="19"/>
        <v>0</v>
      </c>
      <c r="U43" s="10">
        <f t="shared" si="7"/>
        <v>0</v>
      </c>
      <c r="V43" s="10">
        <f t="shared" si="8"/>
        <v>0</v>
      </c>
      <c r="W43" s="91">
        <f t="shared" si="9"/>
        <v>0</v>
      </c>
      <c r="X43" s="81">
        <f t="shared" si="10"/>
        <v>0</v>
      </c>
      <c r="Y43" s="81">
        <f t="shared" si="20"/>
        <v>0</v>
      </c>
      <c r="Z43" s="81">
        <f t="shared" si="11"/>
        <v>1</v>
      </c>
      <c r="AA43" s="81">
        <f t="shared" si="12"/>
        <v>1</v>
      </c>
      <c r="AB43" s="82">
        <f t="shared" si="27"/>
        <v>0</v>
      </c>
      <c r="AC43" s="11">
        <f t="shared" si="28"/>
        <v>0</v>
      </c>
      <c r="AD43" s="81">
        <f t="shared" si="29"/>
        <v>0</v>
      </c>
      <c r="AE43" s="11">
        <f t="shared" si="13"/>
        <v>0</v>
      </c>
      <c r="AF43" s="11">
        <f t="shared" si="14"/>
        <v>0</v>
      </c>
      <c r="AG43" s="11">
        <f t="shared" si="21"/>
        <v>0</v>
      </c>
      <c r="AH43" s="81">
        <f t="shared" si="35"/>
        <v>0</v>
      </c>
      <c r="AI43" s="81">
        <f t="shared" si="36"/>
        <v>0</v>
      </c>
      <c r="AJ43" s="82">
        <f t="shared" si="30"/>
        <v>0</v>
      </c>
      <c r="AK43" s="118">
        <f t="shared" si="31"/>
        <v>0</v>
      </c>
      <c r="AL43" s="118">
        <f t="shared" si="32"/>
        <v>0</v>
      </c>
      <c r="AM43" s="120">
        <f>AK43*InputData!M43</f>
        <v>0</v>
      </c>
      <c r="AN43" s="123">
        <f>AK43*LifeTable!G43*InputData!N43*EXP(-InputData!$BT$5*(B43-InputData!$B$1))</f>
        <v>0</v>
      </c>
      <c r="AO43" s="1026">
        <f>C43*(1-Q43)*LifeTable!G43</f>
        <v>0</v>
      </c>
      <c r="AP43" s="1027">
        <f>R43*LifeTable!G43</f>
        <v>0</v>
      </c>
      <c r="AQ43" s="1026">
        <f>T43*(1-AH43)*LifeTable!P43</f>
        <v>0</v>
      </c>
      <c r="AR43" s="708">
        <f>AI43*LifeTable!P43</f>
        <v>0</v>
      </c>
      <c r="AS43" s="1028">
        <f>(AQ43-AO43)*EXP(-InputData!$BT$6*(B43-InputData!$B$1))</f>
        <v>0</v>
      </c>
      <c r="AT43" s="58">
        <f>(AR43-AP43)*EXP(-InputData!$BT$6*(B43-InputData!$B$1))</f>
        <v>0</v>
      </c>
      <c r="AU43">
        <v>38</v>
      </c>
    </row>
    <row r="44" spans="1:47">
      <c r="A44" t="s">
        <v>13</v>
      </c>
      <c r="B44">
        <f t="shared" si="23"/>
        <v>136</v>
      </c>
      <c r="C44" s="80">
        <f>InputData!K44*InputData!BY44</f>
        <v>0</v>
      </c>
      <c r="D44" s="81">
        <v>0</v>
      </c>
      <c r="E44" s="13">
        <f>InputData!L44*InputData!CD44</f>
        <v>0</v>
      </c>
      <c r="F44" s="81">
        <v>0</v>
      </c>
      <c r="G44" s="82">
        <f t="shared" si="0"/>
        <v>0</v>
      </c>
      <c r="H44" s="81">
        <f t="shared" si="17"/>
        <v>0</v>
      </c>
      <c r="I44" s="81">
        <f t="shared" si="1"/>
        <v>1</v>
      </c>
      <c r="J44" s="81">
        <f t="shared" si="2"/>
        <v>1</v>
      </c>
      <c r="K44" s="82">
        <f t="shared" si="24"/>
        <v>0</v>
      </c>
      <c r="L44" s="11">
        <f t="shared" si="25"/>
        <v>0</v>
      </c>
      <c r="M44" s="81">
        <f t="shared" si="26"/>
        <v>0</v>
      </c>
      <c r="N44" s="11">
        <f t="shared" si="3"/>
        <v>0</v>
      </c>
      <c r="O44" s="11">
        <f t="shared" si="4"/>
        <v>0</v>
      </c>
      <c r="P44" s="11">
        <f t="shared" si="18"/>
        <v>0</v>
      </c>
      <c r="Q44" s="81">
        <f t="shared" si="33"/>
        <v>0</v>
      </c>
      <c r="R44" s="81">
        <f t="shared" si="34"/>
        <v>0</v>
      </c>
      <c r="S44" s="596">
        <f>((Exposure!BG45*Exposure!BI45-1)*InputData!CH44+1)</f>
        <v>1</v>
      </c>
      <c r="T44" s="89">
        <f t="shared" si="19"/>
        <v>0</v>
      </c>
      <c r="U44" s="10">
        <f t="shared" si="7"/>
        <v>0</v>
      </c>
      <c r="V44" s="10">
        <f t="shared" si="8"/>
        <v>0</v>
      </c>
      <c r="W44" s="91">
        <f t="shared" si="9"/>
        <v>0</v>
      </c>
      <c r="X44" s="81">
        <f t="shared" si="10"/>
        <v>0</v>
      </c>
      <c r="Y44" s="81">
        <f t="shared" si="20"/>
        <v>0</v>
      </c>
      <c r="Z44" s="81">
        <f t="shared" si="11"/>
        <v>1</v>
      </c>
      <c r="AA44" s="81">
        <f t="shared" si="12"/>
        <v>1</v>
      </c>
      <c r="AB44" s="82">
        <f t="shared" si="27"/>
        <v>0</v>
      </c>
      <c r="AC44" s="11">
        <f t="shared" si="28"/>
        <v>0</v>
      </c>
      <c r="AD44" s="81">
        <f t="shared" si="29"/>
        <v>0</v>
      </c>
      <c r="AE44" s="11">
        <f t="shared" si="13"/>
        <v>0</v>
      </c>
      <c r="AF44" s="11">
        <f t="shared" si="14"/>
        <v>0</v>
      </c>
      <c r="AG44" s="11">
        <f t="shared" si="21"/>
        <v>0</v>
      </c>
      <c r="AH44" s="81">
        <f t="shared" si="35"/>
        <v>0</v>
      </c>
      <c r="AI44" s="81">
        <f t="shared" si="36"/>
        <v>0</v>
      </c>
      <c r="AJ44" s="82">
        <f t="shared" si="30"/>
        <v>0</v>
      </c>
      <c r="AK44" s="118">
        <f t="shared" si="31"/>
        <v>0</v>
      </c>
      <c r="AL44" s="118">
        <f t="shared" si="32"/>
        <v>0</v>
      </c>
      <c r="AM44" s="120">
        <f>AK44*InputData!M44</f>
        <v>0</v>
      </c>
      <c r="AN44" s="123">
        <f>AK44*LifeTable!G44*InputData!N44*EXP(-InputData!$BT$5*(B44-InputData!$B$1))</f>
        <v>0</v>
      </c>
      <c r="AO44" s="1026">
        <f>C44*(1-Q44)*LifeTable!G44</f>
        <v>0</v>
      </c>
      <c r="AP44" s="1027">
        <f>R44*LifeTable!G44</f>
        <v>0</v>
      </c>
      <c r="AQ44" s="1026">
        <f>T44*(1-AH44)*LifeTable!P44</f>
        <v>0</v>
      </c>
      <c r="AR44" s="708">
        <f>AI44*LifeTable!P44</f>
        <v>0</v>
      </c>
      <c r="AS44" s="1028">
        <f>(AQ44-AO44)*EXP(-InputData!$BT$6*(B44-InputData!$B$1))</f>
        <v>0</v>
      </c>
      <c r="AT44" s="58">
        <f>(AR44-AP44)*EXP(-InputData!$BT$6*(B44-InputData!$B$1))</f>
        <v>0</v>
      </c>
      <c r="AU44">
        <v>39</v>
      </c>
    </row>
    <row r="45" spans="1:47">
      <c r="A45" t="s">
        <v>13</v>
      </c>
      <c r="B45">
        <f t="shared" si="23"/>
        <v>137</v>
      </c>
      <c r="C45" s="80">
        <f>InputData!K45*InputData!BY45</f>
        <v>0</v>
      </c>
      <c r="D45" s="81">
        <v>0</v>
      </c>
      <c r="E45" s="13">
        <f>InputData!L45*InputData!CD45</f>
        <v>0</v>
      </c>
      <c r="F45" s="81">
        <v>0</v>
      </c>
      <c r="G45" s="82">
        <f t="shared" si="0"/>
        <v>0</v>
      </c>
      <c r="H45" s="81">
        <f t="shared" si="17"/>
        <v>0</v>
      </c>
      <c r="I45" s="81">
        <f t="shared" si="1"/>
        <v>1</v>
      </c>
      <c r="J45" s="81">
        <f t="shared" si="2"/>
        <v>1</v>
      </c>
      <c r="K45" s="82">
        <f t="shared" si="24"/>
        <v>0</v>
      </c>
      <c r="L45" s="11">
        <f t="shared" si="25"/>
        <v>0</v>
      </c>
      <c r="M45" s="81">
        <f t="shared" si="26"/>
        <v>0</v>
      </c>
      <c r="N45" s="11">
        <f t="shared" si="3"/>
        <v>0</v>
      </c>
      <c r="O45" s="11">
        <f t="shared" si="4"/>
        <v>0</v>
      </c>
      <c r="P45" s="11">
        <f t="shared" si="18"/>
        <v>0</v>
      </c>
      <c r="Q45" s="81">
        <f t="shared" si="33"/>
        <v>0</v>
      </c>
      <c r="R45" s="81">
        <f t="shared" si="34"/>
        <v>0</v>
      </c>
      <c r="S45" s="596">
        <f>((Exposure!BG46*Exposure!BI46-1)*InputData!CH45+1)</f>
        <v>1</v>
      </c>
      <c r="T45" s="89">
        <f t="shared" si="19"/>
        <v>0</v>
      </c>
      <c r="U45" s="10">
        <f t="shared" si="7"/>
        <v>0</v>
      </c>
      <c r="V45" s="10">
        <f t="shared" si="8"/>
        <v>0</v>
      </c>
      <c r="W45" s="91">
        <f t="shared" si="9"/>
        <v>0</v>
      </c>
      <c r="X45" s="81">
        <f t="shared" si="10"/>
        <v>0</v>
      </c>
      <c r="Y45" s="81">
        <f t="shared" si="20"/>
        <v>0</v>
      </c>
      <c r="Z45" s="81">
        <f t="shared" si="11"/>
        <v>1</v>
      </c>
      <c r="AA45" s="81">
        <f t="shared" si="12"/>
        <v>1</v>
      </c>
      <c r="AB45" s="82">
        <f t="shared" si="27"/>
        <v>0</v>
      </c>
      <c r="AC45" s="11">
        <f t="shared" si="28"/>
        <v>0</v>
      </c>
      <c r="AD45" s="81">
        <f t="shared" si="29"/>
        <v>0</v>
      </c>
      <c r="AE45" s="11">
        <f t="shared" si="13"/>
        <v>0</v>
      </c>
      <c r="AF45" s="11">
        <f t="shared" si="14"/>
        <v>0</v>
      </c>
      <c r="AG45" s="11">
        <f t="shared" si="21"/>
        <v>0</v>
      </c>
      <c r="AH45" s="81">
        <f t="shared" si="35"/>
        <v>0</v>
      </c>
      <c r="AI45" s="81">
        <f t="shared" si="36"/>
        <v>0</v>
      </c>
      <c r="AJ45" s="82">
        <f t="shared" si="30"/>
        <v>0</v>
      </c>
      <c r="AK45" s="118">
        <f t="shared" si="31"/>
        <v>0</v>
      </c>
      <c r="AL45" s="118">
        <f t="shared" si="32"/>
        <v>0</v>
      </c>
      <c r="AM45" s="120">
        <f>AK45*InputData!M45</f>
        <v>0</v>
      </c>
      <c r="AN45" s="123">
        <f>AK45*LifeTable!G45*InputData!N45*EXP(-InputData!$BT$5*(B45-InputData!$B$1))</f>
        <v>0</v>
      </c>
      <c r="AO45" s="1026">
        <f>C45*(1-Q45)*LifeTable!G45</f>
        <v>0</v>
      </c>
      <c r="AP45" s="1027">
        <f>R45*LifeTable!G45</f>
        <v>0</v>
      </c>
      <c r="AQ45" s="1026">
        <f>T45*(1-AH45)*LifeTable!P45</f>
        <v>0</v>
      </c>
      <c r="AR45" s="708">
        <f>AI45*LifeTable!P45</f>
        <v>0</v>
      </c>
      <c r="AS45" s="1028">
        <f>(AQ45-AO45)*EXP(-InputData!$BT$6*(B45-InputData!$B$1))</f>
        <v>0</v>
      </c>
      <c r="AT45" s="58">
        <f>(AR45-AP45)*EXP(-InputData!$BT$6*(B45-InputData!$B$1))</f>
        <v>0</v>
      </c>
      <c r="AU45">
        <v>40</v>
      </c>
    </row>
    <row r="46" spans="1:47">
      <c r="A46" t="s">
        <v>13</v>
      </c>
      <c r="B46">
        <f t="shared" si="23"/>
        <v>138</v>
      </c>
      <c r="C46" s="80">
        <f>InputData!K46*InputData!BY46</f>
        <v>0</v>
      </c>
      <c r="D46" s="81">
        <v>0</v>
      </c>
      <c r="E46" s="13">
        <f>InputData!L46*InputData!CD46</f>
        <v>0</v>
      </c>
      <c r="F46" s="81">
        <v>0</v>
      </c>
      <c r="G46" s="82">
        <f t="shared" si="0"/>
        <v>0</v>
      </c>
      <c r="H46" s="81">
        <f t="shared" si="17"/>
        <v>0</v>
      </c>
      <c r="I46" s="81">
        <f t="shared" si="1"/>
        <v>1</v>
      </c>
      <c r="J46" s="81">
        <f t="shared" si="2"/>
        <v>1</v>
      </c>
      <c r="K46" s="82">
        <f t="shared" si="24"/>
        <v>0</v>
      </c>
      <c r="L46" s="11">
        <f t="shared" si="25"/>
        <v>0</v>
      </c>
      <c r="M46" s="81">
        <f t="shared" si="26"/>
        <v>0</v>
      </c>
      <c r="N46" s="11">
        <f t="shared" si="3"/>
        <v>0</v>
      </c>
      <c r="O46" s="11">
        <f t="shared" si="4"/>
        <v>0</v>
      </c>
      <c r="P46" s="11">
        <f t="shared" si="18"/>
        <v>0</v>
      </c>
      <c r="Q46" s="81">
        <f t="shared" si="33"/>
        <v>0</v>
      </c>
      <c r="R46" s="81">
        <f t="shared" si="34"/>
        <v>0</v>
      </c>
      <c r="S46" s="596">
        <f>((Exposure!BG47*Exposure!BI47-1)*InputData!CH46+1)</f>
        <v>1</v>
      </c>
      <c r="T46" s="89">
        <f t="shared" si="19"/>
        <v>0</v>
      </c>
      <c r="U46" s="10">
        <f t="shared" si="7"/>
        <v>0</v>
      </c>
      <c r="V46" s="10">
        <f t="shared" si="8"/>
        <v>0</v>
      </c>
      <c r="W46" s="91">
        <f t="shared" si="9"/>
        <v>0</v>
      </c>
      <c r="X46" s="81">
        <f t="shared" si="10"/>
        <v>0</v>
      </c>
      <c r="Y46" s="81">
        <f t="shared" si="20"/>
        <v>0</v>
      </c>
      <c r="Z46" s="81">
        <f t="shared" si="11"/>
        <v>1</v>
      </c>
      <c r="AA46" s="81">
        <f t="shared" si="12"/>
        <v>1</v>
      </c>
      <c r="AB46" s="82">
        <f t="shared" si="27"/>
        <v>0</v>
      </c>
      <c r="AC46" s="11">
        <f t="shared" si="28"/>
        <v>0</v>
      </c>
      <c r="AD46" s="81">
        <f t="shared" si="29"/>
        <v>0</v>
      </c>
      <c r="AE46" s="11">
        <f t="shared" si="13"/>
        <v>0</v>
      </c>
      <c r="AF46" s="11">
        <f t="shared" si="14"/>
        <v>0</v>
      </c>
      <c r="AG46" s="11">
        <f t="shared" si="21"/>
        <v>0</v>
      </c>
      <c r="AH46" s="81">
        <f t="shared" si="35"/>
        <v>0</v>
      </c>
      <c r="AI46" s="81">
        <f t="shared" si="36"/>
        <v>0</v>
      </c>
      <c r="AJ46" s="82">
        <f t="shared" si="30"/>
        <v>0</v>
      </c>
      <c r="AK46" s="118">
        <f t="shared" si="31"/>
        <v>0</v>
      </c>
      <c r="AL46" s="118">
        <f t="shared" si="32"/>
        <v>0</v>
      </c>
      <c r="AM46" s="120">
        <f>AK46*InputData!M46</f>
        <v>0</v>
      </c>
      <c r="AN46" s="123">
        <f>AK46*LifeTable!G46*InputData!N46*EXP(-InputData!$BT$5*(B46-InputData!$B$1))</f>
        <v>0</v>
      </c>
      <c r="AO46" s="1026">
        <f>C46*(1-Q46)*LifeTable!G46</f>
        <v>0</v>
      </c>
      <c r="AP46" s="1027">
        <f>R46*LifeTable!G46</f>
        <v>0</v>
      </c>
      <c r="AQ46" s="1026">
        <f>T46*(1-AH46)*LifeTable!P46</f>
        <v>0</v>
      </c>
      <c r="AR46" s="708">
        <f>AI46*LifeTable!P46</f>
        <v>0</v>
      </c>
      <c r="AS46" s="1028">
        <f>(AQ46-AO46)*EXP(-InputData!$BT$6*(B46-InputData!$B$1))</f>
        <v>0</v>
      </c>
      <c r="AT46" s="58">
        <f>(AR46-AP46)*EXP(-InputData!$BT$6*(B46-InputData!$B$1))</f>
        <v>0</v>
      </c>
      <c r="AU46">
        <v>41</v>
      </c>
    </row>
    <row r="47" spans="1:47">
      <c r="A47" t="s">
        <v>13</v>
      </c>
      <c r="B47">
        <f t="shared" si="23"/>
        <v>139</v>
      </c>
      <c r="C47" s="80">
        <f>InputData!K47*InputData!BY47</f>
        <v>0</v>
      </c>
      <c r="D47" s="81">
        <v>0</v>
      </c>
      <c r="E47" s="13">
        <f>InputData!L47*InputData!CD47</f>
        <v>0</v>
      </c>
      <c r="F47" s="81">
        <v>0</v>
      </c>
      <c r="G47" s="82">
        <f t="shared" si="0"/>
        <v>0</v>
      </c>
      <c r="H47" s="81">
        <f t="shared" si="17"/>
        <v>0</v>
      </c>
      <c r="I47" s="81">
        <f t="shared" si="1"/>
        <v>1</v>
      </c>
      <c r="J47" s="81">
        <f t="shared" si="2"/>
        <v>1</v>
      </c>
      <c r="K47" s="82">
        <f t="shared" si="24"/>
        <v>0</v>
      </c>
      <c r="L47" s="11">
        <f t="shared" si="25"/>
        <v>0</v>
      </c>
      <c r="M47" s="81">
        <f t="shared" si="26"/>
        <v>0</v>
      </c>
      <c r="N47" s="11">
        <f t="shared" si="3"/>
        <v>0</v>
      </c>
      <c r="O47" s="11">
        <f t="shared" si="4"/>
        <v>0</v>
      </c>
      <c r="P47" s="11">
        <f t="shared" si="18"/>
        <v>0</v>
      </c>
      <c r="Q47" s="81">
        <f t="shared" si="33"/>
        <v>0</v>
      </c>
      <c r="R47" s="81">
        <f t="shared" si="34"/>
        <v>0</v>
      </c>
      <c r="S47" s="596">
        <f>((Exposure!BG48*Exposure!BI48-1)*InputData!CH47+1)</f>
        <v>1</v>
      </c>
      <c r="T47" s="89">
        <f t="shared" si="19"/>
        <v>0</v>
      </c>
      <c r="U47" s="10">
        <f t="shared" si="7"/>
        <v>0</v>
      </c>
      <c r="V47" s="10">
        <f t="shared" si="8"/>
        <v>0</v>
      </c>
      <c r="W47" s="91">
        <f t="shared" si="9"/>
        <v>0</v>
      </c>
      <c r="X47" s="81">
        <f t="shared" si="10"/>
        <v>0</v>
      </c>
      <c r="Y47" s="81">
        <f t="shared" si="20"/>
        <v>0</v>
      </c>
      <c r="Z47" s="81">
        <f t="shared" si="11"/>
        <v>1</v>
      </c>
      <c r="AA47" s="81">
        <f t="shared" si="12"/>
        <v>1</v>
      </c>
      <c r="AB47" s="82">
        <f t="shared" si="27"/>
        <v>0</v>
      </c>
      <c r="AC47" s="11">
        <f t="shared" si="28"/>
        <v>0</v>
      </c>
      <c r="AD47" s="81">
        <f t="shared" si="29"/>
        <v>0</v>
      </c>
      <c r="AE47" s="11">
        <f t="shared" si="13"/>
        <v>0</v>
      </c>
      <c r="AF47" s="11">
        <f t="shared" si="14"/>
        <v>0</v>
      </c>
      <c r="AG47" s="11">
        <f t="shared" si="21"/>
        <v>0</v>
      </c>
      <c r="AH47" s="81">
        <f t="shared" si="35"/>
        <v>0</v>
      </c>
      <c r="AI47" s="81">
        <f t="shared" si="36"/>
        <v>0</v>
      </c>
      <c r="AJ47" s="82">
        <f t="shared" si="30"/>
        <v>0</v>
      </c>
      <c r="AK47" s="118">
        <f t="shared" si="31"/>
        <v>0</v>
      </c>
      <c r="AL47" s="118">
        <f t="shared" si="32"/>
        <v>0</v>
      </c>
      <c r="AM47" s="120">
        <f>AK47*InputData!M47</f>
        <v>0</v>
      </c>
      <c r="AN47" s="123">
        <f>AK47*LifeTable!G47*InputData!N47*EXP(-InputData!$BT$5*(B47-InputData!$B$1))</f>
        <v>0</v>
      </c>
      <c r="AO47" s="1026">
        <f>C47*(1-Q47)*LifeTable!G47</f>
        <v>0</v>
      </c>
      <c r="AP47" s="1027">
        <f>R47*LifeTable!G47</f>
        <v>0</v>
      </c>
      <c r="AQ47" s="1026">
        <f>T47*(1-AH47)*LifeTable!P47</f>
        <v>0</v>
      </c>
      <c r="AR47" s="708">
        <f>AI47*LifeTable!P47</f>
        <v>0</v>
      </c>
      <c r="AS47" s="1028">
        <f>(AQ47-AO47)*EXP(-InputData!$BT$6*(B47-InputData!$B$1))</f>
        <v>0</v>
      </c>
      <c r="AT47" s="58">
        <f>(AR47-AP47)*EXP(-InputData!$BT$6*(B47-InputData!$B$1))</f>
        <v>0</v>
      </c>
      <c r="AU47">
        <v>42</v>
      </c>
    </row>
    <row r="48" spans="1:47">
      <c r="A48" t="s">
        <v>13</v>
      </c>
      <c r="B48">
        <f t="shared" si="23"/>
        <v>140</v>
      </c>
      <c r="C48" s="80">
        <f>InputData!K48*InputData!BY48</f>
        <v>0</v>
      </c>
      <c r="D48" s="81">
        <v>0</v>
      </c>
      <c r="E48" s="13">
        <f>InputData!L48*InputData!CD48</f>
        <v>0</v>
      </c>
      <c r="F48" s="81">
        <v>0</v>
      </c>
      <c r="G48" s="82">
        <f t="shared" si="0"/>
        <v>0</v>
      </c>
      <c r="H48" s="81">
        <f t="shared" si="17"/>
        <v>0</v>
      </c>
      <c r="I48" s="81">
        <f t="shared" si="1"/>
        <v>1</v>
      </c>
      <c r="J48" s="81">
        <f t="shared" si="2"/>
        <v>1</v>
      </c>
      <c r="K48" s="82">
        <f t="shared" si="24"/>
        <v>0</v>
      </c>
      <c r="L48" s="11">
        <f t="shared" si="25"/>
        <v>0</v>
      </c>
      <c r="M48" s="81">
        <f t="shared" si="26"/>
        <v>0</v>
      </c>
      <c r="N48" s="11">
        <f t="shared" si="3"/>
        <v>0</v>
      </c>
      <c r="O48" s="11">
        <f t="shared" si="4"/>
        <v>0</v>
      </c>
      <c r="P48" s="11">
        <f t="shared" si="18"/>
        <v>0</v>
      </c>
      <c r="Q48" s="81">
        <f t="shared" si="33"/>
        <v>0</v>
      </c>
      <c r="R48" s="81">
        <f t="shared" si="34"/>
        <v>0</v>
      </c>
      <c r="S48" s="596">
        <f>((Exposure!BG49*Exposure!BI49-1)*InputData!CH48+1)</f>
        <v>1</v>
      </c>
      <c r="T48" s="89">
        <f t="shared" si="19"/>
        <v>0</v>
      </c>
      <c r="U48" s="10">
        <f t="shared" si="7"/>
        <v>0</v>
      </c>
      <c r="V48" s="10">
        <f t="shared" si="8"/>
        <v>0</v>
      </c>
      <c r="W48" s="91">
        <f t="shared" si="9"/>
        <v>0</v>
      </c>
      <c r="X48" s="81">
        <f t="shared" si="10"/>
        <v>0</v>
      </c>
      <c r="Y48" s="81">
        <f t="shared" si="20"/>
        <v>0</v>
      </c>
      <c r="Z48" s="81">
        <f t="shared" si="11"/>
        <v>1</v>
      </c>
      <c r="AA48" s="81">
        <f t="shared" si="12"/>
        <v>1</v>
      </c>
      <c r="AB48" s="82">
        <f t="shared" si="27"/>
        <v>0</v>
      </c>
      <c r="AC48" s="11">
        <f t="shared" si="28"/>
        <v>0</v>
      </c>
      <c r="AD48" s="81">
        <f t="shared" si="29"/>
        <v>0</v>
      </c>
      <c r="AE48" s="11">
        <f t="shared" si="13"/>
        <v>0</v>
      </c>
      <c r="AF48" s="11">
        <f t="shared" si="14"/>
        <v>0</v>
      </c>
      <c r="AG48" s="11">
        <f t="shared" si="21"/>
        <v>0</v>
      </c>
      <c r="AH48" s="81">
        <f t="shared" si="35"/>
        <v>0</v>
      </c>
      <c r="AI48" s="81">
        <f t="shared" si="36"/>
        <v>0</v>
      </c>
      <c r="AJ48" s="82">
        <f t="shared" si="30"/>
        <v>0</v>
      </c>
      <c r="AK48" s="118">
        <f t="shared" si="31"/>
        <v>0</v>
      </c>
      <c r="AL48" s="118">
        <f t="shared" si="32"/>
        <v>0</v>
      </c>
      <c r="AM48" s="120">
        <f>AK48*InputData!M48</f>
        <v>0</v>
      </c>
      <c r="AN48" s="123">
        <f>AK48*LifeTable!G48*InputData!N48*EXP(-InputData!$BT$5*(B48-InputData!$B$1))</f>
        <v>0</v>
      </c>
      <c r="AO48" s="1026">
        <f>C48*(1-Q48)*LifeTable!G48</f>
        <v>0</v>
      </c>
      <c r="AP48" s="1027">
        <f>R48*LifeTable!G48</f>
        <v>0</v>
      </c>
      <c r="AQ48" s="1026">
        <f>T48*(1-AH48)*LifeTable!P48</f>
        <v>0</v>
      </c>
      <c r="AR48" s="708">
        <f>AI48*LifeTable!P48</f>
        <v>0</v>
      </c>
      <c r="AS48" s="1028">
        <f>(AQ48-AO48)*EXP(-InputData!$BT$6*(B48-InputData!$B$1))</f>
        <v>0</v>
      </c>
      <c r="AT48" s="58">
        <f>(AR48-AP48)*EXP(-InputData!$BT$6*(B48-InputData!$B$1))</f>
        <v>0</v>
      </c>
      <c r="AU48">
        <v>43</v>
      </c>
    </row>
    <row r="49" spans="1:47">
      <c r="A49" t="s">
        <v>13</v>
      </c>
      <c r="B49">
        <f t="shared" si="23"/>
        <v>141</v>
      </c>
      <c r="C49" s="80">
        <f>InputData!K49*InputData!BY49</f>
        <v>0</v>
      </c>
      <c r="D49" s="81">
        <v>0</v>
      </c>
      <c r="E49" s="13">
        <f>InputData!L49*InputData!CD49</f>
        <v>0</v>
      </c>
      <c r="F49" s="81">
        <v>0</v>
      </c>
      <c r="G49" s="82">
        <f t="shared" si="0"/>
        <v>0</v>
      </c>
      <c r="H49" s="81">
        <f t="shared" si="17"/>
        <v>0</v>
      </c>
      <c r="I49" s="81">
        <f t="shared" si="1"/>
        <v>1</v>
      </c>
      <c r="J49" s="81">
        <f t="shared" si="2"/>
        <v>1</v>
      </c>
      <c r="K49" s="82">
        <f t="shared" si="24"/>
        <v>0</v>
      </c>
      <c r="L49" s="11">
        <f t="shared" si="25"/>
        <v>0</v>
      </c>
      <c r="M49" s="81">
        <f t="shared" si="26"/>
        <v>0</v>
      </c>
      <c r="N49" s="11">
        <f t="shared" si="3"/>
        <v>0</v>
      </c>
      <c r="O49" s="11">
        <f t="shared" si="4"/>
        <v>0</v>
      </c>
      <c r="P49" s="11">
        <f t="shared" si="18"/>
        <v>0</v>
      </c>
      <c r="Q49" s="81">
        <f t="shared" si="33"/>
        <v>0</v>
      </c>
      <c r="R49" s="81">
        <f t="shared" si="34"/>
        <v>0</v>
      </c>
      <c r="S49" s="596">
        <f>((Exposure!BG50*Exposure!BI50-1)*InputData!CH49+1)</f>
        <v>1</v>
      </c>
      <c r="T49" s="89">
        <f t="shared" si="19"/>
        <v>0</v>
      </c>
      <c r="U49" s="10">
        <f t="shared" si="7"/>
        <v>0</v>
      </c>
      <c r="V49" s="10">
        <f t="shared" si="8"/>
        <v>0</v>
      </c>
      <c r="W49" s="91">
        <f t="shared" si="9"/>
        <v>0</v>
      </c>
      <c r="X49" s="81">
        <f t="shared" si="10"/>
        <v>0</v>
      </c>
      <c r="Y49" s="81">
        <f t="shared" si="20"/>
        <v>0</v>
      </c>
      <c r="Z49" s="81">
        <f t="shared" si="11"/>
        <v>1</v>
      </c>
      <c r="AA49" s="81">
        <f t="shared" si="12"/>
        <v>1</v>
      </c>
      <c r="AB49" s="82">
        <f t="shared" si="27"/>
        <v>0</v>
      </c>
      <c r="AC49" s="11">
        <f t="shared" si="28"/>
        <v>0</v>
      </c>
      <c r="AD49" s="81">
        <f t="shared" si="29"/>
        <v>0</v>
      </c>
      <c r="AE49" s="11">
        <f t="shared" si="13"/>
        <v>0</v>
      </c>
      <c r="AF49" s="11">
        <f t="shared" si="14"/>
        <v>0</v>
      </c>
      <c r="AG49" s="11">
        <f t="shared" si="21"/>
        <v>0</v>
      </c>
      <c r="AH49" s="81">
        <f t="shared" si="35"/>
        <v>0</v>
      </c>
      <c r="AI49" s="81">
        <f t="shared" si="36"/>
        <v>0</v>
      </c>
      <c r="AJ49" s="82">
        <f t="shared" si="30"/>
        <v>0</v>
      </c>
      <c r="AK49" s="118">
        <f t="shared" si="31"/>
        <v>0</v>
      </c>
      <c r="AL49" s="118">
        <f t="shared" si="32"/>
        <v>0</v>
      </c>
      <c r="AM49" s="120">
        <f>AK49*InputData!M49</f>
        <v>0</v>
      </c>
      <c r="AN49" s="123">
        <f>AK49*LifeTable!G49*InputData!N49*EXP(-InputData!$BT$5*(B49-InputData!$B$1))</f>
        <v>0</v>
      </c>
      <c r="AO49" s="1026">
        <f>C49*(1-Q49)*LifeTable!G49</f>
        <v>0</v>
      </c>
      <c r="AP49" s="1027">
        <f>R49*LifeTable!G49</f>
        <v>0</v>
      </c>
      <c r="AQ49" s="1026">
        <f>T49*(1-AH49)*LifeTable!P49</f>
        <v>0</v>
      </c>
      <c r="AR49" s="708">
        <f>AI49*LifeTable!P49</f>
        <v>0</v>
      </c>
      <c r="AS49" s="1028">
        <f>(AQ49-AO49)*EXP(-InputData!$BT$6*(B49-InputData!$B$1))</f>
        <v>0</v>
      </c>
      <c r="AT49" s="58">
        <f>(AR49-AP49)*EXP(-InputData!$BT$6*(B49-InputData!$B$1))</f>
        <v>0</v>
      </c>
      <c r="AU49">
        <v>44</v>
      </c>
    </row>
    <row r="50" spans="1:47">
      <c r="A50" t="s">
        <v>13</v>
      </c>
      <c r="B50">
        <f t="shared" si="23"/>
        <v>142</v>
      </c>
      <c r="C50" s="80">
        <f>InputData!K50*InputData!BY50</f>
        <v>0</v>
      </c>
      <c r="D50" s="81">
        <v>0</v>
      </c>
      <c r="E50" s="13">
        <f>InputData!L50*InputData!CD50</f>
        <v>0</v>
      </c>
      <c r="F50" s="81">
        <v>0</v>
      </c>
      <c r="G50" s="82">
        <f t="shared" si="0"/>
        <v>0</v>
      </c>
      <c r="H50" s="81">
        <f t="shared" si="17"/>
        <v>0</v>
      </c>
      <c r="I50" s="81">
        <f t="shared" si="1"/>
        <v>1</v>
      </c>
      <c r="J50" s="81">
        <f t="shared" si="2"/>
        <v>1</v>
      </c>
      <c r="K50" s="82">
        <f t="shared" si="24"/>
        <v>0</v>
      </c>
      <c r="L50" s="11">
        <f t="shared" si="25"/>
        <v>0</v>
      </c>
      <c r="M50" s="81">
        <f t="shared" si="26"/>
        <v>0</v>
      </c>
      <c r="N50" s="11">
        <f t="shared" si="3"/>
        <v>0</v>
      </c>
      <c r="O50" s="11">
        <f t="shared" si="4"/>
        <v>0</v>
      </c>
      <c r="P50" s="11">
        <f t="shared" si="18"/>
        <v>0</v>
      </c>
      <c r="Q50" s="81">
        <f t="shared" si="33"/>
        <v>0</v>
      </c>
      <c r="R50" s="81">
        <f t="shared" si="34"/>
        <v>0</v>
      </c>
      <c r="S50" s="596">
        <f>((Exposure!BG51*Exposure!BI51-1)*InputData!CH50+1)</f>
        <v>1</v>
      </c>
      <c r="T50" s="89">
        <f t="shared" si="19"/>
        <v>0</v>
      </c>
      <c r="U50" s="10">
        <f t="shared" si="7"/>
        <v>0</v>
      </c>
      <c r="V50" s="10">
        <f t="shared" si="8"/>
        <v>0</v>
      </c>
      <c r="W50" s="91">
        <f t="shared" si="9"/>
        <v>0</v>
      </c>
      <c r="X50" s="81">
        <f t="shared" si="10"/>
        <v>0</v>
      </c>
      <c r="Y50" s="81">
        <f t="shared" si="20"/>
        <v>0</v>
      </c>
      <c r="Z50" s="81">
        <f t="shared" si="11"/>
        <v>1</v>
      </c>
      <c r="AA50" s="81">
        <f t="shared" si="12"/>
        <v>1</v>
      </c>
      <c r="AB50" s="82">
        <f t="shared" si="27"/>
        <v>0</v>
      </c>
      <c r="AC50" s="11">
        <f t="shared" si="28"/>
        <v>0</v>
      </c>
      <c r="AD50" s="81">
        <f t="shared" si="29"/>
        <v>0</v>
      </c>
      <c r="AE50" s="11">
        <f t="shared" si="13"/>
        <v>0</v>
      </c>
      <c r="AF50" s="11">
        <f t="shared" si="14"/>
        <v>0</v>
      </c>
      <c r="AG50" s="11">
        <f t="shared" si="21"/>
        <v>0</v>
      </c>
      <c r="AH50" s="81">
        <f t="shared" si="35"/>
        <v>0</v>
      </c>
      <c r="AI50" s="81">
        <f t="shared" si="36"/>
        <v>0</v>
      </c>
      <c r="AJ50" s="82">
        <f t="shared" si="30"/>
        <v>0</v>
      </c>
      <c r="AK50" s="118">
        <f t="shared" si="31"/>
        <v>0</v>
      </c>
      <c r="AL50" s="118">
        <f t="shared" si="32"/>
        <v>0</v>
      </c>
      <c r="AM50" s="120">
        <f>AK50*InputData!M50</f>
        <v>0</v>
      </c>
      <c r="AN50" s="123">
        <f>AK50*LifeTable!G50*InputData!N50*EXP(-InputData!$BT$5*(B50-InputData!$B$1))</f>
        <v>0</v>
      </c>
      <c r="AO50" s="1026">
        <f>C50*(1-Q50)*LifeTable!G50</f>
        <v>0</v>
      </c>
      <c r="AP50" s="1027">
        <f>R50*LifeTable!G50</f>
        <v>0</v>
      </c>
      <c r="AQ50" s="1026">
        <f>T50*(1-AH50)*LifeTable!P50</f>
        <v>0</v>
      </c>
      <c r="AR50" s="708">
        <f>AI50*LifeTable!P50</f>
        <v>0</v>
      </c>
      <c r="AS50" s="1028">
        <f>(AQ50-AO50)*EXP(-InputData!$BT$6*(B50-InputData!$B$1))</f>
        <v>0</v>
      </c>
      <c r="AT50" s="58">
        <f>(AR50-AP50)*EXP(-InputData!$BT$6*(B50-InputData!$B$1))</f>
        <v>0</v>
      </c>
      <c r="AU50">
        <v>45</v>
      </c>
    </row>
    <row r="51" spans="1:47">
      <c r="A51" t="s">
        <v>13</v>
      </c>
      <c r="B51">
        <f t="shared" si="23"/>
        <v>143</v>
      </c>
      <c r="C51" s="80">
        <f>InputData!K51*InputData!BY51</f>
        <v>0</v>
      </c>
      <c r="D51" s="81">
        <v>0</v>
      </c>
      <c r="E51" s="13">
        <f>InputData!L51*InputData!CD51</f>
        <v>0</v>
      </c>
      <c r="F51" s="81">
        <v>0</v>
      </c>
      <c r="G51" s="82">
        <f t="shared" si="0"/>
        <v>0</v>
      </c>
      <c r="H51" s="81">
        <f t="shared" si="17"/>
        <v>0</v>
      </c>
      <c r="I51" s="81">
        <f t="shared" si="1"/>
        <v>1</v>
      </c>
      <c r="J51" s="81">
        <f t="shared" si="2"/>
        <v>1</v>
      </c>
      <c r="K51" s="82">
        <f t="shared" si="24"/>
        <v>0</v>
      </c>
      <c r="L51" s="11">
        <f t="shared" si="25"/>
        <v>0</v>
      </c>
      <c r="M51" s="81">
        <f t="shared" si="26"/>
        <v>0</v>
      </c>
      <c r="N51" s="11">
        <f t="shared" si="3"/>
        <v>0</v>
      </c>
      <c r="O51" s="11">
        <f t="shared" si="4"/>
        <v>0</v>
      </c>
      <c r="P51" s="11">
        <f t="shared" si="18"/>
        <v>0</v>
      </c>
      <c r="Q51" s="81">
        <f t="shared" si="33"/>
        <v>0</v>
      </c>
      <c r="R51" s="81">
        <f t="shared" si="34"/>
        <v>0</v>
      </c>
      <c r="S51" s="596">
        <f>((Exposure!BG52*Exposure!BI52-1)*InputData!CH51+1)</f>
        <v>1</v>
      </c>
      <c r="T51" s="89">
        <f t="shared" si="19"/>
        <v>0</v>
      </c>
      <c r="U51" s="10">
        <f t="shared" si="7"/>
        <v>0</v>
      </c>
      <c r="V51" s="10">
        <f t="shared" si="8"/>
        <v>0</v>
      </c>
      <c r="W51" s="91">
        <f t="shared" si="9"/>
        <v>0</v>
      </c>
      <c r="X51" s="81">
        <f t="shared" si="10"/>
        <v>0</v>
      </c>
      <c r="Y51" s="81">
        <f t="shared" si="20"/>
        <v>0</v>
      </c>
      <c r="Z51" s="81">
        <f t="shared" si="11"/>
        <v>1</v>
      </c>
      <c r="AA51" s="81">
        <f t="shared" si="12"/>
        <v>1</v>
      </c>
      <c r="AB51" s="82">
        <f t="shared" si="27"/>
        <v>0</v>
      </c>
      <c r="AC51" s="11">
        <f t="shared" si="28"/>
        <v>0</v>
      </c>
      <c r="AD51" s="81">
        <f t="shared" si="29"/>
        <v>0</v>
      </c>
      <c r="AE51" s="11">
        <f t="shared" si="13"/>
        <v>0</v>
      </c>
      <c r="AF51" s="11">
        <f t="shared" si="14"/>
        <v>0</v>
      </c>
      <c r="AG51" s="11">
        <f t="shared" si="21"/>
        <v>0</v>
      </c>
      <c r="AH51" s="81">
        <f t="shared" si="35"/>
        <v>0</v>
      </c>
      <c r="AI51" s="81">
        <f t="shared" si="36"/>
        <v>0</v>
      </c>
      <c r="AJ51" s="82">
        <f t="shared" si="30"/>
        <v>0</v>
      </c>
      <c r="AK51" s="118">
        <f t="shared" si="31"/>
        <v>0</v>
      </c>
      <c r="AL51" s="118">
        <f t="shared" si="32"/>
        <v>0</v>
      </c>
      <c r="AM51" s="120">
        <f>AK51*InputData!M51</f>
        <v>0</v>
      </c>
      <c r="AN51" s="123">
        <f>AK51*LifeTable!G51*InputData!N51*EXP(-InputData!$BT$5*(B51-InputData!$B$1))</f>
        <v>0</v>
      </c>
      <c r="AO51" s="1026">
        <f>C51*(1-Q51)*LifeTable!G51</f>
        <v>0</v>
      </c>
      <c r="AP51" s="1027">
        <f>R51*LifeTable!G51</f>
        <v>0</v>
      </c>
      <c r="AQ51" s="1026">
        <f>T51*(1-AH51)*LifeTable!P51</f>
        <v>0</v>
      </c>
      <c r="AR51" s="708">
        <f>AI51*LifeTable!P51</f>
        <v>0</v>
      </c>
      <c r="AS51" s="1028">
        <f>(AQ51-AO51)*EXP(-InputData!$BT$6*(B51-InputData!$B$1))</f>
        <v>0</v>
      </c>
      <c r="AT51" s="58">
        <f>(AR51-AP51)*EXP(-InputData!$BT$6*(B51-InputData!$B$1))</f>
        <v>0</v>
      </c>
      <c r="AU51">
        <v>46</v>
      </c>
    </row>
    <row r="52" spans="1:47">
      <c r="A52" t="s">
        <v>13</v>
      </c>
      <c r="B52">
        <f t="shared" si="23"/>
        <v>144</v>
      </c>
      <c r="C52" s="80">
        <f>InputData!K52*InputData!BY52</f>
        <v>0</v>
      </c>
      <c r="D52" s="81">
        <v>0</v>
      </c>
      <c r="E52" s="13">
        <f>InputData!L52*InputData!CD52</f>
        <v>0</v>
      </c>
      <c r="F52" s="81">
        <v>0</v>
      </c>
      <c r="G52" s="82">
        <f t="shared" si="0"/>
        <v>0</v>
      </c>
      <c r="H52" s="81">
        <f t="shared" si="17"/>
        <v>0</v>
      </c>
      <c r="I52" s="81">
        <f t="shared" si="1"/>
        <v>1</v>
      </c>
      <c r="J52" s="81">
        <f t="shared" si="2"/>
        <v>1</v>
      </c>
      <c r="K52" s="82">
        <f t="shared" si="24"/>
        <v>0</v>
      </c>
      <c r="L52" s="11">
        <f t="shared" si="25"/>
        <v>0</v>
      </c>
      <c r="M52" s="81">
        <f t="shared" si="26"/>
        <v>0</v>
      </c>
      <c r="N52" s="11">
        <f t="shared" si="3"/>
        <v>0</v>
      </c>
      <c r="O52" s="11">
        <f t="shared" si="4"/>
        <v>0</v>
      </c>
      <c r="P52" s="11">
        <f t="shared" si="18"/>
        <v>0</v>
      </c>
      <c r="Q52" s="81">
        <f t="shared" si="33"/>
        <v>0</v>
      </c>
      <c r="R52" s="81">
        <f t="shared" si="34"/>
        <v>0</v>
      </c>
      <c r="S52" s="596">
        <f>((Exposure!BG53*Exposure!BI53-1)*InputData!CH52+1)</f>
        <v>1</v>
      </c>
      <c r="T52" s="89">
        <f t="shared" si="19"/>
        <v>0</v>
      </c>
      <c r="U52" s="10">
        <f t="shared" si="7"/>
        <v>0</v>
      </c>
      <c r="V52" s="10">
        <f t="shared" si="8"/>
        <v>0</v>
      </c>
      <c r="W52" s="91">
        <f t="shared" si="9"/>
        <v>0</v>
      </c>
      <c r="X52" s="81">
        <f t="shared" si="10"/>
        <v>0</v>
      </c>
      <c r="Y52" s="81">
        <f t="shared" si="20"/>
        <v>0</v>
      </c>
      <c r="Z52" s="81">
        <f t="shared" si="11"/>
        <v>1</v>
      </c>
      <c r="AA52" s="81">
        <f t="shared" si="12"/>
        <v>1</v>
      </c>
      <c r="AB52" s="82">
        <f t="shared" si="27"/>
        <v>0</v>
      </c>
      <c r="AC52" s="11">
        <f t="shared" si="28"/>
        <v>0</v>
      </c>
      <c r="AD52" s="81">
        <f t="shared" si="29"/>
        <v>0</v>
      </c>
      <c r="AE52" s="11">
        <f t="shared" si="13"/>
        <v>0</v>
      </c>
      <c r="AF52" s="11">
        <f t="shared" si="14"/>
        <v>0</v>
      </c>
      <c r="AG52" s="11">
        <f t="shared" si="21"/>
        <v>0</v>
      </c>
      <c r="AH52" s="81">
        <f t="shared" si="35"/>
        <v>0</v>
      </c>
      <c r="AI52" s="81">
        <f t="shared" si="36"/>
        <v>0</v>
      </c>
      <c r="AJ52" s="82">
        <f t="shared" si="30"/>
        <v>0</v>
      </c>
      <c r="AK52" s="118">
        <f t="shared" si="31"/>
        <v>0</v>
      </c>
      <c r="AL52" s="118">
        <f t="shared" si="32"/>
        <v>0</v>
      </c>
      <c r="AM52" s="120">
        <f>AK52*InputData!M52</f>
        <v>0</v>
      </c>
      <c r="AN52" s="123">
        <f>AK52*LifeTable!G52*InputData!N52*EXP(-InputData!$BT$5*(B52-InputData!$B$1))</f>
        <v>0</v>
      </c>
      <c r="AO52" s="1026">
        <f>C52*(1-Q52)*LifeTable!G52</f>
        <v>0</v>
      </c>
      <c r="AP52" s="1027">
        <f>R52*LifeTable!G52</f>
        <v>0</v>
      </c>
      <c r="AQ52" s="1026">
        <f>T52*(1-AH52)*LifeTable!P52</f>
        <v>0</v>
      </c>
      <c r="AR52" s="708">
        <f>AI52*LifeTable!P52</f>
        <v>0</v>
      </c>
      <c r="AS52" s="1028">
        <f>(AQ52-AO52)*EXP(-InputData!$BT$6*(B52-InputData!$B$1))</f>
        <v>0</v>
      </c>
      <c r="AT52" s="58">
        <f>(AR52-AP52)*EXP(-InputData!$BT$6*(B52-InputData!$B$1))</f>
        <v>0</v>
      </c>
      <c r="AU52">
        <v>47</v>
      </c>
    </row>
    <row r="53" spans="1:47">
      <c r="A53" t="s">
        <v>13</v>
      </c>
      <c r="B53">
        <f t="shared" si="23"/>
        <v>145</v>
      </c>
      <c r="C53" s="80">
        <f>InputData!K53*InputData!BY53</f>
        <v>0</v>
      </c>
      <c r="D53" s="81">
        <v>0</v>
      </c>
      <c r="E53" s="13">
        <f>InputData!L53*InputData!CD53</f>
        <v>0</v>
      </c>
      <c r="F53" s="81">
        <v>0</v>
      </c>
      <c r="G53" s="82">
        <f t="shared" si="0"/>
        <v>0</v>
      </c>
      <c r="H53" s="81">
        <f t="shared" si="17"/>
        <v>0</v>
      </c>
      <c r="I53" s="81">
        <f t="shared" si="1"/>
        <v>1</v>
      </c>
      <c r="J53" s="81">
        <f t="shared" si="2"/>
        <v>1</v>
      </c>
      <c r="K53" s="82">
        <f t="shared" si="24"/>
        <v>0</v>
      </c>
      <c r="L53" s="11">
        <f t="shared" si="25"/>
        <v>0</v>
      </c>
      <c r="M53" s="81">
        <f t="shared" si="26"/>
        <v>0</v>
      </c>
      <c r="N53" s="11">
        <f t="shared" si="3"/>
        <v>0</v>
      </c>
      <c r="O53" s="11">
        <f t="shared" si="4"/>
        <v>0</v>
      </c>
      <c r="P53" s="11">
        <f t="shared" si="18"/>
        <v>0</v>
      </c>
      <c r="Q53" s="81">
        <f t="shared" si="33"/>
        <v>0</v>
      </c>
      <c r="R53" s="81">
        <f t="shared" si="34"/>
        <v>0</v>
      </c>
      <c r="S53" s="596">
        <f>((Exposure!BG54*Exposure!BI54-1)*InputData!CH53+1)</f>
        <v>1</v>
      </c>
      <c r="T53" s="89">
        <f t="shared" si="19"/>
        <v>0</v>
      </c>
      <c r="U53" s="10">
        <f t="shared" si="7"/>
        <v>0</v>
      </c>
      <c r="V53" s="10">
        <f t="shared" si="8"/>
        <v>0</v>
      </c>
      <c r="W53" s="91">
        <f t="shared" si="9"/>
        <v>0</v>
      </c>
      <c r="X53" s="81">
        <f t="shared" si="10"/>
        <v>0</v>
      </c>
      <c r="Y53" s="81">
        <f t="shared" si="20"/>
        <v>0</v>
      </c>
      <c r="Z53" s="81">
        <f t="shared" si="11"/>
        <v>1</v>
      </c>
      <c r="AA53" s="81">
        <f t="shared" si="12"/>
        <v>1</v>
      </c>
      <c r="AB53" s="82">
        <f t="shared" si="27"/>
        <v>0</v>
      </c>
      <c r="AC53" s="11">
        <f t="shared" si="28"/>
        <v>0</v>
      </c>
      <c r="AD53" s="81">
        <f t="shared" si="29"/>
        <v>0</v>
      </c>
      <c r="AE53" s="11">
        <f t="shared" si="13"/>
        <v>0</v>
      </c>
      <c r="AF53" s="11">
        <f t="shared" si="14"/>
        <v>0</v>
      </c>
      <c r="AG53" s="11">
        <f t="shared" si="21"/>
        <v>0</v>
      </c>
      <c r="AH53" s="81">
        <f t="shared" si="35"/>
        <v>0</v>
      </c>
      <c r="AI53" s="81">
        <f t="shared" si="36"/>
        <v>0</v>
      </c>
      <c r="AJ53" s="82">
        <f t="shared" si="30"/>
        <v>0</v>
      </c>
      <c r="AK53" s="118">
        <f t="shared" si="31"/>
        <v>0</v>
      </c>
      <c r="AL53" s="118">
        <f t="shared" si="32"/>
        <v>0</v>
      </c>
      <c r="AM53" s="120">
        <f>AK53*InputData!M53</f>
        <v>0</v>
      </c>
      <c r="AN53" s="123">
        <f>AK53*LifeTable!G53*InputData!N53*EXP(-InputData!$BT$5*(B53-InputData!$B$1))</f>
        <v>0</v>
      </c>
      <c r="AO53" s="1026">
        <f>C53*(1-Q53)*LifeTable!G53</f>
        <v>0</v>
      </c>
      <c r="AP53" s="1027">
        <f>R53*LifeTable!G53</f>
        <v>0</v>
      </c>
      <c r="AQ53" s="1026">
        <f>T53*(1-AH53)*LifeTable!P53</f>
        <v>0</v>
      </c>
      <c r="AR53" s="708">
        <f>AI53*LifeTable!P53</f>
        <v>0</v>
      </c>
      <c r="AS53" s="1028">
        <f>(AQ53-AO53)*EXP(-InputData!$BT$6*(B53-InputData!$B$1))</f>
        <v>0</v>
      </c>
      <c r="AT53" s="58">
        <f>(AR53-AP53)*EXP(-InputData!$BT$6*(B53-InputData!$B$1))</f>
        <v>0</v>
      </c>
      <c r="AU53">
        <v>48</v>
      </c>
    </row>
    <row r="54" spans="1:47">
      <c r="A54" t="s">
        <v>13</v>
      </c>
      <c r="B54">
        <f t="shared" si="23"/>
        <v>146</v>
      </c>
      <c r="C54" s="80">
        <f>InputData!K54*InputData!BY54</f>
        <v>0</v>
      </c>
      <c r="D54" s="81">
        <v>0</v>
      </c>
      <c r="E54" s="13">
        <f>InputData!L54*InputData!CD54</f>
        <v>0</v>
      </c>
      <c r="F54" s="81">
        <v>0</v>
      </c>
      <c r="G54" s="82">
        <f t="shared" si="0"/>
        <v>0</v>
      </c>
      <c r="H54" s="81">
        <f t="shared" si="17"/>
        <v>0</v>
      </c>
      <c r="I54" s="81">
        <f t="shared" si="1"/>
        <v>1</v>
      </c>
      <c r="J54" s="81">
        <f t="shared" si="2"/>
        <v>1</v>
      </c>
      <c r="K54" s="82">
        <f t="shared" si="24"/>
        <v>0</v>
      </c>
      <c r="L54" s="11">
        <f t="shared" si="25"/>
        <v>0</v>
      </c>
      <c r="M54" s="81">
        <f t="shared" si="26"/>
        <v>0</v>
      </c>
      <c r="N54" s="11">
        <f t="shared" si="3"/>
        <v>0</v>
      </c>
      <c r="O54" s="11">
        <f t="shared" si="4"/>
        <v>0</v>
      </c>
      <c r="P54" s="11">
        <f t="shared" si="18"/>
        <v>0</v>
      </c>
      <c r="Q54" s="81">
        <f t="shared" si="33"/>
        <v>0</v>
      </c>
      <c r="R54" s="81">
        <f t="shared" si="34"/>
        <v>0</v>
      </c>
      <c r="S54" s="596">
        <f>((Exposure!BG55*Exposure!BI55-1)*InputData!CH54+1)</f>
        <v>1</v>
      </c>
      <c r="T54" s="89">
        <f t="shared" si="19"/>
        <v>0</v>
      </c>
      <c r="U54" s="10">
        <f t="shared" si="7"/>
        <v>0</v>
      </c>
      <c r="V54" s="10">
        <f t="shared" si="8"/>
        <v>0</v>
      </c>
      <c r="W54" s="91">
        <f t="shared" si="9"/>
        <v>0</v>
      </c>
      <c r="X54" s="81">
        <f t="shared" si="10"/>
        <v>0</v>
      </c>
      <c r="Y54" s="81">
        <f t="shared" si="20"/>
        <v>0</v>
      </c>
      <c r="Z54" s="81">
        <f t="shared" si="11"/>
        <v>1</v>
      </c>
      <c r="AA54" s="81">
        <f t="shared" si="12"/>
        <v>1</v>
      </c>
      <c r="AB54" s="82">
        <f t="shared" si="27"/>
        <v>0</v>
      </c>
      <c r="AC54" s="11">
        <f t="shared" si="28"/>
        <v>0</v>
      </c>
      <c r="AD54" s="81">
        <f t="shared" si="29"/>
        <v>0</v>
      </c>
      <c r="AE54" s="11">
        <f t="shared" si="13"/>
        <v>0</v>
      </c>
      <c r="AF54" s="11">
        <f t="shared" si="14"/>
        <v>0</v>
      </c>
      <c r="AG54" s="11">
        <f t="shared" si="21"/>
        <v>0</v>
      </c>
      <c r="AH54" s="81">
        <f t="shared" si="35"/>
        <v>0</v>
      </c>
      <c r="AI54" s="81">
        <f t="shared" si="36"/>
        <v>0</v>
      </c>
      <c r="AJ54" s="82">
        <f t="shared" si="30"/>
        <v>0</v>
      </c>
      <c r="AK54" s="118">
        <f t="shared" si="31"/>
        <v>0</v>
      </c>
      <c r="AL54" s="118">
        <f t="shared" si="32"/>
        <v>0</v>
      </c>
      <c r="AM54" s="120">
        <f>AK54*InputData!M54</f>
        <v>0</v>
      </c>
      <c r="AN54" s="123">
        <f>AK54*LifeTable!G54*InputData!N54*EXP(-InputData!$BT$5*(B54-InputData!$B$1))</f>
        <v>0</v>
      </c>
      <c r="AO54" s="1026">
        <f>C54*(1-Q54)*LifeTable!G54</f>
        <v>0</v>
      </c>
      <c r="AP54" s="1027">
        <f>R54*LifeTable!G54</f>
        <v>0</v>
      </c>
      <c r="AQ54" s="1026">
        <f>T54*(1-AH54)*LifeTable!P54</f>
        <v>0</v>
      </c>
      <c r="AR54" s="708">
        <f>AI54*LifeTable!P54</f>
        <v>0</v>
      </c>
      <c r="AS54" s="1028">
        <f>(AQ54-AO54)*EXP(-InputData!$BT$6*(B54-InputData!$B$1))</f>
        <v>0</v>
      </c>
      <c r="AT54" s="58">
        <f>(AR54-AP54)*EXP(-InputData!$BT$6*(B54-InputData!$B$1))</f>
        <v>0</v>
      </c>
      <c r="AU54">
        <v>49</v>
      </c>
    </row>
    <row r="55" spans="1:47">
      <c r="A55" t="s">
        <v>13</v>
      </c>
      <c r="B55">
        <f t="shared" si="23"/>
        <v>147</v>
      </c>
      <c r="C55" s="80">
        <f>InputData!K55*InputData!BY55</f>
        <v>0</v>
      </c>
      <c r="D55" s="81">
        <v>0</v>
      </c>
      <c r="E55" s="13">
        <f>InputData!L55*InputData!CD55</f>
        <v>0</v>
      </c>
      <c r="F55" s="81">
        <v>0</v>
      </c>
      <c r="G55" s="82">
        <f t="shared" si="0"/>
        <v>0</v>
      </c>
      <c r="H55" s="81">
        <f t="shared" si="17"/>
        <v>0</v>
      </c>
      <c r="I55" s="81">
        <f t="shared" si="1"/>
        <v>1</v>
      </c>
      <c r="J55" s="81">
        <f t="shared" si="2"/>
        <v>1</v>
      </c>
      <c r="K55" s="82">
        <f t="shared" si="24"/>
        <v>0</v>
      </c>
      <c r="L55" s="11">
        <f t="shared" si="25"/>
        <v>0</v>
      </c>
      <c r="M55" s="81">
        <f t="shared" si="26"/>
        <v>0</v>
      </c>
      <c r="N55" s="11">
        <f t="shared" si="3"/>
        <v>0</v>
      </c>
      <c r="O55" s="11">
        <f t="shared" si="4"/>
        <v>0</v>
      </c>
      <c r="P55" s="11">
        <f t="shared" si="18"/>
        <v>0</v>
      </c>
      <c r="Q55" s="81">
        <f t="shared" si="33"/>
        <v>0</v>
      </c>
      <c r="R55" s="81">
        <f t="shared" si="34"/>
        <v>0</v>
      </c>
      <c r="S55" s="596">
        <f>((Exposure!BG56*Exposure!BI56-1)*InputData!CH55+1)</f>
        <v>1</v>
      </c>
      <c r="T55" s="89">
        <f t="shared" si="19"/>
        <v>0</v>
      </c>
      <c r="U55" s="10">
        <f t="shared" si="7"/>
        <v>0</v>
      </c>
      <c r="V55" s="10">
        <f t="shared" si="8"/>
        <v>0</v>
      </c>
      <c r="W55" s="91">
        <f t="shared" si="9"/>
        <v>0</v>
      </c>
      <c r="X55" s="81">
        <f t="shared" si="10"/>
        <v>0</v>
      </c>
      <c r="Y55" s="81">
        <f t="shared" si="20"/>
        <v>0</v>
      </c>
      <c r="Z55" s="81">
        <f t="shared" si="11"/>
        <v>1</v>
      </c>
      <c r="AA55" s="81">
        <f t="shared" si="12"/>
        <v>1</v>
      </c>
      <c r="AB55" s="82">
        <f t="shared" si="27"/>
        <v>0</v>
      </c>
      <c r="AC55" s="11">
        <f t="shared" si="28"/>
        <v>0</v>
      </c>
      <c r="AD55" s="81">
        <f t="shared" si="29"/>
        <v>0</v>
      </c>
      <c r="AE55" s="11">
        <f t="shared" si="13"/>
        <v>0</v>
      </c>
      <c r="AF55" s="11">
        <f t="shared" si="14"/>
        <v>0</v>
      </c>
      <c r="AG55" s="11">
        <f t="shared" si="21"/>
        <v>0</v>
      </c>
      <c r="AH55" s="81">
        <f t="shared" si="35"/>
        <v>0</v>
      </c>
      <c r="AI55" s="81">
        <f t="shared" si="36"/>
        <v>0</v>
      </c>
      <c r="AJ55" s="82">
        <f t="shared" si="30"/>
        <v>0</v>
      </c>
      <c r="AK55" s="118">
        <f t="shared" si="31"/>
        <v>0</v>
      </c>
      <c r="AL55" s="118">
        <f t="shared" si="32"/>
        <v>0</v>
      </c>
      <c r="AM55" s="120">
        <f>AK55*InputData!M55</f>
        <v>0</v>
      </c>
      <c r="AN55" s="123">
        <f>AK55*LifeTable!G55*InputData!N55*EXP(-InputData!$BT$5*(B55-InputData!$B$1))</f>
        <v>0</v>
      </c>
      <c r="AO55" s="1026">
        <f>C55*(1-Q55)*LifeTable!G55</f>
        <v>0</v>
      </c>
      <c r="AP55" s="1027">
        <f>R55*LifeTable!G55</f>
        <v>0</v>
      </c>
      <c r="AQ55" s="1026">
        <f>T55*(1-AH55)*LifeTable!P55</f>
        <v>0</v>
      </c>
      <c r="AR55" s="708">
        <f>AI55*LifeTable!P55</f>
        <v>0</v>
      </c>
      <c r="AS55" s="1028">
        <f>(AQ55-AO55)*EXP(-InputData!$BT$6*(B55-InputData!$B$1))</f>
        <v>0</v>
      </c>
      <c r="AT55" s="58">
        <f>(AR55-AP55)*EXP(-InputData!$BT$6*(B55-InputData!$B$1))</f>
        <v>0</v>
      </c>
      <c r="AU55">
        <v>50</v>
      </c>
    </row>
    <row r="56" spans="1:47">
      <c r="A56" t="s">
        <v>13</v>
      </c>
      <c r="B56">
        <f t="shared" si="23"/>
        <v>148</v>
      </c>
      <c r="C56" s="80">
        <f>InputData!K56*InputData!BY56</f>
        <v>0</v>
      </c>
      <c r="D56" s="81">
        <v>0</v>
      </c>
      <c r="E56" s="13">
        <f>InputData!L56*InputData!CD56</f>
        <v>0</v>
      </c>
      <c r="F56" s="81">
        <v>0</v>
      </c>
      <c r="G56" s="82">
        <f t="shared" si="0"/>
        <v>0</v>
      </c>
      <c r="H56" s="81">
        <f t="shared" si="17"/>
        <v>0</v>
      </c>
      <c r="I56" s="81">
        <f t="shared" si="1"/>
        <v>1</v>
      </c>
      <c r="J56" s="81">
        <f t="shared" si="2"/>
        <v>1</v>
      </c>
      <c r="K56" s="82">
        <f t="shared" si="24"/>
        <v>0</v>
      </c>
      <c r="L56" s="11">
        <f t="shared" si="25"/>
        <v>0</v>
      </c>
      <c r="M56" s="81">
        <f t="shared" si="26"/>
        <v>0</v>
      </c>
      <c r="N56" s="11">
        <f t="shared" si="3"/>
        <v>0</v>
      </c>
      <c r="O56" s="11">
        <f t="shared" si="4"/>
        <v>0</v>
      </c>
      <c r="P56" s="11">
        <f t="shared" si="18"/>
        <v>0</v>
      </c>
      <c r="Q56" s="81">
        <f t="shared" si="33"/>
        <v>0</v>
      </c>
      <c r="R56" s="81">
        <f t="shared" si="34"/>
        <v>0</v>
      </c>
      <c r="S56" s="596">
        <f>((Exposure!BG57*Exposure!BI57-1)*InputData!CH56+1)</f>
        <v>1</v>
      </c>
      <c r="T56" s="89">
        <f t="shared" si="19"/>
        <v>0</v>
      </c>
      <c r="U56" s="10">
        <f t="shared" si="7"/>
        <v>0</v>
      </c>
      <c r="V56" s="10">
        <f t="shared" si="8"/>
        <v>0</v>
      </c>
      <c r="W56" s="91">
        <f t="shared" si="9"/>
        <v>0</v>
      </c>
      <c r="X56" s="81">
        <f t="shared" si="10"/>
        <v>0</v>
      </c>
      <c r="Y56" s="81">
        <f t="shared" si="20"/>
        <v>0</v>
      </c>
      <c r="Z56" s="81">
        <f t="shared" si="11"/>
        <v>1</v>
      </c>
      <c r="AA56" s="81">
        <f t="shared" si="12"/>
        <v>1</v>
      </c>
      <c r="AB56" s="82">
        <f t="shared" si="27"/>
        <v>0</v>
      </c>
      <c r="AC56" s="11">
        <f t="shared" si="28"/>
        <v>0</v>
      </c>
      <c r="AD56" s="81">
        <f t="shared" si="29"/>
        <v>0</v>
      </c>
      <c r="AE56" s="11">
        <f t="shared" si="13"/>
        <v>0</v>
      </c>
      <c r="AF56" s="11">
        <f t="shared" si="14"/>
        <v>0</v>
      </c>
      <c r="AG56" s="11">
        <f t="shared" si="21"/>
        <v>0</v>
      </c>
      <c r="AH56" s="81">
        <f t="shared" si="35"/>
        <v>0</v>
      </c>
      <c r="AI56" s="81">
        <f t="shared" si="36"/>
        <v>0</v>
      </c>
      <c r="AJ56" s="82">
        <f t="shared" si="30"/>
        <v>0</v>
      </c>
      <c r="AK56" s="118">
        <f t="shared" si="31"/>
        <v>0</v>
      </c>
      <c r="AL56" s="118">
        <f t="shared" si="32"/>
        <v>0</v>
      </c>
      <c r="AM56" s="120">
        <f>AK56*InputData!M56</f>
        <v>0</v>
      </c>
      <c r="AN56" s="123">
        <f>AK56*LifeTable!G56*InputData!N56*EXP(-InputData!$BT$5*(B56-InputData!$B$1))</f>
        <v>0</v>
      </c>
      <c r="AO56" s="1026">
        <f>C56*(1-Q56)*LifeTable!G56</f>
        <v>0</v>
      </c>
      <c r="AP56" s="1027">
        <f>R56*LifeTable!G56</f>
        <v>0</v>
      </c>
      <c r="AQ56" s="1026">
        <f>T56*(1-AH56)*LifeTable!P56</f>
        <v>0</v>
      </c>
      <c r="AR56" s="708">
        <f>AI56*LifeTable!P56</f>
        <v>0</v>
      </c>
      <c r="AS56" s="1028">
        <f>(AQ56-AO56)*EXP(-InputData!$BT$6*(B56-InputData!$B$1))</f>
        <v>0</v>
      </c>
      <c r="AT56" s="58">
        <f>(AR56-AP56)*EXP(-InputData!$BT$6*(B56-InputData!$B$1))</f>
        <v>0</v>
      </c>
      <c r="AU56">
        <v>51</v>
      </c>
    </row>
    <row r="57" spans="1:47">
      <c r="A57" t="s">
        <v>13</v>
      </c>
      <c r="B57">
        <f t="shared" si="23"/>
        <v>149</v>
      </c>
      <c r="C57" s="80">
        <f>InputData!K57*InputData!BY57</f>
        <v>0</v>
      </c>
      <c r="D57" s="81">
        <v>0</v>
      </c>
      <c r="E57" s="13">
        <f>InputData!L57*InputData!CD57</f>
        <v>0</v>
      </c>
      <c r="F57" s="81">
        <v>0</v>
      </c>
      <c r="G57" s="82">
        <f t="shared" si="0"/>
        <v>0</v>
      </c>
      <c r="H57" s="81">
        <f t="shared" si="17"/>
        <v>0</v>
      </c>
      <c r="I57" s="81">
        <f t="shared" si="1"/>
        <v>1</v>
      </c>
      <c r="J57" s="81">
        <f t="shared" si="2"/>
        <v>1</v>
      </c>
      <c r="K57" s="82">
        <f t="shared" si="24"/>
        <v>0</v>
      </c>
      <c r="L57" s="11">
        <f t="shared" si="25"/>
        <v>0</v>
      </c>
      <c r="M57" s="81">
        <f t="shared" si="26"/>
        <v>0</v>
      </c>
      <c r="N57" s="11">
        <f t="shared" si="3"/>
        <v>0</v>
      </c>
      <c r="O57" s="11">
        <f t="shared" si="4"/>
        <v>0</v>
      </c>
      <c r="P57" s="11">
        <f t="shared" si="18"/>
        <v>0</v>
      </c>
      <c r="Q57" s="81">
        <f t="shared" si="33"/>
        <v>0</v>
      </c>
      <c r="R57" s="81">
        <f t="shared" si="34"/>
        <v>0</v>
      </c>
      <c r="S57" s="596">
        <f>((Exposure!BG58*Exposure!BI58-1)*InputData!CH57+1)</f>
        <v>1</v>
      </c>
      <c r="T57" s="89">
        <f t="shared" si="19"/>
        <v>0</v>
      </c>
      <c r="U57" s="10">
        <f t="shared" si="7"/>
        <v>0</v>
      </c>
      <c r="V57" s="10">
        <f t="shared" si="8"/>
        <v>0</v>
      </c>
      <c r="W57" s="91">
        <f t="shared" si="9"/>
        <v>0</v>
      </c>
      <c r="X57" s="81">
        <f t="shared" si="10"/>
        <v>0</v>
      </c>
      <c r="Y57" s="81">
        <f t="shared" si="20"/>
        <v>0</v>
      </c>
      <c r="Z57" s="81">
        <f t="shared" si="11"/>
        <v>1</v>
      </c>
      <c r="AA57" s="81">
        <f t="shared" si="12"/>
        <v>1</v>
      </c>
      <c r="AB57" s="82">
        <f t="shared" si="27"/>
        <v>0</v>
      </c>
      <c r="AC57" s="11">
        <f t="shared" si="28"/>
        <v>0</v>
      </c>
      <c r="AD57" s="81">
        <f t="shared" si="29"/>
        <v>0</v>
      </c>
      <c r="AE57" s="11">
        <f t="shared" si="13"/>
        <v>0</v>
      </c>
      <c r="AF57" s="11">
        <f t="shared" si="14"/>
        <v>0</v>
      </c>
      <c r="AG57" s="11">
        <f t="shared" si="21"/>
        <v>0</v>
      </c>
      <c r="AH57" s="81">
        <f t="shared" si="35"/>
        <v>0</v>
      </c>
      <c r="AI57" s="81">
        <f t="shared" si="36"/>
        <v>0</v>
      </c>
      <c r="AJ57" s="82">
        <f t="shared" si="30"/>
        <v>0</v>
      </c>
      <c r="AK57" s="118">
        <f t="shared" si="31"/>
        <v>0</v>
      </c>
      <c r="AL57" s="118">
        <f t="shared" si="32"/>
        <v>0</v>
      </c>
      <c r="AM57" s="120">
        <f>AK57*InputData!M57</f>
        <v>0</v>
      </c>
      <c r="AN57" s="123">
        <f>AK57*LifeTable!G57*InputData!N57*EXP(-InputData!$BT$5*(B57-InputData!$B$1))</f>
        <v>0</v>
      </c>
      <c r="AO57" s="1026">
        <f>C57*(1-Q57)*LifeTable!G57</f>
        <v>0</v>
      </c>
      <c r="AP57" s="1027">
        <f>R57*LifeTable!G57</f>
        <v>0</v>
      </c>
      <c r="AQ57" s="1026">
        <f>T57*(1-AH57)*LifeTable!P57</f>
        <v>0</v>
      </c>
      <c r="AR57" s="708">
        <f>AI57*LifeTable!P57</f>
        <v>0</v>
      </c>
      <c r="AS57" s="1028">
        <f>(AQ57-AO57)*EXP(-InputData!$BT$6*(B57-InputData!$B$1))</f>
        <v>0</v>
      </c>
      <c r="AT57" s="58">
        <f>(AR57-AP57)*EXP(-InputData!$BT$6*(B57-InputData!$B$1))</f>
        <v>0</v>
      </c>
      <c r="AU57">
        <v>52</v>
      </c>
    </row>
    <row r="58" spans="1:47">
      <c r="A58" t="s">
        <v>13</v>
      </c>
      <c r="B58">
        <f t="shared" si="23"/>
        <v>150</v>
      </c>
      <c r="C58" s="80">
        <f>InputData!K58*InputData!BY58</f>
        <v>0</v>
      </c>
      <c r="D58" s="81">
        <v>0</v>
      </c>
      <c r="E58" s="13">
        <f>InputData!L58*InputData!CD58</f>
        <v>0</v>
      </c>
      <c r="F58" s="81">
        <v>0</v>
      </c>
      <c r="G58" s="82">
        <f t="shared" si="0"/>
        <v>0</v>
      </c>
      <c r="H58" s="81">
        <f t="shared" si="17"/>
        <v>0</v>
      </c>
      <c r="I58" s="81">
        <f t="shared" si="1"/>
        <v>1</v>
      </c>
      <c r="J58" s="81">
        <f t="shared" si="2"/>
        <v>1</v>
      </c>
      <c r="K58" s="82">
        <f t="shared" si="24"/>
        <v>0</v>
      </c>
      <c r="L58" s="11">
        <f t="shared" si="25"/>
        <v>0</v>
      </c>
      <c r="M58" s="81">
        <f t="shared" si="26"/>
        <v>0</v>
      </c>
      <c r="N58" s="11">
        <f t="shared" si="3"/>
        <v>0</v>
      </c>
      <c r="O58" s="11">
        <f t="shared" si="4"/>
        <v>0</v>
      </c>
      <c r="P58" s="11">
        <f t="shared" si="18"/>
        <v>0</v>
      </c>
      <c r="Q58" s="81">
        <f t="shared" si="33"/>
        <v>0</v>
      </c>
      <c r="R58" s="81">
        <f t="shared" si="34"/>
        <v>0</v>
      </c>
      <c r="S58" s="596">
        <f>((Exposure!BG59*Exposure!BI59-1)*InputData!CH58+1)</f>
        <v>1</v>
      </c>
      <c r="T58" s="89">
        <f t="shared" si="19"/>
        <v>0</v>
      </c>
      <c r="U58" s="10">
        <f t="shared" si="7"/>
        <v>0</v>
      </c>
      <c r="V58" s="10">
        <f t="shared" si="8"/>
        <v>0</v>
      </c>
      <c r="W58" s="91">
        <f t="shared" si="9"/>
        <v>0</v>
      </c>
      <c r="X58" s="81">
        <f t="shared" si="10"/>
        <v>0</v>
      </c>
      <c r="Y58" s="81">
        <f t="shared" si="20"/>
        <v>0</v>
      </c>
      <c r="Z58" s="81">
        <f t="shared" si="11"/>
        <v>1</v>
      </c>
      <c r="AA58" s="81">
        <f t="shared" si="12"/>
        <v>1</v>
      </c>
      <c r="AB58" s="82">
        <f t="shared" si="27"/>
        <v>0</v>
      </c>
      <c r="AC58" s="11">
        <f t="shared" si="28"/>
        <v>0</v>
      </c>
      <c r="AD58" s="81">
        <f t="shared" si="29"/>
        <v>0</v>
      </c>
      <c r="AE58" s="11">
        <f t="shared" si="13"/>
        <v>0</v>
      </c>
      <c r="AF58" s="11">
        <f t="shared" si="14"/>
        <v>0</v>
      </c>
      <c r="AG58" s="11">
        <f t="shared" si="21"/>
        <v>0</v>
      </c>
      <c r="AH58" s="81">
        <f t="shared" si="35"/>
        <v>0</v>
      </c>
      <c r="AI58" s="81">
        <f t="shared" si="36"/>
        <v>0</v>
      </c>
      <c r="AJ58" s="82">
        <f t="shared" si="30"/>
        <v>0</v>
      </c>
      <c r="AK58" s="118">
        <f t="shared" si="31"/>
        <v>0</v>
      </c>
      <c r="AL58" s="118">
        <f t="shared" si="32"/>
        <v>0</v>
      </c>
      <c r="AM58" s="120">
        <f>AK58*InputData!M58</f>
        <v>0</v>
      </c>
      <c r="AN58" s="123">
        <f>AK58*LifeTable!G58*InputData!N58*EXP(-InputData!$BT$5*(B58-InputData!$B$1))</f>
        <v>0</v>
      </c>
      <c r="AO58" s="1026">
        <f>C58*(1-Q58)*LifeTable!G58</f>
        <v>0</v>
      </c>
      <c r="AP58" s="1027">
        <f>R58*LifeTable!G58</f>
        <v>0</v>
      </c>
      <c r="AQ58" s="1026">
        <f>T58*(1-AH58)*LifeTable!P58</f>
        <v>0</v>
      </c>
      <c r="AR58" s="708">
        <f>AI58*LifeTable!P58</f>
        <v>0</v>
      </c>
      <c r="AS58" s="1028">
        <f>(AQ58-AO58)*EXP(-InputData!$BT$6*(B58-InputData!$B$1))</f>
        <v>0</v>
      </c>
      <c r="AT58" s="58">
        <f>(AR58-AP58)*EXP(-InputData!$BT$6*(B58-InputData!$B$1))</f>
        <v>0</v>
      </c>
      <c r="AU58">
        <v>53</v>
      </c>
    </row>
    <row r="59" spans="1:47">
      <c r="A59" t="s">
        <v>13</v>
      </c>
      <c r="B59">
        <f t="shared" si="23"/>
        <v>151</v>
      </c>
      <c r="C59" s="80">
        <f>InputData!K59*InputData!BY59</f>
        <v>0</v>
      </c>
      <c r="D59" s="81">
        <v>0</v>
      </c>
      <c r="E59" s="13">
        <f>InputData!L59*InputData!CD59</f>
        <v>0</v>
      </c>
      <c r="F59" s="81">
        <v>0</v>
      </c>
      <c r="G59" s="82">
        <f t="shared" si="0"/>
        <v>0</v>
      </c>
      <c r="H59" s="81">
        <f t="shared" si="17"/>
        <v>0</v>
      </c>
      <c r="I59" s="81">
        <f t="shared" si="1"/>
        <v>1</v>
      </c>
      <c r="J59" s="81">
        <f t="shared" si="2"/>
        <v>1</v>
      </c>
      <c r="K59" s="82">
        <f t="shared" si="24"/>
        <v>0</v>
      </c>
      <c r="L59" s="11">
        <f t="shared" si="25"/>
        <v>0</v>
      </c>
      <c r="M59" s="81">
        <f t="shared" si="26"/>
        <v>0</v>
      </c>
      <c r="N59" s="11">
        <f t="shared" si="3"/>
        <v>0</v>
      </c>
      <c r="O59" s="11">
        <f t="shared" si="4"/>
        <v>0</v>
      </c>
      <c r="P59" s="11">
        <f t="shared" si="18"/>
        <v>0</v>
      </c>
      <c r="Q59" s="81">
        <f t="shared" si="33"/>
        <v>0</v>
      </c>
      <c r="R59" s="81">
        <f t="shared" si="34"/>
        <v>0</v>
      </c>
      <c r="S59" s="596">
        <f>((Exposure!BG60*Exposure!BI60-1)*InputData!CH59+1)</f>
        <v>1</v>
      </c>
      <c r="T59" s="89">
        <f t="shared" si="19"/>
        <v>0</v>
      </c>
      <c r="U59" s="10">
        <f t="shared" si="7"/>
        <v>0</v>
      </c>
      <c r="V59" s="10">
        <f t="shared" si="8"/>
        <v>0</v>
      </c>
      <c r="W59" s="91">
        <f t="shared" si="9"/>
        <v>0</v>
      </c>
      <c r="X59" s="81">
        <f t="shared" si="10"/>
        <v>0</v>
      </c>
      <c r="Y59" s="81">
        <f t="shared" si="20"/>
        <v>0</v>
      </c>
      <c r="Z59" s="81">
        <f t="shared" si="11"/>
        <v>1</v>
      </c>
      <c r="AA59" s="81">
        <f t="shared" si="12"/>
        <v>1</v>
      </c>
      <c r="AB59" s="82">
        <f t="shared" si="27"/>
        <v>0</v>
      </c>
      <c r="AC59" s="11">
        <f t="shared" si="28"/>
        <v>0</v>
      </c>
      <c r="AD59" s="81">
        <f t="shared" si="29"/>
        <v>0</v>
      </c>
      <c r="AE59" s="11">
        <f t="shared" si="13"/>
        <v>0</v>
      </c>
      <c r="AF59" s="11">
        <f t="shared" si="14"/>
        <v>0</v>
      </c>
      <c r="AG59" s="11">
        <f t="shared" si="21"/>
        <v>0</v>
      </c>
      <c r="AH59" s="81">
        <f t="shared" si="35"/>
        <v>0</v>
      </c>
      <c r="AI59" s="81">
        <f t="shared" si="36"/>
        <v>0</v>
      </c>
      <c r="AJ59" s="82">
        <f t="shared" si="30"/>
        <v>0</v>
      </c>
      <c r="AK59" s="118">
        <f t="shared" si="31"/>
        <v>0</v>
      </c>
      <c r="AL59" s="118">
        <f t="shared" si="32"/>
        <v>0</v>
      </c>
      <c r="AM59" s="120">
        <f>AK59*InputData!M59</f>
        <v>0</v>
      </c>
      <c r="AN59" s="123">
        <f>AK59*LifeTable!G59*InputData!N59*EXP(-InputData!$BT$5*(B59-InputData!$B$1))</f>
        <v>0</v>
      </c>
      <c r="AO59" s="1026">
        <f>C59*(1-Q59)*LifeTable!G59</f>
        <v>0</v>
      </c>
      <c r="AP59" s="1027">
        <f>R59*LifeTable!G59</f>
        <v>0</v>
      </c>
      <c r="AQ59" s="1026">
        <f>T59*(1-AH59)*LifeTable!P59</f>
        <v>0</v>
      </c>
      <c r="AR59" s="708">
        <f>AI59*LifeTable!P59</f>
        <v>0</v>
      </c>
      <c r="AS59" s="1028">
        <f>(AQ59-AO59)*EXP(-InputData!$BT$6*(B59-InputData!$B$1))</f>
        <v>0</v>
      </c>
      <c r="AT59" s="58">
        <f>(AR59-AP59)*EXP(-InputData!$BT$6*(B59-InputData!$B$1))</f>
        <v>0</v>
      </c>
      <c r="AU59">
        <v>54</v>
      </c>
    </row>
    <row r="60" spans="1:47">
      <c r="A60" t="s">
        <v>13</v>
      </c>
      <c r="B60">
        <f t="shared" si="23"/>
        <v>152</v>
      </c>
      <c r="C60" s="80">
        <f>InputData!K60*InputData!BY60</f>
        <v>0</v>
      </c>
      <c r="D60" s="81">
        <v>0</v>
      </c>
      <c r="E60" s="13">
        <f>InputData!L60*InputData!CD60</f>
        <v>0</v>
      </c>
      <c r="F60" s="81">
        <v>0</v>
      </c>
      <c r="G60" s="82">
        <f t="shared" si="0"/>
        <v>0</v>
      </c>
      <c r="H60" s="81">
        <f t="shared" si="17"/>
        <v>0</v>
      </c>
      <c r="I60" s="81">
        <f t="shared" si="1"/>
        <v>1</v>
      </c>
      <c r="J60" s="81">
        <f t="shared" si="2"/>
        <v>1</v>
      </c>
      <c r="K60" s="82">
        <f t="shared" si="24"/>
        <v>0</v>
      </c>
      <c r="L60" s="11">
        <f t="shared" si="25"/>
        <v>0</v>
      </c>
      <c r="M60" s="81">
        <f t="shared" si="26"/>
        <v>0</v>
      </c>
      <c r="N60" s="11">
        <f t="shared" si="3"/>
        <v>0</v>
      </c>
      <c r="O60" s="11">
        <f t="shared" si="4"/>
        <v>0</v>
      </c>
      <c r="P60" s="11">
        <f t="shared" si="18"/>
        <v>0</v>
      </c>
      <c r="Q60" s="81">
        <f t="shared" si="33"/>
        <v>0</v>
      </c>
      <c r="R60" s="81">
        <f t="shared" si="34"/>
        <v>0</v>
      </c>
      <c r="S60" s="596">
        <f>((Exposure!BG61*Exposure!BI61-1)*InputData!CH60+1)</f>
        <v>1</v>
      </c>
      <c r="T60" s="89">
        <f t="shared" si="19"/>
        <v>0</v>
      </c>
      <c r="U60" s="10">
        <f t="shared" si="7"/>
        <v>0</v>
      </c>
      <c r="V60" s="10">
        <f t="shared" si="8"/>
        <v>0</v>
      </c>
      <c r="W60" s="91">
        <f t="shared" si="9"/>
        <v>0</v>
      </c>
      <c r="X60" s="81">
        <f t="shared" si="10"/>
        <v>0</v>
      </c>
      <c r="Y60" s="81">
        <f t="shared" si="20"/>
        <v>0</v>
      </c>
      <c r="Z60" s="81">
        <f t="shared" si="11"/>
        <v>1</v>
      </c>
      <c r="AA60" s="81">
        <f t="shared" si="12"/>
        <v>1</v>
      </c>
      <c r="AB60" s="82">
        <f t="shared" si="27"/>
        <v>0</v>
      </c>
      <c r="AC60" s="11">
        <f t="shared" si="28"/>
        <v>0</v>
      </c>
      <c r="AD60" s="81">
        <f t="shared" si="29"/>
        <v>0</v>
      </c>
      <c r="AE60" s="11">
        <f t="shared" si="13"/>
        <v>0</v>
      </c>
      <c r="AF60" s="11">
        <f t="shared" si="14"/>
        <v>0</v>
      </c>
      <c r="AG60" s="11">
        <f t="shared" si="21"/>
        <v>0</v>
      </c>
      <c r="AH60" s="81">
        <f t="shared" si="35"/>
        <v>0</v>
      </c>
      <c r="AI60" s="81">
        <f t="shared" si="36"/>
        <v>0</v>
      </c>
      <c r="AJ60" s="82">
        <f t="shared" si="30"/>
        <v>0</v>
      </c>
      <c r="AK60" s="118">
        <f t="shared" si="31"/>
        <v>0</v>
      </c>
      <c r="AL60" s="118">
        <f t="shared" si="32"/>
        <v>0</v>
      </c>
      <c r="AM60" s="120">
        <f>AK60*InputData!M60</f>
        <v>0</v>
      </c>
      <c r="AN60" s="123">
        <f>AK60*LifeTable!G60*InputData!N60*EXP(-InputData!$BT$5*(B60-InputData!$B$1))</f>
        <v>0</v>
      </c>
      <c r="AO60" s="1026">
        <f>C60*(1-Q60)*LifeTable!G60</f>
        <v>0</v>
      </c>
      <c r="AP60" s="1027">
        <f>R60*LifeTable!G60</f>
        <v>0</v>
      </c>
      <c r="AQ60" s="1026">
        <f>T60*(1-AH60)*LifeTable!P60</f>
        <v>0</v>
      </c>
      <c r="AR60" s="708">
        <f>AI60*LifeTable!P60</f>
        <v>0</v>
      </c>
      <c r="AS60" s="1028">
        <f>(AQ60-AO60)*EXP(-InputData!$BT$6*(B60-InputData!$B$1))</f>
        <v>0</v>
      </c>
      <c r="AT60" s="58">
        <f>(AR60-AP60)*EXP(-InputData!$BT$6*(B60-InputData!$B$1))</f>
        <v>0</v>
      </c>
      <c r="AU60">
        <v>55</v>
      </c>
    </row>
    <row r="61" spans="1:47">
      <c r="A61" t="s">
        <v>13</v>
      </c>
      <c r="B61">
        <f t="shared" si="23"/>
        <v>153</v>
      </c>
      <c r="C61" s="80">
        <f>InputData!K61*InputData!BY61</f>
        <v>0</v>
      </c>
      <c r="D61" s="81">
        <v>0</v>
      </c>
      <c r="E61" s="13">
        <f>InputData!L61*InputData!CD61</f>
        <v>0</v>
      </c>
      <c r="F61" s="81">
        <v>0</v>
      </c>
      <c r="G61" s="82">
        <f t="shared" si="0"/>
        <v>0</v>
      </c>
      <c r="H61" s="81">
        <f t="shared" si="17"/>
        <v>0</v>
      </c>
      <c r="I61" s="81">
        <f t="shared" si="1"/>
        <v>1</v>
      </c>
      <c r="J61" s="81">
        <f t="shared" si="2"/>
        <v>1</v>
      </c>
      <c r="K61" s="82">
        <f t="shared" si="24"/>
        <v>0</v>
      </c>
      <c r="L61" s="11">
        <f t="shared" si="25"/>
        <v>0</v>
      </c>
      <c r="M61" s="81">
        <f t="shared" si="26"/>
        <v>0</v>
      </c>
      <c r="N61" s="11">
        <f t="shared" si="3"/>
        <v>0</v>
      </c>
      <c r="O61" s="11">
        <f t="shared" si="4"/>
        <v>0</v>
      </c>
      <c r="P61" s="11">
        <f t="shared" si="18"/>
        <v>0</v>
      </c>
      <c r="Q61" s="81">
        <f t="shared" si="33"/>
        <v>0</v>
      </c>
      <c r="R61" s="81">
        <f t="shared" si="34"/>
        <v>0</v>
      </c>
      <c r="S61" s="596">
        <f>((Exposure!BG62*Exposure!BI62-1)*InputData!CH61+1)</f>
        <v>1</v>
      </c>
      <c r="T61" s="89">
        <f t="shared" si="19"/>
        <v>0</v>
      </c>
      <c r="U61" s="10">
        <f t="shared" si="7"/>
        <v>0</v>
      </c>
      <c r="V61" s="10">
        <f t="shared" si="8"/>
        <v>0</v>
      </c>
      <c r="W61" s="91">
        <f t="shared" si="9"/>
        <v>0</v>
      </c>
      <c r="X61" s="81">
        <f t="shared" si="10"/>
        <v>0</v>
      </c>
      <c r="Y61" s="81">
        <f t="shared" si="20"/>
        <v>0</v>
      </c>
      <c r="Z61" s="81">
        <f t="shared" si="11"/>
        <v>1</v>
      </c>
      <c r="AA61" s="81">
        <f t="shared" si="12"/>
        <v>1</v>
      </c>
      <c r="AB61" s="82">
        <f t="shared" si="27"/>
        <v>0</v>
      </c>
      <c r="AC61" s="11">
        <f t="shared" si="28"/>
        <v>0</v>
      </c>
      <c r="AD61" s="81">
        <f t="shared" si="29"/>
        <v>0</v>
      </c>
      <c r="AE61" s="11">
        <f t="shared" si="13"/>
        <v>0</v>
      </c>
      <c r="AF61" s="11">
        <f t="shared" si="14"/>
        <v>0</v>
      </c>
      <c r="AG61" s="11">
        <f t="shared" si="21"/>
        <v>0</v>
      </c>
      <c r="AH61" s="81">
        <f t="shared" si="35"/>
        <v>0</v>
      </c>
      <c r="AI61" s="81">
        <f t="shared" si="36"/>
        <v>0</v>
      </c>
      <c r="AJ61" s="82">
        <f t="shared" si="30"/>
        <v>0</v>
      </c>
      <c r="AK61" s="118">
        <f t="shared" si="31"/>
        <v>0</v>
      </c>
      <c r="AL61" s="118">
        <f t="shared" si="32"/>
        <v>0</v>
      </c>
      <c r="AM61" s="120">
        <f>AK61*InputData!M61</f>
        <v>0</v>
      </c>
      <c r="AN61" s="123">
        <f>AK61*LifeTable!G61*InputData!N61*EXP(-InputData!$BT$5*(B61-InputData!$B$1))</f>
        <v>0</v>
      </c>
      <c r="AO61" s="1026">
        <f>C61*(1-Q61)*LifeTable!G61</f>
        <v>0</v>
      </c>
      <c r="AP61" s="1027">
        <f>R61*LifeTable!G61</f>
        <v>0</v>
      </c>
      <c r="AQ61" s="1026">
        <f>T61*(1-AH61)*LifeTable!P61</f>
        <v>0</v>
      </c>
      <c r="AR61" s="708">
        <f>AI61*LifeTable!P61</f>
        <v>0</v>
      </c>
      <c r="AS61" s="1028">
        <f>(AQ61-AO61)*EXP(-InputData!$BT$6*(B61-InputData!$B$1))</f>
        <v>0</v>
      </c>
      <c r="AT61" s="58">
        <f>(AR61-AP61)*EXP(-InputData!$BT$6*(B61-InputData!$B$1))</f>
        <v>0</v>
      </c>
      <c r="AU61">
        <v>56</v>
      </c>
    </row>
    <row r="62" spans="1:47">
      <c r="A62" t="s">
        <v>13</v>
      </c>
      <c r="B62">
        <f t="shared" si="23"/>
        <v>154</v>
      </c>
      <c r="C62" s="80">
        <f>InputData!K62*InputData!BY62</f>
        <v>0</v>
      </c>
      <c r="D62" s="81">
        <v>0</v>
      </c>
      <c r="E62" s="13">
        <f>InputData!L62*InputData!CD62</f>
        <v>0</v>
      </c>
      <c r="F62" s="81">
        <v>0</v>
      </c>
      <c r="G62" s="82">
        <f t="shared" si="0"/>
        <v>0</v>
      </c>
      <c r="H62" s="81">
        <f t="shared" si="17"/>
        <v>0</v>
      </c>
      <c r="I62" s="81">
        <f t="shared" si="1"/>
        <v>1</v>
      </c>
      <c r="J62" s="81">
        <f t="shared" si="2"/>
        <v>1</v>
      </c>
      <c r="K62" s="82">
        <f t="shared" si="24"/>
        <v>0</v>
      </c>
      <c r="L62" s="11">
        <f t="shared" si="25"/>
        <v>0</v>
      </c>
      <c r="M62" s="81">
        <f t="shared" si="26"/>
        <v>0</v>
      </c>
      <c r="N62" s="11">
        <f t="shared" si="3"/>
        <v>0</v>
      </c>
      <c r="O62" s="11">
        <f t="shared" si="4"/>
        <v>0</v>
      </c>
      <c r="P62" s="11">
        <f t="shared" si="18"/>
        <v>0</v>
      </c>
      <c r="Q62" s="81">
        <f t="shared" si="33"/>
        <v>0</v>
      </c>
      <c r="R62" s="81">
        <f t="shared" si="34"/>
        <v>0</v>
      </c>
      <c r="S62" s="596">
        <f>((Exposure!BG63*Exposure!BI63-1)*InputData!CH62+1)</f>
        <v>1</v>
      </c>
      <c r="T62" s="89">
        <f t="shared" si="19"/>
        <v>0</v>
      </c>
      <c r="U62" s="10">
        <f t="shared" si="7"/>
        <v>0</v>
      </c>
      <c r="V62" s="10">
        <f t="shared" si="8"/>
        <v>0</v>
      </c>
      <c r="W62" s="91">
        <f t="shared" si="9"/>
        <v>0</v>
      </c>
      <c r="X62" s="81">
        <f t="shared" si="10"/>
        <v>0</v>
      </c>
      <c r="Y62" s="81">
        <f t="shared" si="20"/>
        <v>0</v>
      </c>
      <c r="Z62" s="81">
        <f t="shared" si="11"/>
        <v>1</v>
      </c>
      <c r="AA62" s="81">
        <f t="shared" si="12"/>
        <v>1</v>
      </c>
      <c r="AB62" s="82">
        <f t="shared" si="27"/>
        <v>0</v>
      </c>
      <c r="AC62" s="11">
        <f t="shared" si="28"/>
        <v>0</v>
      </c>
      <c r="AD62" s="81">
        <f t="shared" si="29"/>
        <v>0</v>
      </c>
      <c r="AE62" s="11">
        <f t="shared" si="13"/>
        <v>0</v>
      </c>
      <c r="AF62" s="11">
        <f t="shared" si="14"/>
        <v>0</v>
      </c>
      <c r="AG62" s="11">
        <f t="shared" si="21"/>
        <v>0</v>
      </c>
      <c r="AH62" s="81">
        <f t="shared" si="35"/>
        <v>0</v>
      </c>
      <c r="AI62" s="81">
        <f t="shared" si="36"/>
        <v>0</v>
      </c>
      <c r="AJ62" s="82">
        <f t="shared" si="30"/>
        <v>0</v>
      </c>
      <c r="AK62" s="118">
        <f t="shared" si="31"/>
        <v>0</v>
      </c>
      <c r="AL62" s="118">
        <f t="shared" si="32"/>
        <v>0</v>
      </c>
      <c r="AM62" s="120">
        <f>AK62*InputData!M62</f>
        <v>0</v>
      </c>
      <c r="AN62" s="123">
        <f>AK62*LifeTable!G62*InputData!N62*EXP(-InputData!$BT$5*(B62-InputData!$B$1))</f>
        <v>0</v>
      </c>
      <c r="AO62" s="1026">
        <f>C62*(1-Q62)*LifeTable!G62</f>
        <v>0</v>
      </c>
      <c r="AP62" s="1027">
        <f>R62*LifeTable!G62</f>
        <v>0</v>
      </c>
      <c r="AQ62" s="1026">
        <f>T62*(1-AH62)*LifeTable!P62</f>
        <v>0</v>
      </c>
      <c r="AR62" s="708">
        <f>AI62*LifeTable!P62</f>
        <v>0</v>
      </c>
      <c r="AS62" s="1028">
        <f>(AQ62-AO62)*EXP(-InputData!$BT$6*(B62-InputData!$B$1))</f>
        <v>0</v>
      </c>
      <c r="AT62" s="58">
        <f>(AR62-AP62)*EXP(-InputData!$BT$6*(B62-InputData!$B$1))</f>
        <v>0</v>
      </c>
      <c r="AU62">
        <v>57</v>
      </c>
    </row>
    <row r="63" spans="1:47">
      <c r="A63" t="s">
        <v>13</v>
      </c>
      <c r="B63">
        <f t="shared" si="23"/>
        <v>155</v>
      </c>
      <c r="C63" s="80">
        <f>InputData!K63*InputData!BY63</f>
        <v>0</v>
      </c>
      <c r="D63" s="81">
        <v>0</v>
      </c>
      <c r="E63" s="13">
        <f>InputData!L63*InputData!CD63</f>
        <v>0</v>
      </c>
      <c r="F63" s="81">
        <v>0</v>
      </c>
      <c r="G63" s="82">
        <f t="shared" si="0"/>
        <v>0</v>
      </c>
      <c r="H63" s="81">
        <f t="shared" si="17"/>
        <v>0</v>
      </c>
      <c r="I63" s="81">
        <f t="shared" si="1"/>
        <v>1</v>
      </c>
      <c r="J63" s="81">
        <f t="shared" si="2"/>
        <v>1</v>
      </c>
      <c r="K63" s="82">
        <f t="shared" si="24"/>
        <v>0</v>
      </c>
      <c r="L63" s="11">
        <f t="shared" si="25"/>
        <v>0</v>
      </c>
      <c r="M63" s="81">
        <f t="shared" si="26"/>
        <v>0</v>
      </c>
      <c r="N63" s="11">
        <f t="shared" si="3"/>
        <v>0</v>
      </c>
      <c r="O63" s="11">
        <f t="shared" si="4"/>
        <v>0</v>
      </c>
      <c r="P63" s="11">
        <f t="shared" si="18"/>
        <v>0</v>
      </c>
      <c r="Q63" s="81">
        <f t="shared" si="33"/>
        <v>0</v>
      </c>
      <c r="R63" s="81">
        <f t="shared" si="34"/>
        <v>0</v>
      </c>
      <c r="S63" s="596">
        <f>((Exposure!BG64*Exposure!BI64-1)*InputData!CH63+1)</f>
        <v>1</v>
      </c>
      <c r="T63" s="89">
        <f t="shared" si="19"/>
        <v>0</v>
      </c>
      <c r="U63" s="10">
        <f t="shared" si="7"/>
        <v>0</v>
      </c>
      <c r="V63" s="10">
        <f t="shared" si="8"/>
        <v>0</v>
      </c>
      <c r="W63" s="91">
        <f t="shared" si="9"/>
        <v>0</v>
      </c>
      <c r="X63" s="81">
        <f t="shared" si="10"/>
        <v>0</v>
      </c>
      <c r="Y63" s="81">
        <f t="shared" si="20"/>
        <v>0</v>
      </c>
      <c r="Z63" s="81">
        <f t="shared" si="11"/>
        <v>1</v>
      </c>
      <c r="AA63" s="81">
        <f t="shared" si="12"/>
        <v>1</v>
      </c>
      <c r="AB63" s="82">
        <f t="shared" si="27"/>
        <v>0</v>
      </c>
      <c r="AC63" s="11">
        <f t="shared" si="28"/>
        <v>0</v>
      </c>
      <c r="AD63" s="81">
        <f t="shared" si="29"/>
        <v>0</v>
      </c>
      <c r="AE63" s="11">
        <f t="shared" si="13"/>
        <v>0</v>
      </c>
      <c r="AF63" s="11">
        <f t="shared" si="14"/>
        <v>0</v>
      </c>
      <c r="AG63" s="11">
        <f t="shared" si="21"/>
        <v>0</v>
      </c>
      <c r="AH63" s="81">
        <f t="shared" si="35"/>
        <v>0</v>
      </c>
      <c r="AI63" s="81">
        <f t="shared" si="36"/>
        <v>0</v>
      </c>
      <c r="AJ63" s="82">
        <f t="shared" si="30"/>
        <v>0</v>
      </c>
      <c r="AK63" s="118">
        <f t="shared" si="31"/>
        <v>0</v>
      </c>
      <c r="AL63" s="118">
        <f t="shared" si="32"/>
        <v>0</v>
      </c>
      <c r="AM63" s="120">
        <f>AK63*InputData!M63</f>
        <v>0</v>
      </c>
      <c r="AN63" s="123">
        <f>AK63*LifeTable!G63*InputData!N63*EXP(-InputData!$BT$5*(B63-InputData!$B$1))</f>
        <v>0</v>
      </c>
      <c r="AO63" s="1026">
        <f>C63*(1-Q63)*LifeTable!G63</f>
        <v>0</v>
      </c>
      <c r="AP63" s="1027">
        <f>R63*LifeTable!G63</f>
        <v>0</v>
      </c>
      <c r="AQ63" s="1026">
        <f>T63*(1-AH63)*LifeTable!P63</f>
        <v>0</v>
      </c>
      <c r="AR63" s="708">
        <f>AI63*LifeTable!P63</f>
        <v>0</v>
      </c>
      <c r="AS63" s="1028">
        <f>(AQ63-AO63)*EXP(-InputData!$BT$6*(B63-InputData!$B$1))</f>
        <v>0</v>
      </c>
      <c r="AT63" s="58">
        <f>(AR63-AP63)*EXP(-InputData!$BT$6*(B63-InputData!$B$1))</f>
        <v>0</v>
      </c>
      <c r="AU63">
        <v>58</v>
      </c>
    </row>
    <row r="64" spans="1:47">
      <c r="A64" t="s">
        <v>13</v>
      </c>
      <c r="B64">
        <f t="shared" si="23"/>
        <v>156</v>
      </c>
      <c r="C64" s="80">
        <f>InputData!K64*InputData!BY64</f>
        <v>0</v>
      </c>
      <c r="D64" s="81">
        <v>0</v>
      </c>
      <c r="E64" s="13">
        <f>InputData!L64*InputData!CD64</f>
        <v>0</v>
      </c>
      <c r="F64" s="81">
        <v>0</v>
      </c>
      <c r="G64" s="82">
        <f t="shared" si="0"/>
        <v>0</v>
      </c>
      <c r="H64" s="81">
        <f t="shared" si="17"/>
        <v>0</v>
      </c>
      <c r="I64" s="81">
        <f t="shared" si="1"/>
        <v>1</v>
      </c>
      <c r="J64" s="81">
        <f t="shared" si="2"/>
        <v>1</v>
      </c>
      <c r="K64" s="82">
        <f t="shared" si="24"/>
        <v>0</v>
      </c>
      <c r="L64" s="11">
        <f t="shared" si="25"/>
        <v>0</v>
      </c>
      <c r="M64" s="81">
        <f t="shared" si="26"/>
        <v>0</v>
      </c>
      <c r="N64" s="11">
        <f t="shared" si="3"/>
        <v>0</v>
      </c>
      <c r="O64" s="11">
        <f t="shared" si="4"/>
        <v>0</v>
      </c>
      <c r="P64" s="11">
        <f t="shared" si="18"/>
        <v>0</v>
      </c>
      <c r="Q64" s="81">
        <f t="shared" si="33"/>
        <v>0</v>
      </c>
      <c r="R64" s="81">
        <f t="shared" si="34"/>
        <v>0</v>
      </c>
      <c r="S64" s="596">
        <f>((Exposure!BG65*Exposure!BI65-1)*InputData!CH64+1)</f>
        <v>1</v>
      </c>
      <c r="T64" s="89">
        <f t="shared" si="19"/>
        <v>0</v>
      </c>
      <c r="U64" s="10">
        <f t="shared" si="7"/>
        <v>0</v>
      </c>
      <c r="V64" s="10">
        <f t="shared" si="8"/>
        <v>0</v>
      </c>
      <c r="W64" s="91">
        <f t="shared" si="9"/>
        <v>0</v>
      </c>
      <c r="X64" s="81">
        <f t="shared" si="10"/>
        <v>0</v>
      </c>
      <c r="Y64" s="81">
        <f t="shared" si="20"/>
        <v>0</v>
      </c>
      <c r="Z64" s="81">
        <f t="shared" si="11"/>
        <v>1</v>
      </c>
      <c r="AA64" s="81">
        <f t="shared" si="12"/>
        <v>1</v>
      </c>
      <c r="AB64" s="82">
        <f t="shared" si="27"/>
        <v>0</v>
      </c>
      <c r="AC64" s="11">
        <f t="shared" si="28"/>
        <v>0</v>
      </c>
      <c r="AD64" s="81">
        <f t="shared" si="29"/>
        <v>0</v>
      </c>
      <c r="AE64" s="11">
        <f t="shared" si="13"/>
        <v>0</v>
      </c>
      <c r="AF64" s="11">
        <f t="shared" si="14"/>
        <v>0</v>
      </c>
      <c r="AG64" s="11">
        <f t="shared" si="21"/>
        <v>0</v>
      </c>
      <c r="AH64" s="81">
        <f t="shared" si="35"/>
        <v>0</v>
      </c>
      <c r="AI64" s="81">
        <f t="shared" si="36"/>
        <v>0</v>
      </c>
      <c r="AJ64" s="82">
        <f t="shared" si="30"/>
        <v>0</v>
      </c>
      <c r="AK64" s="118">
        <f t="shared" si="31"/>
        <v>0</v>
      </c>
      <c r="AL64" s="118">
        <f t="shared" si="32"/>
        <v>0</v>
      </c>
      <c r="AM64" s="120">
        <f>AK64*InputData!M64</f>
        <v>0</v>
      </c>
      <c r="AN64" s="123">
        <f>AK64*LifeTable!G64*InputData!N64*EXP(-InputData!$BT$5*(B64-InputData!$B$1))</f>
        <v>0</v>
      </c>
      <c r="AO64" s="1026">
        <f>C64*(1-Q64)*LifeTable!G64</f>
        <v>0</v>
      </c>
      <c r="AP64" s="1027">
        <f>R64*LifeTable!G64</f>
        <v>0</v>
      </c>
      <c r="AQ64" s="1026">
        <f>T64*(1-AH64)*LifeTable!P64</f>
        <v>0</v>
      </c>
      <c r="AR64" s="708">
        <f>AI64*LifeTable!P64</f>
        <v>0</v>
      </c>
      <c r="AS64" s="1028">
        <f>(AQ64-AO64)*EXP(-InputData!$BT$6*(B64-InputData!$B$1))</f>
        <v>0</v>
      </c>
      <c r="AT64" s="58">
        <f>(AR64-AP64)*EXP(-InputData!$BT$6*(B64-InputData!$B$1))</f>
        <v>0</v>
      </c>
      <c r="AU64">
        <v>59</v>
      </c>
    </row>
    <row r="65" spans="1:47">
      <c r="A65" t="s">
        <v>13</v>
      </c>
      <c r="B65">
        <f t="shared" si="23"/>
        <v>157</v>
      </c>
      <c r="C65" s="80">
        <f>InputData!K65*InputData!BY65</f>
        <v>0</v>
      </c>
      <c r="D65" s="81">
        <v>0</v>
      </c>
      <c r="E65" s="13">
        <f>InputData!L65*InputData!CD65</f>
        <v>0</v>
      </c>
      <c r="F65" s="81">
        <v>0</v>
      </c>
      <c r="G65" s="82">
        <f t="shared" si="0"/>
        <v>0</v>
      </c>
      <c r="H65" s="81">
        <f t="shared" si="17"/>
        <v>0</v>
      </c>
      <c r="I65" s="81">
        <f t="shared" si="1"/>
        <v>1</v>
      </c>
      <c r="J65" s="81">
        <f t="shared" si="2"/>
        <v>1</v>
      </c>
      <c r="K65" s="82">
        <f t="shared" si="24"/>
        <v>0</v>
      </c>
      <c r="L65" s="11">
        <f t="shared" si="25"/>
        <v>0</v>
      </c>
      <c r="M65" s="81">
        <f t="shared" si="26"/>
        <v>0</v>
      </c>
      <c r="N65" s="11">
        <f t="shared" si="3"/>
        <v>0</v>
      </c>
      <c r="O65" s="11">
        <f t="shared" si="4"/>
        <v>0</v>
      </c>
      <c r="P65" s="11">
        <f t="shared" si="18"/>
        <v>0</v>
      </c>
      <c r="Q65" s="81">
        <f t="shared" si="33"/>
        <v>0</v>
      </c>
      <c r="R65" s="81">
        <f t="shared" si="34"/>
        <v>0</v>
      </c>
      <c r="S65" s="596">
        <f>((Exposure!BG66*Exposure!BI66-1)*InputData!CH65+1)</f>
        <v>1</v>
      </c>
      <c r="T65" s="89">
        <f t="shared" si="19"/>
        <v>0</v>
      </c>
      <c r="U65" s="10">
        <f t="shared" si="7"/>
        <v>0</v>
      </c>
      <c r="V65" s="10">
        <f t="shared" si="8"/>
        <v>0</v>
      </c>
      <c r="W65" s="91">
        <f t="shared" si="9"/>
        <v>0</v>
      </c>
      <c r="X65" s="81">
        <f t="shared" si="10"/>
        <v>0</v>
      </c>
      <c r="Y65" s="81">
        <f t="shared" si="20"/>
        <v>0</v>
      </c>
      <c r="Z65" s="81">
        <f t="shared" si="11"/>
        <v>1</v>
      </c>
      <c r="AA65" s="81">
        <f t="shared" si="12"/>
        <v>1</v>
      </c>
      <c r="AB65" s="82">
        <f t="shared" si="27"/>
        <v>0</v>
      </c>
      <c r="AC65" s="11">
        <f t="shared" si="28"/>
        <v>0</v>
      </c>
      <c r="AD65" s="81">
        <f t="shared" si="29"/>
        <v>0</v>
      </c>
      <c r="AE65" s="11">
        <f t="shared" si="13"/>
        <v>0</v>
      </c>
      <c r="AF65" s="11">
        <f t="shared" si="14"/>
        <v>0</v>
      </c>
      <c r="AG65" s="11">
        <f t="shared" si="21"/>
        <v>0</v>
      </c>
      <c r="AH65" s="81">
        <f t="shared" si="35"/>
        <v>0</v>
      </c>
      <c r="AI65" s="81">
        <f t="shared" si="36"/>
        <v>0</v>
      </c>
      <c r="AJ65" s="82">
        <f t="shared" si="30"/>
        <v>0</v>
      </c>
      <c r="AK65" s="118">
        <f t="shared" si="31"/>
        <v>0</v>
      </c>
      <c r="AL65" s="118">
        <f t="shared" si="32"/>
        <v>0</v>
      </c>
      <c r="AM65" s="120">
        <f>AK65*InputData!M65</f>
        <v>0</v>
      </c>
      <c r="AN65" s="123">
        <f>AK65*LifeTable!G65*InputData!N65*EXP(-InputData!$BT$5*(B65-InputData!$B$1))</f>
        <v>0</v>
      </c>
      <c r="AO65" s="1026">
        <f>C65*(1-Q65)*LifeTable!G65</f>
        <v>0</v>
      </c>
      <c r="AP65" s="1027">
        <f>R65*LifeTable!G65</f>
        <v>0</v>
      </c>
      <c r="AQ65" s="1026">
        <f>T65*(1-AH65)*LifeTable!P65</f>
        <v>0</v>
      </c>
      <c r="AR65" s="708">
        <f>AI65*LifeTable!P65</f>
        <v>0</v>
      </c>
      <c r="AS65" s="1028">
        <f>(AQ65-AO65)*EXP(-InputData!$BT$6*(B65-InputData!$B$1))</f>
        <v>0</v>
      </c>
      <c r="AT65" s="58">
        <f>(AR65-AP65)*EXP(-InputData!$BT$6*(B65-InputData!$B$1))</f>
        <v>0</v>
      </c>
      <c r="AU65">
        <v>60</v>
      </c>
    </row>
    <row r="66" spans="1:47">
      <c r="A66" t="s">
        <v>13</v>
      </c>
      <c r="B66">
        <f t="shared" si="23"/>
        <v>158</v>
      </c>
      <c r="C66" s="80">
        <f>InputData!K66*InputData!BY66</f>
        <v>0</v>
      </c>
      <c r="D66" s="81">
        <v>0</v>
      </c>
      <c r="E66" s="13">
        <f>InputData!L66*InputData!CD66</f>
        <v>0</v>
      </c>
      <c r="F66" s="81">
        <v>0</v>
      </c>
      <c r="G66" s="82">
        <f t="shared" si="0"/>
        <v>0</v>
      </c>
      <c r="H66" s="81">
        <f t="shared" si="17"/>
        <v>0</v>
      </c>
      <c r="I66" s="81">
        <f t="shared" si="1"/>
        <v>1</v>
      </c>
      <c r="J66" s="81">
        <f t="shared" si="2"/>
        <v>1</v>
      </c>
      <c r="K66" s="82">
        <f t="shared" si="24"/>
        <v>0</v>
      </c>
      <c r="L66" s="11">
        <f t="shared" si="25"/>
        <v>0</v>
      </c>
      <c r="M66" s="81">
        <f t="shared" si="26"/>
        <v>0</v>
      </c>
      <c r="N66" s="11">
        <f t="shared" si="3"/>
        <v>0</v>
      </c>
      <c r="O66" s="11">
        <f t="shared" si="4"/>
        <v>0</v>
      </c>
      <c r="P66" s="11">
        <f t="shared" si="18"/>
        <v>0</v>
      </c>
      <c r="Q66" s="81">
        <f t="shared" si="33"/>
        <v>0</v>
      </c>
      <c r="R66" s="81">
        <f t="shared" si="34"/>
        <v>0</v>
      </c>
      <c r="S66" s="596">
        <f>((Exposure!BG67*Exposure!BI67-1)*InputData!CH66+1)</f>
        <v>1</v>
      </c>
      <c r="T66" s="89">
        <f t="shared" si="19"/>
        <v>0</v>
      </c>
      <c r="U66" s="10">
        <f t="shared" si="7"/>
        <v>0</v>
      </c>
      <c r="V66" s="10">
        <f t="shared" si="8"/>
        <v>0</v>
      </c>
      <c r="W66" s="91">
        <f t="shared" si="9"/>
        <v>0</v>
      </c>
      <c r="X66" s="81">
        <f t="shared" si="10"/>
        <v>0</v>
      </c>
      <c r="Y66" s="81">
        <f t="shared" si="20"/>
        <v>0</v>
      </c>
      <c r="Z66" s="81">
        <f t="shared" si="11"/>
        <v>1</v>
      </c>
      <c r="AA66" s="81">
        <f t="shared" si="12"/>
        <v>1</v>
      </c>
      <c r="AB66" s="82">
        <f t="shared" si="27"/>
        <v>0</v>
      </c>
      <c r="AC66" s="11">
        <f t="shared" si="28"/>
        <v>0</v>
      </c>
      <c r="AD66" s="81">
        <f t="shared" si="29"/>
        <v>0</v>
      </c>
      <c r="AE66" s="11">
        <f t="shared" si="13"/>
        <v>0</v>
      </c>
      <c r="AF66" s="11">
        <f t="shared" si="14"/>
        <v>0</v>
      </c>
      <c r="AG66" s="11">
        <f t="shared" si="21"/>
        <v>0</v>
      </c>
      <c r="AH66" s="81">
        <f t="shared" si="35"/>
        <v>0</v>
      </c>
      <c r="AI66" s="81">
        <f t="shared" si="36"/>
        <v>0</v>
      </c>
      <c r="AJ66" s="82">
        <f t="shared" si="30"/>
        <v>0</v>
      </c>
      <c r="AK66" s="118">
        <f t="shared" si="31"/>
        <v>0</v>
      </c>
      <c r="AL66" s="118">
        <f t="shared" si="32"/>
        <v>0</v>
      </c>
      <c r="AM66" s="120">
        <f>AK66*InputData!M66</f>
        <v>0</v>
      </c>
      <c r="AN66" s="123">
        <f>AK66*LifeTable!G66*InputData!N66*EXP(-InputData!$BT$5*(B66-InputData!$B$1))</f>
        <v>0</v>
      </c>
      <c r="AO66" s="1026">
        <f>C66*(1-Q66)*LifeTable!G66</f>
        <v>0</v>
      </c>
      <c r="AP66" s="1027">
        <f>R66*LifeTable!G66</f>
        <v>0</v>
      </c>
      <c r="AQ66" s="1026">
        <f>T66*(1-AH66)*LifeTable!P66</f>
        <v>0</v>
      </c>
      <c r="AR66" s="708">
        <f>AI66*LifeTable!P66</f>
        <v>0</v>
      </c>
      <c r="AS66" s="1028">
        <f>(AQ66-AO66)*EXP(-InputData!$BT$6*(B66-InputData!$B$1))</f>
        <v>0</v>
      </c>
      <c r="AT66" s="58">
        <f>(AR66-AP66)*EXP(-InputData!$BT$6*(B66-InputData!$B$1))</f>
        <v>0</v>
      </c>
      <c r="AU66">
        <v>61</v>
      </c>
    </row>
    <row r="67" spans="1:47">
      <c r="A67" t="s">
        <v>13</v>
      </c>
      <c r="B67">
        <f t="shared" si="23"/>
        <v>159</v>
      </c>
      <c r="C67" s="80">
        <f>InputData!K67*InputData!BY67</f>
        <v>0</v>
      </c>
      <c r="D67" s="81">
        <v>0</v>
      </c>
      <c r="E67" s="13">
        <f>InputData!L67*InputData!CD67</f>
        <v>0</v>
      </c>
      <c r="F67" s="81">
        <v>0</v>
      </c>
      <c r="G67" s="82">
        <f t="shared" si="0"/>
        <v>0</v>
      </c>
      <c r="H67" s="81">
        <f t="shared" si="17"/>
        <v>0</v>
      </c>
      <c r="I67" s="81">
        <f t="shared" si="1"/>
        <v>1</v>
      </c>
      <c r="J67" s="81">
        <f t="shared" si="2"/>
        <v>1</v>
      </c>
      <c r="K67" s="82">
        <f t="shared" si="24"/>
        <v>0</v>
      </c>
      <c r="L67" s="11">
        <f t="shared" si="25"/>
        <v>0</v>
      </c>
      <c r="M67" s="81">
        <f t="shared" si="26"/>
        <v>0</v>
      </c>
      <c r="N67" s="11">
        <f t="shared" si="3"/>
        <v>0</v>
      </c>
      <c r="O67" s="11">
        <f t="shared" si="4"/>
        <v>0</v>
      </c>
      <c r="P67" s="11">
        <f t="shared" si="18"/>
        <v>0</v>
      </c>
      <c r="Q67" s="81">
        <f t="shared" si="33"/>
        <v>0</v>
      </c>
      <c r="R67" s="81">
        <f t="shared" si="34"/>
        <v>0</v>
      </c>
      <c r="S67" s="596">
        <f>((Exposure!BG68*Exposure!BI68-1)*InputData!CH67+1)</f>
        <v>1</v>
      </c>
      <c r="T67" s="89">
        <f t="shared" si="19"/>
        <v>0</v>
      </c>
      <c r="U67" s="10">
        <f t="shared" si="7"/>
        <v>0</v>
      </c>
      <c r="V67" s="10">
        <f t="shared" si="8"/>
        <v>0</v>
      </c>
      <c r="W67" s="91">
        <f t="shared" si="9"/>
        <v>0</v>
      </c>
      <c r="X67" s="81">
        <f t="shared" si="10"/>
        <v>0</v>
      </c>
      <c r="Y67" s="81">
        <f t="shared" si="20"/>
        <v>0</v>
      </c>
      <c r="Z67" s="81">
        <f t="shared" si="11"/>
        <v>1</v>
      </c>
      <c r="AA67" s="81">
        <f t="shared" si="12"/>
        <v>1</v>
      </c>
      <c r="AB67" s="82">
        <f t="shared" si="27"/>
        <v>0</v>
      </c>
      <c r="AC67" s="11">
        <f t="shared" si="28"/>
        <v>0</v>
      </c>
      <c r="AD67" s="81">
        <f t="shared" si="29"/>
        <v>0</v>
      </c>
      <c r="AE67" s="11">
        <f t="shared" si="13"/>
        <v>0</v>
      </c>
      <c r="AF67" s="11">
        <f t="shared" si="14"/>
        <v>0</v>
      </c>
      <c r="AG67" s="11">
        <f t="shared" si="21"/>
        <v>0</v>
      </c>
      <c r="AH67" s="81">
        <f t="shared" si="35"/>
        <v>0</v>
      </c>
      <c r="AI67" s="81">
        <f t="shared" si="36"/>
        <v>0</v>
      </c>
      <c r="AJ67" s="82">
        <f t="shared" si="30"/>
        <v>0</v>
      </c>
      <c r="AK67" s="118">
        <f t="shared" si="31"/>
        <v>0</v>
      </c>
      <c r="AL67" s="118">
        <f t="shared" si="32"/>
        <v>0</v>
      </c>
      <c r="AM67" s="120">
        <f>AK67*InputData!M67</f>
        <v>0</v>
      </c>
      <c r="AN67" s="123">
        <f>AK67*LifeTable!G67*InputData!N67*EXP(-InputData!$BT$5*(B67-InputData!$B$1))</f>
        <v>0</v>
      </c>
      <c r="AO67" s="1026">
        <f>C67*(1-Q67)*LifeTable!G67</f>
        <v>0</v>
      </c>
      <c r="AP67" s="1027">
        <f>R67*LifeTable!G67</f>
        <v>0</v>
      </c>
      <c r="AQ67" s="1026">
        <f>T67*(1-AH67)*LifeTable!P67</f>
        <v>0</v>
      </c>
      <c r="AR67" s="708">
        <f>AI67*LifeTable!P67</f>
        <v>0</v>
      </c>
      <c r="AS67" s="1028">
        <f>(AQ67-AO67)*EXP(-InputData!$BT$6*(B67-InputData!$B$1))</f>
        <v>0</v>
      </c>
      <c r="AT67" s="58">
        <f>(AR67-AP67)*EXP(-InputData!$BT$6*(B67-InputData!$B$1))</f>
        <v>0</v>
      </c>
      <c r="AU67">
        <v>62</v>
      </c>
    </row>
    <row r="68" spans="1:47">
      <c r="A68" t="s">
        <v>13</v>
      </c>
      <c r="B68">
        <f t="shared" si="23"/>
        <v>160</v>
      </c>
      <c r="C68" s="80">
        <f>InputData!K68*InputData!BY68</f>
        <v>0</v>
      </c>
      <c r="D68" s="81">
        <v>0</v>
      </c>
      <c r="E68" s="13">
        <f>InputData!L68*InputData!CD68</f>
        <v>0</v>
      </c>
      <c r="F68" s="81">
        <v>0</v>
      </c>
      <c r="G68" s="82">
        <f t="shared" si="0"/>
        <v>0</v>
      </c>
      <c r="H68" s="81">
        <f t="shared" si="17"/>
        <v>0</v>
      </c>
      <c r="I68" s="81">
        <f t="shared" si="1"/>
        <v>1</v>
      </c>
      <c r="J68" s="81">
        <f t="shared" si="2"/>
        <v>1</v>
      </c>
      <c r="K68" s="82">
        <f t="shared" si="24"/>
        <v>0</v>
      </c>
      <c r="L68" s="11">
        <f t="shared" si="25"/>
        <v>0</v>
      </c>
      <c r="M68" s="81">
        <f t="shared" si="26"/>
        <v>0</v>
      </c>
      <c r="N68" s="11">
        <f t="shared" si="3"/>
        <v>0</v>
      </c>
      <c r="O68" s="11">
        <f t="shared" si="4"/>
        <v>0</v>
      </c>
      <c r="P68" s="11">
        <f t="shared" si="18"/>
        <v>0</v>
      </c>
      <c r="Q68" s="81">
        <f t="shared" si="33"/>
        <v>0</v>
      </c>
      <c r="R68" s="81">
        <f t="shared" si="34"/>
        <v>0</v>
      </c>
      <c r="S68" s="596">
        <f>((Exposure!BG69*Exposure!BI69-1)*InputData!CH68+1)</f>
        <v>1</v>
      </c>
      <c r="T68" s="89">
        <f t="shared" si="19"/>
        <v>0</v>
      </c>
      <c r="U68" s="10">
        <f t="shared" si="7"/>
        <v>0</v>
      </c>
      <c r="V68" s="10">
        <f t="shared" si="8"/>
        <v>0</v>
      </c>
      <c r="W68" s="91">
        <f t="shared" si="9"/>
        <v>0</v>
      </c>
      <c r="X68" s="81">
        <f t="shared" si="10"/>
        <v>0</v>
      </c>
      <c r="Y68" s="81">
        <f t="shared" si="20"/>
        <v>0</v>
      </c>
      <c r="Z68" s="81">
        <f t="shared" si="11"/>
        <v>1</v>
      </c>
      <c r="AA68" s="81">
        <f t="shared" si="12"/>
        <v>1</v>
      </c>
      <c r="AB68" s="82">
        <f t="shared" si="27"/>
        <v>0</v>
      </c>
      <c r="AC68" s="11">
        <f t="shared" si="28"/>
        <v>0</v>
      </c>
      <c r="AD68" s="81">
        <f t="shared" si="29"/>
        <v>0</v>
      </c>
      <c r="AE68" s="11">
        <f t="shared" si="13"/>
        <v>0</v>
      </c>
      <c r="AF68" s="11">
        <f t="shared" si="14"/>
        <v>0</v>
      </c>
      <c r="AG68" s="11">
        <f t="shared" si="21"/>
        <v>0</v>
      </c>
      <c r="AH68" s="81">
        <f t="shared" si="35"/>
        <v>0</v>
      </c>
      <c r="AI68" s="81">
        <f t="shared" si="36"/>
        <v>0</v>
      </c>
      <c r="AJ68" s="82">
        <f t="shared" si="30"/>
        <v>0</v>
      </c>
      <c r="AK68" s="118">
        <f t="shared" si="31"/>
        <v>0</v>
      </c>
      <c r="AL68" s="118">
        <f t="shared" si="32"/>
        <v>0</v>
      </c>
      <c r="AM68" s="120">
        <f>AK68*InputData!M68</f>
        <v>0</v>
      </c>
      <c r="AN68" s="123">
        <f>AK68*LifeTable!G68*InputData!N68*EXP(-InputData!$BT$5*(B68-InputData!$B$1))</f>
        <v>0</v>
      </c>
      <c r="AO68" s="1026">
        <f>C68*(1-Q68)*LifeTable!G68</f>
        <v>0</v>
      </c>
      <c r="AP68" s="1027">
        <f>R68*LifeTable!G68</f>
        <v>0</v>
      </c>
      <c r="AQ68" s="1026">
        <f>T68*(1-AH68)*LifeTable!P68</f>
        <v>0</v>
      </c>
      <c r="AR68" s="708">
        <f>AI68*LifeTable!P68</f>
        <v>0</v>
      </c>
      <c r="AS68" s="1028">
        <f>(AQ68-AO68)*EXP(-InputData!$BT$6*(B68-InputData!$B$1))</f>
        <v>0</v>
      </c>
      <c r="AT68" s="58">
        <f>(AR68-AP68)*EXP(-InputData!$BT$6*(B68-InputData!$B$1))</f>
        <v>0</v>
      </c>
      <c r="AU68">
        <v>63</v>
      </c>
    </row>
    <row r="69" spans="1:47">
      <c r="A69" t="s">
        <v>13</v>
      </c>
      <c r="B69">
        <f t="shared" si="23"/>
        <v>161</v>
      </c>
      <c r="C69" s="80">
        <f>InputData!K69*InputData!BY69</f>
        <v>0</v>
      </c>
      <c r="D69" s="81">
        <v>0</v>
      </c>
      <c r="E69" s="13">
        <f>InputData!L69*InputData!CD69</f>
        <v>0</v>
      </c>
      <c r="F69" s="81">
        <v>0</v>
      </c>
      <c r="G69" s="82">
        <f t="shared" ref="G69:G132" si="37">C69+D69+E69</f>
        <v>0</v>
      </c>
      <c r="H69" s="81">
        <f t="shared" si="17"/>
        <v>0</v>
      </c>
      <c r="I69" s="81">
        <f t="shared" ref="I69:I132" si="38">EXP(-(G69+H69)/2)</f>
        <v>1</v>
      </c>
      <c r="J69" s="81">
        <f t="shared" ref="J69:J132" si="39">EXP(-(G69-H69)/2)</f>
        <v>1</v>
      </c>
      <c r="K69" s="82">
        <f t="shared" si="24"/>
        <v>0</v>
      </c>
      <c r="L69" s="11">
        <f t="shared" si="25"/>
        <v>0</v>
      </c>
      <c r="M69" s="81">
        <f t="shared" si="26"/>
        <v>0</v>
      </c>
      <c r="N69" s="11">
        <f t="shared" ref="N69:N132" si="40">SUM(K69:M69)</f>
        <v>0</v>
      </c>
      <c r="O69" s="11">
        <f t="shared" ref="O69:O132" si="41">K69+L69</f>
        <v>0</v>
      </c>
      <c r="P69" s="11">
        <f t="shared" si="18"/>
        <v>0</v>
      </c>
      <c r="Q69" s="81">
        <f t="shared" ref="Q69:Q100" si="42">IF(ISERROR(0.5*(L69+L70)/P69),0,0.5*(L69+L70)/P69)</f>
        <v>0</v>
      </c>
      <c r="R69" s="81">
        <f t="shared" ref="R69:R104" si="43">IF(ISERROR((M70-M69)/P69),0,(M70-M69)/P69)</f>
        <v>0</v>
      </c>
      <c r="S69" s="596">
        <f>((Exposure!BG70*Exposure!BI70-1)*InputData!CH69+1)</f>
        <v>1</v>
      </c>
      <c r="T69" s="89">
        <f t="shared" si="19"/>
        <v>0</v>
      </c>
      <c r="U69" s="10">
        <f t="shared" ref="U69:U132" si="44">D69</f>
        <v>0</v>
      </c>
      <c r="V69" s="10">
        <f t="shared" ref="V69:V132" si="45">E69</f>
        <v>0</v>
      </c>
      <c r="W69" s="91">
        <f t="shared" ref="W69:W132" si="46">F69</f>
        <v>0</v>
      </c>
      <c r="X69" s="81">
        <f t="shared" ref="X69:X132" si="47">T69+U69+V69</f>
        <v>0</v>
      </c>
      <c r="Y69" s="81">
        <f t="shared" si="20"/>
        <v>0</v>
      </c>
      <c r="Z69" s="81">
        <f t="shared" ref="Z69:Z132" si="48">EXP(-(X69+Y69)/2)</f>
        <v>1</v>
      </c>
      <c r="AA69" s="81">
        <f t="shared" ref="AA69:AA132" si="49">EXP(-(X69-Y69)/2)</f>
        <v>1</v>
      </c>
      <c r="AB69" s="82">
        <f t="shared" si="27"/>
        <v>0</v>
      </c>
      <c r="AC69" s="11">
        <f t="shared" si="28"/>
        <v>0</v>
      </c>
      <c r="AD69" s="81">
        <f t="shared" si="29"/>
        <v>0</v>
      </c>
      <c r="AE69" s="11">
        <f t="shared" ref="AE69:AE132" si="50">SUM(AB69:AD69)</f>
        <v>0</v>
      </c>
      <c r="AF69" s="11">
        <f t="shared" ref="AF69:AF132" si="51">AB69+AC69</f>
        <v>0</v>
      </c>
      <c r="AG69" s="11">
        <f t="shared" si="21"/>
        <v>0</v>
      </c>
      <c r="AH69" s="81">
        <f t="shared" ref="AH69:AH100" si="52">IF(ISERROR(0.5*(AC69+AC70)/AG69),0,0.5*(AC69+AC70)/AG69)</f>
        <v>0</v>
      </c>
      <c r="AI69" s="81">
        <f t="shared" ref="AI69:AI104" si="53">IF(ISERROR((AD70-AD69)/AG69),0,(AD70-AD69)/AG69)</f>
        <v>0</v>
      </c>
      <c r="AJ69" s="82">
        <f t="shared" si="30"/>
        <v>0</v>
      </c>
      <c r="AK69" s="118">
        <f t="shared" si="31"/>
        <v>0</v>
      </c>
      <c r="AL69" s="118">
        <f t="shared" si="32"/>
        <v>0</v>
      </c>
      <c r="AM69" s="120">
        <f>AK69*InputData!M69</f>
        <v>0</v>
      </c>
      <c r="AN69" s="123">
        <f>AK69*LifeTable!G69*InputData!N69*EXP(-InputData!$BT$5*(B69-InputData!$B$1))</f>
        <v>0</v>
      </c>
      <c r="AO69" s="1026">
        <f>C69*(1-Q69)*LifeTable!G69</f>
        <v>0</v>
      </c>
      <c r="AP69" s="1027">
        <f>R69*LifeTable!G69</f>
        <v>0</v>
      </c>
      <c r="AQ69" s="1026">
        <f>T69*(1-AH69)*LifeTable!P69</f>
        <v>0</v>
      </c>
      <c r="AR69" s="708">
        <f>AI69*LifeTable!P69</f>
        <v>0</v>
      </c>
      <c r="AS69" s="1028">
        <f>(AQ69-AO69)*EXP(-InputData!$BT$6*(B69-InputData!$B$1))</f>
        <v>0</v>
      </c>
      <c r="AT69" s="58">
        <f>(AR69-AP69)*EXP(-InputData!$BT$6*(B69-InputData!$B$1))</f>
        <v>0</v>
      </c>
      <c r="AU69">
        <v>64</v>
      </c>
    </row>
    <row r="70" spans="1:47">
      <c r="A70" t="s">
        <v>13</v>
      </c>
      <c r="B70">
        <f t="shared" si="23"/>
        <v>162</v>
      </c>
      <c r="C70" s="80">
        <f>InputData!K70*InputData!BY70</f>
        <v>0</v>
      </c>
      <c r="D70" s="81">
        <v>0</v>
      </c>
      <c r="E70" s="13">
        <f>InputData!L70*InputData!CD70</f>
        <v>0</v>
      </c>
      <c r="F70" s="81">
        <v>0</v>
      </c>
      <c r="G70" s="82">
        <f t="shared" si="37"/>
        <v>0</v>
      </c>
      <c r="H70" s="81">
        <f t="shared" ref="H70:H133" si="54">SQRT((C70-E70)*(C70-E70))</f>
        <v>0</v>
      </c>
      <c r="I70" s="81">
        <f t="shared" si="38"/>
        <v>1</v>
      </c>
      <c r="J70" s="81">
        <f t="shared" si="39"/>
        <v>1</v>
      </c>
      <c r="K70" s="82">
        <f t="shared" si="24"/>
        <v>0</v>
      </c>
      <c r="L70" s="11">
        <f t="shared" si="25"/>
        <v>0</v>
      </c>
      <c r="M70" s="81">
        <f t="shared" si="26"/>
        <v>0</v>
      </c>
      <c r="N70" s="11">
        <f t="shared" si="40"/>
        <v>0</v>
      </c>
      <c r="O70" s="11">
        <f t="shared" si="41"/>
        <v>0</v>
      </c>
      <c r="P70" s="11">
        <f t="shared" ref="P70:P133" si="55">IF($B70=100,0,IF(O70&lt;&gt;O71,AVERAGE(O70:O71),O70))</f>
        <v>0</v>
      </c>
      <c r="Q70" s="81">
        <f t="shared" si="42"/>
        <v>0</v>
      </c>
      <c r="R70" s="81">
        <f t="shared" si="43"/>
        <v>0</v>
      </c>
      <c r="S70" s="596">
        <f>((Exposure!BG71*Exposure!BI71-1)*InputData!CH70+1)</f>
        <v>1</v>
      </c>
      <c r="T70" s="89">
        <f t="shared" ref="T70:T133" si="56">C70*S70</f>
        <v>0</v>
      </c>
      <c r="U70" s="10">
        <f t="shared" si="44"/>
        <v>0</v>
      </c>
      <c r="V70" s="10">
        <f t="shared" si="45"/>
        <v>0</v>
      </c>
      <c r="W70" s="91">
        <f t="shared" si="46"/>
        <v>0</v>
      </c>
      <c r="X70" s="81">
        <f t="shared" si="47"/>
        <v>0</v>
      </c>
      <c r="Y70" s="81">
        <f t="shared" ref="Y70:Y105" si="57">SQRT((T70-V70)*(T70-V70))</f>
        <v>0</v>
      </c>
      <c r="Z70" s="81">
        <f t="shared" si="48"/>
        <v>1</v>
      </c>
      <c r="AA70" s="81">
        <f t="shared" si="49"/>
        <v>1</v>
      </c>
      <c r="AB70" s="82">
        <f t="shared" si="27"/>
        <v>0</v>
      </c>
      <c r="AC70" s="11">
        <f t="shared" si="28"/>
        <v>0</v>
      </c>
      <c r="AD70" s="81">
        <f t="shared" si="29"/>
        <v>0</v>
      </c>
      <c r="AE70" s="11">
        <f t="shared" si="50"/>
        <v>0</v>
      </c>
      <c r="AF70" s="11">
        <f t="shared" si="51"/>
        <v>0</v>
      </c>
      <c r="AG70" s="11">
        <f t="shared" ref="AG70:AG133" si="58">IF($B70=100,0,IF(AF70&lt;&gt;AF71,AVERAGE(AF70:AF71),AF70))</f>
        <v>0</v>
      </c>
      <c r="AH70" s="81">
        <f t="shared" si="52"/>
        <v>0</v>
      </c>
      <c r="AI70" s="81">
        <f t="shared" si="53"/>
        <v>0</v>
      </c>
      <c r="AJ70" s="82">
        <f t="shared" si="30"/>
        <v>0</v>
      </c>
      <c r="AK70" s="118">
        <f t="shared" si="31"/>
        <v>0</v>
      </c>
      <c r="AL70" s="118">
        <f t="shared" si="32"/>
        <v>0</v>
      </c>
      <c r="AM70" s="120">
        <f>AK70*InputData!M70</f>
        <v>0</v>
      </c>
      <c r="AN70" s="123">
        <f>AK70*LifeTable!G70*InputData!N70*EXP(-InputData!$BT$5*(B70-InputData!$B$1))</f>
        <v>0</v>
      </c>
      <c r="AO70" s="1026">
        <f>C70*(1-Q70)*LifeTable!G70</f>
        <v>0</v>
      </c>
      <c r="AP70" s="1027">
        <f>R70*LifeTable!G70</f>
        <v>0</v>
      </c>
      <c r="AQ70" s="1026">
        <f>T70*(1-AH70)*LifeTable!P70</f>
        <v>0</v>
      </c>
      <c r="AR70" s="708">
        <f>AI70*LifeTable!P70</f>
        <v>0</v>
      </c>
      <c r="AS70" s="1028">
        <f>(AQ70-AO70)*EXP(-InputData!$BT$6*(B70-InputData!$B$1))</f>
        <v>0</v>
      </c>
      <c r="AT70" s="58">
        <f>(AR70-AP70)*EXP(-InputData!$BT$6*(B70-InputData!$B$1))</f>
        <v>0</v>
      </c>
      <c r="AU70">
        <v>65</v>
      </c>
    </row>
    <row r="71" spans="1:47">
      <c r="A71" t="s">
        <v>13</v>
      </c>
      <c r="B71">
        <f t="shared" ref="B71:B134" si="59">B70+1</f>
        <v>163</v>
      </c>
      <c r="C71" s="80">
        <f>InputData!K71*InputData!BY71</f>
        <v>0</v>
      </c>
      <c r="D71" s="81">
        <v>0</v>
      </c>
      <c r="E71" s="13">
        <f>InputData!L71*InputData!CD71</f>
        <v>0</v>
      </c>
      <c r="F71" s="81">
        <v>0</v>
      </c>
      <c r="G71" s="82">
        <f t="shared" si="37"/>
        <v>0</v>
      </c>
      <c r="H71" s="81">
        <f t="shared" si="54"/>
        <v>0</v>
      </c>
      <c r="I71" s="81">
        <f t="shared" si="38"/>
        <v>1</v>
      </c>
      <c r="J71" s="81">
        <f t="shared" si="39"/>
        <v>1</v>
      </c>
      <c r="K71" s="82">
        <f t="shared" ref="K71:K105" si="60">IF($B71&gt;100,0,IF(H70&gt;0.0000000001,(2*(J70-I70)*(K70*(E70+D70+F70)+L70*D70)+K70*(J70*(H70-G70)+I70*(H70+G70)))/(2*H70),K70))</f>
        <v>0</v>
      </c>
      <c r="L71" s="11">
        <f t="shared" ref="L71:L105" si="61">IF($B71&gt;100,0,IF(H70&gt;0.0000000001,-((J70-I70)*(2*((E70+D70+F70)*(K70+L70)-G70*K70+F70*K70)-L70*G70)-L70*H70*(J70+I70))/(2*H70),L70))</f>
        <v>0</v>
      </c>
      <c r="M71" s="81">
        <f t="shared" ref="M71:M105" si="62">IF($B71&gt;100,0,IF(H70&gt;0.0000000001,((2*(L70*(E70+F70)+K70*F70)-G70*(K70+L70))*(J70-I70)-H70*(K70+L70)*(J70+I70)+2*H70*(K70+L70+M70))/(2*H70),M70))</f>
        <v>0</v>
      </c>
      <c r="N71" s="11">
        <f t="shared" si="40"/>
        <v>0</v>
      </c>
      <c r="O71" s="11">
        <f t="shared" si="41"/>
        <v>0</v>
      </c>
      <c r="P71" s="11">
        <f t="shared" si="55"/>
        <v>0</v>
      </c>
      <c r="Q71" s="81">
        <f t="shared" si="42"/>
        <v>0</v>
      </c>
      <c r="R71" s="81">
        <f t="shared" si="43"/>
        <v>0</v>
      </c>
      <c r="S71" s="596">
        <f>((Exposure!BG72*Exposure!BI72-1)*InputData!CH71+1)</f>
        <v>1</v>
      </c>
      <c r="T71" s="89">
        <f t="shared" si="56"/>
        <v>0</v>
      </c>
      <c r="U71" s="10">
        <f t="shared" si="44"/>
        <v>0</v>
      </c>
      <c r="V71" s="10">
        <f t="shared" si="45"/>
        <v>0</v>
      </c>
      <c r="W71" s="91">
        <f t="shared" si="46"/>
        <v>0</v>
      </c>
      <c r="X71" s="81">
        <f t="shared" si="47"/>
        <v>0</v>
      </c>
      <c r="Y71" s="81">
        <f t="shared" si="57"/>
        <v>0</v>
      </c>
      <c r="Z71" s="81">
        <f t="shared" si="48"/>
        <v>1</v>
      </c>
      <c r="AA71" s="81">
        <f t="shared" si="49"/>
        <v>1</v>
      </c>
      <c r="AB71" s="82">
        <f t="shared" ref="AB71:AB105" si="63">IF($B71&gt;100,0,IF(Y70&gt;0.0000000001,(2*(AA70-Z70)*(AB70*(V70+U70+W70)+AC70*U70)+AB70*(AA70*(Y70-X70)+Z70*(Y70+X70)))/(2*Y70),AB70))</f>
        <v>0</v>
      </c>
      <c r="AC71" s="11">
        <f t="shared" ref="AC71:AC105" si="64">IF($B71&gt;100,0,IF(Y70&gt;0.0000000001,-((AA70-Z70)*(2*((V70+U70+W70)*(AB70+AC70)-X70*AB70+W70*AB70)-AC70*X70)-AC70*Y70*(AA70+Z70))/(2*Y70),AC70))</f>
        <v>0</v>
      </c>
      <c r="AD71" s="81">
        <f t="shared" ref="AD71:AD105" si="65">IF($B71&gt;100,0,IF(Y70&gt;0.0000000001,((2*(AC70*(V70+W70)+AB70*W70)-X70*(AB70+AC70))*(AA70-Z70)-Y70*(AB70+AC70)*(AA70+Z70)+2*Y70*(AB70+AC70+AD70))/(2*Y70),AD70))</f>
        <v>0</v>
      </c>
      <c r="AE71" s="11">
        <f t="shared" si="50"/>
        <v>0</v>
      </c>
      <c r="AF71" s="11">
        <f t="shared" si="51"/>
        <v>0</v>
      </c>
      <c r="AG71" s="11">
        <f t="shared" si="58"/>
        <v>0</v>
      </c>
      <c r="AH71" s="81">
        <f t="shared" si="52"/>
        <v>0</v>
      </c>
      <c r="AI71" s="81">
        <f t="shared" si="53"/>
        <v>0</v>
      </c>
      <c r="AJ71" s="82">
        <f t="shared" ref="AJ71:AJ134" si="66">T71-C71</f>
        <v>0</v>
      </c>
      <c r="AK71" s="118">
        <f t="shared" si="31"/>
        <v>0</v>
      </c>
      <c r="AL71" s="118">
        <f t="shared" si="32"/>
        <v>0</v>
      </c>
      <c r="AM71" s="120">
        <f>AK71*InputData!M71</f>
        <v>0</v>
      </c>
      <c r="AN71" s="123">
        <f>AK71*LifeTable!G71*InputData!N71*EXP(-InputData!$BT$5*(B71-InputData!$B$1))</f>
        <v>0</v>
      </c>
      <c r="AO71" s="1026">
        <f>C71*(1-Q71)*LifeTable!G71</f>
        <v>0</v>
      </c>
      <c r="AP71" s="1027">
        <f>R71*LifeTable!G71</f>
        <v>0</v>
      </c>
      <c r="AQ71" s="1026">
        <f>T71*(1-AH71)*LifeTable!P71</f>
        <v>0</v>
      </c>
      <c r="AR71" s="708">
        <f>AI71*LifeTable!P71</f>
        <v>0</v>
      </c>
      <c r="AS71" s="1028">
        <f>(AQ71-AO71)*EXP(-InputData!$BT$6*(B71-InputData!$B$1))</f>
        <v>0</v>
      </c>
      <c r="AT71" s="58">
        <f>(AR71-AP71)*EXP(-InputData!$BT$6*(B71-InputData!$B$1))</f>
        <v>0</v>
      </c>
      <c r="AU71">
        <v>66</v>
      </c>
    </row>
    <row r="72" spans="1:47">
      <c r="A72" t="s">
        <v>13</v>
      </c>
      <c r="B72">
        <f t="shared" si="59"/>
        <v>164</v>
      </c>
      <c r="C72" s="80">
        <f>InputData!K72*InputData!BY72</f>
        <v>0</v>
      </c>
      <c r="D72" s="81">
        <v>0</v>
      </c>
      <c r="E72" s="13">
        <f>InputData!L72*InputData!CD72</f>
        <v>0</v>
      </c>
      <c r="F72" s="81">
        <v>0</v>
      </c>
      <c r="G72" s="82">
        <f t="shared" si="37"/>
        <v>0</v>
      </c>
      <c r="H72" s="81">
        <f t="shared" si="54"/>
        <v>0</v>
      </c>
      <c r="I72" s="81">
        <f t="shared" si="38"/>
        <v>1</v>
      </c>
      <c r="J72" s="81">
        <f t="shared" si="39"/>
        <v>1</v>
      </c>
      <c r="K72" s="82">
        <f t="shared" si="60"/>
        <v>0</v>
      </c>
      <c r="L72" s="11">
        <f t="shared" si="61"/>
        <v>0</v>
      </c>
      <c r="M72" s="81">
        <f t="shared" si="62"/>
        <v>0</v>
      </c>
      <c r="N72" s="11">
        <f t="shared" si="40"/>
        <v>0</v>
      </c>
      <c r="O72" s="11">
        <f t="shared" si="41"/>
        <v>0</v>
      </c>
      <c r="P72" s="11">
        <f t="shared" si="55"/>
        <v>0</v>
      </c>
      <c r="Q72" s="81">
        <f t="shared" si="42"/>
        <v>0</v>
      </c>
      <c r="R72" s="81">
        <f t="shared" si="43"/>
        <v>0</v>
      </c>
      <c r="S72" s="596">
        <f>((Exposure!BG73*Exposure!BI73-1)*InputData!CH72+1)</f>
        <v>1</v>
      </c>
      <c r="T72" s="89">
        <f t="shared" si="56"/>
        <v>0</v>
      </c>
      <c r="U72" s="10">
        <f t="shared" si="44"/>
        <v>0</v>
      </c>
      <c r="V72" s="10">
        <f t="shared" si="45"/>
        <v>0</v>
      </c>
      <c r="W72" s="91">
        <f t="shared" si="46"/>
        <v>0</v>
      </c>
      <c r="X72" s="81">
        <f t="shared" si="47"/>
        <v>0</v>
      </c>
      <c r="Y72" s="81">
        <f t="shared" si="57"/>
        <v>0</v>
      </c>
      <c r="Z72" s="81">
        <f t="shared" si="48"/>
        <v>1</v>
      </c>
      <c r="AA72" s="81">
        <f t="shared" si="49"/>
        <v>1</v>
      </c>
      <c r="AB72" s="82">
        <f t="shared" si="63"/>
        <v>0</v>
      </c>
      <c r="AC72" s="11">
        <f t="shared" si="64"/>
        <v>0</v>
      </c>
      <c r="AD72" s="81">
        <f t="shared" si="65"/>
        <v>0</v>
      </c>
      <c r="AE72" s="11">
        <f t="shared" si="50"/>
        <v>0</v>
      </c>
      <c r="AF72" s="11">
        <f t="shared" si="51"/>
        <v>0</v>
      </c>
      <c r="AG72" s="11">
        <f t="shared" si="58"/>
        <v>0</v>
      </c>
      <c r="AH72" s="81">
        <f t="shared" si="52"/>
        <v>0</v>
      </c>
      <c r="AI72" s="81">
        <f t="shared" si="53"/>
        <v>0</v>
      </c>
      <c r="AJ72" s="82">
        <f t="shared" si="66"/>
        <v>0</v>
      </c>
      <c r="AK72" s="118">
        <f t="shared" ref="AK72:AK135" si="67">AH72-Q72</f>
        <v>0</v>
      </c>
      <c r="AL72" s="118">
        <f t="shared" ref="AL72:AL135" si="68">AI72-R72</f>
        <v>0</v>
      </c>
      <c r="AM72" s="120">
        <f>AK72*InputData!M72</f>
        <v>0</v>
      </c>
      <c r="AN72" s="123">
        <f>AK72*LifeTable!G72*InputData!N72*EXP(-InputData!$BT$5*(B72-InputData!$B$1))</f>
        <v>0</v>
      </c>
      <c r="AO72" s="1026">
        <f>C72*(1-Q72)*LifeTable!G72</f>
        <v>0</v>
      </c>
      <c r="AP72" s="1027">
        <f>R72*LifeTable!G72</f>
        <v>0</v>
      </c>
      <c r="AQ72" s="1026">
        <f>T72*(1-AH72)*LifeTable!P72</f>
        <v>0</v>
      </c>
      <c r="AR72" s="708">
        <f>AI72*LifeTable!P72</f>
        <v>0</v>
      </c>
      <c r="AS72" s="1028">
        <f>(AQ72-AO72)*EXP(-InputData!$BT$6*(B72-InputData!$B$1))</f>
        <v>0</v>
      </c>
      <c r="AT72" s="58">
        <f>(AR72-AP72)*EXP(-InputData!$BT$6*(B72-InputData!$B$1))</f>
        <v>0</v>
      </c>
      <c r="AU72">
        <v>67</v>
      </c>
    </row>
    <row r="73" spans="1:47">
      <c r="A73" t="s">
        <v>13</v>
      </c>
      <c r="B73">
        <f t="shared" si="59"/>
        <v>165</v>
      </c>
      <c r="C73" s="80">
        <f>InputData!K73*InputData!BY73</f>
        <v>0</v>
      </c>
      <c r="D73" s="81">
        <v>0</v>
      </c>
      <c r="E73" s="13">
        <f>InputData!L73*InputData!CD73</f>
        <v>0</v>
      </c>
      <c r="F73" s="81">
        <v>0</v>
      </c>
      <c r="G73" s="82">
        <f t="shared" si="37"/>
        <v>0</v>
      </c>
      <c r="H73" s="81">
        <f t="shared" si="54"/>
        <v>0</v>
      </c>
      <c r="I73" s="81">
        <f t="shared" si="38"/>
        <v>1</v>
      </c>
      <c r="J73" s="81">
        <f t="shared" si="39"/>
        <v>1</v>
      </c>
      <c r="K73" s="82">
        <f t="shared" si="60"/>
        <v>0</v>
      </c>
      <c r="L73" s="11">
        <f t="shared" si="61"/>
        <v>0</v>
      </c>
      <c r="M73" s="81">
        <f t="shared" si="62"/>
        <v>0</v>
      </c>
      <c r="N73" s="11">
        <f t="shared" si="40"/>
        <v>0</v>
      </c>
      <c r="O73" s="11">
        <f t="shared" si="41"/>
        <v>0</v>
      </c>
      <c r="P73" s="11">
        <f t="shared" si="55"/>
        <v>0</v>
      </c>
      <c r="Q73" s="81">
        <f t="shared" si="42"/>
        <v>0</v>
      </c>
      <c r="R73" s="81">
        <f t="shared" si="43"/>
        <v>0</v>
      </c>
      <c r="S73" s="596">
        <f>((Exposure!BG74*Exposure!BI74-1)*InputData!CH73+1)</f>
        <v>1</v>
      </c>
      <c r="T73" s="89">
        <f t="shared" si="56"/>
        <v>0</v>
      </c>
      <c r="U73" s="10">
        <f t="shared" si="44"/>
        <v>0</v>
      </c>
      <c r="V73" s="10">
        <f t="shared" si="45"/>
        <v>0</v>
      </c>
      <c r="W73" s="91">
        <f t="shared" si="46"/>
        <v>0</v>
      </c>
      <c r="X73" s="81">
        <f t="shared" si="47"/>
        <v>0</v>
      </c>
      <c r="Y73" s="81">
        <f t="shared" si="57"/>
        <v>0</v>
      </c>
      <c r="Z73" s="81">
        <f t="shared" si="48"/>
        <v>1</v>
      </c>
      <c r="AA73" s="81">
        <f t="shared" si="49"/>
        <v>1</v>
      </c>
      <c r="AB73" s="82">
        <f t="shared" si="63"/>
        <v>0</v>
      </c>
      <c r="AC73" s="11">
        <f t="shared" si="64"/>
        <v>0</v>
      </c>
      <c r="AD73" s="81">
        <f t="shared" si="65"/>
        <v>0</v>
      </c>
      <c r="AE73" s="11">
        <f t="shared" si="50"/>
        <v>0</v>
      </c>
      <c r="AF73" s="11">
        <f t="shared" si="51"/>
        <v>0</v>
      </c>
      <c r="AG73" s="11">
        <f t="shared" si="58"/>
        <v>0</v>
      </c>
      <c r="AH73" s="81">
        <f t="shared" si="52"/>
        <v>0</v>
      </c>
      <c r="AI73" s="81">
        <f t="shared" si="53"/>
        <v>0</v>
      </c>
      <c r="AJ73" s="82">
        <f t="shared" si="66"/>
        <v>0</v>
      </c>
      <c r="AK73" s="118">
        <f t="shared" si="67"/>
        <v>0</v>
      </c>
      <c r="AL73" s="118">
        <f t="shared" si="68"/>
        <v>0</v>
      </c>
      <c r="AM73" s="120">
        <f>AK73*InputData!M73</f>
        <v>0</v>
      </c>
      <c r="AN73" s="123">
        <f>AK73*LifeTable!G73*InputData!N73*EXP(-InputData!$BT$5*(B73-InputData!$B$1))</f>
        <v>0</v>
      </c>
      <c r="AO73" s="1026">
        <f>C73*(1-Q73)*LifeTable!G73</f>
        <v>0</v>
      </c>
      <c r="AP73" s="1027">
        <f>R73*LifeTable!G73</f>
        <v>0</v>
      </c>
      <c r="AQ73" s="1026">
        <f>T73*(1-AH73)*LifeTable!P73</f>
        <v>0</v>
      </c>
      <c r="AR73" s="708">
        <f>AI73*LifeTable!P73</f>
        <v>0</v>
      </c>
      <c r="AS73" s="1028">
        <f>(AQ73-AO73)*EXP(-InputData!$BT$6*(B73-InputData!$B$1))</f>
        <v>0</v>
      </c>
      <c r="AT73" s="58">
        <f>(AR73-AP73)*EXP(-InputData!$BT$6*(B73-InputData!$B$1))</f>
        <v>0</v>
      </c>
      <c r="AU73">
        <v>68</v>
      </c>
    </row>
    <row r="74" spans="1:47">
      <c r="A74" t="s">
        <v>13</v>
      </c>
      <c r="B74">
        <f t="shared" si="59"/>
        <v>166</v>
      </c>
      <c r="C74" s="80">
        <f>InputData!K74*InputData!BY74</f>
        <v>0</v>
      </c>
      <c r="D74" s="81">
        <v>0</v>
      </c>
      <c r="E74" s="13">
        <f>InputData!L74*InputData!CD74</f>
        <v>0</v>
      </c>
      <c r="F74" s="81">
        <v>0</v>
      </c>
      <c r="G74" s="82">
        <f t="shared" si="37"/>
        <v>0</v>
      </c>
      <c r="H74" s="81">
        <f t="shared" si="54"/>
        <v>0</v>
      </c>
      <c r="I74" s="81">
        <f t="shared" si="38"/>
        <v>1</v>
      </c>
      <c r="J74" s="81">
        <f t="shared" si="39"/>
        <v>1</v>
      </c>
      <c r="K74" s="82">
        <f t="shared" si="60"/>
        <v>0</v>
      </c>
      <c r="L74" s="11">
        <f t="shared" si="61"/>
        <v>0</v>
      </c>
      <c r="M74" s="81">
        <f t="shared" si="62"/>
        <v>0</v>
      </c>
      <c r="N74" s="11">
        <f t="shared" si="40"/>
        <v>0</v>
      </c>
      <c r="O74" s="11">
        <f t="shared" si="41"/>
        <v>0</v>
      </c>
      <c r="P74" s="11">
        <f t="shared" si="55"/>
        <v>0</v>
      </c>
      <c r="Q74" s="81">
        <f t="shared" si="42"/>
        <v>0</v>
      </c>
      <c r="R74" s="81">
        <f t="shared" si="43"/>
        <v>0</v>
      </c>
      <c r="S74" s="596">
        <f>((Exposure!BG75*Exposure!BI75-1)*InputData!CH74+1)</f>
        <v>1</v>
      </c>
      <c r="T74" s="89">
        <f t="shared" si="56"/>
        <v>0</v>
      </c>
      <c r="U74" s="10">
        <f t="shared" si="44"/>
        <v>0</v>
      </c>
      <c r="V74" s="10">
        <f t="shared" si="45"/>
        <v>0</v>
      </c>
      <c r="W74" s="91">
        <f t="shared" si="46"/>
        <v>0</v>
      </c>
      <c r="X74" s="81">
        <f t="shared" si="47"/>
        <v>0</v>
      </c>
      <c r="Y74" s="81">
        <f t="shared" si="57"/>
        <v>0</v>
      </c>
      <c r="Z74" s="81">
        <f t="shared" si="48"/>
        <v>1</v>
      </c>
      <c r="AA74" s="81">
        <f t="shared" si="49"/>
        <v>1</v>
      </c>
      <c r="AB74" s="82">
        <f t="shared" si="63"/>
        <v>0</v>
      </c>
      <c r="AC74" s="11">
        <f t="shared" si="64"/>
        <v>0</v>
      </c>
      <c r="AD74" s="81">
        <f t="shared" si="65"/>
        <v>0</v>
      </c>
      <c r="AE74" s="11">
        <f t="shared" si="50"/>
        <v>0</v>
      </c>
      <c r="AF74" s="11">
        <f t="shared" si="51"/>
        <v>0</v>
      </c>
      <c r="AG74" s="11">
        <f t="shared" si="58"/>
        <v>0</v>
      </c>
      <c r="AH74" s="81">
        <f t="shared" si="52"/>
        <v>0</v>
      </c>
      <c r="AI74" s="81">
        <f t="shared" si="53"/>
        <v>0</v>
      </c>
      <c r="AJ74" s="82">
        <f t="shared" si="66"/>
        <v>0</v>
      </c>
      <c r="AK74" s="118">
        <f t="shared" si="67"/>
        <v>0</v>
      </c>
      <c r="AL74" s="118">
        <f t="shared" si="68"/>
        <v>0</v>
      </c>
      <c r="AM74" s="120">
        <f>AK74*InputData!M74</f>
        <v>0</v>
      </c>
      <c r="AN74" s="123">
        <f>AK74*LifeTable!G74*InputData!N74*EXP(-InputData!$BT$5*(B74-InputData!$B$1))</f>
        <v>0</v>
      </c>
      <c r="AO74" s="1026">
        <f>C74*(1-Q74)*LifeTable!G74</f>
        <v>0</v>
      </c>
      <c r="AP74" s="1027">
        <f>R74*LifeTable!G74</f>
        <v>0</v>
      </c>
      <c r="AQ74" s="1026">
        <f>T74*(1-AH74)*LifeTable!P74</f>
        <v>0</v>
      </c>
      <c r="AR74" s="708">
        <f>AI74*LifeTable!P74</f>
        <v>0</v>
      </c>
      <c r="AS74" s="1028">
        <f>(AQ74-AO74)*EXP(-InputData!$BT$6*(B74-InputData!$B$1))</f>
        <v>0</v>
      </c>
      <c r="AT74" s="58">
        <f>(AR74-AP74)*EXP(-InputData!$BT$6*(B74-InputData!$B$1))</f>
        <v>0</v>
      </c>
      <c r="AU74">
        <v>69</v>
      </c>
    </row>
    <row r="75" spans="1:47">
      <c r="A75" t="s">
        <v>13</v>
      </c>
      <c r="B75">
        <f t="shared" si="59"/>
        <v>167</v>
      </c>
      <c r="C75" s="80">
        <f>InputData!K75*InputData!BY75</f>
        <v>0</v>
      </c>
      <c r="D75" s="81">
        <v>0</v>
      </c>
      <c r="E75" s="13">
        <f>InputData!L75*InputData!CD75</f>
        <v>0</v>
      </c>
      <c r="F75" s="81">
        <v>0</v>
      </c>
      <c r="G75" s="82">
        <f t="shared" si="37"/>
        <v>0</v>
      </c>
      <c r="H75" s="81">
        <f t="shared" si="54"/>
        <v>0</v>
      </c>
      <c r="I75" s="81">
        <f t="shared" si="38"/>
        <v>1</v>
      </c>
      <c r="J75" s="81">
        <f t="shared" si="39"/>
        <v>1</v>
      </c>
      <c r="K75" s="82">
        <f t="shared" si="60"/>
        <v>0</v>
      </c>
      <c r="L75" s="11">
        <f t="shared" si="61"/>
        <v>0</v>
      </c>
      <c r="M75" s="81">
        <f t="shared" si="62"/>
        <v>0</v>
      </c>
      <c r="N75" s="11">
        <f t="shared" si="40"/>
        <v>0</v>
      </c>
      <c r="O75" s="11">
        <f t="shared" si="41"/>
        <v>0</v>
      </c>
      <c r="P75" s="11">
        <f t="shared" si="55"/>
        <v>0</v>
      </c>
      <c r="Q75" s="81">
        <f t="shared" si="42"/>
        <v>0</v>
      </c>
      <c r="R75" s="81">
        <f t="shared" si="43"/>
        <v>0</v>
      </c>
      <c r="S75" s="596">
        <f>((Exposure!BG76*Exposure!BI76-1)*InputData!CH75+1)</f>
        <v>1</v>
      </c>
      <c r="T75" s="89">
        <f t="shared" si="56"/>
        <v>0</v>
      </c>
      <c r="U75" s="10">
        <f t="shared" si="44"/>
        <v>0</v>
      </c>
      <c r="V75" s="10">
        <f t="shared" si="45"/>
        <v>0</v>
      </c>
      <c r="W75" s="91">
        <f t="shared" si="46"/>
        <v>0</v>
      </c>
      <c r="X75" s="81">
        <f t="shared" si="47"/>
        <v>0</v>
      </c>
      <c r="Y75" s="81">
        <f t="shared" si="57"/>
        <v>0</v>
      </c>
      <c r="Z75" s="81">
        <f t="shared" si="48"/>
        <v>1</v>
      </c>
      <c r="AA75" s="81">
        <f t="shared" si="49"/>
        <v>1</v>
      </c>
      <c r="AB75" s="82">
        <f t="shared" si="63"/>
        <v>0</v>
      </c>
      <c r="AC75" s="11">
        <f t="shared" si="64"/>
        <v>0</v>
      </c>
      <c r="AD75" s="81">
        <f t="shared" si="65"/>
        <v>0</v>
      </c>
      <c r="AE75" s="11">
        <f t="shared" si="50"/>
        <v>0</v>
      </c>
      <c r="AF75" s="11">
        <f t="shared" si="51"/>
        <v>0</v>
      </c>
      <c r="AG75" s="11">
        <f t="shared" si="58"/>
        <v>0</v>
      </c>
      <c r="AH75" s="81">
        <f t="shared" si="52"/>
        <v>0</v>
      </c>
      <c r="AI75" s="81">
        <f t="shared" si="53"/>
        <v>0</v>
      </c>
      <c r="AJ75" s="82">
        <f t="shared" si="66"/>
        <v>0</v>
      </c>
      <c r="AK75" s="118">
        <f t="shared" si="67"/>
        <v>0</v>
      </c>
      <c r="AL75" s="118">
        <f t="shared" si="68"/>
        <v>0</v>
      </c>
      <c r="AM75" s="120">
        <f>AK75*InputData!M75</f>
        <v>0</v>
      </c>
      <c r="AN75" s="123">
        <f>AK75*LifeTable!G75*InputData!N75*EXP(-InputData!$BT$5*(B75-InputData!$B$1))</f>
        <v>0</v>
      </c>
      <c r="AO75" s="1026">
        <f>C75*(1-Q75)*LifeTable!G75</f>
        <v>0</v>
      </c>
      <c r="AP75" s="1027">
        <f>R75*LifeTable!G75</f>
        <v>0</v>
      </c>
      <c r="AQ75" s="1026">
        <f>T75*(1-AH75)*LifeTable!P75</f>
        <v>0</v>
      </c>
      <c r="AR75" s="708">
        <f>AI75*LifeTable!P75</f>
        <v>0</v>
      </c>
      <c r="AS75" s="1028">
        <f>(AQ75-AO75)*EXP(-InputData!$BT$6*(B75-InputData!$B$1))</f>
        <v>0</v>
      </c>
      <c r="AT75" s="58">
        <f>(AR75-AP75)*EXP(-InputData!$BT$6*(B75-InputData!$B$1))</f>
        <v>0</v>
      </c>
      <c r="AU75">
        <v>70</v>
      </c>
    </row>
    <row r="76" spans="1:47">
      <c r="A76" t="s">
        <v>13</v>
      </c>
      <c r="B76">
        <f t="shared" si="59"/>
        <v>168</v>
      </c>
      <c r="C76" s="80">
        <f>InputData!K76*InputData!BY76</f>
        <v>0</v>
      </c>
      <c r="D76" s="81">
        <v>0</v>
      </c>
      <c r="E76" s="13">
        <f>InputData!L76*InputData!CD76</f>
        <v>0</v>
      </c>
      <c r="F76" s="81">
        <v>0</v>
      </c>
      <c r="G76" s="82">
        <f t="shared" si="37"/>
        <v>0</v>
      </c>
      <c r="H76" s="81">
        <f t="shared" si="54"/>
        <v>0</v>
      </c>
      <c r="I76" s="81">
        <f t="shared" si="38"/>
        <v>1</v>
      </c>
      <c r="J76" s="81">
        <f t="shared" si="39"/>
        <v>1</v>
      </c>
      <c r="K76" s="82">
        <f t="shared" si="60"/>
        <v>0</v>
      </c>
      <c r="L76" s="11">
        <f t="shared" si="61"/>
        <v>0</v>
      </c>
      <c r="M76" s="81">
        <f t="shared" si="62"/>
        <v>0</v>
      </c>
      <c r="N76" s="11">
        <f t="shared" si="40"/>
        <v>0</v>
      </c>
      <c r="O76" s="11">
        <f t="shared" si="41"/>
        <v>0</v>
      </c>
      <c r="P76" s="11">
        <f t="shared" si="55"/>
        <v>0</v>
      </c>
      <c r="Q76" s="81">
        <f t="shared" si="42"/>
        <v>0</v>
      </c>
      <c r="R76" s="81">
        <f t="shared" si="43"/>
        <v>0</v>
      </c>
      <c r="S76" s="596">
        <f>((Exposure!BG77*Exposure!BI77-1)*InputData!CH76+1)</f>
        <v>1</v>
      </c>
      <c r="T76" s="89">
        <f t="shared" si="56"/>
        <v>0</v>
      </c>
      <c r="U76" s="10">
        <f t="shared" si="44"/>
        <v>0</v>
      </c>
      <c r="V76" s="10">
        <f t="shared" si="45"/>
        <v>0</v>
      </c>
      <c r="W76" s="91">
        <f t="shared" si="46"/>
        <v>0</v>
      </c>
      <c r="X76" s="81">
        <f t="shared" si="47"/>
        <v>0</v>
      </c>
      <c r="Y76" s="81">
        <f t="shared" si="57"/>
        <v>0</v>
      </c>
      <c r="Z76" s="81">
        <f t="shared" si="48"/>
        <v>1</v>
      </c>
      <c r="AA76" s="81">
        <f t="shared" si="49"/>
        <v>1</v>
      </c>
      <c r="AB76" s="82">
        <f t="shared" si="63"/>
        <v>0</v>
      </c>
      <c r="AC76" s="11">
        <f t="shared" si="64"/>
        <v>0</v>
      </c>
      <c r="AD76" s="81">
        <f t="shared" si="65"/>
        <v>0</v>
      </c>
      <c r="AE76" s="11">
        <f t="shared" si="50"/>
        <v>0</v>
      </c>
      <c r="AF76" s="11">
        <f t="shared" si="51"/>
        <v>0</v>
      </c>
      <c r="AG76" s="11">
        <f t="shared" si="58"/>
        <v>0</v>
      </c>
      <c r="AH76" s="81">
        <f t="shared" si="52"/>
        <v>0</v>
      </c>
      <c r="AI76" s="81">
        <f t="shared" si="53"/>
        <v>0</v>
      </c>
      <c r="AJ76" s="82">
        <f t="shared" si="66"/>
        <v>0</v>
      </c>
      <c r="AK76" s="118">
        <f t="shared" si="67"/>
        <v>0</v>
      </c>
      <c r="AL76" s="118">
        <f t="shared" si="68"/>
        <v>0</v>
      </c>
      <c r="AM76" s="120">
        <f>AK76*InputData!M76</f>
        <v>0</v>
      </c>
      <c r="AN76" s="123">
        <f>AK76*LifeTable!G76*InputData!N76*EXP(-InputData!$BT$5*(B76-InputData!$B$1))</f>
        <v>0</v>
      </c>
      <c r="AO76" s="1026">
        <f>C76*(1-Q76)*LifeTable!G76</f>
        <v>0</v>
      </c>
      <c r="AP76" s="1027">
        <f>R76*LifeTable!G76</f>
        <v>0</v>
      </c>
      <c r="AQ76" s="1026">
        <f>T76*(1-AH76)*LifeTable!P76</f>
        <v>0</v>
      </c>
      <c r="AR76" s="708">
        <f>AI76*LifeTable!P76</f>
        <v>0</v>
      </c>
      <c r="AS76" s="1028">
        <f>(AQ76-AO76)*EXP(-InputData!$BT$6*(B76-InputData!$B$1))</f>
        <v>0</v>
      </c>
      <c r="AT76" s="58">
        <f>(AR76-AP76)*EXP(-InputData!$BT$6*(B76-InputData!$B$1))</f>
        <v>0</v>
      </c>
      <c r="AU76">
        <v>71</v>
      </c>
    </row>
    <row r="77" spans="1:47">
      <c r="A77" t="s">
        <v>13</v>
      </c>
      <c r="B77">
        <f t="shared" si="59"/>
        <v>169</v>
      </c>
      <c r="C77" s="80">
        <f>InputData!K77*InputData!BY77</f>
        <v>0</v>
      </c>
      <c r="D77" s="81">
        <v>0</v>
      </c>
      <c r="E77" s="13">
        <f>InputData!L77*InputData!CD77</f>
        <v>0</v>
      </c>
      <c r="F77" s="81">
        <v>0</v>
      </c>
      <c r="G77" s="82">
        <f t="shared" si="37"/>
        <v>0</v>
      </c>
      <c r="H77" s="81">
        <f t="shared" si="54"/>
        <v>0</v>
      </c>
      <c r="I77" s="81">
        <f t="shared" si="38"/>
        <v>1</v>
      </c>
      <c r="J77" s="81">
        <f t="shared" si="39"/>
        <v>1</v>
      </c>
      <c r="K77" s="82">
        <f t="shared" si="60"/>
        <v>0</v>
      </c>
      <c r="L77" s="11">
        <f t="shared" si="61"/>
        <v>0</v>
      </c>
      <c r="M77" s="81">
        <f t="shared" si="62"/>
        <v>0</v>
      </c>
      <c r="N77" s="11">
        <f t="shared" si="40"/>
        <v>0</v>
      </c>
      <c r="O77" s="11">
        <f t="shared" si="41"/>
        <v>0</v>
      </c>
      <c r="P77" s="11">
        <f t="shared" si="55"/>
        <v>0</v>
      </c>
      <c r="Q77" s="81">
        <f t="shared" si="42"/>
        <v>0</v>
      </c>
      <c r="R77" s="81">
        <f t="shared" si="43"/>
        <v>0</v>
      </c>
      <c r="S77" s="596">
        <f>((Exposure!BG78*Exposure!BI78-1)*InputData!CH77+1)</f>
        <v>1</v>
      </c>
      <c r="T77" s="89">
        <f t="shared" si="56"/>
        <v>0</v>
      </c>
      <c r="U77" s="10">
        <f t="shared" si="44"/>
        <v>0</v>
      </c>
      <c r="V77" s="10">
        <f t="shared" si="45"/>
        <v>0</v>
      </c>
      <c r="W77" s="91">
        <f t="shared" si="46"/>
        <v>0</v>
      </c>
      <c r="X77" s="81">
        <f t="shared" si="47"/>
        <v>0</v>
      </c>
      <c r="Y77" s="81">
        <f t="shared" si="57"/>
        <v>0</v>
      </c>
      <c r="Z77" s="81">
        <f t="shared" si="48"/>
        <v>1</v>
      </c>
      <c r="AA77" s="81">
        <f t="shared" si="49"/>
        <v>1</v>
      </c>
      <c r="AB77" s="82">
        <f t="shared" si="63"/>
        <v>0</v>
      </c>
      <c r="AC77" s="11">
        <f t="shared" si="64"/>
        <v>0</v>
      </c>
      <c r="AD77" s="81">
        <f t="shared" si="65"/>
        <v>0</v>
      </c>
      <c r="AE77" s="11">
        <f t="shared" si="50"/>
        <v>0</v>
      </c>
      <c r="AF77" s="11">
        <f t="shared" si="51"/>
        <v>0</v>
      </c>
      <c r="AG77" s="11">
        <f t="shared" si="58"/>
        <v>0</v>
      </c>
      <c r="AH77" s="81">
        <f t="shared" si="52"/>
        <v>0</v>
      </c>
      <c r="AI77" s="81">
        <f t="shared" si="53"/>
        <v>0</v>
      </c>
      <c r="AJ77" s="82">
        <f t="shared" si="66"/>
        <v>0</v>
      </c>
      <c r="AK77" s="118">
        <f t="shared" si="67"/>
        <v>0</v>
      </c>
      <c r="AL77" s="118">
        <f t="shared" si="68"/>
        <v>0</v>
      </c>
      <c r="AM77" s="120">
        <f>AK77*InputData!M77</f>
        <v>0</v>
      </c>
      <c r="AN77" s="123">
        <f>AK77*LifeTable!G77*InputData!N77*EXP(-InputData!$BT$5*(B77-InputData!$B$1))</f>
        <v>0</v>
      </c>
      <c r="AO77" s="1026">
        <f>C77*(1-Q77)*LifeTable!G77</f>
        <v>0</v>
      </c>
      <c r="AP77" s="1027">
        <f>R77*LifeTable!G77</f>
        <v>0</v>
      </c>
      <c r="AQ77" s="1026">
        <f>T77*(1-AH77)*LifeTable!P77</f>
        <v>0</v>
      </c>
      <c r="AR77" s="708">
        <f>AI77*LifeTable!P77</f>
        <v>0</v>
      </c>
      <c r="AS77" s="1028">
        <f>(AQ77-AO77)*EXP(-InputData!$BT$6*(B77-InputData!$B$1))</f>
        <v>0</v>
      </c>
      <c r="AT77" s="58">
        <f>(AR77-AP77)*EXP(-InputData!$BT$6*(B77-InputData!$B$1))</f>
        <v>0</v>
      </c>
      <c r="AU77">
        <v>72</v>
      </c>
    </row>
    <row r="78" spans="1:47">
      <c r="A78" t="s">
        <v>13</v>
      </c>
      <c r="B78">
        <f t="shared" si="59"/>
        <v>170</v>
      </c>
      <c r="C78" s="80">
        <f>InputData!K78*InputData!BY78</f>
        <v>0</v>
      </c>
      <c r="D78" s="81">
        <v>0</v>
      </c>
      <c r="E78" s="13">
        <f>InputData!L78*InputData!CD78</f>
        <v>0</v>
      </c>
      <c r="F78" s="81">
        <v>0</v>
      </c>
      <c r="G78" s="82">
        <f t="shared" si="37"/>
        <v>0</v>
      </c>
      <c r="H78" s="81">
        <f t="shared" si="54"/>
        <v>0</v>
      </c>
      <c r="I78" s="81">
        <f t="shared" si="38"/>
        <v>1</v>
      </c>
      <c r="J78" s="81">
        <f t="shared" si="39"/>
        <v>1</v>
      </c>
      <c r="K78" s="82">
        <f t="shared" si="60"/>
        <v>0</v>
      </c>
      <c r="L78" s="11">
        <f t="shared" si="61"/>
        <v>0</v>
      </c>
      <c r="M78" s="81">
        <f t="shared" si="62"/>
        <v>0</v>
      </c>
      <c r="N78" s="11">
        <f t="shared" si="40"/>
        <v>0</v>
      </c>
      <c r="O78" s="11">
        <f t="shared" si="41"/>
        <v>0</v>
      </c>
      <c r="P78" s="11">
        <f t="shared" si="55"/>
        <v>0</v>
      </c>
      <c r="Q78" s="81">
        <f t="shared" si="42"/>
        <v>0</v>
      </c>
      <c r="R78" s="81">
        <f t="shared" si="43"/>
        <v>0</v>
      </c>
      <c r="S78" s="596">
        <f>((Exposure!BG79*Exposure!BI79-1)*InputData!CH78+1)</f>
        <v>1</v>
      </c>
      <c r="T78" s="89">
        <f t="shared" si="56"/>
        <v>0</v>
      </c>
      <c r="U78" s="10">
        <f t="shared" si="44"/>
        <v>0</v>
      </c>
      <c r="V78" s="10">
        <f t="shared" si="45"/>
        <v>0</v>
      </c>
      <c r="W78" s="91">
        <f t="shared" si="46"/>
        <v>0</v>
      </c>
      <c r="X78" s="81">
        <f t="shared" si="47"/>
        <v>0</v>
      </c>
      <c r="Y78" s="81">
        <f t="shared" si="57"/>
        <v>0</v>
      </c>
      <c r="Z78" s="81">
        <f t="shared" si="48"/>
        <v>1</v>
      </c>
      <c r="AA78" s="81">
        <f t="shared" si="49"/>
        <v>1</v>
      </c>
      <c r="AB78" s="82">
        <f t="shared" si="63"/>
        <v>0</v>
      </c>
      <c r="AC78" s="11">
        <f t="shared" si="64"/>
        <v>0</v>
      </c>
      <c r="AD78" s="81">
        <f t="shared" si="65"/>
        <v>0</v>
      </c>
      <c r="AE78" s="11">
        <f t="shared" si="50"/>
        <v>0</v>
      </c>
      <c r="AF78" s="11">
        <f t="shared" si="51"/>
        <v>0</v>
      </c>
      <c r="AG78" s="11">
        <f t="shared" si="58"/>
        <v>0</v>
      </c>
      <c r="AH78" s="81">
        <f t="shared" si="52"/>
        <v>0</v>
      </c>
      <c r="AI78" s="81">
        <f t="shared" si="53"/>
        <v>0</v>
      </c>
      <c r="AJ78" s="82">
        <f t="shared" si="66"/>
        <v>0</v>
      </c>
      <c r="AK78" s="118">
        <f t="shared" si="67"/>
        <v>0</v>
      </c>
      <c r="AL78" s="118">
        <f t="shared" si="68"/>
        <v>0</v>
      </c>
      <c r="AM78" s="120">
        <f>AK78*InputData!M78</f>
        <v>0</v>
      </c>
      <c r="AN78" s="123">
        <f>AK78*LifeTable!G78*InputData!N78*EXP(-InputData!$BT$5*(B78-InputData!$B$1))</f>
        <v>0</v>
      </c>
      <c r="AO78" s="1026">
        <f>C78*(1-Q78)*LifeTable!G78</f>
        <v>0</v>
      </c>
      <c r="AP78" s="1027">
        <f>R78*LifeTable!G78</f>
        <v>0</v>
      </c>
      <c r="AQ78" s="1026">
        <f>T78*(1-AH78)*LifeTable!P78</f>
        <v>0</v>
      </c>
      <c r="AR78" s="708">
        <f>AI78*LifeTable!P78</f>
        <v>0</v>
      </c>
      <c r="AS78" s="1028">
        <f>(AQ78-AO78)*EXP(-InputData!$BT$6*(B78-InputData!$B$1))</f>
        <v>0</v>
      </c>
      <c r="AT78" s="58">
        <f>(AR78-AP78)*EXP(-InputData!$BT$6*(B78-InputData!$B$1))</f>
        <v>0</v>
      </c>
      <c r="AU78">
        <v>73</v>
      </c>
    </row>
    <row r="79" spans="1:47">
      <c r="A79" t="s">
        <v>13</v>
      </c>
      <c r="B79">
        <f t="shared" si="59"/>
        <v>171</v>
      </c>
      <c r="C79" s="80">
        <f>InputData!K79*InputData!BY79</f>
        <v>0</v>
      </c>
      <c r="D79" s="81">
        <v>0</v>
      </c>
      <c r="E79" s="13">
        <f>InputData!L79*InputData!CD79</f>
        <v>0</v>
      </c>
      <c r="F79" s="81">
        <v>0</v>
      </c>
      <c r="G79" s="82">
        <f t="shared" si="37"/>
        <v>0</v>
      </c>
      <c r="H79" s="81">
        <f t="shared" si="54"/>
        <v>0</v>
      </c>
      <c r="I79" s="81">
        <f t="shared" si="38"/>
        <v>1</v>
      </c>
      <c r="J79" s="81">
        <f t="shared" si="39"/>
        <v>1</v>
      </c>
      <c r="K79" s="82">
        <f t="shared" si="60"/>
        <v>0</v>
      </c>
      <c r="L79" s="11">
        <f t="shared" si="61"/>
        <v>0</v>
      </c>
      <c r="M79" s="81">
        <f t="shared" si="62"/>
        <v>0</v>
      </c>
      <c r="N79" s="11">
        <f t="shared" si="40"/>
        <v>0</v>
      </c>
      <c r="O79" s="11">
        <f t="shared" si="41"/>
        <v>0</v>
      </c>
      <c r="P79" s="11">
        <f t="shared" si="55"/>
        <v>0</v>
      </c>
      <c r="Q79" s="81">
        <f t="shared" si="42"/>
        <v>0</v>
      </c>
      <c r="R79" s="81">
        <f t="shared" si="43"/>
        <v>0</v>
      </c>
      <c r="S79" s="596">
        <f>((Exposure!BG80*Exposure!BI80-1)*InputData!CH79+1)</f>
        <v>1</v>
      </c>
      <c r="T79" s="89">
        <f t="shared" si="56"/>
        <v>0</v>
      </c>
      <c r="U79" s="10">
        <f t="shared" si="44"/>
        <v>0</v>
      </c>
      <c r="V79" s="10">
        <f t="shared" si="45"/>
        <v>0</v>
      </c>
      <c r="W79" s="91">
        <f t="shared" si="46"/>
        <v>0</v>
      </c>
      <c r="X79" s="81">
        <f t="shared" si="47"/>
        <v>0</v>
      </c>
      <c r="Y79" s="81">
        <f t="shared" si="57"/>
        <v>0</v>
      </c>
      <c r="Z79" s="81">
        <f t="shared" si="48"/>
        <v>1</v>
      </c>
      <c r="AA79" s="81">
        <f t="shared" si="49"/>
        <v>1</v>
      </c>
      <c r="AB79" s="82">
        <f t="shared" si="63"/>
        <v>0</v>
      </c>
      <c r="AC79" s="11">
        <f t="shared" si="64"/>
        <v>0</v>
      </c>
      <c r="AD79" s="81">
        <f t="shared" si="65"/>
        <v>0</v>
      </c>
      <c r="AE79" s="11">
        <f t="shared" si="50"/>
        <v>0</v>
      </c>
      <c r="AF79" s="11">
        <f t="shared" si="51"/>
        <v>0</v>
      </c>
      <c r="AG79" s="11">
        <f t="shared" si="58"/>
        <v>0</v>
      </c>
      <c r="AH79" s="81">
        <f t="shared" si="52"/>
        <v>0</v>
      </c>
      <c r="AI79" s="81">
        <f t="shared" si="53"/>
        <v>0</v>
      </c>
      <c r="AJ79" s="82">
        <f t="shared" si="66"/>
        <v>0</v>
      </c>
      <c r="AK79" s="118">
        <f t="shared" si="67"/>
        <v>0</v>
      </c>
      <c r="AL79" s="118">
        <f t="shared" si="68"/>
        <v>0</v>
      </c>
      <c r="AM79" s="120">
        <f>AK79*InputData!M79</f>
        <v>0</v>
      </c>
      <c r="AN79" s="123">
        <f>AK79*LifeTable!G79*InputData!N79*EXP(-InputData!$BT$5*(B79-InputData!$B$1))</f>
        <v>0</v>
      </c>
      <c r="AO79" s="1026">
        <f>C79*(1-Q79)*LifeTable!G79</f>
        <v>0</v>
      </c>
      <c r="AP79" s="1027">
        <f>R79*LifeTable!G79</f>
        <v>0</v>
      </c>
      <c r="AQ79" s="1026">
        <f>T79*(1-AH79)*LifeTable!P79</f>
        <v>0</v>
      </c>
      <c r="AR79" s="708">
        <f>AI79*LifeTable!P79</f>
        <v>0</v>
      </c>
      <c r="AS79" s="1028">
        <f>(AQ79-AO79)*EXP(-InputData!$BT$6*(B79-InputData!$B$1))</f>
        <v>0</v>
      </c>
      <c r="AT79" s="58">
        <f>(AR79-AP79)*EXP(-InputData!$BT$6*(B79-InputData!$B$1))</f>
        <v>0</v>
      </c>
      <c r="AU79">
        <v>74</v>
      </c>
    </row>
    <row r="80" spans="1:47">
      <c r="A80" t="s">
        <v>13</v>
      </c>
      <c r="B80">
        <f t="shared" si="59"/>
        <v>172</v>
      </c>
      <c r="C80" s="80">
        <f>InputData!K80*InputData!BY80</f>
        <v>0</v>
      </c>
      <c r="D80" s="81">
        <v>0</v>
      </c>
      <c r="E80" s="13">
        <f>InputData!L80*InputData!CD80</f>
        <v>0</v>
      </c>
      <c r="F80" s="81">
        <v>0</v>
      </c>
      <c r="G80" s="82">
        <f t="shared" si="37"/>
        <v>0</v>
      </c>
      <c r="H80" s="81">
        <f t="shared" si="54"/>
        <v>0</v>
      </c>
      <c r="I80" s="81">
        <f t="shared" si="38"/>
        <v>1</v>
      </c>
      <c r="J80" s="81">
        <f t="shared" si="39"/>
        <v>1</v>
      </c>
      <c r="K80" s="82">
        <f t="shared" si="60"/>
        <v>0</v>
      </c>
      <c r="L80" s="11">
        <f t="shared" si="61"/>
        <v>0</v>
      </c>
      <c r="M80" s="81">
        <f t="shared" si="62"/>
        <v>0</v>
      </c>
      <c r="N80" s="11">
        <f t="shared" si="40"/>
        <v>0</v>
      </c>
      <c r="O80" s="11">
        <f t="shared" si="41"/>
        <v>0</v>
      </c>
      <c r="P80" s="11">
        <f t="shared" si="55"/>
        <v>0</v>
      </c>
      <c r="Q80" s="81">
        <f t="shared" si="42"/>
        <v>0</v>
      </c>
      <c r="R80" s="81">
        <f t="shared" si="43"/>
        <v>0</v>
      </c>
      <c r="S80" s="596">
        <f>((Exposure!BG81*Exposure!BI81-1)*InputData!CH80+1)</f>
        <v>1</v>
      </c>
      <c r="T80" s="89">
        <f t="shared" si="56"/>
        <v>0</v>
      </c>
      <c r="U80" s="10">
        <f t="shared" si="44"/>
        <v>0</v>
      </c>
      <c r="V80" s="10">
        <f t="shared" si="45"/>
        <v>0</v>
      </c>
      <c r="W80" s="91">
        <f t="shared" si="46"/>
        <v>0</v>
      </c>
      <c r="X80" s="81">
        <f t="shared" si="47"/>
        <v>0</v>
      </c>
      <c r="Y80" s="81">
        <f t="shared" si="57"/>
        <v>0</v>
      </c>
      <c r="Z80" s="81">
        <f t="shared" si="48"/>
        <v>1</v>
      </c>
      <c r="AA80" s="81">
        <f t="shared" si="49"/>
        <v>1</v>
      </c>
      <c r="AB80" s="82">
        <f t="shared" si="63"/>
        <v>0</v>
      </c>
      <c r="AC80" s="11">
        <f t="shared" si="64"/>
        <v>0</v>
      </c>
      <c r="AD80" s="81">
        <f t="shared" si="65"/>
        <v>0</v>
      </c>
      <c r="AE80" s="11">
        <f t="shared" si="50"/>
        <v>0</v>
      </c>
      <c r="AF80" s="11">
        <f t="shared" si="51"/>
        <v>0</v>
      </c>
      <c r="AG80" s="11">
        <f t="shared" si="58"/>
        <v>0</v>
      </c>
      <c r="AH80" s="81">
        <f t="shared" si="52"/>
        <v>0</v>
      </c>
      <c r="AI80" s="81">
        <f t="shared" si="53"/>
        <v>0</v>
      </c>
      <c r="AJ80" s="82">
        <f t="shared" si="66"/>
        <v>0</v>
      </c>
      <c r="AK80" s="118">
        <f t="shared" si="67"/>
        <v>0</v>
      </c>
      <c r="AL80" s="118">
        <f t="shared" si="68"/>
        <v>0</v>
      </c>
      <c r="AM80" s="120">
        <f>AK80*InputData!M80</f>
        <v>0</v>
      </c>
      <c r="AN80" s="123">
        <f>AK80*LifeTable!G80*InputData!N80*EXP(-InputData!$BT$5*(B80-InputData!$B$1))</f>
        <v>0</v>
      </c>
      <c r="AO80" s="1026">
        <f>C80*(1-Q80)*LifeTable!G80</f>
        <v>0</v>
      </c>
      <c r="AP80" s="1027">
        <f>R80*LifeTable!G80</f>
        <v>0</v>
      </c>
      <c r="AQ80" s="1026">
        <f>T80*(1-AH80)*LifeTable!P80</f>
        <v>0</v>
      </c>
      <c r="AR80" s="708">
        <f>AI80*LifeTable!P80</f>
        <v>0</v>
      </c>
      <c r="AS80" s="1028">
        <f>(AQ80-AO80)*EXP(-InputData!$BT$6*(B80-InputData!$B$1))</f>
        <v>0</v>
      </c>
      <c r="AT80" s="58">
        <f>(AR80-AP80)*EXP(-InputData!$BT$6*(B80-InputData!$B$1))</f>
        <v>0</v>
      </c>
      <c r="AU80">
        <v>75</v>
      </c>
    </row>
    <row r="81" spans="1:47">
      <c r="A81" t="s">
        <v>13</v>
      </c>
      <c r="B81">
        <f t="shared" si="59"/>
        <v>173</v>
      </c>
      <c r="C81" s="80">
        <f>InputData!K81*InputData!BY81</f>
        <v>0</v>
      </c>
      <c r="D81" s="81">
        <v>0</v>
      </c>
      <c r="E81" s="13">
        <f>InputData!L81*InputData!CD81</f>
        <v>0</v>
      </c>
      <c r="F81" s="81">
        <v>0</v>
      </c>
      <c r="G81" s="82">
        <f t="shared" si="37"/>
        <v>0</v>
      </c>
      <c r="H81" s="81">
        <f t="shared" si="54"/>
        <v>0</v>
      </c>
      <c r="I81" s="81">
        <f t="shared" si="38"/>
        <v>1</v>
      </c>
      <c r="J81" s="81">
        <f t="shared" si="39"/>
        <v>1</v>
      </c>
      <c r="K81" s="82">
        <f t="shared" si="60"/>
        <v>0</v>
      </c>
      <c r="L81" s="11">
        <f t="shared" si="61"/>
        <v>0</v>
      </c>
      <c r="M81" s="81">
        <f t="shared" si="62"/>
        <v>0</v>
      </c>
      <c r="N81" s="11">
        <f t="shared" si="40"/>
        <v>0</v>
      </c>
      <c r="O81" s="11">
        <f t="shared" si="41"/>
        <v>0</v>
      </c>
      <c r="P81" s="11">
        <f t="shared" si="55"/>
        <v>0</v>
      </c>
      <c r="Q81" s="81">
        <f t="shared" si="42"/>
        <v>0</v>
      </c>
      <c r="R81" s="81">
        <f t="shared" si="43"/>
        <v>0</v>
      </c>
      <c r="S81" s="596">
        <f>((Exposure!BG82*Exposure!BI82-1)*InputData!CH81+1)</f>
        <v>1</v>
      </c>
      <c r="T81" s="89">
        <f t="shared" si="56"/>
        <v>0</v>
      </c>
      <c r="U81" s="10">
        <f t="shared" si="44"/>
        <v>0</v>
      </c>
      <c r="V81" s="10">
        <f t="shared" si="45"/>
        <v>0</v>
      </c>
      <c r="W81" s="91">
        <f t="shared" si="46"/>
        <v>0</v>
      </c>
      <c r="X81" s="81">
        <f t="shared" si="47"/>
        <v>0</v>
      </c>
      <c r="Y81" s="81">
        <f t="shared" si="57"/>
        <v>0</v>
      </c>
      <c r="Z81" s="81">
        <f t="shared" si="48"/>
        <v>1</v>
      </c>
      <c r="AA81" s="81">
        <f t="shared" si="49"/>
        <v>1</v>
      </c>
      <c r="AB81" s="82">
        <f t="shared" si="63"/>
        <v>0</v>
      </c>
      <c r="AC81" s="11">
        <f t="shared" si="64"/>
        <v>0</v>
      </c>
      <c r="AD81" s="81">
        <f t="shared" si="65"/>
        <v>0</v>
      </c>
      <c r="AE81" s="11">
        <f t="shared" si="50"/>
        <v>0</v>
      </c>
      <c r="AF81" s="11">
        <f t="shared" si="51"/>
        <v>0</v>
      </c>
      <c r="AG81" s="11">
        <f t="shared" si="58"/>
        <v>0</v>
      </c>
      <c r="AH81" s="81">
        <f t="shared" si="52"/>
        <v>0</v>
      </c>
      <c r="AI81" s="81">
        <f t="shared" si="53"/>
        <v>0</v>
      </c>
      <c r="AJ81" s="82">
        <f t="shared" si="66"/>
        <v>0</v>
      </c>
      <c r="AK81" s="118">
        <f t="shared" si="67"/>
        <v>0</v>
      </c>
      <c r="AL81" s="118">
        <f t="shared" si="68"/>
        <v>0</v>
      </c>
      <c r="AM81" s="120">
        <f>AK81*InputData!M81</f>
        <v>0</v>
      </c>
      <c r="AN81" s="123">
        <f>AK81*LifeTable!G81*InputData!N81*EXP(-InputData!$BT$5*(B81-InputData!$B$1))</f>
        <v>0</v>
      </c>
      <c r="AO81" s="1026">
        <f>C81*(1-Q81)*LifeTable!G81</f>
        <v>0</v>
      </c>
      <c r="AP81" s="1027">
        <f>R81*LifeTable!G81</f>
        <v>0</v>
      </c>
      <c r="AQ81" s="1026">
        <f>T81*(1-AH81)*LifeTable!P81</f>
        <v>0</v>
      </c>
      <c r="AR81" s="708">
        <f>AI81*LifeTable!P81</f>
        <v>0</v>
      </c>
      <c r="AS81" s="1028">
        <f>(AQ81-AO81)*EXP(-InputData!$BT$6*(B81-InputData!$B$1))</f>
        <v>0</v>
      </c>
      <c r="AT81" s="58">
        <f>(AR81-AP81)*EXP(-InputData!$BT$6*(B81-InputData!$B$1))</f>
        <v>0</v>
      </c>
      <c r="AU81">
        <v>76</v>
      </c>
    </row>
    <row r="82" spans="1:47">
      <c r="A82" t="s">
        <v>13</v>
      </c>
      <c r="B82">
        <f t="shared" si="59"/>
        <v>174</v>
      </c>
      <c r="C82" s="80">
        <f>InputData!K82*InputData!BY82</f>
        <v>0</v>
      </c>
      <c r="D82" s="81">
        <v>0</v>
      </c>
      <c r="E82" s="13">
        <f>InputData!L82*InputData!CD82</f>
        <v>0</v>
      </c>
      <c r="F82" s="81">
        <v>0</v>
      </c>
      <c r="G82" s="82">
        <f t="shared" si="37"/>
        <v>0</v>
      </c>
      <c r="H82" s="81">
        <f t="shared" si="54"/>
        <v>0</v>
      </c>
      <c r="I82" s="81">
        <f t="shared" si="38"/>
        <v>1</v>
      </c>
      <c r="J82" s="81">
        <f t="shared" si="39"/>
        <v>1</v>
      </c>
      <c r="K82" s="82">
        <f t="shared" si="60"/>
        <v>0</v>
      </c>
      <c r="L82" s="11">
        <f t="shared" si="61"/>
        <v>0</v>
      </c>
      <c r="M82" s="81">
        <f t="shared" si="62"/>
        <v>0</v>
      </c>
      <c r="N82" s="11">
        <f t="shared" si="40"/>
        <v>0</v>
      </c>
      <c r="O82" s="11">
        <f t="shared" si="41"/>
        <v>0</v>
      </c>
      <c r="P82" s="11">
        <f t="shared" si="55"/>
        <v>0</v>
      </c>
      <c r="Q82" s="81">
        <f t="shared" si="42"/>
        <v>0</v>
      </c>
      <c r="R82" s="81">
        <f t="shared" si="43"/>
        <v>0</v>
      </c>
      <c r="S82" s="596">
        <f>((Exposure!BG83*Exposure!BI83-1)*InputData!CH82+1)</f>
        <v>1</v>
      </c>
      <c r="T82" s="89">
        <f t="shared" si="56"/>
        <v>0</v>
      </c>
      <c r="U82" s="10">
        <f t="shared" si="44"/>
        <v>0</v>
      </c>
      <c r="V82" s="10">
        <f t="shared" si="45"/>
        <v>0</v>
      </c>
      <c r="W82" s="91">
        <f t="shared" si="46"/>
        <v>0</v>
      </c>
      <c r="X82" s="81">
        <f t="shared" si="47"/>
        <v>0</v>
      </c>
      <c r="Y82" s="81">
        <f t="shared" si="57"/>
        <v>0</v>
      </c>
      <c r="Z82" s="81">
        <f t="shared" si="48"/>
        <v>1</v>
      </c>
      <c r="AA82" s="81">
        <f t="shared" si="49"/>
        <v>1</v>
      </c>
      <c r="AB82" s="82">
        <f t="shared" si="63"/>
        <v>0</v>
      </c>
      <c r="AC82" s="11">
        <f t="shared" si="64"/>
        <v>0</v>
      </c>
      <c r="AD82" s="81">
        <f t="shared" si="65"/>
        <v>0</v>
      </c>
      <c r="AE82" s="11">
        <f t="shared" si="50"/>
        <v>0</v>
      </c>
      <c r="AF82" s="11">
        <f t="shared" si="51"/>
        <v>0</v>
      </c>
      <c r="AG82" s="11">
        <f t="shared" si="58"/>
        <v>0</v>
      </c>
      <c r="AH82" s="81">
        <f t="shared" si="52"/>
        <v>0</v>
      </c>
      <c r="AI82" s="81">
        <f t="shared" si="53"/>
        <v>0</v>
      </c>
      <c r="AJ82" s="82">
        <f t="shared" si="66"/>
        <v>0</v>
      </c>
      <c r="AK82" s="118">
        <f t="shared" si="67"/>
        <v>0</v>
      </c>
      <c r="AL82" s="118">
        <f t="shared" si="68"/>
        <v>0</v>
      </c>
      <c r="AM82" s="120">
        <f>AK82*InputData!M82</f>
        <v>0</v>
      </c>
      <c r="AN82" s="123">
        <f>AK82*LifeTable!G82*InputData!N82*EXP(-InputData!$BT$5*(B82-InputData!$B$1))</f>
        <v>0</v>
      </c>
      <c r="AO82" s="1026">
        <f>C82*(1-Q82)*LifeTable!G82</f>
        <v>0</v>
      </c>
      <c r="AP82" s="1027">
        <f>R82*LifeTable!G82</f>
        <v>0</v>
      </c>
      <c r="AQ82" s="1026">
        <f>T82*(1-AH82)*LifeTable!P82</f>
        <v>0</v>
      </c>
      <c r="AR82" s="708">
        <f>AI82*LifeTable!P82</f>
        <v>0</v>
      </c>
      <c r="AS82" s="1028">
        <f>(AQ82-AO82)*EXP(-InputData!$BT$6*(B82-InputData!$B$1))</f>
        <v>0</v>
      </c>
      <c r="AT82" s="58">
        <f>(AR82-AP82)*EXP(-InputData!$BT$6*(B82-InputData!$B$1))</f>
        <v>0</v>
      </c>
      <c r="AU82">
        <v>77</v>
      </c>
    </row>
    <row r="83" spans="1:47">
      <c r="A83" t="s">
        <v>13</v>
      </c>
      <c r="B83">
        <f t="shared" si="59"/>
        <v>175</v>
      </c>
      <c r="C83" s="80">
        <f>InputData!K83*InputData!BY83</f>
        <v>0</v>
      </c>
      <c r="D83" s="81">
        <v>0</v>
      </c>
      <c r="E83" s="13">
        <f>InputData!L83*InputData!CD83</f>
        <v>0</v>
      </c>
      <c r="F83" s="81">
        <v>0</v>
      </c>
      <c r="G83" s="82">
        <f t="shared" si="37"/>
        <v>0</v>
      </c>
      <c r="H83" s="81">
        <f t="shared" si="54"/>
        <v>0</v>
      </c>
      <c r="I83" s="81">
        <f t="shared" si="38"/>
        <v>1</v>
      </c>
      <c r="J83" s="81">
        <f t="shared" si="39"/>
        <v>1</v>
      </c>
      <c r="K83" s="82">
        <f t="shared" si="60"/>
        <v>0</v>
      </c>
      <c r="L83" s="11">
        <f t="shared" si="61"/>
        <v>0</v>
      </c>
      <c r="M83" s="81">
        <f t="shared" si="62"/>
        <v>0</v>
      </c>
      <c r="N83" s="11">
        <f t="shared" si="40"/>
        <v>0</v>
      </c>
      <c r="O83" s="11">
        <f t="shared" si="41"/>
        <v>0</v>
      </c>
      <c r="P83" s="11">
        <f t="shared" si="55"/>
        <v>0</v>
      </c>
      <c r="Q83" s="81">
        <f t="shared" si="42"/>
        <v>0</v>
      </c>
      <c r="R83" s="81">
        <f t="shared" si="43"/>
        <v>0</v>
      </c>
      <c r="S83" s="596">
        <f>((Exposure!BG84*Exposure!BI84-1)*InputData!CH83+1)</f>
        <v>1</v>
      </c>
      <c r="T83" s="89">
        <f t="shared" si="56"/>
        <v>0</v>
      </c>
      <c r="U83" s="10">
        <f t="shared" si="44"/>
        <v>0</v>
      </c>
      <c r="V83" s="10">
        <f t="shared" si="45"/>
        <v>0</v>
      </c>
      <c r="W83" s="91">
        <f t="shared" si="46"/>
        <v>0</v>
      </c>
      <c r="X83" s="81">
        <f t="shared" si="47"/>
        <v>0</v>
      </c>
      <c r="Y83" s="81">
        <f t="shared" si="57"/>
        <v>0</v>
      </c>
      <c r="Z83" s="81">
        <f t="shared" si="48"/>
        <v>1</v>
      </c>
      <c r="AA83" s="81">
        <f t="shared" si="49"/>
        <v>1</v>
      </c>
      <c r="AB83" s="82">
        <f t="shared" si="63"/>
        <v>0</v>
      </c>
      <c r="AC83" s="11">
        <f t="shared" si="64"/>
        <v>0</v>
      </c>
      <c r="AD83" s="81">
        <f t="shared" si="65"/>
        <v>0</v>
      </c>
      <c r="AE83" s="11">
        <f t="shared" si="50"/>
        <v>0</v>
      </c>
      <c r="AF83" s="11">
        <f t="shared" si="51"/>
        <v>0</v>
      </c>
      <c r="AG83" s="11">
        <f t="shared" si="58"/>
        <v>0</v>
      </c>
      <c r="AH83" s="81">
        <f t="shared" si="52"/>
        <v>0</v>
      </c>
      <c r="AI83" s="81">
        <f t="shared" si="53"/>
        <v>0</v>
      </c>
      <c r="AJ83" s="82">
        <f t="shared" si="66"/>
        <v>0</v>
      </c>
      <c r="AK83" s="118">
        <f t="shared" si="67"/>
        <v>0</v>
      </c>
      <c r="AL83" s="118">
        <f t="shared" si="68"/>
        <v>0</v>
      </c>
      <c r="AM83" s="120">
        <f>AK83*InputData!M83</f>
        <v>0</v>
      </c>
      <c r="AN83" s="123">
        <f>AK83*LifeTable!G83*InputData!N83*EXP(-InputData!$BT$5*(B83-InputData!$B$1))</f>
        <v>0</v>
      </c>
      <c r="AO83" s="1026">
        <f>C83*(1-Q83)*LifeTable!G83</f>
        <v>0</v>
      </c>
      <c r="AP83" s="1027">
        <f>R83*LifeTable!G83</f>
        <v>0</v>
      </c>
      <c r="AQ83" s="1026">
        <f>T83*(1-AH83)*LifeTable!P83</f>
        <v>0</v>
      </c>
      <c r="AR83" s="708">
        <f>AI83*LifeTable!P83</f>
        <v>0</v>
      </c>
      <c r="AS83" s="1028">
        <f>(AQ83-AO83)*EXP(-InputData!$BT$6*(B83-InputData!$B$1))</f>
        <v>0</v>
      </c>
      <c r="AT83" s="58">
        <f>(AR83-AP83)*EXP(-InputData!$BT$6*(B83-InputData!$B$1))</f>
        <v>0</v>
      </c>
      <c r="AU83">
        <v>78</v>
      </c>
    </row>
    <row r="84" spans="1:47">
      <c r="A84" t="s">
        <v>13</v>
      </c>
      <c r="B84">
        <f t="shared" si="59"/>
        <v>176</v>
      </c>
      <c r="C84" s="80">
        <f>InputData!K84*InputData!BY84</f>
        <v>0</v>
      </c>
      <c r="D84" s="81">
        <v>0</v>
      </c>
      <c r="E84" s="13">
        <f>InputData!L84*InputData!CD84</f>
        <v>0</v>
      </c>
      <c r="F84" s="81">
        <v>0</v>
      </c>
      <c r="G84" s="82">
        <f t="shared" si="37"/>
        <v>0</v>
      </c>
      <c r="H84" s="81">
        <f t="shared" si="54"/>
        <v>0</v>
      </c>
      <c r="I84" s="81">
        <f t="shared" si="38"/>
        <v>1</v>
      </c>
      <c r="J84" s="81">
        <f t="shared" si="39"/>
        <v>1</v>
      </c>
      <c r="K84" s="82">
        <f t="shared" si="60"/>
        <v>0</v>
      </c>
      <c r="L84" s="11">
        <f t="shared" si="61"/>
        <v>0</v>
      </c>
      <c r="M84" s="81">
        <f t="shared" si="62"/>
        <v>0</v>
      </c>
      <c r="N84" s="11">
        <f t="shared" si="40"/>
        <v>0</v>
      </c>
      <c r="O84" s="11">
        <f t="shared" si="41"/>
        <v>0</v>
      </c>
      <c r="P84" s="11">
        <f t="shared" si="55"/>
        <v>0</v>
      </c>
      <c r="Q84" s="81">
        <f t="shared" si="42"/>
        <v>0</v>
      </c>
      <c r="R84" s="81">
        <f t="shared" si="43"/>
        <v>0</v>
      </c>
      <c r="S84" s="596">
        <f>((Exposure!BG85*Exposure!BI85-1)*InputData!CH84+1)</f>
        <v>1</v>
      </c>
      <c r="T84" s="89">
        <f t="shared" si="56"/>
        <v>0</v>
      </c>
      <c r="U84" s="10">
        <f t="shared" si="44"/>
        <v>0</v>
      </c>
      <c r="V84" s="10">
        <f t="shared" si="45"/>
        <v>0</v>
      </c>
      <c r="W84" s="91">
        <f t="shared" si="46"/>
        <v>0</v>
      </c>
      <c r="X84" s="81">
        <f t="shared" si="47"/>
        <v>0</v>
      </c>
      <c r="Y84" s="81">
        <f t="shared" si="57"/>
        <v>0</v>
      </c>
      <c r="Z84" s="81">
        <f t="shared" si="48"/>
        <v>1</v>
      </c>
      <c r="AA84" s="81">
        <f t="shared" si="49"/>
        <v>1</v>
      </c>
      <c r="AB84" s="82">
        <f t="shared" si="63"/>
        <v>0</v>
      </c>
      <c r="AC84" s="11">
        <f t="shared" si="64"/>
        <v>0</v>
      </c>
      <c r="AD84" s="81">
        <f t="shared" si="65"/>
        <v>0</v>
      </c>
      <c r="AE84" s="11">
        <f t="shared" si="50"/>
        <v>0</v>
      </c>
      <c r="AF84" s="11">
        <f t="shared" si="51"/>
        <v>0</v>
      </c>
      <c r="AG84" s="11">
        <f t="shared" si="58"/>
        <v>0</v>
      </c>
      <c r="AH84" s="81">
        <f t="shared" si="52"/>
        <v>0</v>
      </c>
      <c r="AI84" s="81">
        <f t="shared" si="53"/>
        <v>0</v>
      </c>
      <c r="AJ84" s="82">
        <f t="shared" si="66"/>
        <v>0</v>
      </c>
      <c r="AK84" s="118">
        <f t="shared" si="67"/>
        <v>0</v>
      </c>
      <c r="AL84" s="118">
        <f t="shared" si="68"/>
        <v>0</v>
      </c>
      <c r="AM84" s="120">
        <f>AK84*InputData!M84</f>
        <v>0</v>
      </c>
      <c r="AN84" s="123">
        <f>AK84*LifeTable!G84*InputData!N84*EXP(-InputData!$BT$5*(B84-InputData!$B$1))</f>
        <v>0</v>
      </c>
      <c r="AO84" s="1026">
        <f>C84*(1-Q84)*LifeTable!G84</f>
        <v>0</v>
      </c>
      <c r="AP84" s="1027">
        <f>R84*LifeTable!G84</f>
        <v>0</v>
      </c>
      <c r="AQ84" s="1026">
        <f>T84*(1-AH84)*LifeTable!P84</f>
        <v>0</v>
      </c>
      <c r="AR84" s="708">
        <f>AI84*LifeTable!P84</f>
        <v>0</v>
      </c>
      <c r="AS84" s="1028">
        <f>(AQ84-AO84)*EXP(-InputData!$BT$6*(B84-InputData!$B$1))</f>
        <v>0</v>
      </c>
      <c r="AT84" s="58">
        <f>(AR84-AP84)*EXP(-InputData!$BT$6*(B84-InputData!$B$1))</f>
        <v>0</v>
      </c>
      <c r="AU84">
        <v>79</v>
      </c>
    </row>
    <row r="85" spans="1:47">
      <c r="A85" t="s">
        <v>13</v>
      </c>
      <c r="B85">
        <f t="shared" si="59"/>
        <v>177</v>
      </c>
      <c r="C85" s="80">
        <f>InputData!K85*InputData!BY85</f>
        <v>0</v>
      </c>
      <c r="D85" s="81">
        <v>0</v>
      </c>
      <c r="E85" s="13">
        <f>InputData!L85*InputData!CD85</f>
        <v>0</v>
      </c>
      <c r="F85" s="81">
        <v>0</v>
      </c>
      <c r="G85" s="82">
        <f t="shared" si="37"/>
        <v>0</v>
      </c>
      <c r="H85" s="81">
        <f t="shared" si="54"/>
        <v>0</v>
      </c>
      <c r="I85" s="81">
        <f t="shared" si="38"/>
        <v>1</v>
      </c>
      <c r="J85" s="81">
        <f t="shared" si="39"/>
        <v>1</v>
      </c>
      <c r="K85" s="82">
        <f t="shared" si="60"/>
        <v>0</v>
      </c>
      <c r="L85" s="11">
        <f t="shared" si="61"/>
        <v>0</v>
      </c>
      <c r="M85" s="81">
        <f t="shared" si="62"/>
        <v>0</v>
      </c>
      <c r="N85" s="11">
        <f t="shared" si="40"/>
        <v>0</v>
      </c>
      <c r="O85" s="11">
        <f t="shared" si="41"/>
        <v>0</v>
      </c>
      <c r="P85" s="11">
        <f t="shared" si="55"/>
        <v>0</v>
      </c>
      <c r="Q85" s="81">
        <f t="shared" si="42"/>
        <v>0</v>
      </c>
      <c r="R85" s="81">
        <f t="shared" si="43"/>
        <v>0</v>
      </c>
      <c r="S85" s="596">
        <f>((Exposure!BG86*Exposure!BI86-1)*InputData!CH85+1)</f>
        <v>1</v>
      </c>
      <c r="T85" s="89">
        <f t="shared" si="56"/>
        <v>0</v>
      </c>
      <c r="U85" s="10">
        <f t="shared" si="44"/>
        <v>0</v>
      </c>
      <c r="V85" s="10">
        <f t="shared" si="45"/>
        <v>0</v>
      </c>
      <c r="W85" s="91">
        <f t="shared" si="46"/>
        <v>0</v>
      </c>
      <c r="X85" s="81">
        <f t="shared" si="47"/>
        <v>0</v>
      </c>
      <c r="Y85" s="81">
        <f t="shared" si="57"/>
        <v>0</v>
      </c>
      <c r="Z85" s="81">
        <f t="shared" si="48"/>
        <v>1</v>
      </c>
      <c r="AA85" s="81">
        <f t="shared" si="49"/>
        <v>1</v>
      </c>
      <c r="AB85" s="82">
        <f t="shared" si="63"/>
        <v>0</v>
      </c>
      <c r="AC85" s="11">
        <f t="shared" si="64"/>
        <v>0</v>
      </c>
      <c r="AD85" s="81">
        <f t="shared" si="65"/>
        <v>0</v>
      </c>
      <c r="AE85" s="11">
        <f t="shared" si="50"/>
        <v>0</v>
      </c>
      <c r="AF85" s="11">
        <f t="shared" si="51"/>
        <v>0</v>
      </c>
      <c r="AG85" s="11">
        <f t="shared" si="58"/>
        <v>0</v>
      </c>
      <c r="AH85" s="81">
        <f t="shared" si="52"/>
        <v>0</v>
      </c>
      <c r="AI85" s="81">
        <f t="shared" si="53"/>
        <v>0</v>
      </c>
      <c r="AJ85" s="82">
        <f t="shared" si="66"/>
        <v>0</v>
      </c>
      <c r="AK85" s="118">
        <f t="shared" si="67"/>
        <v>0</v>
      </c>
      <c r="AL85" s="118">
        <f t="shared" si="68"/>
        <v>0</v>
      </c>
      <c r="AM85" s="120">
        <f>AK85*InputData!M85</f>
        <v>0</v>
      </c>
      <c r="AN85" s="123">
        <f>AK85*LifeTable!G85*InputData!N85*EXP(-InputData!$BT$5*(B85-InputData!$B$1))</f>
        <v>0</v>
      </c>
      <c r="AO85" s="1026">
        <f>C85*(1-Q85)*LifeTable!G85</f>
        <v>0</v>
      </c>
      <c r="AP85" s="1027">
        <f>R85*LifeTable!G85</f>
        <v>0</v>
      </c>
      <c r="AQ85" s="1026">
        <f>T85*(1-AH85)*LifeTable!P85</f>
        <v>0</v>
      </c>
      <c r="AR85" s="708">
        <f>AI85*LifeTable!P85</f>
        <v>0</v>
      </c>
      <c r="AS85" s="1028">
        <f>(AQ85-AO85)*EXP(-InputData!$BT$6*(B85-InputData!$B$1))</f>
        <v>0</v>
      </c>
      <c r="AT85" s="58">
        <f>(AR85-AP85)*EXP(-InputData!$BT$6*(B85-InputData!$B$1))</f>
        <v>0</v>
      </c>
      <c r="AU85">
        <v>80</v>
      </c>
    </row>
    <row r="86" spans="1:47">
      <c r="A86" t="s">
        <v>13</v>
      </c>
      <c r="B86">
        <f t="shared" si="59"/>
        <v>178</v>
      </c>
      <c r="C86" s="80">
        <f>InputData!K86*InputData!BY86</f>
        <v>0</v>
      </c>
      <c r="D86" s="81">
        <v>0</v>
      </c>
      <c r="E86" s="13">
        <f>InputData!L86*InputData!CD86</f>
        <v>0</v>
      </c>
      <c r="F86" s="81">
        <v>0</v>
      </c>
      <c r="G86" s="82">
        <f t="shared" si="37"/>
        <v>0</v>
      </c>
      <c r="H86" s="81">
        <f t="shared" si="54"/>
        <v>0</v>
      </c>
      <c r="I86" s="81">
        <f t="shared" si="38"/>
        <v>1</v>
      </c>
      <c r="J86" s="81">
        <f t="shared" si="39"/>
        <v>1</v>
      </c>
      <c r="K86" s="82">
        <f t="shared" si="60"/>
        <v>0</v>
      </c>
      <c r="L86" s="11">
        <f t="shared" si="61"/>
        <v>0</v>
      </c>
      <c r="M86" s="81">
        <f t="shared" si="62"/>
        <v>0</v>
      </c>
      <c r="N86" s="11">
        <f t="shared" si="40"/>
        <v>0</v>
      </c>
      <c r="O86" s="11">
        <f t="shared" si="41"/>
        <v>0</v>
      </c>
      <c r="P86" s="11">
        <f t="shared" si="55"/>
        <v>0</v>
      </c>
      <c r="Q86" s="81">
        <f t="shared" si="42"/>
        <v>0</v>
      </c>
      <c r="R86" s="81">
        <f t="shared" si="43"/>
        <v>0</v>
      </c>
      <c r="S86" s="596">
        <f>((Exposure!BG87*Exposure!BI87-1)*InputData!CH86+1)</f>
        <v>1</v>
      </c>
      <c r="T86" s="89">
        <f t="shared" si="56"/>
        <v>0</v>
      </c>
      <c r="U86" s="10">
        <f t="shared" si="44"/>
        <v>0</v>
      </c>
      <c r="V86" s="10">
        <f t="shared" si="45"/>
        <v>0</v>
      </c>
      <c r="W86" s="91">
        <f t="shared" si="46"/>
        <v>0</v>
      </c>
      <c r="X86" s="81">
        <f t="shared" si="47"/>
        <v>0</v>
      </c>
      <c r="Y86" s="81">
        <f t="shared" si="57"/>
        <v>0</v>
      </c>
      <c r="Z86" s="81">
        <f t="shared" si="48"/>
        <v>1</v>
      </c>
      <c r="AA86" s="81">
        <f t="shared" si="49"/>
        <v>1</v>
      </c>
      <c r="AB86" s="82">
        <f t="shared" si="63"/>
        <v>0</v>
      </c>
      <c r="AC86" s="11">
        <f t="shared" si="64"/>
        <v>0</v>
      </c>
      <c r="AD86" s="81">
        <f t="shared" si="65"/>
        <v>0</v>
      </c>
      <c r="AE86" s="11">
        <f t="shared" si="50"/>
        <v>0</v>
      </c>
      <c r="AF86" s="11">
        <f t="shared" si="51"/>
        <v>0</v>
      </c>
      <c r="AG86" s="11">
        <f t="shared" si="58"/>
        <v>0</v>
      </c>
      <c r="AH86" s="81">
        <f t="shared" si="52"/>
        <v>0</v>
      </c>
      <c r="AI86" s="81">
        <f t="shared" si="53"/>
        <v>0</v>
      </c>
      <c r="AJ86" s="82">
        <f t="shared" si="66"/>
        <v>0</v>
      </c>
      <c r="AK86" s="118">
        <f t="shared" si="67"/>
        <v>0</v>
      </c>
      <c r="AL86" s="118">
        <f t="shared" si="68"/>
        <v>0</v>
      </c>
      <c r="AM86" s="120">
        <f>AK86*InputData!M86</f>
        <v>0</v>
      </c>
      <c r="AN86" s="123">
        <f>AK86*LifeTable!G86*InputData!N86*EXP(-InputData!$BT$5*(B86-InputData!$B$1))</f>
        <v>0</v>
      </c>
      <c r="AO86" s="1026">
        <f>C86*(1-Q86)*LifeTable!G86</f>
        <v>0</v>
      </c>
      <c r="AP86" s="1027">
        <f>R86*LifeTable!G86</f>
        <v>0</v>
      </c>
      <c r="AQ86" s="1026">
        <f>T86*(1-AH86)*LifeTable!P86</f>
        <v>0</v>
      </c>
      <c r="AR86" s="708">
        <f>AI86*LifeTable!P86</f>
        <v>0</v>
      </c>
      <c r="AS86" s="1028">
        <f>(AQ86-AO86)*EXP(-InputData!$BT$6*(B86-InputData!$B$1))</f>
        <v>0</v>
      </c>
      <c r="AT86" s="58">
        <f>(AR86-AP86)*EXP(-InputData!$BT$6*(B86-InputData!$B$1))</f>
        <v>0</v>
      </c>
      <c r="AU86">
        <v>81</v>
      </c>
    </row>
    <row r="87" spans="1:47">
      <c r="A87" t="s">
        <v>13</v>
      </c>
      <c r="B87">
        <f t="shared" si="59"/>
        <v>179</v>
      </c>
      <c r="C87" s="80">
        <f>InputData!K87*InputData!BY87</f>
        <v>0</v>
      </c>
      <c r="D87" s="81">
        <v>0</v>
      </c>
      <c r="E87" s="13">
        <f>InputData!L87*InputData!CD87</f>
        <v>0</v>
      </c>
      <c r="F87" s="81">
        <v>0</v>
      </c>
      <c r="G87" s="82">
        <f t="shared" si="37"/>
        <v>0</v>
      </c>
      <c r="H87" s="81">
        <f t="shared" si="54"/>
        <v>0</v>
      </c>
      <c r="I87" s="81">
        <f t="shared" si="38"/>
        <v>1</v>
      </c>
      <c r="J87" s="81">
        <f t="shared" si="39"/>
        <v>1</v>
      </c>
      <c r="K87" s="82">
        <f t="shared" si="60"/>
        <v>0</v>
      </c>
      <c r="L87" s="11">
        <f t="shared" si="61"/>
        <v>0</v>
      </c>
      <c r="M87" s="81">
        <f t="shared" si="62"/>
        <v>0</v>
      </c>
      <c r="N87" s="11">
        <f t="shared" si="40"/>
        <v>0</v>
      </c>
      <c r="O87" s="11">
        <f t="shared" si="41"/>
        <v>0</v>
      </c>
      <c r="P87" s="11">
        <f t="shared" si="55"/>
        <v>0</v>
      </c>
      <c r="Q87" s="81">
        <f t="shared" si="42"/>
        <v>0</v>
      </c>
      <c r="R87" s="81">
        <f t="shared" si="43"/>
        <v>0</v>
      </c>
      <c r="S87" s="596">
        <f>((Exposure!BG88*Exposure!BI88-1)*InputData!CH87+1)</f>
        <v>1</v>
      </c>
      <c r="T87" s="89">
        <f t="shared" si="56"/>
        <v>0</v>
      </c>
      <c r="U87" s="10">
        <f t="shared" si="44"/>
        <v>0</v>
      </c>
      <c r="V87" s="10">
        <f t="shared" si="45"/>
        <v>0</v>
      </c>
      <c r="W87" s="91">
        <f t="shared" si="46"/>
        <v>0</v>
      </c>
      <c r="X87" s="81">
        <f t="shared" si="47"/>
        <v>0</v>
      </c>
      <c r="Y87" s="81">
        <f t="shared" si="57"/>
        <v>0</v>
      </c>
      <c r="Z87" s="81">
        <f t="shared" si="48"/>
        <v>1</v>
      </c>
      <c r="AA87" s="81">
        <f t="shared" si="49"/>
        <v>1</v>
      </c>
      <c r="AB87" s="82">
        <f t="shared" si="63"/>
        <v>0</v>
      </c>
      <c r="AC87" s="11">
        <f t="shared" si="64"/>
        <v>0</v>
      </c>
      <c r="AD87" s="81">
        <f t="shared" si="65"/>
        <v>0</v>
      </c>
      <c r="AE87" s="11">
        <f t="shared" si="50"/>
        <v>0</v>
      </c>
      <c r="AF87" s="11">
        <f t="shared" si="51"/>
        <v>0</v>
      </c>
      <c r="AG87" s="11">
        <f t="shared" si="58"/>
        <v>0</v>
      </c>
      <c r="AH87" s="81">
        <f t="shared" si="52"/>
        <v>0</v>
      </c>
      <c r="AI87" s="81">
        <f t="shared" si="53"/>
        <v>0</v>
      </c>
      <c r="AJ87" s="82">
        <f t="shared" si="66"/>
        <v>0</v>
      </c>
      <c r="AK87" s="118">
        <f t="shared" si="67"/>
        <v>0</v>
      </c>
      <c r="AL87" s="118">
        <f t="shared" si="68"/>
        <v>0</v>
      </c>
      <c r="AM87" s="120">
        <f>AK87*InputData!M87</f>
        <v>0</v>
      </c>
      <c r="AN87" s="123">
        <f>AK87*LifeTable!G87*InputData!N87*EXP(-InputData!$BT$5*(B87-InputData!$B$1))</f>
        <v>0</v>
      </c>
      <c r="AO87" s="1026">
        <f>C87*(1-Q87)*LifeTable!G87</f>
        <v>0</v>
      </c>
      <c r="AP87" s="1027">
        <f>R87*LifeTable!G87</f>
        <v>0</v>
      </c>
      <c r="AQ87" s="1026">
        <f>T87*(1-AH87)*LifeTable!P87</f>
        <v>0</v>
      </c>
      <c r="AR87" s="708">
        <f>AI87*LifeTable!P87</f>
        <v>0</v>
      </c>
      <c r="AS87" s="1028">
        <f>(AQ87-AO87)*EXP(-InputData!$BT$6*(B87-InputData!$B$1))</f>
        <v>0</v>
      </c>
      <c r="AT87" s="58">
        <f>(AR87-AP87)*EXP(-InputData!$BT$6*(B87-InputData!$B$1))</f>
        <v>0</v>
      </c>
      <c r="AU87">
        <v>82</v>
      </c>
    </row>
    <row r="88" spans="1:47">
      <c r="A88" t="s">
        <v>13</v>
      </c>
      <c r="B88">
        <f t="shared" si="59"/>
        <v>180</v>
      </c>
      <c r="C88" s="80">
        <f>InputData!K88*InputData!BY88</f>
        <v>0</v>
      </c>
      <c r="D88" s="81">
        <v>0</v>
      </c>
      <c r="E88" s="13">
        <f>InputData!L88*InputData!CD88</f>
        <v>0</v>
      </c>
      <c r="F88" s="81">
        <v>0</v>
      </c>
      <c r="G88" s="82">
        <f t="shared" si="37"/>
        <v>0</v>
      </c>
      <c r="H88" s="81">
        <f t="shared" si="54"/>
        <v>0</v>
      </c>
      <c r="I88" s="81">
        <f t="shared" si="38"/>
        <v>1</v>
      </c>
      <c r="J88" s="81">
        <f t="shared" si="39"/>
        <v>1</v>
      </c>
      <c r="K88" s="82">
        <f t="shared" si="60"/>
        <v>0</v>
      </c>
      <c r="L88" s="11">
        <f t="shared" si="61"/>
        <v>0</v>
      </c>
      <c r="M88" s="81">
        <f t="shared" si="62"/>
        <v>0</v>
      </c>
      <c r="N88" s="11">
        <f t="shared" si="40"/>
        <v>0</v>
      </c>
      <c r="O88" s="11">
        <f t="shared" si="41"/>
        <v>0</v>
      </c>
      <c r="P88" s="11">
        <f t="shared" si="55"/>
        <v>0</v>
      </c>
      <c r="Q88" s="81">
        <f t="shared" si="42"/>
        <v>0</v>
      </c>
      <c r="R88" s="81">
        <f t="shared" si="43"/>
        <v>0</v>
      </c>
      <c r="S88" s="596">
        <f>((Exposure!BG89*Exposure!BI89-1)*InputData!CH88+1)</f>
        <v>1</v>
      </c>
      <c r="T88" s="89">
        <f t="shared" si="56"/>
        <v>0</v>
      </c>
      <c r="U88" s="10">
        <f t="shared" si="44"/>
        <v>0</v>
      </c>
      <c r="V88" s="10">
        <f t="shared" si="45"/>
        <v>0</v>
      </c>
      <c r="W88" s="91">
        <f t="shared" si="46"/>
        <v>0</v>
      </c>
      <c r="X88" s="81">
        <f t="shared" si="47"/>
        <v>0</v>
      </c>
      <c r="Y88" s="81">
        <f t="shared" si="57"/>
        <v>0</v>
      </c>
      <c r="Z88" s="81">
        <f t="shared" si="48"/>
        <v>1</v>
      </c>
      <c r="AA88" s="81">
        <f t="shared" si="49"/>
        <v>1</v>
      </c>
      <c r="AB88" s="82">
        <f t="shared" si="63"/>
        <v>0</v>
      </c>
      <c r="AC88" s="11">
        <f t="shared" si="64"/>
        <v>0</v>
      </c>
      <c r="AD88" s="81">
        <f t="shared" si="65"/>
        <v>0</v>
      </c>
      <c r="AE88" s="11">
        <f t="shared" si="50"/>
        <v>0</v>
      </c>
      <c r="AF88" s="11">
        <f t="shared" si="51"/>
        <v>0</v>
      </c>
      <c r="AG88" s="11">
        <f t="shared" si="58"/>
        <v>0</v>
      </c>
      <c r="AH88" s="81">
        <f t="shared" si="52"/>
        <v>0</v>
      </c>
      <c r="AI88" s="81">
        <f t="shared" si="53"/>
        <v>0</v>
      </c>
      <c r="AJ88" s="82">
        <f t="shared" si="66"/>
        <v>0</v>
      </c>
      <c r="AK88" s="118">
        <f t="shared" si="67"/>
        <v>0</v>
      </c>
      <c r="AL88" s="118">
        <f t="shared" si="68"/>
        <v>0</v>
      </c>
      <c r="AM88" s="120">
        <f>AK88*InputData!M88</f>
        <v>0</v>
      </c>
      <c r="AN88" s="123">
        <f>AK88*LifeTable!G88*InputData!N88*EXP(-InputData!$BT$5*(B88-InputData!$B$1))</f>
        <v>0</v>
      </c>
      <c r="AO88" s="1026">
        <f>C88*(1-Q88)*LifeTable!G88</f>
        <v>0</v>
      </c>
      <c r="AP88" s="1027">
        <f>R88*LifeTable!G88</f>
        <v>0</v>
      </c>
      <c r="AQ88" s="1026">
        <f>T88*(1-AH88)*LifeTable!P88</f>
        <v>0</v>
      </c>
      <c r="AR88" s="708">
        <f>AI88*LifeTable!P88</f>
        <v>0</v>
      </c>
      <c r="AS88" s="1028">
        <f>(AQ88-AO88)*EXP(-InputData!$BT$6*(B88-InputData!$B$1))</f>
        <v>0</v>
      </c>
      <c r="AT88" s="58">
        <f>(AR88-AP88)*EXP(-InputData!$BT$6*(B88-InputData!$B$1))</f>
        <v>0</v>
      </c>
      <c r="AU88">
        <v>83</v>
      </c>
    </row>
    <row r="89" spans="1:47">
      <c r="A89" t="s">
        <v>13</v>
      </c>
      <c r="B89">
        <f t="shared" si="59"/>
        <v>181</v>
      </c>
      <c r="C89" s="80">
        <f>InputData!K89*InputData!BY89</f>
        <v>0</v>
      </c>
      <c r="D89" s="81">
        <v>0</v>
      </c>
      <c r="E89" s="13">
        <f>InputData!L89*InputData!CD89</f>
        <v>0</v>
      </c>
      <c r="F89" s="81">
        <v>0</v>
      </c>
      <c r="G89" s="82">
        <f t="shared" si="37"/>
        <v>0</v>
      </c>
      <c r="H89" s="81">
        <f t="shared" si="54"/>
        <v>0</v>
      </c>
      <c r="I89" s="81">
        <f t="shared" si="38"/>
        <v>1</v>
      </c>
      <c r="J89" s="81">
        <f t="shared" si="39"/>
        <v>1</v>
      </c>
      <c r="K89" s="82">
        <f t="shared" si="60"/>
        <v>0</v>
      </c>
      <c r="L89" s="11">
        <f t="shared" si="61"/>
        <v>0</v>
      </c>
      <c r="M89" s="81">
        <f t="shared" si="62"/>
        <v>0</v>
      </c>
      <c r="N89" s="11">
        <f t="shared" si="40"/>
        <v>0</v>
      </c>
      <c r="O89" s="11">
        <f t="shared" si="41"/>
        <v>0</v>
      </c>
      <c r="P89" s="11">
        <f t="shared" si="55"/>
        <v>0</v>
      </c>
      <c r="Q89" s="81">
        <f t="shared" si="42"/>
        <v>0</v>
      </c>
      <c r="R89" s="81">
        <f t="shared" si="43"/>
        <v>0</v>
      </c>
      <c r="S89" s="596">
        <f>((Exposure!BG90*Exposure!BI90-1)*InputData!CH89+1)</f>
        <v>1</v>
      </c>
      <c r="T89" s="89">
        <f t="shared" si="56"/>
        <v>0</v>
      </c>
      <c r="U89" s="10">
        <f t="shared" si="44"/>
        <v>0</v>
      </c>
      <c r="V89" s="10">
        <f t="shared" si="45"/>
        <v>0</v>
      </c>
      <c r="W89" s="91">
        <f t="shared" si="46"/>
        <v>0</v>
      </c>
      <c r="X89" s="81">
        <f t="shared" si="47"/>
        <v>0</v>
      </c>
      <c r="Y89" s="81">
        <f t="shared" si="57"/>
        <v>0</v>
      </c>
      <c r="Z89" s="81">
        <f t="shared" si="48"/>
        <v>1</v>
      </c>
      <c r="AA89" s="81">
        <f t="shared" si="49"/>
        <v>1</v>
      </c>
      <c r="AB89" s="82">
        <f t="shared" si="63"/>
        <v>0</v>
      </c>
      <c r="AC89" s="11">
        <f t="shared" si="64"/>
        <v>0</v>
      </c>
      <c r="AD89" s="81">
        <f t="shared" si="65"/>
        <v>0</v>
      </c>
      <c r="AE89" s="11">
        <f t="shared" si="50"/>
        <v>0</v>
      </c>
      <c r="AF89" s="11">
        <f t="shared" si="51"/>
        <v>0</v>
      </c>
      <c r="AG89" s="11">
        <f t="shared" si="58"/>
        <v>0</v>
      </c>
      <c r="AH89" s="81">
        <f t="shared" si="52"/>
        <v>0</v>
      </c>
      <c r="AI89" s="81">
        <f t="shared" si="53"/>
        <v>0</v>
      </c>
      <c r="AJ89" s="82">
        <f t="shared" si="66"/>
        <v>0</v>
      </c>
      <c r="AK89" s="118">
        <f t="shared" si="67"/>
        <v>0</v>
      </c>
      <c r="AL89" s="118">
        <f t="shared" si="68"/>
        <v>0</v>
      </c>
      <c r="AM89" s="120">
        <f>AK89*InputData!M89</f>
        <v>0</v>
      </c>
      <c r="AN89" s="123">
        <f>AK89*LifeTable!G89*InputData!N89*EXP(-InputData!$BT$5*(B89-InputData!$B$1))</f>
        <v>0</v>
      </c>
      <c r="AO89" s="1026">
        <f>C89*(1-Q89)*LifeTable!G89</f>
        <v>0</v>
      </c>
      <c r="AP89" s="1027">
        <f>R89*LifeTable!G89</f>
        <v>0</v>
      </c>
      <c r="AQ89" s="1026">
        <f>T89*(1-AH89)*LifeTable!P89</f>
        <v>0</v>
      </c>
      <c r="AR89" s="708">
        <f>AI89*LifeTable!P89</f>
        <v>0</v>
      </c>
      <c r="AS89" s="1028">
        <f>(AQ89-AO89)*EXP(-InputData!$BT$6*(B89-InputData!$B$1))</f>
        <v>0</v>
      </c>
      <c r="AT89" s="58">
        <f>(AR89-AP89)*EXP(-InputData!$BT$6*(B89-InputData!$B$1))</f>
        <v>0</v>
      </c>
      <c r="AU89">
        <v>84</v>
      </c>
    </row>
    <row r="90" spans="1:47">
      <c r="A90" t="s">
        <v>13</v>
      </c>
      <c r="B90">
        <f t="shared" si="59"/>
        <v>182</v>
      </c>
      <c r="C90" s="80">
        <f>InputData!K90*InputData!BY90</f>
        <v>0</v>
      </c>
      <c r="D90" s="81">
        <v>0</v>
      </c>
      <c r="E90" s="13">
        <f>InputData!L90*InputData!CD90</f>
        <v>0</v>
      </c>
      <c r="F90" s="81">
        <v>0</v>
      </c>
      <c r="G90" s="82">
        <f t="shared" si="37"/>
        <v>0</v>
      </c>
      <c r="H90" s="81">
        <f t="shared" si="54"/>
        <v>0</v>
      </c>
      <c r="I90" s="81">
        <f t="shared" si="38"/>
        <v>1</v>
      </c>
      <c r="J90" s="81">
        <f t="shared" si="39"/>
        <v>1</v>
      </c>
      <c r="K90" s="82">
        <f t="shared" si="60"/>
        <v>0</v>
      </c>
      <c r="L90" s="11">
        <f t="shared" si="61"/>
        <v>0</v>
      </c>
      <c r="M90" s="81">
        <f t="shared" si="62"/>
        <v>0</v>
      </c>
      <c r="N90" s="11">
        <f t="shared" si="40"/>
        <v>0</v>
      </c>
      <c r="O90" s="11">
        <f t="shared" si="41"/>
        <v>0</v>
      </c>
      <c r="P90" s="11">
        <f t="shared" si="55"/>
        <v>0</v>
      </c>
      <c r="Q90" s="81">
        <f t="shared" si="42"/>
        <v>0</v>
      </c>
      <c r="R90" s="81">
        <f t="shared" si="43"/>
        <v>0</v>
      </c>
      <c r="S90" s="596">
        <f>((Exposure!BG91*Exposure!BI91-1)*InputData!CH90+1)</f>
        <v>1</v>
      </c>
      <c r="T90" s="89">
        <f t="shared" si="56"/>
        <v>0</v>
      </c>
      <c r="U90" s="10">
        <f t="shared" si="44"/>
        <v>0</v>
      </c>
      <c r="V90" s="10">
        <f t="shared" si="45"/>
        <v>0</v>
      </c>
      <c r="W90" s="91">
        <f t="shared" si="46"/>
        <v>0</v>
      </c>
      <c r="X90" s="81">
        <f t="shared" si="47"/>
        <v>0</v>
      </c>
      <c r="Y90" s="81">
        <f t="shared" si="57"/>
        <v>0</v>
      </c>
      <c r="Z90" s="81">
        <f t="shared" si="48"/>
        <v>1</v>
      </c>
      <c r="AA90" s="81">
        <f t="shared" si="49"/>
        <v>1</v>
      </c>
      <c r="AB90" s="82">
        <f t="shared" si="63"/>
        <v>0</v>
      </c>
      <c r="AC90" s="11">
        <f t="shared" si="64"/>
        <v>0</v>
      </c>
      <c r="AD90" s="81">
        <f t="shared" si="65"/>
        <v>0</v>
      </c>
      <c r="AE90" s="11">
        <f t="shared" si="50"/>
        <v>0</v>
      </c>
      <c r="AF90" s="11">
        <f t="shared" si="51"/>
        <v>0</v>
      </c>
      <c r="AG90" s="11">
        <f t="shared" si="58"/>
        <v>0</v>
      </c>
      <c r="AH90" s="81">
        <f t="shared" si="52"/>
        <v>0</v>
      </c>
      <c r="AI90" s="81">
        <f t="shared" si="53"/>
        <v>0</v>
      </c>
      <c r="AJ90" s="82">
        <f t="shared" si="66"/>
        <v>0</v>
      </c>
      <c r="AK90" s="118">
        <f t="shared" si="67"/>
        <v>0</v>
      </c>
      <c r="AL90" s="118">
        <f t="shared" si="68"/>
        <v>0</v>
      </c>
      <c r="AM90" s="120">
        <f>AK90*InputData!M90</f>
        <v>0</v>
      </c>
      <c r="AN90" s="123">
        <f>AK90*LifeTable!G90*InputData!N90*EXP(-InputData!$BT$5*(B90-InputData!$B$1))</f>
        <v>0</v>
      </c>
      <c r="AO90" s="1026">
        <f>C90*(1-Q90)*LifeTable!G90</f>
        <v>0</v>
      </c>
      <c r="AP90" s="1027">
        <f>R90*LifeTable!G90</f>
        <v>0</v>
      </c>
      <c r="AQ90" s="1026">
        <f>T90*(1-AH90)*LifeTable!P90</f>
        <v>0</v>
      </c>
      <c r="AR90" s="708">
        <f>AI90*LifeTable!P90</f>
        <v>0</v>
      </c>
      <c r="AS90" s="1028">
        <f>(AQ90-AO90)*EXP(-InputData!$BT$6*(B90-InputData!$B$1))</f>
        <v>0</v>
      </c>
      <c r="AT90" s="58">
        <f>(AR90-AP90)*EXP(-InputData!$BT$6*(B90-InputData!$B$1))</f>
        <v>0</v>
      </c>
      <c r="AU90">
        <v>85</v>
      </c>
    </row>
    <row r="91" spans="1:47">
      <c r="A91" t="s">
        <v>13</v>
      </c>
      <c r="B91">
        <f t="shared" si="59"/>
        <v>183</v>
      </c>
      <c r="C91" s="80">
        <f>InputData!K91*InputData!BY91</f>
        <v>0</v>
      </c>
      <c r="D91" s="81">
        <v>0</v>
      </c>
      <c r="E91" s="13">
        <f>InputData!L91*InputData!CD91</f>
        <v>0</v>
      </c>
      <c r="F91" s="81">
        <v>0</v>
      </c>
      <c r="G91" s="82">
        <f t="shared" si="37"/>
        <v>0</v>
      </c>
      <c r="H91" s="81">
        <f t="shared" si="54"/>
        <v>0</v>
      </c>
      <c r="I91" s="81">
        <f t="shared" si="38"/>
        <v>1</v>
      </c>
      <c r="J91" s="81">
        <f t="shared" si="39"/>
        <v>1</v>
      </c>
      <c r="K91" s="82">
        <f t="shared" si="60"/>
        <v>0</v>
      </c>
      <c r="L91" s="11">
        <f t="shared" si="61"/>
        <v>0</v>
      </c>
      <c r="M91" s="81">
        <f t="shared" si="62"/>
        <v>0</v>
      </c>
      <c r="N91" s="11">
        <f t="shared" si="40"/>
        <v>0</v>
      </c>
      <c r="O91" s="11">
        <f t="shared" si="41"/>
        <v>0</v>
      </c>
      <c r="P91" s="11">
        <f t="shared" si="55"/>
        <v>0</v>
      </c>
      <c r="Q91" s="81">
        <f t="shared" si="42"/>
        <v>0</v>
      </c>
      <c r="R91" s="81">
        <f t="shared" si="43"/>
        <v>0</v>
      </c>
      <c r="S91" s="596">
        <f>((Exposure!BG92*Exposure!BI92-1)*InputData!CH91+1)</f>
        <v>1</v>
      </c>
      <c r="T91" s="89">
        <f t="shared" si="56"/>
        <v>0</v>
      </c>
      <c r="U91" s="10">
        <f t="shared" si="44"/>
        <v>0</v>
      </c>
      <c r="V91" s="10">
        <f t="shared" si="45"/>
        <v>0</v>
      </c>
      <c r="W91" s="91">
        <f t="shared" si="46"/>
        <v>0</v>
      </c>
      <c r="X91" s="81">
        <f t="shared" si="47"/>
        <v>0</v>
      </c>
      <c r="Y91" s="81">
        <f t="shared" si="57"/>
        <v>0</v>
      </c>
      <c r="Z91" s="81">
        <f t="shared" si="48"/>
        <v>1</v>
      </c>
      <c r="AA91" s="81">
        <f t="shared" si="49"/>
        <v>1</v>
      </c>
      <c r="AB91" s="82">
        <f t="shared" si="63"/>
        <v>0</v>
      </c>
      <c r="AC91" s="11">
        <f t="shared" si="64"/>
        <v>0</v>
      </c>
      <c r="AD91" s="81">
        <f t="shared" si="65"/>
        <v>0</v>
      </c>
      <c r="AE91" s="11">
        <f t="shared" si="50"/>
        <v>0</v>
      </c>
      <c r="AF91" s="11">
        <f t="shared" si="51"/>
        <v>0</v>
      </c>
      <c r="AG91" s="11">
        <f t="shared" si="58"/>
        <v>0</v>
      </c>
      <c r="AH91" s="81">
        <f t="shared" si="52"/>
        <v>0</v>
      </c>
      <c r="AI91" s="81">
        <f t="shared" si="53"/>
        <v>0</v>
      </c>
      <c r="AJ91" s="82">
        <f t="shared" si="66"/>
        <v>0</v>
      </c>
      <c r="AK91" s="118">
        <f t="shared" si="67"/>
        <v>0</v>
      </c>
      <c r="AL91" s="118">
        <f t="shared" si="68"/>
        <v>0</v>
      </c>
      <c r="AM91" s="120">
        <f>AK91*InputData!M91</f>
        <v>0</v>
      </c>
      <c r="AN91" s="123">
        <f>AK91*LifeTable!G91*InputData!N91*EXP(-InputData!$BT$5*(B91-InputData!$B$1))</f>
        <v>0</v>
      </c>
      <c r="AO91" s="1026">
        <f>C91*(1-Q91)*LifeTable!G91</f>
        <v>0</v>
      </c>
      <c r="AP91" s="1027">
        <f>R91*LifeTable!G91</f>
        <v>0</v>
      </c>
      <c r="AQ91" s="1026">
        <f>T91*(1-AH91)*LifeTable!P91</f>
        <v>0</v>
      </c>
      <c r="AR91" s="708">
        <f>AI91*LifeTable!P91</f>
        <v>0</v>
      </c>
      <c r="AS91" s="1028">
        <f>(AQ91-AO91)*EXP(-InputData!$BT$6*(B91-InputData!$B$1))</f>
        <v>0</v>
      </c>
      <c r="AT91" s="58">
        <f>(AR91-AP91)*EXP(-InputData!$BT$6*(B91-InputData!$B$1))</f>
        <v>0</v>
      </c>
      <c r="AU91">
        <v>86</v>
      </c>
    </row>
    <row r="92" spans="1:47">
      <c r="A92" t="s">
        <v>13</v>
      </c>
      <c r="B92">
        <f t="shared" si="59"/>
        <v>184</v>
      </c>
      <c r="C92" s="80">
        <f>InputData!K92*InputData!BY92</f>
        <v>0</v>
      </c>
      <c r="D92" s="81">
        <v>0</v>
      </c>
      <c r="E92" s="13">
        <f>InputData!L92*InputData!CD92</f>
        <v>0</v>
      </c>
      <c r="F92" s="81">
        <v>0</v>
      </c>
      <c r="G92" s="82">
        <f t="shared" si="37"/>
        <v>0</v>
      </c>
      <c r="H92" s="81">
        <f t="shared" si="54"/>
        <v>0</v>
      </c>
      <c r="I92" s="81">
        <f t="shared" si="38"/>
        <v>1</v>
      </c>
      <c r="J92" s="81">
        <f t="shared" si="39"/>
        <v>1</v>
      </c>
      <c r="K92" s="82">
        <f t="shared" si="60"/>
        <v>0</v>
      </c>
      <c r="L92" s="11">
        <f t="shared" si="61"/>
        <v>0</v>
      </c>
      <c r="M92" s="81">
        <f t="shared" si="62"/>
        <v>0</v>
      </c>
      <c r="N92" s="11">
        <f t="shared" si="40"/>
        <v>0</v>
      </c>
      <c r="O92" s="11">
        <f t="shared" si="41"/>
        <v>0</v>
      </c>
      <c r="P92" s="11">
        <f t="shared" si="55"/>
        <v>0</v>
      </c>
      <c r="Q92" s="81">
        <f t="shared" si="42"/>
        <v>0</v>
      </c>
      <c r="R92" s="81">
        <f t="shared" si="43"/>
        <v>0</v>
      </c>
      <c r="S92" s="596">
        <f>((Exposure!BG93*Exposure!BI93-1)*InputData!CH92+1)</f>
        <v>1</v>
      </c>
      <c r="T92" s="89">
        <f t="shared" si="56"/>
        <v>0</v>
      </c>
      <c r="U92" s="10">
        <f t="shared" si="44"/>
        <v>0</v>
      </c>
      <c r="V92" s="10">
        <f t="shared" si="45"/>
        <v>0</v>
      </c>
      <c r="W92" s="91">
        <f t="shared" si="46"/>
        <v>0</v>
      </c>
      <c r="X92" s="81">
        <f t="shared" si="47"/>
        <v>0</v>
      </c>
      <c r="Y92" s="81">
        <f t="shared" si="57"/>
        <v>0</v>
      </c>
      <c r="Z92" s="81">
        <f t="shared" si="48"/>
        <v>1</v>
      </c>
      <c r="AA92" s="81">
        <f t="shared" si="49"/>
        <v>1</v>
      </c>
      <c r="AB92" s="82">
        <f t="shared" si="63"/>
        <v>0</v>
      </c>
      <c r="AC92" s="11">
        <f t="shared" si="64"/>
        <v>0</v>
      </c>
      <c r="AD92" s="81">
        <f t="shared" si="65"/>
        <v>0</v>
      </c>
      <c r="AE92" s="11">
        <f t="shared" si="50"/>
        <v>0</v>
      </c>
      <c r="AF92" s="11">
        <f t="shared" si="51"/>
        <v>0</v>
      </c>
      <c r="AG92" s="11">
        <f t="shared" si="58"/>
        <v>0</v>
      </c>
      <c r="AH92" s="81">
        <f t="shared" si="52"/>
        <v>0</v>
      </c>
      <c r="AI92" s="81">
        <f t="shared" si="53"/>
        <v>0</v>
      </c>
      <c r="AJ92" s="82">
        <f t="shared" si="66"/>
        <v>0</v>
      </c>
      <c r="AK92" s="118">
        <f t="shared" si="67"/>
        <v>0</v>
      </c>
      <c r="AL92" s="118">
        <f t="shared" si="68"/>
        <v>0</v>
      </c>
      <c r="AM92" s="120">
        <f>AK92*InputData!M92</f>
        <v>0</v>
      </c>
      <c r="AN92" s="123">
        <f>AK92*LifeTable!G92*InputData!N92*EXP(-InputData!$BT$5*(B92-InputData!$B$1))</f>
        <v>0</v>
      </c>
      <c r="AO92" s="1026">
        <f>C92*(1-Q92)*LifeTable!G92</f>
        <v>0</v>
      </c>
      <c r="AP92" s="1027">
        <f>R92*LifeTable!G92</f>
        <v>0</v>
      </c>
      <c r="AQ92" s="1026">
        <f>T92*(1-AH92)*LifeTable!P92</f>
        <v>0</v>
      </c>
      <c r="AR92" s="708">
        <f>AI92*LifeTable!P92</f>
        <v>0</v>
      </c>
      <c r="AS92" s="1028">
        <f>(AQ92-AO92)*EXP(-InputData!$BT$6*(B92-InputData!$B$1))</f>
        <v>0</v>
      </c>
      <c r="AT92" s="58">
        <f>(AR92-AP92)*EXP(-InputData!$BT$6*(B92-InputData!$B$1))</f>
        <v>0</v>
      </c>
      <c r="AU92">
        <v>87</v>
      </c>
    </row>
    <row r="93" spans="1:47">
      <c r="A93" t="s">
        <v>13</v>
      </c>
      <c r="B93">
        <f t="shared" si="59"/>
        <v>185</v>
      </c>
      <c r="C93" s="80">
        <f>InputData!K93*InputData!BY93</f>
        <v>0</v>
      </c>
      <c r="D93" s="81">
        <v>0</v>
      </c>
      <c r="E93" s="13">
        <f>InputData!L93*InputData!CD93</f>
        <v>0</v>
      </c>
      <c r="F93" s="81">
        <v>0</v>
      </c>
      <c r="G93" s="82">
        <f t="shared" si="37"/>
        <v>0</v>
      </c>
      <c r="H93" s="81">
        <f t="shared" si="54"/>
        <v>0</v>
      </c>
      <c r="I93" s="81">
        <f t="shared" si="38"/>
        <v>1</v>
      </c>
      <c r="J93" s="81">
        <f t="shared" si="39"/>
        <v>1</v>
      </c>
      <c r="K93" s="82">
        <f t="shared" si="60"/>
        <v>0</v>
      </c>
      <c r="L93" s="11">
        <f t="shared" si="61"/>
        <v>0</v>
      </c>
      <c r="M93" s="81">
        <f t="shared" si="62"/>
        <v>0</v>
      </c>
      <c r="N93" s="11">
        <f t="shared" si="40"/>
        <v>0</v>
      </c>
      <c r="O93" s="11">
        <f t="shared" si="41"/>
        <v>0</v>
      </c>
      <c r="P93" s="11">
        <f t="shared" si="55"/>
        <v>0</v>
      </c>
      <c r="Q93" s="81">
        <f t="shared" si="42"/>
        <v>0</v>
      </c>
      <c r="R93" s="81">
        <f t="shared" si="43"/>
        <v>0</v>
      </c>
      <c r="S93" s="596">
        <f>((Exposure!BG94*Exposure!BI94-1)*InputData!CH93+1)</f>
        <v>1</v>
      </c>
      <c r="T93" s="89">
        <f t="shared" si="56"/>
        <v>0</v>
      </c>
      <c r="U93" s="10">
        <f t="shared" si="44"/>
        <v>0</v>
      </c>
      <c r="V93" s="10">
        <f t="shared" si="45"/>
        <v>0</v>
      </c>
      <c r="W93" s="91">
        <f t="shared" si="46"/>
        <v>0</v>
      </c>
      <c r="X93" s="81">
        <f t="shared" si="47"/>
        <v>0</v>
      </c>
      <c r="Y93" s="81">
        <f t="shared" si="57"/>
        <v>0</v>
      </c>
      <c r="Z93" s="81">
        <f t="shared" si="48"/>
        <v>1</v>
      </c>
      <c r="AA93" s="81">
        <f t="shared" si="49"/>
        <v>1</v>
      </c>
      <c r="AB93" s="82">
        <f t="shared" si="63"/>
        <v>0</v>
      </c>
      <c r="AC93" s="11">
        <f t="shared" si="64"/>
        <v>0</v>
      </c>
      <c r="AD93" s="81">
        <f t="shared" si="65"/>
        <v>0</v>
      </c>
      <c r="AE93" s="11">
        <f t="shared" si="50"/>
        <v>0</v>
      </c>
      <c r="AF93" s="11">
        <f t="shared" si="51"/>
        <v>0</v>
      </c>
      <c r="AG93" s="11">
        <f t="shared" si="58"/>
        <v>0</v>
      </c>
      <c r="AH93" s="81">
        <f t="shared" si="52"/>
        <v>0</v>
      </c>
      <c r="AI93" s="81">
        <f t="shared" si="53"/>
        <v>0</v>
      </c>
      <c r="AJ93" s="82">
        <f t="shared" si="66"/>
        <v>0</v>
      </c>
      <c r="AK93" s="118">
        <f t="shared" si="67"/>
        <v>0</v>
      </c>
      <c r="AL93" s="118">
        <f t="shared" si="68"/>
        <v>0</v>
      </c>
      <c r="AM93" s="120">
        <f>AK93*InputData!M93</f>
        <v>0</v>
      </c>
      <c r="AN93" s="123">
        <f>AK93*LifeTable!G93*InputData!N93*EXP(-InputData!$BT$5*(B93-InputData!$B$1))</f>
        <v>0</v>
      </c>
      <c r="AO93" s="1026">
        <f>C93*(1-Q93)*LifeTable!G93</f>
        <v>0</v>
      </c>
      <c r="AP93" s="1027">
        <f>R93*LifeTable!G93</f>
        <v>0</v>
      </c>
      <c r="AQ93" s="1026">
        <f>T93*(1-AH93)*LifeTable!P93</f>
        <v>0</v>
      </c>
      <c r="AR93" s="708">
        <f>AI93*LifeTable!P93</f>
        <v>0</v>
      </c>
      <c r="AS93" s="1028">
        <f>(AQ93-AO93)*EXP(-InputData!$BT$6*(B93-InputData!$B$1))</f>
        <v>0</v>
      </c>
      <c r="AT93" s="58">
        <f>(AR93-AP93)*EXP(-InputData!$BT$6*(B93-InputData!$B$1))</f>
        <v>0</v>
      </c>
      <c r="AU93">
        <v>88</v>
      </c>
    </row>
    <row r="94" spans="1:47">
      <c r="A94" t="s">
        <v>13</v>
      </c>
      <c r="B94">
        <f t="shared" si="59"/>
        <v>186</v>
      </c>
      <c r="C94" s="80">
        <f>InputData!K94*InputData!BY94</f>
        <v>0</v>
      </c>
      <c r="D94" s="81">
        <v>0</v>
      </c>
      <c r="E94" s="13">
        <f>InputData!L94*InputData!CD94</f>
        <v>0</v>
      </c>
      <c r="F94" s="81">
        <v>0</v>
      </c>
      <c r="G94" s="82">
        <f t="shared" si="37"/>
        <v>0</v>
      </c>
      <c r="H94" s="81">
        <f t="shared" si="54"/>
        <v>0</v>
      </c>
      <c r="I94" s="81">
        <f t="shared" si="38"/>
        <v>1</v>
      </c>
      <c r="J94" s="81">
        <f t="shared" si="39"/>
        <v>1</v>
      </c>
      <c r="K94" s="82">
        <f t="shared" si="60"/>
        <v>0</v>
      </c>
      <c r="L94" s="11">
        <f t="shared" si="61"/>
        <v>0</v>
      </c>
      <c r="M94" s="81">
        <f t="shared" si="62"/>
        <v>0</v>
      </c>
      <c r="N94" s="11">
        <f t="shared" si="40"/>
        <v>0</v>
      </c>
      <c r="O94" s="11">
        <f t="shared" si="41"/>
        <v>0</v>
      </c>
      <c r="P94" s="11">
        <f t="shared" si="55"/>
        <v>0</v>
      </c>
      <c r="Q94" s="81">
        <f t="shared" si="42"/>
        <v>0</v>
      </c>
      <c r="R94" s="81">
        <f t="shared" si="43"/>
        <v>0</v>
      </c>
      <c r="S94" s="596">
        <f>((Exposure!BG95*Exposure!BI95-1)*InputData!CH94+1)</f>
        <v>1</v>
      </c>
      <c r="T94" s="89">
        <f t="shared" si="56"/>
        <v>0</v>
      </c>
      <c r="U94" s="10">
        <f t="shared" si="44"/>
        <v>0</v>
      </c>
      <c r="V94" s="10">
        <f t="shared" si="45"/>
        <v>0</v>
      </c>
      <c r="W94" s="91">
        <f t="shared" si="46"/>
        <v>0</v>
      </c>
      <c r="X94" s="81">
        <f t="shared" si="47"/>
        <v>0</v>
      </c>
      <c r="Y94" s="81">
        <f t="shared" si="57"/>
        <v>0</v>
      </c>
      <c r="Z94" s="81">
        <f t="shared" si="48"/>
        <v>1</v>
      </c>
      <c r="AA94" s="81">
        <f t="shared" si="49"/>
        <v>1</v>
      </c>
      <c r="AB94" s="82">
        <f t="shared" si="63"/>
        <v>0</v>
      </c>
      <c r="AC94" s="11">
        <f t="shared" si="64"/>
        <v>0</v>
      </c>
      <c r="AD94" s="81">
        <f t="shared" si="65"/>
        <v>0</v>
      </c>
      <c r="AE94" s="11">
        <f t="shared" si="50"/>
        <v>0</v>
      </c>
      <c r="AF94" s="11">
        <f t="shared" si="51"/>
        <v>0</v>
      </c>
      <c r="AG94" s="11">
        <f t="shared" si="58"/>
        <v>0</v>
      </c>
      <c r="AH94" s="81">
        <f t="shared" si="52"/>
        <v>0</v>
      </c>
      <c r="AI94" s="81">
        <f t="shared" si="53"/>
        <v>0</v>
      </c>
      <c r="AJ94" s="82">
        <f t="shared" si="66"/>
        <v>0</v>
      </c>
      <c r="AK94" s="118">
        <f t="shared" si="67"/>
        <v>0</v>
      </c>
      <c r="AL94" s="118">
        <f t="shared" si="68"/>
        <v>0</v>
      </c>
      <c r="AM94" s="120">
        <f>AK94*InputData!M94</f>
        <v>0</v>
      </c>
      <c r="AN94" s="123">
        <f>AK94*LifeTable!G94*InputData!N94*EXP(-InputData!$BT$5*(B94-InputData!$B$1))</f>
        <v>0</v>
      </c>
      <c r="AO94" s="1026">
        <f>C94*(1-Q94)*LifeTable!G94</f>
        <v>0</v>
      </c>
      <c r="AP94" s="1027">
        <f>R94*LifeTable!G94</f>
        <v>0</v>
      </c>
      <c r="AQ94" s="1026">
        <f>T94*(1-AH94)*LifeTable!P94</f>
        <v>0</v>
      </c>
      <c r="AR94" s="708">
        <f>AI94*LifeTable!P94</f>
        <v>0</v>
      </c>
      <c r="AS94" s="1028">
        <f>(AQ94-AO94)*EXP(-InputData!$BT$6*(B94-InputData!$B$1))</f>
        <v>0</v>
      </c>
      <c r="AT94" s="58">
        <f>(AR94-AP94)*EXP(-InputData!$BT$6*(B94-InputData!$B$1))</f>
        <v>0</v>
      </c>
      <c r="AU94">
        <v>89</v>
      </c>
    </row>
    <row r="95" spans="1:47">
      <c r="A95" t="s">
        <v>13</v>
      </c>
      <c r="B95">
        <f t="shared" si="59"/>
        <v>187</v>
      </c>
      <c r="C95" s="80">
        <f>InputData!K95*InputData!BY95</f>
        <v>0</v>
      </c>
      <c r="D95" s="81">
        <v>0</v>
      </c>
      <c r="E95" s="13">
        <f>InputData!L95*InputData!CD95</f>
        <v>0</v>
      </c>
      <c r="F95" s="81">
        <v>0</v>
      </c>
      <c r="G95" s="82">
        <f t="shared" si="37"/>
        <v>0</v>
      </c>
      <c r="H95" s="81">
        <f t="shared" si="54"/>
        <v>0</v>
      </c>
      <c r="I95" s="81">
        <f t="shared" si="38"/>
        <v>1</v>
      </c>
      <c r="J95" s="81">
        <f t="shared" si="39"/>
        <v>1</v>
      </c>
      <c r="K95" s="82">
        <f t="shared" si="60"/>
        <v>0</v>
      </c>
      <c r="L95" s="11">
        <f t="shared" si="61"/>
        <v>0</v>
      </c>
      <c r="M95" s="81">
        <f t="shared" si="62"/>
        <v>0</v>
      </c>
      <c r="N95" s="11">
        <f t="shared" si="40"/>
        <v>0</v>
      </c>
      <c r="O95" s="11">
        <f t="shared" si="41"/>
        <v>0</v>
      </c>
      <c r="P95" s="11">
        <f t="shared" si="55"/>
        <v>0</v>
      </c>
      <c r="Q95" s="81">
        <f t="shared" si="42"/>
        <v>0</v>
      </c>
      <c r="R95" s="81">
        <f t="shared" si="43"/>
        <v>0</v>
      </c>
      <c r="S95" s="596">
        <f>((Exposure!BG96*Exposure!BI96-1)*InputData!CH95+1)</f>
        <v>1</v>
      </c>
      <c r="T95" s="89">
        <f t="shared" si="56"/>
        <v>0</v>
      </c>
      <c r="U95" s="10">
        <f t="shared" si="44"/>
        <v>0</v>
      </c>
      <c r="V95" s="10">
        <f t="shared" si="45"/>
        <v>0</v>
      </c>
      <c r="W95" s="91">
        <f t="shared" si="46"/>
        <v>0</v>
      </c>
      <c r="X95" s="81">
        <f t="shared" si="47"/>
        <v>0</v>
      </c>
      <c r="Y95" s="81">
        <f t="shared" si="57"/>
        <v>0</v>
      </c>
      <c r="Z95" s="81">
        <f t="shared" si="48"/>
        <v>1</v>
      </c>
      <c r="AA95" s="81">
        <f t="shared" si="49"/>
        <v>1</v>
      </c>
      <c r="AB95" s="82">
        <f t="shared" si="63"/>
        <v>0</v>
      </c>
      <c r="AC95" s="11">
        <f t="shared" si="64"/>
        <v>0</v>
      </c>
      <c r="AD95" s="81">
        <f t="shared" si="65"/>
        <v>0</v>
      </c>
      <c r="AE95" s="11">
        <f t="shared" si="50"/>
        <v>0</v>
      </c>
      <c r="AF95" s="11">
        <f t="shared" si="51"/>
        <v>0</v>
      </c>
      <c r="AG95" s="11">
        <f t="shared" si="58"/>
        <v>0</v>
      </c>
      <c r="AH95" s="81">
        <f t="shared" si="52"/>
        <v>0</v>
      </c>
      <c r="AI95" s="81">
        <f t="shared" si="53"/>
        <v>0</v>
      </c>
      <c r="AJ95" s="82">
        <f t="shared" si="66"/>
        <v>0</v>
      </c>
      <c r="AK95" s="118">
        <f t="shared" si="67"/>
        <v>0</v>
      </c>
      <c r="AL95" s="118">
        <f t="shared" si="68"/>
        <v>0</v>
      </c>
      <c r="AM95" s="120">
        <f>AK95*InputData!M95</f>
        <v>0</v>
      </c>
      <c r="AN95" s="123">
        <f>AK95*LifeTable!G95*InputData!N95*EXP(-InputData!$BT$5*(B95-InputData!$B$1))</f>
        <v>0</v>
      </c>
      <c r="AO95" s="1026">
        <f>C95*(1-Q95)*LifeTable!G95</f>
        <v>0</v>
      </c>
      <c r="AP95" s="1027">
        <f>R95*LifeTable!G95</f>
        <v>0</v>
      </c>
      <c r="AQ95" s="1026">
        <f>T95*(1-AH95)*LifeTable!P95</f>
        <v>0</v>
      </c>
      <c r="AR95" s="708">
        <f>AI95*LifeTable!P95</f>
        <v>0</v>
      </c>
      <c r="AS95" s="1028">
        <f>(AQ95-AO95)*EXP(-InputData!$BT$6*(B95-InputData!$B$1))</f>
        <v>0</v>
      </c>
      <c r="AT95" s="58">
        <f>(AR95-AP95)*EXP(-InputData!$BT$6*(B95-InputData!$B$1))</f>
        <v>0</v>
      </c>
      <c r="AU95">
        <v>90</v>
      </c>
    </row>
    <row r="96" spans="1:47">
      <c r="A96" t="s">
        <v>13</v>
      </c>
      <c r="B96">
        <f t="shared" si="59"/>
        <v>188</v>
      </c>
      <c r="C96" s="80">
        <f>InputData!K96*InputData!BY96</f>
        <v>0</v>
      </c>
      <c r="D96" s="81">
        <v>0</v>
      </c>
      <c r="E96" s="13">
        <f>InputData!L96*InputData!CD96</f>
        <v>0</v>
      </c>
      <c r="F96" s="81">
        <v>0</v>
      </c>
      <c r="G96" s="82">
        <f t="shared" si="37"/>
        <v>0</v>
      </c>
      <c r="H96" s="81">
        <f t="shared" si="54"/>
        <v>0</v>
      </c>
      <c r="I96" s="81">
        <f t="shared" si="38"/>
        <v>1</v>
      </c>
      <c r="J96" s="81">
        <f t="shared" si="39"/>
        <v>1</v>
      </c>
      <c r="K96" s="82">
        <f t="shared" si="60"/>
        <v>0</v>
      </c>
      <c r="L96" s="11">
        <f t="shared" si="61"/>
        <v>0</v>
      </c>
      <c r="M96" s="81">
        <f t="shared" si="62"/>
        <v>0</v>
      </c>
      <c r="N96" s="11">
        <f t="shared" si="40"/>
        <v>0</v>
      </c>
      <c r="O96" s="11">
        <f t="shared" si="41"/>
        <v>0</v>
      </c>
      <c r="P96" s="11">
        <f t="shared" si="55"/>
        <v>0</v>
      </c>
      <c r="Q96" s="81">
        <f t="shared" si="42"/>
        <v>0</v>
      </c>
      <c r="R96" s="81">
        <f t="shared" si="43"/>
        <v>0</v>
      </c>
      <c r="S96" s="596">
        <f>((Exposure!BG97*Exposure!BI97-1)*InputData!CH96+1)</f>
        <v>1</v>
      </c>
      <c r="T96" s="89">
        <f t="shared" si="56"/>
        <v>0</v>
      </c>
      <c r="U96" s="10">
        <f t="shared" si="44"/>
        <v>0</v>
      </c>
      <c r="V96" s="10">
        <f t="shared" si="45"/>
        <v>0</v>
      </c>
      <c r="W96" s="91">
        <f t="shared" si="46"/>
        <v>0</v>
      </c>
      <c r="X96" s="81">
        <f t="shared" si="47"/>
        <v>0</v>
      </c>
      <c r="Y96" s="81">
        <f t="shared" si="57"/>
        <v>0</v>
      </c>
      <c r="Z96" s="81">
        <f t="shared" si="48"/>
        <v>1</v>
      </c>
      <c r="AA96" s="81">
        <f t="shared" si="49"/>
        <v>1</v>
      </c>
      <c r="AB96" s="82">
        <f t="shared" si="63"/>
        <v>0</v>
      </c>
      <c r="AC96" s="11">
        <f t="shared" si="64"/>
        <v>0</v>
      </c>
      <c r="AD96" s="81">
        <f t="shared" si="65"/>
        <v>0</v>
      </c>
      <c r="AE96" s="11">
        <f t="shared" si="50"/>
        <v>0</v>
      </c>
      <c r="AF96" s="11">
        <f t="shared" si="51"/>
        <v>0</v>
      </c>
      <c r="AG96" s="11">
        <f t="shared" si="58"/>
        <v>0</v>
      </c>
      <c r="AH96" s="81">
        <f t="shared" si="52"/>
        <v>0</v>
      </c>
      <c r="AI96" s="81">
        <f t="shared" si="53"/>
        <v>0</v>
      </c>
      <c r="AJ96" s="82">
        <f t="shared" si="66"/>
        <v>0</v>
      </c>
      <c r="AK96" s="118">
        <f t="shared" si="67"/>
        <v>0</v>
      </c>
      <c r="AL96" s="118">
        <f t="shared" si="68"/>
        <v>0</v>
      </c>
      <c r="AM96" s="120">
        <f>AK96*InputData!M96</f>
        <v>0</v>
      </c>
      <c r="AN96" s="123">
        <f>AK96*LifeTable!G96*InputData!N96*EXP(-InputData!$BT$5*(B96-InputData!$B$1))</f>
        <v>0</v>
      </c>
      <c r="AO96" s="1026">
        <f>C96*(1-Q96)*LifeTable!G96</f>
        <v>0</v>
      </c>
      <c r="AP96" s="1027">
        <f>R96*LifeTable!G96</f>
        <v>0</v>
      </c>
      <c r="AQ96" s="1026">
        <f>T96*(1-AH96)*LifeTable!P96</f>
        <v>0</v>
      </c>
      <c r="AR96" s="708">
        <f>AI96*LifeTable!P96</f>
        <v>0</v>
      </c>
      <c r="AS96" s="1028">
        <f>(AQ96-AO96)*EXP(-InputData!$BT$6*(B96-InputData!$B$1))</f>
        <v>0</v>
      </c>
      <c r="AT96" s="58">
        <f>(AR96-AP96)*EXP(-InputData!$BT$6*(B96-InputData!$B$1))</f>
        <v>0</v>
      </c>
      <c r="AU96">
        <v>91</v>
      </c>
    </row>
    <row r="97" spans="1:47">
      <c r="A97" t="s">
        <v>13</v>
      </c>
      <c r="B97">
        <f t="shared" si="59"/>
        <v>189</v>
      </c>
      <c r="C97" s="80">
        <f>InputData!K97*InputData!BY97</f>
        <v>0</v>
      </c>
      <c r="D97" s="81">
        <v>0</v>
      </c>
      <c r="E97" s="13">
        <f>InputData!L97*InputData!CD97</f>
        <v>0</v>
      </c>
      <c r="F97" s="81">
        <v>0</v>
      </c>
      <c r="G97" s="82">
        <f t="shared" si="37"/>
        <v>0</v>
      </c>
      <c r="H97" s="81">
        <f t="shared" si="54"/>
        <v>0</v>
      </c>
      <c r="I97" s="81">
        <f t="shared" si="38"/>
        <v>1</v>
      </c>
      <c r="J97" s="81">
        <f t="shared" si="39"/>
        <v>1</v>
      </c>
      <c r="K97" s="82">
        <f t="shared" si="60"/>
        <v>0</v>
      </c>
      <c r="L97" s="11">
        <f t="shared" si="61"/>
        <v>0</v>
      </c>
      <c r="M97" s="81">
        <f t="shared" si="62"/>
        <v>0</v>
      </c>
      <c r="N97" s="11">
        <f t="shared" si="40"/>
        <v>0</v>
      </c>
      <c r="O97" s="11">
        <f t="shared" si="41"/>
        <v>0</v>
      </c>
      <c r="P97" s="11">
        <f t="shared" si="55"/>
        <v>0</v>
      </c>
      <c r="Q97" s="81">
        <f t="shared" si="42"/>
        <v>0</v>
      </c>
      <c r="R97" s="81">
        <f t="shared" si="43"/>
        <v>0</v>
      </c>
      <c r="S97" s="596">
        <f>((Exposure!BG98*Exposure!BI98-1)*InputData!CH97+1)</f>
        <v>1</v>
      </c>
      <c r="T97" s="89">
        <f t="shared" si="56"/>
        <v>0</v>
      </c>
      <c r="U97" s="10">
        <f t="shared" si="44"/>
        <v>0</v>
      </c>
      <c r="V97" s="10">
        <f t="shared" si="45"/>
        <v>0</v>
      </c>
      <c r="W97" s="91">
        <f t="shared" si="46"/>
        <v>0</v>
      </c>
      <c r="X97" s="81">
        <f t="shared" si="47"/>
        <v>0</v>
      </c>
      <c r="Y97" s="81">
        <f t="shared" si="57"/>
        <v>0</v>
      </c>
      <c r="Z97" s="81">
        <f t="shared" si="48"/>
        <v>1</v>
      </c>
      <c r="AA97" s="81">
        <f t="shared" si="49"/>
        <v>1</v>
      </c>
      <c r="AB97" s="82">
        <f t="shared" si="63"/>
        <v>0</v>
      </c>
      <c r="AC97" s="11">
        <f t="shared" si="64"/>
        <v>0</v>
      </c>
      <c r="AD97" s="81">
        <f t="shared" si="65"/>
        <v>0</v>
      </c>
      <c r="AE97" s="11">
        <f t="shared" si="50"/>
        <v>0</v>
      </c>
      <c r="AF97" s="11">
        <f t="shared" si="51"/>
        <v>0</v>
      </c>
      <c r="AG97" s="11">
        <f t="shared" si="58"/>
        <v>0</v>
      </c>
      <c r="AH97" s="81">
        <f t="shared" si="52"/>
        <v>0</v>
      </c>
      <c r="AI97" s="81">
        <f t="shared" si="53"/>
        <v>0</v>
      </c>
      <c r="AJ97" s="82">
        <f t="shared" si="66"/>
        <v>0</v>
      </c>
      <c r="AK97" s="118">
        <f t="shared" si="67"/>
        <v>0</v>
      </c>
      <c r="AL97" s="118">
        <f t="shared" si="68"/>
        <v>0</v>
      </c>
      <c r="AM97" s="120">
        <f>AK97*InputData!M97</f>
        <v>0</v>
      </c>
      <c r="AN97" s="123">
        <f>AK97*LifeTable!G97*InputData!N97*EXP(-InputData!$BT$5*(B97-InputData!$B$1))</f>
        <v>0</v>
      </c>
      <c r="AO97" s="1026">
        <f>C97*(1-Q97)*LifeTable!G97</f>
        <v>0</v>
      </c>
      <c r="AP97" s="1027">
        <f>R97*LifeTable!G97</f>
        <v>0</v>
      </c>
      <c r="AQ97" s="1026">
        <f>T97*(1-AH97)*LifeTable!P97</f>
        <v>0</v>
      </c>
      <c r="AR97" s="708">
        <f>AI97*LifeTable!P97</f>
        <v>0</v>
      </c>
      <c r="AS97" s="1028">
        <f>(AQ97-AO97)*EXP(-InputData!$BT$6*(B97-InputData!$B$1))</f>
        <v>0</v>
      </c>
      <c r="AT97" s="58">
        <f>(AR97-AP97)*EXP(-InputData!$BT$6*(B97-InputData!$B$1))</f>
        <v>0</v>
      </c>
      <c r="AU97">
        <v>92</v>
      </c>
    </row>
    <row r="98" spans="1:47">
      <c r="A98" t="s">
        <v>13</v>
      </c>
      <c r="B98">
        <f t="shared" si="59"/>
        <v>190</v>
      </c>
      <c r="C98" s="80">
        <f>InputData!K98*InputData!BY98</f>
        <v>0</v>
      </c>
      <c r="D98" s="81">
        <v>0</v>
      </c>
      <c r="E98" s="13">
        <f>InputData!L98*InputData!CD98</f>
        <v>0</v>
      </c>
      <c r="F98" s="81">
        <v>0</v>
      </c>
      <c r="G98" s="82">
        <f t="shared" si="37"/>
        <v>0</v>
      </c>
      <c r="H98" s="81">
        <f t="shared" si="54"/>
        <v>0</v>
      </c>
      <c r="I98" s="81">
        <f t="shared" si="38"/>
        <v>1</v>
      </c>
      <c r="J98" s="81">
        <f t="shared" si="39"/>
        <v>1</v>
      </c>
      <c r="K98" s="82">
        <f t="shared" si="60"/>
        <v>0</v>
      </c>
      <c r="L98" s="11">
        <f t="shared" si="61"/>
        <v>0</v>
      </c>
      <c r="M98" s="81">
        <f t="shared" si="62"/>
        <v>0</v>
      </c>
      <c r="N98" s="11">
        <f t="shared" si="40"/>
        <v>0</v>
      </c>
      <c r="O98" s="11">
        <f t="shared" si="41"/>
        <v>0</v>
      </c>
      <c r="P98" s="11">
        <f t="shared" si="55"/>
        <v>0</v>
      </c>
      <c r="Q98" s="81">
        <f t="shared" si="42"/>
        <v>0</v>
      </c>
      <c r="R98" s="81">
        <f t="shared" si="43"/>
        <v>0</v>
      </c>
      <c r="S98" s="596">
        <f>((Exposure!BG99*Exposure!BI99-1)*InputData!CH98+1)</f>
        <v>1</v>
      </c>
      <c r="T98" s="89">
        <f t="shared" si="56"/>
        <v>0</v>
      </c>
      <c r="U98" s="10">
        <f t="shared" si="44"/>
        <v>0</v>
      </c>
      <c r="V98" s="10">
        <f t="shared" si="45"/>
        <v>0</v>
      </c>
      <c r="W98" s="91">
        <f t="shared" si="46"/>
        <v>0</v>
      </c>
      <c r="X98" s="81">
        <f t="shared" si="47"/>
        <v>0</v>
      </c>
      <c r="Y98" s="81">
        <f t="shared" si="57"/>
        <v>0</v>
      </c>
      <c r="Z98" s="81">
        <f t="shared" si="48"/>
        <v>1</v>
      </c>
      <c r="AA98" s="81">
        <f t="shared" si="49"/>
        <v>1</v>
      </c>
      <c r="AB98" s="82">
        <f t="shared" si="63"/>
        <v>0</v>
      </c>
      <c r="AC98" s="11">
        <f t="shared" si="64"/>
        <v>0</v>
      </c>
      <c r="AD98" s="81">
        <f t="shared" si="65"/>
        <v>0</v>
      </c>
      <c r="AE98" s="11">
        <f t="shared" si="50"/>
        <v>0</v>
      </c>
      <c r="AF98" s="11">
        <f t="shared" si="51"/>
        <v>0</v>
      </c>
      <c r="AG98" s="11">
        <f t="shared" si="58"/>
        <v>0</v>
      </c>
      <c r="AH98" s="81">
        <f t="shared" si="52"/>
        <v>0</v>
      </c>
      <c r="AI98" s="81">
        <f t="shared" si="53"/>
        <v>0</v>
      </c>
      <c r="AJ98" s="82">
        <f t="shared" si="66"/>
        <v>0</v>
      </c>
      <c r="AK98" s="118">
        <f t="shared" si="67"/>
        <v>0</v>
      </c>
      <c r="AL98" s="118">
        <f t="shared" si="68"/>
        <v>0</v>
      </c>
      <c r="AM98" s="120">
        <f>AK98*InputData!M98</f>
        <v>0</v>
      </c>
      <c r="AN98" s="123">
        <f>AK98*LifeTable!G98*InputData!N98*EXP(-InputData!$BT$5*(B98-InputData!$B$1))</f>
        <v>0</v>
      </c>
      <c r="AO98" s="1026">
        <f>C98*(1-Q98)*LifeTable!G98</f>
        <v>0</v>
      </c>
      <c r="AP98" s="1027">
        <f>R98*LifeTable!G98</f>
        <v>0</v>
      </c>
      <c r="AQ98" s="1026">
        <f>T98*(1-AH98)*LifeTable!P98</f>
        <v>0</v>
      </c>
      <c r="AR98" s="708">
        <f>AI98*LifeTable!P98</f>
        <v>0</v>
      </c>
      <c r="AS98" s="1028">
        <f>(AQ98-AO98)*EXP(-InputData!$BT$6*(B98-InputData!$B$1))</f>
        <v>0</v>
      </c>
      <c r="AT98" s="58">
        <f>(AR98-AP98)*EXP(-InputData!$BT$6*(B98-InputData!$B$1))</f>
        <v>0</v>
      </c>
      <c r="AU98">
        <v>93</v>
      </c>
    </row>
    <row r="99" spans="1:47">
      <c r="A99" t="s">
        <v>13</v>
      </c>
      <c r="B99">
        <f t="shared" si="59"/>
        <v>191</v>
      </c>
      <c r="C99" s="80">
        <f>InputData!K99*InputData!BY99</f>
        <v>0</v>
      </c>
      <c r="D99" s="81">
        <v>0</v>
      </c>
      <c r="E99" s="13">
        <f>InputData!L99*InputData!CD99</f>
        <v>0</v>
      </c>
      <c r="F99" s="81">
        <v>0</v>
      </c>
      <c r="G99" s="82">
        <f t="shared" si="37"/>
        <v>0</v>
      </c>
      <c r="H99" s="81">
        <f t="shared" si="54"/>
        <v>0</v>
      </c>
      <c r="I99" s="81">
        <f t="shared" si="38"/>
        <v>1</v>
      </c>
      <c r="J99" s="81">
        <f t="shared" si="39"/>
        <v>1</v>
      </c>
      <c r="K99" s="82">
        <f t="shared" si="60"/>
        <v>0</v>
      </c>
      <c r="L99" s="11">
        <f t="shared" si="61"/>
        <v>0</v>
      </c>
      <c r="M99" s="81">
        <f t="shared" si="62"/>
        <v>0</v>
      </c>
      <c r="N99" s="11">
        <f t="shared" si="40"/>
        <v>0</v>
      </c>
      <c r="O99" s="11">
        <f t="shared" si="41"/>
        <v>0</v>
      </c>
      <c r="P99" s="11">
        <f t="shared" si="55"/>
        <v>0</v>
      </c>
      <c r="Q99" s="81">
        <f t="shared" si="42"/>
        <v>0</v>
      </c>
      <c r="R99" s="81">
        <f t="shared" si="43"/>
        <v>0</v>
      </c>
      <c r="S99" s="596">
        <f>((Exposure!BG100*Exposure!BI100-1)*InputData!CH99+1)</f>
        <v>1</v>
      </c>
      <c r="T99" s="89">
        <f t="shared" si="56"/>
        <v>0</v>
      </c>
      <c r="U99" s="10">
        <f t="shared" si="44"/>
        <v>0</v>
      </c>
      <c r="V99" s="10">
        <f t="shared" si="45"/>
        <v>0</v>
      </c>
      <c r="W99" s="91">
        <f t="shared" si="46"/>
        <v>0</v>
      </c>
      <c r="X99" s="81">
        <f t="shared" si="47"/>
        <v>0</v>
      </c>
      <c r="Y99" s="81">
        <f t="shared" si="57"/>
        <v>0</v>
      </c>
      <c r="Z99" s="81">
        <f t="shared" si="48"/>
        <v>1</v>
      </c>
      <c r="AA99" s="81">
        <f t="shared" si="49"/>
        <v>1</v>
      </c>
      <c r="AB99" s="82">
        <f t="shared" si="63"/>
        <v>0</v>
      </c>
      <c r="AC99" s="11">
        <f t="shared" si="64"/>
        <v>0</v>
      </c>
      <c r="AD99" s="81">
        <f t="shared" si="65"/>
        <v>0</v>
      </c>
      <c r="AE99" s="11">
        <f t="shared" si="50"/>
        <v>0</v>
      </c>
      <c r="AF99" s="11">
        <f t="shared" si="51"/>
        <v>0</v>
      </c>
      <c r="AG99" s="11">
        <f t="shared" si="58"/>
        <v>0</v>
      </c>
      <c r="AH99" s="81">
        <f t="shared" si="52"/>
        <v>0</v>
      </c>
      <c r="AI99" s="81">
        <f t="shared" si="53"/>
        <v>0</v>
      </c>
      <c r="AJ99" s="82">
        <f t="shared" si="66"/>
        <v>0</v>
      </c>
      <c r="AK99" s="118">
        <f t="shared" si="67"/>
        <v>0</v>
      </c>
      <c r="AL99" s="118">
        <f t="shared" si="68"/>
        <v>0</v>
      </c>
      <c r="AM99" s="120">
        <f>AK99*InputData!M99</f>
        <v>0</v>
      </c>
      <c r="AN99" s="123">
        <f>AK99*LifeTable!G99*InputData!N99*EXP(-InputData!$BT$5*(B99-InputData!$B$1))</f>
        <v>0</v>
      </c>
      <c r="AO99" s="1026">
        <f>C99*(1-Q99)*LifeTable!G99</f>
        <v>0</v>
      </c>
      <c r="AP99" s="1027">
        <f>R99*LifeTable!G99</f>
        <v>0</v>
      </c>
      <c r="AQ99" s="1026">
        <f>T99*(1-AH99)*LifeTable!P99</f>
        <v>0</v>
      </c>
      <c r="AR99" s="708">
        <f>AI99*LifeTable!P99</f>
        <v>0</v>
      </c>
      <c r="AS99" s="1028">
        <f>(AQ99-AO99)*EXP(-InputData!$BT$6*(B99-InputData!$B$1))</f>
        <v>0</v>
      </c>
      <c r="AT99" s="58">
        <f>(AR99-AP99)*EXP(-InputData!$BT$6*(B99-InputData!$B$1))</f>
        <v>0</v>
      </c>
      <c r="AU99">
        <v>94</v>
      </c>
    </row>
    <row r="100" spans="1:47">
      <c r="A100" t="s">
        <v>13</v>
      </c>
      <c r="B100">
        <f t="shared" si="59"/>
        <v>192</v>
      </c>
      <c r="C100" s="80">
        <f>InputData!K100*InputData!BY100</f>
        <v>0</v>
      </c>
      <c r="D100" s="81">
        <v>0</v>
      </c>
      <c r="E100" s="13">
        <f>InputData!L100*InputData!CD100</f>
        <v>0</v>
      </c>
      <c r="F100" s="81">
        <v>0</v>
      </c>
      <c r="G100" s="82">
        <f t="shared" si="37"/>
        <v>0</v>
      </c>
      <c r="H100" s="81">
        <f t="shared" si="54"/>
        <v>0</v>
      </c>
      <c r="I100" s="81">
        <f t="shared" si="38"/>
        <v>1</v>
      </c>
      <c r="J100" s="81">
        <f t="shared" si="39"/>
        <v>1</v>
      </c>
      <c r="K100" s="82">
        <f t="shared" si="60"/>
        <v>0</v>
      </c>
      <c r="L100" s="11">
        <f t="shared" si="61"/>
        <v>0</v>
      </c>
      <c r="M100" s="81">
        <f t="shared" si="62"/>
        <v>0</v>
      </c>
      <c r="N100" s="11">
        <f t="shared" si="40"/>
        <v>0</v>
      </c>
      <c r="O100" s="11">
        <f t="shared" si="41"/>
        <v>0</v>
      </c>
      <c r="P100" s="11">
        <f t="shared" si="55"/>
        <v>0</v>
      </c>
      <c r="Q100" s="81">
        <f t="shared" si="42"/>
        <v>0</v>
      </c>
      <c r="R100" s="81">
        <f t="shared" si="43"/>
        <v>0</v>
      </c>
      <c r="S100" s="596">
        <f>((Exposure!BG101*Exposure!BI101-1)*InputData!CH100+1)</f>
        <v>1</v>
      </c>
      <c r="T100" s="89">
        <f t="shared" si="56"/>
        <v>0</v>
      </c>
      <c r="U100" s="10">
        <f t="shared" si="44"/>
        <v>0</v>
      </c>
      <c r="V100" s="10">
        <f t="shared" si="45"/>
        <v>0</v>
      </c>
      <c r="W100" s="91">
        <f t="shared" si="46"/>
        <v>0</v>
      </c>
      <c r="X100" s="81">
        <f t="shared" si="47"/>
        <v>0</v>
      </c>
      <c r="Y100" s="81">
        <f t="shared" si="57"/>
        <v>0</v>
      </c>
      <c r="Z100" s="81">
        <f t="shared" si="48"/>
        <v>1</v>
      </c>
      <c r="AA100" s="81">
        <f t="shared" si="49"/>
        <v>1</v>
      </c>
      <c r="AB100" s="82">
        <f t="shared" si="63"/>
        <v>0</v>
      </c>
      <c r="AC100" s="11">
        <f t="shared" si="64"/>
        <v>0</v>
      </c>
      <c r="AD100" s="81">
        <f t="shared" si="65"/>
        <v>0</v>
      </c>
      <c r="AE100" s="11">
        <f t="shared" si="50"/>
        <v>0</v>
      </c>
      <c r="AF100" s="11">
        <f t="shared" si="51"/>
        <v>0</v>
      </c>
      <c r="AG100" s="11">
        <f t="shared" si="58"/>
        <v>0</v>
      </c>
      <c r="AH100" s="81">
        <f t="shared" si="52"/>
        <v>0</v>
      </c>
      <c r="AI100" s="81">
        <f t="shared" si="53"/>
        <v>0</v>
      </c>
      <c r="AJ100" s="82">
        <f t="shared" si="66"/>
        <v>0</v>
      </c>
      <c r="AK100" s="118">
        <f t="shared" si="67"/>
        <v>0</v>
      </c>
      <c r="AL100" s="118">
        <f t="shared" si="68"/>
        <v>0</v>
      </c>
      <c r="AM100" s="120">
        <f>AK100*InputData!M100</f>
        <v>0</v>
      </c>
      <c r="AN100" s="123">
        <f>AK100*LifeTable!G100*InputData!N100*EXP(-InputData!$BT$5*(B100-InputData!$B$1))</f>
        <v>0</v>
      </c>
      <c r="AO100" s="1026">
        <f>C100*(1-Q100)*LifeTable!G100</f>
        <v>0</v>
      </c>
      <c r="AP100" s="1027">
        <f>R100*LifeTable!G100</f>
        <v>0</v>
      </c>
      <c r="AQ100" s="1026">
        <f>T100*(1-AH100)*LifeTable!P100</f>
        <v>0</v>
      </c>
      <c r="AR100" s="708">
        <f>AI100*LifeTable!P100</f>
        <v>0</v>
      </c>
      <c r="AS100" s="1028">
        <f>(AQ100-AO100)*EXP(-InputData!$BT$6*(B100-InputData!$B$1))</f>
        <v>0</v>
      </c>
      <c r="AT100" s="58">
        <f>(AR100-AP100)*EXP(-InputData!$BT$6*(B100-InputData!$B$1))</f>
        <v>0</v>
      </c>
      <c r="AU100">
        <v>95</v>
      </c>
    </row>
    <row r="101" spans="1:47">
      <c r="A101" t="s">
        <v>13</v>
      </c>
      <c r="B101">
        <f t="shared" si="59"/>
        <v>193</v>
      </c>
      <c r="C101" s="80">
        <f>InputData!K101*InputData!BY101</f>
        <v>0</v>
      </c>
      <c r="D101" s="81">
        <v>0</v>
      </c>
      <c r="E101" s="13">
        <f>InputData!L101*InputData!CD101</f>
        <v>0</v>
      </c>
      <c r="F101" s="81">
        <v>0</v>
      </c>
      <c r="G101" s="82">
        <f t="shared" si="37"/>
        <v>0</v>
      </c>
      <c r="H101" s="81">
        <f t="shared" si="54"/>
        <v>0</v>
      </c>
      <c r="I101" s="81">
        <f t="shared" si="38"/>
        <v>1</v>
      </c>
      <c r="J101" s="81">
        <f t="shared" si="39"/>
        <v>1</v>
      </c>
      <c r="K101" s="82">
        <f t="shared" si="60"/>
        <v>0</v>
      </c>
      <c r="L101" s="11">
        <f t="shared" si="61"/>
        <v>0</v>
      </c>
      <c r="M101" s="81">
        <f t="shared" si="62"/>
        <v>0</v>
      </c>
      <c r="N101" s="11">
        <f t="shared" si="40"/>
        <v>0</v>
      </c>
      <c r="O101" s="11">
        <f t="shared" si="41"/>
        <v>0</v>
      </c>
      <c r="P101" s="11">
        <f t="shared" si="55"/>
        <v>0</v>
      </c>
      <c r="Q101" s="81">
        <f>IF(ISERROR(0.5*(L101+L102)/P101),0,0.5*(L101+L102)/P101)</f>
        <v>0</v>
      </c>
      <c r="R101" s="81">
        <f t="shared" si="43"/>
        <v>0</v>
      </c>
      <c r="S101" s="596">
        <f>((Exposure!BG102*Exposure!BI102-1)*InputData!CH101+1)</f>
        <v>1</v>
      </c>
      <c r="T101" s="89">
        <f t="shared" si="56"/>
        <v>0</v>
      </c>
      <c r="U101" s="10">
        <f t="shared" si="44"/>
        <v>0</v>
      </c>
      <c r="V101" s="10">
        <f t="shared" si="45"/>
        <v>0</v>
      </c>
      <c r="W101" s="91">
        <f t="shared" si="46"/>
        <v>0</v>
      </c>
      <c r="X101" s="81">
        <f t="shared" si="47"/>
        <v>0</v>
      </c>
      <c r="Y101" s="81">
        <f t="shared" si="57"/>
        <v>0</v>
      </c>
      <c r="Z101" s="81">
        <f t="shared" si="48"/>
        <v>1</v>
      </c>
      <c r="AA101" s="81">
        <f t="shared" si="49"/>
        <v>1</v>
      </c>
      <c r="AB101" s="82">
        <f t="shared" si="63"/>
        <v>0</v>
      </c>
      <c r="AC101" s="11">
        <f t="shared" si="64"/>
        <v>0</v>
      </c>
      <c r="AD101" s="81">
        <f t="shared" si="65"/>
        <v>0</v>
      </c>
      <c r="AE101" s="11">
        <f t="shared" si="50"/>
        <v>0</v>
      </c>
      <c r="AF101" s="11">
        <f t="shared" si="51"/>
        <v>0</v>
      </c>
      <c r="AG101" s="11">
        <f t="shared" si="58"/>
        <v>0</v>
      </c>
      <c r="AH101" s="81">
        <f>IF(ISERROR(0.5*(AC101+AC102)/AG101),0,0.5*(AC101+AC102)/AG101)</f>
        <v>0</v>
      </c>
      <c r="AI101" s="81">
        <f t="shared" si="53"/>
        <v>0</v>
      </c>
      <c r="AJ101" s="82">
        <f t="shared" si="66"/>
        <v>0</v>
      </c>
      <c r="AK101" s="118">
        <f t="shared" si="67"/>
        <v>0</v>
      </c>
      <c r="AL101" s="118">
        <f t="shared" si="68"/>
        <v>0</v>
      </c>
      <c r="AM101" s="120">
        <f>AK101*InputData!M101</f>
        <v>0</v>
      </c>
      <c r="AN101" s="123">
        <f>AK101*LifeTable!G101*InputData!N101*EXP(-InputData!$BT$5*(B101-InputData!$B$1))</f>
        <v>0</v>
      </c>
      <c r="AO101" s="1026">
        <f>C101*(1-Q101)*LifeTable!G101</f>
        <v>0</v>
      </c>
      <c r="AP101" s="1027">
        <f>R101*LifeTable!G101</f>
        <v>0</v>
      </c>
      <c r="AQ101" s="1026">
        <f>T101*(1-AH101)*LifeTable!P101</f>
        <v>0</v>
      </c>
      <c r="AR101" s="708">
        <f>AI101*LifeTable!P101</f>
        <v>0</v>
      </c>
      <c r="AS101" s="1028">
        <f>(AQ101-AO101)*EXP(-InputData!$BT$6*(B101-InputData!$B$1))</f>
        <v>0</v>
      </c>
      <c r="AT101" s="58">
        <f>(AR101-AP101)*EXP(-InputData!$BT$6*(B101-InputData!$B$1))</f>
        <v>0</v>
      </c>
      <c r="AU101">
        <v>96</v>
      </c>
    </row>
    <row r="102" spans="1:47">
      <c r="A102" t="s">
        <v>13</v>
      </c>
      <c r="B102">
        <f t="shared" si="59"/>
        <v>194</v>
      </c>
      <c r="C102" s="80">
        <f>InputData!K102*InputData!BY102</f>
        <v>0</v>
      </c>
      <c r="D102" s="81">
        <v>0</v>
      </c>
      <c r="E102" s="13">
        <f>InputData!L102*InputData!CD102</f>
        <v>0</v>
      </c>
      <c r="F102" s="81">
        <v>0</v>
      </c>
      <c r="G102" s="82">
        <f t="shared" si="37"/>
        <v>0</v>
      </c>
      <c r="H102" s="81">
        <f t="shared" si="54"/>
        <v>0</v>
      </c>
      <c r="I102" s="81">
        <f t="shared" si="38"/>
        <v>1</v>
      </c>
      <c r="J102" s="81">
        <f t="shared" si="39"/>
        <v>1</v>
      </c>
      <c r="K102" s="82">
        <f t="shared" si="60"/>
        <v>0</v>
      </c>
      <c r="L102" s="11">
        <f t="shared" si="61"/>
        <v>0</v>
      </c>
      <c r="M102" s="81">
        <f t="shared" si="62"/>
        <v>0</v>
      </c>
      <c r="N102" s="11">
        <f t="shared" si="40"/>
        <v>0</v>
      </c>
      <c r="O102" s="11">
        <f t="shared" si="41"/>
        <v>0</v>
      </c>
      <c r="P102" s="11">
        <f t="shared" si="55"/>
        <v>0</v>
      </c>
      <c r="Q102" s="81">
        <f>IF(ISERROR(0.5*(L102+L103)/P102),0,0.5*(L102+L103)/P102)</f>
        <v>0</v>
      </c>
      <c r="R102" s="81">
        <f t="shared" si="43"/>
        <v>0</v>
      </c>
      <c r="S102" s="596">
        <f>((Exposure!BG103*Exposure!BI103-1)*InputData!CH102+1)</f>
        <v>1</v>
      </c>
      <c r="T102" s="89">
        <f t="shared" si="56"/>
        <v>0</v>
      </c>
      <c r="U102" s="10">
        <f t="shared" si="44"/>
        <v>0</v>
      </c>
      <c r="V102" s="10">
        <f t="shared" si="45"/>
        <v>0</v>
      </c>
      <c r="W102" s="91">
        <f t="shared" si="46"/>
        <v>0</v>
      </c>
      <c r="X102" s="81">
        <f t="shared" si="47"/>
        <v>0</v>
      </c>
      <c r="Y102" s="81">
        <f t="shared" si="57"/>
        <v>0</v>
      </c>
      <c r="Z102" s="81">
        <f t="shared" si="48"/>
        <v>1</v>
      </c>
      <c r="AA102" s="81">
        <f t="shared" si="49"/>
        <v>1</v>
      </c>
      <c r="AB102" s="82">
        <f t="shared" si="63"/>
        <v>0</v>
      </c>
      <c r="AC102" s="11">
        <f t="shared" si="64"/>
        <v>0</v>
      </c>
      <c r="AD102" s="81">
        <f t="shared" si="65"/>
        <v>0</v>
      </c>
      <c r="AE102" s="11">
        <f t="shared" si="50"/>
        <v>0</v>
      </c>
      <c r="AF102" s="11">
        <f t="shared" si="51"/>
        <v>0</v>
      </c>
      <c r="AG102" s="11">
        <f t="shared" si="58"/>
        <v>0</v>
      </c>
      <c r="AH102" s="81">
        <f>IF(ISERROR(0.5*(AC102+AC103)/AG102),0,0.5*(AC102+AC103)/AG102)</f>
        <v>0</v>
      </c>
      <c r="AI102" s="81">
        <f t="shared" si="53"/>
        <v>0</v>
      </c>
      <c r="AJ102" s="82">
        <f t="shared" si="66"/>
        <v>0</v>
      </c>
      <c r="AK102" s="118">
        <f t="shared" si="67"/>
        <v>0</v>
      </c>
      <c r="AL102" s="118">
        <f t="shared" si="68"/>
        <v>0</v>
      </c>
      <c r="AM102" s="120">
        <f>AK102*InputData!M102</f>
        <v>0</v>
      </c>
      <c r="AN102" s="123">
        <f>AK102*LifeTable!G102*InputData!N102*EXP(-InputData!$BT$5*(B102-InputData!$B$1))</f>
        <v>0</v>
      </c>
      <c r="AO102" s="1026">
        <f>C102*(1-Q102)*LifeTable!G102</f>
        <v>0</v>
      </c>
      <c r="AP102" s="1027">
        <f>R102*LifeTable!G102</f>
        <v>0</v>
      </c>
      <c r="AQ102" s="1026">
        <f>T102*(1-AH102)*LifeTable!P102</f>
        <v>0</v>
      </c>
      <c r="AR102" s="708">
        <f>AI102*LifeTable!P102</f>
        <v>0</v>
      </c>
      <c r="AS102" s="1028">
        <f>(AQ102-AO102)*EXP(-InputData!$BT$6*(B102-InputData!$B$1))</f>
        <v>0</v>
      </c>
      <c r="AT102" s="58">
        <f>(AR102-AP102)*EXP(-InputData!$BT$6*(B102-InputData!$B$1))</f>
        <v>0</v>
      </c>
      <c r="AU102">
        <v>97</v>
      </c>
    </row>
    <row r="103" spans="1:47">
      <c r="A103" t="s">
        <v>13</v>
      </c>
      <c r="B103">
        <f t="shared" si="59"/>
        <v>195</v>
      </c>
      <c r="C103" s="80">
        <f>InputData!K103*InputData!BY103</f>
        <v>0</v>
      </c>
      <c r="D103" s="81">
        <v>0</v>
      </c>
      <c r="E103" s="13">
        <f>InputData!L103*InputData!CD103</f>
        <v>0</v>
      </c>
      <c r="F103" s="81">
        <v>0</v>
      </c>
      <c r="G103" s="82">
        <f t="shared" si="37"/>
        <v>0</v>
      </c>
      <c r="H103" s="81">
        <f t="shared" si="54"/>
        <v>0</v>
      </c>
      <c r="I103" s="81">
        <f t="shared" si="38"/>
        <v>1</v>
      </c>
      <c r="J103" s="81">
        <f t="shared" si="39"/>
        <v>1</v>
      </c>
      <c r="K103" s="82">
        <f t="shared" si="60"/>
        <v>0</v>
      </c>
      <c r="L103" s="11">
        <f t="shared" si="61"/>
        <v>0</v>
      </c>
      <c r="M103" s="81">
        <f t="shared" si="62"/>
        <v>0</v>
      </c>
      <c r="N103" s="11">
        <f t="shared" si="40"/>
        <v>0</v>
      </c>
      <c r="O103" s="11">
        <f t="shared" si="41"/>
        <v>0</v>
      </c>
      <c r="P103" s="11">
        <f t="shared" si="55"/>
        <v>0</v>
      </c>
      <c r="Q103" s="81">
        <f>IF(ISERROR(0.5*(L103+L104)/P103),0,0.5*(L103+L104)/P103)</f>
        <v>0</v>
      </c>
      <c r="R103" s="81">
        <f t="shared" si="43"/>
        <v>0</v>
      </c>
      <c r="S103" s="596">
        <f>((Exposure!BG104*Exposure!BI104-1)*InputData!CH103+1)</f>
        <v>1</v>
      </c>
      <c r="T103" s="89">
        <f t="shared" si="56"/>
        <v>0</v>
      </c>
      <c r="U103" s="10">
        <f t="shared" si="44"/>
        <v>0</v>
      </c>
      <c r="V103" s="10">
        <f t="shared" si="45"/>
        <v>0</v>
      </c>
      <c r="W103" s="91">
        <f t="shared" si="46"/>
        <v>0</v>
      </c>
      <c r="X103" s="81">
        <f t="shared" si="47"/>
        <v>0</v>
      </c>
      <c r="Y103" s="81">
        <f t="shared" si="57"/>
        <v>0</v>
      </c>
      <c r="Z103" s="81">
        <f t="shared" si="48"/>
        <v>1</v>
      </c>
      <c r="AA103" s="81">
        <f t="shared" si="49"/>
        <v>1</v>
      </c>
      <c r="AB103" s="82">
        <f t="shared" si="63"/>
        <v>0</v>
      </c>
      <c r="AC103" s="11">
        <f t="shared" si="64"/>
        <v>0</v>
      </c>
      <c r="AD103" s="81">
        <f t="shared" si="65"/>
        <v>0</v>
      </c>
      <c r="AE103" s="11">
        <f t="shared" si="50"/>
        <v>0</v>
      </c>
      <c r="AF103" s="11">
        <f t="shared" si="51"/>
        <v>0</v>
      </c>
      <c r="AG103" s="11">
        <f t="shared" si="58"/>
        <v>0</v>
      </c>
      <c r="AH103" s="81">
        <f>IF(ISERROR(0.5*(AC103+AC104)/AG103),0,0.5*(AC103+AC104)/AG103)</f>
        <v>0</v>
      </c>
      <c r="AI103" s="81">
        <f t="shared" si="53"/>
        <v>0</v>
      </c>
      <c r="AJ103" s="82">
        <f t="shared" si="66"/>
        <v>0</v>
      </c>
      <c r="AK103" s="118">
        <f t="shared" si="67"/>
        <v>0</v>
      </c>
      <c r="AL103" s="118">
        <f t="shared" si="68"/>
        <v>0</v>
      </c>
      <c r="AM103" s="120">
        <f>AK103*InputData!M103</f>
        <v>0</v>
      </c>
      <c r="AN103" s="123">
        <f>AK103*LifeTable!G103*InputData!N103*EXP(-InputData!$BT$5*(B103-InputData!$B$1))</f>
        <v>0</v>
      </c>
      <c r="AO103" s="1026">
        <f>C103*(1-Q103)*LifeTable!G103</f>
        <v>0</v>
      </c>
      <c r="AP103" s="1027">
        <f>R103*LifeTable!G103</f>
        <v>0</v>
      </c>
      <c r="AQ103" s="1026">
        <f>T103*(1-AH103)*LifeTable!P103</f>
        <v>0</v>
      </c>
      <c r="AR103" s="708">
        <f>AI103*LifeTable!P103</f>
        <v>0</v>
      </c>
      <c r="AS103" s="1028">
        <f>(AQ103-AO103)*EXP(-InputData!$BT$6*(B103-InputData!$B$1))</f>
        <v>0</v>
      </c>
      <c r="AT103" s="58">
        <f>(AR103-AP103)*EXP(-InputData!$BT$6*(B103-InputData!$B$1))</f>
        <v>0</v>
      </c>
      <c r="AU103">
        <v>98</v>
      </c>
    </row>
    <row r="104" spans="1:47">
      <c r="A104" t="s">
        <v>13</v>
      </c>
      <c r="B104">
        <f t="shared" si="59"/>
        <v>196</v>
      </c>
      <c r="C104" s="80">
        <f>InputData!K104*InputData!BY104</f>
        <v>0</v>
      </c>
      <c r="D104" s="81">
        <v>0</v>
      </c>
      <c r="E104" s="13">
        <f>InputData!L104*InputData!CD104</f>
        <v>0</v>
      </c>
      <c r="F104" s="81">
        <v>0</v>
      </c>
      <c r="G104" s="82">
        <f t="shared" si="37"/>
        <v>0</v>
      </c>
      <c r="H104" s="81">
        <f t="shared" si="54"/>
        <v>0</v>
      </c>
      <c r="I104" s="81">
        <f t="shared" si="38"/>
        <v>1</v>
      </c>
      <c r="J104" s="81">
        <f t="shared" si="39"/>
        <v>1</v>
      </c>
      <c r="K104" s="82">
        <f t="shared" si="60"/>
        <v>0</v>
      </c>
      <c r="L104" s="11">
        <f t="shared" si="61"/>
        <v>0</v>
      </c>
      <c r="M104" s="81">
        <f t="shared" si="62"/>
        <v>0</v>
      </c>
      <c r="N104" s="11">
        <f t="shared" si="40"/>
        <v>0</v>
      </c>
      <c r="O104" s="11">
        <f t="shared" si="41"/>
        <v>0</v>
      </c>
      <c r="P104" s="11">
        <f t="shared" si="55"/>
        <v>0</v>
      </c>
      <c r="Q104" s="81">
        <f>IF(ISERROR(0.5*(L104+L105)/P104),0,0.5*(L104+L105)/P104)</f>
        <v>0</v>
      </c>
      <c r="R104" s="81">
        <f t="shared" si="43"/>
        <v>0</v>
      </c>
      <c r="S104" s="596">
        <f>((Exposure!BG105*Exposure!BI105-1)*InputData!CH104+1)</f>
        <v>1</v>
      </c>
      <c r="T104" s="89">
        <f t="shared" si="56"/>
        <v>0</v>
      </c>
      <c r="U104" s="10">
        <f t="shared" si="44"/>
        <v>0</v>
      </c>
      <c r="V104" s="10">
        <f t="shared" si="45"/>
        <v>0</v>
      </c>
      <c r="W104" s="91">
        <f t="shared" si="46"/>
        <v>0</v>
      </c>
      <c r="X104" s="81">
        <f t="shared" si="47"/>
        <v>0</v>
      </c>
      <c r="Y104" s="81">
        <f t="shared" si="57"/>
        <v>0</v>
      </c>
      <c r="Z104" s="81">
        <f t="shared" si="48"/>
        <v>1</v>
      </c>
      <c r="AA104" s="81">
        <f t="shared" si="49"/>
        <v>1</v>
      </c>
      <c r="AB104" s="82">
        <f t="shared" si="63"/>
        <v>0</v>
      </c>
      <c r="AC104" s="11">
        <f t="shared" si="64"/>
        <v>0</v>
      </c>
      <c r="AD104" s="81">
        <f t="shared" si="65"/>
        <v>0</v>
      </c>
      <c r="AE104" s="11">
        <f t="shared" si="50"/>
        <v>0</v>
      </c>
      <c r="AF104" s="11">
        <f t="shared" si="51"/>
        <v>0</v>
      </c>
      <c r="AG104" s="11">
        <f t="shared" si="58"/>
        <v>0</v>
      </c>
      <c r="AH104" s="81">
        <f>IF(ISERROR(0.5*(AC104+AC105)/AG104),0,0.5*(AC104+AC105)/AG104)</f>
        <v>0</v>
      </c>
      <c r="AI104" s="81">
        <f t="shared" si="53"/>
        <v>0</v>
      </c>
      <c r="AJ104" s="82">
        <f t="shared" si="66"/>
        <v>0</v>
      </c>
      <c r="AK104" s="118">
        <f t="shared" si="67"/>
        <v>0</v>
      </c>
      <c r="AL104" s="118">
        <f t="shared" si="68"/>
        <v>0</v>
      </c>
      <c r="AM104" s="120">
        <f>AK104*InputData!M104</f>
        <v>0</v>
      </c>
      <c r="AN104" s="123">
        <f>AK104*LifeTable!G104*InputData!N104*EXP(-InputData!$BT$5*(B104-InputData!$B$1))</f>
        <v>0</v>
      </c>
      <c r="AO104" s="1026">
        <f>C104*(1-Q104)*LifeTable!G104</f>
        <v>0</v>
      </c>
      <c r="AP104" s="1027">
        <f>R104*LifeTable!G104</f>
        <v>0</v>
      </c>
      <c r="AQ104" s="1026">
        <f>T104*(1-AH104)*LifeTable!P104</f>
        <v>0</v>
      </c>
      <c r="AR104" s="708">
        <f>AI104*LifeTable!P104</f>
        <v>0</v>
      </c>
      <c r="AS104" s="1028">
        <f>(AQ104-AO104)*EXP(-InputData!$BT$6*(B104-InputData!$B$1))</f>
        <v>0</v>
      </c>
      <c r="AT104" s="58">
        <f>(AR104-AP104)*EXP(-InputData!$BT$6*(B104-InputData!$B$1))</f>
        <v>0</v>
      </c>
      <c r="AU104">
        <v>99</v>
      </c>
    </row>
    <row r="105" spans="1:47" ht="13.5" thickBot="1">
      <c r="A105" t="s">
        <v>13</v>
      </c>
      <c r="B105">
        <f t="shared" si="59"/>
        <v>197</v>
      </c>
      <c r="C105" s="578">
        <f>InputData!K105*InputData!BY105</f>
        <v>0</v>
      </c>
      <c r="D105" s="93">
        <v>0</v>
      </c>
      <c r="E105" s="128">
        <f>InputData!L105*InputData!CD105</f>
        <v>0</v>
      </c>
      <c r="F105" s="95">
        <v>0</v>
      </c>
      <c r="G105" s="92">
        <f t="shared" si="37"/>
        <v>0</v>
      </c>
      <c r="H105" s="93">
        <f t="shared" si="54"/>
        <v>0</v>
      </c>
      <c r="I105" s="93">
        <f t="shared" si="38"/>
        <v>1</v>
      </c>
      <c r="J105" s="93">
        <f t="shared" si="39"/>
        <v>1</v>
      </c>
      <c r="K105" s="82">
        <f t="shared" si="60"/>
        <v>0</v>
      </c>
      <c r="L105" s="11">
        <f t="shared" si="61"/>
        <v>0</v>
      </c>
      <c r="M105" s="81">
        <f t="shared" si="62"/>
        <v>0</v>
      </c>
      <c r="N105" s="94">
        <f t="shared" si="40"/>
        <v>0</v>
      </c>
      <c r="O105" s="94">
        <f t="shared" si="41"/>
        <v>0</v>
      </c>
      <c r="P105" s="94"/>
      <c r="Q105" s="93"/>
      <c r="R105" s="93"/>
      <c r="S105" s="597">
        <f>((Exposure!BG106*Exposure!BI106-1)*InputData!CH105+1)</f>
        <v>1</v>
      </c>
      <c r="T105" s="96">
        <f t="shared" si="56"/>
        <v>0</v>
      </c>
      <c r="U105" s="97">
        <f t="shared" si="44"/>
        <v>0</v>
      </c>
      <c r="V105" s="97">
        <f t="shared" si="45"/>
        <v>0</v>
      </c>
      <c r="W105" s="98">
        <f t="shared" si="46"/>
        <v>0</v>
      </c>
      <c r="X105" s="93">
        <f t="shared" si="47"/>
        <v>0</v>
      </c>
      <c r="Y105" s="93">
        <f t="shared" si="57"/>
        <v>0</v>
      </c>
      <c r="Z105" s="93">
        <f t="shared" si="48"/>
        <v>1</v>
      </c>
      <c r="AA105" s="93">
        <f t="shared" si="49"/>
        <v>1</v>
      </c>
      <c r="AB105" s="82">
        <f t="shared" si="63"/>
        <v>0</v>
      </c>
      <c r="AC105" s="11">
        <f t="shared" si="64"/>
        <v>0</v>
      </c>
      <c r="AD105" s="81">
        <f t="shared" si="65"/>
        <v>0</v>
      </c>
      <c r="AE105" s="94">
        <f t="shared" si="50"/>
        <v>0</v>
      </c>
      <c r="AF105" s="94">
        <f t="shared" si="51"/>
        <v>0</v>
      </c>
      <c r="AG105" s="94"/>
      <c r="AH105" s="93"/>
      <c r="AI105" s="93"/>
      <c r="AJ105" s="92">
        <f t="shared" si="66"/>
        <v>0</v>
      </c>
      <c r="AK105" s="119">
        <f t="shared" si="67"/>
        <v>0</v>
      </c>
      <c r="AL105" s="119">
        <f t="shared" si="68"/>
        <v>0</v>
      </c>
      <c r="AM105" s="121">
        <f>AK105*InputData!M105</f>
        <v>0</v>
      </c>
      <c r="AN105" s="124">
        <f>AK105*LifeTable!G105*InputData!N105*EXP(-InputData!$BT$5*(B105-InputData!$B$1))</f>
        <v>0</v>
      </c>
      <c r="AO105" s="1029">
        <f>C105*(1-Q105)*LifeTable!G105</f>
        <v>0</v>
      </c>
      <c r="AP105" s="1030">
        <f>R105*LifeTable!G105</f>
        <v>0</v>
      </c>
      <c r="AQ105" s="1029">
        <f>T105*(1-AH105)*LifeTable!P105</f>
        <v>0</v>
      </c>
      <c r="AR105" s="1031">
        <f>AI105*LifeTable!P105</f>
        <v>0</v>
      </c>
      <c r="AS105" s="1032">
        <f>(AQ105-AO105)*EXP(-InputData!$BT$6*(B105-InputData!$B$1))</f>
        <v>0</v>
      </c>
      <c r="AT105" s="61">
        <f>(AR105-AP105)*EXP(-InputData!$BT$6*(B105-InputData!$B$1))</f>
        <v>0</v>
      </c>
      <c r="AU105">
        <v>100</v>
      </c>
    </row>
    <row r="106" spans="1:47">
      <c r="A106" t="s">
        <v>14</v>
      </c>
      <c r="B106">
        <f>InputData!$B$1</f>
        <v>97</v>
      </c>
      <c r="C106" s="932">
        <f>InputData!K106*InputData!BY106</f>
        <v>2.3599999999999999E-2</v>
      </c>
      <c r="D106" s="81">
        <v>0</v>
      </c>
      <c r="E106" s="931">
        <f>InputData!L106*InputData!CD106</f>
        <v>0.66510000000000002</v>
      </c>
      <c r="F106" s="90">
        <v>0</v>
      </c>
      <c r="G106" s="81">
        <f t="shared" si="37"/>
        <v>0.68869999999999998</v>
      </c>
      <c r="H106" s="81">
        <f t="shared" si="54"/>
        <v>0.64150000000000007</v>
      </c>
      <c r="I106" s="81">
        <f t="shared" si="38"/>
        <v>0.51422210292514325</v>
      </c>
      <c r="J106" s="81">
        <f t="shared" si="39"/>
        <v>0.97667630215508405</v>
      </c>
      <c r="K106" s="83">
        <v>1000</v>
      </c>
      <c r="L106" s="4">
        <v>0</v>
      </c>
      <c r="M106" s="4">
        <v>0</v>
      </c>
      <c r="N106" s="4">
        <f t="shared" si="40"/>
        <v>1000</v>
      </c>
      <c r="O106" s="4">
        <f t="shared" si="41"/>
        <v>1000</v>
      </c>
      <c r="P106" s="4">
        <f t="shared" si="55"/>
        <v>996.84471312105461</v>
      </c>
      <c r="Q106" s="81">
        <f>IF(ISERROR(0.5*(L106+L107)/P106),0,0.5*(L106+L107)/P106)</f>
        <v>8.5334876451107784E-3</v>
      </c>
      <c r="R106" s="81">
        <f t="shared" ref="R106:R137" si="69">IF(ISERROR((M107-M106)/P106),0,(M107-M106)/P106)</f>
        <v>6.3305484543654455E-3</v>
      </c>
      <c r="S106" s="596">
        <f>((Exposure!BG107*Exposure!BI107-1)*InputData!CH106+1)</f>
        <v>0.9102588032431761</v>
      </c>
      <c r="T106" s="260">
        <f>C106*S106</f>
        <v>2.1482107756538957E-2</v>
      </c>
      <c r="U106" s="10">
        <f>D106</f>
        <v>0</v>
      </c>
      <c r="V106" s="918">
        <f>E106</f>
        <v>0.66510000000000002</v>
      </c>
      <c r="W106" s="91">
        <f t="shared" si="46"/>
        <v>0</v>
      </c>
      <c r="X106" s="81">
        <f t="shared" si="47"/>
        <v>0.68658210775653894</v>
      </c>
      <c r="Y106" s="81">
        <f>SQRT((T106-V106)*(T106-V106))</f>
        <v>0.64361789224346111</v>
      </c>
      <c r="Z106" s="81">
        <f t="shared" si="48"/>
        <v>0.51422210292514325</v>
      </c>
      <c r="AA106" s="81">
        <f t="shared" si="49"/>
        <v>0.9787469892919034</v>
      </c>
      <c r="AB106" s="83">
        <f>K106</f>
        <v>1000</v>
      </c>
      <c r="AC106" s="4">
        <v>0</v>
      </c>
      <c r="AD106" s="4">
        <v>0</v>
      </c>
      <c r="AE106" s="11">
        <f t="shared" si="50"/>
        <v>1000</v>
      </c>
      <c r="AF106" s="11">
        <f t="shared" si="51"/>
        <v>1000</v>
      </c>
      <c r="AG106" s="4">
        <f t="shared" si="58"/>
        <v>997.12574468808543</v>
      </c>
      <c r="AH106" s="81">
        <f>IF(ISERROR(0.5*(AC106+AC107)/AG106),0,0.5*(AC106+AC107)/AG106)</f>
        <v>7.7745962166072512E-3</v>
      </c>
      <c r="AI106" s="81">
        <f t="shared" ref="AI106:AI137" si="70">IF(ISERROR((AD107-AD106)/AG106),0,(AD107-AD106)/AG106)</f>
        <v>5.7650809383397597E-3</v>
      </c>
      <c r="AJ106" s="934">
        <f>T106-C106</f>
        <v>-2.1178922434610427E-3</v>
      </c>
      <c r="AK106" s="118">
        <f>AH106-Q106</f>
        <v>-7.5889142850352719E-4</v>
      </c>
      <c r="AL106" s="118">
        <f>AI106-R106</f>
        <v>-5.6546751602568578E-4</v>
      </c>
      <c r="AM106" s="120">
        <f>AK106*InputData!M106</f>
        <v>-1.4358748281546836E-4</v>
      </c>
      <c r="AN106" s="123">
        <f>AK106*LifeTable!G106*InputData!N106*EXP(-InputData!$BT$5*(B106-InputData!$B$1))</f>
        <v>-113686.98652365551</v>
      </c>
      <c r="AO106" s="1021">
        <f>C106*(1-Q106)*LifeTable!G106</f>
        <v>133.06830635725251</v>
      </c>
      <c r="AP106" s="1022">
        <f>R106*LifeTable!G106</f>
        <v>36.001940809253938</v>
      </c>
      <c r="AQ106" s="1021">
        <f>T106*(1-AH106)*LifeTable!P106</f>
        <v>121.33521405196238</v>
      </c>
      <c r="AR106" s="1023">
        <f>AI106*LifeTable!P106</f>
        <v>32.817465458588771</v>
      </c>
      <c r="AS106" s="1024">
        <f>(AQ106-AO106)*EXP(-InputData!$BT$6*(B106-InputData!$B$1))</f>
        <v>-11.733092305290128</v>
      </c>
      <c r="AT106" s="1025">
        <f>(AR106-AP106)*EXP(-InputData!$BT$6*(B106-InputData!$B$1))</f>
        <v>-3.1844753506651671</v>
      </c>
      <c r="AU106">
        <v>0</v>
      </c>
    </row>
    <row r="107" spans="1:47">
      <c r="A107" t="s">
        <v>14</v>
      </c>
      <c r="B107">
        <f t="shared" si="59"/>
        <v>98</v>
      </c>
      <c r="C107" s="80">
        <f>InputData!K107*InputData!BY107</f>
        <v>2.5067026819839185E-2</v>
      </c>
      <c r="D107" s="81">
        <v>0</v>
      </c>
      <c r="E107" s="13">
        <f>InputData!L107*InputData!CD107</f>
        <v>0.69603541084503595</v>
      </c>
      <c r="F107" s="90">
        <v>0</v>
      </c>
      <c r="G107" s="81">
        <f t="shared" si="37"/>
        <v>0.72110243766487514</v>
      </c>
      <c r="H107" s="81">
        <f t="shared" si="54"/>
        <v>0.67096838402519676</v>
      </c>
      <c r="I107" s="81">
        <f t="shared" si="38"/>
        <v>0.49855796831967736</v>
      </c>
      <c r="J107" s="81">
        <f t="shared" si="39"/>
        <v>0.9752445422973588</v>
      </c>
      <c r="K107" s="82">
        <f t="shared" ref="K107:K170" si="71">IF($B107&gt;100,0,IF(H106&gt;0.0000000001,(2*(J106-I106)*(K106*(E106+D106+F106)+L106*D106)+K106*(J106*(H106-G106)+I106*(H106+G106)))/(2*H106),K106))</f>
        <v>976.67630215508404</v>
      </c>
      <c r="L107" s="11">
        <f>IF($B107&gt;100,0,IF(H106&gt;0.0000000001,-((J106-I106)*(2*((E106+D106+F106)*(K106+L106)-G106*K106+F106*K106)-L106*G106)-L106*H106*(J106+I106))/(2*H106),L106))</f>
        <v>17.013124087025034</v>
      </c>
      <c r="M107" s="81">
        <f t="shared" ref="M107:M170" si="72">IF($B107&gt;100,0,IF(H106&gt;0.0000000001,((2*(L106*(E106+F106)+K106*F106)-G106*(K106+L106))*(J106-I106)-H106*(K106+L106)*(J106+I106)+2*H106*(K106+L106+M106))/(2*H106),M106))</f>
        <v>6.3105737578908583</v>
      </c>
      <c r="N107" s="11">
        <f t="shared" si="40"/>
        <v>1000</v>
      </c>
      <c r="O107" s="11">
        <f t="shared" si="41"/>
        <v>993.68942624210911</v>
      </c>
      <c r="P107" s="11">
        <f t="shared" si="55"/>
        <v>986.03154113330061</v>
      </c>
      <c r="Q107" s="81">
        <f t="shared" ref="Q107:Q137" si="73">IF(ISERROR(0.5*(L107+L108)/P107),0,0.5*(L107+L108)/P107)</f>
        <v>2.1748060307640458E-2</v>
      </c>
      <c r="R107" s="81">
        <f t="shared" si="69"/>
        <v>1.5532738638374094E-2</v>
      </c>
      <c r="S107" s="596">
        <f>((Exposure!BG108*Exposure!BI108-1)*InputData!CH107+1)</f>
        <v>0.91265433365927473</v>
      </c>
      <c r="T107" s="260">
        <f t="shared" si="56"/>
        <v>2.2877530659079499E-2</v>
      </c>
      <c r="U107" s="10">
        <f t="shared" si="44"/>
        <v>0</v>
      </c>
      <c r="V107" s="10">
        <f t="shared" si="45"/>
        <v>0.69603541084503595</v>
      </c>
      <c r="W107" s="91">
        <f t="shared" si="46"/>
        <v>0</v>
      </c>
      <c r="X107" s="81">
        <f t="shared" si="47"/>
        <v>0.71891294150411544</v>
      </c>
      <c r="Y107" s="81">
        <f t="shared" ref="Y107:Y170" si="74">SQRT((T107-V107)*(T107-V107))</f>
        <v>0.67315788018595646</v>
      </c>
      <c r="Z107" s="81">
        <f t="shared" si="48"/>
        <v>0.49855796831967736</v>
      </c>
      <c r="AA107" s="81">
        <f t="shared" si="49"/>
        <v>0.97738217579472297</v>
      </c>
      <c r="AB107" s="82">
        <f t="shared" ref="AB107:AB170" si="75">IF($B107&gt;100,0,IF(Y106&gt;0.0000000001,(2*(AA106-Z106)*(AB106*(V106+U106+W106)+AC106*U106)+AB106*(AA106*(Y106-X106)+Z106*(Y106+X106)))/(2*Y106),AB106))</f>
        <v>978.74698929190345</v>
      </c>
      <c r="AC107" s="11">
        <f t="shared" ref="AC107:AC170" si="76">IF($B107&gt;100,0,IF(Y106&gt;0.0000000001,-((AA106-Z106)*(2*((V106+U106+W106)*(AB106+AC106)-X106*AB106+W106*AB106)-AC106*X106)-AC106*Y106*(AA106+Z106))/(2*Y106),AC106))</f>
        <v>15.504500084267354</v>
      </c>
      <c r="AD107" s="81">
        <f t="shared" ref="AD107:AD170" si="77">IF($B107&gt;100,0,IF(Y106&gt;0.0000000001,((2*(AC106*(V106+W106)+AB106*W106)-X106*(AB106+AC106))*(AA106-Z106)-Y106*(AB106+AC106)*(AA106+Z106)+2*Y106*(AB106+AC106+AD106))/(2*Y106),AD106))</f>
        <v>5.7485106238291195</v>
      </c>
      <c r="AE107" s="11">
        <f t="shared" si="50"/>
        <v>999.99999999999989</v>
      </c>
      <c r="AF107" s="11">
        <f t="shared" si="51"/>
        <v>994.25148937617075</v>
      </c>
      <c r="AG107" s="11">
        <f t="shared" si="58"/>
        <v>987.25920914933965</v>
      </c>
      <c r="AH107" s="81">
        <f t="shared" ref="AH107:AH137" si="78">IF(ISERROR(0.5*(AC107+AC108)/AG107),0,0.5*(AC107+AC108)/AG107)</f>
        <v>1.9833477721551907E-2</v>
      </c>
      <c r="AI107" s="81">
        <f t="shared" si="70"/>
        <v>1.4165034191691028E-2</v>
      </c>
      <c r="AJ107" s="82">
        <f t="shared" si="66"/>
        <v>-2.1894961607596859E-3</v>
      </c>
      <c r="AK107" s="118">
        <f t="shared" si="67"/>
        <v>-1.9145825860885507E-3</v>
      </c>
      <c r="AL107" s="118">
        <f t="shared" si="68"/>
        <v>-1.3677044466830664E-3</v>
      </c>
      <c r="AM107" s="120">
        <f>AK107*InputData!M107</f>
        <v>-3.6225220611713234E-4</v>
      </c>
      <c r="AN107" s="123">
        <f>AK107*LifeTable!G107*InputData!N107*EXP(-InputData!$BT$5*(B107-InputData!$B$1))</f>
        <v>-198037.02345717922</v>
      </c>
      <c r="AO107" s="1026">
        <f>C107*(1-Q107)*LifeTable!G107</f>
        <v>99.22203557776659</v>
      </c>
      <c r="AP107" s="1027">
        <f>R107*LifeTable!G107</f>
        <v>62.849615305893856</v>
      </c>
      <c r="AQ107" s="1026">
        <f>T107*(1-AH107)*LifeTable!P107</f>
        <v>91.159614430902806</v>
      </c>
      <c r="AR107" s="708">
        <f>AI107*LifeTable!P107</f>
        <v>57.585228662909756</v>
      </c>
      <c r="AS107" s="1028">
        <f>(AQ107-AO107)*EXP(-InputData!$BT$6*(B107-InputData!$B$1))</f>
        <v>-8.0624211468637839</v>
      </c>
      <c r="AT107" s="58">
        <f>(AR107-AP107)*EXP(-InputData!$BT$6*(B107-InputData!$B$1))</f>
        <v>-5.2643866429840998</v>
      </c>
      <c r="AU107">
        <v>1</v>
      </c>
    </row>
    <row r="108" spans="1:47">
      <c r="A108" t="s">
        <v>14</v>
      </c>
      <c r="B108">
        <f t="shared" si="59"/>
        <v>99</v>
      </c>
      <c r="C108" s="80">
        <f>InputData!K108*InputData!BY108</f>
        <v>2.6119525035180016E-2</v>
      </c>
      <c r="D108" s="81">
        <v>0</v>
      </c>
      <c r="E108" s="13">
        <f>InputData!L108*InputData!CD108</f>
        <v>0.72110763882728768</v>
      </c>
      <c r="F108" s="90">
        <v>0</v>
      </c>
      <c r="G108" s="81">
        <f t="shared" si="37"/>
        <v>0.74722716386246768</v>
      </c>
      <c r="H108" s="81">
        <f t="shared" si="54"/>
        <v>0.69498811379210768</v>
      </c>
      <c r="I108" s="81">
        <f t="shared" si="38"/>
        <v>0.48621340874114233</v>
      </c>
      <c r="J108" s="81">
        <f t="shared" si="39"/>
        <v>0.97421863913239903</v>
      </c>
      <c r="K108" s="82">
        <f t="shared" si="71"/>
        <v>952.49823326791181</v>
      </c>
      <c r="L108" s="11">
        <f t="shared" ref="L108:L170" si="79">IF($B108&gt;100,0,IF(H107&gt;0.0000000001,-((J107-I107)*(2*((E107+D107+F107)*(K107+L107)-G107*K107+F107*K107)-L107*G107)-L107*H107*(J107+I107))/(2*H107),L107))</f>
        <v>25.875422756580331</v>
      </c>
      <c r="M108" s="81">
        <f t="shared" si="72"/>
        <v>21.626343975507631</v>
      </c>
      <c r="N108" s="11">
        <f t="shared" si="40"/>
        <v>999.99999999999977</v>
      </c>
      <c r="O108" s="11">
        <f t="shared" si="41"/>
        <v>978.37365602449211</v>
      </c>
      <c r="P108" s="11">
        <f t="shared" si="55"/>
        <v>968.1827541929008</v>
      </c>
      <c r="Q108" s="81">
        <f t="shared" si="73"/>
        <v>2.8881810941897755E-2</v>
      </c>
      <c r="R108" s="81">
        <f t="shared" si="69"/>
        <v>2.1051607844609251E-2</v>
      </c>
      <c r="S108" s="596">
        <f>((Exposure!BG109*Exposure!BI109-1)*InputData!CH108+1)</f>
        <v>0.91425009620748765</v>
      </c>
      <c r="T108" s="260">
        <f t="shared" si="56"/>
        <v>2.3879778276307211E-2</v>
      </c>
      <c r="U108" s="10">
        <f t="shared" si="44"/>
        <v>0</v>
      </c>
      <c r="V108" s="10">
        <f t="shared" si="45"/>
        <v>0.72110763882728768</v>
      </c>
      <c r="W108" s="91">
        <f t="shared" si="46"/>
        <v>0</v>
      </c>
      <c r="X108" s="81">
        <f t="shared" si="47"/>
        <v>0.74498741710359484</v>
      </c>
      <c r="Y108" s="81">
        <f t="shared" si="74"/>
        <v>0.69722786055098052</v>
      </c>
      <c r="Z108" s="81">
        <f t="shared" si="48"/>
        <v>0.48621340874114233</v>
      </c>
      <c r="AA108" s="81">
        <f t="shared" si="49"/>
        <v>0.97640308756429284</v>
      </c>
      <c r="AB108" s="82">
        <f t="shared" si="75"/>
        <v>956.60986194665509</v>
      </c>
      <c r="AC108" s="11">
        <f t="shared" si="76"/>
        <v>23.657066975853414</v>
      </c>
      <c r="AD108" s="81">
        <f t="shared" si="77"/>
        <v>19.73307107749136</v>
      </c>
      <c r="AE108" s="11">
        <f t="shared" si="50"/>
        <v>999.99999999999989</v>
      </c>
      <c r="AF108" s="11">
        <f t="shared" si="51"/>
        <v>980.26692892250855</v>
      </c>
      <c r="AG108" s="11">
        <f t="shared" si="58"/>
        <v>970.93323446610339</v>
      </c>
      <c r="AH108" s="81">
        <f t="shared" si="78"/>
        <v>2.6376573778809125E-2</v>
      </c>
      <c r="AI108" s="81">
        <f t="shared" si="70"/>
        <v>1.9226233329086472E-2</v>
      </c>
      <c r="AJ108" s="82">
        <f t="shared" si="66"/>
        <v>-2.2397467588728057E-3</v>
      </c>
      <c r="AK108" s="118">
        <f t="shared" si="67"/>
        <v>-2.5052371630886298E-3</v>
      </c>
      <c r="AL108" s="118">
        <f t="shared" si="68"/>
        <v>-1.8253745155227784E-3</v>
      </c>
      <c r="AM108" s="120">
        <f>AK108*InputData!M108</f>
        <v>-4.7400811841161726E-4</v>
      </c>
      <c r="AN108" s="123">
        <f>AK108*LifeTable!G108*InputData!N108*EXP(-InputData!$BT$5*(B108-InputData!$B$1))</f>
        <v>-177248.35708227372</v>
      </c>
      <c r="AO108" s="1026">
        <f>C108*(1-Q108)*LifeTable!G108</f>
        <v>72.340561390101584</v>
      </c>
      <c r="AP108" s="1027">
        <f>R108*LifeTable!G108</f>
        <v>60.038492921575127</v>
      </c>
      <c r="AQ108" s="1026">
        <f>T108*(1-AH108)*LifeTable!P108</f>
        <v>67.069899208744644</v>
      </c>
      <c r="AR108" s="708">
        <f>AI108*LifeTable!P108</f>
        <v>55.462642478140715</v>
      </c>
      <c r="AS108" s="1028">
        <f>(AQ108-AO108)*EXP(-InputData!$BT$6*(B108-InputData!$B$1))</f>
        <v>-5.2706621813569399</v>
      </c>
      <c r="AT108" s="58">
        <f>(AR108-AP108)*EXP(-InputData!$BT$6*(B108-InputData!$B$1))</f>
        <v>-4.5758504434344118</v>
      </c>
      <c r="AU108">
        <v>2</v>
      </c>
    </row>
    <row r="109" spans="1:47">
      <c r="A109" t="s">
        <v>14</v>
      </c>
      <c r="B109">
        <f t="shared" si="59"/>
        <v>100</v>
      </c>
      <c r="C109" s="80">
        <f>InputData!K109*InputData!BY109</f>
        <v>2.5899195619098557E-2</v>
      </c>
      <c r="D109" s="81">
        <v>0</v>
      </c>
      <c r="E109" s="13">
        <f>InputData!L109*InputData!CD109</f>
        <v>0.71844015402774419</v>
      </c>
      <c r="F109" s="90">
        <v>0</v>
      </c>
      <c r="G109" s="81">
        <f t="shared" si="37"/>
        <v>0.74433934964684279</v>
      </c>
      <c r="H109" s="81">
        <f t="shared" si="54"/>
        <v>0.6925409584086456</v>
      </c>
      <c r="I109" s="81">
        <f t="shared" si="38"/>
        <v>0.48751210697712422</v>
      </c>
      <c r="J109" s="81">
        <f t="shared" si="39"/>
        <v>0.97443331180477855</v>
      </c>
      <c r="K109" s="82">
        <f t="shared" si="71"/>
        <v>927.94153259027928</v>
      </c>
      <c r="L109" s="11">
        <f t="shared" si="79"/>
        <v>30.050319771030118</v>
      </c>
      <c r="M109" s="81">
        <f t="shared" si="72"/>
        <v>42.008147638690289</v>
      </c>
      <c r="N109" s="11">
        <f t="shared" si="40"/>
        <v>999.99999999999966</v>
      </c>
      <c r="O109" s="11">
        <f t="shared" si="41"/>
        <v>957.99185236130938</v>
      </c>
      <c r="P109" s="11">
        <f t="shared" si="55"/>
        <v>0</v>
      </c>
      <c r="Q109" s="81">
        <f t="shared" si="73"/>
        <v>0</v>
      </c>
      <c r="R109" s="81">
        <f t="shared" si="69"/>
        <v>0</v>
      </c>
      <c r="S109" s="596">
        <f>((Exposure!BG110*Exposure!BI110-1)*InputData!CH109+1)</f>
        <v>0.90887385082440297</v>
      </c>
      <c r="T109" s="260">
        <f t="shared" si="56"/>
        <v>2.3539101655584614E-2</v>
      </c>
      <c r="U109" s="10">
        <f t="shared" si="44"/>
        <v>0</v>
      </c>
      <c r="V109" s="10">
        <f t="shared" si="45"/>
        <v>0.71844015402774419</v>
      </c>
      <c r="W109" s="91">
        <f t="shared" si="46"/>
        <v>0</v>
      </c>
      <c r="X109" s="81">
        <f t="shared" si="47"/>
        <v>0.74197925568332879</v>
      </c>
      <c r="Y109" s="81">
        <f t="shared" si="74"/>
        <v>0.6949010523721596</v>
      </c>
      <c r="Z109" s="81">
        <f t="shared" si="48"/>
        <v>0.48751210697712422</v>
      </c>
      <c r="AA109" s="81">
        <f t="shared" si="49"/>
        <v>0.97673578193600674</v>
      </c>
      <c r="AB109" s="82">
        <f t="shared" si="75"/>
        <v>934.03682279916586</v>
      </c>
      <c r="AC109" s="11">
        <f t="shared" si="76"/>
        <v>27.562717210532497</v>
      </c>
      <c r="AD109" s="81">
        <f t="shared" si="77"/>
        <v>38.400459990301286</v>
      </c>
      <c r="AE109" s="11">
        <f t="shared" si="50"/>
        <v>999.99999999999966</v>
      </c>
      <c r="AF109" s="11">
        <f t="shared" si="51"/>
        <v>961.59954000969833</v>
      </c>
      <c r="AG109" s="11">
        <f t="shared" si="58"/>
        <v>0</v>
      </c>
      <c r="AH109" s="81">
        <f t="shared" si="78"/>
        <v>0</v>
      </c>
      <c r="AI109" s="81">
        <f t="shared" si="70"/>
        <v>0</v>
      </c>
      <c r="AJ109" s="82">
        <f t="shared" si="66"/>
        <v>-2.3600939635139428E-3</v>
      </c>
      <c r="AK109" s="118">
        <f t="shared" si="67"/>
        <v>0</v>
      </c>
      <c r="AL109" s="118">
        <f t="shared" si="68"/>
        <v>0</v>
      </c>
      <c r="AM109" s="120">
        <f>AK109*InputData!M109</f>
        <v>0</v>
      </c>
      <c r="AN109" s="123">
        <f>AK109*LifeTable!G109*InputData!N109*EXP(-InputData!$BT$5*(B109-InputData!$B$1))</f>
        <v>0</v>
      </c>
      <c r="AO109" s="1026">
        <f>C109*(1-Q109)*LifeTable!G109</f>
        <v>143.90381036190513</v>
      </c>
      <c r="AP109" s="1027">
        <f>R109*LifeTable!G109</f>
        <v>0</v>
      </c>
      <c r="AQ109" s="1026">
        <f>T109*(1-AH109)*LifeTable!P109</f>
        <v>132.9272294188786</v>
      </c>
      <c r="AR109" s="708">
        <f>AI109*LifeTable!P109</f>
        <v>0</v>
      </c>
      <c r="AS109" s="1028">
        <f>(AQ109-AO109)*EXP(-InputData!$BT$6*(B109-InputData!$B$1))</f>
        <v>-10.976580943026534</v>
      </c>
      <c r="AT109" s="58">
        <f>(AR109-AP109)*EXP(-InputData!$BT$6*(B109-InputData!$B$1))</f>
        <v>0</v>
      </c>
      <c r="AU109">
        <v>3</v>
      </c>
    </row>
    <row r="110" spans="1:47">
      <c r="A110" t="s">
        <v>14</v>
      </c>
      <c r="B110">
        <f t="shared" si="59"/>
        <v>101</v>
      </c>
      <c r="C110" s="80">
        <f>InputData!K110*InputData!BY110</f>
        <v>0</v>
      </c>
      <c r="D110" s="81">
        <v>0</v>
      </c>
      <c r="E110" s="13">
        <f>InputData!L110*InputData!CD110</f>
        <v>0</v>
      </c>
      <c r="F110" s="90">
        <v>0</v>
      </c>
      <c r="G110" s="81">
        <f t="shared" si="37"/>
        <v>0</v>
      </c>
      <c r="H110" s="81">
        <f t="shared" si="54"/>
        <v>0</v>
      </c>
      <c r="I110" s="81">
        <f t="shared" si="38"/>
        <v>1</v>
      </c>
      <c r="J110" s="81">
        <f t="shared" si="39"/>
        <v>1</v>
      </c>
      <c r="K110" s="82">
        <f t="shared" si="71"/>
        <v>0</v>
      </c>
      <c r="L110" s="11">
        <f t="shared" si="79"/>
        <v>0</v>
      </c>
      <c r="M110" s="81">
        <f t="shared" si="72"/>
        <v>0</v>
      </c>
      <c r="N110" s="11">
        <f t="shared" si="40"/>
        <v>0</v>
      </c>
      <c r="O110" s="11">
        <f t="shared" si="41"/>
        <v>0</v>
      </c>
      <c r="P110" s="11">
        <f t="shared" si="55"/>
        <v>0</v>
      </c>
      <c r="Q110" s="81">
        <f t="shared" si="73"/>
        <v>0</v>
      </c>
      <c r="R110" s="81">
        <f t="shared" si="69"/>
        <v>0</v>
      </c>
      <c r="S110" s="596">
        <f>((Exposure!BG111*Exposure!BI111-1)*InputData!CH110+1)</f>
        <v>1</v>
      </c>
      <c r="T110" s="260">
        <f t="shared" si="56"/>
        <v>0</v>
      </c>
      <c r="U110" s="10">
        <f t="shared" si="44"/>
        <v>0</v>
      </c>
      <c r="V110" s="10">
        <f t="shared" si="45"/>
        <v>0</v>
      </c>
      <c r="W110" s="91">
        <f t="shared" si="46"/>
        <v>0</v>
      </c>
      <c r="X110" s="81">
        <f t="shared" si="47"/>
        <v>0</v>
      </c>
      <c r="Y110" s="81">
        <f t="shared" si="74"/>
        <v>0</v>
      </c>
      <c r="Z110" s="81">
        <f t="shared" si="48"/>
        <v>1</v>
      </c>
      <c r="AA110" s="81">
        <f t="shared" si="49"/>
        <v>1</v>
      </c>
      <c r="AB110" s="82">
        <f t="shared" si="75"/>
        <v>0</v>
      </c>
      <c r="AC110" s="11">
        <f t="shared" si="76"/>
        <v>0</v>
      </c>
      <c r="AD110" s="81">
        <f t="shared" si="77"/>
        <v>0</v>
      </c>
      <c r="AE110" s="11">
        <f t="shared" si="50"/>
        <v>0</v>
      </c>
      <c r="AF110" s="11">
        <f t="shared" si="51"/>
        <v>0</v>
      </c>
      <c r="AG110" s="11">
        <f t="shared" si="58"/>
        <v>0</v>
      </c>
      <c r="AH110" s="81">
        <f t="shared" si="78"/>
        <v>0</v>
      </c>
      <c r="AI110" s="81">
        <f t="shared" si="70"/>
        <v>0</v>
      </c>
      <c r="AJ110" s="82">
        <f t="shared" si="66"/>
        <v>0</v>
      </c>
      <c r="AK110" s="118">
        <f t="shared" si="67"/>
        <v>0</v>
      </c>
      <c r="AL110" s="118">
        <f t="shared" si="68"/>
        <v>0</v>
      </c>
      <c r="AM110" s="120">
        <f>AK110*InputData!M110</f>
        <v>0</v>
      </c>
      <c r="AN110" s="123">
        <f>AK110*LifeTable!G110*InputData!N110*EXP(-InputData!$BT$5*(B110-InputData!$B$1))</f>
        <v>0</v>
      </c>
      <c r="AO110" s="1026">
        <f>C110*(1-Q110)*LifeTable!G110</f>
        <v>0</v>
      </c>
      <c r="AP110" s="1027">
        <f>R110*LifeTable!G110</f>
        <v>0</v>
      </c>
      <c r="AQ110" s="1026">
        <f>T110*(1-AH110)*LifeTable!P110</f>
        <v>0</v>
      </c>
      <c r="AR110" s="708">
        <f>AI110*LifeTable!P110</f>
        <v>0</v>
      </c>
      <c r="AS110" s="1028">
        <f>(AQ110-AO110)*EXP(-InputData!$BT$6*(B110-InputData!$B$1))</f>
        <v>0</v>
      </c>
      <c r="AT110" s="58">
        <f>(AR110-AP110)*EXP(-InputData!$BT$6*(B110-InputData!$B$1))</f>
        <v>0</v>
      </c>
      <c r="AU110">
        <v>4</v>
      </c>
    </row>
    <row r="111" spans="1:47">
      <c r="A111" t="s">
        <v>14</v>
      </c>
      <c r="B111">
        <f t="shared" si="59"/>
        <v>102</v>
      </c>
      <c r="C111" s="80">
        <f>InputData!K111*InputData!BY111</f>
        <v>0</v>
      </c>
      <c r="D111" s="81">
        <v>0</v>
      </c>
      <c r="E111" s="13">
        <f>InputData!L111*InputData!CD111</f>
        <v>0</v>
      </c>
      <c r="F111" s="90">
        <v>0</v>
      </c>
      <c r="G111" s="81">
        <f t="shared" si="37"/>
        <v>0</v>
      </c>
      <c r="H111" s="81">
        <f t="shared" si="54"/>
        <v>0</v>
      </c>
      <c r="I111" s="81">
        <f t="shared" si="38"/>
        <v>1</v>
      </c>
      <c r="J111" s="81">
        <f t="shared" si="39"/>
        <v>1</v>
      </c>
      <c r="K111" s="82">
        <f t="shared" si="71"/>
        <v>0</v>
      </c>
      <c r="L111" s="11">
        <f t="shared" si="79"/>
        <v>0</v>
      </c>
      <c r="M111" s="81">
        <f t="shared" si="72"/>
        <v>0</v>
      </c>
      <c r="N111" s="11">
        <f t="shared" si="40"/>
        <v>0</v>
      </c>
      <c r="O111" s="11">
        <f t="shared" si="41"/>
        <v>0</v>
      </c>
      <c r="P111" s="11">
        <f t="shared" si="55"/>
        <v>0</v>
      </c>
      <c r="Q111" s="81">
        <f t="shared" si="73"/>
        <v>0</v>
      </c>
      <c r="R111" s="81">
        <f t="shared" si="69"/>
        <v>0</v>
      </c>
      <c r="S111" s="596">
        <f>((Exposure!BG112*Exposure!BI112-1)*InputData!CH111+1)</f>
        <v>1</v>
      </c>
      <c r="T111" s="260">
        <f t="shared" si="56"/>
        <v>0</v>
      </c>
      <c r="U111" s="10">
        <f t="shared" si="44"/>
        <v>0</v>
      </c>
      <c r="V111" s="10">
        <f t="shared" si="45"/>
        <v>0</v>
      </c>
      <c r="W111" s="91">
        <f t="shared" si="46"/>
        <v>0</v>
      </c>
      <c r="X111" s="81">
        <f t="shared" si="47"/>
        <v>0</v>
      </c>
      <c r="Y111" s="81">
        <f t="shared" si="74"/>
        <v>0</v>
      </c>
      <c r="Z111" s="81">
        <f t="shared" si="48"/>
        <v>1</v>
      </c>
      <c r="AA111" s="81">
        <f t="shared" si="49"/>
        <v>1</v>
      </c>
      <c r="AB111" s="82">
        <f t="shared" si="75"/>
        <v>0</v>
      </c>
      <c r="AC111" s="11">
        <f t="shared" si="76"/>
        <v>0</v>
      </c>
      <c r="AD111" s="81">
        <f t="shared" si="77"/>
        <v>0</v>
      </c>
      <c r="AE111" s="11">
        <f t="shared" si="50"/>
        <v>0</v>
      </c>
      <c r="AF111" s="11">
        <f t="shared" si="51"/>
        <v>0</v>
      </c>
      <c r="AG111" s="11">
        <f t="shared" si="58"/>
        <v>0</v>
      </c>
      <c r="AH111" s="81">
        <f t="shared" si="78"/>
        <v>0</v>
      </c>
      <c r="AI111" s="81">
        <f t="shared" si="70"/>
        <v>0</v>
      </c>
      <c r="AJ111" s="82">
        <f t="shared" si="66"/>
        <v>0</v>
      </c>
      <c r="AK111" s="118">
        <f t="shared" si="67"/>
        <v>0</v>
      </c>
      <c r="AL111" s="118">
        <f t="shared" si="68"/>
        <v>0</v>
      </c>
      <c r="AM111" s="120">
        <f>AK111*InputData!M111</f>
        <v>0</v>
      </c>
      <c r="AN111" s="123">
        <f>AK111*LifeTable!G111*InputData!N111*EXP(-InputData!$BT$5*(B111-InputData!$B$1))</f>
        <v>0</v>
      </c>
      <c r="AO111" s="1026">
        <f>C111*(1-Q111)*LifeTable!G111</f>
        <v>0</v>
      </c>
      <c r="AP111" s="1027">
        <f>R111*LifeTable!G111</f>
        <v>0</v>
      </c>
      <c r="AQ111" s="1026">
        <f>T111*(1-AH111)*LifeTable!P111</f>
        <v>0</v>
      </c>
      <c r="AR111" s="708">
        <f>AI111*LifeTable!P111</f>
        <v>0</v>
      </c>
      <c r="AS111" s="1028">
        <f>(AQ111-AO111)*EXP(-InputData!$BT$6*(B111-InputData!$B$1))</f>
        <v>0</v>
      </c>
      <c r="AT111" s="58">
        <f>(AR111-AP111)*EXP(-InputData!$BT$6*(B111-InputData!$B$1))</f>
        <v>0</v>
      </c>
      <c r="AU111">
        <v>5</v>
      </c>
    </row>
    <row r="112" spans="1:47">
      <c r="A112" t="s">
        <v>14</v>
      </c>
      <c r="B112">
        <f t="shared" si="59"/>
        <v>103</v>
      </c>
      <c r="C112" s="80">
        <f>InputData!K112*InputData!BY112</f>
        <v>0</v>
      </c>
      <c r="D112" s="81">
        <v>0</v>
      </c>
      <c r="E112" s="13">
        <f>InputData!L112*InputData!CD112</f>
        <v>0</v>
      </c>
      <c r="F112" s="90">
        <v>0</v>
      </c>
      <c r="G112" s="81">
        <f t="shared" si="37"/>
        <v>0</v>
      </c>
      <c r="H112" s="81">
        <f t="shared" si="54"/>
        <v>0</v>
      </c>
      <c r="I112" s="81">
        <f t="shared" si="38"/>
        <v>1</v>
      </c>
      <c r="J112" s="81">
        <f t="shared" si="39"/>
        <v>1</v>
      </c>
      <c r="K112" s="82">
        <f t="shared" si="71"/>
        <v>0</v>
      </c>
      <c r="L112" s="11">
        <f t="shared" si="79"/>
        <v>0</v>
      </c>
      <c r="M112" s="81">
        <f t="shared" si="72"/>
        <v>0</v>
      </c>
      <c r="N112" s="11">
        <f t="shared" si="40"/>
        <v>0</v>
      </c>
      <c r="O112" s="11">
        <f t="shared" si="41"/>
        <v>0</v>
      </c>
      <c r="P112" s="11">
        <f t="shared" si="55"/>
        <v>0</v>
      </c>
      <c r="Q112" s="81">
        <f t="shared" si="73"/>
        <v>0</v>
      </c>
      <c r="R112" s="81">
        <f t="shared" si="69"/>
        <v>0</v>
      </c>
      <c r="S112" s="596">
        <f>((Exposure!BG113*Exposure!BI113-1)*InputData!CH112+1)</f>
        <v>1</v>
      </c>
      <c r="T112" s="260">
        <f t="shared" si="56"/>
        <v>0</v>
      </c>
      <c r="U112" s="10">
        <f t="shared" si="44"/>
        <v>0</v>
      </c>
      <c r="V112" s="10">
        <f t="shared" si="45"/>
        <v>0</v>
      </c>
      <c r="W112" s="91">
        <f t="shared" si="46"/>
        <v>0</v>
      </c>
      <c r="X112" s="81">
        <f t="shared" si="47"/>
        <v>0</v>
      </c>
      <c r="Y112" s="81">
        <f t="shared" si="74"/>
        <v>0</v>
      </c>
      <c r="Z112" s="81">
        <f t="shared" si="48"/>
        <v>1</v>
      </c>
      <c r="AA112" s="81">
        <f t="shared" si="49"/>
        <v>1</v>
      </c>
      <c r="AB112" s="82">
        <f t="shared" si="75"/>
        <v>0</v>
      </c>
      <c r="AC112" s="11">
        <f t="shared" si="76"/>
        <v>0</v>
      </c>
      <c r="AD112" s="81">
        <f t="shared" si="77"/>
        <v>0</v>
      </c>
      <c r="AE112" s="11">
        <f t="shared" si="50"/>
        <v>0</v>
      </c>
      <c r="AF112" s="11">
        <f t="shared" si="51"/>
        <v>0</v>
      </c>
      <c r="AG112" s="11">
        <f t="shared" si="58"/>
        <v>0</v>
      </c>
      <c r="AH112" s="81">
        <f t="shared" si="78"/>
        <v>0</v>
      </c>
      <c r="AI112" s="81">
        <f t="shared" si="70"/>
        <v>0</v>
      </c>
      <c r="AJ112" s="82">
        <f t="shared" si="66"/>
        <v>0</v>
      </c>
      <c r="AK112" s="118">
        <f t="shared" si="67"/>
        <v>0</v>
      </c>
      <c r="AL112" s="118">
        <f t="shared" si="68"/>
        <v>0</v>
      </c>
      <c r="AM112" s="120">
        <f>AK112*InputData!M112</f>
        <v>0</v>
      </c>
      <c r="AN112" s="123">
        <f>AK112*LifeTable!G112*InputData!N112*EXP(-InputData!$BT$5*(B112-InputData!$B$1))</f>
        <v>0</v>
      </c>
      <c r="AO112" s="1026">
        <f>C112*(1-Q112)*LifeTable!G112</f>
        <v>0</v>
      </c>
      <c r="AP112" s="1027">
        <f>R112*LifeTable!G112</f>
        <v>0</v>
      </c>
      <c r="AQ112" s="1026">
        <f>T112*(1-AH112)*LifeTable!P112</f>
        <v>0</v>
      </c>
      <c r="AR112" s="708">
        <f>AI112*LifeTable!P112</f>
        <v>0</v>
      </c>
      <c r="AS112" s="1028">
        <f>(AQ112-AO112)*EXP(-InputData!$BT$6*(B112-InputData!$B$1))</f>
        <v>0</v>
      </c>
      <c r="AT112" s="58">
        <f>(AR112-AP112)*EXP(-InputData!$BT$6*(B112-InputData!$B$1))</f>
        <v>0</v>
      </c>
      <c r="AU112">
        <v>6</v>
      </c>
    </row>
    <row r="113" spans="1:47">
      <c r="A113" t="s">
        <v>14</v>
      </c>
      <c r="B113">
        <f t="shared" si="59"/>
        <v>104</v>
      </c>
      <c r="C113" s="80">
        <f>InputData!K113*InputData!BY113</f>
        <v>0</v>
      </c>
      <c r="D113" s="81">
        <v>0</v>
      </c>
      <c r="E113" s="13">
        <f>InputData!L113*InputData!CD113</f>
        <v>0</v>
      </c>
      <c r="F113" s="90">
        <v>0</v>
      </c>
      <c r="G113" s="81">
        <f t="shared" si="37"/>
        <v>0</v>
      </c>
      <c r="H113" s="81">
        <f t="shared" si="54"/>
        <v>0</v>
      </c>
      <c r="I113" s="81">
        <f t="shared" si="38"/>
        <v>1</v>
      </c>
      <c r="J113" s="81">
        <f t="shared" si="39"/>
        <v>1</v>
      </c>
      <c r="K113" s="82">
        <f t="shared" si="71"/>
        <v>0</v>
      </c>
      <c r="L113" s="11">
        <f t="shared" si="79"/>
        <v>0</v>
      </c>
      <c r="M113" s="81">
        <f t="shared" si="72"/>
        <v>0</v>
      </c>
      <c r="N113" s="11">
        <f t="shared" si="40"/>
        <v>0</v>
      </c>
      <c r="O113" s="11">
        <f t="shared" si="41"/>
        <v>0</v>
      </c>
      <c r="P113" s="11">
        <f t="shared" si="55"/>
        <v>0</v>
      </c>
      <c r="Q113" s="81">
        <f t="shared" si="73"/>
        <v>0</v>
      </c>
      <c r="R113" s="81">
        <f t="shared" si="69"/>
        <v>0</v>
      </c>
      <c r="S113" s="596">
        <f>((Exposure!BG114*Exposure!BI114-1)*InputData!CH113+1)</f>
        <v>1</v>
      </c>
      <c r="T113" s="260">
        <f t="shared" si="56"/>
        <v>0</v>
      </c>
      <c r="U113" s="10">
        <f t="shared" si="44"/>
        <v>0</v>
      </c>
      <c r="V113" s="10">
        <f t="shared" si="45"/>
        <v>0</v>
      </c>
      <c r="W113" s="91">
        <f t="shared" si="46"/>
        <v>0</v>
      </c>
      <c r="X113" s="81">
        <f t="shared" si="47"/>
        <v>0</v>
      </c>
      <c r="Y113" s="81">
        <f t="shared" si="74"/>
        <v>0</v>
      </c>
      <c r="Z113" s="81">
        <f t="shared" si="48"/>
        <v>1</v>
      </c>
      <c r="AA113" s="81">
        <f t="shared" si="49"/>
        <v>1</v>
      </c>
      <c r="AB113" s="82">
        <f t="shared" si="75"/>
        <v>0</v>
      </c>
      <c r="AC113" s="11">
        <f t="shared" si="76"/>
        <v>0</v>
      </c>
      <c r="AD113" s="81">
        <f t="shared" si="77"/>
        <v>0</v>
      </c>
      <c r="AE113" s="11">
        <f t="shared" si="50"/>
        <v>0</v>
      </c>
      <c r="AF113" s="11">
        <f t="shared" si="51"/>
        <v>0</v>
      </c>
      <c r="AG113" s="11">
        <f t="shared" si="58"/>
        <v>0</v>
      </c>
      <c r="AH113" s="81">
        <f t="shared" si="78"/>
        <v>0</v>
      </c>
      <c r="AI113" s="81">
        <f t="shared" si="70"/>
        <v>0</v>
      </c>
      <c r="AJ113" s="82">
        <f t="shared" si="66"/>
        <v>0</v>
      </c>
      <c r="AK113" s="118">
        <f t="shared" si="67"/>
        <v>0</v>
      </c>
      <c r="AL113" s="118">
        <f t="shared" si="68"/>
        <v>0</v>
      </c>
      <c r="AM113" s="120">
        <f>AK113*InputData!M113</f>
        <v>0</v>
      </c>
      <c r="AN113" s="123">
        <f>AK113*LifeTable!G113*InputData!N113*EXP(-InputData!$BT$5*(B113-InputData!$B$1))</f>
        <v>0</v>
      </c>
      <c r="AO113" s="1026">
        <f>C113*(1-Q113)*LifeTable!G113</f>
        <v>0</v>
      </c>
      <c r="AP113" s="1027">
        <f>R113*LifeTable!G113</f>
        <v>0</v>
      </c>
      <c r="AQ113" s="1026">
        <f>T113*(1-AH113)*LifeTable!P113</f>
        <v>0</v>
      </c>
      <c r="AR113" s="708">
        <f>AI113*LifeTable!P113</f>
        <v>0</v>
      </c>
      <c r="AS113" s="1028">
        <f>(AQ113-AO113)*EXP(-InputData!$BT$6*(B113-InputData!$B$1))</f>
        <v>0</v>
      </c>
      <c r="AT113" s="58">
        <f>(AR113-AP113)*EXP(-InputData!$BT$6*(B113-InputData!$B$1))</f>
        <v>0</v>
      </c>
      <c r="AU113">
        <v>7</v>
      </c>
    </row>
    <row r="114" spans="1:47">
      <c r="A114" t="s">
        <v>14</v>
      </c>
      <c r="B114">
        <f t="shared" si="59"/>
        <v>105</v>
      </c>
      <c r="C114" s="80">
        <f>InputData!K114*InputData!BY114</f>
        <v>0</v>
      </c>
      <c r="D114" s="81">
        <v>0</v>
      </c>
      <c r="E114" s="13">
        <f>InputData!L114*InputData!CD114</f>
        <v>0</v>
      </c>
      <c r="F114" s="90">
        <v>0</v>
      </c>
      <c r="G114" s="81">
        <f t="shared" si="37"/>
        <v>0</v>
      </c>
      <c r="H114" s="81">
        <f t="shared" si="54"/>
        <v>0</v>
      </c>
      <c r="I114" s="81">
        <f t="shared" si="38"/>
        <v>1</v>
      </c>
      <c r="J114" s="81">
        <f t="shared" si="39"/>
        <v>1</v>
      </c>
      <c r="K114" s="82">
        <f t="shared" si="71"/>
        <v>0</v>
      </c>
      <c r="L114" s="11">
        <f t="shared" si="79"/>
        <v>0</v>
      </c>
      <c r="M114" s="81">
        <f t="shared" si="72"/>
        <v>0</v>
      </c>
      <c r="N114" s="11">
        <f t="shared" si="40"/>
        <v>0</v>
      </c>
      <c r="O114" s="11">
        <f t="shared" si="41"/>
        <v>0</v>
      </c>
      <c r="P114" s="11">
        <f t="shared" si="55"/>
        <v>0</v>
      </c>
      <c r="Q114" s="81">
        <f t="shared" si="73"/>
        <v>0</v>
      </c>
      <c r="R114" s="81">
        <f t="shared" si="69"/>
        <v>0</v>
      </c>
      <c r="S114" s="596">
        <f>((Exposure!BG115*Exposure!BI115-1)*InputData!CH114+1)</f>
        <v>1</v>
      </c>
      <c r="T114" s="260">
        <f t="shared" si="56"/>
        <v>0</v>
      </c>
      <c r="U114" s="10">
        <f t="shared" si="44"/>
        <v>0</v>
      </c>
      <c r="V114" s="10">
        <f t="shared" si="45"/>
        <v>0</v>
      </c>
      <c r="W114" s="91">
        <f t="shared" si="46"/>
        <v>0</v>
      </c>
      <c r="X114" s="81">
        <f t="shared" si="47"/>
        <v>0</v>
      </c>
      <c r="Y114" s="81">
        <f t="shared" si="74"/>
        <v>0</v>
      </c>
      <c r="Z114" s="81">
        <f t="shared" si="48"/>
        <v>1</v>
      </c>
      <c r="AA114" s="81">
        <f t="shared" si="49"/>
        <v>1</v>
      </c>
      <c r="AB114" s="82">
        <f t="shared" si="75"/>
        <v>0</v>
      </c>
      <c r="AC114" s="11">
        <f t="shared" si="76"/>
        <v>0</v>
      </c>
      <c r="AD114" s="81">
        <f t="shared" si="77"/>
        <v>0</v>
      </c>
      <c r="AE114" s="11">
        <f t="shared" si="50"/>
        <v>0</v>
      </c>
      <c r="AF114" s="11">
        <f t="shared" si="51"/>
        <v>0</v>
      </c>
      <c r="AG114" s="11">
        <f t="shared" si="58"/>
        <v>0</v>
      </c>
      <c r="AH114" s="81">
        <f t="shared" si="78"/>
        <v>0</v>
      </c>
      <c r="AI114" s="81">
        <f t="shared" si="70"/>
        <v>0</v>
      </c>
      <c r="AJ114" s="82">
        <f t="shared" si="66"/>
        <v>0</v>
      </c>
      <c r="AK114" s="118">
        <f t="shared" si="67"/>
        <v>0</v>
      </c>
      <c r="AL114" s="118">
        <f t="shared" si="68"/>
        <v>0</v>
      </c>
      <c r="AM114" s="120">
        <f>AK114*InputData!M114</f>
        <v>0</v>
      </c>
      <c r="AN114" s="123">
        <f>AK114*LifeTable!G114*InputData!N114*EXP(-InputData!$BT$5*(B114-InputData!$B$1))</f>
        <v>0</v>
      </c>
      <c r="AO114" s="1026">
        <f>C114*(1-Q114)*LifeTable!G114</f>
        <v>0</v>
      </c>
      <c r="AP114" s="1027">
        <f>R114*LifeTable!G114</f>
        <v>0</v>
      </c>
      <c r="AQ114" s="1026">
        <f>T114*(1-AH114)*LifeTable!P114</f>
        <v>0</v>
      </c>
      <c r="AR114" s="708">
        <f>AI114*LifeTable!P114</f>
        <v>0</v>
      </c>
      <c r="AS114" s="1028">
        <f>(AQ114-AO114)*EXP(-InputData!$BT$6*(B114-InputData!$B$1))</f>
        <v>0</v>
      </c>
      <c r="AT114" s="58">
        <f>(AR114-AP114)*EXP(-InputData!$BT$6*(B114-InputData!$B$1))</f>
        <v>0</v>
      </c>
      <c r="AU114">
        <v>8</v>
      </c>
    </row>
    <row r="115" spans="1:47">
      <c r="A115" t="s">
        <v>14</v>
      </c>
      <c r="B115">
        <f t="shared" si="59"/>
        <v>106</v>
      </c>
      <c r="C115" s="80">
        <f>InputData!K115*InputData!BY115</f>
        <v>0</v>
      </c>
      <c r="D115" s="81">
        <v>0</v>
      </c>
      <c r="E115" s="13">
        <f>InputData!L115*InputData!CD115</f>
        <v>0</v>
      </c>
      <c r="F115" s="90">
        <v>0</v>
      </c>
      <c r="G115" s="81">
        <f t="shared" si="37"/>
        <v>0</v>
      </c>
      <c r="H115" s="81">
        <f t="shared" si="54"/>
        <v>0</v>
      </c>
      <c r="I115" s="81">
        <f t="shared" si="38"/>
        <v>1</v>
      </c>
      <c r="J115" s="81">
        <f t="shared" si="39"/>
        <v>1</v>
      </c>
      <c r="K115" s="82">
        <f t="shared" si="71"/>
        <v>0</v>
      </c>
      <c r="L115" s="11">
        <f t="shared" si="79"/>
        <v>0</v>
      </c>
      <c r="M115" s="81">
        <f t="shared" si="72"/>
        <v>0</v>
      </c>
      <c r="N115" s="11">
        <f t="shared" si="40"/>
        <v>0</v>
      </c>
      <c r="O115" s="11">
        <f t="shared" si="41"/>
        <v>0</v>
      </c>
      <c r="P115" s="11">
        <f t="shared" si="55"/>
        <v>0</v>
      </c>
      <c r="Q115" s="81">
        <f t="shared" si="73"/>
        <v>0</v>
      </c>
      <c r="R115" s="81">
        <f t="shared" si="69"/>
        <v>0</v>
      </c>
      <c r="S115" s="596">
        <f>((Exposure!BG116*Exposure!BI116-1)*InputData!CH115+1)</f>
        <v>1</v>
      </c>
      <c r="T115" s="260">
        <f t="shared" si="56"/>
        <v>0</v>
      </c>
      <c r="U115" s="10">
        <f t="shared" si="44"/>
        <v>0</v>
      </c>
      <c r="V115" s="10">
        <f t="shared" si="45"/>
        <v>0</v>
      </c>
      <c r="W115" s="91">
        <f t="shared" si="46"/>
        <v>0</v>
      </c>
      <c r="X115" s="81">
        <f t="shared" si="47"/>
        <v>0</v>
      </c>
      <c r="Y115" s="81">
        <f t="shared" si="74"/>
        <v>0</v>
      </c>
      <c r="Z115" s="81">
        <f t="shared" si="48"/>
        <v>1</v>
      </c>
      <c r="AA115" s="81">
        <f t="shared" si="49"/>
        <v>1</v>
      </c>
      <c r="AB115" s="82">
        <f t="shared" si="75"/>
        <v>0</v>
      </c>
      <c r="AC115" s="11">
        <f t="shared" si="76"/>
        <v>0</v>
      </c>
      <c r="AD115" s="81">
        <f t="shared" si="77"/>
        <v>0</v>
      </c>
      <c r="AE115" s="11">
        <f t="shared" si="50"/>
        <v>0</v>
      </c>
      <c r="AF115" s="11">
        <f t="shared" si="51"/>
        <v>0</v>
      </c>
      <c r="AG115" s="11">
        <f t="shared" si="58"/>
        <v>0</v>
      </c>
      <c r="AH115" s="81">
        <f t="shared" si="78"/>
        <v>0</v>
      </c>
      <c r="AI115" s="81">
        <f t="shared" si="70"/>
        <v>0</v>
      </c>
      <c r="AJ115" s="82">
        <f t="shared" si="66"/>
        <v>0</v>
      </c>
      <c r="AK115" s="118">
        <f t="shared" si="67"/>
        <v>0</v>
      </c>
      <c r="AL115" s="118">
        <f t="shared" si="68"/>
        <v>0</v>
      </c>
      <c r="AM115" s="120">
        <f>AK115*InputData!M115</f>
        <v>0</v>
      </c>
      <c r="AN115" s="123">
        <f>AK115*LifeTable!G115*InputData!N115*EXP(-InputData!$BT$5*(B115-InputData!$B$1))</f>
        <v>0</v>
      </c>
      <c r="AO115" s="1026">
        <f>C115*(1-Q115)*LifeTable!G115</f>
        <v>0</v>
      </c>
      <c r="AP115" s="1027">
        <f>R115*LifeTable!G115</f>
        <v>0</v>
      </c>
      <c r="AQ115" s="1026">
        <f>T115*(1-AH115)*LifeTable!P115</f>
        <v>0</v>
      </c>
      <c r="AR115" s="708">
        <f>AI115*LifeTable!P115</f>
        <v>0</v>
      </c>
      <c r="AS115" s="1028">
        <f>(AQ115-AO115)*EXP(-InputData!$BT$6*(B115-InputData!$B$1))</f>
        <v>0</v>
      </c>
      <c r="AT115" s="58">
        <f>(AR115-AP115)*EXP(-InputData!$BT$6*(B115-InputData!$B$1))</f>
        <v>0</v>
      </c>
      <c r="AU115">
        <v>9</v>
      </c>
    </row>
    <row r="116" spans="1:47">
      <c r="A116" t="s">
        <v>14</v>
      </c>
      <c r="B116">
        <f t="shared" si="59"/>
        <v>107</v>
      </c>
      <c r="C116" s="80">
        <f>InputData!K116*InputData!BY116</f>
        <v>0</v>
      </c>
      <c r="D116" s="81">
        <v>0</v>
      </c>
      <c r="E116" s="13">
        <f>InputData!L116*InputData!CD116</f>
        <v>0</v>
      </c>
      <c r="F116" s="90">
        <v>0</v>
      </c>
      <c r="G116" s="81">
        <f t="shared" si="37"/>
        <v>0</v>
      </c>
      <c r="H116" s="81">
        <f t="shared" si="54"/>
        <v>0</v>
      </c>
      <c r="I116" s="81">
        <f t="shared" si="38"/>
        <v>1</v>
      </c>
      <c r="J116" s="81">
        <f t="shared" si="39"/>
        <v>1</v>
      </c>
      <c r="K116" s="82">
        <f t="shared" si="71"/>
        <v>0</v>
      </c>
      <c r="L116" s="11">
        <f t="shared" si="79"/>
        <v>0</v>
      </c>
      <c r="M116" s="81">
        <f t="shared" si="72"/>
        <v>0</v>
      </c>
      <c r="N116" s="11">
        <f t="shared" si="40"/>
        <v>0</v>
      </c>
      <c r="O116" s="11">
        <f t="shared" si="41"/>
        <v>0</v>
      </c>
      <c r="P116" s="11">
        <f t="shared" si="55"/>
        <v>0</v>
      </c>
      <c r="Q116" s="81">
        <f t="shared" si="73"/>
        <v>0</v>
      </c>
      <c r="R116" s="81">
        <f t="shared" si="69"/>
        <v>0</v>
      </c>
      <c r="S116" s="596">
        <f>((Exposure!BG117*Exposure!BI117-1)*InputData!CH116+1)</f>
        <v>1</v>
      </c>
      <c r="T116" s="260">
        <f t="shared" si="56"/>
        <v>0</v>
      </c>
      <c r="U116" s="10">
        <f t="shared" si="44"/>
        <v>0</v>
      </c>
      <c r="V116" s="10">
        <f t="shared" si="45"/>
        <v>0</v>
      </c>
      <c r="W116" s="91">
        <f t="shared" si="46"/>
        <v>0</v>
      </c>
      <c r="X116" s="81">
        <f t="shared" si="47"/>
        <v>0</v>
      </c>
      <c r="Y116" s="81">
        <f t="shared" si="74"/>
        <v>0</v>
      </c>
      <c r="Z116" s="81">
        <f t="shared" si="48"/>
        <v>1</v>
      </c>
      <c r="AA116" s="81">
        <f t="shared" si="49"/>
        <v>1</v>
      </c>
      <c r="AB116" s="82">
        <f t="shared" si="75"/>
        <v>0</v>
      </c>
      <c r="AC116" s="11">
        <f t="shared" si="76"/>
        <v>0</v>
      </c>
      <c r="AD116" s="81">
        <f t="shared" si="77"/>
        <v>0</v>
      </c>
      <c r="AE116" s="11">
        <f t="shared" si="50"/>
        <v>0</v>
      </c>
      <c r="AF116" s="11">
        <f t="shared" si="51"/>
        <v>0</v>
      </c>
      <c r="AG116" s="11">
        <f t="shared" si="58"/>
        <v>0</v>
      </c>
      <c r="AH116" s="81">
        <f t="shared" si="78"/>
        <v>0</v>
      </c>
      <c r="AI116" s="81">
        <f t="shared" si="70"/>
        <v>0</v>
      </c>
      <c r="AJ116" s="82">
        <f t="shared" si="66"/>
        <v>0</v>
      </c>
      <c r="AK116" s="118">
        <f t="shared" si="67"/>
        <v>0</v>
      </c>
      <c r="AL116" s="118">
        <f t="shared" si="68"/>
        <v>0</v>
      </c>
      <c r="AM116" s="120">
        <f>AK116*InputData!M116</f>
        <v>0</v>
      </c>
      <c r="AN116" s="123">
        <f>AK116*LifeTable!G116*InputData!N116*EXP(-InputData!$BT$5*(B116-InputData!$B$1))</f>
        <v>0</v>
      </c>
      <c r="AO116" s="1026">
        <f>C116*(1-Q116)*LifeTable!G116</f>
        <v>0</v>
      </c>
      <c r="AP116" s="1027">
        <f>R116*LifeTable!G116</f>
        <v>0</v>
      </c>
      <c r="AQ116" s="1026">
        <f>T116*(1-AH116)*LifeTable!P116</f>
        <v>0</v>
      </c>
      <c r="AR116" s="708">
        <f>AI116*LifeTable!P116</f>
        <v>0</v>
      </c>
      <c r="AS116" s="1028">
        <f>(AQ116-AO116)*EXP(-InputData!$BT$6*(B116-InputData!$B$1))</f>
        <v>0</v>
      </c>
      <c r="AT116" s="58">
        <f>(AR116-AP116)*EXP(-InputData!$BT$6*(B116-InputData!$B$1))</f>
        <v>0</v>
      </c>
      <c r="AU116">
        <v>10</v>
      </c>
    </row>
    <row r="117" spans="1:47">
      <c r="A117" t="s">
        <v>14</v>
      </c>
      <c r="B117">
        <f t="shared" si="59"/>
        <v>108</v>
      </c>
      <c r="C117" s="80">
        <f>InputData!K117*InputData!BY117</f>
        <v>0</v>
      </c>
      <c r="D117" s="81">
        <v>0</v>
      </c>
      <c r="E117" s="13">
        <f>InputData!L117*InputData!CD117</f>
        <v>0</v>
      </c>
      <c r="F117" s="90">
        <v>0</v>
      </c>
      <c r="G117" s="81">
        <f t="shared" si="37"/>
        <v>0</v>
      </c>
      <c r="H117" s="81">
        <f t="shared" si="54"/>
        <v>0</v>
      </c>
      <c r="I117" s="81">
        <f t="shared" si="38"/>
        <v>1</v>
      </c>
      <c r="J117" s="81">
        <f t="shared" si="39"/>
        <v>1</v>
      </c>
      <c r="K117" s="82">
        <f t="shared" si="71"/>
        <v>0</v>
      </c>
      <c r="L117" s="11">
        <f t="shared" si="79"/>
        <v>0</v>
      </c>
      <c r="M117" s="81">
        <f t="shared" si="72"/>
        <v>0</v>
      </c>
      <c r="N117" s="11">
        <f t="shared" si="40"/>
        <v>0</v>
      </c>
      <c r="O117" s="11">
        <f t="shared" si="41"/>
        <v>0</v>
      </c>
      <c r="P117" s="11">
        <f t="shared" si="55"/>
        <v>0</v>
      </c>
      <c r="Q117" s="81">
        <f t="shared" si="73"/>
        <v>0</v>
      </c>
      <c r="R117" s="81">
        <f t="shared" si="69"/>
        <v>0</v>
      </c>
      <c r="S117" s="596">
        <f>((Exposure!BG118*Exposure!BI118-1)*InputData!CH117+1)</f>
        <v>1</v>
      </c>
      <c r="T117" s="260">
        <f t="shared" si="56"/>
        <v>0</v>
      </c>
      <c r="U117" s="10">
        <f t="shared" si="44"/>
        <v>0</v>
      </c>
      <c r="V117" s="10">
        <f t="shared" si="45"/>
        <v>0</v>
      </c>
      <c r="W117" s="91">
        <f t="shared" si="46"/>
        <v>0</v>
      </c>
      <c r="X117" s="81">
        <f t="shared" si="47"/>
        <v>0</v>
      </c>
      <c r="Y117" s="81">
        <f t="shared" si="74"/>
        <v>0</v>
      </c>
      <c r="Z117" s="81">
        <f t="shared" si="48"/>
        <v>1</v>
      </c>
      <c r="AA117" s="81">
        <f t="shared" si="49"/>
        <v>1</v>
      </c>
      <c r="AB117" s="82">
        <f t="shared" si="75"/>
        <v>0</v>
      </c>
      <c r="AC117" s="11">
        <f t="shared" si="76"/>
        <v>0</v>
      </c>
      <c r="AD117" s="81">
        <f t="shared" si="77"/>
        <v>0</v>
      </c>
      <c r="AE117" s="11">
        <f t="shared" si="50"/>
        <v>0</v>
      </c>
      <c r="AF117" s="11">
        <f t="shared" si="51"/>
        <v>0</v>
      </c>
      <c r="AG117" s="11">
        <f t="shared" si="58"/>
        <v>0</v>
      </c>
      <c r="AH117" s="81">
        <f t="shared" si="78"/>
        <v>0</v>
      </c>
      <c r="AI117" s="81">
        <f t="shared" si="70"/>
        <v>0</v>
      </c>
      <c r="AJ117" s="82">
        <f t="shared" si="66"/>
        <v>0</v>
      </c>
      <c r="AK117" s="118">
        <f t="shared" si="67"/>
        <v>0</v>
      </c>
      <c r="AL117" s="118">
        <f t="shared" si="68"/>
        <v>0</v>
      </c>
      <c r="AM117" s="120">
        <f>AK117*InputData!M117</f>
        <v>0</v>
      </c>
      <c r="AN117" s="123">
        <f>AK117*LifeTable!G117*InputData!N117*EXP(-InputData!$BT$5*(B117-InputData!$B$1))</f>
        <v>0</v>
      </c>
      <c r="AO117" s="1026">
        <f>C117*(1-Q117)*LifeTable!G117</f>
        <v>0</v>
      </c>
      <c r="AP117" s="1027">
        <f>R117*LifeTable!G117</f>
        <v>0</v>
      </c>
      <c r="AQ117" s="1026">
        <f>T117*(1-AH117)*LifeTable!P117</f>
        <v>0</v>
      </c>
      <c r="AR117" s="708">
        <f>AI117*LifeTable!P117</f>
        <v>0</v>
      </c>
      <c r="AS117" s="1028">
        <f>(AQ117-AO117)*EXP(-InputData!$BT$6*(B117-InputData!$B$1))</f>
        <v>0</v>
      </c>
      <c r="AT117" s="58">
        <f>(AR117-AP117)*EXP(-InputData!$BT$6*(B117-InputData!$B$1))</f>
        <v>0</v>
      </c>
      <c r="AU117">
        <v>11</v>
      </c>
    </row>
    <row r="118" spans="1:47">
      <c r="A118" t="s">
        <v>14</v>
      </c>
      <c r="B118">
        <f t="shared" si="59"/>
        <v>109</v>
      </c>
      <c r="C118" s="80">
        <f>InputData!K118*InputData!BY118</f>
        <v>0</v>
      </c>
      <c r="D118" s="81">
        <v>0</v>
      </c>
      <c r="E118" s="13">
        <f>InputData!L118*InputData!CD118</f>
        <v>0</v>
      </c>
      <c r="F118" s="90">
        <v>0</v>
      </c>
      <c r="G118" s="81">
        <f t="shared" si="37"/>
        <v>0</v>
      </c>
      <c r="H118" s="81">
        <f t="shared" si="54"/>
        <v>0</v>
      </c>
      <c r="I118" s="81">
        <f t="shared" si="38"/>
        <v>1</v>
      </c>
      <c r="J118" s="81">
        <f t="shared" si="39"/>
        <v>1</v>
      </c>
      <c r="K118" s="82">
        <f t="shared" si="71"/>
        <v>0</v>
      </c>
      <c r="L118" s="11">
        <f t="shared" si="79"/>
        <v>0</v>
      </c>
      <c r="M118" s="81">
        <f t="shared" si="72"/>
        <v>0</v>
      </c>
      <c r="N118" s="11">
        <f t="shared" si="40"/>
        <v>0</v>
      </c>
      <c r="O118" s="11">
        <f t="shared" si="41"/>
        <v>0</v>
      </c>
      <c r="P118" s="11">
        <f t="shared" si="55"/>
        <v>0</v>
      </c>
      <c r="Q118" s="81">
        <f t="shared" si="73"/>
        <v>0</v>
      </c>
      <c r="R118" s="81">
        <f t="shared" si="69"/>
        <v>0</v>
      </c>
      <c r="S118" s="596">
        <f>((Exposure!BG119*Exposure!BI119-1)*InputData!CH118+1)</f>
        <v>1</v>
      </c>
      <c r="T118" s="260">
        <f t="shared" si="56"/>
        <v>0</v>
      </c>
      <c r="U118" s="10">
        <f t="shared" si="44"/>
        <v>0</v>
      </c>
      <c r="V118" s="10">
        <f t="shared" si="45"/>
        <v>0</v>
      </c>
      <c r="W118" s="91">
        <f t="shared" si="46"/>
        <v>0</v>
      </c>
      <c r="X118" s="81">
        <f t="shared" si="47"/>
        <v>0</v>
      </c>
      <c r="Y118" s="81">
        <f t="shared" si="74"/>
        <v>0</v>
      </c>
      <c r="Z118" s="81">
        <f t="shared" si="48"/>
        <v>1</v>
      </c>
      <c r="AA118" s="81">
        <f t="shared" si="49"/>
        <v>1</v>
      </c>
      <c r="AB118" s="82">
        <f t="shared" si="75"/>
        <v>0</v>
      </c>
      <c r="AC118" s="11">
        <f t="shared" si="76"/>
        <v>0</v>
      </c>
      <c r="AD118" s="81">
        <f t="shared" si="77"/>
        <v>0</v>
      </c>
      <c r="AE118" s="11">
        <f t="shared" si="50"/>
        <v>0</v>
      </c>
      <c r="AF118" s="11">
        <f t="shared" si="51"/>
        <v>0</v>
      </c>
      <c r="AG118" s="11">
        <f t="shared" si="58"/>
        <v>0</v>
      </c>
      <c r="AH118" s="81">
        <f t="shared" si="78"/>
        <v>0</v>
      </c>
      <c r="AI118" s="81">
        <f t="shared" si="70"/>
        <v>0</v>
      </c>
      <c r="AJ118" s="82">
        <f t="shared" si="66"/>
        <v>0</v>
      </c>
      <c r="AK118" s="118">
        <f t="shared" si="67"/>
        <v>0</v>
      </c>
      <c r="AL118" s="118">
        <f t="shared" si="68"/>
        <v>0</v>
      </c>
      <c r="AM118" s="120">
        <f>AK118*InputData!M118</f>
        <v>0</v>
      </c>
      <c r="AN118" s="123">
        <f>AK118*LifeTable!G118*InputData!N118*EXP(-InputData!$BT$5*(B118-InputData!$B$1))</f>
        <v>0</v>
      </c>
      <c r="AO118" s="1026">
        <f>C118*(1-Q118)*LifeTable!G118</f>
        <v>0</v>
      </c>
      <c r="AP118" s="1027">
        <f>R118*LifeTable!G118</f>
        <v>0</v>
      </c>
      <c r="AQ118" s="1026">
        <f>T118*(1-AH118)*LifeTable!P118</f>
        <v>0</v>
      </c>
      <c r="AR118" s="708">
        <f>AI118*LifeTable!P118</f>
        <v>0</v>
      </c>
      <c r="AS118" s="1028">
        <f>(AQ118-AO118)*EXP(-InputData!$BT$6*(B118-InputData!$B$1))</f>
        <v>0</v>
      </c>
      <c r="AT118" s="58">
        <f>(AR118-AP118)*EXP(-InputData!$BT$6*(B118-InputData!$B$1))</f>
        <v>0</v>
      </c>
      <c r="AU118">
        <v>12</v>
      </c>
    </row>
    <row r="119" spans="1:47">
      <c r="A119" t="s">
        <v>14</v>
      </c>
      <c r="B119">
        <f t="shared" si="59"/>
        <v>110</v>
      </c>
      <c r="C119" s="80">
        <f>InputData!K119*InputData!BY119</f>
        <v>0</v>
      </c>
      <c r="D119" s="81">
        <v>0</v>
      </c>
      <c r="E119" s="13">
        <f>InputData!L119*InputData!CD119</f>
        <v>0</v>
      </c>
      <c r="F119" s="90">
        <v>0</v>
      </c>
      <c r="G119" s="81">
        <f t="shared" si="37"/>
        <v>0</v>
      </c>
      <c r="H119" s="81">
        <f t="shared" si="54"/>
        <v>0</v>
      </c>
      <c r="I119" s="81">
        <f t="shared" si="38"/>
        <v>1</v>
      </c>
      <c r="J119" s="81">
        <f t="shared" si="39"/>
        <v>1</v>
      </c>
      <c r="K119" s="82">
        <f t="shared" si="71"/>
        <v>0</v>
      </c>
      <c r="L119" s="11">
        <f t="shared" si="79"/>
        <v>0</v>
      </c>
      <c r="M119" s="81">
        <f t="shared" si="72"/>
        <v>0</v>
      </c>
      <c r="N119" s="11">
        <f t="shared" si="40"/>
        <v>0</v>
      </c>
      <c r="O119" s="11">
        <f t="shared" si="41"/>
        <v>0</v>
      </c>
      <c r="P119" s="11">
        <f t="shared" si="55"/>
        <v>0</v>
      </c>
      <c r="Q119" s="81">
        <f t="shared" si="73"/>
        <v>0</v>
      </c>
      <c r="R119" s="81">
        <f t="shared" si="69"/>
        <v>0</v>
      </c>
      <c r="S119" s="596">
        <f>((Exposure!BG120*Exposure!BI120-1)*InputData!CH119+1)</f>
        <v>1</v>
      </c>
      <c r="T119" s="260">
        <f t="shared" si="56"/>
        <v>0</v>
      </c>
      <c r="U119" s="10">
        <f t="shared" si="44"/>
        <v>0</v>
      </c>
      <c r="V119" s="10">
        <f t="shared" si="45"/>
        <v>0</v>
      </c>
      <c r="W119" s="91">
        <f t="shared" si="46"/>
        <v>0</v>
      </c>
      <c r="X119" s="81">
        <f t="shared" si="47"/>
        <v>0</v>
      </c>
      <c r="Y119" s="81">
        <f t="shared" si="74"/>
        <v>0</v>
      </c>
      <c r="Z119" s="81">
        <f t="shared" si="48"/>
        <v>1</v>
      </c>
      <c r="AA119" s="81">
        <f t="shared" si="49"/>
        <v>1</v>
      </c>
      <c r="AB119" s="82">
        <f t="shared" si="75"/>
        <v>0</v>
      </c>
      <c r="AC119" s="11">
        <f t="shared" si="76"/>
        <v>0</v>
      </c>
      <c r="AD119" s="81">
        <f t="shared" si="77"/>
        <v>0</v>
      </c>
      <c r="AE119" s="11">
        <f t="shared" si="50"/>
        <v>0</v>
      </c>
      <c r="AF119" s="11">
        <f t="shared" si="51"/>
        <v>0</v>
      </c>
      <c r="AG119" s="11">
        <f t="shared" si="58"/>
        <v>0</v>
      </c>
      <c r="AH119" s="81">
        <f t="shared" si="78"/>
        <v>0</v>
      </c>
      <c r="AI119" s="81">
        <f t="shared" si="70"/>
        <v>0</v>
      </c>
      <c r="AJ119" s="82">
        <f t="shared" si="66"/>
        <v>0</v>
      </c>
      <c r="AK119" s="118">
        <f t="shared" si="67"/>
        <v>0</v>
      </c>
      <c r="AL119" s="118">
        <f t="shared" si="68"/>
        <v>0</v>
      </c>
      <c r="AM119" s="120">
        <f>AK119*InputData!M119</f>
        <v>0</v>
      </c>
      <c r="AN119" s="123">
        <f>AK119*LifeTable!G119*InputData!N119*EXP(-InputData!$BT$5*(B119-InputData!$B$1))</f>
        <v>0</v>
      </c>
      <c r="AO119" s="1026">
        <f>C119*(1-Q119)*LifeTable!G119</f>
        <v>0</v>
      </c>
      <c r="AP119" s="1027">
        <f>R119*LifeTable!G119</f>
        <v>0</v>
      </c>
      <c r="AQ119" s="1026">
        <f>T119*(1-AH119)*LifeTable!P119</f>
        <v>0</v>
      </c>
      <c r="AR119" s="708">
        <f>AI119*LifeTable!P119</f>
        <v>0</v>
      </c>
      <c r="AS119" s="1028">
        <f>(AQ119-AO119)*EXP(-InputData!$BT$6*(B119-InputData!$B$1))</f>
        <v>0</v>
      </c>
      <c r="AT119" s="58">
        <f>(AR119-AP119)*EXP(-InputData!$BT$6*(B119-InputData!$B$1))</f>
        <v>0</v>
      </c>
      <c r="AU119">
        <v>13</v>
      </c>
    </row>
    <row r="120" spans="1:47">
      <c r="A120" t="s">
        <v>14</v>
      </c>
      <c r="B120">
        <f t="shared" si="59"/>
        <v>111</v>
      </c>
      <c r="C120" s="80">
        <f>InputData!K120*InputData!BY120</f>
        <v>0</v>
      </c>
      <c r="D120" s="81">
        <v>0</v>
      </c>
      <c r="E120" s="13">
        <f>InputData!L120*InputData!CD120</f>
        <v>0</v>
      </c>
      <c r="F120" s="90">
        <v>0</v>
      </c>
      <c r="G120" s="81">
        <f t="shared" si="37"/>
        <v>0</v>
      </c>
      <c r="H120" s="81">
        <f t="shared" si="54"/>
        <v>0</v>
      </c>
      <c r="I120" s="81">
        <f t="shared" si="38"/>
        <v>1</v>
      </c>
      <c r="J120" s="81">
        <f t="shared" si="39"/>
        <v>1</v>
      </c>
      <c r="K120" s="82">
        <f t="shared" si="71"/>
        <v>0</v>
      </c>
      <c r="L120" s="11">
        <f t="shared" si="79"/>
        <v>0</v>
      </c>
      <c r="M120" s="81">
        <f t="shared" si="72"/>
        <v>0</v>
      </c>
      <c r="N120" s="11">
        <f t="shared" si="40"/>
        <v>0</v>
      </c>
      <c r="O120" s="11">
        <f t="shared" si="41"/>
        <v>0</v>
      </c>
      <c r="P120" s="11">
        <f t="shared" si="55"/>
        <v>0</v>
      </c>
      <c r="Q120" s="81">
        <f t="shared" si="73"/>
        <v>0</v>
      </c>
      <c r="R120" s="81">
        <f t="shared" si="69"/>
        <v>0</v>
      </c>
      <c r="S120" s="596">
        <f>((Exposure!BG121*Exposure!BI121-1)*InputData!CH120+1)</f>
        <v>1</v>
      </c>
      <c r="T120" s="260">
        <f t="shared" si="56"/>
        <v>0</v>
      </c>
      <c r="U120" s="10">
        <f t="shared" si="44"/>
        <v>0</v>
      </c>
      <c r="V120" s="10">
        <f t="shared" si="45"/>
        <v>0</v>
      </c>
      <c r="W120" s="91">
        <f t="shared" si="46"/>
        <v>0</v>
      </c>
      <c r="X120" s="81">
        <f t="shared" si="47"/>
        <v>0</v>
      </c>
      <c r="Y120" s="81">
        <f t="shared" si="74"/>
        <v>0</v>
      </c>
      <c r="Z120" s="81">
        <f t="shared" si="48"/>
        <v>1</v>
      </c>
      <c r="AA120" s="81">
        <f t="shared" si="49"/>
        <v>1</v>
      </c>
      <c r="AB120" s="82">
        <f t="shared" si="75"/>
        <v>0</v>
      </c>
      <c r="AC120" s="11">
        <f t="shared" si="76"/>
        <v>0</v>
      </c>
      <c r="AD120" s="81">
        <f t="shared" si="77"/>
        <v>0</v>
      </c>
      <c r="AE120" s="11">
        <f t="shared" si="50"/>
        <v>0</v>
      </c>
      <c r="AF120" s="11">
        <f t="shared" si="51"/>
        <v>0</v>
      </c>
      <c r="AG120" s="11">
        <f t="shared" si="58"/>
        <v>0</v>
      </c>
      <c r="AH120" s="81">
        <f t="shared" si="78"/>
        <v>0</v>
      </c>
      <c r="AI120" s="81">
        <f t="shared" si="70"/>
        <v>0</v>
      </c>
      <c r="AJ120" s="82">
        <f t="shared" si="66"/>
        <v>0</v>
      </c>
      <c r="AK120" s="118">
        <f t="shared" si="67"/>
        <v>0</v>
      </c>
      <c r="AL120" s="118">
        <f t="shared" si="68"/>
        <v>0</v>
      </c>
      <c r="AM120" s="120">
        <f>AK120*InputData!M120</f>
        <v>0</v>
      </c>
      <c r="AN120" s="123">
        <f>AK120*LifeTable!G120*InputData!N120*EXP(-InputData!$BT$5*(B120-InputData!$B$1))</f>
        <v>0</v>
      </c>
      <c r="AO120" s="1026">
        <f>C120*(1-Q120)*LifeTable!G120</f>
        <v>0</v>
      </c>
      <c r="AP120" s="1027">
        <f>R120*LifeTable!G120</f>
        <v>0</v>
      </c>
      <c r="AQ120" s="1026">
        <f>T120*(1-AH120)*LifeTable!P120</f>
        <v>0</v>
      </c>
      <c r="AR120" s="708">
        <f>AI120*LifeTable!P120</f>
        <v>0</v>
      </c>
      <c r="AS120" s="1028">
        <f>(AQ120-AO120)*EXP(-InputData!$BT$6*(B120-InputData!$B$1))</f>
        <v>0</v>
      </c>
      <c r="AT120" s="58">
        <f>(AR120-AP120)*EXP(-InputData!$BT$6*(B120-InputData!$B$1))</f>
        <v>0</v>
      </c>
      <c r="AU120">
        <v>14</v>
      </c>
    </row>
    <row r="121" spans="1:47">
      <c r="A121" t="s">
        <v>14</v>
      </c>
      <c r="B121">
        <f t="shared" si="59"/>
        <v>112</v>
      </c>
      <c r="C121" s="80">
        <f>InputData!K121*InputData!BY121</f>
        <v>0</v>
      </c>
      <c r="D121" s="81">
        <v>0</v>
      </c>
      <c r="E121" s="13">
        <f>InputData!L121*InputData!CD121</f>
        <v>0</v>
      </c>
      <c r="F121" s="90">
        <v>0</v>
      </c>
      <c r="G121" s="81">
        <f t="shared" si="37"/>
        <v>0</v>
      </c>
      <c r="H121" s="81">
        <f t="shared" si="54"/>
        <v>0</v>
      </c>
      <c r="I121" s="81">
        <f t="shared" si="38"/>
        <v>1</v>
      </c>
      <c r="J121" s="81">
        <f t="shared" si="39"/>
        <v>1</v>
      </c>
      <c r="K121" s="82">
        <f t="shared" si="71"/>
        <v>0</v>
      </c>
      <c r="L121" s="11">
        <f t="shared" si="79"/>
        <v>0</v>
      </c>
      <c r="M121" s="81">
        <f t="shared" si="72"/>
        <v>0</v>
      </c>
      <c r="N121" s="11">
        <f t="shared" si="40"/>
        <v>0</v>
      </c>
      <c r="O121" s="11">
        <f t="shared" si="41"/>
        <v>0</v>
      </c>
      <c r="P121" s="11">
        <f t="shared" si="55"/>
        <v>0</v>
      </c>
      <c r="Q121" s="81">
        <f t="shared" si="73"/>
        <v>0</v>
      </c>
      <c r="R121" s="81">
        <f t="shared" si="69"/>
        <v>0</v>
      </c>
      <c r="S121" s="596">
        <f>((Exposure!BG122*Exposure!BI122-1)*InputData!CH121+1)</f>
        <v>1</v>
      </c>
      <c r="T121" s="260">
        <f t="shared" si="56"/>
        <v>0</v>
      </c>
      <c r="U121" s="10">
        <f t="shared" si="44"/>
        <v>0</v>
      </c>
      <c r="V121" s="10">
        <f t="shared" si="45"/>
        <v>0</v>
      </c>
      <c r="W121" s="91">
        <f t="shared" si="46"/>
        <v>0</v>
      </c>
      <c r="X121" s="81">
        <f t="shared" si="47"/>
        <v>0</v>
      </c>
      <c r="Y121" s="81">
        <f t="shared" si="74"/>
        <v>0</v>
      </c>
      <c r="Z121" s="81">
        <f t="shared" si="48"/>
        <v>1</v>
      </c>
      <c r="AA121" s="81">
        <f t="shared" si="49"/>
        <v>1</v>
      </c>
      <c r="AB121" s="82">
        <f t="shared" si="75"/>
        <v>0</v>
      </c>
      <c r="AC121" s="11">
        <f t="shared" si="76"/>
        <v>0</v>
      </c>
      <c r="AD121" s="81">
        <f t="shared" si="77"/>
        <v>0</v>
      </c>
      <c r="AE121" s="11">
        <f t="shared" si="50"/>
        <v>0</v>
      </c>
      <c r="AF121" s="11">
        <f t="shared" si="51"/>
        <v>0</v>
      </c>
      <c r="AG121" s="11">
        <f t="shared" si="58"/>
        <v>0</v>
      </c>
      <c r="AH121" s="81">
        <f t="shared" si="78"/>
        <v>0</v>
      </c>
      <c r="AI121" s="81">
        <f t="shared" si="70"/>
        <v>0</v>
      </c>
      <c r="AJ121" s="82">
        <f t="shared" si="66"/>
        <v>0</v>
      </c>
      <c r="AK121" s="118">
        <f t="shared" si="67"/>
        <v>0</v>
      </c>
      <c r="AL121" s="118">
        <f t="shared" si="68"/>
        <v>0</v>
      </c>
      <c r="AM121" s="120">
        <f>AK121*InputData!M121</f>
        <v>0</v>
      </c>
      <c r="AN121" s="123">
        <f>AK121*LifeTable!G121*InputData!N121*EXP(-InputData!$BT$5*(B121-InputData!$B$1))</f>
        <v>0</v>
      </c>
      <c r="AO121" s="1026">
        <f>C121*(1-Q121)*LifeTable!G121</f>
        <v>0</v>
      </c>
      <c r="AP121" s="1027">
        <f>R121*LifeTable!G121</f>
        <v>0</v>
      </c>
      <c r="AQ121" s="1026">
        <f>T121*(1-AH121)*LifeTable!P121</f>
        <v>0</v>
      </c>
      <c r="AR121" s="708">
        <f>AI121*LifeTable!P121</f>
        <v>0</v>
      </c>
      <c r="AS121" s="1028">
        <f>(AQ121-AO121)*EXP(-InputData!$BT$6*(B121-InputData!$B$1))</f>
        <v>0</v>
      </c>
      <c r="AT121" s="58">
        <f>(AR121-AP121)*EXP(-InputData!$BT$6*(B121-InputData!$B$1))</f>
        <v>0</v>
      </c>
      <c r="AU121">
        <v>15</v>
      </c>
    </row>
    <row r="122" spans="1:47">
      <c r="A122" t="s">
        <v>14</v>
      </c>
      <c r="B122">
        <f t="shared" si="59"/>
        <v>113</v>
      </c>
      <c r="C122" s="80">
        <f>InputData!K122*InputData!BY122</f>
        <v>0</v>
      </c>
      <c r="D122" s="81">
        <v>0</v>
      </c>
      <c r="E122" s="13">
        <f>InputData!L122*InputData!CD122</f>
        <v>0</v>
      </c>
      <c r="F122" s="90">
        <v>0</v>
      </c>
      <c r="G122" s="81">
        <f t="shared" si="37"/>
        <v>0</v>
      </c>
      <c r="H122" s="81">
        <f t="shared" si="54"/>
        <v>0</v>
      </c>
      <c r="I122" s="81">
        <f t="shared" si="38"/>
        <v>1</v>
      </c>
      <c r="J122" s="81">
        <f t="shared" si="39"/>
        <v>1</v>
      </c>
      <c r="K122" s="82">
        <f t="shared" si="71"/>
        <v>0</v>
      </c>
      <c r="L122" s="11">
        <f t="shared" si="79"/>
        <v>0</v>
      </c>
      <c r="M122" s="81">
        <f t="shared" si="72"/>
        <v>0</v>
      </c>
      <c r="N122" s="11">
        <f t="shared" si="40"/>
        <v>0</v>
      </c>
      <c r="O122" s="11">
        <f t="shared" si="41"/>
        <v>0</v>
      </c>
      <c r="P122" s="11">
        <f t="shared" si="55"/>
        <v>0</v>
      </c>
      <c r="Q122" s="81">
        <f t="shared" si="73"/>
        <v>0</v>
      </c>
      <c r="R122" s="81">
        <f t="shared" si="69"/>
        <v>0</v>
      </c>
      <c r="S122" s="596">
        <f>((Exposure!BG123*Exposure!BI123-1)*InputData!CH122+1)</f>
        <v>1</v>
      </c>
      <c r="T122" s="260">
        <f t="shared" si="56"/>
        <v>0</v>
      </c>
      <c r="U122" s="10">
        <f t="shared" si="44"/>
        <v>0</v>
      </c>
      <c r="V122" s="10">
        <f t="shared" si="45"/>
        <v>0</v>
      </c>
      <c r="W122" s="91">
        <f t="shared" si="46"/>
        <v>0</v>
      </c>
      <c r="X122" s="81">
        <f t="shared" si="47"/>
        <v>0</v>
      </c>
      <c r="Y122" s="81">
        <f t="shared" si="74"/>
        <v>0</v>
      </c>
      <c r="Z122" s="81">
        <f t="shared" si="48"/>
        <v>1</v>
      </c>
      <c r="AA122" s="81">
        <f t="shared" si="49"/>
        <v>1</v>
      </c>
      <c r="AB122" s="82">
        <f t="shared" si="75"/>
        <v>0</v>
      </c>
      <c r="AC122" s="11">
        <f t="shared" si="76"/>
        <v>0</v>
      </c>
      <c r="AD122" s="81">
        <f t="shared" si="77"/>
        <v>0</v>
      </c>
      <c r="AE122" s="11">
        <f t="shared" si="50"/>
        <v>0</v>
      </c>
      <c r="AF122" s="11">
        <f t="shared" si="51"/>
        <v>0</v>
      </c>
      <c r="AG122" s="11">
        <f t="shared" si="58"/>
        <v>0</v>
      </c>
      <c r="AH122" s="81">
        <f t="shared" si="78"/>
        <v>0</v>
      </c>
      <c r="AI122" s="81">
        <f t="shared" si="70"/>
        <v>0</v>
      </c>
      <c r="AJ122" s="82">
        <f t="shared" si="66"/>
        <v>0</v>
      </c>
      <c r="AK122" s="118">
        <f t="shared" si="67"/>
        <v>0</v>
      </c>
      <c r="AL122" s="118">
        <f t="shared" si="68"/>
        <v>0</v>
      </c>
      <c r="AM122" s="120">
        <f>AK122*InputData!M122</f>
        <v>0</v>
      </c>
      <c r="AN122" s="123">
        <f>AK122*LifeTable!G122*InputData!N122*EXP(-InputData!$BT$5*(B122-InputData!$B$1))</f>
        <v>0</v>
      </c>
      <c r="AO122" s="1026">
        <f>C122*(1-Q122)*LifeTable!G122</f>
        <v>0</v>
      </c>
      <c r="AP122" s="1027">
        <f>R122*LifeTable!G122</f>
        <v>0</v>
      </c>
      <c r="AQ122" s="1026">
        <f>T122*(1-AH122)*LifeTable!P122</f>
        <v>0</v>
      </c>
      <c r="AR122" s="708">
        <f>AI122*LifeTable!P122</f>
        <v>0</v>
      </c>
      <c r="AS122" s="1028">
        <f>(AQ122-AO122)*EXP(-InputData!$BT$6*(B122-InputData!$B$1))</f>
        <v>0</v>
      </c>
      <c r="AT122" s="58">
        <f>(AR122-AP122)*EXP(-InputData!$BT$6*(B122-InputData!$B$1))</f>
        <v>0</v>
      </c>
      <c r="AU122">
        <v>16</v>
      </c>
    </row>
    <row r="123" spans="1:47">
      <c r="A123" t="s">
        <v>14</v>
      </c>
      <c r="B123">
        <f t="shared" si="59"/>
        <v>114</v>
      </c>
      <c r="C123" s="80">
        <f>InputData!K123*InputData!BY123</f>
        <v>0</v>
      </c>
      <c r="D123" s="81">
        <v>0</v>
      </c>
      <c r="E123" s="13">
        <f>InputData!L123*InputData!CD123</f>
        <v>0</v>
      </c>
      <c r="F123" s="90">
        <v>0</v>
      </c>
      <c r="G123" s="81">
        <f t="shared" si="37"/>
        <v>0</v>
      </c>
      <c r="H123" s="81">
        <f t="shared" si="54"/>
        <v>0</v>
      </c>
      <c r="I123" s="81">
        <f t="shared" si="38"/>
        <v>1</v>
      </c>
      <c r="J123" s="81">
        <f t="shared" si="39"/>
        <v>1</v>
      </c>
      <c r="K123" s="82">
        <f t="shared" si="71"/>
        <v>0</v>
      </c>
      <c r="L123" s="11">
        <f t="shared" si="79"/>
        <v>0</v>
      </c>
      <c r="M123" s="81">
        <f t="shared" si="72"/>
        <v>0</v>
      </c>
      <c r="N123" s="11">
        <f t="shared" si="40"/>
        <v>0</v>
      </c>
      <c r="O123" s="11">
        <f t="shared" si="41"/>
        <v>0</v>
      </c>
      <c r="P123" s="11">
        <f t="shared" si="55"/>
        <v>0</v>
      </c>
      <c r="Q123" s="81">
        <f t="shared" si="73"/>
        <v>0</v>
      </c>
      <c r="R123" s="81">
        <f t="shared" si="69"/>
        <v>0</v>
      </c>
      <c r="S123" s="596">
        <f>((Exposure!BG124*Exposure!BI124-1)*InputData!CH123+1)</f>
        <v>1</v>
      </c>
      <c r="T123" s="260">
        <f t="shared" si="56"/>
        <v>0</v>
      </c>
      <c r="U123" s="10">
        <f t="shared" si="44"/>
        <v>0</v>
      </c>
      <c r="V123" s="10">
        <f t="shared" si="45"/>
        <v>0</v>
      </c>
      <c r="W123" s="91">
        <f t="shared" si="46"/>
        <v>0</v>
      </c>
      <c r="X123" s="81">
        <f t="shared" si="47"/>
        <v>0</v>
      </c>
      <c r="Y123" s="81">
        <f t="shared" si="74"/>
        <v>0</v>
      </c>
      <c r="Z123" s="81">
        <f t="shared" si="48"/>
        <v>1</v>
      </c>
      <c r="AA123" s="81">
        <f t="shared" si="49"/>
        <v>1</v>
      </c>
      <c r="AB123" s="82">
        <f t="shared" si="75"/>
        <v>0</v>
      </c>
      <c r="AC123" s="11">
        <f t="shared" si="76"/>
        <v>0</v>
      </c>
      <c r="AD123" s="81">
        <f t="shared" si="77"/>
        <v>0</v>
      </c>
      <c r="AE123" s="11">
        <f t="shared" si="50"/>
        <v>0</v>
      </c>
      <c r="AF123" s="11">
        <f t="shared" si="51"/>
        <v>0</v>
      </c>
      <c r="AG123" s="11">
        <f t="shared" si="58"/>
        <v>0</v>
      </c>
      <c r="AH123" s="81">
        <f t="shared" si="78"/>
        <v>0</v>
      </c>
      <c r="AI123" s="81">
        <f t="shared" si="70"/>
        <v>0</v>
      </c>
      <c r="AJ123" s="82">
        <f t="shared" si="66"/>
        <v>0</v>
      </c>
      <c r="AK123" s="118">
        <f t="shared" si="67"/>
        <v>0</v>
      </c>
      <c r="AL123" s="118">
        <f t="shared" si="68"/>
        <v>0</v>
      </c>
      <c r="AM123" s="120">
        <f>AK123*InputData!M123</f>
        <v>0</v>
      </c>
      <c r="AN123" s="123">
        <f>AK123*LifeTable!G123*InputData!N123*EXP(-InputData!$BT$5*(B123-InputData!$B$1))</f>
        <v>0</v>
      </c>
      <c r="AO123" s="1026">
        <f>C123*(1-Q123)*LifeTable!G123</f>
        <v>0</v>
      </c>
      <c r="AP123" s="1027">
        <f>R123*LifeTable!G123</f>
        <v>0</v>
      </c>
      <c r="AQ123" s="1026">
        <f>T123*(1-AH123)*LifeTable!P123</f>
        <v>0</v>
      </c>
      <c r="AR123" s="708">
        <f>AI123*LifeTable!P123</f>
        <v>0</v>
      </c>
      <c r="AS123" s="1028">
        <f>(AQ123-AO123)*EXP(-InputData!$BT$6*(B123-InputData!$B$1))</f>
        <v>0</v>
      </c>
      <c r="AT123" s="58">
        <f>(AR123-AP123)*EXP(-InputData!$BT$6*(B123-InputData!$B$1))</f>
        <v>0</v>
      </c>
      <c r="AU123">
        <v>17</v>
      </c>
    </row>
    <row r="124" spans="1:47">
      <c r="A124" t="s">
        <v>14</v>
      </c>
      <c r="B124">
        <f t="shared" si="59"/>
        <v>115</v>
      </c>
      <c r="C124" s="80">
        <f>InputData!K124*InputData!BY124</f>
        <v>0</v>
      </c>
      <c r="D124" s="81">
        <v>0</v>
      </c>
      <c r="E124" s="13">
        <f>InputData!L124*InputData!CD124</f>
        <v>0</v>
      </c>
      <c r="F124" s="90">
        <v>0</v>
      </c>
      <c r="G124" s="81">
        <f t="shared" si="37"/>
        <v>0</v>
      </c>
      <c r="H124" s="81">
        <f t="shared" si="54"/>
        <v>0</v>
      </c>
      <c r="I124" s="81">
        <f t="shared" si="38"/>
        <v>1</v>
      </c>
      <c r="J124" s="81">
        <f t="shared" si="39"/>
        <v>1</v>
      </c>
      <c r="K124" s="82">
        <f t="shared" si="71"/>
        <v>0</v>
      </c>
      <c r="L124" s="11">
        <f t="shared" si="79"/>
        <v>0</v>
      </c>
      <c r="M124" s="81">
        <f t="shared" si="72"/>
        <v>0</v>
      </c>
      <c r="N124" s="11">
        <f t="shared" si="40"/>
        <v>0</v>
      </c>
      <c r="O124" s="11">
        <f t="shared" si="41"/>
        <v>0</v>
      </c>
      <c r="P124" s="11">
        <f t="shared" si="55"/>
        <v>0</v>
      </c>
      <c r="Q124" s="81">
        <f t="shared" si="73"/>
        <v>0</v>
      </c>
      <c r="R124" s="81">
        <f t="shared" si="69"/>
        <v>0</v>
      </c>
      <c r="S124" s="596">
        <f>((Exposure!BG125*Exposure!BI125-1)*InputData!CH124+1)</f>
        <v>1</v>
      </c>
      <c r="T124" s="260">
        <f t="shared" si="56"/>
        <v>0</v>
      </c>
      <c r="U124" s="10">
        <f t="shared" si="44"/>
        <v>0</v>
      </c>
      <c r="V124" s="10">
        <f t="shared" si="45"/>
        <v>0</v>
      </c>
      <c r="W124" s="91">
        <f t="shared" si="46"/>
        <v>0</v>
      </c>
      <c r="X124" s="81">
        <f t="shared" si="47"/>
        <v>0</v>
      </c>
      <c r="Y124" s="81">
        <f t="shared" si="74"/>
        <v>0</v>
      </c>
      <c r="Z124" s="81">
        <f t="shared" si="48"/>
        <v>1</v>
      </c>
      <c r="AA124" s="81">
        <f t="shared" si="49"/>
        <v>1</v>
      </c>
      <c r="AB124" s="82">
        <f t="shared" si="75"/>
        <v>0</v>
      </c>
      <c r="AC124" s="11">
        <f t="shared" si="76"/>
        <v>0</v>
      </c>
      <c r="AD124" s="81">
        <f t="shared" si="77"/>
        <v>0</v>
      </c>
      <c r="AE124" s="11">
        <f t="shared" si="50"/>
        <v>0</v>
      </c>
      <c r="AF124" s="11">
        <f t="shared" si="51"/>
        <v>0</v>
      </c>
      <c r="AG124" s="11">
        <f t="shared" si="58"/>
        <v>0</v>
      </c>
      <c r="AH124" s="81">
        <f t="shared" si="78"/>
        <v>0</v>
      </c>
      <c r="AI124" s="81">
        <f t="shared" si="70"/>
        <v>0</v>
      </c>
      <c r="AJ124" s="82">
        <f t="shared" si="66"/>
        <v>0</v>
      </c>
      <c r="AK124" s="118">
        <f t="shared" si="67"/>
        <v>0</v>
      </c>
      <c r="AL124" s="118">
        <f t="shared" si="68"/>
        <v>0</v>
      </c>
      <c r="AM124" s="120">
        <f>AK124*InputData!M124</f>
        <v>0</v>
      </c>
      <c r="AN124" s="123">
        <f>AK124*LifeTable!G124*InputData!N124*EXP(-InputData!$BT$5*(B124-InputData!$B$1))</f>
        <v>0</v>
      </c>
      <c r="AO124" s="1026">
        <f>C124*(1-Q124)*LifeTable!G124</f>
        <v>0</v>
      </c>
      <c r="AP124" s="1027">
        <f>R124*LifeTable!G124</f>
        <v>0</v>
      </c>
      <c r="AQ124" s="1026">
        <f>T124*(1-AH124)*LifeTable!P124</f>
        <v>0</v>
      </c>
      <c r="AR124" s="708">
        <f>AI124*LifeTable!P124</f>
        <v>0</v>
      </c>
      <c r="AS124" s="1028">
        <f>(AQ124-AO124)*EXP(-InputData!$BT$6*(B124-InputData!$B$1))</f>
        <v>0</v>
      </c>
      <c r="AT124" s="58">
        <f>(AR124-AP124)*EXP(-InputData!$BT$6*(B124-InputData!$B$1))</f>
        <v>0</v>
      </c>
      <c r="AU124">
        <v>18</v>
      </c>
    </row>
    <row r="125" spans="1:47">
      <c r="A125" t="s">
        <v>14</v>
      </c>
      <c r="B125">
        <f t="shared" si="59"/>
        <v>116</v>
      </c>
      <c r="C125" s="80">
        <f>InputData!K125*InputData!BY125</f>
        <v>0</v>
      </c>
      <c r="D125" s="81">
        <v>0</v>
      </c>
      <c r="E125" s="13">
        <f>InputData!L125*InputData!CD125</f>
        <v>0</v>
      </c>
      <c r="F125" s="90">
        <v>0</v>
      </c>
      <c r="G125" s="81">
        <f t="shared" si="37"/>
        <v>0</v>
      </c>
      <c r="H125" s="81">
        <f t="shared" si="54"/>
        <v>0</v>
      </c>
      <c r="I125" s="81">
        <f t="shared" si="38"/>
        <v>1</v>
      </c>
      <c r="J125" s="81">
        <f t="shared" si="39"/>
        <v>1</v>
      </c>
      <c r="K125" s="82">
        <f t="shared" si="71"/>
        <v>0</v>
      </c>
      <c r="L125" s="11">
        <f t="shared" si="79"/>
        <v>0</v>
      </c>
      <c r="M125" s="81">
        <f t="shared" si="72"/>
        <v>0</v>
      </c>
      <c r="N125" s="11">
        <f t="shared" si="40"/>
        <v>0</v>
      </c>
      <c r="O125" s="11">
        <f t="shared" si="41"/>
        <v>0</v>
      </c>
      <c r="P125" s="11">
        <f t="shared" si="55"/>
        <v>0</v>
      </c>
      <c r="Q125" s="81">
        <f t="shared" si="73"/>
        <v>0</v>
      </c>
      <c r="R125" s="81">
        <f t="shared" si="69"/>
        <v>0</v>
      </c>
      <c r="S125" s="596">
        <f>((Exposure!BG126*Exposure!BI126-1)*InputData!CH125+1)</f>
        <v>1</v>
      </c>
      <c r="T125" s="260">
        <f t="shared" si="56"/>
        <v>0</v>
      </c>
      <c r="U125" s="10">
        <f t="shared" si="44"/>
        <v>0</v>
      </c>
      <c r="V125" s="10">
        <f t="shared" si="45"/>
        <v>0</v>
      </c>
      <c r="W125" s="91">
        <f t="shared" si="46"/>
        <v>0</v>
      </c>
      <c r="X125" s="81">
        <f t="shared" si="47"/>
        <v>0</v>
      </c>
      <c r="Y125" s="81">
        <f t="shared" si="74"/>
        <v>0</v>
      </c>
      <c r="Z125" s="81">
        <f t="shared" si="48"/>
        <v>1</v>
      </c>
      <c r="AA125" s="81">
        <f t="shared" si="49"/>
        <v>1</v>
      </c>
      <c r="AB125" s="82">
        <f t="shared" si="75"/>
        <v>0</v>
      </c>
      <c r="AC125" s="11">
        <f t="shared" si="76"/>
        <v>0</v>
      </c>
      <c r="AD125" s="81">
        <f t="shared" si="77"/>
        <v>0</v>
      </c>
      <c r="AE125" s="11">
        <f t="shared" si="50"/>
        <v>0</v>
      </c>
      <c r="AF125" s="11">
        <f t="shared" si="51"/>
        <v>0</v>
      </c>
      <c r="AG125" s="11">
        <f t="shared" si="58"/>
        <v>0</v>
      </c>
      <c r="AH125" s="81">
        <f t="shared" si="78"/>
        <v>0</v>
      </c>
      <c r="AI125" s="81">
        <f t="shared" si="70"/>
        <v>0</v>
      </c>
      <c r="AJ125" s="82">
        <f t="shared" si="66"/>
        <v>0</v>
      </c>
      <c r="AK125" s="118">
        <f t="shared" si="67"/>
        <v>0</v>
      </c>
      <c r="AL125" s="118">
        <f t="shared" si="68"/>
        <v>0</v>
      </c>
      <c r="AM125" s="120">
        <f>AK125*InputData!M125</f>
        <v>0</v>
      </c>
      <c r="AN125" s="123">
        <f>AK125*LifeTable!G125*InputData!N125*EXP(-InputData!$BT$5*(B125-InputData!$B$1))</f>
        <v>0</v>
      </c>
      <c r="AO125" s="1026">
        <f>C125*(1-Q125)*LifeTable!G125</f>
        <v>0</v>
      </c>
      <c r="AP125" s="1027">
        <f>R125*LifeTable!G125</f>
        <v>0</v>
      </c>
      <c r="AQ125" s="1026">
        <f>T125*(1-AH125)*LifeTable!P125</f>
        <v>0</v>
      </c>
      <c r="AR125" s="708">
        <f>AI125*LifeTable!P125</f>
        <v>0</v>
      </c>
      <c r="AS125" s="1028">
        <f>(AQ125-AO125)*EXP(-InputData!$BT$6*(B125-InputData!$B$1))</f>
        <v>0</v>
      </c>
      <c r="AT125" s="58">
        <f>(AR125-AP125)*EXP(-InputData!$BT$6*(B125-InputData!$B$1))</f>
        <v>0</v>
      </c>
      <c r="AU125">
        <v>19</v>
      </c>
    </row>
    <row r="126" spans="1:47">
      <c r="A126" t="s">
        <v>14</v>
      </c>
      <c r="B126">
        <f t="shared" si="59"/>
        <v>117</v>
      </c>
      <c r="C126" s="80">
        <f>InputData!K126*InputData!BY126</f>
        <v>0</v>
      </c>
      <c r="D126" s="81">
        <v>0</v>
      </c>
      <c r="E126" s="13">
        <f>InputData!L126*InputData!CD126</f>
        <v>0</v>
      </c>
      <c r="F126" s="90">
        <v>0</v>
      </c>
      <c r="G126" s="81">
        <f t="shared" si="37"/>
        <v>0</v>
      </c>
      <c r="H126" s="81">
        <f t="shared" si="54"/>
        <v>0</v>
      </c>
      <c r="I126" s="81">
        <f t="shared" si="38"/>
        <v>1</v>
      </c>
      <c r="J126" s="81">
        <f t="shared" si="39"/>
        <v>1</v>
      </c>
      <c r="K126" s="82">
        <f t="shared" si="71"/>
        <v>0</v>
      </c>
      <c r="L126" s="11">
        <f t="shared" si="79"/>
        <v>0</v>
      </c>
      <c r="M126" s="81">
        <f t="shared" si="72"/>
        <v>0</v>
      </c>
      <c r="N126" s="11">
        <f t="shared" si="40"/>
        <v>0</v>
      </c>
      <c r="O126" s="11">
        <f t="shared" si="41"/>
        <v>0</v>
      </c>
      <c r="P126" s="11">
        <f t="shared" si="55"/>
        <v>0</v>
      </c>
      <c r="Q126" s="81">
        <f t="shared" si="73"/>
        <v>0</v>
      </c>
      <c r="R126" s="81">
        <f t="shared" si="69"/>
        <v>0</v>
      </c>
      <c r="S126" s="596">
        <f>((Exposure!BG127*Exposure!BI127-1)*InputData!CH126+1)</f>
        <v>1</v>
      </c>
      <c r="T126" s="260">
        <f t="shared" si="56"/>
        <v>0</v>
      </c>
      <c r="U126" s="10">
        <f t="shared" si="44"/>
        <v>0</v>
      </c>
      <c r="V126" s="10">
        <f t="shared" si="45"/>
        <v>0</v>
      </c>
      <c r="W126" s="91">
        <f t="shared" si="46"/>
        <v>0</v>
      </c>
      <c r="X126" s="81">
        <f t="shared" si="47"/>
        <v>0</v>
      </c>
      <c r="Y126" s="81">
        <f t="shared" si="74"/>
        <v>0</v>
      </c>
      <c r="Z126" s="81">
        <f t="shared" si="48"/>
        <v>1</v>
      </c>
      <c r="AA126" s="81">
        <f t="shared" si="49"/>
        <v>1</v>
      </c>
      <c r="AB126" s="82">
        <f t="shared" si="75"/>
        <v>0</v>
      </c>
      <c r="AC126" s="11">
        <f t="shared" si="76"/>
        <v>0</v>
      </c>
      <c r="AD126" s="81">
        <f t="shared" si="77"/>
        <v>0</v>
      </c>
      <c r="AE126" s="11">
        <f t="shared" si="50"/>
        <v>0</v>
      </c>
      <c r="AF126" s="11">
        <f t="shared" si="51"/>
        <v>0</v>
      </c>
      <c r="AG126" s="11">
        <f t="shared" si="58"/>
        <v>0</v>
      </c>
      <c r="AH126" s="81">
        <f t="shared" si="78"/>
        <v>0</v>
      </c>
      <c r="AI126" s="81">
        <f t="shared" si="70"/>
        <v>0</v>
      </c>
      <c r="AJ126" s="82">
        <f t="shared" si="66"/>
        <v>0</v>
      </c>
      <c r="AK126" s="118">
        <f t="shared" si="67"/>
        <v>0</v>
      </c>
      <c r="AL126" s="118">
        <f t="shared" si="68"/>
        <v>0</v>
      </c>
      <c r="AM126" s="120">
        <f>AK126*InputData!M126</f>
        <v>0</v>
      </c>
      <c r="AN126" s="123">
        <f>AK126*LifeTable!G126*InputData!N126*EXP(-InputData!$BT$5*(B126-InputData!$B$1))</f>
        <v>0</v>
      </c>
      <c r="AO126" s="1026">
        <f>C126*(1-Q126)*LifeTable!G126</f>
        <v>0</v>
      </c>
      <c r="AP126" s="1027">
        <f>R126*LifeTable!G126</f>
        <v>0</v>
      </c>
      <c r="AQ126" s="1026">
        <f>T126*(1-AH126)*LifeTable!P126</f>
        <v>0</v>
      </c>
      <c r="AR126" s="708">
        <f>AI126*LifeTable!P126</f>
        <v>0</v>
      </c>
      <c r="AS126" s="1028">
        <f>(AQ126-AO126)*EXP(-InputData!$BT$6*(B126-InputData!$B$1))</f>
        <v>0</v>
      </c>
      <c r="AT126" s="58">
        <f>(AR126-AP126)*EXP(-InputData!$BT$6*(B126-InputData!$B$1))</f>
        <v>0</v>
      </c>
      <c r="AU126">
        <v>20</v>
      </c>
    </row>
    <row r="127" spans="1:47">
      <c r="A127" t="s">
        <v>14</v>
      </c>
      <c r="B127">
        <f t="shared" si="59"/>
        <v>118</v>
      </c>
      <c r="C127" s="80">
        <f>InputData!K127*InputData!BY127</f>
        <v>0</v>
      </c>
      <c r="D127" s="81">
        <v>0</v>
      </c>
      <c r="E127" s="13">
        <f>InputData!L127*InputData!CD127</f>
        <v>0</v>
      </c>
      <c r="F127" s="90">
        <v>0</v>
      </c>
      <c r="G127" s="81">
        <f t="shared" si="37"/>
        <v>0</v>
      </c>
      <c r="H127" s="81">
        <f t="shared" si="54"/>
        <v>0</v>
      </c>
      <c r="I127" s="81">
        <f t="shared" si="38"/>
        <v>1</v>
      </c>
      <c r="J127" s="81">
        <f t="shared" si="39"/>
        <v>1</v>
      </c>
      <c r="K127" s="82">
        <f t="shared" si="71"/>
        <v>0</v>
      </c>
      <c r="L127" s="11">
        <f t="shared" si="79"/>
        <v>0</v>
      </c>
      <c r="M127" s="81">
        <f t="shared" si="72"/>
        <v>0</v>
      </c>
      <c r="N127" s="11">
        <f t="shared" si="40"/>
        <v>0</v>
      </c>
      <c r="O127" s="11">
        <f t="shared" si="41"/>
        <v>0</v>
      </c>
      <c r="P127" s="11">
        <f t="shared" si="55"/>
        <v>0</v>
      </c>
      <c r="Q127" s="81">
        <f t="shared" si="73"/>
        <v>0</v>
      </c>
      <c r="R127" s="81">
        <f t="shared" si="69"/>
        <v>0</v>
      </c>
      <c r="S127" s="596">
        <f>((Exposure!BG128*Exposure!BI128-1)*InputData!CH127+1)</f>
        <v>1</v>
      </c>
      <c r="T127" s="260">
        <f t="shared" si="56"/>
        <v>0</v>
      </c>
      <c r="U127" s="10">
        <f t="shared" si="44"/>
        <v>0</v>
      </c>
      <c r="V127" s="10">
        <f t="shared" si="45"/>
        <v>0</v>
      </c>
      <c r="W127" s="91">
        <f t="shared" si="46"/>
        <v>0</v>
      </c>
      <c r="X127" s="81">
        <f t="shared" si="47"/>
        <v>0</v>
      </c>
      <c r="Y127" s="81">
        <f t="shared" si="74"/>
        <v>0</v>
      </c>
      <c r="Z127" s="81">
        <f t="shared" si="48"/>
        <v>1</v>
      </c>
      <c r="AA127" s="81">
        <f t="shared" si="49"/>
        <v>1</v>
      </c>
      <c r="AB127" s="82">
        <f t="shared" si="75"/>
        <v>0</v>
      </c>
      <c r="AC127" s="11">
        <f t="shared" si="76"/>
        <v>0</v>
      </c>
      <c r="AD127" s="81">
        <f t="shared" si="77"/>
        <v>0</v>
      </c>
      <c r="AE127" s="11">
        <f t="shared" si="50"/>
        <v>0</v>
      </c>
      <c r="AF127" s="11">
        <f t="shared" si="51"/>
        <v>0</v>
      </c>
      <c r="AG127" s="11">
        <f t="shared" si="58"/>
        <v>0</v>
      </c>
      <c r="AH127" s="81">
        <f t="shared" si="78"/>
        <v>0</v>
      </c>
      <c r="AI127" s="81">
        <f t="shared" si="70"/>
        <v>0</v>
      </c>
      <c r="AJ127" s="82">
        <f t="shared" si="66"/>
        <v>0</v>
      </c>
      <c r="AK127" s="118">
        <f t="shared" si="67"/>
        <v>0</v>
      </c>
      <c r="AL127" s="118">
        <f t="shared" si="68"/>
        <v>0</v>
      </c>
      <c r="AM127" s="120">
        <f>AK127*InputData!M127</f>
        <v>0</v>
      </c>
      <c r="AN127" s="123">
        <f>AK127*LifeTable!G127*InputData!N127*EXP(-InputData!$BT$5*(B127-InputData!$B$1))</f>
        <v>0</v>
      </c>
      <c r="AO127" s="1026">
        <f>C127*(1-Q127)*LifeTable!G127</f>
        <v>0</v>
      </c>
      <c r="AP127" s="1027">
        <f>R127*LifeTable!G127</f>
        <v>0</v>
      </c>
      <c r="AQ127" s="1026">
        <f>T127*(1-AH127)*LifeTable!P127</f>
        <v>0</v>
      </c>
      <c r="AR127" s="708">
        <f>AI127*LifeTable!P127</f>
        <v>0</v>
      </c>
      <c r="AS127" s="1028">
        <f>(AQ127-AO127)*EXP(-InputData!$BT$6*(B127-InputData!$B$1))</f>
        <v>0</v>
      </c>
      <c r="AT127" s="58">
        <f>(AR127-AP127)*EXP(-InputData!$BT$6*(B127-InputData!$B$1))</f>
        <v>0</v>
      </c>
      <c r="AU127">
        <v>21</v>
      </c>
    </row>
    <row r="128" spans="1:47">
      <c r="A128" t="s">
        <v>14</v>
      </c>
      <c r="B128">
        <f t="shared" si="59"/>
        <v>119</v>
      </c>
      <c r="C128" s="80">
        <f>InputData!K128*InputData!BY128</f>
        <v>0</v>
      </c>
      <c r="D128" s="81">
        <v>0</v>
      </c>
      <c r="E128" s="13">
        <f>InputData!L128*InputData!CD128</f>
        <v>0</v>
      </c>
      <c r="F128" s="90">
        <v>0</v>
      </c>
      <c r="G128" s="81">
        <f t="shared" si="37"/>
        <v>0</v>
      </c>
      <c r="H128" s="81">
        <f t="shared" si="54"/>
        <v>0</v>
      </c>
      <c r="I128" s="81">
        <f t="shared" si="38"/>
        <v>1</v>
      </c>
      <c r="J128" s="81">
        <f t="shared" si="39"/>
        <v>1</v>
      </c>
      <c r="K128" s="82">
        <f t="shared" si="71"/>
        <v>0</v>
      </c>
      <c r="L128" s="11">
        <f t="shared" si="79"/>
        <v>0</v>
      </c>
      <c r="M128" s="81">
        <f t="shared" si="72"/>
        <v>0</v>
      </c>
      <c r="N128" s="11">
        <f t="shared" si="40"/>
        <v>0</v>
      </c>
      <c r="O128" s="11">
        <f t="shared" si="41"/>
        <v>0</v>
      </c>
      <c r="P128" s="11">
        <f t="shared" si="55"/>
        <v>0</v>
      </c>
      <c r="Q128" s="81">
        <f t="shared" si="73"/>
        <v>0</v>
      </c>
      <c r="R128" s="81">
        <f t="shared" si="69"/>
        <v>0</v>
      </c>
      <c r="S128" s="596">
        <f>((Exposure!BG129*Exposure!BI129-1)*InputData!CH128+1)</f>
        <v>1</v>
      </c>
      <c r="T128" s="260">
        <f t="shared" si="56"/>
        <v>0</v>
      </c>
      <c r="U128" s="10">
        <f t="shared" si="44"/>
        <v>0</v>
      </c>
      <c r="V128" s="10">
        <f t="shared" si="45"/>
        <v>0</v>
      </c>
      <c r="W128" s="91">
        <f t="shared" si="46"/>
        <v>0</v>
      </c>
      <c r="X128" s="81">
        <f t="shared" si="47"/>
        <v>0</v>
      </c>
      <c r="Y128" s="81">
        <f t="shared" si="74"/>
        <v>0</v>
      </c>
      <c r="Z128" s="81">
        <f t="shared" si="48"/>
        <v>1</v>
      </c>
      <c r="AA128" s="81">
        <f t="shared" si="49"/>
        <v>1</v>
      </c>
      <c r="AB128" s="82">
        <f t="shared" si="75"/>
        <v>0</v>
      </c>
      <c r="AC128" s="11">
        <f t="shared" si="76"/>
        <v>0</v>
      </c>
      <c r="AD128" s="81">
        <f t="shared" si="77"/>
        <v>0</v>
      </c>
      <c r="AE128" s="11">
        <f t="shared" si="50"/>
        <v>0</v>
      </c>
      <c r="AF128" s="11">
        <f t="shared" si="51"/>
        <v>0</v>
      </c>
      <c r="AG128" s="11">
        <f t="shared" si="58"/>
        <v>0</v>
      </c>
      <c r="AH128" s="81">
        <f t="shared" si="78"/>
        <v>0</v>
      </c>
      <c r="AI128" s="81">
        <f t="shared" si="70"/>
        <v>0</v>
      </c>
      <c r="AJ128" s="82">
        <f t="shared" si="66"/>
        <v>0</v>
      </c>
      <c r="AK128" s="118">
        <f t="shared" si="67"/>
        <v>0</v>
      </c>
      <c r="AL128" s="118">
        <f t="shared" si="68"/>
        <v>0</v>
      </c>
      <c r="AM128" s="120">
        <f>AK128*InputData!M128</f>
        <v>0</v>
      </c>
      <c r="AN128" s="123">
        <f>AK128*LifeTable!G128*InputData!N128*EXP(-InputData!$BT$5*(B128-InputData!$B$1))</f>
        <v>0</v>
      </c>
      <c r="AO128" s="1026">
        <f>C128*(1-Q128)*LifeTable!G128</f>
        <v>0</v>
      </c>
      <c r="AP128" s="1027">
        <f>R128*LifeTable!G128</f>
        <v>0</v>
      </c>
      <c r="AQ128" s="1026">
        <f>T128*(1-AH128)*LifeTable!P128</f>
        <v>0</v>
      </c>
      <c r="AR128" s="708">
        <f>AI128*LifeTable!P128</f>
        <v>0</v>
      </c>
      <c r="AS128" s="1028">
        <f>(AQ128-AO128)*EXP(-InputData!$BT$6*(B128-InputData!$B$1))</f>
        <v>0</v>
      </c>
      <c r="AT128" s="58">
        <f>(AR128-AP128)*EXP(-InputData!$BT$6*(B128-InputData!$B$1))</f>
        <v>0</v>
      </c>
      <c r="AU128">
        <v>22</v>
      </c>
    </row>
    <row r="129" spans="1:47">
      <c r="A129" t="s">
        <v>14</v>
      </c>
      <c r="B129">
        <f t="shared" si="59"/>
        <v>120</v>
      </c>
      <c r="C129" s="80">
        <f>InputData!K129*InputData!BY129</f>
        <v>0</v>
      </c>
      <c r="D129" s="81">
        <v>0</v>
      </c>
      <c r="E129" s="13">
        <f>InputData!L129*InputData!CD129</f>
        <v>0</v>
      </c>
      <c r="F129" s="90">
        <v>0</v>
      </c>
      <c r="G129" s="81">
        <f t="shared" si="37"/>
        <v>0</v>
      </c>
      <c r="H129" s="81">
        <f t="shared" si="54"/>
        <v>0</v>
      </c>
      <c r="I129" s="81">
        <f t="shared" si="38"/>
        <v>1</v>
      </c>
      <c r="J129" s="81">
        <f t="shared" si="39"/>
        <v>1</v>
      </c>
      <c r="K129" s="82">
        <f t="shared" si="71"/>
        <v>0</v>
      </c>
      <c r="L129" s="11">
        <f t="shared" si="79"/>
        <v>0</v>
      </c>
      <c r="M129" s="81">
        <f t="shared" si="72"/>
        <v>0</v>
      </c>
      <c r="N129" s="11">
        <f t="shared" si="40"/>
        <v>0</v>
      </c>
      <c r="O129" s="11">
        <f t="shared" si="41"/>
        <v>0</v>
      </c>
      <c r="P129" s="11">
        <f t="shared" si="55"/>
        <v>0</v>
      </c>
      <c r="Q129" s="81">
        <f t="shared" si="73"/>
        <v>0</v>
      </c>
      <c r="R129" s="81">
        <f t="shared" si="69"/>
        <v>0</v>
      </c>
      <c r="S129" s="596">
        <f>((Exposure!BG130*Exposure!BI130-1)*InputData!CH129+1)</f>
        <v>1</v>
      </c>
      <c r="T129" s="260">
        <f t="shared" si="56"/>
        <v>0</v>
      </c>
      <c r="U129" s="10">
        <f t="shared" si="44"/>
        <v>0</v>
      </c>
      <c r="V129" s="10">
        <f t="shared" si="45"/>
        <v>0</v>
      </c>
      <c r="W129" s="91">
        <f t="shared" si="46"/>
        <v>0</v>
      </c>
      <c r="X129" s="81">
        <f t="shared" si="47"/>
        <v>0</v>
      </c>
      <c r="Y129" s="81">
        <f t="shared" si="74"/>
        <v>0</v>
      </c>
      <c r="Z129" s="81">
        <f t="shared" si="48"/>
        <v>1</v>
      </c>
      <c r="AA129" s="81">
        <f t="shared" si="49"/>
        <v>1</v>
      </c>
      <c r="AB129" s="82">
        <f t="shared" si="75"/>
        <v>0</v>
      </c>
      <c r="AC129" s="11">
        <f t="shared" si="76"/>
        <v>0</v>
      </c>
      <c r="AD129" s="81">
        <f t="shared" si="77"/>
        <v>0</v>
      </c>
      <c r="AE129" s="11">
        <f t="shared" si="50"/>
        <v>0</v>
      </c>
      <c r="AF129" s="11">
        <f t="shared" si="51"/>
        <v>0</v>
      </c>
      <c r="AG129" s="11">
        <f t="shared" si="58"/>
        <v>0</v>
      </c>
      <c r="AH129" s="81">
        <f t="shared" si="78"/>
        <v>0</v>
      </c>
      <c r="AI129" s="81">
        <f t="shared" si="70"/>
        <v>0</v>
      </c>
      <c r="AJ129" s="82">
        <f t="shared" si="66"/>
        <v>0</v>
      </c>
      <c r="AK129" s="118">
        <f t="shared" si="67"/>
        <v>0</v>
      </c>
      <c r="AL129" s="118">
        <f t="shared" si="68"/>
        <v>0</v>
      </c>
      <c r="AM129" s="120">
        <f>AK129*InputData!M129</f>
        <v>0</v>
      </c>
      <c r="AN129" s="123">
        <f>AK129*LifeTable!G129*InputData!N129*EXP(-InputData!$BT$5*(B129-InputData!$B$1))</f>
        <v>0</v>
      </c>
      <c r="AO129" s="1026">
        <f>C129*(1-Q129)*LifeTable!G129</f>
        <v>0</v>
      </c>
      <c r="AP129" s="1027">
        <f>R129*LifeTable!G129</f>
        <v>0</v>
      </c>
      <c r="AQ129" s="1026">
        <f>T129*(1-AH129)*LifeTable!P129</f>
        <v>0</v>
      </c>
      <c r="AR129" s="708">
        <f>AI129*LifeTable!P129</f>
        <v>0</v>
      </c>
      <c r="AS129" s="1028">
        <f>(AQ129-AO129)*EXP(-InputData!$BT$6*(B129-InputData!$B$1))</f>
        <v>0</v>
      </c>
      <c r="AT129" s="58">
        <f>(AR129-AP129)*EXP(-InputData!$BT$6*(B129-InputData!$B$1))</f>
        <v>0</v>
      </c>
      <c r="AU129">
        <v>23</v>
      </c>
    </row>
    <row r="130" spans="1:47">
      <c r="A130" t="s">
        <v>14</v>
      </c>
      <c r="B130">
        <f t="shared" si="59"/>
        <v>121</v>
      </c>
      <c r="C130" s="80">
        <f>InputData!K130*InputData!BY130</f>
        <v>0</v>
      </c>
      <c r="D130" s="81">
        <v>0</v>
      </c>
      <c r="E130" s="13">
        <f>InputData!L130*InputData!CD130</f>
        <v>0</v>
      </c>
      <c r="F130" s="90">
        <v>0</v>
      </c>
      <c r="G130" s="81">
        <f t="shared" si="37"/>
        <v>0</v>
      </c>
      <c r="H130" s="81">
        <f t="shared" si="54"/>
        <v>0</v>
      </c>
      <c r="I130" s="81">
        <f t="shared" si="38"/>
        <v>1</v>
      </c>
      <c r="J130" s="81">
        <f t="shared" si="39"/>
        <v>1</v>
      </c>
      <c r="K130" s="82">
        <f t="shared" si="71"/>
        <v>0</v>
      </c>
      <c r="L130" s="11">
        <f t="shared" si="79"/>
        <v>0</v>
      </c>
      <c r="M130" s="81">
        <f t="shared" si="72"/>
        <v>0</v>
      </c>
      <c r="N130" s="11">
        <f t="shared" si="40"/>
        <v>0</v>
      </c>
      <c r="O130" s="11">
        <f t="shared" si="41"/>
        <v>0</v>
      </c>
      <c r="P130" s="11">
        <f t="shared" si="55"/>
        <v>0</v>
      </c>
      <c r="Q130" s="81">
        <f t="shared" si="73"/>
        <v>0</v>
      </c>
      <c r="R130" s="81">
        <f t="shared" si="69"/>
        <v>0</v>
      </c>
      <c r="S130" s="596">
        <f>((Exposure!BG131*Exposure!BI131-1)*InputData!CH130+1)</f>
        <v>1</v>
      </c>
      <c r="T130" s="260">
        <f t="shared" si="56"/>
        <v>0</v>
      </c>
      <c r="U130" s="10">
        <f t="shared" si="44"/>
        <v>0</v>
      </c>
      <c r="V130" s="10">
        <f t="shared" si="45"/>
        <v>0</v>
      </c>
      <c r="W130" s="91">
        <f t="shared" si="46"/>
        <v>0</v>
      </c>
      <c r="X130" s="81">
        <f t="shared" si="47"/>
        <v>0</v>
      </c>
      <c r="Y130" s="81">
        <f t="shared" si="74"/>
        <v>0</v>
      </c>
      <c r="Z130" s="81">
        <f t="shared" si="48"/>
        <v>1</v>
      </c>
      <c r="AA130" s="81">
        <f t="shared" si="49"/>
        <v>1</v>
      </c>
      <c r="AB130" s="82">
        <f t="shared" si="75"/>
        <v>0</v>
      </c>
      <c r="AC130" s="11">
        <f t="shared" si="76"/>
        <v>0</v>
      </c>
      <c r="AD130" s="81">
        <f t="shared" si="77"/>
        <v>0</v>
      </c>
      <c r="AE130" s="11">
        <f t="shared" si="50"/>
        <v>0</v>
      </c>
      <c r="AF130" s="11">
        <f t="shared" si="51"/>
        <v>0</v>
      </c>
      <c r="AG130" s="11">
        <f t="shared" si="58"/>
        <v>0</v>
      </c>
      <c r="AH130" s="81">
        <f t="shared" si="78"/>
        <v>0</v>
      </c>
      <c r="AI130" s="81">
        <f t="shared" si="70"/>
        <v>0</v>
      </c>
      <c r="AJ130" s="82">
        <f t="shared" si="66"/>
        <v>0</v>
      </c>
      <c r="AK130" s="118">
        <f t="shared" si="67"/>
        <v>0</v>
      </c>
      <c r="AL130" s="118">
        <f t="shared" si="68"/>
        <v>0</v>
      </c>
      <c r="AM130" s="120">
        <f>AK130*InputData!M130</f>
        <v>0</v>
      </c>
      <c r="AN130" s="123">
        <f>AK130*LifeTable!G130*InputData!N130*EXP(-InputData!$BT$5*(B130-InputData!$B$1))</f>
        <v>0</v>
      </c>
      <c r="AO130" s="1026">
        <f>C130*(1-Q130)*LifeTable!G130</f>
        <v>0</v>
      </c>
      <c r="AP130" s="1027">
        <f>R130*LifeTable!G130</f>
        <v>0</v>
      </c>
      <c r="AQ130" s="1026">
        <f>T130*(1-AH130)*LifeTable!P130</f>
        <v>0</v>
      </c>
      <c r="AR130" s="708">
        <f>AI130*LifeTable!P130</f>
        <v>0</v>
      </c>
      <c r="AS130" s="1028">
        <f>(AQ130-AO130)*EXP(-InputData!$BT$6*(B130-InputData!$B$1))</f>
        <v>0</v>
      </c>
      <c r="AT130" s="58">
        <f>(AR130-AP130)*EXP(-InputData!$BT$6*(B130-InputData!$B$1))</f>
        <v>0</v>
      </c>
      <c r="AU130">
        <v>24</v>
      </c>
    </row>
    <row r="131" spans="1:47">
      <c r="A131" t="s">
        <v>14</v>
      </c>
      <c r="B131">
        <f t="shared" si="59"/>
        <v>122</v>
      </c>
      <c r="C131" s="80">
        <f>InputData!K131*InputData!BY131</f>
        <v>0</v>
      </c>
      <c r="D131" s="81">
        <v>0</v>
      </c>
      <c r="E131" s="13">
        <f>InputData!L131*InputData!CD131</f>
        <v>0</v>
      </c>
      <c r="F131" s="90">
        <v>0</v>
      </c>
      <c r="G131" s="81">
        <f t="shared" si="37"/>
        <v>0</v>
      </c>
      <c r="H131" s="81">
        <f t="shared" si="54"/>
        <v>0</v>
      </c>
      <c r="I131" s="81">
        <f t="shared" si="38"/>
        <v>1</v>
      </c>
      <c r="J131" s="81">
        <f t="shared" si="39"/>
        <v>1</v>
      </c>
      <c r="K131" s="82">
        <f t="shared" si="71"/>
        <v>0</v>
      </c>
      <c r="L131" s="11">
        <f t="shared" si="79"/>
        <v>0</v>
      </c>
      <c r="M131" s="81">
        <f t="shared" si="72"/>
        <v>0</v>
      </c>
      <c r="N131" s="11">
        <f t="shared" si="40"/>
        <v>0</v>
      </c>
      <c r="O131" s="11">
        <f t="shared" si="41"/>
        <v>0</v>
      </c>
      <c r="P131" s="11">
        <f t="shared" si="55"/>
        <v>0</v>
      </c>
      <c r="Q131" s="81">
        <f t="shared" si="73"/>
        <v>0</v>
      </c>
      <c r="R131" s="81">
        <f t="shared" si="69"/>
        <v>0</v>
      </c>
      <c r="S131" s="596">
        <f>((Exposure!BG132*Exposure!BI132-1)*InputData!CH131+1)</f>
        <v>1</v>
      </c>
      <c r="T131" s="260">
        <f t="shared" si="56"/>
        <v>0</v>
      </c>
      <c r="U131" s="10">
        <f t="shared" si="44"/>
        <v>0</v>
      </c>
      <c r="V131" s="10">
        <f t="shared" si="45"/>
        <v>0</v>
      </c>
      <c r="W131" s="91">
        <f t="shared" si="46"/>
        <v>0</v>
      </c>
      <c r="X131" s="81">
        <f t="shared" si="47"/>
        <v>0</v>
      </c>
      <c r="Y131" s="81">
        <f t="shared" si="74"/>
        <v>0</v>
      </c>
      <c r="Z131" s="81">
        <f t="shared" si="48"/>
        <v>1</v>
      </c>
      <c r="AA131" s="81">
        <f t="shared" si="49"/>
        <v>1</v>
      </c>
      <c r="AB131" s="82">
        <f t="shared" si="75"/>
        <v>0</v>
      </c>
      <c r="AC131" s="11">
        <f t="shared" si="76"/>
        <v>0</v>
      </c>
      <c r="AD131" s="81">
        <f t="shared" si="77"/>
        <v>0</v>
      </c>
      <c r="AE131" s="11">
        <f t="shared" si="50"/>
        <v>0</v>
      </c>
      <c r="AF131" s="11">
        <f t="shared" si="51"/>
        <v>0</v>
      </c>
      <c r="AG131" s="11">
        <f t="shared" si="58"/>
        <v>0</v>
      </c>
      <c r="AH131" s="81">
        <f t="shared" si="78"/>
        <v>0</v>
      </c>
      <c r="AI131" s="81">
        <f t="shared" si="70"/>
        <v>0</v>
      </c>
      <c r="AJ131" s="82">
        <f t="shared" si="66"/>
        <v>0</v>
      </c>
      <c r="AK131" s="118">
        <f t="shared" si="67"/>
        <v>0</v>
      </c>
      <c r="AL131" s="118">
        <f t="shared" si="68"/>
        <v>0</v>
      </c>
      <c r="AM131" s="120">
        <f>AK131*InputData!M131</f>
        <v>0</v>
      </c>
      <c r="AN131" s="123">
        <f>AK131*LifeTable!G131*InputData!N131*EXP(-InputData!$BT$5*(B131-InputData!$B$1))</f>
        <v>0</v>
      </c>
      <c r="AO131" s="1026">
        <f>C131*(1-Q131)*LifeTable!G131</f>
        <v>0</v>
      </c>
      <c r="AP131" s="1027">
        <f>R131*LifeTable!G131</f>
        <v>0</v>
      </c>
      <c r="AQ131" s="1026">
        <f>T131*(1-AH131)*LifeTable!P131</f>
        <v>0</v>
      </c>
      <c r="AR131" s="708">
        <f>AI131*LifeTable!P131</f>
        <v>0</v>
      </c>
      <c r="AS131" s="1028">
        <f>(AQ131-AO131)*EXP(-InputData!$BT$6*(B131-InputData!$B$1))</f>
        <v>0</v>
      </c>
      <c r="AT131" s="58">
        <f>(AR131-AP131)*EXP(-InputData!$BT$6*(B131-InputData!$B$1))</f>
        <v>0</v>
      </c>
      <c r="AU131">
        <v>25</v>
      </c>
    </row>
    <row r="132" spans="1:47">
      <c r="A132" t="s">
        <v>14</v>
      </c>
      <c r="B132">
        <f t="shared" si="59"/>
        <v>123</v>
      </c>
      <c r="C132" s="80">
        <f>InputData!K132*InputData!BY132</f>
        <v>0</v>
      </c>
      <c r="D132" s="81">
        <v>0</v>
      </c>
      <c r="E132" s="13">
        <f>InputData!L132*InputData!CD132</f>
        <v>0</v>
      </c>
      <c r="F132" s="90">
        <v>0</v>
      </c>
      <c r="G132" s="81">
        <f t="shared" si="37"/>
        <v>0</v>
      </c>
      <c r="H132" s="81">
        <f t="shared" si="54"/>
        <v>0</v>
      </c>
      <c r="I132" s="81">
        <f t="shared" si="38"/>
        <v>1</v>
      </c>
      <c r="J132" s="81">
        <f t="shared" si="39"/>
        <v>1</v>
      </c>
      <c r="K132" s="82">
        <f t="shared" si="71"/>
        <v>0</v>
      </c>
      <c r="L132" s="11">
        <f t="shared" si="79"/>
        <v>0</v>
      </c>
      <c r="M132" s="81">
        <f t="shared" si="72"/>
        <v>0</v>
      </c>
      <c r="N132" s="11">
        <f t="shared" si="40"/>
        <v>0</v>
      </c>
      <c r="O132" s="11">
        <f t="shared" si="41"/>
        <v>0</v>
      </c>
      <c r="P132" s="11">
        <f t="shared" si="55"/>
        <v>0</v>
      </c>
      <c r="Q132" s="81">
        <f t="shared" si="73"/>
        <v>0</v>
      </c>
      <c r="R132" s="81">
        <f t="shared" si="69"/>
        <v>0</v>
      </c>
      <c r="S132" s="596">
        <f>((Exposure!BG133*Exposure!BI133-1)*InputData!CH132+1)</f>
        <v>1</v>
      </c>
      <c r="T132" s="260">
        <f t="shared" si="56"/>
        <v>0</v>
      </c>
      <c r="U132" s="10">
        <f t="shared" si="44"/>
        <v>0</v>
      </c>
      <c r="V132" s="10">
        <f t="shared" si="45"/>
        <v>0</v>
      </c>
      <c r="W132" s="91">
        <f t="shared" si="46"/>
        <v>0</v>
      </c>
      <c r="X132" s="81">
        <f t="shared" si="47"/>
        <v>0</v>
      </c>
      <c r="Y132" s="81">
        <f t="shared" si="74"/>
        <v>0</v>
      </c>
      <c r="Z132" s="81">
        <f t="shared" si="48"/>
        <v>1</v>
      </c>
      <c r="AA132" s="81">
        <f t="shared" si="49"/>
        <v>1</v>
      </c>
      <c r="AB132" s="82">
        <f t="shared" si="75"/>
        <v>0</v>
      </c>
      <c r="AC132" s="11">
        <f t="shared" si="76"/>
        <v>0</v>
      </c>
      <c r="AD132" s="81">
        <f t="shared" si="77"/>
        <v>0</v>
      </c>
      <c r="AE132" s="11">
        <f t="shared" si="50"/>
        <v>0</v>
      </c>
      <c r="AF132" s="11">
        <f t="shared" si="51"/>
        <v>0</v>
      </c>
      <c r="AG132" s="11">
        <f t="shared" si="58"/>
        <v>0</v>
      </c>
      <c r="AH132" s="81">
        <f t="shared" si="78"/>
        <v>0</v>
      </c>
      <c r="AI132" s="81">
        <f t="shared" si="70"/>
        <v>0</v>
      </c>
      <c r="AJ132" s="82">
        <f t="shared" si="66"/>
        <v>0</v>
      </c>
      <c r="AK132" s="118">
        <f t="shared" si="67"/>
        <v>0</v>
      </c>
      <c r="AL132" s="118">
        <f t="shared" si="68"/>
        <v>0</v>
      </c>
      <c r="AM132" s="120">
        <f>AK132*InputData!M132</f>
        <v>0</v>
      </c>
      <c r="AN132" s="123">
        <f>AK132*LifeTable!G132*InputData!N132*EXP(-InputData!$BT$5*(B132-InputData!$B$1))</f>
        <v>0</v>
      </c>
      <c r="AO132" s="1026">
        <f>C132*(1-Q132)*LifeTable!G132</f>
        <v>0</v>
      </c>
      <c r="AP132" s="1027">
        <f>R132*LifeTable!G132</f>
        <v>0</v>
      </c>
      <c r="AQ132" s="1026">
        <f>T132*(1-AH132)*LifeTable!P132</f>
        <v>0</v>
      </c>
      <c r="AR132" s="708">
        <f>AI132*LifeTable!P132</f>
        <v>0</v>
      </c>
      <c r="AS132" s="1028">
        <f>(AQ132-AO132)*EXP(-InputData!$BT$6*(B132-InputData!$B$1))</f>
        <v>0</v>
      </c>
      <c r="AT132" s="58">
        <f>(AR132-AP132)*EXP(-InputData!$BT$6*(B132-InputData!$B$1))</f>
        <v>0</v>
      </c>
      <c r="AU132">
        <v>26</v>
      </c>
    </row>
    <row r="133" spans="1:47">
      <c r="A133" t="s">
        <v>14</v>
      </c>
      <c r="B133">
        <f t="shared" si="59"/>
        <v>124</v>
      </c>
      <c r="C133" s="80">
        <f>InputData!K133*InputData!BY133</f>
        <v>0</v>
      </c>
      <c r="D133" s="81">
        <v>0</v>
      </c>
      <c r="E133" s="13">
        <f>InputData!L133*InputData!CD133</f>
        <v>0</v>
      </c>
      <c r="F133" s="90">
        <v>0</v>
      </c>
      <c r="G133" s="81">
        <f t="shared" ref="G133:G196" si="80">C133+D133+E133</f>
        <v>0</v>
      </c>
      <c r="H133" s="81">
        <f t="shared" si="54"/>
        <v>0</v>
      </c>
      <c r="I133" s="81">
        <f t="shared" ref="I133:I196" si="81">EXP(-(G133+H133)/2)</f>
        <v>1</v>
      </c>
      <c r="J133" s="81">
        <f t="shared" ref="J133:J196" si="82">EXP(-(G133-H133)/2)</f>
        <v>1</v>
      </c>
      <c r="K133" s="82">
        <f t="shared" si="71"/>
        <v>0</v>
      </c>
      <c r="L133" s="11">
        <f t="shared" si="79"/>
        <v>0</v>
      </c>
      <c r="M133" s="81">
        <f t="shared" si="72"/>
        <v>0</v>
      </c>
      <c r="N133" s="11">
        <f t="shared" ref="N133:N196" si="83">SUM(K133:M133)</f>
        <v>0</v>
      </c>
      <c r="O133" s="11">
        <f t="shared" ref="O133:O196" si="84">K133+L133</f>
        <v>0</v>
      </c>
      <c r="P133" s="11">
        <f t="shared" si="55"/>
        <v>0</v>
      </c>
      <c r="Q133" s="81">
        <f t="shared" si="73"/>
        <v>0</v>
      </c>
      <c r="R133" s="81">
        <f t="shared" si="69"/>
        <v>0</v>
      </c>
      <c r="S133" s="596">
        <f>((Exposure!BG134*Exposure!BI134-1)*InputData!CH133+1)</f>
        <v>1</v>
      </c>
      <c r="T133" s="260">
        <f t="shared" si="56"/>
        <v>0</v>
      </c>
      <c r="U133" s="10">
        <f t="shared" ref="U133:U196" si="85">D133</f>
        <v>0</v>
      </c>
      <c r="V133" s="10">
        <f t="shared" ref="V133:V196" si="86">E133</f>
        <v>0</v>
      </c>
      <c r="W133" s="91">
        <f t="shared" ref="W133:W196" si="87">F133</f>
        <v>0</v>
      </c>
      <c r="X133" s="81">
        <f t="shared" ref="X133:X196" si="88">T133+U133+V133</f>
        <v>0</v>
      </c>
      <c r="Y133" s="81">
        <f t="shared" si="74"/>
        <v>0</v>
      </c>
      <c r="Z133" s="81">
        <f t="shared" ref="Z133:Z196" si="89">EXP(-(X133+Y133)/2)</f>
        <v>1</v>
      </c>
      <c r="AA133" s="81">
        <f t="shared" ref="AA133:AA196" si="90">EXP(-(X133-Y133)/2)</f>
        <v>1</v>
      </c>
      <c r="AB133" s="82">
        <f t="shared" si="75"/>
        <v>0</v>
      </c>
      <c r="AC133" s="11">
        <f t="shared" si="76"/>
        <v>0</v>
      </c>
      <c r="AD133" s="81">
        <f t="shared" si="77"/>
        <v>0</v>
      </c>
      <c r="AE133" s="11">
        <f t="shared" ref="AE133:AE196" si="91">SUM(AB133:AD133)</f>
        <v>0</v>
      </c>
      <c r="AF133" s="11">
        <f t="shared" ref="AF133:AF196" si="92">AB133+AC133</f>
        <v>0</v>
      </c>
      <c r="AG133" s="11">
        <f t="shared" si="58"/>
        <v>0</v>
      </c>
      <c r="AH133" s="81">
        <f t="shared" si="78"/>
        <v>0</v>
      </c>
      <c r="AI133" s="81">
        <f t="shared" si="70"/>
        <v>0</v>
      </c>
      <c r="AJ133" s="82">
        <f t="shared" si="66"/>
        <v>0</v>
      </c>
      <c r="AK133" s="118">
        <f t="shared" si="67"/>
        <v>0</v>
      </c>
      <c r="AL133" s="118">
        <f t="shared" si="68"/>
        <v>0</v>
      </c>
      <c r="AM133" s="120">
        <f>AK133*InputData!M133</f>
        <v>0</v>
      </c>
      <c r="AN133" s="123">
        <f>AK133*LifeTable!G133*InputData!N133*EXP(-InputData!$BT$5*(B133-InputData!$B$1))</f>
        <v>0</v>
      </c>
      <c r="AO133" s="1026">
        <f>C133*(1-Q133)*LifeTable!G133</f>
        <v>0</v>
      </c>
      <c r="AP133" s="1027">
        <f>R133*LifeTable!G133</f>
        <v>0</v>
      </c>
      <c r="AQ133" s="1026">
        <f>T133*(1-AH133)*LifeTable!P133</f>
        <v>0</v>
      </c>
      <c r="AR133" s="708">
        <f>AI133*LifeTable!P133</f>
        <v>0</v>
      </c>
      <c r="AS133" s="1028">
        <f>(AQ133-AO133)*EXP(-InputData!$BT$6*(B133-InputData!$B$1))</f>
        <v>0</v>
      </c>
      <c r="AT133" s="58">
        <f>(AR133-AP133)*EXP(-InputData!$BT$6*(B133-InputData!$B$1))</f>
        <v>0</v>
      </c>
      <c r="AU133">
        <v>27</v>
      </c>
    </row>
    <row r="134" spans="1:47">
      <c r="A134" t="s">
        <v>14</v>
      </c>
      <c r="B134">
        <f t="shared" si="59"/>
        <v>125</v>
      </c>
      <c r="C134" s="80">
        <f>InputData!K134*InputData!BY134</f>
        <v>0</v>
      </c>
      <c r="D134" s="81">
        <v>0</v>
      </c>
      <c r="E134" s="13">
        <f>InputData!L134*InputData!CD134</f>
        <v>0</v>
      </c>
      <c r="F134" s="90">
        <v>0</v>
      </c>
      <c r="G134" s="81">
        <f t="shared" si="80"/>
        <v>0</v>
      </c>
      <c r="H134" s="81">
        <f t="shared" ref="H134:H197" si="93">SQRT((C134-E134)*(C134-E134))</f>
        <v>0</v>
      </c>
      <c r="I134" s="81">
        <f t="shared" si="81"/>
        <v>1</v>
      </c>
      <c r="J134" s="81">
        <f t="shared" si="82"/>
        <v>1</v>
      </c>
      <c r="K134" s="82">
        <f t="shared" si="71"/>
        <v>0</v>
      </c>
      <c r="L134" s="11">
        <f t="shared" si="79"/>
        <v>0</v>
      </c>
      <c r="M134" s="81">
        <f t="shared" si="72"/>
        <v>0</v>
      </c>
      <c r="N134" s="11">
        <f t="shared" si="83"/>
        <v>0</v>
      </c>
      <c r="O134" s="11">
        <f t="shared" si="84"/>
        <v>0</v>
      </c>
      <c r="P134" s="11">
        <f t="shared" ref="P134:P197" si="94">IF($B134=100,0,IF(O134&lt;&gt;O135,AVERAGE(O134:O135),O134))</f>
        <v>0</v>
      </c>
      <c r="Q134" s="81">
        <f t="shared" si="73"/>
        <v>0</v>
      </c>
      <c r="R134" s="81">
        <f t="shared" si="69"/>
        <v>0</v>
      </c>
      <c r="S134" s="596">
        <f>((Exposure!BG135*Exposure!BI135-1)*InputData!CH134+1)</f>
        <v>1</v>
      </c>
      <c r="T134" s="260">
        <f t="shared" ref="T134:T197" si="95">C134*S134</f>
        <v>0</v>
      </c>
      <c r="U134" s="10">
        <f t="shared" si="85"/>
        <v>0</v>
      </c>
      <c r="V134" s="10">
        <f t="shared" si="86"/>
        <v>0</v>
      </c>
      <c r="W134" s="91">
        <f t="shared" si="87"/>
        <v>0</v>
      </c>
      <c r="X134" s="81">
        <f t="shared" si="88"/>
        <v>0</v>
      </c>
      <c r="Y134" s="81">
        <f t="shared" si="74"/>
        <v>0</v>
      </c>
      <c r="Z134" s="81">
        <f t="shared" si="89"/>
        <v>1</v>
      </c>
      <c r="AA134" s="81">
        <f t="shared" si="90"/>
        <v>1</v>
      </c>
      <c r="AB134" s="82">
        <f t="shared" si="75"/>
        <v>0</v>
      </c>
      <c r="AC134" s="11">
        <f t="shared" si="76"/>
        <v>0</v>
      </c>
      <c r="AD134" s="81">
        <f t="shared" si="77"/>
        <v>0</v>
      </c>
      <c r="AE134" s="11">
        <f t="shared" si="91"/>
        <v>0</v>
      </c>
      <c r="AF134" s="11">
        <f t="shared" si="92"/>
        <v>0</v>
      </c>
      <c r="AG134" s="11">
        <f t="shared" ref="AG134:AG197" si="96">IF($B134=100,0,IF(AF134&lt;&gt;AF135,AVERAGE(AF134:AF135),AF134))</f>
        <v>0</v>
      </c>
      <c r="AH134" s="81">
        <f t="shared" si="78"/>
        <v>0</v>
      </c>
      <c r="AI134" s="81">
        <f t="shared" si="70"/>
        <v>0</v>
      </c>
      <c r="AJ134" s="82">
        <f t="shared" si="66"/>
        <v>0</v>
      </c>
      <c r="AK134" s="118">
        <f t="shared" si="67"/>
        <v>0</v>
      </c>
      <c r="AL134" s="118">
        <f t="shared" si="68"/>
        <v>0</v>
      </c>
      <c r="AM134" s="120">
        <f>AK134*InputData!M134</f>
        <v>0</v>
      </c>
      <c r="AN134" s="123">
        <f>AK134*LifeTable!G134*InputData!N134*EXP(-InputData!$BT$5*(B134-InputData!$B$1))</f>
        <v>0</v>
      </c>
      <c r="AO134" s="1026">
        <f>C134*(1-Q134)*LifeTable!G134</f>
        <v>0</v>
      </c>
      <c r="AP134" s="1027">
        <f>R134*LifeTable!G134</f>
        <v>0</v>
      </c>
      <c r="AQ134" s="1026">
        <f>T134*(1-AH134)*LifeTable!P134</f>
        <v>0</v>
      </c>
      <c r="AR134" s="708">
        <f>AI134*LifeTable!P134</f>
        <v>0</v>
      </c>
      <c r="AS134" s="1028">
        <f>(AQ134-AO134)*EXP(-InputData!$BT$6*(B134-InputData!$B$1))</f>
        <v>0</v>
      </c>
      <c r="AT134" s="58">
        <f>(AR134-AP134)*EXP(-InputData!$BT$6*(B134-InputData!$B$1))</f>
        <v>0</v>
      </c>
      <c r="AU134">
        <v>28</v>
      </c>
    </row>
    <row r="135" spans="1:47">
      <c r="A135" t="s">
        <v>14</v>
      </c>
      <c r="B135">
        <f t="shared" ref="B135:B198" si="97">B134+1</f>
        <v>126</v>
      </c>
      <c r="C135" s="80">
        <f>InputData!K135*InputData!BY135</f>
        <v>0</v>
      </c>
      <c r="D135" s="81">
        <v>0</v>
      </c>
      <c r="E135" s="13">
        <f>InputData!L135*InputData!CD135</f>
        <v>0</v>
      </c>
      <c r="F135" s="90">
        <v>0</v>
      </c>
      <c r="G135" s="81">
        <f t="shared" si="80"/>
        <v>0</v>
      </c>
      <c r="H135" s="81">
        <f t="shared" si="93"/>
        <v>0</v>
      </c>
      <c r="I135" s="81">
        <f t="shared" si="81"/>
        <v>1</v>
      </c>
      <c r="J135" s="81">
        <f t="shared" si="82"/>
        <v>1</v>
      </c>
      <c r="K135" s="82">
        <f t="shared" si="71"/>
        <v>0</v>
      </c>
      <c r="L135" s="11">
        <f t="shared" si="79"/>
        <v>0</v>
      </c>
      <c r="M135" s="81">
        <f t="shared" si="72"/>
        <v>0</v>
      </c>
      <c r="N135" s="11">
        <f t="shared" si="83"/>
        <v>0</v>
      </c>
      <c r="O135" s="11">
        <f t="shared" si="84"/>
        <v>0</v>
      </c>
      <c r="P135" s="11">
        <f t="shared" si="94"/>
        <v>0</v>
      </c>
      <c r="Q135" s="81">
        <f t="shared" si="73"/>
        <v>0</v>
      </c>
      <c r="R135" s="81">
        <f t="shared" si="69"/>
        <v>0</v>
      </c>
      <c r="S135" s="596">
        <f>((Exposure!BG136*Exposure!BI136-1)*InputData!CH135+1)</f>
        <v>1</v>
      </c>
      <c r="T135" s="260">
        <f t="shared" si="95"/>
        <v>0</v>
      </c>
      <c r="U135" s="10">
        <f t="shared" si="85"/>
        <v>0</v>
      </c>
      <c r="V135" s="10">
        <f t="shared" si="86"/>
        <v>0</v>
      </c>
      <c r="W135" s="91">
        <f t="shared" si="87"/>
        <v>0</v>
      </c>
      <c r="X135" s="81">
        <f t="shared" si="88"/>
        <v>0</v>
      </c>
      <c r="Y135" s="81">
        <f t="shared" si="74"/>
        <v>0</v>
      </c>
      <c r="Z135" s="81">
        <f t="shared" si="89"/>
        <v>1</v>
      </c>
      <c r="AA135" s="81">
        <f t="shared" si="90"/>
        <v>1</v>
      </c>
      <c r="AB135" s="82">
        <f t="shared" si="75"/>
        <v>0</v>
      </c>
      <c r="AC135" s="11">
        <f t="shared" si="76"/>
        <v>0</v>
      </c>
      <c r="AD135" s="81">
        <f t="shared" si="77"/>
        <v>0</v>
      </c>
      <c r="AE135" s="11">
        <f t="shared" si="91"/>
        <v>0</v>
      </c>
      <c r="AF135" s="11">
        <f t="shared" si="92"/>
        <v>0</v>
      </c>
      <c r="AG135" s="11">
        <f t="shared" si="96"/>
        <v>0</v>
      </c>
      <c r="AH135" s="81">
        <f t="shared" si="78"/>
        <v>0</v>
      </c>
      <c r="AI135" s="81">
        <f t="shared" si="70"/>
        <v>0</v>
      </c>
      <c r="AJ135" s="82">
        <f t="shared" ref="AJ135:AJ198" si="98">T135-C135</f>
        <v>0</v>
      </c>
      <c r="AK135" s="118">
        <f t="shared" si="67"/>
        <v>0</v>
      </c>
      <c r="AL135" s="118">
        <f t="shared" si="68"/>
        <v>0</v>
      </c>
      <c r="AM135" s="120">
        <f>AK135*InputData!M135</f>
        <v>0</v>
      </c>
      <c r="AN135" s="123">
        <f>AK135*LifeTable!G135*InputData!N135*EXP(-InputData!$BT$5*(B135-InputData!$B$1))</f>
        <v>0</v>
      </c>
      <c r="AO135" s="1026">
        <f>C135*(1-Q135)*LifeTable!G135</f>
        <v>0</v>
      </c>
      <c r="AP135" s="1027">
        <f>R135*LifeTable!G135</f>
        <v>0</v>
      </c>
      <c r="AQ135" s="1026">
        <f>T135*(1-AH135)*LifeTable!P135</f>
        <v>0</v>
      </c>
      <c r="AR135" s="708">
        <f>AI135*LifeTable!P135</f>
        <v>0</v>
      </c>
      <c r="AS135" s="1028">
        <f>(AQ135-AO135)*EXP(-InputData!$BT$6*(B135-InputData!$B$1))</f>
        <v>0</v>
      </c>
      <c r="AT135" s="58">
        <f>(AR135-AP135)*EXP(-InputData!$BT$6*(B135-InputData!$B$1))</f>
        <v>0</v>
      </c>
      <c r="AU135">
        <v>29</v>
      </c>
    </row>
    <row r="136" spans="1:47">
      <c r="A136" t="s">
        <v>14</v>
      </c>
      <c r="B136">
        <f t="shared" si="97"/>
        <v>127</v>
      </c>
      <c r="C136" s="80">
        <f>InputData!K136*InputData!BY136</f>
        <v>0</v>
      </c>
      <c r="D136" s="81">
        <v>0</v>
      </c>
      <c r="E136" s="13">
        <f>InputData!L136*InputData!CD136</f>
        <v>0</v>
      </c>
      <c r="F136" s="90">
        <v>0</v>
      </c>
      <c r="G136" s="81">
        <f t="shared" si="80"/>
        <v>0</v>
      </c>
      <c r="H136" s="81">
        <f t="shared" si="93"/>
        <v>0</v>
      </c>
      <c r="I136" s="81">
        <f t="shared" si="81"/>
        <v>1</v>
      </c>
      <c r="J136" s="81">
        <f t="shared" si="82"/>
        <v>1</v>
      </c>
      <c r="K136" s="82">
        <f t="shared" si="71"/>
        <v>0</v>
      </c>
      <c r="L136" s="11">
        <f t="shared" si="79"/>
        <v>0</v>
      </c>
      <c r="M136" s="81">
        <f t="shared" si="72"/>
        <v>0</v>
      </c>
      <c r="N136" s="11">
        <f t="shared" si="83"/>
        <v>0</v>
      </c>
      <c r="O136" s="11">
        <f t="shared" si="84"/>
        <v>0</v>
      </c>
      <c r="P136" s="11">
        <f t="shared" si="94"/>
        <v>0</v>
      </c>
      <c r="Q136" s="81">
        <f t="shared" si="73"/>
        <v>0</v>
      </c>
      <c r="R136" s="81">
        <f t="shared" si="69"/>
        <v>0</v>
      </c>
      <c r="S136" s="596">
        <f>((Exposure!BG137*Exposure!BI137-1)*InputData!CH136+1)</f>
        <v>1</v>
      </c>
      <c r="T136" s="260">
        <f t="shared" si="95"/>
        <v>0</v>
      </c>
      <c r="U136" s="10">
        <f t="shared" si="85"/>
        <v>0</v>
      </c>
      <c r="V136" s="10">
        <f t="shared" si="86"/>
        <v>0</v>
      </c>
      <c r="W136" s="91">
        <f t="shared" si="87"/>
        <v>0</v>
      </c>
      <c r="X136" s="81">
        <f t="shared" si="88"/>
        <v>0</v>
      </c>
      <c r="Y136" s="81">
        <f t="shared" si="74"/>
        <v>0</v>
      </c>
      <c r="Z136" s="81">
        <f t="shared" si="89"/>
        <v>1</v>
      </c>
      <c r="AA136" s="81">
        <f t="shared" si="90"/>
        <v>1</v>
      </c>
      <c r="AB136" s="82">
        <f t="shared" si="75"/>
        <v>0</v>
      </c>
      <c r="AC136" s="11">
        <f t="shared" si="76"/>
        <v>0</v>
      </c>
      <c r="AD136" s="81">
        <f t="shared" si="77"/>
        <v>0</v>
      </c>
      <c r="AE136" s="11">
        <f t="shared" si="91"/>
        <v>0</v>
      </c>
      <c r="AF136" s="11">
        <f t="shared" si="92"/>
        <v>0</v>
      </c>
      <c r="AG136" s="11">
        <f t="shared" si="96"/>
        <v>0</v>
      </c>
      <c r="AH136" s="81">
        <f t="shared" si="78"/>
        <v>0</v>
      </c>
      <c r="AI136" s="81">
        <f t="shared" si="70"/>
        <v>0</v>
      </c>
      <c r="AJ136" s="82">
        <f t="shared" si="98"/>
        <v>0</v>
      </c>
      <c r="AK136" s="118">
        <f t="shared" ref="AK136:AK199" si="99">AH136-Q136</f>
        <v>0</v>
      </c>
      <c r="AL136" s="118">
        <f t="shared" ref="AL136:AL199" si="100">AI136-R136</f>
        <v>0</v>
      </c>
      <c r="AM136" s="120">
        <f>AK136*InputData!M136</f>
        <v>0</v>
      </c>
      <c r="AN136" s="123">
        <f>AK136*LifeTable!G136*InputData!N136*EXP(-InputData!$BT$5*(B136-InputData!$B$1))</f>
        <v>0</v>
      </c>
      <c r="AO136" s="1026">
        <f>C136*(1-Q136)*LifeTable!G136</f>
        <v>0</v>
      </c>
      <c r="AP136" s="1027">
        <f>R136*LifeTable!G136</f>
        <v>0</v>
      </c>
      <c r="AQ136" s="1026">
        <f>T136*(1-AH136)*LifeTable!P136</f>
        <v>0</v>
      </c>
      <c r="AR136" s="708">
        <f>AI136*LifeTable!P136</f>
        <v>0</v>
      </c>
      <c r="AS136" s="1028">
        <f>(AQ136-AO136)*EXP(-InputData!$BT$6*(B136-InputData!$B$1))</f>
        <v>0</v>
      </c>
      <c r="AT136" s="58">
        <f>(AR136-AP136)*EXP(-InputData!$BT$6*(B136-InputData!$B$1))</f>
        <v>0</v>
      </c>
      <c r="AU136">
        <v>30</v>
      </c>
    </row>
    <row r="137" spans="1:47">
      <c r="A137" t="s">
        <v>14</v>
      </c>
      <c r="B137">
        <f t="shared" si="97"/>
        <v>128</v>
      </c>
      <c r="C137" s="80">
        <f>InputData!K137*InputData!BY137</f>
        <v>0</v>
      </c>
      <c r="D137" s="81">
        <v>0</v>
      </c>
      <c r="E137" s="13">
        <f>InputData!L137*InputData!CD137</f>
        <v>0</v>
      </c>
      <c r="F137" s="90">
        <v>0</v>
      </c>
      <c r="G137" s="81">
        <f t="shared" si="80"/>
        <v>0</v>
      </c>
      <c r="H137" s="81">
        <f t="shared" si="93"/>
        <v>0</v>
      </c>
      <c r="I137" s="81">
        <f t="shared" si="81"/>
        <v>1</v>
      </c>
      <c r="J137" s="81">
        <f t="shared" si="82"/>
        <v>1</v>
      </c>
      <c r="K137" s="82">
        <f t="shared" si="71"/>
        <v>0</v>
      </c>
      <c r="L137" s="11">
        <f t="shared" si="79"/>
        <v>0</v>
      </c>
      <c r="M137" s="81">
        <f t="shared" si="72"/>
        <v>0</v>
      </c>
      <c r="N137" s="11">
        <f t="shared" si="83"/>
        <v>0</v>
      </c>
      <c r="O137" s="11">
        <f t="shared" si="84"/>
        <v>0</v>
      </c>
      <c r="P137" s="11">
        <f t="shared" si="94"/>
        <v>0</v>
      </c>
      <c r="Q137" s="81">
        <f t="shared" si="73"/>
        <v>0</v>
      </c>
      <c r="R137" s="81">
        <f t="shared" si="69"/>
        <v>0</v>
      </c>
      <c r="S137" s="596">
        <f>((Exposure!BG138*Exposure!BI138-1)*InputData!CH137+1)</f>
        <v>1</v>
      </c>
      <c r="T137" s="260">
        <f t="shared" si="95"/>
        <v>0</v>
      </c>
      <c r="U137" s="10">
        <f t="shared" si="85"/>
        <v>0</v>
      </c>
      <c r="V137" s="10">
        <f t="shared" si="86"/>
        <v>0</v>
      </c>
      <c r="W137" s="91">
        <f t="shared" si="87"/>
        <v>0</v>
      </c>
      <c r="X137" s="81">
        <f t="shared" si="88"/>
        <v>0</v>
      </c>
      <c r="Y137" s="81">
        <f t="shared" si="74"/>
        <v>0</v>
      </c>
      <c r="Z137" s="81">
        <f t="shared" si="89"/>
        <v>1</v>
      </c>
      <c r="AA137" s="81">
        <f t="shared" si="90"/>
        <v>1</v>
      </c>
      <c r="AB137" s="82">
        <f t="shared" si="75"/>
        <v>0</v>
      </c>
      <c r="AC137" s="11">
        <f t="shared" si="76"/>
        <v>0</v>
      </c>
      <c r="AD137" s="81">
        <f t="shared" si="77"/>
        <v>0</v>
      </c>
      <c r="AE137" s="11">
        <f t="shared" si="91"/>
        <v>0</v>
      </c>
      <c r="AF137" s="11">
        <f t="shared" si="92"/>
        <v>0</v>
      </c>
      <c r="AG137" s="11">
        <f t="shared" si="96"/>
        <v>0</v>
      </c>
      <c r="AH137" s="81">
        <f t="shared" si="78"/>
        <v>0</v>
      </c>
      <c r="AI137" s="81">
        <f t="shared" si="70"/>
        <v>0</v>
      </c>
      <c r="AJ137" s="82">
        <f t="shared" si="98"/>
        <v>0</v>
      </c>
      <c r="AK137" s="118">
        <f t="shared" si="99"/>
        <v>0</v>
      </c>
      <c r="AL137" s="118">
        <f t="shared" si="100"/>
        <v>0</v>
      </c>
      <c r="AM137" s="120">
        <f>AK137*InputData!M137</f>
        <v>0</v>
      </c>
      <c r="AN137" s="123">
        <f>AK137*LifeTable!G137*InputData!N137*EXP(-InputData!$BT$5*(B137-InputData!$B$1))</f>
        <v>0</v>
      </c>
      <c r="AO137" s="1026">
        <f>C137*(1-Q137)*LifeTable!G137</f>
        <v>0</v>
      </c>
      <c r="AP137" s="1027">
        <f>R137*LifeTable!G137</f>
        <v>0</v>
      </c>
      <c r="AQ137" s="1026">
        <f>T137*(1-AH137)*LifeTable!P137</f>
        <v>0</v>
      </c>
      <c r="AR137" s="708">
        <f>AI137*LifeTable!P137</f>
        <v>0</v>
      </c>
      <c r="AS137" s="1028">
        <f>(AQ137-AO137)*EXP(-InputData!$BT$6*(B137-InputData!$B$1))</f>
        <v>0</v>
      </c>
      <c r="AT137" s="58">
        <f>(AR137-AP137)*EXP(-InputData!$BT$6*(B137-InputData!$B$1))</f>
        <v>0</v>
      </c>
      <c r="AU137">
        <v>31</v>
      </c>
    </row>
    <row r="138" spans="1:47">
      <c r="A138" t="s">
        <v>14</v>
      </c>
      <c r="B138">
        <f t="shared" si="97"/>
        <v>129</v>
      </c>
      <c r="C138" s="80">
        <f>InputData!K138*InputData!BY138</f>
        <v>0</v>
      </c>
      <c r="D138" s="81">
        <v>0</v>
      </c>
      <c r="E138" s="13">
        <f>InputData!L138*InputData!CD138</f>
        <v>0</v>
      </c>
      <c r="F138" s="90">
        <v>0</v>
      </c>
      <c r="G138" s="81">
        <f t="shared" si="80"/>
        <v>0</v>
      </c>
      <c r="H138" s="81">
        <f t="shared" si="93"/>
        <v>0</v>
      </c>
      <c r="I138" s="81">
        <f t="shared" si="81"/>
        <v>1</v>
      </c>
      <c r="J138" s="81">
        <f t="shared" si="82"/>
        <v>1</v>
      </c>
      <c r="K138" s="82">
        <f t="shared" si="71"/>
        <v>0</v>
      </c>
      <c r="L138" s="11">
        <f t="shared" si="79"/>
        <v>0</v>
      </c>
      <c r="M138" s="81">
        <f t="shared" si="72"/>
        <v>0</v>
      </c>
      <c r="N138" s="11">
        <f t="shared" si="83"/>
        <v>0</v>
      </c>
      <c r="O138" s="11">
        <f t="shared" si="84"/>
        <v>0</v>
      </c>
      <c r="P138" s="11">
        <f t="shared" si="94"/>
        <v>0</v>
      </c>
      <c r="Q138" s="81">
        <f t="shared" ref="Q138:Q169" si="101">IF(ISERROR(0.5*(L138+L139)/P138),0,0.5*(L138+L139)/P138)</f>
        <v>0</v>
      </c>
      <c r="R138" s="81">
        <f t="shared" ref="R138:R169" si="102">IF(ISERROR((M139-M138)/P138),0,(M139-M138)/P138)</f>
        <v>0</v>
      </c>
      <c r="S138" s="596">
        <f>((Exposure!BG139*Exposure!BI139-1)*InputData!CH138+1)</f>
        <v>1</v>
      </c>
      <c r="T138" s="260">
        <f t="shared" si="95"/>
        <v>0</v>
      </c>
      <c r="U138" s="10">
        <f t="shared" si="85"/>
        <v>0</v>
      </c>
      <c r="V138" s="10">
        <f t="shared" si="86"/>
        <v>0</v>
      </c>
      <c r="W138" s="91">
        <f t="shared" si="87"/>
        <v>0</v>
      </c>
      <c r="X138" s="81">
        <f t="shared" si="88"/>
        <v>0</v>
      </c>
      <c r="Y138" s="81">
        <f t="shared" si="74"/>
        <v>0</v>
      </c>
      <c r="Z138" s="81">
        <f t="shared" si="89"/>
        <v>1</v>
      </c>
      <c r="AA138" s="81">
        <f t="shared" si="90"/>
        <v>1</v>
      </c>
      <c r="AB138" s="82">
        <f t="shared" si="75"/>
        <v>0</v>
      </c>
      <c r="AC138" s="11">
        <f t="shared" si="76"/>
        <v>0</v>
      </c>
      <c r="AD138" s="81">
        <f t="shared" si="77"/>
        <v>0</v>
      </c>
      <c r="AE138" s="11">
        <f t="shared" si="91"/>
        <v>0</v>
      </c>
      <c r="AF138" s="11">
        <f t="shared" si="92"/>
        <v>0</v>
      </c>
      <c r="AG138" s="11">
        <f t="shared" si="96"/>
        <v>0</v>
      </c>
      <c r="AH138" s="81">
        <f t="shared" ref="AH138:AH169" si="103">IF(ISERROR(0.5*(AC138+AC139)/AG138),0,0.5*(AC138+AC139)/AG138)</f>
        <v>0</v>
      </c>
      <c r="AI138" s="81">
        <f t="shared" ref="AI138:AI169" si="104">IF(ISERROR((AD139-AD138)/AG138),0,(AD139-AD138)/AG138)</f>
        <v>0</v>
      </c>
      <c r="AJ138" s="82">
        <f t="shared" si="98"/>
        <v>0</v>
      </c>
      <c r="AK138" s="118">
        <f t="shared" si="99"/>
        <v>0</v>
      </c>
      <c r="AL138" s="118">
        <f t="shared" si="100"/>
        <v>0</v>
      </c>
      <c r="AM138" s="120">
        <f>AK138*InputData!M138</f>
        <v>0</v>
      </c>
      <c r="AN138" s="123">
        <f>AK138*LifeTable!G138*InputData!N138*EXP(-InputData!$BT$5*(B138-InputData!$B$1))</f>
        <v>0</v>
      </c>
      <c r="AO138" s="1026">
        <f>C138*(1-Q138)*LifeTable!G138</f>
        <v>0</v>
      </c>
      <c r="AP138" s="1027">
        <f>R138*LifeTable!G138</f>
        <v>0</v>
      </c>
      <c r="AQ138" s="1026">
        <f>T138*(1-AH138)*LifeTable!P138</f>
        <v>0</v>
      </c>
      <c r="AR138" s="708">
        <f>AI138*LifeTable!P138</f>
        <v>0</v>
      </c>
      <c r="AS138" s="1028">
        <f>(AQ138-AO138)*EXP(-InputData!$BT$6*(B138-InputData!$B$1))</f>
        <v>0</v>
      </c>
      <c r="AT138" s="58">
        <f>(AR138-AP138)*EXP(-InputData!$BT$6*(B138-InputData!$B$1))</f>
        <v>0</v>
      </c>
      <c r="AU138">
        <v>32</v>
      </c>
    </row>
    <row r="139" spans="1:47">
      <c r="A139" t="s">
        <v>14</v>
      </c>
      <c r="B139">
        <f t="shared" si="97"/>
        <v>130</v>
      </c>
      <c r="C139" s="80">
        <f>InputData!K139*InputData!BY139</f>
        <v>0</v>
      </c>
      <c r="D139" s="81">
        <v>0</v>
      </c>
      <c r="E139" s="13">
        <f>InputData!L139*InputData!CD139</f>
        <v>0</v>
      </c>
      <c r="F139" s="90">
        <v>0</v>
      </c>
      <c r="G139" s="81">
        <f t="shared" si="80"/>
        <v>0</v>
      </c>
      <c r="H139" s="81">
        <f t="shared" si="93"/>
        <v>0</v>
      </c>
      <c r="I139" s="81">
        <f t="shared" si="81"/>
        <v>1</v>
      </c>
      <c r="J139" s="81">
        <f t="shared" si="82"/>
        <v>1</v>
      </c>
      <c r="K139" s="82">
        <f t="shared" si="71"/>
        <v>0</v>
      </c>
      <c r="L139" s="11">
        <f t="shared" si="79"/>
        <v>0</v>
      </c>
      <c r="M139" s="81">
        <f t="shared" si="72"/>
        <v>0</v>
      </c>
      <c r="N139" s="11">
        <f t="shared" si="83"/>
        <v>0</v>
      </c>
      <c r="O139" s="11">
        <f t="shared" si="84"/>
        <v>0</v>
      </c>
      <c r="P139" s="11">
        <f t="shared" si="94"/>
        <v>0</v>
      </c>
      <c r="Q139" s="81">
        <f t="shared" si="101"/>
        <v>0</v>
      </c>
      <c r="R139" s="81">
        <f t="shared" si="102"/>
        <v>0</v>
      </c>
      <c r="S139" s="596">
        <f>((Exposure!BG140*Exposure!BI140-1)*InputData!CH139+1)</f>
        <v>1</v>
      </c>
      <c r="T139" s="260">
        <f t="shared" si="95"/>
        <v>0</v>
      </c>
      <c r="U139" s="10">
        <f t="shared" si="85"/>
        <v>0</v>
      </c>
      <c r="V139" s="10">
        <f t="shared" si="86"/>
        <v>0</v>
      </c>
      <c r="W139" s="91">
        <f t="shared" si="87"/>
        <v>0</v>
      </c>
      <c r="X139" s="81">
        <f t="shared" si="88"/>
        <v>0</v>
      </c>
      <c r="Y139" s="81">
        <f t="shared" si="74"/>
        <v>0</v>
      </c>
      <c r="Z139" s="81">
        <f t="shared" si="89"/>
        <v>1</v>
      </c>
      <c r="AA139" s="81">
        <f t="shared" si="90"/>
        <v>1</v>
      </c>
      <c r="AB139" s="82">
        <f t="shared" si="75"/>
        <v>0</v>
      </c>
      <c r="AC139" s="11">
        <f t="shared" si="76"/>
        <v>0</v>
      </c>
      <c r="AD139" s="81">
        <f t="shared" si="77"/>
        <v>0</v>
      </c>
      <c r="AE139" s="11">
        <f t="shared" si="91"/>
        <v>0</v>
      </c>
      <c r="AF139" s="11">
        <f t="shared" si="92"/>
        <v>0</v>
      </c>
      <c r="AG139" s="11">
        <f t="shared" si="96"/>
        <v>0</v>
      </c>
      <c r="AH139" s="81">
        <f t="shared" si="103"/>
        <v>0</v>
      </c>
      <c r="AI139" s="81">
        <f t="shared" si="104"/>
        <v>0</v>
      </c>
      <c r="AJ139" s="82">
        <f t="shared" si="98"/>
        <v>0</v>
      </c>
      <c r="AK139" s="118">
        <f t="shared" si="99"/>
        <v>0</v>
      </c>
      <c r="AL139" s="118">
        <f t="shared" si="100"/>
        <v>0</v>
      </c>
      <c r="AM139" s="120">
        <f>AK139*InputData!M139</f>
        <v>0</v>
      </c>
      <c r="AN139" s="123">
        <f>AK139*LifeTable!G139*InputData!N139*EXP(-InputData!$BT$5*(B139-InputData!$B$1))</f>
        <v>0</v>
      </c>
      <c r="AO139" s="1026">
        <f>C139*(1-Q139)*LifeTable!G139</f>
        <v>0</v>
      </c>
      <c r="AP139" s="1027">
        <f>R139*LifeTable!G139</f>
        <v>0</v>
      </c>
      <c r="AQ139" s="1026">
        <f>T139*(1-AH139)*LifeTable!P139</f>
        <v>0</v>
      </c>
      <c r="AR139" s="708">
        <f>AI139*LifeTable!P139</f>
        <v>0</v>
      </c>
      <c r="AS139" s="1028">
        <f>(AQ139-AO139)*EXP(-InputData!$BT$6*(B139-InputData!$B$1))</f>
        <v>0</v>
      </c>
      <c r="AT139" s="58">
        <f>(AR139-AP139)*EXP(-InputData!$BT$6*(B139-InputData!$B$1))</f>
        <v>0</v>
      </c>
      <c r="AU139">
        <v>33</v>
      </c>
    </row>
    <row r="140" spans="1:47">
      <c r="A140" t="s">
        <v>14</v>
      </c>
      <c r="B140">
        <f t="shared" si="97"/>
        <v>131</v>
      </c>
      <c r="C140" s="80">
        <f>InputData!K140*InputData!BY140</f>
        <v>0</v>
      </c>
      <c r="D140" s="81">
        <v>0</v>
      </c>
      <c r="E140" s="13">
        <f>InputData!L140*InputData!CD140</f>
        <v>0</v>
      </c>
      <c r="F140" s="90">
        <v>0</v>
      </c>
      <c r="G140" s="81">
        <f t="shared" si="80"/>
        <v>0</v>
      </c>
      <c r="H140" s="81">
        <f t="shared" si="93"/>
        <v>0</v>
      </c>
      <c r="I140" s="81">
        <f t="shared" si="81"/>
        <v>1</v>
      </c>
      <c r="J140" s="81">
        <f t="shared" si="82"/>
        <v>1</v>
      </c>
      <c r="K140" s="82">
        <f t="shared" si="71"/>
        <v>0</v>
      </c>
      <c r="L140" s="11">
        <f t="shared" si="79"/>
        <v>0</v>
      </c>
      <c r="M140" s="81">
        <f t="shared" si="72"/>
        <v>0</v>
      </c>
      <c r="N140" s="11">
        <f t="shared" si="83"/>
        <v>0</v>
      </c>
      <c r="O140" s="11">
        <f t="shared" si="84"/>
        <v>0</v>
      </c>
      <c r="P140" s="11">
        <f t="shared" si="94"/>
        <v>0</v>
      </c>
      <c r="Q140" s="81">
        <f t="shared" si="101"/>
        <v>0</v>
      </c>
      <c r="R140" s="81">
        <f t="shared" si="102"/>
        <v>0</v>
      </c>
      <c r="S140" s="596">
        <f>((Exposure!BG141*Exposure!BI141-1)*InputData!CH140+1)</f>
        <v>1</v>
      </c>
      <c r="T140" s="260">
        <f t="shared" si="95"/>
        <v>0</v>
      </c>
      <c r="U140" s="10">
        <f t="shared" si="85"/>
        <v>0</v>
      </c>
      <c r="V140" s="10">
        <f t="shared" si="86"/>
        <v>0</v>
      </c>
      <c r="W140" s="91">
        <f t="shared" si="87"/>
        <v>0</v>
      </c>
      <c r="X140" s="81">
        <f t="shared" si="88"/>
        <v>0</v>
      </c>
      <c r="Y140" s="81">
        <f t="shared" si="74"/>
        <v>0</v>
      </c>
      <c r="Z140" s="81">
        <f t="shared" si="89"/>
        <v>1</v>
      </c>
      <c r="AA140" s="81">
        <f t="shared" si="90"/>
        <v>1</v>
      </c>
      <c r="AB140" s="82">
        <f t="shared" si="75"/>
        <v>0</v>
      </c>
      <c r="AC140" s="11">
        <f t="shared" si="76"/>
        <v>0</v>
      </c>
      <c r="AD140" s="81">
        <f t="shared" si="77"/>
        <v>0</v>
      </c>
      <c r="AE140" s="11">
        <f t="shared" si="91"/>
        <v>0</v>
      </c>
      <c r="AF140" s="11">
        <f t="shared" si="92"/>
        <v>0</v>
      </c>
      <c r="AG140" s="11">
        <f t="shared" si="96"/>
        <v>0</v>
      </c>
      <c r="AH140" s="81">
        <f t="shared" si="103"/>
        <v>0</v>
      </c>
      <c r="AI140" s="81">
        <f t="shared" si="104"/>
        <v>0</v>
      </c>
      <c r="AJ140" s="82">
        <f t="shared" si="98"/>
        <v>0</v>
      </c>
      <c r="AK140" s="118">
        <f t="shared" si="99"/>
        <v>0</v>
      </c>
      <c r="AL140" s="118">
        <f t="shared" si="100"/>
        <v>0</v>
      </c>
      <c r="AM140" s="120">
        <f>AK140*InputData!M140</f>
        <v>0</v>
      </c>
      <c r="AN140" s="123">
        <f>AK140*LifeTable!G140*InputData!N140*EXP(-InputData!$BT$5*(B140-InputData!$B$1))</f>
        <v>0</v>
      </c>
      <c r="AO140" s="1026">
        <f>C140*(1-Q140)*LifeTable!G140</f>
        <v>0</v>
      </c>
      <c r="AP140" s="1027">
        <f>R140*LifeTable!G140</f>
        <v>0</v>
      </c>
      <c r="AQ140" s="1026">
        <f>T140*(1-AH140)*LifeTable!P140</f>
        <v>0</v>
      </c>
      <c r="AR140" s="708">
        <f>AI140*LifeTable!P140</f>
        <v>0</v>
      </c>
      <c r="AS140" s="1028">
        <f>(AQ140-AO140)*EXP(-InputData!$BT$6*(B140-InputData!$B$1))</f>
        <v>0</v>
      </c>
      <c r="AT140" s="58">
        <f>(AR140-AP140)*EXP(-InputData!$BT$6*(B140-InputData!$B$1))</f>
        <v>0</v>
      </c>
      <c r="AU140">
        <v>34</v>
      </c>
    </row>
    <row r="141" spans="1:47">
      <c r="A141" t="s">
        <v>14</v>
      </c>
      <c r="B141">
        <f t="shared" si="97"/>
        <v>132</v>
      </c>
      <c r="C141" s="80">
        <f>InputData!K141*InputData!BY141</f>
        <v>0</v>
      </c>
      <c r="D141" s="81">
        <v>0</v>
      </c>
      <c r="E141" s="13">
        <f>InputData!L141*InputData!CD141</f>
        <v>0</v>
      </c>
      <c r="F141" s="90">
        <v>0</v>
      </c>
      <c r="G141" s="81">
        <f t="shared" si="80"/>
        <v>0</v>
      </c>
      <c r="H141" s="81">
        <f t="shared" si="93"/>
        <v>0</v>
      </c>
      <c r="I141" s="81">
        <f t="shared" si="81"/>
        <v>1</v>
      </c>
      <c r="J141" s="81">
        <f t="shared" si="82"/>
        <v>1</v>
      </c>
      <c r="K141" s="82">
        <f t="shared" si="71"/>
        <v>0</v>
      </c>
      <c r="L141" s="11">
        <f t="shared" si="79"/>
        <v>0</v>
      </c>
      <c r="M141" s="81">
        <f t="shared" si="72"/>
        <v>0</v>
      </c>
      <c r="N141" s="11">
        <f t="shared" si="83"/>
        <v>0</v>
      </c>
      <c r="O141" s="11">
        <f t="shared" si="84"/>
        <v>0</v>
      </c>
      <c r="P141" s="11">
        <f t="shared" si="94"/>
        <v>0</v>
      </c>
      <c r="Q141" s="81">
        <f t="shared" si="101"/>
        <v>0</v>
      </c>
      <c r="R141" s="81">
        <f t="shared" si="102"/>
        <v>0</v>
      </c>
      <c r="S141" s="596">
        <f>((Exposure!BG142*Exposure!BI142-1)*InputData!CH141+1)</f>
        <v>1</v>
      </c>
      <c r="T141" s="260">
        <f t="shared" si="95"/>
        <v>0</v>
      </c>
      <c r="U141" s="10">
        <f t="shared" si="85"/>
        <v>0</v>
      </c>
      <c r="V141" s="10">
        <f t="shared" si="86"/>
        <v>0</v>
      </c>
      <c r="W141" s="91">
        <f t="shared" si="87"/>
        <v>0</v>
      </c>
      <c r="X141" s="81">
        <f t="shared" si="88"/>
        <v>0</v>
      </c>
      <c r="Y141" s="81">
        <f t="shared" si="74"/>
        <v>0</v>
      </c>
      <c r="Z141" s="81">
        <f t="shared" si="89"/>
        <v>1</v>
      </c>
      <c r="AA141" s="81">
        <f t="shared" si="90"/>
        <v>1</v>
      </c>
      <c r="AB141" s="82">
        <f t="shared" si="75"/>
        <v>0</v>
      </c>
      <c r="AC141" s="11">
        <f t="shared" si="76"/>
        <v>0</v>
      </c>
      <c r="AD141" s="81">
        <f t="shared" si="77"/>
        <v>0</v>
      </c>
      <c r="AE141" s="11">
        <f t="shared" si="91"/>
        <v>0</v>
      </c>
      <c r="AF141" s="11">
        <f t="shared" si="92"/>
        <v>0</v>
      </c>
      <c r="AG141" s="11">
        <f t="shared" si="96"/>
        <v>0</v>
      </c>
      <c r="AH141" s="81">
        <f t="shared" si="103"/>
        <v>0</v>
      </c>
      <c r="AI141" s="81">
        <f t="shared" si="104"/>
        <v>0</v>
      </c>
      <c r="AJ141" s="82">
        <f t="shared" si="98"/>
        <v>0</v>
      </c>
      <c r="AK141" s="118">
        <f t="shared" si="99"/>
        <v>0</v>
      </c>
      <c r="AL141" s="118">
        <f t="shared" si="100"/>
        <v>0</v>
      </c>
      <c r="AM141" s="120">
        <f>AK141*InputData!M141</f>
        <v>0</v>
      </c>
      <c r="AN141" s="123">
        <f>AK141*LifeTable!G141*InputData!N141*EXP(-InputData!$BT$5*(B141-InputData!$B$1))</f>
        <v>0</v>
      </c>
      <c r="AO141" s="1026">
        <f>C141*(1-Q141)*LifeTable!G141</f>
        <v>0</v>
      </c>
      <c r="AP141" s="1027">
        <f>R141*LifeTable!G141</f>
        <v>0</v>
      </c>
      <c r="AQ141" s="1026">
        <f>T141*(1-AH141)*LifeTable!P141</f>
        <v>0</v>
      </c>
      <c r="AR141" s="708">
        <f>AI141*LifeTable!P141</f>
        <v>0</v>
      </c>
      <c r="AS141" s="1028">
        <f>(AQ141-AO141)*EXP(-InputData!$BT$6*(B141-InputData!$B$1))</f>
        <v>0</v>
      </c>
      <c r="AT141" s="58">
        <f>(AR141-AP141)*EXP(-InputData!$BT$6*(B141-InputData!$B$1))</f>
        <v>0</v>
      </c>
      <c r="AU141">
        <v>35</v>
      </c>
    </row>
    <row r="142" spans="1:47">
      <c r="A142" t="s">
        <v>14</v>
      </c>
      <c r="B142">
        <f t="shared" si="97"/>
        <v>133</v>
      </c>
      <c r="C142" s="80">
        <f>InputData!K142*InputData!BY142</f>
        <v>0</v>
      </c>
      <c r="D142" s="81">
        <v>0</v>
      </c>
      <c r="E142" s="13">
        <f>InputData!L142*InputData!CD142</f>
        <v>0</v>
      </c>
      <c r="F142" s="90">
        <v>0</v>
      </c>
      <c r="G142" s="81">
        <f t="shared" si="80"/>
        <v>0</v>
      </c>
      <c r="H142" s="81">
        <f t="shared" si="93"/>
        <v>0</v>
      </c>
      <c r="I142" s="81">
        <f t="shared" si="81"/>
        <v>1</v>
      </c>
      <c r="J142" s="81">
        <f t="shared" si="82"/>
        <v>1</v>
      </c>
      <c r="K142" s="82">
        <f t="shared" si="71"/>
        <v>0</v>
      </c>
      <c r="L142" s="11">
        <f t="shared" si="79"/>
        <v>0</v>
      </c>
      <c r="M142" s="81">
        <f t="shared" si="72"/>
        <v>0</v>
      </c>
      <c r="N142" s="11">
        <f t="shared" si="83"/>
        <v>0</v>
      </c>
      <c r="O142" s="11">
        <f t="shared" si="84"/>
        <v>0</v>
      </c>
      <c r="P142" s="11">
        <f t="shared" si="94"/>
        <v>0</v>
      </c>
      <c r="Q142" s="81">
        <f t="shared" si="101"/>
        <v>0</v>
      </c>
      <c r="R142" s="81">
        <f t="shared" si="102"/>
        <v>0</v>
      </c>
      <c r="S142" s="596">
        <f>((Exposure!BG143*Exposure!BI143-1)*InputData!CH142+1)</f>
        <v>1</v>
      </c>
      <c r="T142" s="260">
        <f t="shared" si="95"/>
        <v>0</v>
      </c>
      <c r="U142" s="10">
        <f t="shared" si="85"/>
        <v>0</v>
      </c>
      <c r="V142" s="10">
        <f t="shared" si="86"/>
        <v>0</v>
      </c>
      <c r="W142" s="91">
        <f t="shared" si="87"/>
        <v>0</v>
      </c>
      <c r="X142" s="81">
        <f t="shared" si="88"/>
        <v>0</v>
      </c>
      <c r="Y142" s="81">
        <f t="shared" si="74"/>
        <v>0</v>
      </c>
      <c r="Z142" s="81">
        <f t="shared" si="89"/>
        <v>1</v>
      </c>
      <c r="AA142" s="81">
        <f t="shared" si="90"/>
        <v>1</v>
      </c>
      <c r="AB142" s="82">
        <f t="shared" si="75"/>
        <v>0</v>
      </c>
      <c r="AC142" s="11">
        <f t="shared" si="76"/>
        <v>0</v>
      </c>
      <c r="AD142" s="81">
        <f t="shared" si="77"/>
        <v>0</v>
      </c>
      <c r="AE142" s="11">
        <f t="shared" si="91"/>
        <v>0</v>
      </c>
      <c r="AF142" s="11">
        <f t="shared" si="92"/>
        <v>0</v>
      </c>
      <c r="AG142" s="11">
        <f t="shared" si="96"/>
        <v>0</v>
      </c>
      <c r="AH142" s="81">
        <f t="shared" si="103"/>
        <v>0</v>
      </c>
      <c r="AI142" s="81">
        <f t="shared" si="104"/>
        <v>0</v>
      </c>
      <c r="AJ142" s="82">
        <f t="shared" si="98"/>
        <v>0</v>
      </c>
      <c r="AK142" s="118">
        <f t="shared" si="99"/>
        <v>0</v>
      </c>
      <c r="AL142" s="118">
        <f t="shared" si="100"/>
        <v>0</v>
      </c>
      <c r="AM142" s="120">
        <f>AK142*InputData!M142</f>
        <v>0</v>
      </c>
      <c r="AN142" s="123">
        <f>AK142*LifeTable!G142*InputData!N142*EXP(-InputData!$BT$5*(B142-InputData!$B$1))</f>
        <v>0</v>
      </c>
      <c r="AO142" s="1026">
        <f>C142*(1-Q142)*LifeTable!G142</f>
        <v>0</v>
      </c>
      <c r="AP142" s="1027">
        <f>R142*LifeTable!G142</f>
        <v>0</v>
      </c>
      <c r="AQ142" s="1026">
        <f>T142*(1-AH142)*LifeTable!P142</f>
        <v>0</v>
      </c>
      <c r="AR142" s="708">
        <f>AI142*LifeTable!P142</f>
        <v>0</v>
      </c>
      <c r="AS142" s="1028">
        <f>(AQ142-AO142)*EXP(-InputData!$BT$6*(B142-InputData!$B$1))</f>
        <v>0</v>
      </c>
      <c r="AT142" s="58">
        <f>(AR142-AP142)*EXP(-InputData!$BT$6*(B142-InputData!$B$1))</f>
        <v>0</v>
      </c>
      <c r="AU142">
        <v>36</v>
      </c>
    </row>
    <row r="143" spans="1:47">
      <c r="A143" t="s">
        <v>14</v>
      </c>
      <c r="B143">
        <f t="shared" si="97"/>
        <v>134</v>
      </c>
      <c r="C143" s="80">
        <f>InputData!K143*InputData!BY143</f>
        <v>0</v>
      </c>
      <c r="D143" s="81">
        <v>0</v>
      </c>
      <c r="E143" s="13">
        <f>InputData!L143*InputData!CD143</f>
        <v>0</v>
      </c>
      <c r="F143" s="90">
        <v>0</v>
      </c>
      <c r="G143" s="81">
        <f t="shared" si="80"/>
        <v>0</v>
      </c>
      <c r="H143" s="81">
        <f t="shared" si="93"/>
        <v>0</v>
      </c>
      <c r="I143" s="81">
        <f t="shared" si="81"/>
        <v>1</v>
      </c>
      <c r="J143" s="81">
        <f t="shared" si="82"/>
        <v>1</v>
      </c>
      <c r="K143" s="82">
        <f t="shared" si="71"/>
        <v>0</v>
      </c>
      <c r="L143" s="11">
        <f t="shared" si="79"/>
        <v>0</v>
      </c>
      <c r="M143" s="81">
        <f t="shared" si="72"/>
        <v>0</v>
      </c>
      <c r="N143" s="11">
        <f t="shared" si="83"/>
        <v>0</v>
      </c>
      <c r="O143" s="11">
        <f t="shared" si="84"/>
        <v>0</v>
      </c>
      <c r="P143" s="11">
        <f t="shared" si="94"/>
        <v>0</v>
      </c>
      <c r="Q143" s="81">
        <f t="shared" si="101"/>
        <v>0</v>
      </c>
      <c r="R143" s="81">
        <f t="shared" si="102"/>
        <v>0</v>
      </c>
      <c r="S143" s="596">
        <f>((Exposure!BG144*Exposure!BI144-1)*InputData!CH143+1)</f>
        <v>1</v>
      </c>
      <c r="T143" s="260">
        <f t="shared" si="95"/>
        <v>0</v>
      </c>
      <c r="U143" s="10">
        <f t="shared" si="85"/>
        <v>0</v>
      </c>
      <c r="V143" s="10">
        <f t="shared" si="86"/>
        <v>0</v>
      </c>
      <c r="W143" s="91">
        <f t="shared" si="87"/>
        <v>0</v>
      </c>
      <c r="X143" s="81">
        <f t="shared" si="88"/>
        <v>0</v>
      </c>
      <c r="Y143" s="81">
        <f t="shared" si="74"/>
        <v>0</v>
      </c>
      <c r="Z143" s="81">
        <f t="shared" si="89"/>
        <v>1</v>
      </c>
      <c r="AA143" s="81">
        <f t="shared" si="90"/>
        <v>1</v>
      </c>
      <c r="AB143" s="82">
        <f t="shared" si="75"/>
        <v>0</v>
      </c>
      <c r="AC143" s="11">
        <f t="shared" si="76"/>
        <v>0</v>
      </c>
      <c r="AD143" s="81">
        <f t="shared" si="77"/>
        <v>0</v>
      </c>
      <c r="AE143" s="11">
        <f t="shared" si="91"/>
        <v>0</v>
      </c>
      <c r="AF143" s="11">
        <f t="shared" si="92"/>
        <v>0</v>
      </c>
      <c r="AG143" s="11">
        <f t="shared" si="96"/>
        <v>0</v>
      </c>
      <c r="AH143" s="81">
        <f t="shared" si="103"/>
        <v>0</v>
      </c>
      <c r="AI143" s="81">
        <f t="shared" si="104"/>
        <v>0</v>
      </c>
      <c r="AJ143" s="82">
        <f t="shared" si="98"/>
        <v>0</v>
      </c>
      <c r="AK143" s="118">
        <f t="shared" si="99"/>
        <v>0</v>
      </c>
      <c r="AL143" s="118">
        <f t="shared" si="100"/>
        <v>0</v>
      </c>
      <c r="AM143" s="120">
        <f>AK143*InputData!M143</f>
        <v>0</v>
      </c>
      <c r="AN143" s="123">
        <f>AK143*LifeTable!G143*InputData!N143*EXP(-InputData!$BT$5*(B143-InputData!$B$1))</f>
        <v>0</v>
      </c>
      <c r="AO143" s="1026">
        <f>C143*(1-Q143)*LifeTable!G143</f>
        <v>0</v>
      </c>
      <c r="AP143" s="1027">
        <f>R143*LifeTable!G143</f>
        <v>0</v>
      </c>
      <c r="AQ143" s="1026">
        <f>T143*(1-AH143)*LifeTable!P143</f>
        <v>0</v>
      </c>
      <c r="AR143" s="708">
        <f>AI143*LifeTable!P143</f>
        <v>0</v>
      </c>
      <c r="AS143" s="1028">
        <f>(AQ143-AO143)*EXP(-InputData!$BT$6*(B143-InputData!$B$1))</f>
        <v>0</v>
      </c>
      <c r="AT143" s="58">
        <f>(AR143-AP143)*EXP(-InputData!$BT$6*(B143-InputData!$B$1))</f>
        <v>0</v>
      </c>
      <c r="AU143">
        <v>37</v>
      </c>
    </row>
    <row r="144" spans="1:47">
      <c r="A144" t="s">
        <v>14</v>
      </c>
      <c r="B144">
        <f t="shared" si="97"/>
        <v>135</v>
      </c>
      <c r="C144" s="80">
        <f>InputData!K144*InputData!BY144</f>
        <v>0</v>
      </c>
      <c r="D144" s="81">
        <v>0</v>
      </c>
      <c r="E144" s="13">
        <f>InputData!L144*InputData!CD144</f>
        <v>0</v>
      </c>
      <c r="F144" s="90">
        <v>0</v>
      </c>
      <c r="G144" s="81">
        <f t="shared" si="80"/>
        <v>0</v>
      </c>
      <c r="H144" s="81">
        <f t="shared" si="93"/>
        <v>0</v>
      </c>
      <c r="I144" s="81">
        <f t="shared" si="81"/>
        <v>1</v>
      </c>
      <c r="J144" s="81">
        <f t="shared" si="82"/>
        <v>1</v>
      </c>
      <c r="K144" s="82">
        <f t="shared" si="71"/>
        <v>0</v>
      </c>
      <c r="L144" s="11">
        <f t="shared" si="79"/>
        <v>0</v>
      </c>
      <c r="M144" s="81">
        <f t="shared" si="72"/>
        <v>0</v>
      </c>
      <c r="N144" s="11">
        <f t="shared" si="83"/>
        <v>0</v>
      </c>
      <c r="O144" s="11">
        <f t="shared" si="84"/>
        <v>0</v>
      </c>
      <c r="P144" s="11">
        <f t="shared" si="94"/>
        <v>0</v>
      </c>
      <c r="Q144" s="81">
        <f t="shared" si="101"/>
        <v>0</v>
      </c>
      <c r="R144" s="81">
        <f t="shared" si="102"/>
        <v>0</v>
      </c>
      <c r="S144" s="596">
        <f>((Exposure!BG145*Exposure!BI145-1)*InputData!CH144+1)</f>
        <v>1</v>
      </c>
      <c r="T144" s="260">
        <f t="shared" si="95"/>
        <v>0</v>
      </c>
      <c r="U144" s="10">
        <f t="shared" si="85"/>
        <v>0</v>
      </c>
      <c r="V144" s="10">
        <f t="shared" si="86"/>
        <v>0</v>
      </c>
      <c r="W144" s="91">
        <f t="shared" si="87"/>
        <v>0</v>
      </c>
      <c r="X144" s="81">
        <f t="shared" si="88"/>
        <v>0</v>
      </c>
      <c r="Y144" s="81">
        <f t="shared" si="74"/>
        <v>0</v>
      </c>
      <c r="Z144" s="81">
        <f t="shared" si="89"/>
        <v>1</v>
      </c>
      <c r="AA144" s="81">
        <f t="shared" si="90"/>
        <v>1</v>
      </c>
      <c r="AB144" s="82">
        <f t="shared" si="75"/>
        <v>0</v>
      </c>
      <c r="AC144" s="11">
        <f t="shared" si="76"/>
        <v>0</v>
      </c>
      <c r="AD144" s="81">
        <f t="shared" si="77"/>
        <v>0</v>
      </c>
      <c r="AE144" s="11">
        <f t="shared" si="91"/>
        <v>0</v>
      </c>
      <c r="AF144" s="11">
        <f t="shared" si="92"/>
        <v>0</v>
      </c>
      <c r="AG144" s="11">
        <f t="shared" si="96"/>
        <v>0</v>
      </c>
      <c r="AH144" s="81">
        <f t="shared" si="103"/>
        <v>0</v>
      </c>
      <c r="AI144" s="81">
        <f t="shared" si="104"/>
        <v>0</v>
      </c>
      <c r="AJ144" s="82">
        <f t="shared" si="98"/>
        <v>0</v>
      </c>
      <c r="AK144" s="118">
        <f t="shared" si="99"/>
        <v>0</v>
      </c>
      <c r="AL144" s="118">
        <f t="shared" si="100"/>
        <v>0</v>
      </c>
      <c r="AM144" s="120">
        <f>AK144*InputData!M144</f>
        <v>0</v>
      </c>
      <c r="AN144" s="123">
        <f>AK144*LifeTable!G144*InputData!N144*EXP(-InputData!$BT$5*(B144-InputData!$B$1))</f>
        <v>0</v>
      </c>
      <c r="AO144" s="1026">
        <f>C144*(1-Q144)*LifeTable!G144</f>
        <v>0</v>
      </c>
      <c r="AP144" s="1027">
        <f>R144*LifeTable!G144</f>
        <v>0</v>
      </c>
      <c r="AQ144" s="1026">
        <f>T144*(1-AH144)*LifeTable!P144</f>
        <v>0</v>
      </c>
      <c r="AR144" s="708">
        <f>AI144*LifeTable!P144</f>
        <v>0</v>
      </c>
      <c r="AS144" s="1028">
        <f>(AQ144-AO144)*EXP(-InputData!$BT$6*(B144-InputData!$B$1))</f>
        <v>0</v>
      </c>
      <c r="AT144" s="58">
        <f>(AR144-AP144)*EXP(-InputData!$BT$6*(B144-InputData!$B$1))</f>
        <v>0</v>
      </c>
      <c r="AU144">
        <v>38</v>
      </c>
    </row>
    <row r="145" spans="1:47">
      <c r="A145" t="s">
        <v>14</v>
      </c>
      <c r="B145">
        <f t="shared" si="97"/>
        <v>136</v>
      </c>
      <c r="C145" s="80">
        <f>InputData!K145*InputData!BY145</f>
        <v>0</v>
      </c>
      <c r="D145" s="81">
        <v>0</v>
      </c>
      <c r="E145" s="13">
        <f>InputData!L145*InputData!CD145</f>
        <v>0</v>
      </c>
      <c r="F145" s="90">
        <v>0</v>
      </c>
      <c r="G145" s="81">
        <f t="shared" si="80"/>
        <v>0</v>
      </c>
      <c r="H145" s="81">
        <f t="shared" si="93"/>
        <v>0</v>
      </c>
      <c r="I145" s="81">
        <f t="shared" si="81"/>
        <v>1</v>
      </c>
      <c r="J145" s="81">
        <f t="shared" si="82"/>
        <v>1</v>
      </c>
      <c r="K145" s="82">
        <f t="shared" si="71"/>
        <v>0</v>
      </c>
      <c r="L145" s="11">
        <f t="shared" si="79"/>
        <v>0</v>
      </c>
      <c r="M145" s="81">
        <f t="shared" si="72"/>
        <v>0</v>
      </c>
      <c r="N145" s="11">
        <f t="shared" si="83"/>
        <v>0</v>
      </c>
      <c r="O145" s="11">
        <f t="shared" si="84"/>
        <v>0</v>
      </c>
      <c r="P145" s="11">
        <f t="shared" si="94"/>
        <v>0</v>
      </c>
      <c r="Q145" s="81">
        <f t="shared" si="101"/>
        <v>0</v>
      </c>
      <c r="R145" s="81">
        <f t="shared" si="102"/>
        <v>0</v>
      </c>
      <c r="S145" s="596">
        <f>((Exposure!BG146*Exposure!BI146-1)*InputData!CH145+1)</f>
        <v>1</v>
      </c>
      <c r="T145" s="260">
        <f t="shared" si="95"/>
        <v>0</v>
      </c>
      <c r="U145" s="10">
        <f t="shared" si="85"/>
        <v>0</v>
      </c>
      <c r="V145" s="10">
        <f t="shared" si="86"/>
        <v>0</v>
      </c>
      <c r="W145" s="91">
        <f t="shared" si="87"/>
        <v>0</v>
      </c>
      <c r="X145" s="81">
        <f t="shared" si="88"/>
        <v>0</v>
      </c>
      <c r="Y145" s="81">
        <f t="shared" si="74"/>
        <v>0</v>
      </c>
      <c r="Z145" s="81">
        <f t="shared" si="89"/>
        <v>1</v>
      </c>
      <c r="AA145" s="81">
        <f t="shared" si="90"/>
        <v>1</v>
      </c>
      <c r="AB145" s="82">
        <f t="shared" si="75"/>
        <v>0</v>
      </c>
      <c r="AC145" s="11">
        <f t="shared" si="76"/>
        <v>0</v>
      </c>
      <c r="AD145" s="81">
        <f t="shared" si="77"/>
        <v>0</v>
      </c>
      <c r="AE145" s="11">
        <f t="shared" si="91"/>
        <v>0</v>
      </c>
      <c r="AF145" s="11">
        <f t="shared" si="92"/>
        <v>0</v>
      </c>
      <c r="AG145" s="11">
        <f t="shared" si="96"/>
        <v>0</v>
      </c>
      <c r="AH145" s="81">
        <f t="shared" si="103"/>
        <v>0</v>
      </c>
      <c r="AI145" s="81">
        <f t="shared" si="104"/>
        <v>0</v>
      </c>
      <c r="AJ145" s="82">
        <f t="shared" si="98"/>
        <v>0</v>
      </c>
      <c r="AK145" s="118">
        <f t="shared" si="99"/>
        <v>0</v>
      </c>
      <c r="AL145" s="118">
        <f t="shared" si="100"/>
        <v>0</v>
      </c>
      <c r="AM145" s="120">
        <f>AK145*InputData!M145</f>
        <v>0</v>
      </c>
      <c r="AN145" s="123">
        <f>AK145*LifeTable!G145*InputData!N145*EXP(-InputData!$BT$5*(B145-InputData!$B$1))</f>
        <v>0</v>
      </c>
      <c r="AO145" s="1026">
        <f>C145*(1-Q145)*LifeTable!G145</f>
        <v>0</v>
      </c>
      <c r="AP145" s="1027">
        <f>R145*LifeTable!G145</f>
        <v>0</v>
      </c>
      <c r="AQ145" s="1026">
        <f>T145*(1-AH145)*LifeTable!P145</f>
        <v>0</v>
      </c>
      <c r="AR145" s="708">
        <f>AI145*LifeTable!P145</f>
        <v>0</v>
      </c>
      <c r="AS145" s="1028">
        <f>(AQ145-AO145)*EXP(-InputData!$BT$6*(B145-InputData!$B$1))</f>
        <v>0</v>
      </c>
      <c r="AT145" s="58">
        <f>(AR145-AP145)*EXP(-InputData!$BT$6*(B145-InputData!$B$1))</f>
        <v>0</v>
      </c>
      <c r="AU145">
        <v>39</v>
      </c>
    </row>
    <row r="146" spans="1:47">
      <c r="A146" t="s">
        <v>14</v>
      </c>
      <c r="B146">
        <f t="shared" si="97"/>
        <v>137</v>
      </c>
      <c r="C146" s="80">
        <f>InputData!K146*InputData!BY146</f>
        <v>0</v>
      </c>
      <c r="D146" s="81">
        <v>0</v>
      </c>
      <c r="E146" s="13">
        <f>InputData!L146*InputData!CD146</f>
        <v>0</v>
      </c>
      <c r="F146" s="90">
        <v>0</v>
      </c>
      <c r="G146" s="81">
        <f t="shared" si="80"/>
        <v>0</v>
      </c>
      <c r="H146" s="81">
        <f t="shared" si="93"/>
        <v>0</v>
      </c>
      <c r="I146" s="81">
        <f t="shared" si="81"/>
        <v>1</v>
      </c>
      <c r="J146" s="81">
        <f t="shared" si="82"/>
        <v>1</v>
      </c>
      <c r="K146" s="82">
        <f t="shared" si="71"/>
        <v>0</v>
      </c>
      <c r="L146" s="11">
        <f t="shared" si="79"/>
        <v>0</v>
      </c>
      <c r="M146" s="81">
        <f t="shared" si="72"/>
        <v>0</v>
      </c>
      <c r="N146" s="11">
        <f t="shared" si="83"/>
        <v>0</v>
      </c>
      <c r="O146" s="11">
        <f t="shared" si="84"/>
        <v>0</v>
      </c>
      <c r="P146" s="11">
        <f t="shared" si="94"/>
        <v>0</v>
      </c>
      <c r="Q146" s="81">
        <f t="shared" si="101"/>
        <v>0</v>
      </c>
      <c r="R146" s="81">
        <f t="shared" si="102"/>
        <v>0</v>
      </c>
      <c r="S146" s="596">
        <f>((Exposure!BG147*Exposure!BI147-1)*InputData!CH146+1)</f>
        <v>1</v>
      </c>
      <c r="T146" s="260">
        <f t="shared" si="95"/>
        <v>0</v>
      </c>
      <c r="U146" s="10">
        <f t="shared" si="85"/>
        <v>0</v>
      </c>
      <c r="V146" s="10">
        <f t="shared" si="86"/>
        <v>0</v>
      </c>
      <c r="W146" s="91">
        <f t="shared" si="87"/>
        <v>0</v>
      </c>
      <c r="X146" s="81">
        <f t="shared" si="88"/>
        <v>0</v>
      </c>
      <c r="Y146" s="81">
        <f t="shared" si="74"/>
        <v>0</v>
      </c>
      <c r="Z146" s="81">
        <f t="shared" si="89"/>
        <v>1</v>
      </c>
      <c r="AA146" s="81">
        <f t="shared" si="90"/>
        <v>1</v>
      </c>
      <c r="AB146" s="82">
        <f t="shared" si="75"/>
        <v>0</v>
      </c>
      <c r="AC146" s="11">
        <f t="shared" si="76"/>
        <v>0</v>
      </c>
      <c r="AD146" s="81">
        <f t="shared" si="77"/>
        <v>0</v>
      </c>
      <c r="AE146" s="11">
        <f t="shared" si="91"/>
        <v>0</v>
      </c>
      <c r="AF146" s="11">
        <f t="shared" si="92"/>
        <v>0</v>
      </c>
      <c r="AG146" s="11">
        <f t="shared" si="96"/>
        <v>0</v>
      </c>
      <c r="AH146" s="81">
        <f t="shared" si="103"/>
        <v>0</v>
      </c>
      <c r="AI146" s="81">
        <f t="shared" si="104"/>
        <v>0</v>
      </c>
      <c r="AJ146" s="82">
        <f t="shared" si="98"/>
        <v>0</v>
      </c>
      <c r="AK146" s="118">
        <f t="shared" si="99"/>
        <v>0</v>
      </c>
      <c r="AL146" s="118">
        <f t="shared" si="100"/>
        <v>0</v>
      </c>
      <c r="AM146" s="120">
        <f>AK146*InputData!M146</f>
        <v>0</v>
      </c>
      <c r="AN146" s="123">
        <f>AK146*LifeTable!G146*InputData!N146*EXP(-InputData!$BT$5*(B146-InputData!$B$1))</f>
        <v>0</v>
      </c>
      <c r="AO146" s="1026">
        <f>C146*(1-Q146)*LifeTable!G146</f>
        <v>0</v>
      </c>
      <c r="AP146" s="1027">
        <f>R146*LifeTable!G146</f>
        <v>0</v>
      </c>
      <c r="AQ146" s="1026">
        <f>T146*(1-AH146)*LifeTable!P146</f>
        <v>0</v>
      </c>
      <c r="AR146" s="708">
        <f>AI146*LifeTable!P146</f>
        <v>0</v>
      </c>
      <c r="AS146" s="1028">
        <f>(AQ146-AO146)*EXP(-InputData!$BT$6*(B146-InputData!$B$1))</f>
        <v>0</v>
      </c>
      <c r="AT146" s="58">
        <f>(AR146-AP146)*EXP(-InputData!$BT$6*(B146-InputData!$B$1))</f>
        <v>0</v>
      </c>
      <c r="AU146">
        <v>40</v>
      </c>
    </row>
    <row r="147" spans="1:47">
      <c r="A147" t="s">
        <v>14</v>
      </c>
      <c r="B147">
        <f t="shared" si="97"/>
        <v>138</v>
      </c>
      <c r="C147" s="80">
        <f>InputData!K147*InputData!BY147</f>
        <v>0</v>
      </c>
      <c r="D147" s="81">
        <v>0</v>
      </c>
      <c r="E147" s="13">
        <f>InputData!L147*InputData!CD147</f>
        <v>0</v>
      </c>
      <c r="F147" s="90">
        <v>0</v>
      </c>
      <c r="G147" s="81">
        <f t="shared" si="80"/>
        <v>0</v>
      </c>
      <c r="H147" s="81">
        <f t="shared" si="93"/>
        <v>0</v>
      </c>
      <c r="I147" s="81">
        <f t="shared" si="81"/>
        <v>1</v>
      </c>
      <c r="J147" s="81">
        <f t="shared" si="82"/>
        <v>1</v>
      </c>
      <c r="K147" s="82">
        <f t="shared" si="71"/>
        <v>0</v>
      </c>
      <c r="L147" s="11">
        <f t="shared" si="79"/>
        <v>0</v>
      </c>
      <c r="M147" s="81">
        <f t="shared" si="72"/>
        <v>0</v>
      </c>
      <c r="N147" s="11">
        <f t="shared" si="83"/>
        <v>0</v>
      </c>
      <c r="O147" s="11">
        <f t="shared" si="84"/>
        <v>0</v>
      </c>
      <c r="P147" s="11">
        <f t="shared" si="94"/>
        <v>0</v>
      </c>
      <c r="Q147" s="81">
        <f t="shared" si="101"/>
        <v>0</v>
      </c>
      <c r="R147" s="81">
        <f t="shared" si="102"/>
        <v>0</v>
      </c>
      <c r="S147" s="596">
        <f>((Exposure!BG148*Exposure!BI148-1)*InputData!CH147+1)</f>
        <v>1</v>
      </c>
      <c r="T147" s="260">
        <f t="shared" si="95"/>
        <v>0</v>
      </c>
      <c r="U147" s="10">
        <f t="shared" si="85"/>
        <v>0</v>
      </c>
      <c r="V147" s="10">
        <f t="shared" si="86"/>
        <v>0</v>
      </c>
      <c r="W147" s="91">
        <f t="shared" si="87"/>
        <v>0</v>
      </c>
      <c r="X147" s="81">
        <f t="shared" si="88"/>
        <v>0</v>
      </c>
      <c r="Y147" s="81">
        <f t="shared" si="74"/>
        <v>0</v>
      </c>
      <c r="Z147" s="81">
        <f t="shared" si="89"/>
        <v>1</v>
      </c>
      <c r="AA147" s="81">
        <f t="shared" si="90"/>
        <v>1</v>
      </c>
      <c r="AB147" s="82">
        <f t="shared" si="75"/>
        <v>0</v>
      </c>
      <c r="AC147" s="11">
        <f t="shared" si="76"/>
        <v>0</v>
      </c>
      <c r="AD147" s="81">
        <f t="shared" si="77"/>
        <v>0</v>
      </c>
      <c r="AE147" s="11">
        <f t="shared" si="91"/>
        <v>0</v>
      </c>
      <c r="AF147" s="11">
        <f t="shared" si="92"/>
        <v>0</v>
      </c>
      <c r="AG147" s="11">
        <f t="shared" si="96"/>
        <v>0</v>
      </c>
      <c r="AH147" s="81">
        <f t="shared" si="103"/>
        <v>0</v>
      </c>
      <c r="AI147" s="81">
        <f t="shared" si="104"/>
        <v>0</v>
      </c>
      <c r="AJ147" s="82">
        <f t="shared" si="98"/>
        <v>0</v>
      </c>
      <c r="AK147" s="118">
        <f t="shared" si="99"/>
        <v>0</v>
      </c>
      <c r="AL147" s="118">
        <f t="shared" si="100"/>
        <v>0</v>
      </c>
      <c r="AM147" s="120">
        <f>AK147*InputData!M147</f>
        <v>0</v>
      </c>
      <c r="AN147" s="123">
        <f>AK147*LifeTable!G147*InputData!N147*EXP(-InputData!$BT$5*(B147-InputData!$B$1))</f>
        <v>0</v>
      </c>
      <c r="AO147" s="1026">
        <f>C147*(1-Q147)*LifeTable!G147</f>
        <v>0</v>
      </c>
      <c r="AP147" s="1027">
        <f>R147*LifeTable!G147</f>
        <v>0</v>
      </c>
      <c r="AQ147" s="1026">
        <f>T147*(1-AH147)*LifeTable!P147</f>
        <v>0</v>
      </c>
      <c r="AR147" s="708">
        <f>AI147*LifeTable!P147</f>
        <v>0</v>
      </c>
      <c r="AS147" s="1028">
        <f>(AQ147-AO147)*EXP(-InputData!$BT$6*(B147-InputData!$B$1))</f>
        <v>0</v>
      </c>
      <c r="AT147" s="58">
        <f>(AR147-AP147)*EXP(-InputData!$BT$6*(B147-InputData!$B$1))</f>
        <v>0</v>
      </c>
      <c r="AU147">
        <v>41</v>
      </c>
    </row>
    <row r="148" spans="1:47">
      <c r="A148" t="s">
        <v>14</v>
      </c>
      <c r="B148">
        <f t="shared" si="97"/>
        <v>139</v>
      </c>
      <c r="C148" s="80">
        <f>InputData!K148*InputData!BY148</f>
        <v>0</v>
      </c>
      <c r="D148" s="81">
        <v>0</v>
      </c>
      <c r="E148" s="13">
        <f>InputData!L148*InputData!CD148</f>
        <v>0</v>
      </c>
      <c r="F148" s="90">
        <v>0</v>
      </c>
      <c r="G148" s="81">
        <f t="shared" si="80"/>
        <v>0</v>
      </c>
      <c r="H148" s="81">
        <f t="shared" si="93"/>
        <v>0</v>
      </c>
      <c r="I148" s="81">
        <f t="shared" si="81"/>
        <v>1</v>
      </c>
      <c r="J148" s="81">
        <f t="shared" si="82"/>
        <v>1</v>
      </c>
      <c r="K148" s="82">
        <f t="shared" si="71"/>
        <v>0</v>
      </c>
      <c r="L148" s="11">
        <f t="shared" si="79"/>
        <v>0</v>
      </c>
      <c r="M148" s="81">
        <f t="shared" si="72"/>
        <v>0</v>
      </c>
      <c r="N148" s="11">
        <f t="shared" si="83"/>
        <v>0</v>
      </c>
      <c r="O148" s="11">
        <f t="shared" si="84"/>
        <v>0</v>
      </c>
      <c r="P148" s="11">
        <f t="shared" si="94"/>
        <v>0</v>
      </c>
      <c r="Q148" s="81">
        <f t="shared" si="101"/>
        <v>0</v>
      </c>
      <c r="R148" s="81">
        <f t="shared" si="102"/>
        <v>0</v>
      </c>
      <c r="S148" s="596">
        <f>((Exposure!BG149*Exposure!BI149-1)*InputData!CH148+1)</f>
        <v>1</v>
      </c>
      <c r="T148" s="260">
        <f t="shared" si="95"/>
        <v>0</v>
      </c>
      <c r="U148" s="10">
        <f t="shared" si="85"/>
        <v>0</v>
      </c>
      <c r="V148" s="10">
        <f t="shared" si="86"/>
        <v>0</v>
      </c>
      <c r="W148" s="91">
        <f t="shared" si="87"/>
        <v>0</v>
      </c>
      <c r="X148" s="81">
        <f t="shared" si="88"/>
        <v>0</v>
      </c>
      <c r="Y148" s="81">
        <f t="shared" si="74"/>
        <v>0</v>
      </c>
      <c r="Z148" s="81">
        <f t="shared" si="89"/>
        <v>1</v>
      </c>
      <c r="AA148" s="81">
        <f t="shared" si="90"/>
        <v>1</v>
      </c>
      <c r="AB148" s="82">
        <f t="shared" si="75"/>
        <v>0</v>
      </c>
      <c r="AC148" s="11">
        <f t="shared" si="76"/>
        <v>0</v>
      </c>
      <c r="AD148" s="81">
        <f t="shared" si="77"/>
        <v>0</v>
      </c>
      <c r="AE148" s="11">
        <f t="shared" si="91"/>
        <v>0</v>
      </c>
      <c r="AF148" s="11">
        <f t="shared" si="92"/>
        <v>0</v>
      </c>
      <c r="AG148" s="11">
        <f t="shared" si="96"/>
        <v>0</v>
      </c>
      <c r="AH148" s="81">
        <f t="shared" si="103"/>
        <v>0</v>
      </c>
      <c r="AI148" s="81">
        <f t="shared" si="104"/>
        <v>0</v>
      </c>
      <c r="AJ148" s="82">
        <f t="shared" si="98"/>
        <v>0</v>
      </c>
      <c r="AK148" s="118">
        <f t="shared" si="99"/>
        <v>0</v>
      </c>
      <c r="AL148" s="118">
        <f t="shared" si="100"/>
        <v>0</v>
      </c>
      <c r="AM148" s="120">
        <f>AK148*InputData!M148</f>
        <v>0</v>
      </c>
      <c r="AN148" s="123">
        <f>AK148*LifeTable!G148*InputData!N148*EXP(-InputData!$BT$5*(B148-InputData!$B$1))</f>
        <v>0</v>
      </c>
      <c r="AO148" s="1026">
        <f>C148*(1-Q148)*LifeTable!G148</f>
        <v>0</v>
      </c>
      <c r="AP148" s="1027">
        <f>R148*LifeTable!G148</f>
        <v>0</v>
      </c>
      <c r="AQ148" s="1026">
        <f>T148*(1-AH148)*LifeTable!P148</f>
        <v>0</v>
      </c>
      <c r="AR148" s="708">
        <f>AI148*LifeTable!P148</f>
        <v>0</v>
      </c>
      <c r="AS148" s="1028">
        <f>(AQ148-AO148)*EXP(-InputData!$BT$6*(B148-InputData!$B$1))</f>
        <v>0</v>
      </c>
      <c r="AT148" s="58">
        <f>(AR148-AP148)*EXP(-InputData!$BT$6*(B148-InputData!$B$1))</f>
        <v>0</v>
      </c>
      <c r="AU148">
        <v>42</v>
      </c>
    </row>
    <row r="149" spans="1:47">
      <c r="A149" t="s">
        <v>14</v>
      </c>
      <c r="B149">
        <f t="shared" si="97"/>
        <v>140</v>
      </c>
      <c r="C149" s="80">
        <f>InputData!K149*InputData!BY149</f>
        <v>0</v>
      </c>
      <c r="D149" s="81">
        <v>0</v>
      </c>
      <c r="E149" s="13">
        <f>InputData!L149*InputData!CD149</f>
        <v>0</v>
      </c>
      <c r="F149" s="90">
        <v>0</v>
      </c>
      <c r="G149" s="81">
        <f t="shared" si="80"/>
        <v>0</v>
      </c>
      <c r="H149" s="81">
        <f t="shared" si="93"/>
        <v>0</v>
      </c>
      <c r="I149" s="81">
        <f t="shared" si="81"/>
        <v>1</v>
      </c>
      <c r="J149" s="81">
        <f t="shared" si="82"/>
        <v>1</v>
      </c>
      <c r="K149" s="82">
        <f t="shared" si="71"/>
        <v>0</v>
      </c>
      <c r="L149" s="11">
        <f t="shared" si="79"/>
        <v>0</v>
      </c>
      <c r="M149" s="81">
        <f t="shared" si="72"/>
        <v>0</v>
      </c>
      <c r="N149" s="11">
        <f t="shared" si="83"/>
        <v>0</v>
      </c>
      <c r="O149" s="11">
        <f t="shared" si="84"/>
        <v>0</v>
      </c>
      <c r="P149" s="11">
        <f t="shared" si="94"/>
        <v>0</v>
      </c>
      <c r="Q149" s="81">
        <f t="shared" si="101"/>
        <v>0</v>
      </c>
      <c r="R149" s="81">
        <f t="shared" si="102"/>
        <v>0</v>
      </c>
      <c r="S149" s="596">
        <f>((Exposure!BG150*Exposure!BI150-1)*InputData!CH149+1)</f>
        <v>1</v>
      </c>
      <c r="T149" s="260">
        <f t="shared" si="95"/>
        <v>0</v>
      </c>
      <c r="U149" s="10">
        <f t="shared" si="85"/>
        <v>0</v>
      </c>
      <c r="V149" s="10">
        <f t="shared" si="86"/>
        <v>0</v>
      </c>
      <c r="W149" s="91">
        <f t="shared" si="87"/>
        <v>0</v>
      </c>
      <c r="X149" s="81">
        <f t="shared" si="88"/>
        <v>0</v>
      </c>
      <c r="Y149" s="81">
        <f t="shared" si="74"/>
        <v>0</v>
      </c>
      <c r="Z149" s="81">
        <f t="shared" si="89"/>
        <v>1</v>
      </c>
      <c r="AA149" s="81">
        <f t="shared" si="90"/>
        <v>1</v>
      </c>
      <c r="AB149" s="82">
        <f t="shared" si="75"/>
        <v>0</v>
      </c>
      <c r="AC149" s="11">
        <f t="shared" si="76"/>
        <v>0</v>
      </c>
      <c r="AD149" s="81">
        <f t="shared" si="77"/>
        <v>0</v>
      </c>
      <c r="AE149" s="11">
        <f t="shared" si="91"/>
        <v>0</v>
      </c>
      <c r="AF149" s="11">
        <f t="shared" si="92"/>
        <v>0</v>
      </c>
      <c r="AG149" s="11">
        <f t="shared" si="96"/>
        <v>0</v>
      </c>
      <c r="AH149" s="81">
        <f t="shared" si="103"/>
        <v>0</v>
      </c>
      <c r="AI149" s="81">
        <f t="shared" si="104"/>
        <v>0</v>
      </c>
      <c r="AJ149" s="82">
        <f t="shared" si="98"/>
        <v>0</v>
      </c>
      <c r="AK149" s="118">
        <f t="shared" si="99"/>
        <v>0</v>
      </c>
      <c r="AL149" s="118">
        <f t="shared" si="100"/>
        <v>0</v>
      </c>
      <c r="AM149" s="120">
        <f>AK149*InputData!M149</f>
        <v>0</v>
      </c>
      <c r="AN149" s="123">
        <f>AK149*LifeTable!G149*InputData!N149*EXP(-InputData!$BT$5*(B149-InputData!$B$1))</f>
        <v>0</v>
      </c>
      <c r="AO149" s="1026">
        <f>C149*(1-Q149)*LifeTable!G149</f>
        <v>0</v>
      </c>
      <c r="AP149" s="1027">
        <f>R149*LifeTable!G149</f>
        <v>0</v>
      </c>
      <c r="AQ149" s="1026">
        <f>T149*(1-AH149)*LifeTable!P149</f>
        <v>0</v>
      </c>
      <c r="AR149" s="708">
        <f>AI149*LifeTable!P149</f>
        <v>0</v>
      </c>
      <c r="AS149" s="1028">
        <f>(AQ149-AO149)*EXP(-InputData!$BT$6*(B149-InputData!$B$1))</f>
        <v>0</v>
      </c>
      <c r="AT149" s="58">
        <f>(AR149-AP149)*EXP(-InputData!$BT$6*(B149-InputData!$B$1))</f>
        <v>0</v>
      </c>
      <c r="AU149">
        <v>43</v>
      </c>
    </row>
    <row r="150" spans="1:47">
      <c r="A150" t="s">
        <v>14</v>
      </c>
      <c r="B150">
        <f t="shared" si="97"/>
        <v>141</v>
      </c>
      <c r="C150" s="80">
        <f>InputData!K150*InputData!BY150</f>
        <v>0</v>
      </c>
      <c r="D150" s="81">
        <v>0</v>
      </c>
      <c r="E150" s="13">
        <f>InputData!L150*InputData!CD150</f>
        <v>0</v>
      </c>
      <c r="F150" s="90">
        <v>0</v>
      </c>
      <c r="G150" s="81">
        <f t="shared" si="80"/>
        <v>0</v>
      </c>
      <c r="H150" s="81">
        <f t="shared" si="93"/>
        <v>0</v>
      </c>
      <c r="I150" s="81">
        <f t="shared" si="81"/>
        <v>1</v>
      </c>
      <c r="J150" s="81">
        <f t="shared" si="82"/>
        <v>1</v>
      </c>
      <c r="K150" s="82">
        <f t="shared" si="71"/>
        <v>0</v>
      </c>
      <c r="L150" s="11">
        <f t="shared" si="79"/>
        <v>0</v>
      </c>
      <c r="M150" s="81">
        <f t="shared" si="72"/>
        <v>0</v>
      </c>
      <c r="N150" s="11">
        <f t="shared" si="83"/>
        <v>0</v>
      </c>
      <c r="O150" s="11">
        <f t="shared" si="84"/>
        <v>0</v>
      </c>
      <c r="P150" s="11">
        <f t="shared" si="94"/>
        <v>0</v>
      </c>
      <c r="Q150" s="81">
        <f t="shared" si="101"/>
        <v>0</v>
      </c>
      <c r="R150" s="81">
        <f t="shared" si="102"/>
        <v>0</v>
      </c>
      <c r="S150" s="596">
        <f>((Exposure!BG151*Exposure!BI151-1)*InputData!CH150+1)</f>
        <v>1</v>
      </c>
      <c r="T150" s="260">
        <f t="shared" si="95"/>
        <v>0</v>
      </c>
      <c r="U150" s="10">
        <f t="shared" si="85"/>
        <v>0</v>
      </c>
      <c r="V150" s="10">
        <f t="shared" si="86"/>
        <v>0</v>
      </c>
      <c r="W150" s="91">
        <f t="shared" si="87"/>
        <v>0</v>
      </c>
      <c r="X150" s="81">
        <f t="shared" si="88"/>
        <v>0</v>
      </c>
      <c r="Y150" s="81">
        <f t="shared" si="74"/>
        <v>0</v>
      </c>
      <c r="Z150" s="81">
        <f t="shared" si="89"/>
        <v>1</v>
      </c>
      <c r="AA150" s="81">
        <f t="shared" si="90"/>
        <v>1</v>
      </c>
      <c r="AB150" s="82">
        <f t="shared" si="75"/>
        <v>0</v>
      </c>
      <c r="AC150" s="11">
        <f t="shared" si="76"/>
        <v>0</v>
      </c>
      <c r="AD150" s="81">
        <f t="shared" si="77"/>
        <v>0</v>
      </c>
      <c r="AE150" s="11">
        <f t="shared" si="91"/>
        <v>0</v>
      </c>
      <c r="AF150" s="11">
        <f t="shared" si="92"/>
        <v>0</v>
      </c>
      <c r="AG150" s="11">
        <f t="shared" si="96"/>
        <v>0</v>
      </c>
      <c r="AH150" s="81">
        <f t="shared" si="103"/>
        <v>0</v>
      </c>
      <c r="AI150" s="81">
        <f t="shared" si="104"/>
        <v>0</v>
      </c>
      <c r="AJ150" s="82">
        <f t="shared" si="98"/>
        <v>0</v>
      </c>
      <c r="AK150" s="118">
        <f t="shared" si="99"/>
        <v>0</v>
      </c>
      <c r="AL150" s="118">
        <f t="shared" si="100"/>
        <v>0</v>
      </c>
      <c r="AM150" s="120">
        <f>AK150*InputData!M150</f>
        <v>0</v>
      </c>
      <c r="AN150" s="123">
        <f>AK150*LifeTable!G150*InputData!N150*EXP(-InputData!$BT$5*(B150-InputData!$B$1))</f>
        <v>0</v>
      </c>
      <c r="AO150" s="1026">
        <f>C150*(1-Q150)*LifeTable!G150</f>
        <v>0</v>
      </c>
      <c r="AP150" s="1027">
        <f>R150*LifeTable!G150</f>
        <v>0</v>
      </c>
      <c r="AQ150" s="1026">
        <f>T150*(1-AH150)*LifeTable!P150</f>
        <v>0</v>
      </c>
      <c r="AR150" s="708">
        <f>AI150*LifeTable!P150</f>
        <v>0</v>
      </c>
      <c r="AS150" s="1028">
        <f>(AQ150-AO150)*EXP(-InputData!$BT$6*(B150-InputData!$B$1))</f>
        <v>0</v>
      </c>
      <c r="AT150" s="58">
        <f>(AR150-AP150)*EXP(-InputData!$BT$6*(B150-InputData!$B$1))</f>
        <v>0</v>
      </c>
      <c r="AU150">
        <v>44</v>
      </c>
    </row>
    <row r="151" spans="1:47">
      <c r="A151" t="s">
        <v>14</v>
      </c>
      <c r="B151">
        <f t="shared" si="97"/>
        <v>142</v>
      </c>
      <c r="C151" s="80">
        <f>InputData!K151*InputData!BY151</f>
        <v>0</v>
      </c>
      <c r="D151" s="81">
        <v>0</v>
      </c>
      <c r="E151" s="13">
        <f>InputData!L151*InputData!CD151</f>
        <v>0</v>
      </c>
      <c r="F151" s="90">
        <v>0</v>
      </c>
      <c r="G151" s="81">
        <f t="shared" si="80"/>
        <v>0</v>
      </c>
      <c r="H151" s="81">
        <f t="shared" si="93"/>
        <v>0</v>
      </c>
      <c r="I151" s="81">
        <f t="shared" si="81"/>
        <v>1</v>
      </c>
      <c r="J151" s="81">
        <f t="shared" si="82"/>
        <v>1</v>
      </c>
      <c r="K151" s="82">
        <f t="shared" si="71"/>
        <v>0</v>
      </c>
      <c r="L151" s="11">
        <f t="shared" si="79"/>
        <v>0</v>
      </c>
      <c r="M151" s="81">
        <f t="shared" si="72"/>
        <v>0</v>
      </c>
      <c r="N151" s="11">
        <f t="shared" si="83"/>
        <v>0</v>
      </c>
      <c r="O151" s="11">
        <f t="shared" si="84"/>
        <v>0</v>
      </c>
      <c r="P151" s="11">
        <f t="shared" si="94"/>
        <v>0</v>
      </c>
      <c r="Q151" s="81">
        <f t="shared" si="101"/>
        <v>0</v>
      </c>
      <c r="R151" s="81">
        <f t="shared" si="102"/>
        <v>0</v>
      </c>
      <c r="S151" s="596">
        <f>((Exposure!BG152*Exposure!BI152-1)*InputData!CH151+1)</f>
        <v>1</v>
      </c>
      <c r="T151" s="260">
        <f t="shared" si="95"/>
        <v>0</v>
      </c>
      <c r="U151" s="10">
        <f t="shared" si="85"/>
        <v>0</v>
      </c>
      <c r="V151" s="10">
        <f t="shared" si="86"/>
        <v>0</v>
      </c>
      <c r="W151" s="91">
        <f t="shared" si="87"/>
        <v>0</v>
      </c>
      <c r="X151" s="81">
        <f t="shared" si="88"/>
        <v>0</v>
      </c>
      <c r="Y151" s="81">
        <f t="shared" si="74"/>
        <v>0</v>
      </c>
      <c r="Z151" s="81">
        <f t="shared" si="89"/>
        <v>1</v>
      </c>
      <c r="AA151" s="81">
        <f t="shared" si="90"/>
        <v>1</v>
      </c>
      <c r="AB151" s="82">
        <f t="shared" si="75"/>
        <v>0</v>
      </c>
      <c r="AC151" s="11">
        <f t="shared" si="76"/>
        <v>0</v>
      </c>
      <c r="AD151" s="81">
        <f t="shared" si="77"/>
        <v>0</v>
      </c>
      <c r="AE151" s="11">
        <f t="shared" si="91"/>
        <v>0</v>
      </c>
      <c r="AF151" s="11">
        <f t="shared" si="92"/>
        <v>0</v>
      </c>
      <c r="AG151" s="11">
        <f t="shared" si="96"/>
        <v>0</v>
      </c>
      <c r="AH151" s="81">
        <f t="shared" si="103"/>
        <v>0</v>
      </c>
      <c r="AI151" s="81">
        <f t="shared" si="104"/>
        <v>0</v>
      </c>
      <c r="AJ151" s="82">
        <f t="shared" si="98"/>
        <v>0</v>
      </c>
      <c r="AK151" s="118">
        <f t="shared" si="99"/>
        <v>0</v>
      </c>
      <c r="AL151" s="118">
        <f t="shared" si="100"/>
        <v>0</v>
      </c>
      <c r="AM151" s="120">
        <f>AK151*InputData!M151</f>
        <v>0</v>
      </c>
      <c r="AN151" s="123">
        <f>AK151*LifeTable!G151*InputData!N151*EXP(-InputData!$BT$5*(B151-InputData!$B$1))</f>
        <v>0</v>
      </c>
      <c r="AO151" s="1026">
        <f>C151*(1-Q151)*LifeTable!G151</f>
        <v>0</v>
      </c>
      <c r="AP151" s="1027">
        <f>R151*LifeTable!G151</f>
        <v>0</v>
      </c>
      <c r="AQ151" s="1026">
        <f>T151*(1-AH151)*LifeTable!P151</f>
        <v>0</v>
      </c>
      <c r="AR151" s="708">
        <f>AI151*LifeTable!P151</f>
        <v>0</v>
      </c>
      <c r="AS151" s="1028">
        <f>(AQ151-AO151)*EXP(-InputData!$BT$6*(B151-InputData!$B$1))</f>
        <v>0</v>
      </c>
      <c r="AT151" s="58">
        <f>(AR151-AP151)*EXP(-InputData!$BT$6*(B151-InputData!$B$1))</f>
        <v>0</v>
      </c>
      <c r="AU151">
        <v>45</v>
      </c>
    </row>
    <row r="152" spans="1:47">
      <c r="A152" t="s">
        <v>14</v>
      </c>
      <c r="B152">
        <f t="shared" si="97"/>
        <v>143</v>
      </c>
      <c r="C152" s="80">
        <f>InputData!K152*InputData!BY152</f>
        <v>0</v>
      </c>
      <c r="D152" s="81">
        <v>0</v>
      </c>
      <c r="E152" s="13">
        <f>InputData!L152*InputData!CD152</f>
        <v>0</v>
      </c>
      <c r="F152" s="90">
        <v>0</v>
      </c>
      <c r="G152" s="81">
        <f t="shared" si="80"/>
        <v>0</v>
      </c>
      <c r="H152" s="81">
        <f t="shared" si="93"/>
        <v>0</v>
      </c>
      <c r="I152" s="81">
        <f t="shared" si="81"/>
        <v>1</v>
      </c>
      <c r="J152" s="81">
        <f t="shared" si="82"/>
        <v>1</v>
      </c>
      <c r="K152" s="82">
        <f t="shared" si="71"/>
        <v>0</v>
      </c>
      <c r="L152" s="11">
        <f t="shared" si="79"/>
        <v>0</v>
      </c>
      <c r="M152" s="81">
        <f t="shared" si="72"/>
        <v>0</v>
      </c>
      <c r="N152" s="11">
        <f t="shared" si="83"/>
        <v>0</v>
      </c>
      <c r="O152" s="11">
        <f t="shared" si="84"/>
        <v>0</v>
      </c>
      <c r="P152" s="11">
        <f t="shared" si="94"/>
        <v>0</v>
      </c>
      <c r="Q152" s="81">
        <f t="shared" si="101"/>
        <v>0</v>
      </c>
      <c r="R152" s="81">
        <f t="shared" si="102"/>
        <v>0</v>
      </c>
      <c r="S152" s="596">
        <f>((Exposure!BG153*Exposure!BI153-1)*InputData!CH152+1)</f>
        <v>1</v>
      </c>
      <c r="T152" s="260">
        <f t="shared" si="95"/>
        <v>0</v>
      </c>
      <c r="U152" s="10">
        <f t="shared" si="85"/>
        <v>0</v>
      </c>
      <c r="V152" s="10">
        <f t="shared" si="86"/>
        <v>0</v>
      </c>
      <c r="W152" s="91">
        <f t="shared" si="87"/>
        <v>0</v>
      </c>
      <c r="X152" s="81">
        <f t="shared" si="88"/>
        <v>0</v>
      </c>
      <c r="Y152" s="81">
        <f t="shared" si="74"/>
        <v>0</v>
      </c>
      <c r="Z152" s="81">
        <f t="shared" si="89"/>
        <v>1</v>
      </c>
      <c r="AA152" s="81">
        <f t="shared" si="90"/>
        <v>1</v>
      </c>
      <c r="AB152" s="82">
        <f t="shared" si="75"/>
        <v>0</v>
      </c>
      <c r="AC152" s="11">
        <f t="shared" si="76"/>
        <v>0</v>
      </c>
      <c r="AD152" s="81">
        <f t="shared" si="77"/>
        <v>0</v>
      </c>
      <c r="AE152" s="11">
        <f t="shared" si="91"/>
        <v>0</v>
      </c>
      <c r="AF152" s="11">
        <f t="shared" si="92"/>
        <v>0</v>
      </c>
      <c r="AG152" s="11">
        <f t="shared" si="96"/>
        <v>0</v>
      </c>
      <c r="AH152" s="81">
        <f t="shared" si="103"/>
        <v>0</v>
      </c>
      <c r="AI152" s="81">
        <f t="shared" si="104"/>
        <v>0</v>
      </c>
      <c r="AJ152" s="82">
        <f t="shared" si="98"/>
        <v>0</v>
      </c>
      <c r="AK152" s="118">
        <f t="shared" si="99"/>
        <v>0</v>
      </c>
      <c r="AL152" s="118">
        <f t="shared" si="100"/>
        <v>0</v>
      </c>
      <c r="AM152" s="120">
        <f>AK152*InputData!M152</f>
        <v>0</v>
      </c>
      <c r="AN152" s="123">
        <f>AK152*LifeTable!G152*InputData!N152*EXP(-InputData!$BT$5*(B152-InputData!$B$1))</f>
        <v>0</v>
      </c>
      <c r="AO152" s="1026">
        <f>C152*(1-Q152)*LifeTable!G152</f>
        <v>0</v>
      </c>
      <c r="AP152" s="1027">
        <f>R152*LifeTable!G152</f>
        <v>0</v>
      </c>
      <c r="AQ152" s="1026">
        <f>T152*(1-AH152)*LifeTable!P152</f>
        <v>0</v>
      </c>
      <c r="AR152" s="708">
        <f>AI152*LifeTable!P152</f>
        <v>0</v>
      </c>
      <c r="AS152" s="1028">
        <f>(AQ152-AO152)*EXP(-InputData!$BT$6*(B152-InputData!$B$1))</f>
        <v>0</v>
      </c>
      <c r="AT152" s="58">
        <f>(AR152-AP152)*EXP(-InputData!$BT$6*(B152-InputData!$B$1))</f>
        <v>0</v>
      </c>
      <c r="AU152">
        <v>46</v>
      </c>
    </row>
    <row r="153" spans="1:47">
      <c r="A153" t="s">
        <v>14</v>
      </c>
      <c r="B153">
        <f t="shared" si="97"/>
        <v>144</v>
      </c>
      <c r="C153" s="80">
        <f>InputData!K153*InputData!BY153</f>
        <v>0</v>
      </c>
      <c r="D153" s="81">
        <v>0</v>
      </c>
      <c r="E153" s="13">
        <f>InputData!L153*InputData!CD153</f>
        <v>0</v>
      </c>
      <c r="F153" s="90">
        <v>0</v>
      </c>
      <c r="G153" s="81">
        <f t="shared" si="80"/>
        <v>0</v>
      </c>
      <c r="H153" s="81">
        <f t="shared" si="93"/>
        <v>0</v>
      </c>
      <c r="I153" s="81">
        <f t="shared" si="81"/>
        <v>1</v>
      </c>
      <c r="J153" s="81">
        <f t="shared" si="82"/>
        <v>1</v>
      </c>
      <c r="K153" s="82">
        <f t="shared" si="71"/>
        <v>0</v>
      </c>
      <c r="L153" s="11">
        <f t="shared" si="79"/>
        <v>0</v>
      </c>
      <c r="M153" s="81">
        <f t="shared" si="72"/>
        <v>0</v>
      </c>
      <c r="N153" s="11">
        <f t="shared" si="83"/>
        <v>0</v>
      </c>
      <c r="O153" s="11">
        <f t="shared" si="84"/>
        <v>0</v>
      </c>
      <c r="P153" s="11">
        <f t="shared" si="94"/>
        <v>0</v>
      </c>
      <c r="Q153" s="81">
        <f t="shared" si="101"/>
        <v>0</v>
      </c>
      <c r="R153" s="81">
        <f t="shared" si="102"/>
        <v>0</v>
      </c>
      <c r="S153" s="596">
        <f>((Exposure!BG154*Exposure!BI154-1)*InputData!CH153+1)</f>
        <v>1</v>
      </c>
      <c r="T153" s="260">
        <f t="shared" si="95"/>
        <v>0</v>
      </c>
      <c r="U153" s="10">
        <f t="shared" si="85"/>
        <v>0</v>
      </c>
      <c r="V153" s="10">
        <f t="shared" si="86"/>
        <v>0</v>
      </c>
      <c r="W153" s="91">
        <f t="shared" si="87"/>
        <v>0</v>
      </c>
      <c r="X153" s="81">
        <f t="shared" si="88"/>
        <v>0</v>
      </c>
      <c r="Y153" s="81">
        <f t="shared" si="74"/>
        <v>0</v>
      </c>
      <c r="Z153" s="81">
        <f t="shared" si="89"/>
        <v>1</v>
      </c>
      <c r="AA153" s="81">
        <f t="shared" si="90"/>
        <v>1</v>
      </c>
      <c r="AB153" s="82">
        <f t="shared" si="75"/>
        <v>0</v>
      </c>
      <c r="AC153" s="11">
        <f t="shared" si="76"/>
        <v>0</v>
      </c>
      <c r="AD153" s="81">
        <f t="shared" si="77"/>
        <v>0</v>
      </c>
      <c r="AE153" s="11">
        <f t="shared" si="91"/>
        <v>0</v>
      </c>
      <c r="AF153" s="11">
        <f t="shared" si="92"/>
        <v>0</v>
      </c>
      <c r="AG153" s="11">
        <f t="shared" si="96"/>
        <v>0</v>
      </c>
      <c r="AH153" s="81">
        <f t="shared" si="103"/>
        <v>0</v>
      </c>
      <c r="AI153" s="81">
        <f t="shared" si="104"/>
        <v>0</v>
      </c>
      <c r="AJ153" s="82">
        <f t="shared" si="98"/>
        <v>0</v>
      </c>
      <c r="AK153" s="118">
        <f t="shared" si="99"/>
        <v>0</v>
      </c>
      <c r="AL153" s="118">
        <f t="shared" si="100"/>
        <v>0</v>
      </c>
      <c r="AM153" s="120">
        <f>AK153*InputData!M153</f>
        <v>0</v>
      </c>
      <c r="AN153" s="123">
        <f>AK153*LifeTable!G153*InputData!N153*EXP(-InputData!$BT$5*(B153-InputData!$B$1))</f>
        <v>0</v>
      </c>
      <c r="AO153" s="1026">
        <f>C153*(1-Q153)*LifeTable!G153</f>
        <v>0</v>
      </c>
      <c r="AP153" s="1027">
        <f>R153*LifeTable!G153</f>
        <v>0</v>
      </c>
      <c r="AQ153" s="1026">
        <f>T153*(1-AH153)*LifeTable!P153</f>
        <v>0</v>
      </c>
      <c r="AR153" s="708">
        <f>AI153*LifeTable!P153</f>
        <v>0</v>
      </c>
      <c r="AS153" s="1028">
        <f>(AQ153-AO153)*EXP(-InputData!$BT$6*(B153-InputData!$B$1))</f>
        <v>0</v>
      </c>
      <c r="AT153" s="58">
        <f>(AR153-AP153)*EXP(-InputData!$BT$6*(B153-InputData!$B$1))</f>
        <v>0</v>
      </c>
      <c r="AU153">
        <v>47</v>
      </c>
    </row>
    <row r="154" spans="1:47">
      <c r="A154" t="s">
        <v>14</v>
      </c>
      <c r="B154">
        <f t="shared" si="97"/>
        <v>145</v>
      </c>
      <c r="C154" s="80">
        <f>InputData!K154*InputData!BY154</f>
        <v>0</v>
      </c>
      <c r="D154" s="81">
        <v>0</v>
      </c>
      <c r="E154" s="13">
        <f>InputData!L154*InputData!CD154</f>
        <v>0</v>
      </c>
      <c r="F154" s="90">
        <v>0</v>
      </c>
      <c r="G154" s="81">
        <f t="shared" si="80"/>
        <v>0</v>
      </c>
      <c r="H154" s="81">
        <f t="shared" si="93"/>
        <v>0</v>
      </c>
      <c r="I154" s="81">
        <f t="shared" si="81"/>
        <v>1</v>
      </c>
      <c r="J154" s="81">
        <f t="shared" si="82"/>
        <v>1</v>
      </c>
      <c r="K154" s="82">
        <f t="shared" si="71"/>
        <v>0</v>
      </c>
      <c r="L154" s="11">
        <f t="shared" si="79"/>
        <v>0</v>
      </c>
      <c r="M154" s="81">
        <f t="shared" si="72"/>
        <v>0</v>
      </c>
      <c r="N154" s="11">
        <f t="shared" si="83"/>
        <v>0</v>
      </c>
      <c r="O154" s="11">
        <f t="shared" si="84"/>
        <v>0</v>
      </c>
      <c r="P154" s="11">
        <f t="shared" si="94"/>
        <v>0</v>
      </c>
      <c r="Q154" s="81">
        <f t="shared" si="101"/>
        <v>0</v>
      </c>
      <c r="R154" s="81">
        <f t="shared" si="102"/>
        <v>0</v>
      </c>
      <c r="S154" s="596">
        <f>((Exposure!BG155*Exposure!BI155-1)*InputData!CH154+1)</f>
        <v>1</v>
      </c>
      <c r="T154" s="260">
        <f t="shared" si="95"/>
        <v>0</v>
      </c>
      <c r="U154" s="10">
        <f t="shared" si="85"/>
        <v>0</v>
      </c>
      <c r="V154" s="10">
        <f t="shared" si="86"/>
        <v>0</v>
      </c>
      <c r="W154" s="91">
        <f t="shared" si="87"/>
        <v>0</v>
      </c>
      <c r="X154" s="81">
        <f t="shared" si="88"/>
        <v>0</v>
      </c>
      <c r="Y154" s="81">
        <f t="shared" si="74"/>
        <v>0</v>
      </c>
      <c r="Z154" s="81">
        <f t="shared" si="89"/>
        <v>1</v>
      </c>
      <c r="AA154" s="81">
        <f t="shared" si="90"/>
        <v>1</v>
      </c>
      <c r="AB154" s="82">
        <f t="shared" si="75"/>
        <v>0</v>
      </c>
      <c r="AC154" s="11">
        <f t="shared" si="76"/>
        <v>0</v>
      </c>
      <c r="AD154" s="81">
        <f t="shared" si="77"/>
        <v>0</v>
      </c>
      <c r="AE154" s="11">
        <f t="shared" si="91"/>
        <v>0</v>
      </c>
      <c r="AF154" s="11">
        <f t="shared" si="92"/>
        <v>0</v>
      </c>
      <c r="AG154" s="11">
        <f t="shared" si="96"/>
        <v>0</v>
      </c>
      <c r="AH154" s="81">
        <f t="shared" si="103"/>
        <v>0</v>
      </c>
      <c r="AI154" s="81">
        <f t="shared" si="104"/>
        <v>0</v>
      </c>
      <c r="AJ154" s="82">
        <f t="shared" si="98"/>
        <v>0</v>
      </c>
      <c r="AK154" s="118">
        <f t="shared" si="99"/>
        <v>0</v>
      </c>
      <c r="AL154" s="118">
        <f t="shared" si="100"/>
        <v>0</v>
      </c>
      <c r="AM154" s="120">
        <f>AK154*InputData!M154</f>
        <v>0</v>
      </c>
      <c r="AN154" s="123">
        <f>AK154*LifeTable!G154*InputData!N154*EXP(-InputData!$BT$5*(B154-InputData!$B$1))</f>
        <v>0</v>
      </c>
      <c r="AO154" s="1026">
        <f>C154*(1-Q154)*LifeTable!G154</f>
        <v>0</v>
      </c>
      <c r="AP154" s="1027">
        <f>R154*LifeTable!G154</f>
        <v>0</v>
      </c>
      <c r="AQ154" s="1026">
        <f>T154*(1-AH154)*LifeTable!P154</f>
        <v>0</v>
      </c>
      <c r="AR154" s="708">
        <f>AI154*LifeTable!P154</f>
        <v>0</v>
      </c>
      <c r="AS154" s="1028">
        <f>(AQ154-AO154)*EXP(-InputData!$BT$6*(B154-InputData!$B$1))</f>
        <v>0</v>
      </c>
      <c r="AT154" s="58">
        <f>(AR154-AP154)*EXP(-InputData!$BT$6*(B154-InputData!$B$1))</f>
        <v>0</v>
      </c>
      <c r="AU154">
        <v>48</v>
      </c>
    </row>
    <row r="155" spans="1:47">
      <c r="A155" t="s">
        <v>14</v>
      </c>
      <c r="B155">
        <f t="shared" si="97"/>
        <v>146</v>
      </c>
      <c r="C155" s="80">
        <f>InputData!K155*InputData!BY155</f>
        <v>0</v>
      </c>
      <c r="D155" s="81">
        <v>0</v>
      </c>
      <c r="E155" s="13">
        <f>InputData!L155*InputData!CD155</f>
        <v>0</v>
      </c>
      <c r="F155" s="90">
        <v>0</v>
      </c>
      <c r="G155" s="81">
        <f t="shared" si="80"/>
        <v>0</v>
      </c>
      <c r="H155" s="81">
        <f t="shared" si="93"/>
        <v>0</v>
      </c>
      <c r="I155" s="81">
        <f t="shared" si="81"/>
        <v>1</v>
      </c>
      <c r="J155" s="81">
        <f t="shared" si="82"/>
        <v>1</v>
      </c>
      <c r="K155" s="82">
        <f t="shared" si="71"/>
        <v>0</v>
      </c>
      <c r="L155" s="11">
        <f t="shared" si="79"/>
        <v>0</v>
      </c>
      <c r="M155" s="81">
        <f t="shared" si="72"/>
        <v>0</v>
      </c>
      <c r="N155" s="11">
        <f t="shared" si="83"/>
        <v>0</v>
      </c>
      <c r="O155" s="11">
        <f t="shared" si="84"/>
        <v>0</v>
      </c>
      <c r="P155" s="11">
        <f t="shared" si="94"/>
        <v>0</v>
      </c>
      <c r="Q155" s="81">
        <f t="shared" si="101"/>
        <v>0</v>
      </c>
      <c r="R155" s="81">
        <f t="shared" si="102"/>
        <v>0</v>
      </c>
      <c r="S155" s="596">
        <f>((Exposure!BG156*Exposure!BI156-1)*InputData!CH155+1)</f>
        <v>1</v>
      </c>
      <c r="T155" s="260">
        <f t="shared" si="95"/>
        <v>0</v>
      </c>
      <c r="U155" s="10">
        <f t="shared" si="85"/>
        <v>0</v>
      </c>
      <c r="V155" s="10">
        <f t="shared" si="86"/>
        <v>0</v>
      </c>
      <c r="W155" s="91">
        <f t="shared" si="87"/>
        <v>0</v>
      </c>
      <c r="X155" s="81">
        <f t="shared" si="88"/>
        <v>0</v>
      </c>
      <c r="Y155" s="81">
        <f t="shared" si="74"/>
        <v>0</v>
      </c>
      <c r="Z155" s="81">
        <f t="shared" si="89"/>
        <v>1</v>
      </c>
      <c r="AA155" s="81">
        <f t="shared" si="90"/>
        <v>1</v>
      </c>
      <c r="AB155" s="82">
        <f t="shared" si="75"/>
        <v>0</v>
      </c>
      <c r="AC155" s="11">
        <f t="shared" si="76"/>
        <v>0</v>
      </c>
      <c r="AD155" s="81">
        <f t="shared" si="77"/>
        <v>0</v>
      </c>
      <c r="AE155" s="11">
        <f t="shared" si="91"/>
        <v>0</v>
      </c>
      <c r="AF155" s="11">
        <f t="shared" si="92"/>
        <v>0</v>
      </c>
      <c r="AG155" s="11">
        <f t="shared" si="96"/>
        <v>0</v>
      </c>
      <c r="AH155" s="81">
        <f t="shared" si="103"/>
        <v>0</v>
      </c>
      <c r="AI155" s="81">
        <f t="shared" si="104"/>
        <v>0</v>
      </c>
      <c r="AJ155" s="82">
        <f t="shared" si="98"/>
        <v>0</v>
      </c>
      <c r="AK155" s="118">
        <f t="shared" si="99"/>
        <v>0</v>
      </c>
      <c r="AL155" s="118">
        <f t="shared" si="100"/>
        <v>0</v>
      </c>
      <c r="AM155" s="120">
        <f>AK155*InputData!M155</f>
        <v>0</v>
      </c>
      <c r="AN155" s="123">
        <f>AK155*LifeTable!G155*InputData!N155*EXP(-InputData!$BT$5*(B155-InputData!$B$1))</f>
        <v>0</v>
      </c>
      <c r="AO155" s="1026">
        <f>C155*(1-Q155)*LifeTable!G155</f>
        <v>0</v>
      </c>
      <c r="AP155" s="1027">
        <f>R155*LifeTable!G155</f>
        <v>0</v>
      </c>
      <c r="AQ155" s="1026">
        <f>T155*(1-AH155)*LifeTable!P155</f>
        <v>0</v>
      </c>
      <c r="AR155" s="708">
        <f>AI155*LifeTable!P155</f>
        <v>0</v>
      </c>
      <c r="AS155" s="1028">
        <f>(AQ155-AO155)*EXP(-InputData!$BT$6*(B155-InputData!$B$1))</f>
        <v>0</v>
      </c>
      <c r="AT155" s="58">
        <f>(AR155-AP155)*EXP(-InputData!$BT$6*(B155-InputData!$B$1))</f>
        <v>0</v>
      </c>
      <c r="AU155">
        <v>49</v>
      </c>
    </row>
    <row r="156" spans="1:47">
      <c r="A156" t="s">
        <v>14</v>
      </c>
      <c r="B156">
        <f t="shared" si="97"/>
        <v>147</v>
      </c>
      <c r="C156" s="80">
        <f>InputData!K156*InputData!BY156</f>
        <v>0</v>
      </c>
      <c r="D156" s="81">
        <v>0</v>
      </c>
      <c r="E156" s="13">
        <f>InputData!L156*InputData!CD156</f>
        <v>0</v>
      </c>
      <c r="F156" s="90">
        <v>0</v>
      </c>
      <c r="G156" s="81">
        <f t="shared" si="80"/>
        <v>0</v>
      </c>
      <c r="H156" s="81">
        <f t="shared" si="93"/>
        <v>0</v>
      </c>
      <c r="I156" s="81">
        <f t="shared" si="81"/>
        <v>1</v>
      </c>
      <c r="J156" s="81">
        <f t="shared" si="82"/>
        <v>1</v>
      </c>
      <c r="K156" s="82">
        <f t="shared" si="71"/>
        <v>0</v>
      </c>
      <c r="L156" s="11">
        <f t="shared" si="79"/>
        <v>0</v>
      </c>
      <c r="M156" s="81">
        <f t="shared" si="72"/>
        <v>0</v>
      </c>
      <c r="N156" s="11">
        <f t="shared" si="83"/>
        <v>0</v>
      </c>
      <c r="O156" s="11">
        <f t="shared" si="84"/>
        <v>0</v>
      </c>
      <c r="P156" s="11">
        <f t="shared" si="94"/>
        <v>0</v>
      </c>
      <c r="Q156" s="81">
        <f t="shared" si="101"/>
        <v>0</v>
      </c>
      <c r="R156" s="81">
        <f t="shared" si="102"/>
        <v>0</v>
      </c>
      <c r="S156" s="596">
        <f>((Exposure!BG157*Exposure!BI157-1)*InputData!CH156+1)</f>
        <v>1</v>
      </c>
      <c r="T156" s="260">
        <f t="shared" si="95"/>
        <v>0</v>
      </c>
      <c r="U156" s="10">
        <f t="shared" si="85"/>
        <v>0</v>
      </c>
      <c r="V156" s="10">
        <f t="shared" si="86"/>
        <v>0</v>
      </c>
      <c r="W156" s="91">
        <f t="shared" si="87"/>
        <v>0</v>
      </c>
      <c r="X156" s="81">
        <f t="shared" si="88"/>
        <v>0</v>
      </c>
      <c r="Y156" s="81">
        <f t="shared" si="74"/>
        <v>0</v>
      </c>
      <c r="Z156" s="81">
        <f t="shared" si="89"/>
        <v>1</v>
      </c>
      <c r="AA156" s="81">
        <f t="shared" si="90"/>
        <v>1</v>
      </c>
      <c r="AB156" s="82">
        <f t="shared" si="75"/>
        <v>0</v>
      </c>
      <c r="AC156" s="11">
        <f t="shared" si="76"/>
        <v>0</v>
      </c>
      <c r="AD156" s="81">
        <f t="shared" si="77"/>
        <v>0</v>
      </c>
      <c r="AE156" s="11">
        <f t="shared" si="91"/>
        <v>0</v>
      </c>
      <c r="AF156" s="11">
        <f t="shared" si="92"/>
        <v>0</v>
      </c>
      <c r="AG156" s="11">
        <f t="shared" si="96"/>
        <v>0</v>
      </c>
      <c r="AH156" s="81">
        <f t="shared" si="103"/>
        <v>0</v>
      </c>
      <c r="AI156" s="81">
        <f t="shared" si="104"/>
        <v>0</v>
      </c>
      <c r="AJ156" s="82">
        <f t="shared" si="98"/>
        <v>0</v>
      </c>
      <c r="AK156" s="118">
        <f t="shared" si="99"/>
        <v>0</v>
      </c>
      <c r="AL156" s="118">
        <f t="shared" si="100"/>
        <v>0</v>
      </c>
      <c r="AM156" s="120">
        <f>AK156*InputData!M156</f>
        <v>0</v>
      </c>
      <c r="AN156" s="123">
        <f>AK156*LifeTable!G156*InputData!N156*EXP(-InputData!$BT$5*(B156-InputData!$B$1))</f>
        <v>0</v>
      </c>
      <c r="AO156" s="1026">
        <f>C156*(1-Q156)*LifeTable!G156</f>
        <v>0</v>
      </c>
      <c r="AP156" s="1027">
        <f>R156*LifeTable!G156</f>
        <v>0</v>
      </c>
      <c r="AQ156" s="1026">
        <f>T156*(1-AH156)*LifeTable!P156</f>
        <v>0</v>
      </c>
      <c r="AR156" s="708">
        <f>AI156*LifeTable!P156</f>
        <v>0</v>
      </c>
      <c r="AS156" s="1028">
        <f>(AQ156-AO156)*EXP(-InputData!$BT$6*(B156-InputData!$B$1))</f>
        <v>0</v>
      </c>
      <c r="AT156" s="58">
        <f>(AR156-AP156)*EXP(-InputData!$BT$6*(B156-InputData!$B$1))</f>
        <v>0</v>
      </c>
      <c r="AU156">
        <v>50</v>
      </c>
    </row>
    <row r="157" spans="1:47">
      <c r="A157" t="s">
        <v>14</v>
      </c>
      <c r="B157">
        <f t="shared" si="97"/>
        <v>148</v>
      </c>
      <c r="C157" s="80">
        <f>InputData!K157*InputData!BY157</f>
        <v>0</v>
      </c>
      <c r="D157" s="81">
        <v>0</v>
      </c>
      <c r="E157" s="13">
        <f>InputData!L157*InputData!CD157</f>
        <v>0</v>
      </c>
      <c r="F157" s="90">
        <v>0</v>
      </c>
      <c r="G157" s="81">
        <f t="shared" si="80"/>
        <v>0</v>
      </c>
      <c r="H157" s="81">
        <f t="shared" si="93"/>
        <v>0</v>
      </c>
      <c r="I157" s="81">
        <f t="shared" si="81"/>
        <v>1</v>
      </c>
      <c r="J157" s="81">
        <f t="shared" si="82"/>
        <v>1</v>
      </c>
      <c r="K157" s="82">
        <f t="shared" si="71"/>
        <v>0</v>
      </c>
      <c r="L157" s="11">
        <f t="shared" si="79"/>
        <v>0</v>
      </c>
      <c r="M157" s="81">
        <f t="shared" si="72"/>
        <v>0</v>
      </c>
      <c r="N157" s="11">
        <f t="shared" si="83"/>
        <v>0</v>
      </c>
      <c r="O157" s="11">
        <f t="shared" si="84"/>
        <v>0</v>
      </c>
      <c r="P157" s="11">
        <f t="shared" si="94"/>
        <v>0</v>
      </c>
      <c r="Q157" s="81">
        <f t="shared" si="101"/>
        <v>0</v>
      </c>
      <c r="R157" s="81">
        <f t="shared" si="102"/>
        <v>0</v>
      </c>
      <c r="S157" s="596">
        <f>((Exposure!BG158*Exposure!BI158-1)*InputData!CH157+1)</f>
        <v>1</v>
      </c>
      <c r="T157" s="260">
        <f t="shared" si="95"/>
        <v>0</v>
      </c>
      <c r="U157" s="10">
        <f t="shared" si="85"/>
        <v>0</v>
      </c>
      <c r="V157" s="10">
        <f t="shared" si="86"/>
        <v>0</v>
      </c>
      <c r="W157" s="91">
        <f t="shared" si="87"/>
        <v>0</v>
      </c>
      <c r="X157" s="81">
        <f t="shared" si="88"/>
        <v>0</v>
      </c>
      <c r="Y157" s="81">
        <f t="shared" si="74"/>
        <v>0</v>
      </c>
      <c r="Z157" s="81">
        <f t="shared" si="89"/>
        <v>1</v>
      </c>
      <c r="AA157" s="81">
        <f t="shared" si="90"/>
        <v>1</v>
      </c>
      <c r="AB157" s="82">
        <f t="shared" si="75"/>
        <v>0</v>
      </c>
      <c r="AC157" s="11">
        <f t="shared" si="76"/>
        <v>0</v>
      </c>
      <c r="AD157" s="81">
        <f t="shared" si="77"/>
        <v>0</v>
      </c>
      <c r="AE157" s="11">
        <f t="shared" si="91"/>
        <v>0</v>
      </c>
      <c r="AF157" s="11">
        <f t="shared" si="92"/>
        <v>0</v>
      </c>
      <c r="AG157" s="11">
        <f t="shared" si="96"/>
        <v>0</v>
      </c>
      <c r="AH157" s="81">
        <f t="shared" si="103"/>
        <v>0</v>
      </c>
      <c r="AI157" s="81">
        <f t="shared" si="104"/>
        <v>0</v>
      </c>
      <c r="AJ157" s="82">
        <f t="shared" si="98"/>
        <v>0</v>
      </c>
      <c r="AK157" s="118">
        <f t="shared" si="99"/>
        <v>0</v>
      </c>
      <c r="AL157" s="118">
        <f t="shared" si="100"/>
        <v>0</v>
      </c>
      <c r="AM157" s="120">
        <f>AK157*InputData!M157</f>
        <v>0</v>
      </c>
      <c r="AN157" s="123">
        <f>AK157*LifeTable!G157*InputData!N157*EXP(-InputData!$BT$5*(B157-InputData!$B$1))</f>
        <v>0</v>
      </c>
      <c r="AO157" s="1026">
        <f>C157*(1-Q157)*LifeTable!G157</f>
        <v>0</v>
      </c>
      <c r="AP157" s="1027">
        <f>R157*LifeTable!G157</f>
        <v>0</v>
      </c>
      <c r="AQ157" s="1026">
        <f>T157*(1-AH157)*LifeTable!P157</f>
        <v>0</v>
      </c>
      <c r="AR157" s="708">
        <f>AI157*LifeTable!P157</f>
        <v>0</v>
      </c>
      <c r="AS157" s="1028">
        <f>(AQ157-AO157)*EXP(-InputData!$BT$6*(B157-InputData!$B$1))</f>
        <v>0</v>
      </c>
      <c r="AT157" s="58">
        <f>(AR157-AP157)*EXP(-InputData!$BT$6*(B157-InputData!$B$1))</f>
        <v>0</v>
      </c>
      <c r="AU157">
        <v>51</v>
      </c>
    </row>
    <row r="158" spans="1:47">
      <c r="A158" t="s">
        <v>14</v>
      </c>
      <c r="B158">
        <f t="shared" si="97"/>
        <v>149</v>
      </c>
      <c r="C158" s="80">
        <f>InputData!K158*InputData!BY158</f>
        <v>0</v>
      </c>
      <c r="D158" s="81">
        <v>0</v>
      </c>
      <c r="E158" s="13">
        <f>InputData!L158*InputData!CD158</f>
        <v>0</v>
      </c>
      <c r="F158" s="90">
        <v>0</v>
      </c>
      <c r="G158" s="81">
        <f t="shared" si="80"/>
        <v>0</v>
      </c>
      <c r="H158" s="81">
        <f t="shared" si="93"/>
        <v>0</v>
      </c>
      <c r="I158" s="81">
        <f t="shared" si="81"/>
        <v>1</v>
      </c>
      <c r="J158" s="81">
        <f t="shared" si="82"/>
        <v>1</v>
      </c>
      <c r="K158" s="82">
        <f t="shared" si="71"/>
        <v>0</v>
      </c>
      <c r="L158" s="11">
        <f t="shared" si="79"/>
        <v>0</v>
      </c>
      <c r="M158" s="81">
        <f t="shared" si="72"/>
        <v>0</v>
      </c>
      <c r="N158" s="11">
        <f t="shared" si="83"/>
        <v>0</v>
      </c>
      <c r="O158" s="11">
        <f t="shared" si="84"/>
        <v>0</v>
      </c>
      <c r="P158" s="11">
        <f t="shared" si="94"/>
        <v>0</v>
      </c>
      <c r="Q158" s="81">
        <f t="shared" si="101"/>
        <v>0</v>
      </c>
      <c r="R158" s="81">
        <f t="shared" si="102"/>
        <v>0</v>
      </c>
      <c r="S158" s="596">
        <f>((Exposure!BG159*Exposure!BI159-1)*InputData!CH158+1)</f>
        <v>1</v>
      </c>
      <c r="T158" s="260">
        <f t="shared" si="95"/>
        <v>0</v>
      </c>
      <c r="U158" s="10">
        <f t="shared" si="85"/>
        <v>0</v>
      </c>
      <c r="V158" s="10">
        <f t="shared" si="86"/>
        <v>0</v>
      </c>
      <c r="W158" s="91">
        <f t="shared" si="87"/>
        <v>0</v>
      </c>
      <c r="X158" s="81">
        <f t="shared" si="88"/>
        <v>0</v>
      </c>
      <c r="Y158" s="81">
        <f t="shared" si="74"/>
        <v>0</v>
      </c>
      <c r="Z158" s="81">
        <f t="shared" si="89"/>
        <v>1</v>
      </c>
      <c r="AA158" s="81">
        <f t="shared" si="90"/>
        <v>1</v>
      </c>
      <c r="AB158" s="82">
        <f t="shared" si="75"/>
        <v>0</v>
      </c>
      <c r="AC158" s="11">
        <f t="shared" si="76"/>
        <v>0</v>
      </c>
      <c r="AD158" s="81">
        <f t="shared" si="77"/>
        <v>0</v>
      </c>
      <c r="AE158" s="11">
        <f t="shared" si="91"/>
        <v>0</v>
      </c>
      <c r="AF158" s="11">
        <f t="shared" si="92"/>
        <v>0</v>
      </c>
      <c r="AG158" s="11">
        <f t="shared" si="96"/>
        <v>0</v>
      </c>
      <c r="AH158" s="81">
        <f t="shared" si="103"/>
        <v>0</v>
      </c>
      <c r="AI158" s="81">
        <f t="shared" si="104"/>
        <v>0</v>
      </c>
      <c r="AJ158" s="82">
        <f t="shared" si="98"/>
        <v>0</v>
      </c>
      <c r="AK158" s="118">
        <f t="shared" si="99"/>
        <v>0</v>
      </c>
      <c r="AL158" s="118">
        <f t="shared" si="100"/>
        <v>0</v>
      </c>
      <c r="AM158" s="120">
        <f>AK158*InputData!M158</f>
        <v>0</v>
      </c>
      <c r="AN158" s="123">
        <f>AK158*LifeTable!G158*InputData!N158*EXP(-InputData!$BT$5*(B158-InputData!$B$1))</f>
        <v>0</v>
      </c>
      <c r="AO158" s="1026">
        <f>C158*(1-Q158)*LifeTable!G158</f>
        <v>0</v>
      </c>
      <c r="AP158" s="1027">
        <f>R158*LifeTable!G158</f>
        <v>0</v>
      </c>
      <c r="AQ158" s="1026">
        <f>T158*(1-AH158)*LifeTable!P158</f>
        <v>0</v>
      </c>
      <c r="AR158" s="708">
        <f>AI158*LifeTable!P158</f>
        <v>0</v>
      </c>
      <c r="AS158" s="1028">
        <f>(AQ158-AO158)*EXP(-InputData!$BT$6*(B158-InputData!$B$1))</f>
        <v>0</v>
      </c>
      <c r="AT158" s="58">
        <f>(AR158-AP158)*EXP(-InputData!$BT$6*(B158-InputData!$B$1))</f>
        <v>0</v>
      </c>
      <c r="AU158">
        <v>52</v>
      </c>
    </row>
    <row r="159" spans="1:47">
      <c r="A159" t="s">
        <v>14</v>
      </c>
      <c r="B159">
        <f t="shared" si="97"/>
        <v>150</v>
      </c>
      <c r="C159" s="80">
        <f>InputData!K159*InputData!BY159</f>
        <v>0</v>
      </c>
      <c r="D159" s="81">
        <v>0</v>
      </c>
      <c r="E159" s="13">
        <f>InputData!L159*InputData!CD159</f>
        <v>0</v>
      </c>
      <c r="F159" s="90">
        <v>0</v>
      </c>
      <c r="G159" s="81">
        <f t="shared" si="80"/>
        <v>0</v>
      </c>
      <c r="H159" s="81">
        <f t="shared" si="93"/>
        <v>0</v>
      </c>
      <c r="I159" s="81">
        <f t="shared" si="81"/>
        <v>1</v>
      </c>
      <c r="J159" s="81">
        <f t="shared" si="82"/>
        <v>1</v>
      </c>
      <c r="K159" s="82">
        <f t="shared" si="71"/>
        <v>0</v>
      </c>
      <c r="L159" s="11">
        <f t="shared" si="79"/>
        <v>0</v>
      </c>
      <c r="M159" s="81">
        <f t="shared" si="72"/>
        <v>0</v>
      </c>
      <c r="N159" s="11">
        <f t="shared" si="83"/>
        <v>0</v>
      </c>
      <c r="O159" s="11">
        <f t="shared" si="84"/>
        <v>0</v>
      </c>
      <c r="P159" s="11">
        <f t="shared" si="94"/>
        <v>0</v>
      </c>
      <c r="Q159" s="81">
        <f t="shared" si="101"/>
        <v>0</v>
      </c>
      <c r="R159" s="81">
        <f t="shared" si="102"/>
        <v>0</v>
      </c>
      <c r="S159" s="596">
        <f>((Exposure!BG160*Exposure!BI160-1)*InputData!CH159+1)</f>
        <v>1</v>
      </c>
      <c r="T159" s="260">
        <f t="shared" si="95"/>
        <v>0</v>
      </c>
      <c r="U159" s="10">
        <f t="shared" si="85"/>
        <v>0</v>
      </c>
      <c r="V159" s="10">
        <f t="shared" si="86"/>
        <v>0</v>
      </c>
      <c r="W159" s="91">
        <f t="shared" si="87"/>
        <v>0</v>
      </c>
      <c r="X159" s="81">
        <f t="shared" si="88"/>
        <v>0</v>
      </c>
      <c r="Y159" s="81">
        <f t="shared" si="74"/>
        <v>0</v>
      </c>
      <c r="Z159" s="81">
        <f t="shared" si="89"/>
        <v>1</v>
      </c>
      <c r="AA159" s="81">
        <f t="shared" si="90"/>
        <v>1</v>
      </c>
      <c r="AB159" s="82">
        <f t="shared" si="75"/>
        <v>0</v>
      </c>
      <c r="AC159" s="11">
        <f t="shared" si="76"/>
        <v>0</v>
      </c>
      <c r="AD159" s="81">
        <f t="shared" si="77"/>
        <v>0</v>
      </c>
      <c r="AE159" s="11">
        <f t="shared" si="91"/>
        <v>0</v>
      </c>
      <c r="AF159" s="11">
        <f t="shared" si="92"/>
        <v>0</v>
      </c>
      <c r="AG159" s="11">
        <f t="shared" si="96"/>
        <v>0</v>
      </c>
      <c r="AH159" s="81">
        <f t="shared" si="103"/>
        <v>0</v>
      </c>
      <c r="AI159" s="81">
        <f t="shared" si="104"/>
        <v>0</v>
      </c>
      <c r="AJ159" s="82">
        <f t="shared" si="98"/>
        <v>0</v>
      </c>
      <c r="AK159" s="118">
        <f t="shared" si="99"/>
        <v>0</v>
      </c>
      <c r="AL159" s="118">
        <f t="shared" si="100"/>
        <v>0</v>
      </c>
      <c r="AM159" s="120">
        <f>AK159*InputData!M159</f>
        <v>0</v>
      </c>
      <c r="AN159" s="123">
        <f>AK159*LifeTable!G159*InputData!N159*EXP(-InputData!$BT$5*(B159-InputData!$B$1))</f>
        <v>0</v>
      </c>
      <c r="AO159" s="1026">
        <f>C159*(1-Q159)*LifeTable!G159</f>
        <v>0</v>
      </c>
      <c r="AP159" s="1027">
        <f>R159*LifeTable!G159</f>
        <v>0</v>
      </c>
      <c r="AQ159" s="1026">
        <f>T159*(1-AH159)*LifeTable!P159</f>
        <v>0</v>
      </c>
      <c r="AR159" s="708">
        <f>AI159*LifeTable!P159</f>
        <v>0</v>
      </c>
      <c r="AS159" s="1028">
        <f>(AQ159-AO159)*EXP(-InputData!$BT$6*(B159-InputData!$B$1))</f>
        <v>0</v>
      </c>
      <c r="AT159" s="58">
        <f>(AR159-AP159)*EXP(-InputData!$BT$6*(B159-InputData!$B$1))</f>
        <v>0</v>
      </c>
      <c r="AU159">
        <v>53</v>
      </c>
    </row>
    <row r="160" spans="1:47">
      <c r="A160" t="s">
        <v>14</v>
      </c>
      <c r="B160">
        <f t="shared" si="97"/>
        <v>151</v>
      </c>
      <c r="C160" s="80">
        <f>InputData!K160*InputData!BY160</f>
        <v>0</v>
      </c>
      <c r="D160" s="81">
        <v>0</v>
      </c>
      <c r="E160" s="13">
        <f>InputData!L160*InputData!CD160</f>
        <v>0</v>
      </c>
      <c r="F160" s="90">
        <v>0</v>
      </c>
      <c r="G160" s="81">
        <f t="shared" si="80"/>
        <v>0</v>
      </c>
      <c r="H160" s="81">
        <f t="shared" si="93"/>
        <v>0</v>
      </c>
      <c r="I160" s="81">
        <f t="shared" si="81"/>
        <v>1</v>
      </c>
      <c r="J160" s="81">
        <f t="shared" si="82"/>
        <v>1</v>
      </c>
      <c r="K160" s="82">
        <f t="shared" si="71"/>
        <v>0</v>
      </c>
      <c r="L160" s="11">
        <f t="shared" si="79"/>
        <v>0</v>
      </c>
      <c r="M160" s="81">
        <f t="shared" si="72"/>
        <v>0</v>
      </c>
      <c r="N160" s="11">
        <f t="shared" si="83"/>
        <v>0</v>
      </c>
      <c r="O160" s="11">
        <f t="shared" si="84"/>
        <v>0</v>
      </c>
      <c r="P160" s="11">
        <f t="shared" si="94"/>
        <v>0</v>
      </c>
      <c r="Q160" s="81">
        <f t="shared" si="101"/>
        <v>0</v>
      </c>
      <c r="R160" s="81">
        <f t="shared" si="102"/>
        <v>0</v>
      </c>
      <c r="S160" s="596">
        <f>((Exposure!BG161*Exposure!BI161-1)*InputData!CH160+1)</f>
        <v>1</v>
      </c>
      <c r="T160" s="260">
        <f t="shared" si="95"/>
        <v>0</v>
      </c>
      <c r="U160" s="10">
        <f t="shared" si="85"/>
        <v>0</v>
      </c>
      <c r="V160" s="10">
        <f t="shared" si="86"/>
        <v>0</v>
      </c>
      <c r="W160" s="91">
        <f t="shared" si="87"/>
        <v>0</v>
      </c>
      <c r="X160" s="81">
        <f t="shared" si="88"/>
        <v>0</v>
      </c>
      <c r="Y160" s="81">
        <f t="shared" si="74"/>
        <v>0</v>
      </c>
      <c r="Z160" s="81">
        <f t="shared" si="89"/>
        <v>1</v>
      </c>
      <c r="AA160" s="81">
        <f t="shared" si="90"/>
        <v>1</v>
      </c>
      <c r="AB160" s="82">
        <f t="shared" si="75"/>
        <v>0</v>
      </c>
      <c r="AC160" s="11">
        <f t="shared" si="76"/>
        <v>0</v>
      </c>
      <c r="AD160" s="81">
        <f t="shared" si="77"/>
        <v>0</v>
      </c>
      <c r="AE160" s="11">
        <f t="shared" si="91"/>
        <v>0</v>
      </c>
      <c r="AF160" s="11">
        <f t="shared" si="92"/>
        <v>0</v>
      </c>
      <c r="AG160" s="11">
        <f t="shared" si="96"/>
        <v>0</v>
      </c>
      <c r="AH160" s="81">
        <f t="shared" si="103"/>
        <v>0</v>
      </c>
      <c r="AI160" s="81">
        <f t="shared" si="104"/>
        <v>0</v>
      </c>
      <c r="AJ160" s="82">
        <f t="shared" si="98"/>
        <v>0</v>
      </c>
      <c r="AK160" s="118">
        <f t="shared" si="99"/>
        <v>0</v>
      </c>
      <c r="AL160" s="118">
        <f t="shared" si="100"/>
        <v>0</v>
      </c>
      <c r="AM160" s="120">
        <f>AK160*InputData!M160</f>
        <v>0</v>
      </c>
      <c r="AN160" s="123">
        <f>AK160*LifeTable!G160*InputData!N160*EXP(-InputData!$BT$5*(B160-InputData!$B$1))</f>
        <v>0</v>
      </c>
      <c r="AO160" s="1026">
        <f>C160*(1-Q160)*LifeTable!G160</f>
        <v>0</v>
      </c>
      <c r="AP160" s="1027">
        <f>R160*LifeTable!G160</f>
        <v>0</v>
      </c>
      <c r="AQ160" s="1026">
        <f>T160*(1-AH160)*LifeTable!P160</f>
        <v>0</v>
      </c>
      <c r="AR160" s="708">
        <f>AI160*LifeTable!P160</f>
        <v>0</v>
      </c>
      <c r="AS160" s="1028">
        <f>(AQ160-AO160)*EXP(-InputData!$BT$6*(B160-InputData!$B$1))</f>
        <v>0</v>
      </c>
      <c r="AT160" s="58">
        <f>(AR160-AP160)*EXP(-InputData!$BT$6*(B160-InputData!$B$1))</f>
        <v>0</v>
      </c>
      <c r="AU160">
        <v>54</v>
      </c>
    </row>
    <row r="161" spans="1:47">
      <c r="A161" t="s">
        <v>14</v>
      </c>
      <c r="B161">
        <f t="shared" si="97"/>
        <v>152</v>
      </c>
      <c r="C161" s="80">
        <f>InputData!K161*InputData!BY161</f>
        <v>0</v>
      </c>
      <c r="D161" s="81">
        <v>0</v>
      </c>
      <c r="E161" s="13">
        <f>InputData!L161*InputData!CD161</f>
        <v>0</v>
      </c>
      <c r="F161" s="90">
        <v>0</v>
      </c>
      <c r="G161" s="81">
        <f t="shared" si="80"/>
        <v>0</v>
      </c>
      <c r="H161" s="81">
        <f t="shared" si="93"/>
        <v>0</v>
      </c>
      <c r="I161" s="81">
        <f t="shared" si="81"/>
        <v>1</v>
      </c>
      <c r="J161" s="81">
        <f t="shared" si="82"/>
        <v>1</v>
      </c>
      <c r="K161" s="82">
        <f t="shared" si="71"/>
        <v>0</v>
      </c>
      <c r="L161" s="11">
        <f t="shared" si="79"/>
        <v>0</v>
      </c>
      <c r="M161" s="81">
        <f t="shared" si="72"/>
        <v>0</v>
      </c>
      <c r="N161" s="11">
        <f t="shared" si="83"/>
        <v>0</v>
      </c>
      <c r="O161" s="11">
        <f t="shared" si="84"/>
        <v>0</v>
      </c>
      <c r="P161" s="11">
        <f t="shared" si="94"/>
        <v>0</v>
      </c>
      <c r="Q161" s="81">
        <f t="shared" si="101"/>
        <v>0</v>
      </c>
      <c r="R161" s="81">
        <f t="shared" si="102"/>
        <v>0</v>
      </c>
      <c r="S161" s="596">
        <f>((Exposure!BG162*Exposure!BI162-1)*InputData!CH161+1)</f>
        <v>1</v>
      </c>
      <c r="T161" s="260">
        <f t="shared" si="95"/>
        <v>0</v>
      </c>
      <c r="U161" s="10">
        <f t="shared" si="85"/>
        <v>0</v>
      </c>
      <c r="V161" s="10">
        <f t="shared" si="86"/>
        <v>0</v>
      </c>
      <c r="W161" s="91">
        <f t="shared" si="87"/>
        <v>0</v>
      </c>
      <c r="X161" s="81">
        <f t="shared" si="88"/>
        <v>0</v>
      </c>
      <c r="Y161" s="81">
        <f t="shared" si="74"/>
        <v>0</v>
      </c>
      <c r="Z161" s="81">
        <f t="shared" si="89"/>
        <v>1</v>
      </c>
      <c r="AA161" s="81">
        <f t="shared" si="90"/>
        <v>1</v>
      </c>
      <c r="AB161" s="82">
        <f t="shared" si="75"/>
        <v>0</v>
      </c>
      <c r="AC161" s="11">
        <f t="shared" si="76"/>
        <v>0</v>
      </c>
      <c r="AD161" s="81">
        <f t="shared" si="77"/>
        <v>0</v>
      </c>
      <c r="AE161" s="11">
        <f t="shared" si="91"/>
        <v>0</v>
      </c>
      <c r="AF161" s="11">
        <f t="shared" si="92"/>
        <v>0</v>
      </c>
      <c r="AG161" s="11">
        <f t="shared" si="96"/>
        <v>0</v>
      </c>
      <c r="AH161" s="81">
        <f t="shared" si="103"/>
        <v>0</v>
      </c>
      <c r="AI161" s="81">
        <f t="shared" si="104"/>
        <v>0</v>
      </c>
      <c r="AJ161" s="82">
        <f t="shared" si="98"/>
        <v>0</v>
      </c>
      <c r="AK161" s="118">
        <f t="shared" si="99"/>
        <v>0</v>
      </c>
      <c r="AL161" s="118">
        <f t="shared" si="100"/>
        <v>0</v>
      </c>
      <c r="AM161" s="120">
        <f>AK161*InputData!M161</f>
        <v>0</v>
      </c>
      <c r="AN161" s="123">
        <f>AK161*LifeTable!G161*InputData!N161*EXP(-InputData!$BT$5*(B161-InputData!$B$1))</f>
        <v>0</v>
      </c>
      <c r="AO161" s="1026">
        <f>C161*(1-Q161)*LifeTable!G161</f>
        <v>0</v>
      </c>
      <c r="AP161" s="1027">
        <f>R161*LifeTable!G161</f>
        <v>0</v>
      </c>
      <c r="AQ161" s="1026">
        <f>T161*(1-AH161)*LifeTable!P161</f>
        <v>0</v>
      </c>
      <c r="AR161" s="708">
        <f>AI161*LifeTable!P161</f>
        <v>0</v>
      </c>
      <c r="AS161" s="1028">
        <f>(AQ161-AO161)*EXP(-InputData!$BT$6*(B161-InputData!$B$1))</f>
        <v>0</v>
      </c>
      <c r="AT161" s="58">
        <f>(AR161-AP161)*EXP(-InputData!$BT$6*(B161-InputData!$B$1))</f>
        <v>0</v>
      </c>
      <c r="AU161">
        <v>55</v>
      </c>
    </row>
    <row r="162" spans="1:47">
      <c r="A162" t="s">
        <v>14</v>
      </c>
      <c r="B162">
        <f t="shared" si="97"/>
        <v>153</v>
      </c>
      <c r="C162" s="80">
        <f>InputData!K162*InputData!BY162</f>
        <v>0</v>
      </c>
      <c r="D162" s="81">
        <v>0</v>
      </c>
      <c r="E162" s="13">
        <f>InputData!L162*InputData!CD162</f>
        <v>0</v>
      </c>
      <c r="F162" s="90">
        <v>0</v>
      </c>
      <c r="G162" s="81">
        <f t="shared" si="80"/>
        <v>0</v>
      </c>
      <c r="H162" s="81">
        <f t="shared" si="93"/>
        <v>0</v>
      </c>
      <c r="I162" s="81">
        <f t="shared" si="81"/>
        <v>1</v>
      </c>
      <c r="J162" s="81">
        <f t="shared" si="82"/>
        <v>1</v>
      </c>
      <c r="K162" s="82">
        <f t="shared" si="71"/>
        <v>0</v>
      </c>
      <c r="L162" s="11">
        <f t="shared" si="79"/>
        <v>0</v>
      </c>
      <c r="M162" s="81">
        <f t="shared" si="72"/>
        <v>0</v>
      </c>
      <c r="N162" s="11">
        <f t="shared" si="83"/>
        <v>0</v>
      </c>
      <c r="O162" s="11">
        <f t="shared" si="84"/>
        <v>0</v>
      </c>
      <c r="P162" s="11">
        <f t="shared" si="94"/>
        <v>0</v>
      </c>
      <c r="Q162" s="81">
        <f t="shared" si="101"/>
        <v>0</v>
      </c>
      <c r="R162" s="81">
        <f t="shared" si="102"/>
        <v>0</v>
      </c>
      <c r="S162" s="596">
        <f>((Exposure!BG163*Exposure!BI163-1)*InputData!CH162+1)</f>
        <v>1</v>
      </c>
      <c r="T162" s="260">
        <f t="shared" si="95"/>
        <v>0</v>
      </c>
      <c r="U162" s="10">
        <f t="shared" si="85"/>
        <v>0</v>
      </c>
      <c r="V162" s="10">
        <f t="shared" si="86"/>
        <v>0</v>
      </c>
      <c r="W162" s="91">
        <f t="shared" si="87"/>
        <v>0</v>
      </c>
      <c r="X162" s="81">
        <f t="shared" si="88"/>
        <v>0</v>
      </c>
      <c r="Y162" s="81">
        <f t="shared" si="74"/>
        <v>0</v>
      </c>
      <c r="Z162" s="81">
        <f t="shared" si="89"/>
        <v>1</v>
      </c>
      <c r="AA162" s="81">
        <f t="shared" si="90"/>
        <v>1</v>
      </c>
      <c r="AB162" s="82">
        <f t="shared" si="75"/>
        <v>0</v>
      </c>
      <c r="AC162" s="11">
        <f t="shared" si="76"/>
        <v>0</v>
      </c>
      <c r="AD162" s="81">
        <f t="shared" si="77"/>
        <v>0</v>
      </c>
      <c r="AE162" s="11">
        <f t="shared" si="91"/>
        <v>0</v>
      </c>
      <c r="AF162" s="11">
        <f t="shared" si="92"/>
        <v>0</v>
      </c>
      <c r="AG162" s="11">
        <f t="shared" si="96"/>
        <v>0</v>
      </c>
      <c r="AH162" s="81">
        <f t="shared" si="103"/>
        <v>0</v>
      </c>
      <c r="AI162" s="81">
        <f t="shared" si="104"/>
        <v>0</v>
      </c>
      <c r="AJ162" s="82">
        <f t="shared" si="98"/>
        <v>0</v>
      </c>
      <c r="AK162" s="118">
        <f t="shared" si="99"/>
        <v>0</v>
      </c>
      <c r="AL162" s="118">
        <f t="shared" si="100"/>
        <v>0</v>
      </c>
      <c r="AM162" s="120">
        <f>AK162*InputData!M162</f>
        <v>0</v>
      </c>
      <c r="AN162" s="123">
        <f>AK162*LifeTable!G162*InputData!N162*EXP(-InputData!$BT$5*(B162-InputData!$B$1))</f>
        <v>0</v>
      </c>
      <c r="AO162" s="1026">
        <f>C162*(1-Q162)*LifeTable!G162</f>
        <v>0</v>
      </c>
      <c r="AP162" s="1027">
        <f>R162*LifeTable!G162</f>
        <v>0</v>
      </c>
      <c r="AQ162" s="1026">
        <f>T162*(1-AH162)*LifeTable!P162</f>
        <v>0</v>
      </c>
      <c r="AR162" s="708">
        <f>AI162*LifeTable!P162</f>
        <v>0</v>
      </c>
      <c r="AS162" s="1028">
        <f>(AQ162-AO162)*EXP(-InputData!$BT$6*(B162-InputData!$B$1))</f>
        <v>0</v>
      </c>
      <c r="AT162" s="58">
        <f>(AR162-AP162)*EXP(-InputData!$BT$6*(B162-InputData!$B$1))</f>
        <v>0</v>
      </c>
      <c r="AU162">
        <v>56</v>
      </c>
    </row>
    <row r="163" spans="1:47">
      <c r="A163" t="s">
        <v>14</v>
      </c>
      <c r="B163">
        <f t="shared" si="97"/>
        <v>154</v>
      </c>
      <c r="C163" s="80">
        <f>InputData!K163*InputData!BY163</f>
        <v>0</v>
      </c>
      <c r="D163" s="81">
        <v>0</v>
      </c>
      <c r="E163" s="13">
        <f>InputData!L163*InputData!CD163</f>
        <v>0</v>
      </c>
      <c r="F163" s="90">
        <v>0</v>
      </c>
      <c r="G163" s="81">
        <f t="shared" si="80"/>
        <v>0</v>
      </c>
      <c r="H163" s="81">
        <f t="shared" si="93"/>
        <v>0</v>
      </c>
      <c r="I163" s="81">
        <f t="shared" si="81"/>
        <v>1</v>
      </c>
      <c r="J163" s="81">
        <f t="shared" si="82"/>
        <v>1</v>
      </c>
      <c r="K163" s="82">
        <f t="shared" si="71"/>
        <v>0</v>
      </c>
      <c r="L163" s="11">
        <f t="shared" si="79"/>
        <v>0</v>
      </c>
      <c r="M163" s="81">
        <f t="shared" si="72"/>
        <v>0</v>
      </c>
      <c r="N163" s="11">
        <f t="shared" si="83"/>
        <v>0</v>
      </c>
      <c r="O163" s="11">
        <f t="shared" si="84"/>
        <v>0</v>
      </c>
      <c r="P163" s="11">
        <f t="shared" si="94"/>
        <v>0</v>
      </c>
      <c r="Q163" s="81">
        <f t="shared" si="101"/>
        <v>0</v>
      </c>
      <c r="R163" s="81">
        <f t="shared" si="102"/>
        <v>0</v>
      </c>
      <c r="S163" s="596">
        <f>((Exposure!BG164*Exposure!BI164-1)*InputData!CH163+1)</f>
        <v>1</v>
      </c>
      <c r="T163" s="260">
        <f t="shared" si="95"/>
        <v>0</v>
      </c>
      <c r="U163" s="10">
        <f t="shared" si="85"/>
        <v>0</v>
      </c>
      <c r="V163" s="10">
        <f t="shared" si="86"/>
        <v>0</v>
      </c>
      <c r="W163" s="91">
        <f t="shared" si="87"/>
        <v>0</v>
      </c>
      <c r="X163" s="81">
        <f t="shared" si="88"/>
        <v>0</v>
      </c>
      <c r="Y163" s="81">
        <f t="shared" si="74"/>
        <v>0</v>
      </c>
      <c r="Z163" s="81">
        <f t="shared" si="89"/>
        <v>1</v>
      </c>
      <c r="AA163" s="81">
        <f t="shared" si="90"/>
        <v>1</v>
      </c>
      <c r="AB163" s="82">
        <f t="shared" si="75"/>
        <v>0</v>
      </c>
      <c r="AC163" s="11">
        <f t="shared" si="76"/>
        <v>0</v>
      </c>
      <c r="AD163" s="81">
        <f t="shared" si="77"/>
        <v>0</v>
      </c>
      <c r="AE163" s="11">
        <f t="shared" si="91"/>
        <v>0</v>
      </c>
      <c r="AF163" s="11">
        <f t="shared" si="92"/>
        <v>0</v>
      </c>
      <c r="AG163" s="11">
        <f t="shared" si="96"/>
        <v>0</v>
      </c>
      <c r="AH163" s="81">
        <f t="shared" si="103"/>
        <v>0</v>
      </c>
      <c r="AI163" s="81">
        <f t="shared" si="104"/>
        <v>0</v>
      </c>
      <c r="AJ163" s="82">
        <f t="shared" si="98"/>
        <v>0</v>
      </c>
      <c r="AK163" s="118">
        <f t="shared" si="99"/>
        <v>0</v>
      </c>
      <c r="AL163" s="118">
        <f t="shared" si="100"/>
        <v>0</v>
      </c>
      <c r="AM163" s="120">
        <f>AK163*InputData!M163</f>
        <v>0</v>
      </c>
      <c r="AN163" s="123">
        <f>AK163*LifeTable!G163*InputData!N163*EXP(-InputData!$BT$5*(B163-InputData!$B$1))</f>
        <v>0</v>
      </c>
      <c r="AO163" s="1026">
        <f>C163*(1-Q163)*LifeTable!G163</f>
        <v>0</v>
      </c>
      <c r="AP163" s="1027">
        <f>R163*LifeTable!G163</f>
        <v>0</v>
      </c>
      <c r="AQ163" s="1026">
        <f>T163*(1-AH163)*LifeTable!P163</f>
        <v>0</v>
      </c>
      <c r="AR163" s="708">
        <f>AI163*LifeTable!P163</f>
        <v>0</v>
      </c>
      <c r="AS163" s="1028">
        <f>(AQ163-AO163)*EXP(-InputData!$BT$6*(B163-InputData!$B$1))</f>
        <v>0</v>
      </c>
      <c r="AT163" s="58">
        <f>(AR163-AP163)*EXP(-InputData!$BT$6*(B163-InputData!$B$1))</f>
        <v>0</v>
      </c>
      <c r="AU163">
        <v>57</v>
      </c>
    </row>
    <row r="164" spans="1:47">
      <c r="A164" t="s">
        <v>14</v>
      </c>
      <c r="B164">
        <f t="shared" si="97"/>
        <v>155</v>
      </c>
      <c r="C164" s="80">
        <f>InputData!K164*InputData!BY164</f>
        <v>0</v>
      </c>
      <c r="D164" s="81">
        <v>0</v>
      </c>
      <c r="E164" s="13">
        <f>InputData!L164*InputData!CD164</f>
        <v>0</v>
      </c>
      <c r="F164" s="90">
        <v>0</v>
      </c>
      <c r="G164" s="81">
        <f t="shared" si="80"/>
        <v>0</v>
      </c>
      <c r="H164" s="81">
        <f t="shared" si="93"/>
        <v>0</v>
      </c>
      <c r="I164" s="81">
        <f t="shared" si="81"/>
        <v>1</v>
      </c>
      <c r="J164" s="81">
        <f t="shared" si="82"/>
        <v>1</v>
      </c>
      <c r="K164" s="82">
        <f t="shared" si="71"/>
        <v>0</v>
      </c>
      <c r="L164" s="11">
        <f t="shared" si="79"/>
        <v>0</v>
      </c>
      <c r="M164" s="81">
        <f t="shared" si="72"/>
        <v>0</v>
      </c>
      <c r="N164" s="11">
        <f t="shared" si="83"/>
        <v>0</v>
      </c>
      <c r="O164" s="11">
        <f t="shared" si="84"/>
        <v>0</v>
      </c>
      <c r="P164" s="11">
        <f t="shared" si="94"/>
        <v>0</v>
      </c>
      <c r="Q164" s="81">
        <f t="shared" si="101"/>
        <v>0</v>
      </c>
      <c r="R164" s="81">
        <f t="shared" si="102"/>
        <v>0</v>
      </c>
      <c r="S164" s="596">
        <f>((Exposure!BG165*Exposure!BI165-1)*InputData!CH164+1)</f>
        <v>1</v>
      </c>
      <c r="T164" s="260">
        <f t="shared" si="95"/>
        <v>0</v>
      </c>
      <c r="U164" s="10">
        <f t="shared" si="85"/>
        <v>0</v>
      </c>
      <c r="V164" s="10">
        <f t="shared" si="86"/>
        <v>0</v>
      </c>
      <c r="W164" s="91">
        <f t="shared" si="87"/>
        <v>0</v>
      </c>
      <c r="X164" s="81">
        <f t="shared" si="88"/>
        <v>0</v>
      </c>
      <c r="Y164" s="81">
        <f t="shared" si="74"/>
        <v>0</v>
      </c>
      <c r="Z164" s="81">
        <f t="shared" si="89"/>
        <v>1</v>
      </c>
      <c r="AA164" s="81">
        <f t="shared" si="90"/>
        <v>1</v>
      </c>
      <c r="AB164" s="82">
        <f t="shared" si="75"/>
        <v>0</v>
      </c>
      <c r="AC164" s="11">
        <f t="shared" si="76"/>
        <v>0</v>
      </c>
      <c r="AD164" s="81">
        <f t="shared" si="77"/>
        <v>0</v>
      </c>
      <c r="AE164" s="11">
        <f t="shared" si="91"/>
        <v>0</v>
      </c>
      <c r="AF164" s="11">
        <f t="shared" si="92"/>
        <v>0</v>
      </c>
      <c r="AG164" s="11">
        <f t="shared" si="96"/>
        <v>0</v>
      </c>
      <c r="AH164" s="81">
        <f t="shared" si="103"/>
        <v>0</v>
      </c>
      <c r="AI164" s="81">
        <f t="shared" si="104"/>
        <v>0</v>
      </c>
      <c r="AJ164" s="82">
        <f t="shared" si="98"/>
        <v>0</v>
      </c>
      <c r="AK164" s="118">
        <f t="shared" si="99"/>
        <v>0</v>
      </c>
      <c r="AL164" s="118">
        <f t="shared" si="100"/>
        <v>0</v>
      </c>
      <c r="AM164" s="120">
        <f>AK164*InputData!M164</f>
        <v>0</v>
      </c>
      <c r="AN164" s="123">
        <f>AK164*LifeTable!G164*InputData!N164*EXP(-InputData!$BT$5*(B164-InputData!$B$1))</f>
        <v>0</v>
      </c>
      <c r="AO164" s="1026">
        <f>C164*(1-Q164)*LifeTable!G164</f>
        <v>0</v>
      </c>
      <c r="AP164" s="1027">
        <f>R164*LifeTable!G164</f>
        <v>0</v>
      </c>
      <c r="AQ164" s="1026">
        <f>T164*(1-AH164)*LifeTable!P164</f>
        <v>0</v>
      </c>
      <c r="AR164" s="708">
        <f>AI164*LifeTable!P164</f>
        <v>0</v>
      </c>
      <c r="AS164" s="1028">
        <f>(AQ164-AO164)*EXP(-InputData!$BT$6*(B164-InputData!$B$1))</f>
        <v>0</v>
      </c>
      <c r="AT164" s="58">
        <f>(AR164-AP164)*EXP(-InputData!$BT$6*(B164-InputData!$B$1))</f>
        <v>0</v>
      </c>
      <c r="AU164">
        <v>58</v>
      </c>
    </row>
    <row r="165" spans="1:47">
      <c r="A165" t="s">
        <v>14</v>
      </c>
      <c r="B165">
        <f t="shared" si="97"/>
        <v>156</v>
      </c>
      <c r="C165" s="80">
        <f>InputData!K165*InputData!BY165</f>
        <v>0</v>
      </c>
      <c r="D165" s="81">
        <v>0</v>
      </c>
      <c r="E165" s="13">
        <f>InputData!L165*InputData!CD165</f>
        <v>0</v>
      </c>
      <c r="F165" s="90">
        <v>0</v>
      </c>
      <c r="G165" s="81">
        <f t="shared" si="80"/>
        <v>0</v>
      </c>
      <c r="H165" s="81">
        <f t="shared" si="93"/>
        <v>0</v>
      </c>
      <c r="I165" s="81">
        <f t="shared" si="81"/>
        <v>1</v>
      </c>
      <c r="J165" s="81">
        <f t="shared" si="82"/>
        <v>1</v>
      </c>
      <c r="K165" s="82">
        <f t="shared" si="71"/>
        <v>0</v>
      </c>
      <c r="L165" s="11">
        <f t="shared" si="79"/>
        <v>0</v>
      </c>
      <c r="M165" s="81">
        <f t="shared" si="72"/>
        <v>0</v>
      </c>
      <c r="N165" s="11">
        <f t="shared" si="83"/>
        <v>0</v>
      </c>
      <c r="O165" s="11">
        <f t="shared" si="84"/>
        <v>0</v>
      </c>
      <c r="P165" s="11">
        <f t="shared" si="94"/>
        <v>0</v>
      </c>
      <c r="Q165" s="81">
        <f t="shared" si="101"/>
        <v>0</v>
      </c>
      <c r="R165" s="81">
        <f t="shared" si="102"/>
        <v>0</v>
      </c>
      <c r="S165" s="596">
        <f>((Exposure!BG166*Exposure!BI166-1)*InputData!CH165+1)</f>
        <v>1</v>
      </c>
      <c r="T165" s="260">
        <f t="shared" si="95"/>
        <v>0</v>
      </c>
      <c r="U165" s="10">
        <f t="shared" si="85"/>
        <v>0</v>
      </c>
      <c r="V165" s="10">
        <f t="shared" si="86"/>
        <v>0</v>
      </c>
      <c r="W165" s="91">
        <f t="shared" si="87"/>
        <v>0</v>
      </c>
      <c r="X165" s="81">
        <f t="shared" si="88"/>
        <v>0</v>
      </c>
      <c r="Y165" s="81">
        <f t="shared" si="74"/>
        <v>0</v>
      </c>
      <c r="Z165" s="81">
        <f t="shared" si="89"/>
        <v>1</v>
      </c>
      <c r="AA165" s="81">
        <f t="shared" si="90"/>
        <v>1</v>
      </c>
      <c r="AB165" s="82">
        <f t="shared" si="75"/>
        <v>0</v>
      </c>
      <c r="AC165" s="11">
        <f t="shared" si="76"/>
        <v>0</v>
      </c>
      <c r="AD165" s="81">
        <f t="shared" si="77"/>
        <v>0</v>
      </c>
      <c r="AE165" s="11">
        <f t="shared" si="91"/>
        <v>0</v>
      </c>
      <c r="AF165" s="11">
        <f t="shared" si="92"/>
        <v>0</v>
      </c>
      <c r="AG165" s="11">
        <f t="shared" si="96"/>
        <v>0</v>
      </c>
      <c r="AH165" s="81">
        <f t="shared" si="103"/>
        <v>0</v>
      </c>
      <c r="AI165" s="81">
        <f t="shared" si="104"/>
        <v>0</v>
      </c>
      <c r="AJ165" s="82">
        <f t="shared" si="98"/>
        <v>0</v>
      </c>
      <c r="AK165" s="118">
        <f t="shared" si="99"/>
        <v>0</v>
      </c>
      <c r="AL165" s="118">
        <f t="shared" si="100"/>
        <v>0</v>
      </c>
      <c r="AM165" s="120">
        <f>AK165*InputData!M165</f>
        <v>0</v>
      </c>
      <c r="AN165" s="123">
        <f>AK165*LifeTable!G165*InputData!N165*EXP(-InputData!$BT$5*(B165-InputData!$B$1))</f>
        <v>0</v>
      </c>
      <c r="AO165" s="1026">
        <f>C165*(1-Q165)*LifeTable!G165</f>
        <v>0</v>
      </c>
      <c r="AP165" s="1027">
        <f>R165*LifeTable!G165</f>
        <v>0</v>
      </c>
      <c r="AQ165" s="1026">
        <f>T165*(1-AH165)*LifeTable!P165</f>
        <v>0</v>
      </c>
      <c r="AR165" s="708">
        <f>AI165*LifeTable!P165</f>
        <v>0</v>
      </c>
      <c r="AS165" s="1028">
        <f>(AQ165-AO165)*EXP(-InputData!$BT$6*(B165-InputData!$B$1))</f>
        <v>0</v>
      </c>
      <c r="AT165" s="58">
        <f>(AR165-AP165)*EXP(-InputData!$BT$6*(B165-InputData!$B$1))</f>
        <v>0</v>
      </c>
      <c r="AU165">
        <v>59</v>
      </c>
    </row>
    <row r="166" spans="1:47">
      <c r="A166" t="s">
        <v>14</v>
      </c>
      <c r="B166">
        <f t="shared" si="97"/>
        <v>157</v>
      </c>
      <c r="C166" s="80">
        <f>InputData!K166*InputData!BY166</f>
        <v>0</v>
      </c>
      <c r="D166" s="81">
        <v>0</v>
      </c>
      <c r="E166" s="13">
        <f>InputData!L166*InputData!CD166</f>
        <v>0</v>
      </c>
      <c r="F166" s="90">
        <v>0</v>
      </c>
      <c r="G166" s="81">
        <f t="shared" si="80"/>
        <v>0</v>
      </c>
      <c r="H166" s="81">
        <f t="shared" si="93"/>
        <v>0</v>
      </c>
      <c r="I166" s="81">
        <f t="shared" si="81"/>
        <v>1</v>
      </c>
      <c r="J166" s="81">
        <f t="shared" si="82"/>
        <v>1</v>
      </c>
      <c r="K166" s="82">
        <f t="shared" si="71"/>
        <v>0</v>
      </c>
      <c r="L166" s="11">
        <f t="shared" si="79"/>
        <v>0</v>
      </c>
      <c r="M166" s="81">
        <f t="shared" si="72"/>
        <v>0</v>
      </c>
      <c r="N166" s="11">
        <f t="shared" si="83"/>
        <v>0</v>
      </c>
      <c r="O166" s="11">
        <f t="shared" si="84"/>
        <v>0</v>
      </c>
      <c r="P166" s="11">
        <f t="shared" si="94"/>
        <v>0</v>
      </c>
      <c r="Q166" s="81">
        <f t="shared" si="101"/>
        <v>0</v>
      </c>
      <c r="R166" s="81">
        <f t="shared" si="102"/>
        <v>0</v>
      </c>
      <c r="S166" s="596">
        <f>((Exposure!BG167*Exposure!BI167-1)*InputData!CH166+1)</f>
        <v>1</v>
      </c>
      <c r="T166" s="260">
        <f t="shared" si="95"/>
        <v>0</v>
      </c>
      <c r="U166" s="10">
        <f t="shared" si="85"/>
        <v>0</v>
      </c>
      <c r="V166" s="10">
        <f t="shared" si="86"/>
        <v>0</v>
      </c>
      <c r="W166" s="91">
        <f t="shared" si="87"/>
        <v>0</v>
      </c>
      <c r="X166" s="81">
        <f t="shared" si="88"/>
        <v>0</v>
      </c>
      <c r="Y166" s="81">
        <f t="shared" si="74"/>
        <v>0</v>
      </c>
      <c r="Z166" s="81">
        <f t="shared" si="89"/>
        <v>1</v>
      </c>
      <c r="AA166" s="81">
        <f t="shared" si="90"/>
        <v>1</v>
      </c>
      <c r="AB166" s="82">
        <f t="shared" si="75"/>
        <v>0</v>
      </c>
      <c r="AC166" s="11">
        <f t="shared" si="76"/>
        <v>0</v>
      </c>
      <c r="AD166" s="81">
        <f t="shared" si="77"/>
        <v>0</v>
      </c>
      <c r="AE166" s="11">
        <f t="shared" si="91"/>
        <v>0</v>
      </c>
      <c r="AF166" s="11">
        <f t="shared" si="92"/>
        <v>0</v>
      </c>
      <c r="AG166" s="11">
        <f t="shared" si="96"/>
        <v>0</v>
      </c>
      <c r="AH166" s="81">
        <f t="shared" si="103"/>
        <v>0</v>
      </c>
      <c r="AI166" s="81">
        <f t="shared" si="104"/>
        <v>0</v>
      </c>
      <c r="AJ166" s="82">
        <f t="shared" si="98"/>
        <v>0</v>
      </c>
      <c r="AK166" s="118">
        <f t="shared" si="99"/>
        <v>0</v>
      </c>
      <c r="AL166" s="118">
        <f t="shared" si="100"/>
        <v>0</v>
      </c>
      <c r="AM166" s="120">
        <f>AK166*InputData!M166</f>
        <v>0</v>
      </c>
      <c r="AN166" s="123">
        <f>AK166*LifeTable!G166*InputData!N166*EXP(-InputData!$BT$5*(B166-InputData!$B$1))</f>
        <v>0</v>
      </c>
      <c r="AO166" s="1026">
        <f>C166*(1-Q166)*LifeTable!G166</f>
        <v>0</v>
      </c>
      <c r="AP166" s="1027">
        <f>R166*LifeTable!G166</f>
        <v>0</v>
      </c>
      <c r="AQ166" s="1026">
        <f>T166*(1-AH166)*LifeTable!P166</f>
        <v>0</v>
      </c>
      <c r="AR166" s="708">
        <f>AI166*LifeTable!P166</f>
        <v>0</v>
      </c>
      <c r="AS166" s="1028">
        <f>(AQ166-AO166)*EXP(-InputData!$BT$6*(B166-InputData!$B$1))</f>
        <v>0</v>
      </c>
      <c r="AT166" s="58">
        <f>(AR166-AP166)*EXP(-InputData!$BT$6*(B166-InputData!$B$1))</f>
        <v>0</v>
      </c>
      <c r="AU166">
        <v>60</v>
      </c>
    </row>
    <row r="167" spans="1:47">
      <c r="A167" t="s">
        <v>14</v>
      </c>
      <c r="B167">
        <f t="shared" si="97"/>
        <v>158</v>
      </c>
      <c r="C167" s="80">
        <f>InputData!K167*InputData!BY167</f>
        <v>0</v>
      </c>
      <c r="D167" s="81">
        <v>0</v>
      </c>
      <c r="E167" s="13">
        <f>InputData!L167*InputData!CD167</f>
        <v>0</v>
      </c>
      <c r="F167" s="90">
        <v>0</v>
      </c>
      <c r="G167" s="81">
        <f t="shared" si="80"/>
        <v>0</v>
      </c>
      <c r="H167" s="81">
        <f t="shared" si="93"/>
        <v>0</v>
      </c>
      <c r="I167" s="81">
        <f t="shared" si="81"/>
        <v>1</v>
      </c>
      <c r="J167" s="81">
        <f t="shared" si="82"/>
        <v>1</v>
      </c>
      <c r="K167" s="82">
        <f t="shared" si="71"/>
        <v>0</v>
      </c>
      <c r="L167" s="11">
        <f t="shared" si="79"/>
        <v>0</v>
      </c>
      <c r="M167" s="81">
        <f t="shared" si="72"/>
        <v>0</v>
      </c>
      <c r="N167" s="11">
        <f t="shared" si="83"/>
        <v>0</v>
      </c>
      <c r="O167" s="11">
        <f t="shared" si="84"/>
        <v>0</v>
      </c>
      <c r="P167" s="11">
        <f t="shared" si="94"/>
        <v>0</v>
      </c>
      <c r="Q167" s="81">
        <f t="shared" si="101"/>
        <v>0</v>
      </c>
      <c r="R167" s="81">
        <f t="shared" si="102"/>
        <v>0</v>
      </c>
      <c r="S167" s="596">
        <f>((Exposure!BG168*Exposure!BI168-1)*InputData!CH167+1)</f>
        <v>1</v>
      </c>
      <c r="T167" s="260">
        <f t="shared" si="95"/>
        <v>0</v>
      </c>
      <c r="U167" s="10">
        <f t="shared" si="85"/>
        <v>0</v>
      </c>
      <c r="V167" s="10">
        <f t="shared" si="86"/>
        <v>0</v>
      </c>
      <c r="W167" s="91">
        <f t="shared" si="87"/>
        <v>0</v>
      </c>
      <c r="X167" s="81">
        <f t="shared" si="88"/>
        <v>0</v>
      </c>
      <c r="Y167" s="81">
        <f t="shared" si="74"/>
        <v>0</v>
      </c>
      <c r="Z167" s="81">
        <f t="shared" si="89"/>
        <v>1</v>
      </c>
      <c r="AA167" s="81">
        <f t="shared" si="90"/>
        <v>1</v>
      </c>
      <c r="AB167" s="82">
        <f t="shared" si="75"/>
        <v>0</v>
      </c>
      <c r="AC167" s="11">
        <f t="shared" si="76"/>
        <v>0</v>
      </c>
      <c r="AD167" s="81">
        <f t="shared" si="77"/>
        <v>0</v>
      </c>
      <c r="AE167" s="11">
        <f t="shared" si="91"/>
        <v>0</v>
      </c>
      <c r="AF167" s="11">
        <f t="shared" si="92"/>
        <v>0</v>
      </c>
      <c r="AG167" s="11">
        <f t="shared" si="96"/>
        <v>0</v>
      </c>
      <c r="AH167" s="81">
        <f t="shared" si="103"/>
        <v>0</v>
      </c>
      <c r="AI167" s="81">
        <f t="shared" si="104"/>
        <v>0</v>
      </c>
      <c r="AJ167" s="82">
        <f t="shared" si="98"/>
        <v>0</v>
      </c>
      <c r="AK167" s="118">
        <f t="shared" si="99"/>
        <v>0</v>
      </c>
      <c r="AL167" s="118">
        <f t="shared" si="100"/>
        <v>0</v>
      </c>
      <c r="AM167" s="120">
        <f>AK167*InputData!M167</f>
        <v>0</v>
      </c>
      <c r="AN167" s="123">
        <f>AK167*LifeTable!G167*InputData!N167*EXP(-InputData!$BT$5*(B167-InputData!$B$1))</f>
        <v>0</v>
      </c>
      <c r="AO167" s="1026">
        <f>C167*(1-Q167)*LifeTable!G167</f>
        <v>0</v>
      </c>
      <c r="AP167" s="1027">
        <f>R167*LifeTable!G167</f>
        <v>0</v>
      </c>
      <c r="AQ167" s="1026">
        <f>T167*(1-AH167)*LifeTable!P167</f>
        <v>0</v>
      </c>
      <c r="AR167" s="708">
        <f>AI167*LifeTable!P167</f>
        <v>0</v>
      </c>
      <c r="AS167" s="1028">
        <f>(AQ167-AO167)*EXP(-InputData!$BT$6*(B167-InputData!$B$1))</f>
        <v>0</v>
      </c>
      <c r="AT167" s="58">
        <f>(AR167-AP167)*EXP(-InputData!$BT$6*(B167-InputData!$B$1))</f>
        <v>0</v>
      </c>
      <c r="AU167">
        <v>61</v>
      </c>
    </row>
    <row r="168" spans="1:47">
      <c r="A168" t="s">
        <v>14</v>
      </c>
      <c r="B168">
        <f t="shared" si="97"/>
        <v>159</v>
      </c>
      <c r="C168" s="80">
        <f>InputData!K168*InputData!BY168</f>
        <v>0</v>
      </c>
      <c r="D168" s="81">
        <v>0</v>
      </c>
      <c r="E168" s="13">
        <f>InputData!L168*InputData!CD168</f>
        <v>0</v>
      </c>
      <c r="F168" s="90">
        <v>0</v>
      </c>
      <c r="G168" s="81">
        <f t="shared" si="80"/>
        <v>0</v>
      </c>
      <c r="H168" s="81">
        <f t="shared" si="93"/>
        <v>0</v>
      </c>
      <c r="I168" s="81">
        <f t="shared" si="81"/>
        <v>1</v>
      </c>
      <c r="J168" s="81">
        <f t="shared" si="82"/>
        <v>1</v>
      </c>
      <c r="K168" s="82">
        <f t="shared" si="71"/>
        <v>0</v>
      </c>
      <c r="L168" s="11">
        <f t="shared" si="79"/>
        <v>0</v>
      </c>
      <c r="M168" s="81">
        <f t="shared" si="72"/>
        <v>0</v>
      </c>
      <c r="N168" s="11">
        <f t="shared" si="83"/>
        <v>0</v>
      </c>
      <c r="O168" s="11">
        <f t="shared" si="84"/>
        <v>0</v>
      </c>
      <c r="P168" s="11">
        <f t="shared" si="94"/>
        <v>0</v>
      </c>
      <c r="Q168" s="81">
        <f t="shared" si="101"/>
        <v>0</v>
      </c>
      <c r="R168" s="81">
        <f t="shared" si="102"/>
        <v>0</v>
      </c>
      <c r="S168" s="596">
        <f>((Exposure!BG169*Exposure!BI169-1)*InputData!CH168+1)</f>
        <v>1</v>
      </c>
      <c r="T168" s="260">
        <f t="shared" si="95"/>
        <v>0</v>
      </c>
      <c r="U168" s="10">
        <f t="shared" si="85"/>
        <v>0</v>
      </c>
      <c r="V168" s="10">
        <f t="shared" si="86"/>
        <v>0</v>
      </c>
      <c r="W168" s="91">
        <f t="shared" si="87"/>
        <v>0</v>
      </c>
      <c r="X168" s="81">
        <f t="shared" si="88"/>
        <v>0</v>
      </c>
      <c r="Y168" s="81">
        <f t="shared" si="74"/>
        <v>0</v>
      </c>
      <c r="Z168" s="81">
        <f t="shared" si="89"/>
        <v>1</v>
      </c>
      <c r="AA168" s="81">
        <f t="shared" si="90"/>
        <v>1</v>
      </c>
      <c r="AB168" s="82">
        <f t="shared" si="75"/>
        <v>0</v>
      </c>
      <c r="AC168" s="11">
        <f t="shared" si="76"/>
        <v>0</v>
      </c>
      <c r="AD168" s="81">
        <f t="shared" si="77"/>
        <v>0</v>
      </c>
      <c r="AE168" s="11">
        <f t="shared" si="91"/>
        <v>0</v>
      </c>
      <c r="AF168" s="11">
        <f t="shared" si="92"/>
        <v>0</v>
      </c>
      <c r="AG168" s="11">
        <f t="shared" si="96"/>
        <v>0</v>
      </c>
      <c r="AH168" s="81">
        <f t="shared" si="103"/>
        <v>0</v>
      </c>
      <c r="AI168" s="81">
        <f t="shared" si="104"/>
        <v>0</v>
      </c>
      <c r="AJ168" s="82">
        <f t="shared" si="98"/>
        <v>0</v>
      </c>
      <c r="AK168" s="118">
        <f t="shared" si="99"/>
        <v>0</v>
      </c>
      <c r="AL168" s="118">
        <f t="shared" si="100"/>
        <v>0</v>
      </c>
      <c r="AM168" s="120">
        <f>AK168*InputData!M168</f>
        <v>0</v>
      </c>
      <c r="AN168" s="123">
        <f>AK168*LifeTable!G168*InputData!N168*EXP(-InputData!$BT$5*(B168-InputData!$B$1))</f>
        <v>0</v>
      </c>
      <c r="AO168" s="1026">
        <f>C168*(1-Q168)*LifeTable!G168</f>
        <v>0</v>
      </c>
      <c r="AP168" s="1027">
        <f>R168*LifeTable!G168</f>
        <v>0</v>
      </c>
      <c r="AQ168" s="1026">
        <f>T168*(1-AH168)*LifeTable!P168</f>
        <v>0</v>
      </c>
      <c r="AR168" s="708">
        <f>AI168*LifeTable!P168</f>
        <v>0</v>
      </c>
      <c r="AS168" s="1028">
        <f>(AQ168-AO168)*EXP(-InputData!$BT$6*(B168-InputData!$B$1))</f>
        <v>0</v>
      </c>
      <c r="AT168" s="58">
        <f>(AR168-AP168)*EXP(-InputData!$BT$6*(B168-InputData!$B$1))</f>
        <v>0</v>
      </c>
      <c r="AU168">
        <v>62</v>
      </c>
    </row>
    <row r="169" spans="1:47">
      <c r="A169" t="s">
        <v>14</v>
      </c>
      <c r="B169">
        <f t="shared" si="97"/>
        <v>160</v>
      </c>
      <c r="C169" s="80">
        <f>InputData!K169*InputData!BY169</f>
        <v>0</v>
      </c>
      <c r="D169" s="81">
        <v>0</v>
      </c>
      <c r="E169" s="13">
        <f>InputData!L169*InputData!CD169</f>
        <v>0</v>
      </c>
      <c r="F169" s="90">
        <v>0</v>
      </c>
      <c r="G169" s="81">
        <f t="shared" si="80"/>
        <v>0</v>
      </c>
      <c r="H169" s="81">
        <f t="shared" si="93"/>
        <v>0</v>
      </c>
      <c r="I169" s="81">
        <f t="shared" si="81"/>
        <v>1</v>
      </c>
      <c r="J169" s="81">
        <f t="shared" si="82"/>
        <v>1</v>
      </c>
      <c r="K169" s="82">
        <f t="shared" si="71"/>
        <v>0</v>
      </c>
      <c r="L169" s="11">
        <f t="shared" si="79"/>
        <v>0</v>
      </c>
      <c r="M169" s="81">
        <f t="shared" si="72"/>
        <v>0</v>
      </c>
      <c r="N169" s="11">
        <f t="shared" si="83"/>
        <v>0</v>
      </c>
      <c r="O169" s="11">
        <f t="shared" si="84"/>
        <v>0</v>
      </c>
      <c r="P169" s="11">
        <f t="shared" si="94"/>
        <v>0</v>
      </c>
      <c r="Q169" s="81">
        <f t="shared" si="101"/>
        <v>0</v>
      </c>
      <c r="R169" s="81">
        <f t="shared" si="102"/>
        <v>0</v>
      </c>
      <c r="S169" s="596">
        <f>((Exposure!BG170*Exposure!BI170-1)*InputData!CH169+1)</f>
        <v>1</v>
      </c>
      <c r="T169" s="260">
        <f t="shared" si="95"/>
        <v>0</v>
      </c>
      <c r="U169" s="10">
        <f t="shared" si="85"/>
        <v>0</v>
      </c>
      <c r="V169" s="10">
        <f t="shared" si="86"/>
        <v>0</v>
      </c>
      <c r="W169" s="91">
        <f t="shared" si="87"/>
        <v>0</v>
      </c>
      <c r="X169" s="81">
        <f t="shared" si="88"/>
        <v>0</v>
      </c>
      <c r="Y169" s="81">
        <f t="shared" si="74"/>
        <v>0</v>
      </c>
      <c r="Z169" s="81">
        <f t="shared" si="89"/>
        <v>1</v>
      </c>
      <c r="AA169" s="81">
        <f t="shared" si="90"/>
        <v>1</v>
      </c>
      <c r="AB169" s="82">
        <f t="shared" si="75"/>
        <v>0</v>
      </c>
      <c r="AC169" s="11">
        <f t="shared" si="76"/>
        <v>0</v>
      </c>
      <c r="AD169" s="81">
        <f t="shared" si="77"/>
        <v>0</v>
      </c>
      <c r="AE169" s="11">
        <f t="shared" si="91"/>
        <v>0</v>
      </c>
      <c r="AF169" s="11">
        <f t="shared" si="92"/>
        <v>0</v>
      </c>
      <c r="AG169" s="11">
        <f t="shared" si="96"/>
        <v>0</v>
      </c>
      <c r="AH169" s="81">
        <f t="shared" si="103"/>
        <v>0</v>
      </c>
      <c r="AI169" s="81">
        <f t="shared" si="104"/>
        <v>0</v>
      </c>
      <c r="AJ169" s="82">
        <f t="shared" si="98"/>
        <v>0</v>
      </c>
      <c r="AK169" s="118">
        <f t="shared" si="99"/>
        <v>0</v>
      </c>
      <c r="AL169" s="118">
        <f t="shared" si="100"/>
        <v>0</v>
      </c>
      <c r="AM169" s="120">
        <f>AK169*InputData!M169</f>
        <v>0</v>
      </c>
      <c r="AN169" s="123">
        <f>AK169*LifeTable!G169*InputData!N169*EXP(-InputData!$BT$5*(B169-InputData!$B$1))</f>
        <v>0</v>
      </c>
      <c r="AO169" s="1026">
        <f>C169*(1-Q169)*LifeTable!G169</f>
        <v>0</v>
      </c>
      <c r="AP169" s="1027">
        <f>R169*LifeTable!G169</f>
        <v>0</v>
      </c>
      <c r="AQ169" s="1026">
        <f>T169*(1-AH169)*LifeTable!P169</f>
        <v>0</v>
      </c>
      <c r="AR169" s="708">
        <f>AI169*LifeTable!P169</f>
        <v>0</v>
      </c>
      <c r="AS169" s="1028">
        <f>(AQ169-AO169)*EXP(-InputData!$BT$6*(B169-InputData!$B$1))</f>
        <v>0</v>
      </c>
      <c r="AT169" s="58">
        <f>(AR169-AP169)*EXP(-InputData!$BT$6*(B169-InputData!$B$1))</f>
        <v>0</v>
      </c>
      <c r="AU169">
        <v>63</v>
      </c>
    </row>
    <row r="170" spans="1:47">
      <c r="A170" t="s">
        <v>14</v>
      </c>
      <c r="B170">
        <f t="shared" si="97"/>
        <v>161</v>
      </c>
      <c r="C170" s="80">
        <f>InputData!K170*InputData!BY170</f>
        <v>0</v>
      </c>
      <c r="D170" s="81">
        <v>0</v>
      </c>
      <c r="E170" s="13">
        <f>InputData!L170*InputData!CD170</f>
        <v>0</v>
      </c>
      <c r="F170" s="90">
        <v>0</v>
      </c>
      <c r="G170" s="81">
        <f t="shared" si="80"/>
        <v>0</v>
      </c>
      <c r="H170" s="81">
        <f t="shared" si="93"/>
        <v>0</v>
      </c>
      <c r="I170" s="81">
        <f t="shared" si="81"/>
        <v>1</v>
      </c>
      <c r="J170" s="81">
        <f t="shared" si="82"/>
        <v>1</v>
      </c>
      <c r="K170" s="82">
        <f t="shared" si="71"/>
        <v>0</v>
      </c>
      <c r="L170" s="11">
        <f t="shared" si="79"/>
        <v>0</v>
      </c>
      <c r="M170" s="81">
        <f t="shared" si="72"/>
        <v>0</v>
      </c>
      <c r="N170" s="11">
        <f t="shared" si="83"/>
        <v>0</v>
      </c>
      <c r="O170" s="11">
        <f t="shared" si="84"/>
        <v>0</v>
      </c>
      <c r="P170" s="11">
        <f t="shared" si="94"/>
        <v>0</v>
      </c>
      <c r="Q170" s="81">
        <f t="shared" ref="Q170:Q201" si="105">IF(ISERROR(0.5*(L170+L171)/P170),0,0.5*(L170+L171)/P170)</f>
        <v>0</v>
      </c>
      <c r="R170" s="81">
        <f t="shared" ref="R170:R205" si="106">IF(ISERROR((M171-M170)/P170),0,(M171-M170)/P170)</f>
        <v>0</v>
      </c>
      <c r="S170" s="596">
        <f>((Exposure!BG171*Exposure!BI171-1)*InputData!CH170+1)</f>
        <v>1</v>
      </c>
      <c r="T170" s="260">
        <f t="shared" si="95"/>
        <v>0</v>
      </c>
      <c r="U170" s="10">
        <f t="shared" si="85"/>
        <v>0</v>
      </c>
      <c r="V170" s="10">
        <f t="shared" si="86"/>
        <v>0</v>
      </c>
      <c r="W170" s="91">
        <f t="shared" si="87"/>
        <v>0</v>
      </c>
      <c r="X170" s="81">
        <f t="shared" si="88"/>
        <v>0</v>
      </c>
      <c r="Y170" s="81">
        <f t="shared" si="74"/>
        <v>0</v>
      </c>
      <c r="Z170" s="81">
        <f t="shared" si="89"/>
        <v>1</v>
      </c>
      <c r="AA170" s="81">
        <f t="shared" si="90"/>
        <v>1</v>
      </c>
      <c r="AB170" s="82">
        <f t="shared" si="75"/>
        <v>0</v>
      </c>
      <c r="AC170" s="11">
        <f t="shared" si="76"/>
        <v>0</v>
      </c>
      <c r="AD170" s="81">
        <f t="shared" si="77"/>
        <v>0</v>
      </c>
      <c r="AE170" s="11">
        <f t="shared" si="91"/>
        <v>0</v>
      </c>
      <c r="AF170" s="11">
        <f t="shared" si="92"/>
        <v>0</v>
      </c>
      <c r="AG170" s="11">
        <f t="shared" si="96"/>
        <v>0</v>
      </c>
      <c r="AH170" s="81">
        <f t="shared" ref="AH170:AH201" si="107">IF(ISERROR(0.5*(AC170+AC171)/AG170),0,0.5*(AC170+AC171)/AG170)</f>
        <v>0</v>
      </c>
      <c r="AI170" s="81">
        <f t="shared" ref="AI170:AI205" si="108">IF(ISERROR((AD171-AD170)/AG170),0,(AD171-AD170)/AG170)</f>
        <v>0</v>
      </c>
      <c r="AJ170" s="82">
        <f t="shared" si="98"/>
        <v>0</v>
      </c>
      <c r="AK170" s="118">
        <f t="shared" si="99"/>
        <v>0</v>
      </c>
      <c r="AL170" s="118">
        <f t="shared" si="100"/>
        <v>0</v>
      </c>
      <c r="AM170" s="120">
        <f>AK170*InputData!M170</f>
        <v>0</v>
      </c>
      <c r="AN170" s="123">
        <f>AK170*LifeTable!G170*InputData!N170*EXP(-InputData!$BT$5*(B170-InputData!$B$1))</f>
        <v>0</v>
      </c>
      <c r="AO170" s="1026">
        <f>C170*(1-Q170)*LifeTable!G170</f>
        <v>0</v>
      </c>
      <c r="AP170" s="1027">
        <f>R170*LifeTable!G170</f>
        <v>0</v>
      </c>
      <c r="AQ170" s="1026">
        <f>T170*(1-AH170)*LifeTable!P170</f>
        <v>0</v>
      </c>
      <c r="AR170" s="708">
        <f>AI170*LifeTable!P170</f>
        <v>0</v>
      </c>
      <c r="AS170" s="1028">
        <f>(AQ170-AO170)*EXP(-InputData!$BT$6*(B170-InputData!$B$1))</f>
        <v>0</v>
      </c>
      <c r="AT170" s="58">
        <f>(AR170-AP170)*EXP(-InputData!$BT$6*(B170-InputData!$B$1))</f>
        <v>0</v>
      </c>
      <c r="AU170">
        <v>64</v>
      </c>
    </row>
    <row r="171" spans="1:47">
      <c r="A171" t="s">
        <v>14</v>
      </c>
      <c r="B171">
        <f t="shared" si="97"/>
        <v>162</v>
      </c>
      <c r="C171" s="80">
        <f>InputData!K171*InputData!BY171</f>
        <v>0</v>
      </c>
      <c r="D171" s="81">
        <v>0</v>
      </c>
      <c r="E171" s="13">
        <f>InputData!L171*InputData!CD171</f>
        <v>0</v>
      </c>
      <c r="F171" s="90">
        <v>0</v>
      </c>
      <c r="G171" s="81">
        <f t="shared" si="80"/>
        <v>0</v>
      </c>
      <c r="H171" s="81">
        <f t="shared" si="93"/>
        <v>0</v>
      </c>
      <c r="I171" s="81">
        <f t="shared" si="81"/>
        <v>1</v>
      </c>
      <c r="J171" s="81">
        <f t="shared" si="82"/>
        <v>1</v>
      </c>
      <c r="K171" s="82">
        <f t="shared" ref="K171:K206" si="109">IF($B171&gt;100,0,IF(H170&gt;0.0000000001,(2*(J170-I170)*(K170*(E170+D170+F170)+L170*D170)+K170*(J170*(H170-G170)+I170*(H170+G170)))/(2*H170),K170))</f>
        <v>0</v>
      </c>
      <c r="L171" s="11">
        <f t="shared" ref="L171:L206" si="110">IF($B171&gt;100,0,IF(H170&gt;0.0000000001,-((J170-I170)*(2*((E170+D170+F170)*(K170+L170)-G170*K170+F170*K170)-L170*G170)-L170*H170*(J170+I170))/(2*H170),L170))</f>
        <v>0</v>
      </c>
      <c r="M171" s="81">
        <f t="shared" ref="M171:M206" si="111">IF($B171&gt;100,0,IF(H170&gt;0.0000000001,((2*(L170*(E170+F170)+K170*F170)-G170*(K170+L170))*(J170-I170)-H170*(K170+L170)*(J170+I170)+2*H170*(K170+L170+M170))/(2*H170),M170))</f>
        <v>0</v>
      </c>
      <c r="N171" s="11">
        <f t="shared" si="83"/>
        <v>0</v>
      </c>
      <c r="O171" s="11">
        <f t="shared" si="84"/>
        <v>0</v>
      </c>
      <c r="P171" s="11">
        <f t="shared" si="94"/>
        <v>0</v>
      </c>
      <c r="Q171" s="81">
        <f t="shared" si="105"/>
        <v>0</v>
      </c>
      <c r="R171" s="81">
        <f t="shared" si="106"/>
        <v>0</v>
      </c>
      <c r="S171" s="596">
        <f>((Exposure!BG172*Exposure!BI172-1)*InputData!CH171+1)</f>
        <v>1</v>
      </c>
      <c r="T171" s="260">
        <f t="shared" si="95"/>
        <v>0</v>
      </c>
      <c r="U171" s="10">
        <f t="shared" si="85"/>
        <v>0</v>
      </c>
      <c r="V171" s="10">
        <f t="shared" si="86"/>
        <v>0</v>
      </c>
      <c r="W171" s="91">
        <f t="shared" si="87"/>
        <v>0</v>
      </c>
      <c r="X171" s="81">
        <f t="shared" si="88"/>
        <v>0</v>
      </c>
      <c r="Y171" s="81">
        <f t="shared" ref="Y171:Y206" si="112">SQRT((T171-V171)*(T171-V171))</f>
        <v>0</v>
      </c>
      <c r="Z171" s="81">
        <f t="shared" si="89"/>
        <v>1</v>
      </c>
      <c r="AA171" s="81">
        <f t="shared" si="90"/>
        <v>1</v>
      </c>
      <c r="AB171" s="82">
        <f t="shared" ref="AB171:AB206" si="113">IF($B171&gt;100,0,IF(Y170&gt;0.0000000001,(2*(AA170-Z170)*(AB170*(V170+U170+W170)+AC170*U170)+AB170*(AA170*(Y170-X170)+Z170*(Y170+X170)))/(2*Y170),AB170))</f>
        <v>0</v>
      </c>
      <c r="AC171" s="11">
        <f t="shared" ref="AC171:AC206" si="114">IF($B171&gt;100,0,IF(Y170&gt;0.0000000001,-((AA170-Z170)*(2*((V170+U170+W170)*(AB170+AC170)-X170*AB170+W170*AB170)-AC170*X170)-AC170*Y170*(AA170+Z170))/(2*Y170),AC170))</f>
        <v>0</v>
      </c>
      <c r="AD171" s="81">
        <f t="shared" ref="AD171:AD206" si="115">IF($B171&gt;100,0,IF(Y170&gt;0.0000000001,((2*(AC170*(V170+W170)+AB170*W170)-X170*(AB170+AC170))*(AA170-Z170)-Y170*(AB170+AC170)*(AA170+Z170)+2*Y170*(AB170+AC170+AD170))/(2*Y170),AD170))</f>
        <v>0</v>
      </c>
      <c r="AE171" s="11">
        <f t="shared" si="91"/>
        <v>0</v>
      </c>
      <c r="AF171" s="11">
        <f t="shared" si="92"/>
        <v>0</v>
      </c>
      <c r="AG171" s="11">
        <f t="shared" si="96"/>
        <v>0</v>
      </c>
      <c r="AH171" s="81">
        <f t="shared" si="107"/>
        <v>0</v>
      </c>
      <c r="AI171" s="81">
        <f t="shared" si="108"/>
        <v>0</v>
      </c>
      <c r="AJ171" s="82">
        <f t="shared" si="98"/>
        <v>0</v>
      </c>
      <c r="AK171" s="118">
        <f t="shared" si="99"/>
        <v>0</v>
      </c>
      <c r="AL171" s="118">
        <f t="shared" si="100"/>
        <v>0</v>
      </c>
      <c r="AM171" s="120">
        <f>AK171*InputData!M171</f>
        <v>0</v>
      </c>
      <c r="AN171" s="123">
        <f>AK171*LifeTable!G171*InputData!N171*EXP(-InputData!$BT$5*(B171-InputData!$B$1))</f>
        <v>0</v>
      </c>
      <c r="AO171" s="1026">
        <f>C171*(1-Q171)*LifeTable!G171</f>
        <v>0</v>
      </c>
      <c r="AP171" s="1027">
        <f>R171*LifeTable!G171</f>
        <v>0</v>
      </c>
      <c r="AQ171" s="1026">
        <f>T171*(1-AH171)*LifeTable!P171</f>
        <v>0</v>
      </c>
      <c r="AR171" s="708">
        <f>AI171*LifeTable!P171</f>
        <v>0</v>
      </c>
      <c r="AS171" s="1028">
        <f>(AQ171-AO171)*EXP(-InputData!$BT$6*(B171-InputData!$B$1))</f>
        <v>0</v>
      </c>
      <c r="AT171" s="58">
        <f>(AR171-AP171)*EXP(-InputData!$BT$6*(B171-InputData!$B$1))</f>
        <v>0</v>
      </c>
      <c r="AU171">
        <v>65</v>
      </c>
    </row>
    <row r="172" spans="1:47">
      <c r="A172" t="s">
        <v>14</v>
      </c>
      <c r="B172">
        <f t="shared" si="97"/>
        <v>163</v>
      </c>
      <c r="C172" s="80">
        <f>InputData!K172*InputData!BY172</f>
        <v>0</v>
      </c>
      <c r="D172" s="81">
        <v>0</v>
      </c>
      <c r="E172" s="13">
        <f>InputData!L172*InputData!CD172</f>
        <v>0</v>
      </c>
      <c r="F172" s="90">
        <v>0</v>
      </c>
      <c r="G172" s="81">
        <f t="shared" si="80"/>
        <v>0</v>
      </c>
      <c r="H172" s="81">
        <f t="shared" si="93"/>
        <v>0</v>
      </c>
      <c r="I172" s="81">
        <f t="shared" si="81"/>
        <v>1</v>
      </c>
      <c r="J172" s="81">
        <f t="shared" si="82"/>
        <v>1</v>
      </c>
      <c r="K172" s="82">
        <f t="shared" si="109"/>
        <v>0</v>
      </c>
      <c r="L172" s="11">
        <f t="shared" si="110"/>
        <v>0</v>
      </c>
      <c r="M172" s="81">
        <f t="shared" si="111"/>
        <v>0</v>
      </c>
      <c r="N172" s="11">
        <f t="shared" si="83"/>
        <v>0</v>
      </c>
      <c r="O172" s="11">
        <f t="shared" si="84"/>
        <v>0</v>
      </c>
      <c r="P172" s="11">
        <f t="shared" si="94"/>
        <v>0</v>
      </c>
      <c r="Q172" s="81">
        <f t="shared" si="105"/>
        <v>0</v>
      </c>
      <c r="R172" s="81">
        <f t="shared" si="106"/>
        <v>0</v>
      </c>
      <c r="S172" s="596">
        <f>((Exposure!BG173*Exposure!BI173-1)*InputData!CH172+1)</f>
        <v>1</v>
      </c>
      <c r="T172" s="260">
        <f t="shared" si="95"/>
        <v>0</v>
      </c>
      <c r="U172" s="10">
        <f t="shared" si="85"/>
        <v>0</v>
      </c>
      <c r="V172" s="10">
        <f t="shared" si="86"/>
        <v>0</v>
      </c>
      <c r="W172" s="91">
        <f t="shared" si="87"/>
        <v>0</v>
      </c>
      <c r="X172" s="81">
        <f t="shared" si="88"/>
        <v>0</v>
      </c>
      <c r="Y172" s="81">
        <f t="shared" si="112"/>
        <v>0</v>
      </c>
      <c r="Z172" s="81">
        <f t="shared" si="89"/>
        <v>1</v>
      </c>
      <c r="AA172" s="81">
        <f t="shared" si="90"/>
        <v>1</v>
      </c>
      <c r="AB172" s="82">
        <f t="shared" si="113"/>
        <v>0</v>
      </c>
      <c r="AC172" s="11">
        <f t="shared" si="114"/>
        <v>0</v>
      </c>
      <c r="AD172" s="81">
        <f t="shared" si="115"/>
        <v>0</v>
      </c>
      <c r="AE172" s="11">
        <f t="shared" si="91"/>
        <v>0</v>
      </c>
      <c r="AF172" s="11">
        <f t="shared" si="92"/>
        <v>0</v>
      </c>
      <c r="AG172" s="11">
        <f t="shared" si="96"/>
        <v>0</v>
      </c>
      <c r="AH172" s="81">
        <f t="shared" si="107"/>
        <v>0</v>
      </c>
      <c r="AI172" s="81">
        <f t="shared" si="108"/>
        <v>0</v>
      </c>
      <c r="AJ172" s="82">
        <f t="shared" si="98"/>
        <v>0</v>
      </c>
      <c r="AK172" s="118">
        <f t="shared" si="99"/>
        <v>0</v>
      </c>
      <c r="AL172" s="118">
        <f t="shared" si="100"/>
        <v>0</v>
      </c>
      <c r="AM172" s="120">
        <f>AK172*InputData!M172</f>
        <v>0</v>
      </c>
      <c r="AN172" s="123">
        <f>AK172*LifeTable!G172*InputData!N172*EXP(-InputData!$BT$5*(B172-InputData!$B$1))</f>
        <v>0</v>
      </c>
      <c r="AO172" s="1026">
        <f>C172*(1-Q172)*LifeTable!G172</f>
        <v>0</v>
      </c>
      <c r="AP172" s="1027">
        <f>R172*LifeTable!G172</f>
        <v>0</v>
      </c>
      <c r="AQ172" s="1026">
        <f>T172*(1-AH172)*LifeTable!P172</f>
        <v>0</v>
      </c>
      <c r="AR172" s="708">
        <f>AI172*LifeTable!P172</f>
        <v>0</v>
      </c>
      <c r="AS172" s="1028">
        <f>(AQ172-AO172)*EXP(-InputData!$BT$6*(B172-InputData!$B$1))</f>
        <v>0</v>
      </c>
      <c r="AT172" s="58">
        <f>(AR172-AP172)*EXP(-InputData!$BT$6*(B172-InputData!$B$1))</f>
        <v>0</v>
      </c>
      <c r="AU172">
        <v>66</v>
      </c>
    </row>
    <row r="173" spans="1:47">
      <c r="A173" t="s">
        <v>14</v>
      </c>
      <c r="B173">
        <f t="shared" si="97"/>
        <v>164</v>
      </c>
      <c r="C173" s="80">
        <f>InputData!K173*InputData!BY173</f>
        <v>0</v>
      </c>
      <c r="D173" s="81">
        <v>0</v>
      </c>
      <c r="E173" s="13">
        <f>InputData!L173*InputData!CD173</f>
        <v>0</v>
      </c>
      <c r="F173" s="90">
        <v>0</v>
      </c>
      <c r="G173" s="81">
        <f t="shared" si="80"/>
        <v>0</v>
      </c>
      <c r="H173" s="81">
        <f t="shared" si="93"/>
        <v>0</v>
      </c>
      <c r="I173" s="81">
        <f t="shared" si="81"/>
        <v>1</v>
      </c>
      <c r="J173" s="81">
        <f t="shared" si="82"/>
        <v>1</v>
      </c>
      <c r="K173" s="82">
        <f t="shared" si="109"/>
        <v>0</v>
      </c>
      <c r="L173" s="11">
        <f t="shared" si="110"/>
        <v>0</v>
      </c>
      <c r="M173" s="81">
        <f t="shared" si="111"/>
        <v>0</v>
      </c>
      <c r="N173" s="11">
        <f t="shared" si="83"/>
        <v>0</v>
      </c>
      <c r="O173" s="11">
        <f t="shared" si="84"/>
        <v>0</v>
      </c>
      <c r="P173" s="11">
        <f t="shared" si="94"/>
        <v>0</v>
      </c>
      <c r="Q173" s="81">
        <f t="shared" si="105"/>
        <v>0</v>
      </c>
      <c r="R173" s="81">
        <f t="shared" si="106"/>
        <v>0</v>
      </c>
      <c r="S173" s="596">
        <f>((Exposure!BG174*Exposure!BI174-1)*InputData!CH173+1)</f>
        <v>1</v>
      </c>
      <c r="T173" s="260">
        <f t="shared" si="95"/>
        <v>0</v>
      </c>
      <c r="U173" s="10">
        <f t="shared" si="85"/>
        <v>0</v>
      </c>
      <c r="V173" s="10">
        <f t="shared" si="86"/>
        <v>0</v>
      </c>
      <c r="W173" s="91">
        <f t="shared" si="87"/>
        <v>0</v>
      </c>
      <c r="X173" s="81">
        <f t="shared" si="88"/>
        <v>0</v>
      </c>
      <c r="Y173" s="81">
        <f t="shared" si="112"/>
        <v>0</v>
      </c>
      <c r="Z173" s="81">
        <f t="shared" si="89"/>
        <v>1</v>
      </c>
      <c r="AA173" s="81">
        <f t="shared" si="90"/>
        <v>1</v>
      </c>
      <c r="AB173" s="82">
        <f t="shared" si="113"/>
        <v>0</v>
      </c>
      <c r="AC173" s="11">
        <f t="shared" si="114"/>
        <v>0</v>
      </c>
      <c r="AD173" s="81">
        <f t="shared" si="115"/>
        <v>0</v>
      </c>
      <c r="AE173" s="11">
        <f t="shared" si="91"/>
        <v>0</v>
      </c>
      <c r="AF173" s="11">
        <f t="shared" si="92"/>
        <v>0</v>
      </c>
      <c r="AG173" s="11">
        <f t="shared" si="96"/>
        <v>0</v>
      </c>
      <c r="AH173" s="81">
        <f t="shared" si="107"/>
        <v>0</v>
      </c>
      <c r="AI173" s="81">
        <f t="shared" si="108"/>
        <v>0</v>
      </c>
      <c r="AJ173" s="82">
        <f t="shared" si="98"/>
        <v>0</v>
      </c>
      <c r="AK173" s="118">
        <f t="shared" si="99"/>
        <v>0</v>
      </c>
      <c r="AL173" s="118">
        <f t="shared" si="100"/>
        <v>0</v>
      </c>
      <c r="AM173" s="120">
        <f>AK173*InputData!M173</f>
        <v>0</v>
      </c>
      <c r="AN173" s="123">
        <f>AK173*LifeTable!G173*InputData!N173*EXP(-InputData!$BT$5*(B173-InputData!$B$1))</f>
        <v>0</v>
      </c>
      <c r="AO173" s="1026">
        <f>C173*(1-Q173)*LifeTable!G173</f>
        <v>0</v>
      </c>
      <c r="AP173" s="1027">
        <f>R173*LifeTable!G173</f>
        <v>0</v>
      </c>
      <c r="AQ173" s="1026">
        <f>T173*(1-AH173)*LifeTable!P173</f>
        <v>0</v>
      </c>
      <c r="AR173" s="708">
        <f>AI173*LifeTable!P173</f>
        <v>0</v>
      </c>
      <c r="AS173" s="1028">
        <f>(AQ173-AO173)*EXP(-InputData!$BT$6*(B173-InputData!$B$1))</f>
        <v>0</v>
      </c>
      <c r="AT173" s="58">
        <f>(AR173-AP173)*EXP(-InputData!$BT$6*(B173-InputData!$B$1))</f>
        <v>0</v>
      </c>
      <c r="AU173">
        <v>67</v>
      </c>
    </row>
    <row r="174" spans="1:47">
      <c r="A174" t="s">
        <v>14</v>
      </c>
      <c r="B174">
        <f t="shared" si="97"/>
        <v>165</v>
      </c>
      <c r="C174" s="80">
        <f>InputData!K174*InputData!BY174</f>
        <v>0</v>
      </c>
      <c r="D174" s="81">
        <v>0</v>
      </c>
      <c r="E174" s="13">
        <f>InputData!L174*InputData!CD174</f>
        <v>0</v>
      </c>
      <c r="F174" s="90">
        <v>0</v>
      </c>
      <c r="G174" s="81">
        <f t="shared" si="80"/>
        <v>0</v>
      </c>
      <c r="H174" s="81">
        <f t="shared" si="93"/>
        <v>0</v>
      </c>
      <c r="I174" s="81">
        <f t="shared" si="81"/>
        <v>1</v>
      </c>
      <c r="J174" s="81">
        <f t="shared" si="82"/>
        <v>1</v>
      </c>
      <c r="K174" s="82">
        <f t="shared" si="109"/>
        <v>0</v>
      </c>
      <c r="L174" s="11">
        <f t="shared" si="110"/>
        <v>0</v>
      </c>
      <c r="M174" s="81">
        <f t="shared" si="111"/>
        <v>0</v>
      </c>
      <c r="N174" s="11">
        <f t="shared" si="83"/>
        <v>0</v>
      </c>
      <c r="O174" s="11">
        <f t="shared" si="84"/>
        <v>0</v>
      </c>
      <c r="P174" s="11">
        <f t="shared" si="94"/>
        <v>0</v>
      </c>
      <c r="Q174" s="81">
        <f t="shared" si="105"/>
        <v>0</v>
      </c>
      <c r="R174" s="81">
        <f t="shared" si="106"/>
        <v>0</v>
      </c>
      <c r="S174" s="596">
        <f>((Exposure!BG175*Exposure!BI175-1)*InputData!CH174+1)</f>
        <v>1</v>
      </c>
      <c r="T174" s="260">
        <f t="shared" si="95"/>
        <v>0</v>
      </c>
      <c r="U174" s="10">
        <f t="shared" si="85"/>
        <v>0</v>
      </c>
      <c r="V174" s="10">
        <f t="shared" si="86"/>
        <v>0</v>
      </c>
      <c r="W174" s="91">
        <f t="shared" si="87"/>
        <v>0</v>
      </c>
      <c r="X174" s="81">
        <f t="shared" si="88"/>
        <v>0</v>
      </c>
      <c r="Y174" s="81">
        <f t="shared" si="112"/>
        <v>0</v>
      </c>
      <c r="Z174" s="81">
        <f t="shared" si="89"/>
        <v>1</v>
      </c>
      <c r="AA174" s="81">
        <f t="shared" si="90"/>
        <v>1</v>
      </c>
      <c r="AB174" s="82">
        <f t="shared" si="113"/>
        <v>0</v>
      </c>
      <c r="AC174" s="11">
        <f t="shared" si="114"/>
        <v>0</v>
      </c>
      <c r="AD174" s="81">
        <f t="shared" si="115"/>
        <v>0</v>
      </c>
      <c r="AE174" s="11">
        <f t="shared" si="91"/>
        <v>0</v>
      </c>
      <c r="AF174" s="11">
        <f t="shared" si="92"/>
        <v>0</v>
      </c>
      <c r="AG174" s="11">
        <f t="shared" si="96"/>
        <v>0</v>
      </c>
      <c r="AH174" s="81">
        <f t="shared" si="107"/>
        <v>0</v>
      </c>
      <c r="AI174" s="81">
        <f t="shared" si="108"/>
        <v>0</v>
      </c>
      <c r="AJ174" s="82">
        <f t="shared" si="98"/>
        <v>0</v>
      </c>
      <c r="AK174" s="118">
        <f t="shared" si="99"/>
        <v>0</v>
      </c>
      <c r="AL174" s="118">
        <f t="shared" si="100"/>
        <v>0</v>
      </c>
      <c r="AM174" s="120">
        <f>AK174*InputData!M174</f>
        <v>0</v>
      </c>
      <c r="AN174" s="123">
        <f>AK174*LifeTable!G174*InputData!N174*EXP(-InputData!$BT$5*(B174-InputData!$B$1))</f>
        <v>0</v>
      </c>
      <c r="AO174" s="1026">
        <f>C174*(1-Q174)*LifeTable!G174</f>
        <v>0</v>
      </c>
      <c r="AP174" s="1027">
        <f>R174*LifeTable!G174</f>
        <v>0</v>
      </c>
      <c r="AQ174" s="1026">
        <f>T174*(1-AH174)*LifeTable!P174</f>
        <v>0</v>
      </c>
      <c r="AR174" s="708">
        <f>AI174*LifeTable!P174</f>
        <v>0</v>
      </c>
      <c r="AS174" s="1028">
        <f>(AQ174-AO174)*EXP(-InputData!$BT$6*(B174-InputData!$B$1))</f>
        <v>0</v>
      </c>
      <c r="AT174" s="58">
        <f>(AR174-AP174)*EXP(-InputData!$BT$6*(B174-InputData!$B$1))</f>
        <v>0</v>
      </c>
      <c r="AU174">
        <v>68</v>
      </c>
    </row>
    <row r="175" spans="1:47">
      <c r="A175" t="s">
        <v>14</v>
      </c>
      <c r="B175">
        <f t="shared" si="97"/>
        <v>166</v>
      </c>
      <c r="C175" s="80">
        <f>InputData!K175*InputData!BY175</f>
        <v>0</v>
      </c>
      <c r="D175" s="81">
        <v>0</v>
      </c>
      <c r="E175" s="13">
        <f>InputData!L175*InputData!CD175</f>
        <v>0</v>
      </c>
      <c r="F175" s="90">
        <v>0</v>
      </c>
      <c r="G175" s="81">
        <f t="shared" si="80"/>
        <v>0</v>
      </c>
      <c r="H175" s="81">
        <f t="shared" si="93"/>
        <v>0</v>
      </c>
      <c r="I175" s="81">
        <f t="shared" si="81"/>
        <v>1</v>
      </c>
      <c r="J175" s="81">
        <f t="shared" si="82"/>
        <v>1</v>
      </c>
      <c r="K175" s="82">
        <f t="shared" si="109"/>
        <v>0</v>
      </c>
      <c r="L175" s="11">
        <f t="shared" si="110"/>
        <v>0</v>
      </c>
      <c r="M175" s="81">
        <f t="shared" si="111"/>
        <v>0</v>
      </c>
      <c r="N175" s="11">
        <f t="shared" si="83"/>
        <v>0</v>
      </c>
      <c r="O175" s="11">
        <f t="shared" si="84"/>
        <v>0</v>
      </c>
      <c r="P175" s="11">
        <f t="shared" si="94"/>
        <v>0</v>
      </c>
      <c r="Q175" s="81">
        <f t="shared" si="105"/>
        <v>0</v>
      </c>
      <c r="R175" s="81">
        <f t="shared" si="106"/>
        <v>0</v>
      </c>
      <c r="S175" s="596">
        <f>((Exposure!BG176*Exposure!BI176-1)*InputData!CH175+1)</f>
        <v>1</v>
      </c>
      <c r="T175" s="260">
        <f t="shared" si="95"/>
        <v>0</v>
      </c>
      <c r="U175" s="10">
        <f t="shared" si="85"/>
        <v>0</v>
      </c>
      <c r="V175" s="10">
        <f t="shared" si="86"/>
        <v>0</v>
      </c>
      <c r="W175" s="91">
        <f t="shared" si="87"/>
        <v>0</v>
      </c>
      <c r="X175" s="81">
        <f t="shared" si="88"/>
        <v>0</v>
      </c>
      <c r="Y175" s="81">
        <f t="shared" si="112"/>
        <v>0</v>
      </c>
      <c r="Z175" s="81">
        <f t="shared" si="89"/>
        <v>1</v>
      </c>
      <c r="AA175" s="81">
        <f t="shared" si="90"/>
        <v>1</v>
      </c>
      <c r="AB175" s="82">
        <f t="shared" si="113"/>
        <v>0</v>
      </c>
      <c r="AC175" s="11">
        <f t="shared" si="114"/>
        <v>0</v>
      </c>
      <c r="AD175" s="81">
        <f t="shared" si="115"/>
        <v>0</v>
      </c>
      <c r="AE175" s="11">
        <f t="shared" si="91"/>
        <v>0</v>
      </c>
      <c r="AF175" s="11">
        <f t="shared" si="92"/>
        <v>0</v>
      </c>
      <c r="AG175" s="11">
        <f t="shared" si="96"/>
        <v>0</v>
      </c>
      <c r="AH175" s="81">
        <f t="shared" si="107"/>
        <v>0</v>
      </c>
      <c r="AI175" s="81">
        <f t="shared" si="108"/>
        <v>0</v>
      </c>
      <c r="AJ175" s="82">
        <f t="shared" si="98"/>
        <v>0</v>
      </c>
      <c r="AK175" s="118">
        <f t="shared" si="99"/>
        <v>0</v>
      </c>
      <c r="AL175" s="118">
        <f t="shared" si="100"/>
        <v>0</v>
      </c>
      <c r="AM175" s="120">
        <f>AK175*InputData!M175</f>
        <v>0</v>
      </c>
      <c r="AN175" s="123">
        <f>AK175*LifeTable!G175*InputData!N175*EXP(-InputData!$BT$5*(B175-InputData!$B$1))</f>
        <v>0</v>
      </c>
      <c r="AO175" s="1026">
        <f>C175*(1-Q175)*LifeTable!G175</f>
        <v>0</v>
      </c>
      <c r="AP175" s="1027">
        <f>R175*LifeTable!G175</f>
        <v>0</v>
      </c>
      <c r="AQ175" s="1026">
        <f>T175*(1-AH175)*LifeTable!P175</f>
        <v>0</v>
      </c>
      <c r="AR175" s="708">
        <f>AI175*LifeTable!P175</f>
        <v>0</v>
      </c>
      <c r="AS175" s="1028">
        <f>(AQ175-AO175)*EXP(-InputData!$BT$6*(B175-InputData!$B$1))</f>
        <v>0</v>
      </c>
      <c r="AT175" s="58">
        <f>(AR175-AP175)*EXP(-InputData!$BT$6*(B175-InputData!$B$1))</f>
        <v>0</v>
      </c>
      <c r="AU175">
        <v>69</v>
      </c>
    </row>
    <row r="176" spans="1:47">
      <c r="A176" t="s">
        <v>14</v>
      </c>
      <c r="B176">
        <f t="shared" si="97"/>
        <v>167</v>
      </c>
      <c r="C176" s="80">
        <f>InputData!K176*InputData!BY176</f>
        <v>0</v>
      </c>
      <c r="D176" s="81">
        <v>0</v>
      </c>
      <c r="E176" s="13">
        <f>InputData!L176*InputData!CD176</f>
        <v>0</v>
      </c>
      <c r="F176" s="90">
        <v>0</v>
      </c>
      <c r="G176" s="81">
        <f t="shared" si="80"/>
        <v>0</v>
      </c>
      <c r="H176" s="81">
        <f t="shared" si="93"/>
        <v>0</v>
      </c>
      <c r="I176" s="81">
        <f t="shared" si="81"/>
        <v>1</v>
      </c>
      <c r="J176" s="81">
        <f t="shared" si="82"/>
        <v>1</v>
      </c>
      <c r="K176" s="82">
        <f t="shared" si="109"/>
        <v>0</v>
      </c>
      <c r="L176" s="11">
        <f t="shared" si="110"/>
        <v>0</v>
      </c>
      <c r="M176" s="81">
        <f t="shared" si="111"/>
        <v>0</v>
      </c>
      <c r="N176" s="11">
        <f t="shared" si="83"/>
        <v>0</v>
      </c>
      <c r="O176" s="11">
        <f t="shared" si="84"/>
        <v>0</v>
      </c>
      <c r="P176" s="11">
        <f t="shared" si="94"/>
        <v>0</v>
      </c>
      <c r="Q176" s="81">
        <f t="shared" si="105"/>
        <v>0</v>
      </c>
      <c r="R176" s="81">
        <f t="shared" si="106"/>
        <v>0</v>
      </c>
      <c r="S176" s="596">
        <f>((Exposure!BG177*Exposure!BI177-1)*InputData!CH176+1)</f>
        <v>1</v>
      </c>
      <c r="T176" s="260">
        <f t="shared" si="95"/>
        <v>0</v>
      </c>
      <c r="U176" s="10">
        <f t="shared" si="85"/>
        <v>0</v>
      </c>
      <c r="V176" s="10">
        <f t="shared" si="86"/>
        <v>0</v>
      </c>
      <c r="W176" s="91">
        <f t="shared" si="87"/>
        <v>0</v>
      </c>
      <c r="X176" s="81">
        <f t="shared" si="88"/>
        <v>0</v>
      </c>
      <c r="Y176" s="81">
        <f t="shared" si="112"/>
        <v>0</v>
      </c>
      <c r="Z176" s="81">
        <f t="shared" si="89"/>
        <v>1</v>
      </c>
      <c r="AA176" s="81">
        <f t="shared" si="90"/>
        <v>1</v>
      </c>
      <c r="AB176" s="82">
        <f t="shared" si="113"/>
        <v>0</v>
      </c>
      <c r="AC176" s="11">
        <f t="shared" si="114"/>
        <v>0</v>
      </c>
      <c r="AD176" s="81">
        <f t="shared" si="115"/>
        <v>0</v>
      </c>
      <c r="AE176" s="11">
        <f t="shared" si="91"/>
        <v>0</v>
      </c>
      <c r="AF176" s="11">
        <f t="shared" si="92"/>
        <v>0</v>
      </c>
      <c r="AG176" s="11">
        <f t="shared" si="96"/>
        <v>0</v>
      </c>
      <c r="AH176" s="81">
        <f t="shared" si="107"/>
        <v>0</v>
      </c>
      <c r="AI176" s="81">
        <f t="shared" si="108"/>
        <v>0</v>
      </c>
      <c r="AJ176" s="82">
        <f t="shared" si="98"/>
        <v>0</v>
      </c>
      <c r="AK176" s="118">
        <f t="shared" si="99"/>
        <v>0</v>
      </c>
      <c r="AL176" s="118">
        <f t="shared" si="100"/>
        <v>0</v>
      </c>
      <c r="AM176" s="120">
        <f>AK176*InputData!M176</f>
        <v>0</v>
      </c>
      <c r="AN176" s="123">
        <f>AK176*LifeTable!G176*InputData!N176*EXP(-InputData!$BT$5*(B176-InputData!$B$1))</f>
        <v>0</v>
      </c>
      <c r="AO176" s="1026">
        <f>C176*(1-Q176)*LifeTable!G176</f>
        <v>0</v>
      </c>
      <c r="AP176" s="1027">
        <f>R176*LifeTable!G176</f>
        <v>0</v>
      </c>
      <c r="AQ176" s="1026">
        <f>T176*(1-AH176)*LifeTable!P176</f>
        <v>0</v>
      </c>
      <c r="AR176" s="708">
        <f>AI176*LifeTable!P176</f>
        <v>0</v>
      </c>
      <c r="AS176" s="1028">
        <f>(AQ176-AO176)*EXP(-InputData!$BT$6*(B176-InputData!$B$1))</f>
        <v>0</v>
      </c>
      <c r="AT176" s="58">
        <f>(AR176-AP176)*EXP(-InputData!$BT$6*(B176-InputData!$B$1))</f>
        <v>0</v>
      </c>
      <c r="AU176">
        <v>70</v>
      </c>
    </row>
    <row r="177" spans="1:47">
      <c r="A177" t="s">
        <v>14</v>
      </c>
      <c r="B177">
        <f t="shared" si="97"/>
        <v>168</v>
      </c>
      <c r="C177" s="80">
        <f>InputData!K177*InputData!BY177</f>
        <v>0</v>
      </c>
      <c r="D177" s="81">
        <v>0</v>
      </c>
      <c r="E177" s="13">
        <f>InputData!L177*InputData!CD177</f>
        <v>0</v>
      </c>
      <c r="F177" s="90">
        <v>0</v>
      </c>
      <c r="G177" s="81">
        <f t="shared" si="80"/>
        <v>0</v>
      </c>
      <c r="H177" s="81">
        <f t="shared" si="93"/>
        <v>0</v>
      </c>
      <c r="I177" s="81">
        <f t="shared" si="81"/>
        <v>1</v>
      </c>
      <c r="J177" s="81">
        <f t="shared" si="82"/>
        <v>1</v>
      </c>
      <c r="K177" s="82">
        <f t="shared" si="109"/>
        <v>0</v>
      </c>
      <c r="L177" s="11">
        <f t="shared" si="110"/>
        <v>0</v>
      </c>
      <c r="M177" s="81">
        <f t="shared" si="111"/>
        <v>0</v>
      </c>
      <c r="N177" s="11">
        <f t="shared" si="83"/>
        <v>0</v>
      </c>
      <c r="O177" s="11">
        <f t="shared" si="84"/>
        <v>0</v>
      </c>
      <c r="P177" s="11">
        <f t="shared" si="94"/>
        <v>0</v>
      </c>
      <c r="Q177" s="81">
        <f t="shared" si="105"/>
        <v>0</v>
      </c>
      <c r="R177" s="81">
        <f t="shared" si="106"/>
        <v>0</v>
      </c>
      <c r="S177" s="596">
        <f>((Exposure!BG178*Exposure!BI178-1)*InputData!CH177+1)</f>
        <v>1</v>
      </c>
      <c r="T177" s="260">
        <f t="shared" si="95"/>
        <v>0</v>
      </c>
      <c r="U177" s="10">
        <f t="shared" si="85"/>
        <v>0</v>
      </c>
      <c r="V177" s="10">
        <f t="shared" si="86"/>
        <v>0</v>
      </c>
      <c r="W177" s="91">
        <f t="shared" si="87"/>
        <v>0</v>
      </c>
      <c r="X177" s="81">
        <f t="shared" si="88"/>
        <v>0</v>
      </c>
      <c r="Y177" s="81">
        <f t="shared" si="112"/>
        <v>0</v>
      </c>
      <c r="Z177" s="81">
        <f t="shared" si="89"/>
        <v>1</v>
      </c>
      <c r="AA177" s="81">
        <f t="shared" si="90"/>
        <v>1</v>
      </c>
      <c r="AB177" s="82">
        <f t="shared" si="113"/>
        <v>0</v>
      </c>
      <c r="AC177" s="11">
        <f t="shared" si="114"/>
        <v>0</v>
      </c>
      <c r="AD177" s="81">
        <f t="shared" si="115"/>
        <v>0</v>
      </c>
      <c r="AE177" s="11">
        <f t="shared" si="91"/>
        <v>0</v>
      </c>
      <c r="AF177" s="11">
        <f t="shared" si="92"/>
        <v>0</v>
      </c>
      <c r="AG177" s="11">
        <f t="shared" si="96"/>
        <v>0</v>
      </c>
      <c r="AH177" s="81">
        <f t="shared" si="107"/>
        <v>0</v>
      </c>
      <c r="AI177" s="81">
        <f t="shared" si="108"/>
        <v>0</v>
      </c>
      <c r="AJ177" s="82">
        <f t="shared" si="98"/>
        <v>0</v>
      </c>
      <c r="AK177" s="118">
        <f t="shared" si="99"/>
        <v>0</v>
      </c>
      <c r="AL177" s="118">
        <f t="shared" si="100"/>
        <v>0</v>
      </c>
      <c r="AM177" s="120">
        <f>AK177*InputData!M177</f>
        <v>0</v>
      </c>
      <c r="AN177" s="123">
        <f>AK177*LifeTable!G177*InputData!N177*EXP(-InputData!$BT$5*(B177-InputData!$B$1))</f>
        <v>0</v>
      </c>
      <c r="AO177" s="1026">
        <f>C177*(1-Q177)*LifeTable!G177</f>
        <v>0</v>
      </c>
      <c r="AP177" s="1027">
        <f>R177*LifeTable!G177</f>
        <v>0</v>
      </c>
      <c r="AQ177" s="1026">
        <f>T177*(1-AH177)*LifeTable!P177</f>
        <v>0</v>
      </c>
      <c r="AR177" s="708">
        <f>AI177*LifeTable!P177</f>
        <v>0</v>
      </c>
      <c r="AS177" s="1028">
        <f>(AQ177-AO177)*EXP(-InputData!$BT$6*(B177-InputData!$B$1))</f>
        <v>0</v>
      </c>
      <c r="AT177" s="58">
        <f>(AR177-AP177)*EXP(-InputData!$BT$6*(B177-InputData!$B$1))</f>
        <v>0</v>
      </c>
      <c r="AU177">
        <v>71</v>
      </c>
    </row>
    <row r="178" spans="1:47">
      <c r="A178" t="s">
        <v>14</v>
      </c>
      <c r="B178">
        <f t="shared" si="97"/>
        <v>169</v>
      </c>
      <c r="C178" s="80">
        <f>InputData!K178*InputData!BY178</f>
        <v>0</v>
      </c>
      <c r="D178" s="81">
        <v>0</v>
      </c>
      <c r="E178" s="13">
        <f>InputData!L178*InputData!CD178</f>
        <v>0</v>
      </c>
      <c r="F178" s="90">
        <v>0</v>
      </c>
      <c r="G178" s="81">
        <f t="shared" si="80"/>
        <v>0</v>
      </c>
      <c r="H178" s="81">
        <f t="shared" si="93"/>
        <v>0</v>
      </c>
      <c r="I178" s="81">
        <f t="shared" si="81"/>
        <v>1</v>
      </c>
      <c r="J178" s="81">
        <f t="shared" si="82"/>
        <v>1</v>
      </c>
      <c r="K178" s="82">
        <f t="shared" si="109"/>
        <v>0</v>
      </c>
      <c r="L178" s="11">
        <f t="shared" si="110"/>
        <v>0</v>
      </c>
      <c r="M178" s="81">
        <f t="shared" si="111"/>
        <v>0</v>
      </c>
      <c r="N178" s="11">
        <f t="shared" si="83"/>
        <v>0</v>
      </c>
      <c r="O178" s="11">
        <f t="shared" si="84"/>
        <v>0</v>
      </c>
      <c r="P178" s="11">
        <f t="shared" si="94"/>
        <v>0</v>
      </c>
      <c r="Q178" s="81">
        <f t="shared" si="105"/>
        <v>0</v>
      </c>
      <c r="R178" s="81">
        <f t="shared" si="106"/>
        <v>0</v>
      </c>
      <c r="S178" s="596">
        <f>((Exposure!BG179*Exposure!BI179-1)*InputData!CH178+1)</f>
        <v>1</v>
      </c>
      <c r="T178" s="260">
        <f t="shared" si="95"/>
        <v>0</v>
      </c>
      <c r="U178" s="10">
        <f t="shared" si="85"/>
        <v>0</v>
      </c>
      <c r="V178" s="10">
        <f t="shared" si="86"/>
        <v>0</v>
      </c>
      <c r="W178" s="91">
        <f t="shared" si="87"/>
        <v>0</v>
      </c>
      <c r="X178" s="81">
        <f t="shared" si="88"/>
        <v>0</v>
      </c>
      <c r="Y178" s="81">
        <f t="shared" si="112"/>
        <v>0</v>
      </c>
      <c r="Z178" s="81">
        <f t="shared" si="89"/>
        <v>1</v>
      </c>
      <c r="AA178" s="81">
        <f t="shared" si="90"/>
        <v>1</v>
      </c>
      <c r="AB178" s="82">
        <f t="shared" si="113"/>
        <v>0</v>
      </c>
      <c r="AC178" s="11">
        <f t="shared" si="114"/>
        <v>0</v>
      </c>
      <c r="AD178" s="81">
        <f t="shared" si="115"/>
        <v>0</v>
      </c>
      <c r="AE178" s="11">
        <f t="shared" si="91"/>
        <v>0</v>
      </c>
      <c r="AF178" s="11">
        <f t="shared" si="92"/>
        <v>0</v>
      </c>
      <c r="AG178" s="11">
        <f t="shared" si="96"/>
        <v>0</v>
      </c>
      <c r="AH178" s="81">
        <f t="shared" si="107"/>
        <v>0</v>
      </c>
      <c r="AI178" s="81">
        <f t="shared" si="108"/>
        <v>0</v>
      </c>
      <c r="AJ178" s="82">
        <f t="shared" si="98"/>
        <v>0</v>
      </c>
      <c r="AK178" s="118">
        <f t="shared" si="99"/>
        <v>0</v>
      </c>
      <c r="AL178" s="118">
        <f t="shared" si="100"/>
        <v>0</v>
      </c>
      <c r="AM178" s="120">
        <f>AK178*InputData!M178</f>
        <v>0</v>
      </c>
      <c r="AN178" s="123">
        <f>AK178*LifeTable!G178*InputData!N178*EXP(-InputData!$BT$5*(B178-InputData!$B$1))</f>
        <v>0</v>
      </c>
      <c r="AO178" s="1026">
        <f>C178*(1-Q178)*LifeTable!G178</f>
        <v>0</v>
      </c>
      <c r="AP178" s="1027">
        <f>R178*LifeTable!G178</f>
        <v>0</v>
      </c>
      <c r="AQ178" s="1026">
        <f>T178*(1-AH178)*LifeTable!P178</f>
        <v>0</v>
      </c>
      <c r="AR178" s="708">
        <f>AI178*LifeTable!P178</f>
        <v>0</v>
      </c>
      <c r="AS178" s="1028">
        <f>(AQ178-AO178)*EXP(-InputData!$BT$6*(B178-InputData!$B$1))</f>
        <v>0</v>
      </c>
      <c r="AT178" s="58">
        <f>(AR178-AP178)*EXP(-InputData!$BT$6*(B178-InputData!$B$1))</f>
        <v>0</v>
      </c>
      <c r="AU178">
        <v>72</v>
      </c>
    </row>
    <row r="179" spans="1:47">
      <c r="A179" t="s">
        <v>14</v>
      </c>
      <c r="B179">
        <f t="shared" si="97"/>
        <v>170</v>
      </c>
      <c r="C179" s="80">
        <f>InputData!K179*InputData!BY179</f>
        <v>0</v>
      </c>
      <c r="D179" s="81">
        <v>0</v>
      </c>
      <c r="E179" s="13">
        <f>InputData!L179*InputData!CD179</f>
        <v>0</v>
      </c>
      <c r="F179" s="90">
        <v>0</v>
      </c>
      <c r="G179" s="81">
        <f t="shared" si="80"/>
        <v>0</v>
      </c>
      <c r="H179" s="81">
        <f t="shared" si="93"/>
        <v>0</v>
      </c>
      <c r="I179" s="81">
        <f t="shared" si="81"/>
        <v>1</v>
      </c>
      <c r="J179" s="81">
        <f t="shared" si="82"/>
        <v>1</v>
      </c>
      <c r="K179" s="82">
        <f t="shared" si="109"/>
        <v>0</v>
      </c>
      <c r="L179" s="11">
        <f t="shared" si="110"/>
        <v>0</v>
      </c>
      <c r="M179" s="81">
        <f t="shared" si="111"/>
        <v>0</v>
      </c>
      <c r="N179" s="11">
        <f t="shared" si="83"/>
        <v>0</v>
      </c>
      <c r="O179" s="11">
        <f t="shared" si="84"/>
        <v>0</v>
      </c>
      <c r="P179" s="11">
        <f t="shared" si="94"/>
        <v>0</v>
      </c>
      <c r="Q179" s="81">
        <f t="shared" si="105"/>
        <v>0</v>
      </c>
      <c r="R179" s="81">
        <f t="shared" si="106"/>
        <v>0</v>
      </c>
      <c r="S179" s="981">
        <f>((Exposure!BG180*Exposure!BI180-1)*InputData!CH179+1)</f>
        <v>1</v>
      </c>
      <c r="T179" s="260">
        <f t="shared" si="95"/>
        <v>0</v>
      </c>
      <c r="U179" s="10">
        <f t="shared" si="85"/>
        <v>0</v>
      </c>
      <c r="V179" s="10">
        <f t="shared" si="86"/>
        <v>0</v>
      </c>
      <c r="W179" s="91">
        <f t="shared" si="87"/>
        <v>0</v>
      </c>
      <c r="X179" s="81">
        <f t="shared" si="88"/>
        <v>0</v>
      </c>
      <c r="Y179" s="81">
        <f t="shared" si="112"/>
        <v>0</v>
      </c>
      <c r="Z179" s="81">
        <f t="shared" si="89"/>
        <v>1</v>
      </c>
      <c r="AA179" s="81">
        <f t="shared" si="90"/>
        <v>1</v>
      </c>
      <c r="AB179" s="82">
        <f t="shared" si="113"/>
        <v>0</v>
      </c>
      <c r="AC179" s="11">
        <f t="shared" si="114"/>
        <v>0</v>
      </c>
      <c r="AD179" s="81">
        <f t="shared" si="115"/>
        <v>0</v>
      </c>
      <c r="AE179" s="11">
        <f t="shared" si="91"/>
        <v>0</v>
      </c>
      <c r="AF179" s="11">
        <f t="shared" si="92"/>
        <v>0</v>
      </c>
      <c r="AG179" s="11">
        <f t="shared" si="96"/>
        <v>0</v>
      </c>
      <c r="AH179" s="81">
        <f t="shared" si="107"/>
        <v>0</v>
      </c>
      <c r="AI179" s="81">
        <f t="shared" si="108"/>
        <v>0</v>
      </c>
      <c r="AJ179" s="82">
        <f t="shared" si="98"/>
        <v>0</v>
      </c>
      <c r="AK179" s="118">
        <f t="shared" si="99"/>
        <v>0</v>
      </c>
      <c r="AL179" s="118">
        <f t="shared" si="100"/>
        <v>0</v>
      </c>
      <c r="AM179" s="120">
        <f>AK179*InputData!M179</f>
        <v>0</v>
      </c>
      <c r="AN179" s="123">
        <f>AK179*LifeTable!G179*InputData!N179*EXP(-InputData!$BT$5*(B179-InputData!$B$1))</f>
        <v>0</v>
      </c>
      <c r="AO179" s="1026">
        <f>C179*(1-Q179)*LifeTable!G179</f>
        <v>0</v>
      </c>
      <c r="AP179" s="1027">
        <f>R179*LifeTable!G179</f>
        <v>0</v>
      </c>
      <c r="AQ179" s="1026">
        <f>T179*(1-AH179)*LifeTable!P179</f>
        <v>0</v>
      </c>
      <c r="AR179" s="708">
        <f>AI179*LifeTable!P179</f>
        <v>0</v>
      </c>
      <c r="AS179" s="1028">
        <f>(AQ179-AO179)*EXP(-InputData!$BT$6*(B179-InputData!$B$1))</f>
        <v>0</v>
      </c>
      <c r="AT179" s="58">
        <f>(AR179-AP179)*EXP(-InputData!$BT$6*(B179-InputData!$B$1))</f>
        <v>0</v>
      </c>
      <c r="AU179">
        <v>73</v>
      </c>
    </row>
    <row r="180" spans="1:47">
      <c r="A180" t="s">
        <v>14</v>
      </c>
      <c r="B180">
        <f t="shared" si="97"/>
        <v>171</v>
      </c>
      <c r="C180" s="80">
        <f>InputData!K180*InputData!BY180</f>
        <v>0</v>
      </c>
      <c r="D180" s="81">
        <v>0</v>
      </c>
      <c r="E180" s="13">
        <f>InputData!L180*InputData!CD180</f>
        <v>0</v>
      </c>
      <c r="F180" s="90">
        <v>0</v>
      </c>
      <c r="G180" s="81">
        <f t="shared" si="80"/>
        <v>0</v>
      </c>
      <c r="H180" s="81">
        <f t="shared" si="93"/>
        <v>0</v>
      </c>
      <c r="I180" s="81">
        <f t="shared" si="81"/>
        <v>1</v>
      </c>
      <c r="J180" s="81">
        <f t="shared" si="82"/>
        <v>1</v>
      </c>
      <c r="K180" s="82">
        <f t="shared" si="109"/>
        <v>0</v>
      </c>
      <c r="L180" s="11">
        <f t="shared" si="110"/>
        <v>0</v>
      </c>
      <c r="M180" s="81">
        <f t="shared" si="111"/>
        <v>0</v>
      </c>
      <c r="N180" s="11">
        <f t="shared" si="83"/>
        <v>0</v>
      </c>
      <c r="O180" s="11">
        <f t="shared" si="84"/>
        <v>0</v>
      </c>
      <c r="P180" s="11">
        <f t="shared" si="94"/>
        <v>0</v>
      </c>
      <c r="Q180" s="81">
        <f t="shared" si="105"/>
        <v>0</v>
      </c>
      <c r="R180" s="81">
        <f t="shared" si="106"/>
        <v>0</v>
      </c>
      <c r="S180" s="596">
        <f>((Exposure!BG181*Exposure!BI181-1)*InputData!CH180+1)</f>
        <v>1</v>
      </c>
      <c r="T180" s="260">
        <f t="shared" si="95"/>
        <v>0</v>
      </c>
      <c r="U180" s="10">
        <f t="shared" si="85"/>
        <v>0</v>
      </c>
      <c r="V180" s="10">
        <f t="shared" si="86"/>
        <v>0</v>
      </c>
      <c r="W180" s="91">
        <f t="shared" si="87"/>
        <v>0</v>
      </c>
      <c r="X180" s="81">
        <f t="shared" si="88"/>
        <v>0</v>
      </c>
      <c r="Y180" s="81">
        <f t="shared" si="112"/>
        <v>0</v>
      </c>
      <c r="Z180" s="81">
        <f t="shared" si="89"/>
        <v>1</v>
      </c>
      <c r="AA180" s="81">
        <f t="shared" si="90"/>
        <v>1</v>
      </c>
      <c r="AB180" s="82">
        <f t="shared" si="113"/>
        <v>0</v>
      </c>
      <c r="AC180" s="11">
        <f t="shared" si="114"/>
        <v>0</v>
      </c>
      <c r="AD180" s="81">
        <f t="shared" si="115"/>
        <v>0</v>
      </c>
      <c r="AE180" s="11">
        <f t="shared" si="91"/>
        <v>0</v>
      </c>
      <c r="AF180" s="11">
        <f t="shared" si="92"/>
        <v>0</v>
      </c>
      <c r="AG180" s="11">
        <f t="shared" si="96"/>
        <v>0</v>
      </c>
      <c r="AH180" s="81">
        <f t="shared" si="107"/>
        <v>0</v>
      </c>
      <c r="AI180" s="81">
        <f t="shared" si="108"/>
        <v>0</v>
      </c>
      <c r="AJ180" s="82">
        <f t="shared" si="98"/>
        <v>0</v>
      </c>
      <c r="AK180" s="118">
        <f t="shared" si="99"/>
        <v>0</v>
      </c>
      <c r="AL180" s="118">
        <f t="shared" si="100"/>
        <v>0</v>
      </c>
      <c r="AM180" s="120">
        <f>AK180*InputData!M180</f>
        <v>0</v>
      </c>
      <c r="AN180" s="123">
        <f>AK180*LifeTable!G180*InputData!N180*EXP(-InputData!$BT$5*(B180-InputData!$B$1))</f>
        <v>0</v>
      </c>
      <c r="AO180" s="1026">
        <f>C180*(1-Q180)*LifeTable!G180</f>
        <v>0</v>
      </c>
      <c r="AP180" s="1027">
        <f>R180*LifeTable!G180</f>
        <v>0</v>
      </c>
      <c r="AQ180" s="1026">
        <f>T180*(1-AH180)*LifeTable!P180</f>
        <v>0</v>
      </c>
      <c r="AR180" s="708">
        <f>AI180*LifeTable!P180</f>
        <v>0</v>
      </c>
      <c r="AS180" s="1028">
        <f>(AQ180-AO180)*EXP(-InputData!$BT$6*(B180-InputData!$B$1))</f>
        <v>0</v>
      </c>
      <c r="AT180" s="58">
        <f>(AR180-AP180)*EXP(-InputData!$BT$6*(B180-InputData!$B$1))</f>
        <v>0</v>
      </c>
      <c r="AU180">
        <v>74</v>
      </c>
    </row>
    <row r="181" spans="1:47">
      <c r="A181" t="s">
        <v>14</v>
      </c>
      <c r="B181">
        <f t="shared" si="97"/>
        <v>172</v>
      </c>
      <c r="C181" s="80">
        <f>InputData!K181*InputData!BY181</f>
        <v>0</v>
      </c>
      <c r="D181" s="81">
        <v>0</v>
      </c>
      <c r="E181" s="13">
        <f>InputData!L181*InputData!CD181</f>
        <v>0</v>
      </c>
      <c r="F181" s="90">
        <v>0</v>
      </c>
      <c r="G181" s="81">
        <f t="shared" si="80"/>
        <v>0</v>
      </c>
      <c r="H181" s="81">
        <f t="shared" si="93"/>
        <v>0</v>
      </c>
      <c r="I181" s="81">
        <f t="shared" si="81"/>
        <v>1</v>
      </c>
      <c r="J181" s="81">
        <f t="shared" si="82"/>
        <v>1</v>
      </c>
      <c r="K181" s="82">
        <f t="shared" si="109"/>
        <v>0</v>
      </c>
      <c r="L181" s="11">
        <f t="shared" si="110"/>
        <v>0</v>
      </c>
      <c r="M181" s="81">
        <f t="shared" si="111"/>
        <v>0</v>
      </c>
      <c r="N181" s="11">
        <f t="shared" si="83"/>
        <v>0</v>
      </c>
      <c r="O181" s="11">
        <f t="shared" si="84"/>
        <v>0</v>
      </c>
      <c r="P181" s="11">
        <f t="shared" si="94"/>
        <v>0</v>
      </c>
      <c r="Q181" s="81">
        <f t="shared" si="105"/>
        <v>0</v>
      </c>
      <c r="R181" s="81">
        <f t="shared" si="106"/>
        <v>0</v>
      </c>
      <c r="S181" s="596">
        <f>((Exposure!BG182*Exposure!BI182-1)*InputData!CH181+1)</f>
        <v>1</v>
      </c>
      <c r="T181" s="260">
        <f t="shared" si="95"/>
        <v>0</v>
      </c>
      <c r="U181" s="10">
        <f t="shared" si="85"/>
        <v>0</v>
      </c>
      <c r="V181" s="10">
        <f t="shared" si="86"/>
        <v>0</v>
      </c>
      <c r="W181" s="91">
        <f t="shared" si="87"/>
        <v>0</v>
      </c>
      <c r="X181" s="81">
        <f t="shared" si="88"/>
        <v>0</v>
      </c>
      <c r="Y181" s="81">
        <f t="shared" si="112"/>
        <v>0</v>
      </c>
      <c r="Z181" s="81">
        <f t="shared" si="89"/>
        <v>1</v>
      </c>
      <c r="AA181" s="81">
        <f t="shared" si="90"/>
        <v>1</v>
      </c>
      <c r="AB181" s="82">
        <f t="shared" si="113"/>
        <v>0</v>
      </c>
      <c r="AC181" s="11">
        <f t="shared" si="114"/>
        <v>0</v>
      </c>
      <c r="AD181" s="81">
        <f t="shared" si="115"/>
        <v>0</v>
      </c>
      <c r="AE181" s="11">
        <f t="shared" si="91"/>
        <v>0</v>
      </c>
      <c r="AF181" s="11">
        <f t="shared" si="92"/>
        <v>0</v>
      </c>
      <c r="AG181" s="11">
        <f t="shared" si="96"/>
        <v>0</v>
      </c>
      <c r="AH181" s="81">
        <f t="shared" si="107"/>
        <v>0</v>
      </c>
      <c r="AI181" s="81">
        <f t="shared" si="108"/>
        <v>0</v>
      </c>
      <c r="AJ181" s="82">
        <f t="shared" si="98"/>
        <v>0</v>
      </c>
      <c r="AK181" s="118">
        <f t="shared" si="99"/>
        <v>0</v>
      </c>
      <c r="AL181" s="118">
        <f t="shared" si="100"/>
        <v>0</v>
      </c>
      <c r="AM181" s="120">
        <f>AK181*InputData!M181</f>
        <v>0</v>
      </c>
      <c r="AN181" s="123">
        <f>AK181*LifeTable!G181*InputData!N181*EXP(-InputData!$BT$5*(B181-InputData!$B$1))</f>
        <v>0</v>
      </c>
      <c r="AO181" s="1026">
        <f>C181*(1-Q181)*LifeTable!G181</f>
        <v>0</v>
      </c>
      <c r="AP181" s="1027">
        <f>R181*LifeTable!G181</f>
        <v>0</v>
      </c>
      <c r="AQ181" s="1026">
        <f>T181*(1-AH181)*LifeTable!P181</f>
        <v>0</v>
      </c>
      <c r="AR181" s="708">
        <f>AI181*LifeTable!P181</f>
        <v>0</v>
      </c>
      <c r="AS181" s="1028">
        <f>(AQ181-AO181)*EXP(-InputData!$BT$6*(B181-InputData!$B$1))</f>
        <v>0</v>
      </c>
      <c r="AT181" s="58">
        <f>(AR181-AP181)*EXP(-InputData!$BT$6*(B181-InputData!$B$1))</f>
        <v>0</v>
      </c>
      <c r="AU181">
        <v>75</v>
      </c>
    </row>
    <row r="182" spans="1:47">
      <c r="A182" t="s">
        <v>14</v>
      </c>
      <c r="B182">
        <f t="shared" si="97"/>
        <v>173</v>
      </c>
      <c r="C182" s="80">
        <f>InputData!K182*InputData!BY182</f>
        <v>0</v>
      </c>
      <c r="D182" s="81">
        <v>0</v>
      </c>
      <c r="E182" s="13">
        <f>InputData!L182*InputData!CD182</f>
        <v>0</v>
      </c>
      <c r="F182" s="90">
        <v>0</v>
      </c>
      <c r="G182" s="81">
        <f t="shared" si="80"/>
        <v>0</v>
      </c>
      <c r="H182" s="81">
        <f t="shared" si="93"/>
        <v>0</v>
      </c>
      <c r="I182" s="81">
        <f t="shared" si="81"/>
        <v>1</v>
      </c>
      <c r="J182" s="81">
        <f t="shared" si="82"/>
        <v>1</v>
      </c>
      <c r="K182" s="82">
        <f t="shared" si="109"/>
        <v>0</v>
      </c>
      <c r="L182" s="11">
        <f t="shared" si="110"/>
        <v>0</v>
      </c>
      <c r="M182" s="81">
        <f t="shared" si="111"/>
        <v>0</v>
      </c>
      <c r="N182" s="11">
        <f t="shared" si="83"/>
        <v>0</v>
      </c>
      <c r="O182" s="11">
        <f t="shared" si="84"/>
        <v>0</v>
      </c>
      <c r="P182" s="11">
        <f t="shared" si="94"/>
        <v>0</v>
      </c>
      <c r="Q182" s="81">
        <f t="shared" si="105"/>
        <v>0</v>
      </c>
      <c r="R182" s="81">
        <f t="shared" si="106"/>
        <v>0</v>
      </c>
      <c r="S182" s="596">
        <f>((Exposure!BG183*Exposure!BI183-1)*InputData!CH182+1)</f>
        <v>1</v>
      </c>
      <c r="T182" s="260">
        <f t="shared" si="95"/>
        <v>0</v>
      </c>
      <c r="U182" s="10">
        <f t="shared" si="85"/>
        <v>0</v>
      </c>
      <c r="V182" s="10">
        <f t="shared" si="86"/>
        <v>0</v>
      </c>
      <c r="W182" s="91">
        <f t="shared" si="87"/>
        <v>0</v>
      </c>
      <c r="X182" s="81">
        <f t="shared" si="88"/>
        <v>0</v>
      </c>
      <c r="Y182" s="81">
        <f t="shared" si="112"/>
        <v>0</v>
      </c>
      <c r="Z182" s="81">
        <f t="shared" si="89"/>
        <v>1</v>
      </c>
      <c r="AA182" s="81">
        <f t="shared" si="90"/>
        <v>1</v>
      </c>
      <c r="AB182" s="82">
        <f t="shared" si="113"/>
        <v>0</v>
      </c>
      <c r="AC182" s="11">
        <f t="shared" si="114"/>
        <v>0</v>
      </c>
      <c r="AD182" s="81">
        <f t="shared" si="115"/>
        <v>0</v>
      </c>
      <c r="AE182" s="11">
        <f t="shared" si="91"/>
        <v>0</v>
      </c>
      <c r="AF182" s="11">
        <f t="shared" si="92"/>
        <v>0</v>
      </c>
      <c r="AG182" s="11">
        <f t="shared" si="96"/>
        <v>0</v>
      </c>
      <c r="AH182" s="81">
        <f t="shared" si="107"/>
        <v>0</v>
      </c>
      <c r="AI182" s="81">
        <f t="shared" si="108"/>
        <v>0</v>
      </c>
      <c r="AJ182" s="82">
        <f t="shared" si="98"/>
        <v>0</v>
      </c>
      <c r="AK182" s="118">
        <f t="shared" si="99"/>
        <v>0</v>
      </c>
      <c r="AL182" s="118">
        <f t="shared" si="100"/>
        <v>0</v>
      </c>
      <c r="AM182" s="120">
        <f>AK182*InputData!M182</f>
        <v>0</v>
      </c>
      <c r="AN182" s="123">
        <f>AK182*LifeTable!G182*InputData!N182*EXP(-InputData!$BT$5*(B182-InputData!$B$1))</f>
        <v>0</v>
      </c>
      <c r="AO182" s="1026">
        <f>C182*(1-Q182)*LifeTable!G182</f>
        <v>0</v>
      </c>
      <c r="AP182" s="1027">
        <f>R182*LifeTable!G182</f>
        <v>0</v>
      </c>
      <c r="AQ182" s="1026">
        <f>T182*(1-AH182)*LifeTable!P182</f>
        <v>0</v>
      </c>
      <c r="AR182" s="708">
        <f>AI182*LifeTable!P182</f>
        <v>0</v>
      </c>
      <c r="AS182" s="1028">
        <f>(AQ182-AO182)*EXP(-InputData!$BT$6*(B182-InputData!$B$1))</f>
        <v>0</v>
      </c>
      <c r="AT182" s="58">
        <f>(AR182-AP182)*EXP(-InputData!$BT$6*(B182-InputData!$B$1))</f>
        <v>0</v>
      </c>
      <c r="AU182">
        <v>76</v>
      </c>
    </row>
    <row r="183" spans="1:47">
      <c r="A183" t="s">
        <v>14</v>
      </c>
      <c r="B183">
        <f t="shared" si="97"/>
        <v>174</v>
      </c>
      <c r="C183" s="80">
        <f>InputData!K183*InputData!BY183</f>
        <v>0</v>
      </c>
      <c r="D183" s="81">
        <v>0</v>
      </c>
      <c r="E183" s="13">
        <f>InputData!L183*InputData!CD183</f>
        <v>0</v>
      </c>
      <c r="F183" s="90">
        <v>0</v>
      </c>
      <c r="G183" s="81">
        <f t="shared" si="80"/>
        <v>0</v>
      </c>
      <c r="H183" s="81">
        <f t="shared" si="93"/>
        <v>0</v>
      </c>
      <c r="I183" s="81">
        <f t="shared" si="81"/>
        <v>1</v>
      </c>
      <c r="J183" s="81">
        <f t="shared" si="82"/>
        <v>1</v>
      </c>
      <c r="K183" s="82">
        <f t="shared" si="109"/>
        <v>0</v>
      </c>
      <c r="L183" s="11">
        <f t="shared" si="110"/>
        <v>0</v>
      </c>
      <c r="M183" s="81">
        <f t="shared" si="111"/>
        <v>0</v>
      </c>
      <c r="N183" s="11">
        <f t="shared" si="83"/>
        <v>0</v>
      </c>
      <c r="O183" s="11">
        <f t="shared" si="84"/>
        <v>0</v>
      </c>
      <c r="P183" s="11">
        <f t="shared" si="94"/>
        <v>0</v>
      </c>
      <c r="Q183" s="81">
        <f t="shared" si="105"/>
        <v>0</v>
      </c>
      <c r="R183" s="81">
        <f t="shared" si="106"/>
        <v>0</v>
      </c>
      <c r="S183" s="596">
        <f>((Exposure!BG184*Exposure!BI184-1)*InputData!CH183+1)</f>
        <v>1</v>
      </c>
      <c r="T183" s="260">
        <f t="shared" si="95"/>
        <v>0</v>
      </c>
      <c r="U183" s="10">
        <f t="shared" si="85"/>
        <v>0</v>
      </c>
      <c r="V183" s="10">
        <f t="shared" si="86"/>
        <v>0</v>
      </c>
      <c r="W183" s="91">
        <f t="shared" si="87"/>
        <v>0</v>
      </c>
      <c r="X183" s="81">
        <f t="shared" si="88"/>
        <v>0</v>
      </c>
      <c r="Y183" s="81">
        <f t="shared" si="112"/>
        <v>0</v>
      </c>
      <c r="Z183" s="81">
        <f t="shared" si="89"/>
        <v>1</v>
      </c>
      <c r="AA183" s="81">
        <f t="shared" si="90"/>
        <v>1</v>
      </c>
      <c r="AB183" s="82">
        <f t="shared" si="113"/>
        <v>0</v>
      </c>
      <c r="AC183" s="11">
        <f t="shared" si="114"/>
        <v>0</v>
      </c>
      <c r="AD183" s="81">
        <f t="shared" si="115"/>
        <v>0</v>
      </c>
      <c r="AE183" s="11">
        <f t="shared" si="91"/>
        <v>0</v>
      </c>
      <c r="AF183" s="11">
        <f t="shared" si="92"/>
        <v>0</v>
      </c>
      <c r="AG183" s="11">
        <f t="shared" si="96"/>
        <v>0</v>
      </c>
      <c r="AH183" s="81">
        <f t="shared" si="107"/>
        <v>0</v>
      </c>
      <c r="AI183" s="81">
        <f t="shared" si="108"/>
        <v>0</v>
      </c>
      <c r="AJ183" s="82">
        <f t="shared" si="98"/>
        <v>0</v>
      </c>
      <c r="AK183" s="118">
        <f t="shared" si="99"/>
        <v>0</v>
      </c>
      <c r="AL183" s="118">
        <f t="shared" si="100"/>
        <v>0</v>
      </c>
      <c r="AM183" s="120">
        <f>AK183*InputData!M183</f>
        <v>0</v>
      </c>
      <c r="AN183" s="123">
        <f>AK183*LifeTable!G183*InputData!N183*EXP(-InputData!$BT$5*(B183-InputData!$B$1))</f>
        <v>0</v>
      </c>
      <c r="AO183" s="1026">
        <f>C183*(1-Q183)*LifeTable!G183</f>
        <v>0</v>
      </c>
      <c r="AP183" s="1027">
        <f>R183*LifeTable!G183</f>
        <v>0</v>
      </c>
      <c r="AQ183" s="1026">
        <f>T183*(1-AH183)*LifeTable!P183</f>
        <v>0</v>
      </c>
      <c r="AR183" s="708">
        <f>AI183*LifeTable!P183</f>
        <v>0</v>
      </c>
      <c r="AS183" s="1028">
        <f>(AQ183-AO183)*EXP(-InputData!$BT$6*(B183-InputData!$B$1))</f>
        <v>0</v>
      </c>
      <c r="AT183" s="58">
        <f>(AR183-AP183)*EXP(-InputData!$BT$6*(B183-InputData!$B$1))</f>
        <v>0</v>
      </c>
      <c r="AU183">
        <v>77</v>
      </c>
    </row>
    <row r="184" spans="1:47">
      <c r="A184" t="s">
        <v>14</v>
      </c>
      <c r="B184">
        <f t="shared" si="97"/>
        <v>175</v>
      </c>
      <c r="C184" s="80">
        <f>InputData!K184*InputData!BY184</f>
        <v>0</v>
      </c>
      <c r="D184" s="81">
        <v>0</v>
      </c>
      <c r="E184" s="13">
        <f>InputData!L184*InputData!CD184</f>
        <v>0</v>
      </c>
      <c r="F184" s="90">
        <v>0</v>
      </c>
      <c r="G184" s="81">
        <f t="shared" si="80"/>
        <v>0</v>
      </c>
      <c r="H184" s="81">
        <f t="shared" si="93"/>
        <v>0</v>
      </c>
      <c r="I184" s="81">
        <f t="shared" si="81"/>
        <v>1</v>
      </c>
      <c r="J184" s="81">
        <f t="shared" si="82"/>
        <v>1</v>
      </c>
      <c r="K184" s="82">
        <f t="shared" si="109"/>
        <v>0</v>
      </c>
      <c r="L184" s="11">
        <f t="shared" si="110"/>
        <v>0</v>
      </c>
      <c r="M184" s="81">
        <f t="shared" si="111"/>
        <v>0</v>
      </c>
      <c r="N184" s="11">
        <f t="shared" si="83"/>
        <v>0</v>
      </c>
      <c r="O184" s="11">
        <f t="shared" si="84"/>
        <v>0</v>
      </c>
      <c r="P184" s="11">
        <f t="shared" si="94"/>
        <v>0</v>
      </c>
      <c r="Q184" s="81">
        <f t="shared" si="105"/>
        <v>0</v>
      </c>
      <c r="R184" s="81">
        <f t="shared" si="106"/>
        <v>0</v>
      </c>
      <c r="S184" s="596">
        <f>((Exposure!BG185*Exposure!BI185-1)*InputData!CH184+1)</f>
        <v>1</v>
      </c>
      <c r="T184" s="260">
        <f t="shared" si="95"/>
        <v>0</v>
      </c>
      <c r="U184" s="10">
        <f t="shared" si="85"/>
        <v>0</v>
      </c>
      <c r="V184" s="10">
        <f t="shared" si="86"/>
        <v>0</v>
      </c>
      <c r="W184" s="91">
        <f t="shared" si="87"/>
        <v>0</v>
      </c>
      <c r="X184" s="81">
        <f t="shared" si="88"/>
        <v>0</v>
      </c>
      <c r="Y184" s="81">
        <f t="shared" si="112"/>
        <v>0</v>
      </c>
      <c r="Z184" s="81">
        <f t="shared" si="89"/>
        <v>1</v>
      </c>
      <c r="AA184" s="81">
        <f t="shared" si="90"/>
        <v>1</v>
      </c>
      <c r="AB184" s="82">
        <f t="shared" si="113"/>
        <v>0</v>
      </c>
      <c r="AC184" s="11">
        <f t="shared" si="114"/>
        <v>0</v>
      </c>
      <c r="AD184" s="81">
        <f t="shared" si="115"/>
        <v>0</v>
      </c>
      <c r="AE184" s="11">
        <f t="shared" si="91"/>
        <v>0</v>
      </c>
      <c r="AF184" s="11">
        <f t="shared" si="92"/>
        <v>0</v>
      </c>
      <c r="AG184" s="11">
        <f t="shared" si="96"/>
        <v>0</v>
      </c>
      <c r="AH184" s="81">
        <f t="shared" si="107"/>
        <v>0</v>
      </c>
      <c r="AI184" s="81">
        <f t="shared" si="108"/>
        <v>0</v>
      </c>
      <c r="AJ184" s="82">
        <f t="shared" si="98"/>
        <v>0</v>
      </c>
      <c r="AK184" s="118">
        <f t="shared" si="99"/>
        <v>0</v>
      </c>
      <c r="AL184" s="118">
        <f t="shared" si="100"/>
        <v>0</v>
      </c>
      <c r="AM184" s="120">
        <f>AK184*InputData!M184</f>
        <v>0</v>
      </c>
      <c r="AN184" s="123">
        <f>AK184*LifeTable!G184*InputData!N184*EXP(-InputData!$BT$5*(B184-InputData!$B$1))</f>
        <v>0</v>
      </c>
      <c r="AO184" s="1026">
        <f>C184*(1-Q184)*LifeTable!G184</f>
        <v>0</v>
      </c>
      <c r="AP184" s="1027">
        <f>R184*LifeTable!G184</f>
        <v>0</v>
      </c>
      <c r="AQ184" s="1026">
        <f>T184*(1-AH184)*LifeTable!P184</f>
        <v>0</v>
      </c>
      <c r="AR184" s="708">
        <f>AI184*LifeTable!P184</f>
        <v>0</v>
      </c>
      <c r="AS184" s="1028">
        <f>(AQ184-AO184)*EXP(-InputData!$BT$6*(B184-InputData!$B$1))</f>
        <v>0</v>
      </c>
      <c r="AT184" s="58">
        <f>(AR184-AP184)*EXP(-InputData!$BT$6*(B184-InputData!$B$1))</f>
        <v>0</v>
      </c>
      <c r="AU184">
        <v>78</v>
      </c>
    </row>
    <row r="185" spans="1:47">
      <c r="A185" t="s">
        <v>14</v>
      </c>
      <c r="B185">
        <f t="shared" si="97"/>
        <v>176</v>
      </c>
      <c r="C185" s="80">
        <f>InputData!K185*InputData!BY185</f>
        <v>0</v>
      </c>
      <c r="D185" s="81">
        <v>0</v>
      </c>
      <c r="E185" s="13">
        <f>InputData!L185*InputData!CD185</f>
        <v>0</v>
      </c>
      <c r="F185" s="90">
        <v>0</v>
      </c>
      <c r="G185" s="81">
        <f t="shared" si="80"/>
        <v>0</v>
      </c>
      <c r="H185" s="81">
        <f t="shared" si="93"/>
        <v>0</v>
      </c>
      <c r="I185" s="81">
        <f t="shared" si="81"/>
        <v>1</v>
      </c>
      <c r="J185" s="81">
        <f t="shared" si="82"/>
        <v>1</v>
      </c>
      <c r="K185" s="82">
        <f t="shared" si="109"/>
        <v>0</v>
      </c>
      <c r="L185" s="11">
        <f t="shared" si="110"/>
        <v>0</v>
      </c>
      <c r="M185" s="81">
        <f t="shared" si="111"/>
        <v>0</v>
      </c>
      <c r="N185" s="11">
        <f t="shared" si="83"/>
        <v>0</v>
      </c>
      <c r="O185" s="11">
        <f t="shared" si="84"/>
        <v>0</v>
      </c>
      <c r="P185" s="11">
        <f t="shared" si="94"/>
        <v>0</v>
      </c>
      <c r="Q185" s="81">
        <f t="shared" si="105"/>
        <v>0</v>
      </c>
      <c r="R185" s="81">
        <f t="shared" si="106"/>
        <v>0</v>
      </c>
      <c r="S185" s="596">
        <f>((Exposure!BG186*Exposure!BI186-1)*InputData!CH185+1)</f>
        <v>1</v>
      </c>
      <c r="T185" s="260">
        <f t="shared" si="95"/>
        <v>0</v>
      </c>
      <c r="U185" s="10">
        <f t="shared" si="85"/>
        <v>0</v>
      </c>
      <c r="V185" s="10">
        <f t="shared" si="86"/>
        <v>0</v>
      </c>
      <c r="W185" s="91">
        <f t="shared" si="87"/>
        <v>0</v>
      </c>
      <c r="X185" s="81">
        <f t="shared" si="88"/>
        <v>0</v>
      </c>
      <c r="Y185" s="81">
        <f t="shared" si="112"/>
        <v>0</v>
      </c>
      <c r="Z185" s="81">
        <f t="shared" si="89"/>
        <v>1</v>
      </c>
      <c r="AA185" s="81">
        <f t="shared" si="90"/>
        <v>1</v>
      </c>
      <c r="AB185" s="82">
        <f t="shared" si="113"/>
        <v>0</v>
      </c>
      <c r="AC185" s="11">
        <f t="shared" si="114"/>
        <v>0</v>
      </c>
      <c r="AD185" s="81">
        <f t="shared" si="115"/>
        <v>0</v>
      </c>
      <c r="AE185" s="11">
        <f t="shared" si="91"/>
        <v>0</v>
      </c>
      <c r="AF185" s="11">
        <f t="shared" si="92"/>
        <v>0</v>
      </c>
      <c r="AG185" s="11">
        <f t="shared" si="96"/>
        <v>0</v>
      </c>
      <c r="AH185" s="81">
        <f t="shared" si="107"/>
        <v>0</v>
      </c>
      <c r="AI185" s="81">
        <f t="shared" si="108"/>
        <v>0</v>
      </c>
      <c r="AJ185" s="82">
        <f t="shared" si="98"/>
        <v>0</v>
      </c>
      <c r="AK185" s="118">
        <f t="shared" si="99"/>
        <v>0</v>
      </c>
      <c r="AL185" s="118">
        <f t="shared" si="100"/>
        <v>0</v>
      </c>
      <c r="AM185" s="120">
        <f>AK185*InputData!M185</f>
        <v>0</v>
      </c>
      <c r="AN185" s="123">
        <f>AK185*LifeTable!G185*InputData!N185*EXP(-InputData!$BT$5*(B185-InputData!$B$1))</f>
        <v>0</v>
      </c>
      <c r="AO185" s="1026">
        <f>C185*(1-Q185)*LifeTable!G185</f>
        <v>0</v>
      </c>
      <c r="AP185" s="1027">
        <f>R185*LifeTable!G185</f>
        <v>0</v>
      </c>
      <c r="AQ185" s="1026">
        <f>T185*(1-AH185)*LifeTable!P185</f>
        <v>0</v>
      </c>
      <c r="AR185" s="708">
        <f>AI185*LifeTable!P185</f>
        <v>0</v>
      </c>
      <c r="AS185" s="1028">
        <f>(AQ185-AO185)*EXP(-InputData!$BT$6*(B185-InputData!$B$1))</f>
        <v>0</v>
      </c>
      <c r="AT185" s="58">
        <f>(AR185-AP185)*EXP(-InputData!$BT$6*(B185-InputData!$B$1))</f>
        <v>0</v>
      </c>
      <c r="AU185">
        <v>79</v>
      </c>
    </row>
    <row r="186" spans="1:47">
      <c r="A186" t="s">
        <v>14</v>
      </c>
      <c r="B186">
        <f t="shared" si="97"/>
        <v>177</v>
      </c>
      <c r="C186" s="80">
        <f>InputData!K186*InputData!BY186</f>
        <v>0</v>
      </c>
      <c r="D186" s="81">
        <v>0</v>
      </c>
      <c r="E186" s="13">
        <f>InputData!L186*InputData!CD186</f>
        <v>0</v>
      </c>
      <c r="F186" s="90">
        <v>0</v>
      </c>
      <c r="G186" s="81">
        <f t="shared" si="80"/>
        <v>0</v>
      </c>
      <c r="H186" s="81">
        <f t="shared" si="93"/>
        <v>0</v>
      </c>
      <c r="I186" s="81">
        <f t="shared" si="81"/>
        <v>1</v>
      </c>
      <c r="J186" s="81">
        <f t="shared" si="82"/>
        <v>1</v>
      </c>
      <c r="K186" s="82">
        <f t="shared" si="109"/>
        <v>0</v>
      </c>
      <c r="L186" s="11">
        <f t="shared" si="110"/>
        <v>0</v>
      </c>
      <c r="M186" s="81">
        <f t="shared" si="111"/>
        <v>0</v>
      </c>
      <c r="N186" s="11">
        <f t="shared" si="83"/>
        <v>0</v>
      </c>
      <c r="O186" s="11">
        <f t="shared" si="84"/>
        <v>0</v>
      </c>
      <c r="P186" s="11">
        <f t="shared" si="94"/>
        <v>0</v>
      </c>
      <c r="Q186" s="81">
        <f t="shared" si="105"/>
        <v>0</v>
      </c>
      <c r="R186" s="81">
        <f t="shared" si="106"/>
        <v>0</v>
      </c>
      <c r="S186" s="596">
        <f>((Exposure!BG187*Exposure!BI187-1)*InputData!CH186+1)</f>
        <v>1</v>
      </c>
      <c r="T186" s="260">
        <f t="shared" si="95"/>
        <v>0</v>
      </c>
      <c r="U186" s="10">
        <f t="shared" si="85"/>
        <v>0</v>
      </c>
      <c r="V186" s="10">
        <f t="shared" si="86"/>
        <v>0</v>
      </c>
      <c r="W186" s="91">
        <f t="shared" si="87"/>
        <v>0</v>
      </c>
      <c r="X186" s="81">
        <f t="shared" si="88"/>
        <v>0</v>
      </c>
      <c r="Y186" s="81">
        <f t="shared" si="112"/>
        <v>0</v>
      </c>
      <c r="Z186" s="81">
        <f t="shared" si="89"/>
        <v>1</v>
      </c>
      <c r="AA186" s="81">
        <f t="shared" si="90"/>
        <v>1</v>
      </c>
      <c r="AB186" s="82">
        <f t="shared" si="113"/>
        <v>0</v>
      </c>
      <c r="AC186" s="11">
        <f t="shared" si="114"/>
        <v>0</v>
      </c>
      <c r="AD186" s="81">
        <f t="shared" si="115"/>
        <v>0</v>
      </c>
      <c r="AE186" s="11">
        <f t="shared" si="91"/>
        <v>0</v>
      </c>
      <c r="AF186" s="11">
        <f t="shared" si="92"/>
        <v>0</v>
      </c>
      <c r="AG186" s="11">
        <f t="shared" si="96"/>
        <v>0</v>
      </c>
      <c r="AH186" s="81">
        <f t="shared" si="107"/>
        <v>0</v>
      </c>
      <c r="AI186" s="81">
        <f t="shared" si="108"/>
        <v>0</v>
      </c>
      <c r="AJ186" s="82">
        <f t="shared" si="98"/>
        <v>0</v>
      </c>
      <c r="AK186" s="118">
        <f t="shared" si="99"/>
        <v>0</v>
      </c>
      <c r="AL186" s="118">
        <f t="shared" si="100"/>
        <v>0</v>
      </c>
      <c r="AM186" s="120">
        <f>AK186*InputData!M186</f>
        <v>0</v>
      </c>
      <c r="AN186" s="123">
        <f>AK186*LifeTable!G186*InputData!N186*EXP(-InputData!$BT$5*(B186-InputData!$B$1))</f>
        <v>0</v>
      </c>
      <c r="AO186" s="1026">
        <f>C186*(1-Q186)*LifeTable!G186</f>
        <v>0</v>
      </c>
      <c r="AP186" s="1027">
        <f>R186*LifeTable!G186</f>
        <v>0</v>
      </c>
      <c r="AQ186" s="1026">
        <f>T186*(1-AH186)*LifeTable!P186</f>
        <v>0</v>
      </c>
      <c r="AR186" s="708">
        <f>AI186*LifeTable!P186</f>
        <v>0</v>
      </c>
      <c r="AS186" s="1028">
        <f>(AQ186-AO186)*EXP(-InputData!$BT$6*(B186-InputData!$B$1))</f>
        <v>0</v>
      </c>
      <c r="AT186" s="58">
        <f>(AR186-AP186)*EXP(-InputData!$BT$6*(B186-InputData!$B$1))</f>
        <v>0</v>
      </c>
      <c r="AU186">
        <v>80</v>
      </c>
    </row>
    <row r="187" spans="1:47">
      <c r="A187" t="s">
        <v>14</v>
      </c>
      <c r="B187">
        <f t="shared" si="97"/>
        <v>178</v>
      </c>
      <c r="C187" s="80">
        <f>InputData!K187*InputData!BY187</f>
        <v>0</v>
      </c>
      <c r="D187" s="81">
        <v>0</v>
      </c>
      <c r="E187" s="13">
        <f>InputData!L187*InputData!CD187</f>
        <v>0</v>
      </c>
      <c r="F187" s="90">
        <v>0</v>
      </c>
      <c r="G187" s="81">
        <f t="shared" si="80"/>
        <v>0</v>
      </c>
      <c r="H187" s="81">
        <f t="shared" si="93"/>
        <v>0</v>
      </c>
      <c r="I187" s="81">
        <f t="shared" si="81"/>
        <v>1</v>
      </c>
      <c r="J187" s="81">
        <f t="shared" si="82"/>
        <v>1</v>
      </c>
      <c r="K187" s="82">
        <f t="shared" si="109"/>
        <v>0</v>
      </c>
      <c r="L187" s="11">
        <f t="shared" si="110"/>
        <v>0</v>
      </c>
      <c r="M187" s="81">
        <f t="shared" si="111"/>
        <v>0</v>
      </c>
      <c r="N187" s="11">
        <f t="shared" si="83"/>
        <v>0</v>
      </c>
      <c r="O187" s="11">
        <f t="shared" si="84"/>
        <v>0</v>
      </c>
      <c r="P187" s="11">
        <f t="shared" si="94"/>
        <v>0</v>
      </c>
      <c r="Q187" s="81">
        <f t="shared" si="105"/>
        <v>0</v>
      </c>
      <c r="R187" s="81">
        <f t="shared" si="106"/>
        <v>0</v>
      </c>
      <c r="S187" s="596">
        <f>((Exposure!BG188*Exposure!BI188-1)*InputData!CH187+1)</f>
        <v>1</v>
      </c>
      <c r="T187" s="260">
        <f t="shared" si="95"/>
        <v>0</v>
      </c>
      <c r="U187" s="10">
        <f t="shared" si="85"/>
        <v>0</v>
      </c>
      <c r="V187" s="10">
        <f t="shared" si="86"/>
        <v>0</v>
      </c>
      <c r="W187" s="91">
        <f t="shared" si="87"/>
        <v>0</v>
      </c>
      <c r="X187" s="81">
        <f t="shared" si="88"/>
        <v>0</v>
      </c>
      <c r="Y187" s="81">
        <f t="shared" si="112"/>
        <v>0</v>
      </c>
      <c r="Z187" s="81">
        <f t="shared" si="89"/>
        <v>1</v>
      </c>
      <c r="AA187" s="81">
        <f t="shared" si="90"/>
        <v>1</v>
      </c>
      <c r="AB187" s="82">
        <f t="shared" si="113"/>
        <v>0</v>
      </c>
      <c r="AC187" s="11">
        <f t="shared" si="114"/>
        <v>0</v>
      </c>
      <c r="AD187" s="81">
        <f t="shared" si="115"/>
        <v>0</v>
      </c>
      <c r="AE187" s="11">
        <f t="shared" si="91"/>
        <v>0</v>
      </c>
      <c r="AF187" s="11">
        <f t="shared" si="92"/>
        <v>0</v>
      </c>
      <c r="AG187" s="11">
        <f t="shared" si="96"/>
        <v>0</v>
      </c>
      <c r="AH187" s="81">
        <f t="shared" si="107"/>
        <v>0</v>
      </c>
      <c r="AI187" s="81">
        <f t="shared" si="108"/>
        <v>0</v>
      </c>
      <c r="AJ187" s="82">
        <f t="shared" si="98"/>
        <v>0</v>
      </c>
      <c r="AK187" s="118">
        <f t="shared" si="99"/>
        <v>0</v>
      </c>
      <c r="AL187" s="118">
        <f t="shared" si="100"/>
        <v>0</v>
      </c>
      <c r="AM187" s="120">
        <f>AK187*InputData!M187</f>
        <v>0</v>
      </c>
      <c r="AN187" s="123">
        <f>AK187*LifeTable!G187*InputData!N187*EXP(-InputData!$BT$5*(B187-InputData!$B$1))</f>
        <v>0</v>
      </c>
      <c r="AO187" s="1026">
        <f>C187*(1-Q187)*LifeTable!G187</f>
        <v>0</v>
      </c>
      <c r="AP187" s="1027">
        <f>R187*LifeTable!G187</f>
        <v>0</v>
      </c>
      <c r="AQ187" s="1026">
        <f>T187*(1-AH187)*LifeTable!P187</f>
        <v>0</v>
      </c>
      <c r="AR187" s="708">
        <f>AI187*LifeTable!P187</f>
        <v>0</v>
      </c>
      <c r="AS187" s="1028">
        <f>(AQ187-AO187)*EXP(-InputData!$BT$6*(B187-InputData!$B$1))</f>
        <v>0</v>
      </c>
      <c r="AT187" s="58">
        <f>(AR187-AP187)*EXP(-InputData!$BT$6*(B187-InputData!$B$1))</f>
        <v>0</v>
      </c>
      <c r="AU187">
        <v>81</v>
      </c>
    </row>
    <row r="188" spans="1:47">
      <c r="A188" t="s">
        <v>14</v>
      </c>
      <c r="B188">
        <f t="shared" si="97"/>
        <v>179</v>
      </c>
      <c r="C188" s="80">
        <f>InputData!K188*InputData!BY188</f>
        <v>0</v>
      </c>
      <c r="D188" s="81">
        <v>0</v>
      </c>
      <c r="E188" s="13">
        <f>InputData!L188*InputData!CD188</f>
        <v>0</v>
      </c>
      <c r="F188" s="90">
        <v>0</v>
      </c>
      <c r="G188" s="81">
        <f t="shared" si="80"/>
        <v>0</v>
      </c>
      <c r="H188" s="81">
        <f t="shared" si="93"/>
        <v>0</v>
      </c>
      <c r="I188" s="81">
        <f t="shared" si="81"/>
        <v>1</v>
      </c>
      <c r="J188" s="81">
        <f t="shared" si="82"/>
        <v>1</v>
      </c>
      <c r="K188" s="82">
        <f t="shared" si="109"/>
        <v>0</v>
      </c>
      <c r="L188" s="11">
        <f t="shared" si="110"/>
        <v>0</v>
      </c>
      <c r="M188" s="81">
        <f t="shared" si="111"/>
        <v>0</v>
      </c>
      <c r="N188" s="11">
        <f t="shared" si="83"/>
        <v>0</v>
      </c>
      <c r="O188" s="11">
        <f t="shared" si="84"/>
        <v>0</v>
      </c>
      <c r="P188" s="11">
        <f t="shared" si="94"/>
        <v>0</v>
      </c>
      <c r="Q188" s="81">
        <f t="shared" si="105"/>
        <v>0</v>
      </c>
      <c r="R188" s="81">
        <f t="shared" si="106"/>
        <v>0</v>
      </c>
      <c r="S188" s="596">
        <f>((Exposure!BG189*Exposure!BI189-1)*InputData!CH188+1)</f>
        <v>1</v>
      </c>
      <c r="T188" s="260">
        <f t="shared" si="95"/>
        <v>0</v>
      </c>
      <c r="U188" s="10">
        <f t="shared" si="85"/>
        <v>0</v>
      </c>
      <c r="V188" s="10">
        <f t="shared" si="86"/>
        <v>0</v>
      </c>
      <c r="W188" s="91">
        <f t="shared" si="87"/>
        <v>0</v>
      </c>
      <c r="X188" s="81">
        <f t="shared" si="88"/>
        <v>0</v>
      </c>
      <c r="Y188" s="81">
        <f t="shared" si="112"/>
        <v>0</v>
      </c>
      <c r="Z188" s="81">
        <f t="shared" si="89"/>
        <v>1</v>
      </c>
      <c r="AA188" s="81">
        <f t="shared" si="90"/>
        <v>1</v>
      </c>
      <c r="AB188" s="82">
        <f t="shared" si="113"/>
        <v>0</v>
      </c>
      <c r="AC188" s="11">
        <f t="shared" si="114"/>
        <v>0</v>
      </c>
      <c r="AD188" s="81">
        <f t="shared" si="115"/>
        <v>0</v>
      </c>
      <c r="AE188" s="11">
        <f t="shared" si="91"/>
        <v>0</v>
      </c>
      <c r="AF188" s="11">
        <f t="shared" si="92"/>
        <v>0</v>
      </c>
      <c r="AG188" s="11">
        <f t="shared" si="96"/>
        <v>0</v>
      </c>
      <c r="AH188" s="81">
        <f t="shared" si="107"/>
        <v>0</v>
      </c>
      <c r="AI188" s="81">
        <f t="shared" si="108"/>
        <v>0</v>
      </c>
      <c r="AJ188" s="82">
        <f t="shared" si="98"/>
        <v>0</v>
      </c>
      <c r="AK188" s="118">
        <f t="shared" si="99"/>
        <v>0</v>
      </c>
      <c r="AL188" s="118">
        <f t="shared" si="100"/>
        <v>0</v>
      </c>
      <c r="AM188" s="120">
        <f>AK188*InputData!M188</f>
        <v>0</v>
      </c>
      <c r="AN188" s="123">
        <f>AK188*LifeTable!G188*InputData!N188*EXP(-InputData!$BT$5*(B188-InputData!$B$1))</f>
        <v>0</v>
      </c>
      <c r="AO188" s="1026">
        <f>C188*(1-Q188)*LifeTable!G188</f>
        <v>0</v>
      </c>
      <c r="AP188" s="1027">
        <f>R188*LifeTable!G188</f>
        <v>0</v>
      </c>
      <c r="AQ188" s="1026">
        <f>T188*(1-AH188)*LifeTable!P188</f>
        <v>0</v>
      </c>
      <c r="AR188" s="708">
        <f>AI188*LifeTable!P188</f>
        <v>0</v>
      </c>
      <c r="AS188" s="1028">
        <f>(AQ188-AO188)*EXP(-InputData!$BT$6*(B188-InputData!$B$1))</f>
        <v>0</v>
      </c>
      <c r="AT188" s="58">
        <f>(AR188-AP188)*EXP(-InputData!$BT$6*(B188-InputData!$B$1))</f>
        <v>0</v>
      </c>
      <c r="AU188">
        <v>82</v>
      </c>
    </row>
    <row r="189" spans="1:47">
      <c r="A189" t="s">
        <v>14</v>
      </c>
      <c r="B189">
        <f t="shared" si="97"/>
        <v>180</v>
      </c>
      <c r="C189" s="80">
        <f>InputData!K189*InputData!BY189</f>
        <v>0</v>
      </c>
      <c r="D189" s="81">
        <v>0</v>
      </c>
      <c r="E189" s="13">
        <f>InputData!L189*InputData!CD189</f>
        <v>0</v>
      </c>
      <c r="F189" s="90">
        <v>0</v>
      </c>
      <c r="G189" s="81">
        <f t="shared" si="80"/>
        <v>0</v>
      </c>
      <c r="H189" s="81">
        <f t="shared" si="93"/>
        <v>0</v>
      </c>
      <c r="I189" s="81">
        <f t="shared" si="81"/>
        <v>1</v>
      </c>
      <c r="J189" s="81">
        <f t="shared" si="82"/>
        <v>1</v>
      </c>
      <c r="K189" s="82">
        <f t="shared" si="109"/>
        <v>0</v>
      </c>
      <c r="L189" s="11">
        <f t="shared" si="110"/>
        <v>0</v>
      </c>
      <c r="M189" s="81">
        <f t="shared" si="111"/>
        <v>0</v>
      </c>
      <c r="N189" s="11">
        <f t="shared" si="83"/>
        <v>0</v>
      </c>
      <c r="O189" s="11">
        <f t="shared" si="84"/>
        <v>0</v>
      </c>
      <c r="P189" s="11">
        <f t="shared" si="94"/>
        <v>0</v>
      </c>
      <c r="Q189" s="81">
        <f t="shared" si="105"/>
        <v>0</v>
      </c>
      <c r="R189" s="81">
        <f t="shared" si="106"/>
        <v>0</v>
      </c>
      <c r="S189" s="596">
        <f>((Exposure!BG190*Exposure!BI190-1)*InputData!CH189+1)</f>
        <v>1</v>
      </c>
      <c r="T189" s="260">
        <f t="shared" si="95"/>
        <v>0</v>
      </c>
      <c r="U189" s="10">
        <f t="shared" si="85"/>
        <v>0</v>
      </c>
      <c r="V189" s="10">
        <f t="shared" si="86"/>
        <v>0</v>
      </c>
      <c r="W189" s="91">
        <f t="shared" si="87"/>
        <v>0</v>
      </c>
      <c r="X189" s="81">
        <f t="shared" si="88"/>
        <v>0</v>
      </c>
      <c r="Y189" s="81">
        <f t="shared" si="112"/>
        <v>0</v>
      </c>
      <c r="Z189" s="81">
        <f t="shared" si="89"/>
        <v>1</v>
      </c>
      <c r="AA189" s="81">
        <f t="shared" si="90"/>
        <v>1</v>
      </c>
      <c r="AB189" s="82">
        <f t="shared" si="113"/>
        <v>0</v>
      </c>
      <c r="AC189" s="11">
        <f t="shared" si="114"/>
        <v>0</v>
      </c>
      <c r="AD189" s="81">
        <f t="shared" si="115"/>
        <v>0</v>
      </c>
      <c r="AE189" s="11">
        <f t="shared" si="91"/>
        <v>0</v>
      </c>
      <c r="AF189" s="11">
        <f t="shared" si="92"/>
        <v>0</v>
      </c>
      <c r="AG189" s="11">
        <f t="shared" si="96"/>
        <v>0</v>
      </c>
      <c r="AH189" s="81">
        <f t="shared" si="107"/>
        <v>0</v>
      </c>
      <c r="AI189" s="81">
        <f t="shared" si="108"/>
        <v>0</v>
      </c>
      <c r="AJ189" s="82">
        <f t="shared" si="98"/>
        <v>0</v>
      </c>
      <c r="AK189" s="118">
        <f t="shared" si="99"/>
        <v>0</v>
      </c>
      <c r="AL189" s="118">
        <f t="shared" si="100"/>
        <v>0</v>
      </c>
      <c r="AM189" s="120">
        <f>AK189*InputData!M189</f>
        <v>0</v>
      </c>
      <c r="AN189" s="123">
        <f>AK189*LifeTable!G189*InputData!N189*EXP(-InputData!$BT$5*(B189-InputData!$B$1))</f>
        <v>0</v>
      </c>
      <c r="AO189" s="1026">
        <f>C189*(1-Q189)*LifeTable!G189</f>
        <v>0</v>
      </c>
      <c r="AP189" s="1027">
        <f>R189*LifeTable!G189</f>
        <v>0</v>
      </c>
      <c r="AQ189" s="1026">
        <f>T189*(1-AH189)*LifeTable!P189</f>
        <v>0</v>
      </c>
      <c r="AR189" s="708">
        <f>AI189*LifeTable!P189</f>
        <v>0</v>
      </c>
      <c r="AS189" s="1028">
        <f>(AQ189-AO189)*EXP(-InputData!$BT$6*(B189-InputData!$B$1))</f>
        <v>0</v>
      </c>
      <c r="AT189" s="58">
        <f>(AR189-AP189)*EXP(-InputData!$BT$6*(B189-InputData!$B$1))</f>
        <v>0</v>
      </c>
      <c r="AU189">
        <v>83</v>
      </c>
    </row>
    <row r="190" spans="1:47">
      <c r="A190" t="s">
        <v>14</v>
      </c>
      <c r="B190">
        <f t="shared" si="97"/>
        <v>181</v>
      </c>
      <c r="C190" s="80">
        <f>InputData!K190*InputData!BY190</f>
        <v>0</v>
      </c>
      <c r="D190" s="81">
        <v>0</v>
      </c>
      <c r="E190" s="13">
        <f>InputData!L190*InputData!CD190</f>
        <v>0</v>
      </c>
      <c r="F190" s="90">
        <v>0</v>
      </c>
      <c r="G190" s="81">
        <f t="shared" si="80"/>
        <v>0</v>
      </c>
      <c r="H190" s="81">
        <f t="shared" si="93"/>
        <v>0</v>
      </c>
      <c r="I190" s="81">
        <f t="shared" si="81"/>
        <v>1</v>
      </c>
      <c r="J190" s="81">
        <f t="shared" si="82"/>
        <v>1</v>
      </c>
      <c r="K190" s="82">
        <f t="shared" si="109"/>
        <v>0</v>
      </c>
      <c r="L190" s="11">
        <f t="shared" si="110"/>
        <v>0</v>
      </c>
      <c r="M190" s="81">
        <f t="shared" si="111"/>
        <v>0</v>
      </c>
      <c r="N190" s="11">
        <f t="shared" si="83"/>
        <v>0</v>
      </c>
      <c r="O190" s="11">
        <f t="shared" si="84"/>
        <v>0</v>
      </c>
      <c r="P190" s="11">
        <f t="shared" si="94"/>
        <v>0</v>
      </c>
      <c r="Q190" s="81">
        <f t="shared" si="105"/>
        <v>0</v>
      </c>
      <c r="R190" s="81">
        <f t="shared" si="106"/>
        <v>0</v>
      </c>
      <c r="S190" s="596">
        <f>((Exposure!BG191*Exposure!BI191-1)*InputData!CH190+1)</f>
        <v>1</v>
      </c>
      <c r="T190" s="260">
        <f t="shared" si="95"/>
        <v>0</v>
      </c>
      <c r="U190" s="10">
        <f t="shared" si="85"/>
        <v>0</v>
      </c>
      <c r="V190" s="10">
        <f t="shared" si="86"/>
        <v>0</v>
      </c>
      <c r="W190" s="91">
        <f t="shared" si="87"/>
        <v>0</v>
      </c>
      <c r="X190" s="81">
        <f t="shared" si="88"/>
        <v>0</v>
      </c>
      <c r="Y190" s="81">
        <f t="shared" si="112"/>
        <v>0</v>
      </c>
      <c r="Z190" s="81">
        <f t="shared" si="89"/>
        <v>1</v>
      </c>
      <c r="AA190" s="81">
        <f t="shared" si="90"/>
        <v>1</v>
      </c>
      <c r="AB190" s="82">
        <f t="shared" si="113"/>
        <v>0</v>
      </c>
      <c r="AC190" s="11">
        <f t="shared" si="114"/>
        <v>0</v>
      </c>
      <c r="AD190" s="81">
        <f t="shared" si="115"/>
        <v>0</v>
      </c>
      <c r="AE190" s="11">
        <f t="shared" si="91"/>
        <v>0</v>
      </c>
      <c r="AF190" s="11">
        <f t="shared" si="92"/>
        <v>0</v>
      </c>
      <c r="AG190" s="11">
        <f t="shared" si="96"/>
        <v>0</v>
      </c>
      <c r="AH190" s="81">
        <f t="shared" si="107"/>
        <v>0</v>
      </c>
      <c r="AI190" s="81">
        <f t="shared" si="108"/>
        <v>0</v>
      </c>
      <c r="AJ190" s="82">
        <f t="shared" si="98"/>
        <v>0</v>
      </c>
      <c r="AK190" s="118">
        <f t="shared" si="99"/>
        <v>0</v>
      </c>
      <c r="AL190" s="118">
        <f t="shared" si="100"/>
        <v>0</v>
      </c>
      <c r="AM190" s="120">
        <f>AK190*InputData!M190</f>
        <v>0</v>
      </c>
      <c r="AN190" s="123">
        <f>AK190*LifeTable!G190*InputData!N190*EXP(-InputData!$BT$5*(B190-InputData!$B$1))</f>
        <v>0</v>
      </c>
      <c r="AO190" s="1026">
        <f>C190*(1-Q190)*LifeTable!G190</f>
        <v>0</v>
      </c>
      <c r="AP190" s="1027">
        <f>R190*LifeTable!G190</f>
        <v>0</v>
      </c>
      <c r="AQ190" s="1026">
        <f>T190*(1-AH190)*LifeTable!P190</f>
        <v>0</v>
      </c>
      <c r="AR190" s="708">
        <f>AI190*LifeTable!P190</f>
        <v>0</v>
      </c>
      <c r="AS190" s="1028">
        <f>(AQ190-AO190)*EXP(-InputData!$BT$6*(B190-InputData!$B$1))</f>
        <v>0</v>
      </c>
      <c r="AT190" s="58">
        <f>(AR190-AP190)*EXP(-InputData!$BT$6*(B190-InputData!$B$1))</f>
        <v>0</v>
      </c>
      <c r="AU190">
        <v>84</v>
      </c>
    </row>
    <row r="191" spans="1:47">
      <c r="A191" t="s">
        <v>14</v>
      </c>
      <c r="B191">
        <f t="shared" si="97"/>
        <v>182</v>
      </c>
      <c r="C191" s="80">
        <f>InputData!K191*InputData!BY191</f>
        <v>0</v>
      </c>
      <c r="D191" s="81">
        <v>0</v>
      </c>
      <c r="E191" s="13">
        <f>InputData!L191*InputData!CD191</f>
        <v>0</v>
      </c>
      <c r="F191" s="90">
        <v>0</v>
      </c>
      <c r="G191" s="81">
        <f t="shared" si="80"/>
        <v>0</v>
      </c>
      <c r="H191" s="81">
        <f t="shared" si="93"/>
        <v>0</v>
      </c>
      <c r="I191" s="81">
        <f t="shared" si="81"/>
        <v>1</v>
      </c>
      <c r="J191" s="81">
        <f t="shared" si="82"/>
        <v>1</v>
      </c>
      <c r="K191" s="82">
        <f t="shared" si="109"/>
        <v>0</v>
      </c>
      <c r="L191" s="11">
        <f t="shared" si="110"/>
        <v>0</v>
      </c>
      <c r="M191" s="81">
        <f t="shared" si="111"/>
        <v>0</v>
      </c>
      <c r="N191" s="11">
        <f t="shared" si="83"/>
        <v>0</v>
      </c>
      <c r="O191" s="11">
        <f t="shared" si="84"/>
        <v>0</v>
      </c>
      <c r="P191" s="11">
        <f t="shared" si="94"/>
        <v>0</v>
      </c>
      <c r="Q191" s="81">
        <f t="shared" si="105"/>
        <v>0</v>
      </c>
      <c r="R191" s="81">
        <f t="shared" si="106"/>
        <v>0</v>
      </c>
      <c r="S191" s="596">
        <f>((Exposure!BG192*Exposure!BI192-1)*InputData!CH191+1)</f>
        <v>1</v>
      </c>
      <c r="T191" s="260">
        <f t="shared" si="95"/>
        <v>0</v>
      </c>
      <c r="U191" s="10">
        <f t="shared" si="85"/>
        <v>0</v>
      </c>
      <c r="V191" s="10">
        <f t="shared" si="86"/>
        <v>0</v>
      </c>
      <c r="W191" s="91">
        <f t="shared" si="87"/>
        <v>0</v>
      </c>
      <c r="X191" s="81">
        <f t="shared" si="88"/>
        <v>0</v>
      </c>
      <c r="Y191" s="81">
        <f t="shared" si="112"/>
        <v>0</v>
      </c>
      <c r="Z191" s="81">
        <f t="shared" si="89"/>
        <v>1</v>
      </c>
      <c r="AA191" s="81">
        <f t="shared" si="90"/>
        <v>1</v>
      </c>
      <c r="AB191" s="82">
        <f t="shared" si="113"/>
        <v>0</v>
      </c>
      <c r="AC191" s="11">
        <f t="shared" si="114"/>
        <v>0</v>
      </c>
      <c r="AD191" s="81">
        <f t="shared" si="115"/>
        <v>0</v>
      </c>
      <c r="AE191" s="11">
        <f t="shared" si="91"/>
        <v>0</v>
      </c>
      <c r="AF191" s="11">
        <f t="shared" si="92"/>
        <v>0</v>
      </c>
      <c r="AG191" s="11">
        <f t="shared" si="96"/>
        <v>0</v>
      </c>
      <c r="AH191" s="81">
        <f t="shared" si="107"/>
        <v>0</v>
      </c>
      <c r="AI191" s="81">
        <f t="shared" si="108"/>
        <v>0</v>
      </c>
      <c r="AJ191" s="82">
        <f t="shared" si="98"/>
        <v>0</v>
      </c>
      <c r="AK191" s="118">
        <f t="shared" si="99"/>
        <v>0</v>
      </c>
      <c r="AL191" s="118">
        <f t="shared" si="100"/>
        <v>0</v>
      </c>
      <c r="AM191" s="120">
        <f>AK191*InputData!M191</f>
        <v>0</v>
      </c>
      <c r="AN191" s="123">
        <f>AK191*LifeTable!G191*InputData!N191*EXP(-InputData!$BT$5*(B191-InputData!$B$1))</f>
        <v>0</v>
      </c>
      <c r="AO191" s="1026">
        <f>C191*(1-Q191)*LifeTable!G191</f>
        <v>0</v>
      </c>
      <c r="AP191" s="1027">
        <f>R191*LifeTable!G191</f>
        <v>0</v>
      </c>
      <c r="AQ191" s="1026">
        <f>T191*(1-AH191)*LifeTable!P191</f>
        <v>0</v>
      </c>
      <c r="AR191" s="708">
        <f>AI191*LifeTable!P191</f>
        <v>0</v>
      </c>
      <c r="AS191" s="1028">
        <f>(AQ191-AO191)*EXP(-InputData!$BT$6*(B191-InputData!$B$1))</f>
        <v>0</v>
      </c>
      <c r="AT191" s="58">
        <f>(AR191-AP191)*EXP(-InputData!$BT$6*(B191-InputData!$B$1))</f>
        <v>0</v>
      </c>
      <c r="AU191">
        <v>85</v>
      </c>
    </row>
    <row r="192" spans="1:47">
      <c r="A192" t="s">
        <v>14</v>
      </c>
      <c r="B192">
        <f t="shared" si="97"/>
        <v>183</v>
      </c>
      <c r="C192" s="80">
        <f>InputData!K192*InputData!BY192</f>
        <v>0</v>
      </c>
      <c r="D192" s="81">
        <v>0</v>
      </c>
      <c r="E192" s="13">
        <f>InputData!L192*InputData!CD192</f>
        <v>0</v>
      </c>
      <c r="F192" s="90">
        <v>0</v>
      </c>
      <c r="G192" s="81">
        <f t="shared" si="80"/>
        <v>0</v>
      </c>
      <c r="H192" s="81">
        <f t="shared" si="93"/>
        <v>0</v>
      </c>
      <c r="I192" s="81">
        <f t="shared" si="81"/>
        <v>1</v>
      </c>
      <c r="J192" s="81">
        <f t="shared" si="82"/>
        <v>1</v>
      </c>
      <c r="K192" s="82">
        <f t="shared" si="109"/>
        <v>0</v>
      </c>
      <c r="L192" s="11">
        <f t="shared" si="110"/>
        <v>0</v>
      </c>
      <c r="M192" s="81">
        <f t="shared" si="111"/>
        <v>0</v>
      </c>
      <c r="N192" s="11">
        <f t="shared" si="83"/>
        <v>0</v>
      </c>
      <c r="O192" s="11">
        <f t="shared" si="84"/>
        <v>0</v>
      </c>
      <c r="P192" s="11">
        <f t="shared" si="94"/>
        <v>0</v>
      </c>
      <c r="Q192" s="81">
        <f t="shared" si="105"/>
        <v>0</v>
      </c>
      <c r="R192" s="81">
        <f t="shared" si="106"/>
        <v>0</v>
      </c>
      <c r="S192" s="596">
        <f>((Exposure!BG193*Exposure!BI193-1)*InputData!CH192+1)</f>
        <v>1</v>
      </c>
      <c r="T192" s="260">
        <f t="shared" si="95"/>
        <v>0</v>
      </c>
      <c r="U192" s="10">
        <f t="shared" si="85"/>
        <v>0</v>
      </c>
      <c r="V192" s="10">
        <f t="shared" si="86"/>
        <v>0</v>
      </c>
      <c r="W192" s="91">
        <f t="shared" si="87"/>
        <v>0</v>
      </c>
      <c r="X192" s="81">
        <f t="shared" si="88"/>
        <v>0</v>
      </c>
      <c r="Y192" s="81">
        <f t="shared" si="112"/>
        <v>0</v>
      </c>
      <c r="Z192" s="81">
        <f t="shared" si="89"/>
        <v>1</v>
      </c>
      <c r="AA192" s="81">
        <f t="shared" si="90"/>
        <v>1</v>
      </c>
      <c r="AB192" s="82">
        <f t="shared" si="113"/>
        <v>0</v>
      </c>
      <c r="AC192" s="11">
        <f t="shared" si="114"/>
        <v>0</v>
      </c>
      <c r="AD192" s="81">
        <f t="shared" si="115"/>
        <v>0</v>
      </c>
      <c r="AE192" s="11">
        <f t="shared" si="91"/>
        <v>0</v>
      </c>
      <c r="AF192" s="11">
        <f t="shared" si="92"/>
        <v>0</v>
      </c>
      <c r="AG192" s="11">
        <f t="shared" si="96"/>
        <v>0</v>
      </c>
      <c r="AH192" s="81">
        <f t="shared" si="107"/>
        <v>0</v>
      </c>
      <c r="AI192" s="81">
        <f t="shared" si="108"/>
        <v>0</v>
      </c>
      <c r="AJ192" s="82">
        <f t="shared" si="98"/>
        <v>0</v>
      </c>
      <c r="AK192" s="118">
        <f t="shared" si="99"/>
        <v>0</v>
      </c>
      <c r="AL192" s="118">
        <f t="shared" si="100"/>
        <v>0</v>
      </c>
      <c r="AM192" s="120">
        <f>AK192*InputData!M192</f>
        <v>0</v>
      </c>
      <c r="AN192" s="123">
        <f>AK192*LifeTable!G192*InputData!N192*EXP(-InputData!$BT$5*(B192-InputData!$B$1))</f>
        <v>0</v>
      </c>
      <c r="AO192" s="1026">
        <f>C192*(1-Q192)*LifeTable!G192</f>
        <v>0</v>
      </c>
      <c r="AP192" s="1027">
        <f>R192*LifeTable!G192</f>
        <v>0</v>
      </c>
      <c r="AQ192" s="1026">
        <f>T192*(1-AH192)*LifeTable!P192</f>
        <v>0</v>
      </c>
      <c r="AR192" s="708">
        <f>AI192*LifeTable!P192</f>
        <v>0</v>
      </c>
      <c r="AS192" s="1028">
        <f>(AQ192-AO192)*EXP(-InputData!$BT$6*(B192-InputData!$B$1))</f>
        <v>0</v>
      </c>
      <c r="AT192" s="58">
        <f>(AR192-AP192)*EXP(-InputData!$BT$6*(B192-InputData!$B$1))</f>
        <v>0</v>
      </c>
      <c r="AU192">
        <v>86</v>
      </c>
    </row>
    <row r="193" spans="1:47">
      <c r="A193" t="s">
        <v>14</v>
      </c>
      <c r="B193">
        <f t="shared" si="97"/>
        <v>184</v>
      </c>
      <c r="C193" s="80">
        <f>InputData!K193*InputData!BY193</f>
        <v>0</v>
      </c>
      <c r="D193" s="81">
        <v>0</v>
      </c>
      <c r="E193" s="13">
        <f>InputData!L193*InputData!CD193</f>
        <v>0</v>
      </c>
      <c r="F193" s="90">
        <v>0</v>
      </c>
      <c r="G193" s="81">
        <f t="shared" si="80"/>
        <v>0</v>
      </c>
      <c r="H193" s="81">
        <f t="shared" si="93"/>
        <v>0</v>
      </c>
      <c r="I193" s="81">
        <f t="shared" si="81"/>
        <v>1</v>
      </c>
      <c r="J193" s="81">
        <f t="shared" si="82"/>
        <v>1</v>
      </c>
      <c r="K193" s="82">
        <f t="shared" si="109"/>
        <v>0</v>
      </c>
      <c r="L193" s="11">
        <f t="shared" si="110"/>
        <v>0</v>
      </c>
      <c r="M193" s="81">
        <f t="shared" si="111"/>
        <v>0</v>
      </c>
      <c r="N193" s="11">
        <f t="shared" si="83"/>
        <v>0</v>
      </c>
      <c r="O193" s="11">
        <f t="shared" si="84"/>
        <v>0</v>
      </c>
      <c r="P193" s="11">
        <f t="shared" si="94"/>
        <v>0</v>
      </c>
      <c r="Q193" s="81">
        <f t="shared" si="105"/>
        <v>0</v>
      </c>
      <c r="R193" s="81">
        <f t="shared" si="106"/>
        <v>0</v>
      </c>
      <c r="S193" s="596">
        <f>((Exposure!BG194*Exposure!BI194-1)*InputData!CH193+1)</f>
        <v>1</v>
      </c>
      <c r="T193" s="260">
        <f t="shared" si="95"/>
        <v>0</v>
      </c>
      <c r="U193" s="10">
        <f t="shared" si="85"/>
        <v>0</v>
      </c>
      <c r="V193" s="10">
        <f t="shared" si="86"/>
        <v>0</v>
      </c>
      <c r="W193" s="91">
        <f t="shared" si="87"/>
        <v>0</v>
      </c>
      <c r="X193" s="81">
        <f t="shared" si="88"/>
        <v>0</v>
      </c>
      <c r="Y193" s="81">
        <f t="shared" si="112"/>
        <v>0</v>
      </c>
      <c r="Z193" s="81">
        <f t="shared" si="89"/>
        <v>1</v>
      </c>
      <c r="AA193" s="81">
        <f t="shared" si="90"/>
        <v>1</v>
      </c>
      <c r="AB193" s="82">
        <f t="shared" si="113"/>
        <v>0</v>
      </c>
      <c r="AC193" s="11">
        <f t="shared" si="114"/>
        <v>0</v>
      </c>
      <c r="AD193" s="81">
        <f t="shared" si="115"/>
        <v>0</v>
      </c>
      <c r="AE193" s="11">
        <f t="shared" si="91"/>
        <v>0</v>
      </c>
      <c r="AF193" s="11">
        <f t="shared" si="92"/>
        <v>0</v>
      </c>
      <c r="AG193" s="11">
        <f t="shared" si="96"/>
        <v>0</v>
      </c>
      <c r="AH193" s="81">
        <f t="shared" si="107"/>
        <v>0</v>
      </c>
      <c r="AI193" s="81">
        <f t="shared" si="108"/>
        <v>0</v>
      </c>
      <c r="AJ193" s="82">
        <f t="shared" si="98"/>
        <v>0</v>
      </c>
      <c r="AK193" s="118">
        <f t="shared" si="99"/>
        <v>0</v>
      </c>
      <c r="AL193" s="118">
        <f t="shared" si="100"/>
        <v>0</v>
      </c>
      <c r="AM193" s="120">
        <f>AK193*InputData!M193</f>
        <v>0</v>
      </c>
      <c r="AN193" s="123">
        <f>AK193*LifeTable!G193*InputData!N193*EXP(-InputData!$BT$5*(B193-InputData!$B$1))</f>
        <v>0</v>
      </c>
      <c r="AO193" s="1026">
        <f>C193*(1-Q193)*LifeTable!G193</f>
        <v>0</v>
      </c>
      <c r="AP193" s="1027">
        <f>R193*LifeTable!G193</f>
        <v>0</v>
      </c>
      <c r="AQ193" s="1026">
        <f>T193*(1-AH193)*LifeTable!P193</f>
        <v>0</v>
      </c>
      <c r="AR193" s="708">
        <f>AI193*LifeTable!P193</f>
        <v>0</v>
      </c>
      <c r="AS193" s="1028">
        <f>(AQ193-AO193)*EXP(-InputData!$BT$6*(B193-InputData!$B$1))</f>
        <v>0</v>
      </c>
      <c r="AT193" s="58">
        <f>(AR193-AP193)*EXP(-InputData!$BT$6*(B193-InputData!$B$1))</f>
        <v>0</v>
      </c>
      <c r="AU193">
        <v>87</v>
      </c>
    </row>
    <row r="194" spans="1:47">
      <c r="A194" t="s">
        <v>14</v>
      </c>
      <c r="B194">
        <f t="shared" si="97"/>
        <v>185</v>
      </c>
      <c r="C194" s="80">
        <f>InputData!K194*InputData!BY194</f>
        <v>0</v>
      </c>
      <c r="D194" s="81">
        <v>0</v>
      </c>
      <c r="E194" s="13">
        <f>InputData!L194*InputData!CD194</f>
        <v>0</v>
      </c>
      <c r="F194" s="90">
        <v>0</v>
      </c>
      <c r="G194" s="81">
        <f t="shared" si="80"/>
        <v>0</v>
      </c>
      <c r="H194" s="81">
        <f t="shared" si="93"/>
        <v>0</v>
      </c>
      <c r="I194" s="81">
        <f t="shared" si="81"/>
        <v>1</v>
      </c>
      <c r="J194" s="81">
        <f t="shared" si="82"/>
        <v>1</v>
      </c>
      <c r="K194" s="82">
        <f t="shared" si="109"/>
        <v>0</v>
      </c>
      <c r="L194" s="11">
        <f t="shared" si="110"/>
        <v>0</v>
      </c>
      <c r="M194" s="81">
        <f t="shared" si="111"/>
        <v>0</v>
      </c>
      <c r="N194" s="11">
        <f t="shared" si="83"/>
        <v>0</v>
      </c>
      <c r="O194" s="11">
        <f t="shared" si="84"/>
        <v>0</v>
      </c>
      <c r="P194" s="11">
        <f t="shared" si="94"/>
        <v>0</v>
      </c>
      <c r="Q194" s="81">
        <f t="shared" si="105"/>
        <v>0</v>
      </c>
      <c r="R194" s="81">
        <f t="shared" si="106"/>
        <v>0</v>
      </c>
      <c r="S194" s="596">
        <f>((Exposure!BG195*Exposure!BI195-1)*InputData!CH194+1)</f>
        <v>1</v>
      </c>
      <c r="T194" s="260">
        <f t="shared" si="95"/>
        <v>0</v>
      </c>
      <c r="U194" s="10">
        <f t="shared" si="85"/>
        <v>0</v>
      </c>
      <c r="V194" s="10">
        <f t="shared" si="86"/>
        <v>0</v>
      </c>
      <c r="W194" s="91">
        <f t="shared" si="87"/>
        <v>0</v>
      </c>
      <c r="X194" s="81">
        <f t="shared" si="88"/>
        <v>0</v>
      </c>
      <c r="Y194" s="81">
        <f t="shared" si="112"/>
        <v>0</v>
      </c>
      <c r="Z194" s="81">
        <f t="shared" si="89"/>
        <v>1</v>
      </c>
      <c r="AA194" s="81">
        <f t="shared" si="90"/>
        <v>1</v>
      </c>
      <c r="AB194" s="82">
        <f t="shared" si="113"/>
        <v>0</v>
      </c>
      <c r="AC194" s="11">
        <f t="shared" si="114"/>
        <v>0</v>
      </c>
      <c r="AD194" s="81">
        <f t="shared" si="115"/>
        <v>0</v>
      </c>
      <c r="AE194" s="11">
        <f t="shared" si="91"/>
        <v>0</v>
      </c>
      <c r="AF194" s="11">
        <f t="shared" si="92"/>
        <v>0</v>
      </c>
      <c r="AG194" s="11">
        <f t="shared" si="96"/>
        <v>0</v>
      </c>
      <c r="AH194" s="81">
        <f t="shared" si="107"/>
        <v>0</v>
      </c>
      <c r="AI194" s="81">
        <f t="shared" si="108"/>
        <v>0</v>
      </c>
      <c r="AJ194" s="82">
        <f t="shared" si="98"/>
        <v>0</v>
      </c>
      <c r="AK194" s="118">
        <f t="shared" si="99"/>
        <v>0</v>
      </c>
      <c r="AL194" s="118">
        <f t="shared" si="100"/>
        <v>0</v>
      </c>
      <c r="AM194" s="120">
        <f>AK194*InputData!M194</f>
        <v>0</v>
      </c>
      <c r="AN194" s="123">
        <f>AK194*LifeTable!G194*InputData!N194*EXP(-InputData!$BT$5*(B194-InputData!$B$1))</f>
        <v>0</v>
      </c>
      <c r="AO194" s="1026">
        <f>C194*(1-Q194)*LifeTable!G194</f>
        <v>0</v>
      </c>
      <c r="AP194" s="1027">
        <f>R194*LifeTable!G194</f>
        <v>0</v>
      </c>
      <c r="AQ194" s="1026">
        <f>T194*(1-AH194)*LifeTable!P194</f>
        <v>0</v>
      </c>
      <c r="AR194" s="708">
        <f>AI194*LifeTable!P194</f>
        <v>0</v>
      </c>
      <c r="AS194" s="1028">
        <f>(AQ194-AO194)*EXP(-InputData!$BT$6*(B194-InputData!$B$1))</f>
        <v>0</v>
      </c>
      <c r="AT194" s="58">
        <f>(AR194-AP194)*EXP(-InputData!$BT$6*(B194-InputData!$B$1))</f>
        <v>0</v>
      </c>
      <c r="AU194">
        <v>88</v>
      </c>
    </row>
    <row r="195" spans="1:47">
      <c r="A195" t="s">
        <v>14</v>
      </c>
      <c r="B195">
        <f t="shared" si="97"/>
        <v>186</v>
      </c>
      <c r="C195" s="80">
        <f>InputData!K195*InputData!BY195</f>
        <v>0</v>
      </c>
      <c r="D195" s="81">
        <v>0</v>
      </c>
      <c r="E195" s="13">
        <f>InputData!L195*InputData!CD195</f>
        <v>0</v>
      </c>
      <c r="F195" s="90">
        <v>0</v>
      </c>
      <c r="G195" s="81">
        <f t="shared" si="80"/>
        <v>0</v>
      </c>
      <c r="H195" s="81">
        <f t="shared" si="93"/>
        <v>0</v>
      </c>
      <c r="I195" s="81">
        <f t="shared" si="81"/>
        <v>1</v>
      </c>
      <c r="J195" s="81">
        <f t="shared" si="82"/>
        <v>1</v>
      </c>
      <c r="K195" s="82">
        <f t="shared" si="109"/>
        <v>0</v>
      </c>
      <c r="L195" s="11">
        <f t="shared" si="110"/>
        <v>0</v>
      </c>
      <c r="M195" s="81">
        <f t="shared" si="111"/>
        <v>0</v>
      </c>
      <c r="N195" s="11">
        <f t="shared" si="83"/>
        <v>0</v>
      </c>
      <c r="O195" s="11">
        <f t="shared" si="84"/>
        <v>0</v>
      </c>
      <c r="P195" s="11">
        <f t="shared" si="94"/>
        <v>0</v>
      </c>
      <c r="Q195" s="81">
        <f t="shared" si="105"/>
        <v>0</v>
      </c>
      <c r="R195" s="81">
        <f t="shared" si="106"/>
        <v>0</v>
      </c>
      <c r="S195" s="596">
        <f>((Exposure!BG196*Exposure!BI196-1)*InputData!CH195+1)</f>
        <v>1</v>
      </c>
      <c r="T195" s="260">
        <f t="shared" si="95"/>
        <v>0</v>
      </c>
      <c r="U195" s="10">
        <f t="shared" si="85"/>
        <v>0</v>
      </c>
      <c r="V195" s="10">
        <f t="shared" si="86"/>
        <v>0</v>
      </c>
      <c r="W195" s="91">
        <f t="shared" si="87"/>
        <v>0</v>
      </c>
      <c r="X195" s="81">
        <f t="shared" si="88"/>
        <v>0</v>
      </c>
      <c r="Y195" s="81">
        <f t="shared" si="112"/>
        <v>0</v>
      </c>
      <c r="Z195" s="81">
        <f t="shared" si="89"/>
        <v>1</v>
      </c>
      <c r="AA195" s="81">
        <f t="shared" si="90"/>
        <v>1</v>
      </c>
      <c r="AB195" s="82">
        <f t="shared" si="113"/>
        <v>0</v>
      </c>
      <c r="AC195" s="11">
        <f t="shared" si="114"/>
        <v>0</v>
      </c>
      <c r="AD195" s="81">
        <f t="shared" si="115"/>
        <v>0</v>
      </c>
      <c r="AE195" s="11">
        <f t="shared" si="91"/>
        <v>0</v>
      </c>
      <c r="AF195" s="11">
        <f t="shared" si="92"/>
        <v>0</v>
      </c>
      <c r="AG195" s="11">
        <f t="shared" si="96"/>
        <v>0</v>
      </c>
      <c r="AH195" s="81">
        <f t="shared" si="107"/>
        <v>0</v>
      </c>
      <c r="AI195" s="81">
        <f t="shared" si="108"/>
        <v>0</v>
      </c>
      <c r="AJ195" s="82">
        <f t="shared" si="98"/>
        <v>0</v>
      </c>
      <c r="AK195" s="118">
        <f t="shared" si="99"/>
        <v>0</v>
      </c>
      <c r="AL195" s="118">
        <f t="shared" si="100"/>
        <v>0</v>
      </c>
      <c r="AM195" s="120">
        <f>AK195*InputData!M195</f>
        <v>0</v>
      </c>
      <c r="AN195" s="123">
        <f>AK195*LifeTable!G195*InputData!N195*EXP(-InputData!$BT$5*(B195-InputData!$B$1))</f>
        <v>0</v>
      </c>
      <c r="AO195" s="1026">
        <f>C195*(1-Q195)*LifeTable!G195</f>
        <v>0</v>
      </c>
      <c r="AP195" s="1027">
        <f>R195*LifeTable!G195</f>
        <v>0</v>
      </c>
      <c r="AQ195" s="1026">
        <f>T195*(1-AH195)*LifeTable!P195</f>
        <v>0</v>
      </c>
      <c r="AR195" s="708">
        <f>AI195*LifeTable!P195</f>
        <v>0</v>
      </c>
      <c r="AS195" s="1028">
        <f>(AQ195-AO195)*EXP(-InputData!$BT$6*(B195-InputData!$B$1))</f>
        <v>0</v>
      </c>
      <c r="AT195" s="58">
        <f>(AR195-AP195)*EXP(-InputData!$BT$6*(B195-InputData!$B$1))</f>
        <v>0</v>
      </c>
      <c r="AU195">
        <v>89</v>
      </c>
    </row>
    <row r="196" spans="1:47">
      <c r="A196" t="s">
        <v>14</v>
      </c>
      <c r="B196">
        <f t="shared" si="97"/>
        <v>187</v>
      </c>
      <c r="C196" s="80">
        <f>InputData!K196*InputData!BY196</f>
        <v>0</v>
      </c>
      <c r="D196" s="81">
        <v>0</v>
      </c>
      <c r="E196" s="13">
        <f>InputData!L196*InputData!CD196</f>
        <v>0</v>
      </c>
      <c r="F196" s="90">
        <v>0</v>
      </c>
      <c r="G196" s="81">
        <f t="shared" si="80"/>
        <v>0</v>
      </c>
      <c r="H196" s="81">
        <f t="shared" si="93"/>
        <v>0</v>
      </c>
      <c r="I196" s="81">
        <f t="shared" si="81"/>
        <v>1</v>
      </c>
      <c r="J196" s="81">
        <f t="shared" si="82"/>
        <v>1</v>
      </c>
      <c r="K196" s="82">
        <f t="shared" si="109"/>
        <v>0</v>
      </c>
      <c r="L196" s="11">
        <f t="shared" si="110"/>
        <v>0</v>
      </c>
      <c r="M196" s="81">
        <f t="shared" si="111"/>
        <v>0</v>
      </c>
      <c r="N196" s="11">
        <f t="shared" si="83"/>
        <v>0</v>
      </c>
      <c r="O196" s="11">
        <f t="shared" si="84"/>
        <v>0</v>
      </c>
      <c r="P196" s="11">
        <f t="shared" si="94"/>
        <v>0</v>
      </c>
      <c r="Q196" s="81">
        <f t="shared" si="105"/>
        <v>0</v>
      </c>
      <c r="R196" s="81">
        <f t="shared" si="106"/>
        <v>0</v>
      </c>
      <c r="S196" s="596">
        <f>((Exposure!BG197*Exposure!BI197-1)*InputData!CH196+1)</f>
        <v>1</v>
      </c>
      <c r="T196" s="260">
        <f t="shared" si="95"/>
        <v>0</v>
      </c>
      <c r="U196" s="10">
        <f t="shared" si="85"/>
        <v>0</v>
      </c>
      <c r="V196" s="10">
        <f t="shared" si="86"/>
        <v>0</v>
      </c>
      <c r="W196" s="91">
        <f t="shared" si="87"/>
        <v>0</v>
      </c>
      <c r="X196" s="81">
        <f t="shared" si="88"/>
        <v>0</v>
      </c>
      <c r="Y196" s="81">
        <f t="shared" si="112"/>
        <v>0</v>
      </c>
      <c r="Z196" s="81">
        <f t="shared" si="89"/>
        <v>1</v>
      </c>
      <c r="AA196" s="81">
        <f t="shared" si="90"/>
        <v>1</v>
      </c>
      <c r="AB196" s="82">
        <f t="shared" si="113"/>
        <v>0</v>
      </c>
      <c r="AC196" s="11">
        <f t="shared" si="114"/>
        <v>0</v>
      </c>
      <c r="AD196" s="81">
        <f t="shared" si="115"/>
        <v>0</v>
      </c>
      <c r="AE196" s="11">
        <f t="shared" si="91"/>
        <v>0</v>
      </c>
      <c r="AF196" s="11">
        <f t="shared" si="92"/>
        <v>0</v>
      </c>
      <c r="AG196" s="11">
        <f t="shared" si="96"/>
        <v>0</v>
      </c>
      <c r="AH196" s="81">
        <f t="shared" si="107"/>
        <v>0</v>
      </c>
      <c r="AI196" s="81">
        <f t="shared" si="108"/>
        <v>0</v>
      </c>
      <c r="AJ196" s="82">
        <f t="shared" si="98"/>
        <v>0</v>
      </c>
      <c r="AK196" s="118">
        <f t="shared" si="99"/>
        <v>0</v>
      </c>
      <c r="AL196" s="118">
        <f t="shared" si="100"/>
        <v>0</v>
      </c>
      <c r="AM196" s="120">
        <f>AK196*InputData!M196</f>
        <v>0</v>
      </c>
      <c r="AN196" s="123">
        <f>AK196*LifeTable!G196*InputData!N196*EXP(-InputData!$BT$5*(B196-InputData!$B$1))</f>
        <v>0</v>
      </c>
      <c r="AO196" s="1026">
        <f>C196*(1-Q196)*LifeTable!G196</f>
        <v>0</v>
      </c>
      <c r="AP196" s="1027">
        <f>R196*LifeTable!G196</f>
        <v>0</v>
      </c>
      <c r="AQ196" s="1026">
        <f>T196*(1-AH196)*LifeTable!P196</f>
        <v>0</v>
      </c>
      <c r="AR196" s="708">
        <f>AI196*LifeTable!P196</f>
        <v>0</v>
      </c>
      <c r="AS196" s="1028">
        <f>(AQ196-AO196)*EXP(-InputData!$BT$6*(B196-InputData!$B$1))</f>
        <v>0</v>
      </c>
      <c r="AT196" s="58">
        <f>(AR196-AP196)*EXP(-InputData!$BT$6*(B196-InputData!$B$1))</f>
        <v>0</v>
      </c>
      <c r="AU196">
        <v>90</v>
      </c>
    </row>
    <row r="197" spans="1:47">
      <c r="A197" t="s">
        <v>14</v>
      </c>
      <c r="B197">
        <f t="shared" si="97"/>
        <v>188</v>
      </c>
      <c r="C197" s="80">
        <f>InputData!K197*InputData!BY197</f>
        <v>0</v>
      </c>
      <c r="D197" s="81">
        <v>0</v>
      </c>
      <c r="E197" s="13">
        <f>InputData!L197*InputData!CD197</f>
        <v>0</v>
      </c>
      <c r="F197" s="90">
        <v>0</v>
      </c>
      <c r="G197" s="81">
        <f t="shared" ref="G197:G206" si="116">C197+D197+E197</f>
        <v>0</v>
      </c>
      <c r="H197" s="81">
        <f t="shared" si="93"/>
        <v>0</v>
      </c>
      <c r="I197" s="81">
        <f t="shared" ref="I197:I206" si="117">EXP(-(G197+H197)/2)</f>
        <v>1</v>
      </c>
      <c r="J197" s="81">
        <f t="shared" ref="J197:J206" si="118">EXP(-(G197-H197)/2)</f>
        <v>1</v>
      </c>
      <c r="K197" s="82">
        <f t="shared" si="109"/>
        <v>0</v>
      </c>
      <c r="L197" s="11">
        <f t="shared" si="110"/>
        <v>0</v>
      </c>
      <c r="M197" s="81">
        <f t="shared" si="111"/>
        <v>0</v>
      </c>
      <c r="N197" s="11">
        <f t="shared" ref="N197:N206" si="119">SUM(K197:M197)</f>
        <v>0</v>
      </c>
      <c r="O197" s="11">
        <f t="shared" ref="O197:O206" si="120">K197+L197</f>
        <v>0</v>
      </c>
      <c r="P197" s="11">
        <f t="shared" si="94"/>
        <v>0</v>
      </c>
      <c r="Q197" s="81">
        <f t="shared" si="105"/>
        <v>0</v>
      </c>
      <c r="R197" s="81">
        <f t="shared" si="106"/>
        <v>0</v>
      </c>
      <c r="S197" s="596">
        <f>((Exposure!BG198*Exposure!BI198-1)*InputData!CH197+1)</f>
        <v>1</v>
      </c>
      <c r="T197" s="260">
        <f t="shared" si="95"/>
        <v>0</v>
      </c>
      <c r="U197" s="10">
        <f t="shared" ref="U197:U206" si="121">D197</f>
        <v>0</v>
      </c>
      <c r="V197" s="10">
        <f t="shared" ref="V197:V206" si="122">E197</f>
        <v>0</v>
      </c>
      <c r="W197" s="91">
        <f t="shared" ref="W197:W206" si="123">F197</f>
        <v>0</v>
      </c>
      <c r="X197" s="81">
        <f t="shared" ref="X197:X206" si="124">T197+U197+V197</f>
        <v>0</v>
      </c>
      <c r="Y197" s="81">
        <f t="shared" si="112"/>
        <v>0</v>
      </c>
      <c r="Z197" s="81">
        <f t="shared" ref="Z197:Z206" si="125">EXP(-(X197+Y197)/2)</f>
        <v>1</v>
      </c>
      <c r="AA197" s="81">
        <f t="shared" ref="AA197:AA206" si="126">EXP(-(X197-Y197)/2)</f>
        <v>1</v>
      </c>
      <c r="AB197" s="82">
        <f t="shared" si="113"/>
        <v>0</v>
      </c>
      <c r="AC197" s="11">
        <f t="shared" si="114"/>
        <v>0</v>
      </c>
      <c r="AD197" s="81">
        <f t="shared" si="115"/>
        <v>0</v>
      </c>
      <c r="AE197" s="11">
        <f t="shared" ref="AE197:AE206" si="127">SUM(AB197:AD197)</f>
        <v>0</v>
      </c>
      <c r="AF197" s="11">
        <f t="shared" ref="AF197:AF206" si="128">AB197+AC197</f>
        <v>0</v>
      </c>
      <c r="AG197" s="11">
        <f t="shared" si="96"/>
        <v>0</v>
      </c>
      <c r="AH197" s="81">
        <f t="shared" si="107"/>
        <v>0</v>
      </c>
      <c r="AI197" s="81">
        <f t="shared" si="108"/>
        <v>0</v>
      </c>
      <c r="AJ197" s="82">
        <f t="shared" si="98"/>
        <v>0</v>
      </c>
      <c r="AK197" s="118">
        <f t="shared" si="99"/>
        <v>0</v>
      </c>
      <c r="AL197" s="118">
        <f t="shared" si="100"/>
        <v>0</v>
      </c>
      <c r="AM197" s="120">
        <f>AK197*InputData!M197</f>
        <v>0</v>
      </c>
      <c r="AN197" s="123">
        <f>AK197*LifeTable!G197*InputData!N197*EXP(-InputData!$BT$5*(B197-InputData!$B$1))</f>
        <v>0</v>
      </c>
      <c r="AO197" s="1026">
        <f>C197*(1-Q197)*LifeTable!G197</f>
        <v>0</v>
      </c>
      <c r="AP197" s="1027">
        <f>R197*LifeTable!G197</f>
        <v>0</v>
      </c>
      <c r="AQ197" s="1026">
        <f>T197*(1-AH197)*LifeTable!P197</f>
        <v>0</v>
      </c>
      <c r="AR197" s="708">
        <f>AI197*LifeTable!P197</f>
        <v>0</v>
      </c>
      <c r="AS197" s="1028">
        <f>(AQ197-AO197)*EXP(-InputData!$BT$6*(B197-InputData!$B$1))</f>
        <v>0</v>
      </c>
      <c r="AT197" s="58">
        <f>(AR197-AP197)*EXP(-InputData!$BT$6*(B197-InputData!$B$1))</f>
        <v>0</v>
      </c>
      <c r="AU197">
        <v>91</v>
      </c>
    </row>
    <row r="198" spans="1:47">
      <c r="A198" t="s">
        <v>14</v>
      </c>
      <c r="B198">
        <f t="shared" si="97"/>
        <v>189</v>
      </c>
      <c r="C198" s="80">
        <f>InputData!K198*InputData!BY198</f>
        <v>0</v>
      </c>
      <c r="D198" s="81">
        <v>0</v>
      </c>
      <c r="E198" s="13">
        <f>InputData!L198*InputData!CD198</f>
        <v>0</v>
      </c>
      <c r="F198" s="90">
        <v>0</v>
      </c>
      <c r="G198" s="81">
        <f t="shared" si="116"/>
        <v>0</v>
      </c>
      <c r="H198" s="81">
        <f t="shared" ref="H198:H206" si="129">SQRT((C198-E198)*(C198-E198))</f>
        <v>0</v>
      </c>
      <c r="I198" s="81">
        <f t="shared" si="117"/>
        <v>1</v>
      </c>
      <c r="J198" s="81">
        <f t="shared" si="118"/>
        <v>1</v>
      </c>
      <c r="K198" s="82">
        <f t="shared" si="109"/>
        <v>0</v>
      </c>
      <c r="L198" s="11">
        <f t="shared" si="110"/>
        <v>0</v>
      </c>
      <c r="M198" s="81">
        <f t="shared" si="111"/>
        <v>0</v>
      </c>
      <c r="N198" s="11">
        <f t="shared" si="119"/>
        <v>0</v>
      </c>
      <c r="O198" s="11">
        <f t="shared" si="120"/>
        <v>0</v>
      </c>
      <c r="P198" s="11">
        <f t="shared" ref="P198:P205" si="130">IF($B198=100,0,IF(O198&lt;&gt;O199,AVERAGE(O198:O199),O198))</f>
        <v>0</v>
      </c>
      <c r="Q198" s="81">
        <f t="shared" si="105"/>
        <v>0</v>
      </c>
      <c r="R198" s="81">
        <f t="shared" si="106"/>
        <v>0</v>
      </c>
      <c r="S198" s="596">
        <f>((Exposure!BG199*Exposure!BI199-1)*InputData!CH198+1)</f>
        <v>1</v>
      </c>
      <c r="T198" s="260">
        <f t="shared" ref="T198:T206" si="131">C198*S198</f>
        <v>0</v>
      </c>
      <c r="U198" s="10">
        <f t="shared" si="121"/>
        <v>0</v>
      </c>
      <c r="V198" s="10">
        <f t="shared" si="122"/>
        <v>0</v>
      </c>
      <c r="W198" s="91">
        <f t="shared" si="123"/>
        <v>0</v>
      </c>
      <c r="X198" s="81">
        <f t="shared" si="124"/>
        <v>0</v>
      </c>
      <c r="Y198" s="81">
        <f t="shared" si="112"/>
        <v>0</v>
      </c>
      <c r="Z198" s="81">
        <f t="shared" si="125"/>
        <v>1</v>
      </c>
      <c r="AA198" s="81">
        <f t="shared" si="126"/>
        <v>1</v>
      </c>
      <c r="AB198" s="82">
        <f t="shared" si="113"/>
        <v>0</v>
      </c>
      <c r="AC198" s="11">
        <f t="shared" si="114"/>
        <v>0</v>
      </c>
      <c r="AD198" s="81">
        <f t="shared" si="115"/>
        <v>0</v>
      </c>
      <c r="AE198" s="11">
        <f t="shared" si="127"/>
        <v>0</v>
      </c>
      <c r="AF198" s="11">
        <f t="shared" si="128"/>
        <v>0</v>
      </c>
      <c r="AG198" s="11">
        <f t="shared" ref="AG198:AG205" si="132">IF($B198=100,0,IF(AF198&lt;&gt;AF199,AVERAGE(AF198:AF199),AF198))</f>
        <v>0</v>
      </c>
      <c r="AH198" s="81">
        <f t="shared" si="107"/>
        <v>0</v>
      </c>
      <c r="AI198" s="81">
        <f t="shared" si="108"/>
        <v>0</v>
      </c>
      <c r="AJ198" s="82">
        <f t="shared" si="98"/>
        <v>0</v>
      </c>
      <c r="AK198" s="118">
        <f t="shared" si="99"/>
        <v>0</v>
      </c>
      <c r="AL198" s="118">
        <f t="shared" si="100"/>
        <v>0</v>
      </c>
      <c r="AM198" s="120">
        <f>AK198*InputData!M198</f>
        <v>0</v>
      </c>
      <c r="AN198" s="123">
        <f>AK198*LifeTable!G198*InputData!N198*EXP(-InputData!$BT$5*(B198-InputData!$B$1))</f>
        <v>0</v>
      </c>
      <c r="AO198" s="1026">
        <f>C198*(1-Q198)*LifeTable!G198</f>
        <v>0</v>
      </c>
      <c r="AP198" s="1027">
        <f>R198*LifeTable!G198</f>
        <v>0</v>
      </c>
      <c r="AQ198" s="1026">
        <f>T198*(1-AH198)*LifeTable!P198</f>
        <v>0</v>
      </c>
      <c r="AR198" s="708">
        <f>AI198*LifeTable!P198</f>
        <v>0</v>
      </c>
      <c r="AS198" s="1028">
        <f>(AQ198-AO198)*EXP(-InputData!$BT$6*(B198-InputData!$B$1))</f>
        <v>0</v>
      </c>
      <c r="AT198" s="58">
        <f>(AR198-AP198)*EXP(-InputData!$BT$6*(B198-InputData!$B$1))</f>
        <v>0</v>
      </c>
      <c r="AU198">
        <v>92</v>
      </c>
    </row>
    <row r="199" spans="1:47">
      <c r="A199" t="s">
        <v>14</v>
      </c>
      <c r="B199">
        <f t="shared" ref="B199:B206" si="133">B198+1</f>
        <v>190</v>
      </c>
      <c r="C199" s="80">
        <f>InputData!K199*InputData!BY199</f>
        <v>0</v>
      </c>
      <c r="D199" s="81">
        <v>0</v>
      </c>
      <c r="E199" s="13">
        <f>InputData!L199*InputData!CD199</f>
        <v>0</v>
      </c>
      <c r="F199" s="90">
        <v>0</v>
      </c>
      <c r="G199" s="81">
        <f t="shared" si="116"/>
        <v>0</v>
      </c>
      <c r="H199" s="81">
        <f t="shared" si="129"/>
        <v>0</v>
      </c>
      <c r="I199" s="81">
        <f t="shared" si="117"/>
        <v>1</v>
      </c>
      <c r="J199" s="81">
        <f t="shared" si="118"/>
        <v>1</v>
      </c>
      <c r="K199" s="82">
        <f t="shared" si="109"/>
        <v>0</v>
      </c>
      <c r="L199" s="11">
        <f t="shared" si="110"/>
        <v>0</v>
      </c>
      <c r="M199" s="81">
        <f t="shared" si="111"/>
        <v>0</v>
      </c>
      <c r="N199" s="11">
        <f t="shared" si="119"/>
        <v>0</v>
      </c>
      <c r="O199" s="11">
        <f t="shared" si="120"/>
        <v>0</v>
      </c>
      <c r="P199" s="11">
        <f t="shared" si="130"/>
        <v>0</v>
      </c>
      <c r="Q199" s="81">
        <f t="shared" si="105"/>
        <v>0</v>
      </c>
      <c r="R199" s="81">
        <f t="shared" si="106"/>
        <v>0</v>
      </c>
      <c r="S199" s="596">
        <f>((Exposure!BG200*Exposure!BI200-1)*InputData!CH199+1)</f>
        <v>1</v>
      </c>
      <c r="T199" s="260">
        <f t="shared" si="131"/>
        <v>0</v>
      </c>
      <c r="U199" s="10">
        <f t="shared" si="121"/>
        <v>0</v>
      </c>
      <c r="V199" s="10">
        <f t="shared" si="122"/>
        <v>0</v>
      </c>
      <c r="W199" s="91">
        <f t="shared" si="123"/>
        <v>0</v>
      </c>
      <c r="X199" s="81">
        <f t="shared" si="124"/>
        <v>0</v>
      </c>
      <c r="Y199" s="81">
        <f t="shared" si="112"/>
        <v>0</v>
      </c>
      <c r="Z199" s="81">
        <f t="shared" si="125"/>
        <v>1</v>
      </c>
      <c r="AA199" s="81">
        <f t="shared" si="126"/>
        <v>1</v>
      </c>
      <c r="AB199" s="82">
        <f t="shared" si="113"/>
        <v>0</v>
      </c>
      <c r="AC199" s="11">
        <f t="shared" si="114"/>
        <v>0</v>
      </c>
      <c r="AD199" s="81">
        <f t="shared" si="115"/>
        <v>0</v>
      </c>
      <c r="AE199" s="11">
        <f t="shared" si="127"/>
        <v>0</v>
      </c>
      <c r="AF199" s="11">
        <f t="shared" si="128"/>
        <v>0</v>
      </c>
      <c r="AG199" s="11">
        <f t="shared" si="132"/>
        <v>0</v>
      </c>
      <c r="AH199" s="81">
        <f t="shared" si="107"/>
        <v>0</v>
      </c>
      <c r="AI199" s="81">
        <f t="shared" si="108"/>
        <v>0</v>
      </c>
      <c r="AJ199" s="82">
        <f t="shared" ref="AJ199:AJ206" si="134">T199-C199</f>
        <v>0</v>
      </c>
      <c r="AK199" s="118">
        <f t="shared" si="99"/>
        <v>0</v>
      </c>
      <c r="AL199" s="118">
        <f t="shared" si="100"/>
        <v>0</v>
      </c>
      <c r="AM199" s="120">
        <f>AK199*InputData!M199</f>
        <v>0</v>
      </c>
      <c r="AN199" s="123">
        <f>AK199*LifeTable!G199*InputData!N199*EXP(-InputData!$BT$5*(B199-InputData!$B$1))</f>
        <v>0</v>
      </c>
      <c r="AO199" s="1026">
        <f>C199*(1-Q199)*LifeTable!G199</f>
        <v>0</v>
      </c>
      <c r="AP199" s="1027">
        <f>R199*LifeTable!G199</f>
        <v>0</v>
      </c>
      <c r="AQ199" s="1026">
        <f>T199*(1-AH199)*LifeTable!P199</f>
        <v>0</v>
      </c>
      <c r="AR199" s="708">
        <f>AI199*LifeTable!P199</f>
        <v>0</v>
      </c>
      <c r="AS199" s="1028">
        <f>(AQ199-AO199)*EXP(-InputData!$BT$6*(B199-InputData!$B$1))</f>
        <v>0</v>
      </c>
      <c r="AT199" s="58">
        <f>(AR199-AP199)*EXP(-InputData!$BT$6*(B199-InputData!$B$1))</f>
        <v>0</v>
      </c>
      <c r="AU199">
        <v>93</v>
      </c>
    </row>
    <row r="200" spans="1:47">
      <c r="A200" t="s">
        <v>14</v>
      </c>
      <c r="B200">
        <f t="shared" si="133"/>
        <v>191</v>
      </c>
      <c r="C200" s="80">
        <f>InputData!K200*InputData!BY200</f>
        <v>0</v>
      </c>
      <c r="D200" s="81">
        <v>0</v>
      </c>
      <c r="E200" s="13">
        <f>InputData!L200*InputData!CD200</f>
        <v>0</v>
      </c>
      <c r="F200" s="90">
        <v>0</v>
      </c>
      <c r="G200" s="81">
        <f t="shared" si="116"/>
        <v>0</v>
      </c>
      <c r="H200" s="81">
        <f t="shared" si="129"/>
        <v>0</v>
      </c>
      <c r="I200" s="81">
        <f t="shared" si="117"/>
        <v>1</v>
      </c>
      <c r="J200" s="81">
        <f t="shared" si="118"/>
        <v>1</v>
      </c>
      <c r="K200" s="82">
        <f t="shared" si="109"/>
        <v>0</v>
      </c>
      <c r="L200" s="11">
        <f t="shared" si="110"/>
        <v>0</v>
      </c>
      <c r="M200" s="81">
        <f t="shared" si="111"/>
        <v>0</v>
      </c>
      <c r="N200" s="11">
        <f t="shared" si="119"/>
        <v>0</v>
      </c>
      <c r="O200" s="11">
        <f t="shared" si="120"/>
        <v>0</v>
      </c>
      <c r="P200" s="11">
        <f t="shared" si="130"/>
        <v>0</v>
      </c>
      <c r="Q200" s="81">
        <f t="shared" si="105"/>
        <v>0</v>
      </c>
      <c r="R200" s="81">
        <f t="shared" si="106"/>
        <v>0</v>
      </c>
      <c r="S200" s="596">
        <f>((Exposure!BG201*Exposure!BI201-1)*InputData!CH200+1)</f>
        <v>1</v>
      </c>
      <c r="T200" s="260">
        <f t="shared" si="131"/>
        <v>0</v>
      </c>
      <c r="U200" s="10">
        <f t="shared" si="121"/>
        <v>0</v>
      </c>
      <c r="V200" s="10">
        <f t="shared" si="122"/>
        <v>0</v>
      </c>
      <c r="W200" s="91">
        <f t="shared" si="123"/>
        <v>0</v>
      </c>
      <c r="X200" s="81">
        <f t="shared" si="124"/>
        <v>0</v>
      </c>
      <c r="Y200" s="81">
        <f t="shared" si="112"/>
        <v>0</v>
      </c>
      <c r="Z200" s="81">
        <f t="shared" si="125"/>
        <v>1</v>
      </c>
      <c r="AA200" s="81">
        <f t="shared" si="126"/>
        <v>1</v>
      </c>
      <c r="AB200" s="82">
        <f t="shared" si="113"/>
        <v>0</v>
      </c>
      <c r="AC200" s="11">
        <f t="shared" si="114"/>
        <v>0</v>
      </c>
      <c r="AD200" s="81">
        <f t="shared" si="115"/>
        <v>0</v>
      </c>
      <c r="AE200" s="11">
        <f t="shared" si="127"/>
        <v>0</v>
      </c>
      <c r="AF200" s="11">
        <f t="shared" si="128"/>
        <v>0</v>
      </c>
      <c r="AG200" s="11">
        <f t="shared" si="132"/>
        <v>0</v>
      </c>
      <c r="AH200" s="81">
        <f t="shared" si="107"/>
        <v>0</v>
      </c>
      <c r="AI200" s="81">
        <f t="shared" si="108"/>
        <v>0</v>
      </c>
      <c r="AJ200" s="82">
        <f t="shared" si="134"/>
        <v>0</v>
      </c>
      <c r="AK200" s="118">
        <f t="shared" ref="AK200:AK206" si="135">AH200-Q200</f>
        <v>0</v>
      </c>
      <c r="AL200" s="118">
        <f t="shared" ref="AL200:AL206" si="136">AI200-R200</f>
        <v>0</v>
      </c>
      <c r="AM200" s="120">
        <f>AK200*InputData!M200</f>
        <v>0</v>
      </c>
      <c r="AN200" s="123">
        <f>AK200*LifeTable!G200*InputData!N200*EXP(-InputData!$BT$5*(B200-InputData!$B$1))</f>
        <v>0</v>
      </c>
      <c r="AO200" s="1026">
        <f>C200*(1-Q200)*LifeTable!G200</f>
        <v>0</v>
      </c>
      <c r="AP200" s="1027">
        <f>R200*LifeTable!G200</f>
        <v>0</v>
      </c>
      <c r="AQ200" s="1026">
        <f>T200*(1-AH200)*LifeTable!P200</f>
        <v>0</v>
      </c>
      <c r="AR200" s="708">
        <f>AI200*LifeTable!P200</f>
        <v>0</v>
      </c>
      <c r="AS200" s="1028">
        <f>(AQ200-AO200)*EXP(-InputData!$BT$6*(B200-InputData!$B$1))</f>
        <v>0</v>
      </c>
      <c r="AT200" s="58">
        <f>(AR200-AP200)*EXP(-InputData!$BT$6*(B200-InputData!$B$1))</f>
        <v>0</v>
      </c>
      <c r="AU200">
        <v>94</v>
      </c>
    </row>
    <row r="201" spans="1:47">
      <c r="A201" t="s">
        <v>14</v>
      </c>
      <c r="B201">
        <f t="shared" si="133"/>
        <v>192</v>
      </c>
      <c r="C201" s="80">
        <f>InputData!K201*InputData!BY201</f>
        <v>0</v>
      </c>
      <c r="D201" s="81">
        <v>0</v>
      </c>
      <c r="E201" s="13">
        <f>InputData!L201*InputData!CD201</f>
        <v>0</v>
      </c>
      <c r="F201" s="90">
        <v>0</v>
      </c>
      <c r="G201" s="81">
        <f t="shared" si="116"/>
        <v>0</v>
      </c>
      <c r="H201" s="81">
        <f t="shared" si="129"/>
        <v>0</v>
      </c>
      <c r="I201" s="81">
        <f t="shared" si="117"/>
        <v>1</v>
      </c>
      <c r="J201" s="81">
        <f t="shared" si="118"/>
        <v>1</v>
      </c>
      <c r="K201" s="82">
        <f t="shared" si="109"/>
        <v>0</v>
      </c>
      <c r="L201" s="11">
        <f t="shared" si="110"/>
        <v>0</v>
      </c>
      <c r="M201" s="81">
        <f t="shared" si="111"/>
        <v>0</v>
      </c>
      <c r="N201" s="11">
        <f t="shared" si="119"/>
        <v>0</v>
      </c>
      <c r="O201" s="11">
        <f t="shared" si="120"/>
        <v>0</v>
      </c>
      <c r="P201" s="11">
        <f t="shared" si="130"/>
        <v>0</v>
      </c>
      <c r="Q201" s="81">
        <f t="shared" si="105"/>
        <v>0</v>
      </c>
      <c r="R201" s="81">
        <f t="shared" si="106"/>
        <v>0</v>
      </c>
      <c r="S201" s="596">
        <f>((Exposure!BG202*Exposure!BI202-1)*InputData!CH201+1)</f>
        <v>1</v>
      </c>
      <c r="T201" s="260">
        <f t="shared" si="131"/>
        <v>0</v>
      </c>
      <c r="U201" s="10">
        <f t="shared" si="121"/>
        <v>0</v>
      </c>
      <c r="V201" s="10">
        <f t="shared" si="122"/>
        <v>0</v>
      </c>
      <c r="W201" s="91">
        <f t="shared" si="123"/>
        <v>0</v>
      </c>
      <c r="X201" s="81">
        <f t="shared" si="124"/>
        <v>0</v>
      </c>
      <c r="Y201" s="81">
        <f t="shared" si="112"/>
        <v>0</v>
      </c>
      <c r="Z201" s="81">
        <f t="shared" si="125"/>
        <v>1</v>
      </c>
      <c r="AA201" s="81">
        <f t="shared" si="126"/>
        <v>1</v>
      </c>
      <c r="AB201" s="82">
        <f t="shared" si="113"/>
        <v>0</v>
      </c>
      <c r="AC201" s="11">
        <f t="shared" si="114"/>
        <v>0</v>
      </c>
      <c r="AD201" s="81">
        <f t="shared" si="115"/>
        <v>0</v>
      </c>
      <c r="AE201" s="11">
        <f t="shared" si="127"/>
        <v>0</v>
      </c>
      <c r="AF201" s="11">
        <f t="shared" si="128"/>
        <v>0</v>
      </c>
      <c r="AG201" s="11">
        <f t="shared" si="132"/>
        <v>0</v>
      </c>
      <c r="AH201" s="81">
        <f t="shared" si="107"/>
        <v>0</v>
      </c>
      <c r="AI201" s="81">
        <f t="shared" si="108"/>
        <v>0</v>
      </c>
      <c r="AJ201" s="82">
        <f t="shared" si="134"/>
        <v>0</v>
      </c>
      <c r="AK201" s="118">
        <f t="shared" si="135"/>
        <v>0</v>
      </c>
      <c r="AL201" s="118">
        <f t="shared" si="136"/>
        <v>0</v>
      </c>
      <c r="AM201" s="120">
        <f>AK201*InputData!M201</f>
        <v>0</v>
      </c>
      <c r="AN201" s="123">
        <f>AK201*LifeTable!G201*InputData!N201*EXP(-InputData!$BT$5*(B201-InputData!$B$1))</f>
        <v>0</v>
      </c>
      <c r="AO201" s="1026">
        <f>C201*(1-Q201)*LifeTable!G201</f>
        <v>0</v>
      </c>
      <c r="AP201" s="1027">
        <f>R201*LifeTable!G201</f>
        <v>0</v>
      </c>
      <c r="AQ201" s="1026">
        <f>T201*(1-AH201)*LifeTable!P201</f>
        <v>0</v>
      </c>
      <c r="AR201" s="708">
        <f>AI201*LifeTable!P201</f>
        <v>0</v>
      </c>
      <c r="AS201" s="1028">
        <f>(AQ201-AO201)*EXP(-InputData!$BT$6*(B201-InputData!$B$1))</f>
        <v>0</v>
      </c>
      <c r="AT201" s="58">
        <f>(AR201-AP201)*EXP(-InputData!$BT$6*(B201-InputData!$B$1))</f>
        <v>0</v>
      </c>
      <c r="AU201">
        <v>95</v>
      </c>
    </row>
    <row r="202" spans="1:47">
      <c r="A202" t="s">
        <v>14</v>
      </c>
      <c r="B202">
        <f t="shared" si="133"/>
        <v>193</v>
      </c>
      <c r="C202" s="80">
        <f>InputData!K202*InputData!BY202</f>
        <v>0</v>
      </c>
      <c r="D202" s="81">
        <v>0</v>
      </c>
      <c r="E202" s="13">
        <f>InputData!L202*InputData!CD202</f>
        <v>0</v>
      </c>
      <c r="F202" s="90">
        <v>0</v>
      </c>
      <c r="G202" s="81">
        <f t="shared" si="116"/>
        <v>0</v>
      </c>
      <c r="H202" s="81">
        <f t="shared" si="129"/>
        <v>0</v>
      </c>
      <c r="I202" s="81">
        <f t="shared" si="117"/>
        <v>1</v>
      </c>
      <c r="J202" s="81">
        <f t="shared" si="118"/>
        <v>1</v>
      </c>
      <c r="K202" s="82">
        <f t="shared" si="109"/>
        <v>0</v>
      </c>
      <c r="L202" s="11">
        <f t="shared" si="110"/>
        <v>0</v>
      </c>
      <c r="M202" s="81">
        <f t="shared" si="111"/>
        <v>0</v>
      </c>
      <c r="N202" s="11">
        <f t="shared" si="119"/>
        <v>0</v>
      </c>
      <c r="O202" s="11">
        <f t="shared" si="120"/>
        <v>0</v>
      </c>
      <c r="P202" s="11">
        <f t="shared" si="130"/>
        <v>0</v>
      </c>
      <c r="Q202" s="81">
        <f>IF(ISERROR(0.5*(L202+L203)/P202),0,0.5*(L202+L203)/P202)</f>
        <v>0</v>
      </c>
      <c r="R202" s="81">
        <f t="shared" si="106"/>
        <v>0</v>
      </c>
      <c r="S202" s="596">
        <f>((Exposure!BG203*Exposure!BI203-1)*InputData!CH202+1)</f>
        <v>1</v>
      </c>
      <c r="T202" s="260">
        <f t="shared" si="131"/>
        <v>0</v>
      </c>
      <c r="U202" s="10">
        <f t="shared" si="121"/>
        <v>0</v>
      </c>
      <c r="V202" s="10">
        <f t="shared" si="122"/>
        <v>0</v>
      </c>
      <c r="W202" s="91">
        <f t="shared" si="123"/>
        <v>0</v>
      </c>
      <c r="X202" s="81">
        <f t="shared" si="124"/>
        <v>0</v>
      </c>
      <c r="Y202" s="81">
        <f t="shared" si="112"/>
        <v>0</v>
      </c>
      <c r="Z202" s="81">
        <f t="shared" si="125"/>
        <v>1</v>
      </c>
      <c r="AA202" s="81">
        <f t="shared" si="126"/>
        <v>1</v>
      </c>
      <c r="AB202" s="82">
        <f t="shared" si="113"/>
        <v>0</v>
      </c>
      <c r="AC202" s="11">
        <f t="shared" si="114"/>
        <v>0</v>
      </c>
      <c r="AD202" s="81">
        <f t="shared" si="115"/>
        <v>0</v>
      </c>
      <c r="AE202" s="11">
        <f t="shared" si="127"/>
        <v>0</v>
      </c>
      <c r="AF202" s="11">
        <f t="shared" si="128"/>
        <v>0</v>
      </c>
      <c r="AG202" s="11">
        <f t="shared" si="132"/>
        <v>0</v>
      </c>
      <c r="AH202" s="81">
        <f>IF(ISERROR(0.5*(AC202+AC203)/AG202),0,0.5*(AC202+AC203)/AG202)</f>
        <v>0</v>
      </c>
      <c r="AI202" s="81">
        <f t="shared" si="108"/>
        <v>0</v>
      </c>
      <c r="AJ202" s="82">
        <f t="shared" si="134"/>
        <v>0</v>
      </c>
      <c r="AK202" s="118">
        <f t="shared" si="135"/>
        <v>0</v>
      </c>
      <c r="AL202" s="118">
        <f t="shared" si="136"/>
        <v>0</v>
      </c>
      <c r="AM202" s="120">
        <f>AK202*InputData!M202</f>
        <v>0</v>
      </c>
      <c r="AN202" s="123">
        <f>AK202*LifeTable!G202*InputData!N202*EXP(-InputData!$BT$5*(B202-InputData!$B$1))</f>
        <v>0</v>
      </c>
      <c r="AO202" s="1026">
        <f>C202*(1-Q202)*LifeTable!G202</f>
        <v>0</v>
      </c>
      <c r="AP202" s="1027">
        <f>R202*LifeTable!G202</f>
        <v>0</v>
      </c>
      <c r="AQ202" s="1026">
        <f>T202*(1-AH202)*LifeTable!P202</f>
        <v>0</v>
      </c>
      <c r="AR202" s="708">
        <f>AI202*LifeTable!P202</f>
        <v>0</v>
      </c>
      <c r="AS202" s="1028">
        <f>(AQ202-AO202)*EXP(-InputData!$BT$6*(B202-InputData!$B$1))</f>
        <v>0</v>
      </c>
      <c r="AT202" s="58">
        <f>(AR202-AP202)*EXP(-InputData!$BT$6*(B202-InputData!$B$1))</f>
        <v>0</v>
      </c>
      <c r="AU202">
        <v>96</v>
      </c>
    </row>
    <row r="203" spans="1:47">
      <c r="A203" t="s">
        <v>14</v>
      </c>
      <c r="B203">
        <f t="shared" si="133"/>
        <v>194</v>
      </c>
      <c r="C203" s="80">
        <f>InputData!K203*InputData!BY203</f>
        <v>0</v>
      </c>
      <c r="D203" s="81">
        <v>0</v>
      </c>
      <c r="E203" s="13">
        <f>InputData!L203*InputData!CD203</f>
        <v>0</v>
      </c>
      <c r="F203" s="90">
        <v>0</v>
      </c>
      <c r="G203" s="81">
        <f t="shared" si="116"/>
        <v>0</v>
      </c>
      <c r="H203" s="81">
        <f t="shared" si="129"/>
        <v>0</v>
      </c>
      <c r="I203" s="81">
        <f t="shared" si="117"/>
        <v>1</v>
      </c>
      <c r="J203" s="81">
        <f t="shared" si="118"/>
        <v>1</v>
      </c>
      <c r="K203" s="82">
        <f t="shared" si="109"/>
        <v>0</v>
      </c>
      <c r="L203" s="11">
        <f t="shared" si="110"/>
        <v>0</v>
      </c>
      <c r="M203" s="81">
        <f t="shared" si="111"/>
        <v>0</v>
      </c>
      <c r="N203" s="11">
        <f t="shared" si="119"/>
        <v>0</v>
      </c>
      <c r="O203" s="11">
        <f t="shared" si="120"/>
        <v>0</v>
      </c>
      <c r="P203" s="11">
        <f t="shared" si="130"/>
        <v>0</v>
      </c>
      <c r="Q203" s="81">
        <f>IF(ISERROR(0.5*(L203+L204)/P203),0,0.5*(L203+L204)/P203)</f>
        <v>0</v>
      </c>
      <c r="R203" s="81">
        <f t="shared" si="106"/>
        <v>0</v>
      </c>
      <c r="S203" s="596">
        <f>((Exposure!BG204*Exposure!BI204-1)*InputData!CH203+1)</f>
        <v>1</v>
      </c>
      <c r="T203" s="260">
        <f t="shared" si="131"/>
        <v>0</v>
      </c>
      <c r="U203" s="10">
        <f t="shared" si="121"/>
        <v>0</v>
      </c>
      <c r="V203" s="10">
        <f t="shared" si="122"/>
        <v>0</v>
      </c>
      <c r="W203" s="91">
        <f t="shared" si="123"/>
        <v>0</v>
      </c>
      <c r="X203" s="81">
        <f t="shared" si="124"/>
        <v>0</v>
      </c>
      <c r="Y203" s="81">
        <f t="shared" si="112"/>
        <v>0</v>
      </c>
      <c r="Z203" s="81">
        <f t="shared" si="125"/>
        <v>1</v>
      </c>
      <c r="AA203" s="81">
        <f t="shared" si="126"/>
        <v>1</v>
      </c>
      <c r="AB203" s="82">
        <f t="shared" si="113"/>
        <v>0</v>
      </c>
      <c r="AC203" s="11">
        <f t="shared" si="114"/>
        <v>0</v>
      </c>
      <c r="AD203" s="81">
        <f t="shared" si="115"/>
        <v>0</v>
      </c>
      <c r="AE203" s="11">
        <f t="shared" si="127"/>
        <v>0</v>
      </c>
      <c r="AF203" s="11">
        <f t="shared" si="128"/>
        <v>0</v>
      </c>
      <c r="AG203" s="11">
        <f t="shared" si="132"/>
        <v>0</v>
      </c>
      <c r="AH203" s="81">
        <f>IF(ISERROR(0.5*(AC203+AC204)/AG203),0,0.5*(AC203+AC204)/AG203)</f>
        <v>0</v>
      </c>
      <c r="AI203" s="81">
        <f t="shared" si="108"/>
        <v>0</v>
      </c>
      <c r="AJ203" s="82">
        <f t="shared" si="134"/>
        <v>0</v>
      </c>
      <c r="AK203" s="118">
        <f t="shared" si="135"/>
        <v>0</v>
      </c>
      <c r="AL203" s="118">
        <f t="shared" si="136"/>
        <v>0</v>
      </c>
      <c r="AM203" s="120">
        <f>AK203*InputData!M203</f>
        <v>0</v>
      </c>
      <c r="AN203" s="123">
        <f>AK203*LifeTable!G203*InputData!N203*EXP(-InputData!$BT$5*(B203-InputData!$B$1))</f>
        <v>0</v>
      </c>
      <c r="AO203" s="1026">
        <f>C203*(1-Q203)*LifeTable!G203</f>
        <v>0</v>
      </c>
      <c r="AP203" s="1027">
        <f>R203*LifeTable!G203</f>
        <v>0</v>
      </c>
      <c r="AQ203" s="1026">
        <f>T203*(1-AH203)*LifeTable!P203</f>
        <v>0</v>
      </c>
      <c r="AR203" s="708">
        <f>AI203*LifeTable!P203</f>
        <v>0</v>
      </c>
      <c r="AS203" s="1028">
        <f>(AQ203-AO203)*EXP(-InputData!$BT$6*(B203-InputData!$B$1))</f>
        <v>0</v>
      </c>
      <c r="AT203" s="58">
        <f>(AR203-AP203)*EXP(-InputData!$BT$6*(B203-InputData!$B$1))</f>
        <v>0</v>
      </c>
      <c r="AU203">
        <v>97</v>
      </c>
    </row>
    <row r="204" spans="1:47">
      <c r="A204" t="s">
        <v>14</v>
      </c>
      <c r="B204">
        <f t="shared" si="133"/>
        <v>195</v>
      </c>
      <c r="C204" s="80">
        <f>InputData!K204*InputData!BY204</f>
        <v>0</v>
      </c>
      <c r="D204" s="81">
        <v>0</v>
      </c>
      <c r="E204" s="13">
        <f>InputData!L204*InputData!CD204</f>
        <v>0</v>
      </c>
      <c r="F204" s="90">
        <v>0</v>
      </c>
      <c r="G204" s="81">
        <f t="shared" si="116"/>
        <v>0</v>
      </c>
      <c r="H204" s="81">
        <f t="shared" si="129"/>
        <v>0</v>
      </c>
      <c r="I204" s="81">
        <f t="shared" si="117"/>
        <v>1</v>
      </c>
      <c r="J204" s="81">
        <f t="shared" si="118"/>
        <v>1</v>
      </c>
      <c r="K204" s="82">
        <f t="shared" si="109"/>
        <v>0</v>
      </c>
      <c r="L204" s="11">
        <f t="shared" si="110"/>
        <v>0</v>
      </c>
      <c r="M204" s="81">
        <f t="shared" si="111"/>
        <v>0</v>
      </c>
      <c r="N204" s="11">
        <f t="shared" si="119"/>
        <v>0</v>
      </c>
      <c r="O204" s="11">
        <f t="shared" si="120"/>
        <v>0</v>
      </c>
      <c r="P204" s="11">
        <f t="shared" si="130"/>
        <v>0</v>
      </c>
      <c r="Q204" s="81">
        <f>IF(ISERROR(0.5*(L204+L205)/P204),0,0.5*(L204+L205)/P204)</f>
        <v>0</v>
      </c>
      <c r="R204" s="81">
        <f t="shared" si="106"/>
        <v>0</v>
      </c>
      <c r="S204" s="596">
        <f>((Exposure!BG205*Exposure!BI205-1)*InputData!CH204+1)</f>
        <v>1</v>
      </c>
      <c r="T204" s="260">
        <f t="shared" si="131"/>
        <v>0</v>
      </c>
      <c r="U204" s="10">
        <f t="shared" si="121"/>
        <v>0</v>
      </c>
      <c r="V204" s="10">
        <f t="shared" si="122"/>
        <v>0</v>
      </c>
      <c r="W204" s="91">
        <f t="shared" si="123"/>
        <v>0</v>
      </c>
      <c r="X204" s="81">
        <f t="shared" si="124"/>
        <v>0</v>
      </c>
      <c r="Y204" s="81">
        <f t="shared" si="112"/>
        <v>0</v>
      </c>
      <c r="Z204" s="81">
        <f t="shared" si="125"/>
        <v>1</v>
      </c>
      <c r="AA204" s="81">
        <f t="shared" si="126"/>
        <v>1</v>
      </c>
      <c r="AB204" s="82">
        <f t="shared" si="113"/>
        <v>0</v>
      </c>
      <c r="AC204" s="11">
        <f t="shared" si="114"/>
        <v>0</v>
      </c>
      <c r="AD204" s="81">
        <f t="shared" si="115"/>
        <v>0</v>
      </c>
      <c r="AE204" s="11">
        <f t="shared" si="127"/>
        <v>0</v>
      </c>
      <c r="AF204" s="11">
        <f t="shared" si="128"/>
        <v>0</v>
      </c>
      <c r="AG204" s="11">
        <f t="shared" si="132"/>
        <v>0</v>
      </c>
      <c r="AH204" s="81">
        <f>IF(ISERROR(0.5*(AC204+AC205)/AG204),0,0.5*(AC204+AC205)/AG204)</f>
        <v>0</v>
      </c>
      <c r="AI204" s="81">
        <f t="shared" si="108"/>
        <v>0</v>
      </c>
      <c r="AJ204" s="82">
        <f t="shared" si="134"/>
        <v>0</v>
      </c>
      <c r="AK204" s="118">
        <f t="shared" si="135"/>
        <v>0</v>
      </c>
      <c r="AL204" s="118">
        <f t="shared" si="136"/>
        <v>0</v>
      </c>
      <c r="AM204" s="120">
        <f>AK204*InputData!M204</f>
        <v>0</v>
      </c>
      <c r="AN204" s="123">
        <f>AK204*LifeTable!G204*InputData!N204*EXP(-InputData!$BT$5*(B204-InputData!$B$1))</f>
        <v>0</v>
      </c>
      <c r="AO204" s="1026">
        <f>C204*(1-Q204)*LifeTable!G204</f>
        <v>0</v>
      </c>
      <c r="AP204" s="1027">
        <f>R204*LifeTable!G204</f>
        <v>0</v>
      </c>
      <c r="AQ204" s="1026">
        <f>T204*(1-AH204)*LifeTable!P204</f>
        <v>0</v>
      </c>
      <c r="AR204" s="708">
        <f>AI204*LifeTable!P204</f>
        <v>0</v>
      </c>
      <c r="AS204" s="1028">
        <f>(AQ204-AO204)*EXP(-InputData!$BT$6*(B204-InputData!$B$1))</f>
        <v>0</v>
      </c>
      <c r="AT204" s="58">
        <f>(AR204-AP204)*EXP(-InputData!$BT$6*(B204-InputData!$B$1))</f>
        <v>0</v>
      </c>
      <c r="AU204">
        <v>98</v>
      </c>
    </row>
    <row r="205" spans="1:47">
      <c r="A205" t="s">
        <v>14</v>
      </c>
      <c r="B205">
        <f t="shared" si="133"/>
        <v>196</v>
      </c>
      <c r="C205" s="80">
        <f>InputData!K205*InputData!BY205</f>
        <v>0</v>
      </c>
      <c r="D205" s="81">
        <v>0</v>
      </c>
      <c r="E205" s="13">
        <f>InputData!L205*InputData!CD205</f>
        <v>0</v>
      </c>
      <c r="F205" s="90">
        <v>0</v>
      </c>
      <c r="G205" s="81">
        <f t="shared" si="116"/>
        <v>0</v>
      </c>
      <c r="H205" s="81">
        <f t="shared" si="129"/>
        <v>0</v>
      </c>
      <c r="I205" s="81">
        <f t="shared" si="117"/>
        <v>1</v>
      </c>
      <c r="J205" s="81">
        <f t="shared" si="118"/>
        <v>1</v>
      </c>
      <c r="K205" s="82">
        <f t="shared" si="109"/>
        <v>0</v>
      </c>
      <c r="L205" s="11">
        <f t="shared" si="110"/>
        <v>0</v>
      </c>
      <c r="M205" s="81">
        <f t="shared" si="111"/>
        <v>0</v>
      </c>
      <c r="N205" s="11">
        <f t="shared" si="119"/>
        <v>0</v>
      </c>
      <c r="O205" s="11">
        <f t="shared" si="120"/>
        <v>0</v>
      </c>
      <c r="P205" s="11">
        <f t="shared" si="130"/>
        <v>0</v>
      </c>
      <c r="Q205" s="81">
        <f>IF(ISERROR(0.5*(L205+L206)/P205),0,0.5*(L205+L206)/P205)</f>
        <v>0</v>
      </c>
      <c r="R205" s="81">
        <f t="shared" si="106"/>
        <v>0</v>
      </c>
      <c r="S205" s="596">
        <f>((Exposure!BG206*Exposure!BI206-1)*InputData!CH205+1)</f>
        <v>1</v>
      </c>
      <c r="T205" s="260">
        <f t="shared" si="131"/>
        <v>0</v>
      </c>
      <c r="U205" s="10">
        <f t="shared" si="121"/>
        <v>0</v>
      </c>
      <c r="V205" s="10">
        <f t="shared" si="122"/>
        <v>0</v>
      </c>
      <c r="W205" s="91">
        <f t="shared" si="123"/>
        <v>0</v>
      </c>
      <c r="X205" s="81">
        <f t="shared" si="124"/>
        <v>0</v>
      </c>
      <c r="Y205" s="81">
        <f t="shared" si="112"/>
        <v>0</v>
      </c>
      <c r="Z205" s="81">
        <f t="shared" si="125"/>
        <v>1</v>
      </c>
      <c r="AA205" s="81">
        <f t="shared" si="126"/>
        <v>1</v>
      </c>
      <c r="AB205" s="82">
        <f t="shared" si="113"/>
        <v>0</v>
      </c>
      <c r="AC205" s="11">
        <f t="shared" si="114"/>
        <v>0</v>
      </c>
      <c r="AD205" s="81">
        <f t="shared" si="115"/>
        <v>0</v>
      </c>
      <c r="AE205" s="11">
        <f t="shared" si="127"/>
        <v>0</v>
      </c>
      <c r="AF205" s="11">
        <f t="shared" si="128"/>
        <v>0</v>
      </c>
      <c r="AG205" s="11">
        <f t="shared" si="132"/>
        <v>0</v>
      </c>
      <c r="AH205" s="81">
        <f>IF(ISERROR(0.5*(AC205+AC206)/AG205),0,0.5*(AC205+AC206)/AG205)</f>
        <v>0</v>
      </c>
      <c r="AI205" s="81">
        <f t="shared" si="108"/>
        <v>0</v>
      </c>
      <c r="AJ205" s="82">
        <f t="shared" si="134"/>
        <v>0</v>
      </c>
      <c r="AK205" s="118">
        <f t="shared" si="135"/>
        <v>0</v>
      </c>
      <c r="AL205" s="118">
        <f t="shared" si="136"/>
        <v>0</v>
      </c>
      <c r="AM205" s="120">
        <f>AK205*InputData!M205</f>
        <v>0</v>
      </c>
      <c r="AN205" s="123">
        <f>AK205*LifeTable!G205*InputData!N205*EXP(-InputData!$BT$5*(B205-InputData!$B$1))</f>
        <v>0</v>
      </c>
      <c r="AO205" s="1026">
        <f>C205*(1-Q205)*LifeTable!G205</f>
        <v>0</v>
      </c>
      <c r="AP205" s="1027">
        <f>R205*LifeTable!G205</f>
        <v>0</v>
      </c>
      <c r="AQ205" s="1026">
        <f>T205*(1-AH205)*LifeTable!P205</f>
        <v>0</v>
      </c>
      <c r="AR205" s="708">
        <f>AI205*LifeTable!P205</f>
        <v>0</v>
      </c>
      <c r="AS205" s="1028">
        <f>(AQ205-AO205)*EXP(-InputData!$BT$6*(B205-InputData!$B$1))</f>
        <v>0</v>
      </c>
      <c r="AT205" s="58">
        <f>(AR205-AP205)*EXP(-InputData!$BT$6*(B205-InputData!$B$1))</f>
        <v>0</v>
      </c>
      <c r="AU205">
        <v>99</v>
      </c>
    </row>
    <row r="206" spans="1:47" ht="13.5" thickBot="1">
      <c r="A206" t="s">
        <v>14</v>
      </c>
      <c r="B206">
        <f t="shared" si="133"/>
        <v>197</v>
      </c>
      <c r="C206" s="80">
        <f>InputData!K206*InputData!BY206</f>
        <v>0</v>
      </c>
      <c r="D206" s="93">
        <v>0</v>
      </c>
      <c r="E206" s="13">
        <f>InputData!L206*InputData!CD206</f>
        <v>0</v>
      </c>
      <c r="F206" s="95">
        <v>0</v>
      </c>
      <c r="G206" s="93">
        <f t="shared" si="116"/>
        <v>0</v>
      </c>
      <c r="H206" s="93">
        <f t="shared" si="129"/>
        <v>0</v>
      </c>
      <c r="I206" s="93">
        <f t="shared" si="117"/>
        <v>1</v>
      </c>
      <c r="J206" s="93">
        <f t="shared" si="118"/>
        <v>1</v>
      </c>
      <c r="K206" s="92">
        <f t="shared" si="109"/>
        <v>0</v>
      </c>
      <c r="L206" s="94">
        <f t="shared" si="110"/>
        <v>0</v>
      </c>
      <c r="M206" s="93">
        <f t="shared" si="111"/>
        <v>0</v>
      </c>
      <c r="N206" s="94">
        <f t="shared" si="119"/>
        <v>0</v>
      </c>
      <c r="O206" s="94">
        <f t="shared" si="120"/>
        <v>0</v>
      </c>
      <c r="P206" s="94"/>
      <c r="Q206" s="93"/>
      <c r="R206" s="93"/>
      <c r="S206" s="596">
        <f>((Exposure!BG207*Exposure!BI207-1)*InputData!CH206+1)</f>
        <v>1</v>
      </c>
      <c r="T206" s="577">
        <f t="shared" si="131"/>
        <v>0</v>
      </c>
      <c r="U206" s="97">
        <f t="shared" si="121"/>
        <v>0</v>
      </c>
      <c r="V206" s="97">
        <f t="shared" si="122"/>
        <v>0</v>
      </c>
      <c r="W206" s="98">
        <f t="shared" si="123"/>
        <v>0</v>
      </c>
      <c r="X206" s="81">
        <f t="shared" si="124"/>
        <v>0</v>
      </c>
      <c r="Y206" s="81">
        <f t="shared" si="112"/>
        <v>0</v>
      </c>
      <c r="Z206" s="93">
        <f t="shared" si="125"/>
        <v>1</v>
      </c>
      <c r="AA206" s="93">
        <f t="shared" si="126"/>
        <v>1</v>
      </c>
      <c r="AB206" s="82">
        <f t="shared" si="113"/>
        <v>0</v>
      </c>
      <c r="AC206" s="11">
        <f t="shared" si="114"/>
        <v>0</v>
      </c>
      <c r="AD206" s="81">
        <f t="shared" si="115"/>
        <v>0</v>
      </c>
      <c r="AE206" s="94">
        <f t="shared" si="127"/>
        <v>0</v>
      </c>
      <c r="AF206" s="94">
        <f t="shared" si="128"/>
        <v>0</v>
      </c>
      <c r="AG206" s="94"/>
      <c r="AH206" s="93"/>
      <c r="AI206" s="93"/>
      <c r="AJ206" s="92">
        <f t="shared" si="134"/>
        <v>0</v>
      </c>
      <c r="AK206" s="119">
        <f t="shared" si="135"/>
        <v>0</v>
      </c>
      <c r="AL206" s="119">
        <f t="shared" si="136"/>
        <v>0</v>
      </c>
      <c r="AM206" s="121">
        <f>AK206*InputData!M206</f>
        <v>0</v>
      </c>
      <c r="AN206" s="124">
        <f>AK206*LifeTable!G206*InputData!N206*EXP(-InputData!$BT$5*(B206-InputData!$B$1))</f>
        <v>0</v>
      </c>
      <c r="AO206" s="1029">
        <f>C206*(1-Q206)*LifeTable!G206</f>
        <v>0</v>
      </c>
      <c r="AP206" s="1030">
        <f>R206*LifeTable!G206</f>
        <v>0</v>
      </c>
      <c r="AQ206" s="1029">
        <f>T206*(1-AH206)*LifeTable!P206</f>
        <v>0</v>
      </c>
      <c r="AR206" s="1031">
        <f>AI206*LifeTable!P206</f>
        <v>0</v>
      </c>
      <c r="AS206" s="1032">
        <f>(AQ206-AO206)*EXP(-InputData!$BT$6*(B206-InputData!$B$1))</f>
        <v>0</v>
      </c>
      <c r="AT206" s="61">
        <f>(AR206-AP206)*EXP(-InputData!$BT$6*(B206-InputData!$B$1))</f>
        <v>0</v>
      </c>
      <c r="AU206">
        <v>100</v>
      </c>
    </row>
    <row r="207" spans="1:47">
      <c r="AI207" s="99"/>
      <c r="AJ207" s="9"/>
      <c r="AK207" s="100"/>
      <c r="AL207" s="100">
        <f>SUM(AL5:AL206)</f>
        <v>-5.3139862480984313E-3</v>
      </c>
      <c r="AM207" s="100">
        <f>SUM(AM5:AM206)</f>
        <v>-1.5813147880944431E-3</v>
      </c>
      <c r="AN207" s="141">
        <f>SUM(AN5:AN105)</f>
        <v>-82304.542556026485</v>
      </c>
      <c r="AO207" s="1033">
        <f t="shared" ref="AO207:AT207" si="137">SUM(AO5:AO105)</f>
        <v>94.344381316600263</v>
      </c>
      <c r="AP207" s="1033">
        <f t="shared" si="137"/>
        <v>27.233524412529757</v>
      </c>
      <c r="AQ207" s="1033">
        <f t="shared" si="137"/>
        <v>88.046385169261413</v>
      </c>
      <c r="AR207" s="1033">
        <f t="shared" si="137"/>
        <v>25.393475824624552</v>
      </c>
      <c r="AS207" s="56">
        <f t="shared" si="137"/>
        <v>-6.2979961473388393</v>
      </c>
      <c r="AT207" s="56">
        <f t="shared" si="137"/>
        <v>-1.8400485879052031</v>
      </c>
    </row>
    <row r="208" spans="1:47">
      <c r="AI208" s="9"/>
      <c r="AJ208" s="9"/>
      <c r="AK208" s="100"/>
      <c r="AL208" s="100"/>
      <c r="AM208" s="100"/>
      <c r="AN208" s="142">
        <f>SUM(AN106:AN206)</f>
        <v>-488972.36706310848</v>
      </c>
      <c r="AO208" s="246">
        <f t="shared" ref="AO208:AT208" si="138">SUM(AO106:AO206)</f>
        <v>448.53471368702583</v>
      </c>
      <c r="AP208" s="246">
        <f t="shared" si="138"/>
        <v>158.89004903672293</v>
      </c>
      <c r="AQ208" s="246">
        <f t="shared" si="138"/>
        <v>412.49195711048844</v>
      </c>
      <c r="AR208" s="246">
        <f t="shared" si="138"/>
        <v>145.86533659963925</v>
      </c>
      <c r="AS208" s="56">
        <f t="shared" si="138"/>
        <v>-36.042756576537386</v>
      </c>
      <c r="AT208" s="56">
        <f t="shared" si="138"/>
        <v>-13.024712437083679</v>
      </c>
    </row>
    <row r="209" spans="35:46" ht="13.5" thickBot="1">
      <c r="AI209" s="9"/>
      <c r="AJ209" s="9"/>
      <c r="AK209" s="100"/>
      <c r="AL209" s="100"/>
      <c r="AM209" s="100"/>
      <c r="AN209" s="143">
        <f>SUM(AN207:AN208)</f>
        <v>-571276.90961913497</v>
      </c>
      <c r="AO209" s="1034">
        <f t="shared" ref="AO209:AT209" si="139">SUM(AO207:AO208)</f>
        <v>542.87909500362605</v>
      </c>
      <c r="AP209" s="1034">
        <f t="shared" si="139"/>
        <v>186.12357344925269</v>
      </c>
      <c r="AQ209" s="1034">
        <f t="shared" si="139"/>
        <v>500.53834227974983</v>
      </c>
      <c r="AR209" s="1034">
        <f t="shared" si="139"/>
        <v>171.25881242426379</v>
      </c>
      <c r="AS209" s="1034">
        <f t="shared" si="139"/>
        <v>-42.340752723876221</v>
      </c>
      <c r="AT209" s="1034">
        <f t="shared" si="139"/>
        <v>-14.864761024988882</v>
      </c>
    </row>
    <row r="210" spans="35:46" ht="13.5" thickTop="1"/>
  </sheetData>
  <mergeCells count="3">
    <mergeCell ref="AO2:AP2"/>
    <mergeCell ref="AQ2:AR2"/>
    <mergeCell ref="AS2:AT2"/>
  </mergeCells>
  <phoneticPr fontId="6" type="noConversion"/>
  <pageMargins left="0.24" right="0.17" top="0.27" bottom="0.23" header="0.18" footer="0.21"/>
  <pageSetup paperSize="9" orientation="landscape" horizontalDpi="1200" verticalDpi="1200"/>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46"/>
  </sheetPr>
  <dimension ref="A1:DX210"/>
  <sheetViews>
    <sheetView topLeftCell="AH1" zoomScale="70" zoomScaleNormal="70" zoomScalePageLayoutView="55" workbookViewId="0">
      <pane ySplit="4" topLeftCell="A92" activePane="bottomLeft" state="frozen"/>
      <selection activeCell="DL5" sqref="DL5:DM5"/>
      <selection pane="bottomLeft" activeCell="AU1" sqref="AU1:AU1048576"/>
    </sheetView>
  </sheetViews>
  <sheetFormatPr defaultColWidth="13.42578125" defaultRowHeight="12.75"/>
  <cols>
    <col min="1" max="1" width="9.28515625" customWidth="1"/>
    <col min="2" max="2" width="5.7109375" customWidth="1"/>
    <col min="3" max="4" width="13.42578125" customWidth="1"/>
    <col min="5" max="5" width="13.42578125" style="27" customWidth="1"/>
    <col min="6" max="6" width="13.42578125" customWidth="1"/>
    <col min="7" max="10" width="11.7109375" customWidth="1"/>
    <col min="11" max="13" width="13.42578125" bestFit="1" customWidth="1"/>
    <col min="14" max="15" width="13.42578125" customWidth="1"/>
    <col min="16" max="17" width="13.42578125" style="11" customWidth="1"/>
    <col min="18" max="18" width="13.42578125" customWidth="1"/>
    <col min="19" max="19" width="13.42578125" style="81" customWidth="1"/>
    <col min="20" max="21" width="13.42578125" customWidth="1"/>
    <col min="22" max="22" width="13.42578125" style="27" customWidth="1"/>
    <col min="23" max="24" width="13.42578125" customWidth="1"/>
    <col min="25" max="25" width="11.7109375" customWidth="1"/>
    <col min="26" max="27" width="13.42578125" customWidth="1"/>
    <col min="28" max="30" width="13.42578125" bestFit="1" customWidth="1"/>
    <col min="31" max="32" width="13.42578125" customWidth="1"/>
    <col min="33" max="34" width="13.42578125" style="11" customWidth="1"/>
    <col min="35" max="36" width="13.42578125" customWidth="1"/>
    <col min="37" max="38" width="11.7109375" style="10" customWidth="1"/>
    <col min="39" max="39" width="11.7109375" style="11" customWidth="1"/>
    <col min="40" max="40" width="15.28515625" customWidth="1"/>
    <col min="41" max="41" width="12.28515625" bestFit="1" customWidth="1"/>
    <col min="42" max="42" width="9.7109375" bestFit="1" customWidth="1"/>
    <col min="43" max="43" width="12.28515625" bestFit="1" customWidth="1"/>
    <col min="44" max="44" width="9.7109375" bestFit="1" customWidth="1"/>
    <col min="45" max="45" width="12.28515625" bestFit="1" customWidth="1"/>
    <col min="46" max="46" width="9.7109375" bestFit="1" customWidth="1"/>
  </cols>
  <sheetData>
    <row r="1" spans="1:128" ht="13.5" thickBot="1">
      <c r="A1" s="68"/>
      <c r="B1" s="17"/>
      <c r="C1" s="104"/>
      <c r="D1" s="4"/>
      <c r="E1" s="4"/>
      <c r="F1" s="4"/>
      <c r="G1" s="11" t="s">
        <v>35</v>
      </c>
      <c r="H1" s="11"/>
      <c r="I1" s="11"/>
      <c r="J1" s="11"/>
      <c r="K1" s="11"/>
      <c r="L1" s="11"/>
      <c r="M1" s="11"/>
      <c r="N1" s="11"/>
      <c r="O1" s="11"/>
      <c r="R1" s="11"/>
      <c r="T1" s="11"/>
      <c r="U1" s="11"/>
      <c r="V1" s="11"/>
      <c r="W1" s="11"/>
      <c r="X1" s="11"/>
      <c r="Y1" s="11"/>
      <c r="Z1" s="11"/>
      <c r="AA1" s="11"/>
      <c r="AB1" s="11"/>
      <c r="AC1" s="11"/>
      <c r="AD1" s="11"/>
      <c r="AE1" s="11"/>
      <c r="AF1" s="11"/>
      <c r="AI1" s="11"/>
      <c r="AJ1" s="11"/>
      <c r="AN1" s="69" t="s">
        <v>19</v>
      </c>
    </row>
    <row r="2" spans="1:128" s="14" customFormat="1" ht="45.75" thickBot="1">
      <c r="A2" s="36" t="s">
        <v>0</v>
      </c>
      <c r="B2" s="14" t="s">
        <v>5</v>
      </c>
      <c r="C2" s="70" t="s">
        <v>36</v>
      </c>
      <c r="D2" s="71" t="s">
        <v>37</v>
      </c>
      <c r="E2" s="71" t="s">
        <v>38</v>
      </c>
      <c r="F2" s="71" t="s">
        <v>39</v>
      </c>
      <c r="G2" s="38"/>
      <c r="H2" s="38"/>
      <c r="I2" s="38"/>
      <c r="J2" s="38"/>
      <c r="K2" s="38" t="s">
        <v>40</v>
      </c>
      <c r="L2" s="38" t="s">
        <v>41</v>
      </c>
      <c r="M2" s="38" t="s">
        <v>42</v>
      </c>
      <c r="N2" s="38" t="s">
        <v>43</v>
      </c>
      <c r="O2" s="38" t="s">
        <v>44</v>
      </c>
      <c r="P2" s="38" t="s">
        <v>45</v>
      </c>
      <c r="Q2" s="38" t="s">
        <v>46</v>
      </c>
      <c r="R2" s="40" t="s">
        <v>47</v>
      </c>
      <c r="S2" s="411" t="s">
        <v>175</v>
      </c>
      <c r="T2" s="70" t="s">
        <v>50</v>
      </c>
      <c r="U2" s="71" t="s">
        <v>37</v>
      </c>
      <c r="V2" s="71" t="s">
        <v>38</v>
      </c>
      <c r="W2" s="71" t="s">
        <v>39</v>
      </c>
      <c r="X2" s="38"/>
      <c r="Y2" s="38"/>
      <c r="Z2" s="38"/>
      <c r="AA2" s="38"/>
      <c r="AB2" s="38" t="s">
        <v>40</v>
      </c>
      <c r="AC2" s="38" t="s">
        <v>41</v>
      </c>
      <c r="AD2" s="38" t="s">
        <v>42</v>
      </c>
      <c r="AE2" s="38" t="s">
        <v>43</v>
      </c>
      <c r="AF2" s="38" t="s">
        <v>44</v>
      </c>
      <c r="AG2" s="38" t="s">
        <v>45</v>
      </c>
      <c r="AH2" s="38" t="s">
        <v>46</v>
      </c>
      <c r="AI2" s="38" t="s">
        <v>47</v>
      </c>
      <c r="AJ2" s="112" t="s">
        <v>145</v>
      </c>
      <c r="AK2" s="113" t="s">
        <v>122</v>
      </c>
      <c r="AL2" s="113" t="s">
        <v>123</v>
      </c>
      <c r="AM2" s="129" t="s">
        <v>124</v>
      </c>
      <c r="AN2" s="107" t="s">
        <v>15</v>
      </c>
      <c r="AO2" s="1189" t="s">
        <v>316</v>
      </c>
      <c r="AP2" s="1190"/>
      <c r="AQ2" s="1191" t="s">
        <v>317</v>
      </c>
      <c r="AR2" s="1192"/>
      <c r="AS2" s="1193" t="s">
        <v>318</v>
      </c>
      <c r="AT2" s="1194"/>
      <c r="AU2" s="14" t="s">
        <v>386</v>
      </c>
    </row>
    <row r="3" spans="1:128" s="24" customFormat="1" ht="14.25">
      <c r="A3" s="36"/>
      <c r="B3" s="41" t="s">
        <v>32</v>
      </c>
      <c r="C3" s="42" t="s">
        <v>82</v>
      </c>
      <c r="D3" s="43" t="s">
        <v>83</v>
      </c>
      <c r="E3" s="43" t="s">
        <v>84</v>
      </c>
      <c r="F3" s="43" t="s">
        <v>56</v>
      </c>
      <c r="G3" s="43" t="s">
        <v>58</v>
      </c>
      <c r="H3" s="43" t="s">
        <v>57</v>
      </c>
      <c r="I3" s="43" t="s">
        <v>62</v>
      </c>
      <c r="J3" s="43" t="s">
        <v>85</v>
      </c>
      <c r="K3" s="43" t="s">
        <v>86</v>
      </c>
      <c r="L3" s="43" t="s">
        <v>87</v>
      </c>
      <c r="M3" s="43" t="s">
        <v>88</v>
      </c>
      <c r="N3" s="43"/>
      <c r="O3" s="43"/>
      <c r="P3" s="43" t="s">
        <v>89</v>
      </c>
      <c r="Q3" s="43" t="s">
        <v>90</v>
      </c>
      <c r="R3" s="105" t="s">
        <v>91</v>
      </c>
      <c r="S3" s="497" t="s">
        <v>174</v>
      </c>
      <c r="T3" s="44" t="s">
        <v>92</v>
      </c>
      <c r="U3" s="45" t="s">
        <v>93</v>
      </c>
      <c r="V3" s="45" t="s">
        <v>94</v>
      </c>
      <c r="W3" s="45" t="s">
        <v>65</v>
      </c>
      <c r="X3" s="45" t="s">
        <v>95</v>
      </c>
      <c r="Y3" s="45" t="s">
        <v>57</v>
      </c>
      <c r="Z3" s="45" t="s">
        <v>71</v>
      </c>
      <c r="AA3" s="45" t="s">
        <v>96</v>
      </c>
      <c r="AB3" s="45" t="s">
        <v>97</v>
      </c>
      <c r="AC3" s="45" t="s">
        <v>98</v>
      </c>
      <c r="AD3" s="45" t="s">
        <v>99</v>
      </c>
      <c r="AE3" s="45"/>
      <c r="AF3" s="45"/>
      <c r="AG3" s="45" t="s">
        <v>100</v>
      </c>
      <c r="AH3" s="45" t="s">
        <v>101</v>
      </c>
      <c r="AI3" s="45" t="s">
        <v>102</v>
      </c>
      <c r="AJ3" s="46"/>
      <c r="AK3" s="73"/>
      <c r="AL3" s="73"/>
      <c r="AM3" s="130"/>
      <c r="AN3" s="116" t="s">
        <v>51</v>
      </c>
      <c r="AO3" s="840" t="s">
        <v>1</v>
      </c>
      <c r="AP3" s="841" t="s">
        <v>49</v>
      </c>
      <c r="AQ3" s="842" t="s">
        <v>1</v>
      </c>
      <c r="AR3" s="841" t="s">
        <v>49</v>
      </c>
      <c r="AS3" s="842" t="s">
        <v>1</v>
      </c>
      <c r="AT3" s="841" t="s">
        <v>49</v>
      </c>
      <c r="AU3" s="41" t="s">
        <v>385</v>
      </c>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row>
    <row r="4" spans="1:128" s="68" customFormat="1" ht="15" thickBot="1">
      <c r="A4" s="36"/>
      <c r="B4" s="48"/>
      <c r="C4" s="74" t="s">
        <v>52</v>
      </c>
      <c r="D4" s="75" t="s">
        <v>52</v>
      </c>
      <c r="E4" s="75" t="s">
        <v>52</v>
      </c>
      <c r="F4" s="75" t="s">
        <v>52</v>
      </c>
      <c r="G4" s="75"/>
      <c r="H4" s="75"/>
      <c r="I4" s="75"/>
      <c r="J4" s="75"/>
      <c r="K4" s="75"/>
      <c r="L4" s="75"/>
      <c r="M4" s="75"/>
      <c r="N4" s="78" t="s">
        <v>103</v>
      </c>
      <c r="O4" s="78" t="s">
        <v>104</v>
      </c>
      <c r="P4" s="75" t="s">
        <v>53</v>
      </c>
      <c r="Q4" s="78" t="s">
        <v>105</v>
      </c>
      <c r="R4" s="106" t="s">
        <v>106</v>
      </c>
      <c r="S4" s="502"/>
      <c r="T4" s="79" t="s">
        <v>52</v>
      </c>
      <c r="U4" s="76" t="s">
        <v>52</v>
      </c>
      <c r="V4" s="76" t="s">
        <v>52</v>
      </c>
      <c r="W4" s="76" t="s">
        <v>52</v>
      </c>
      <c r="X4" s="75"/>
      <c r="Y4" s="75"/>
      <c r="Z4" s="75"/>
      <c r="AA4" s="75"/>
      <c r="AB4" s="76"/>
      <c r="AC4" s="76"/>
      <c r="AD4" s="76"/>
      <c r="AE4" s="77" t="s">
        <v>107</v>
      </c>
      <c r="AF4" s="77" t="s">
        <v>108</v>
      </c>
      <c r="AG4" s="76" t="s">
        <v>53</v>
      </c>
      <c r="AH4" s="78" t="s">
        <v>109</v>
      </c>
      <c r="AI4" s="78" t="s">
        <v>110</v>
      </c>
      <c r="AJ4" s="108"/>
      <c r="AK4" s="78"/>
      <c r="AL4" s="78"/>
      <c r="AM4" s="106"/>
      <c r="AN4" s="109"/>
      <c r="AO4" s="79"/>
      <c r="AP4" s="913"/>
      <c r="AQ4" s="76"/>
      <c r="AR4" s="913"/>
      <c r="AS4" s="76"/>
      <c r="AT4" s="913"/>
    </row>
    <row r="5" spans="1:128">
      <c r="A5" t="s">
        <v>13</v>
      </c>
      <c r="B5">
        <f>InputData!$B$1</f>
        <v>97</v>
      </c>
      <c r="C5" s="606">
        <f>InputData!O5*InputData!BZ5</f>
        <v>5.62E-2</v>
      </c>
      <c r="D5" s="575">
        <v>0</v>
      </c>
      <c r="E5" s="607">
        <f>InputData!P5*InputData!CE5</f>
        <v>0.48749999999999999</v>
      </c>
      <c r="F5" s="604">
        <v>0</v>
      </c>
      <c r="G5" s="82">
        <f t="shared" ref="G5:G68" si="0">C5+D5+E5</f>
        <v>0.54369999999999996</v>
      </c>
      <c r="H5" s="81">
        <f>SQRT((C5-E5)*(C5-E5))</f>
        <v>0.43130000000000002</v>
      </c>
      <c r="I5" s="81">
        <f t="shared" ref="I5:I68" si="1">EXP(-(G5+H5)/2)</f>
        <v>0.6141598762237378</v>
      </c>
      <c r="J5" s="81">
        <f t="shared" ref="J5:J68" si="2">EXP(-(G5-H5)/2)</f>
        <v>0.94535004697274028</v>
      </c>
      <c r="K5" s="83">
        <v>1000</v>
      </c>
      <c r="L5" s="4">
        <v>0</v>
      </c>
      <c r="M5" s="4">
        <v>0</v>
      </c>
      <c r="N5" s="4">
        <f t="shared" ref="N5:N68" si="3">SUM(K5:M5)</f>
        <v>1000</v>
      </c>
      <c r="O5" s="4">
        <f t="shared" ref="O5:O68" si="4">K5+L5</f>
        <v>1000</v>
      </c>
      <c r="P5" s="4">
        <f>IF($B5=100,0,IF(O5&lt;&gt;O6,AVERAGE(O5:O6),O5))</f>
        <v>994.25268126065021</v>
      </c>
      <c r="Q5" s="87">
        <f t="shared" ref="Q5:Q36" si="5">IF(ISERROR(0.5*(L5+L6)/P5),0,0.5*(L5+L6)/P5)</f>
        <v>2.1702388317344907E-2</v>
      </c>
      <c r="R5" s="84">
        <f t="shared" ref="R5:R36" si="6">IF(ISERROR((M6-M5)/P5),0,(M6-M5)/P5)</f>
        <v>1.1561082705982998E-2</v>
      </c>
      <c r="S5" s="503">
        <f>(Exposure!BL6-1)*InputData!CH5+1</f>
        <v>0.94385303461501702</v>
      </c>
      <c r="T5" s="85">
        <f>C5*S5</f>
        <v>5.3044540545363957E-2</v>
      </c>
      <c r="U5" s="54">
        <f t="shared" ref="U5:U68" si="7">D5</f>
        <v>0</v>
      </c>
      <c r="V5" s="54">
        <f t="shared" ref="V5:V68" si="8">E5</f>
        <v>0.48749999999999999</v>
      </c>
      <c r="W5" s="86">
        <f t="shared" ref="W5:W68" si="9">F5</f>
        <v>0</v>
      </c>
      <c r="X5" s="87">
        <f t="shared" ref="X5:X68" si="10">T5+U5+V5</f>
        <v>0.54054454054536394</v>
      </c>
      <c r="Y5" s="81">
        <f>SQRT((T5-V5)*(T5-V5))</f>
        <v>0.43445545945463604</v>
      </c>
      <c r="Z5" s="87">
        <f t="shared" ref="Z5:Z68" si="11">EXP(-(X5+Y5)/2)</f>
        <v>0.6141598762237378</v>
      </c>
      <c r="AA5" s="87">
        <f t="shared" ref="AA5:AA68" si="12">EXP(-(X5-Y5)/2)</f>
        <v>0.94833777206004266</v>
      </c>
      <c r="AB5" s="88">
        <f>K5</f>
        <v>1000</v>
      </c>
      <c r="AC5" s="4">
        <v>0</v>
      </c>
      <c r="AD5" s="4">
        <v>0</v>
      </c>
      <c r="AE5" s="4">
        <f t="shared" ref="AE5:AE68" si="13">SUM(AB5:AD5)</f>
        <v>1000</v>
      </c>
      <c r="AF5" s="4">
        <f t="shared" ref="AF5:AF68" si="14">AB5+AC5</f>
        <v>1000</v>
      </c>
      <c r="AG5" s="4">
        <f>IF($B5=100,0,IF(AF5&lt;&gt;AF6,AVERAGE(AF5:AF6),AF5))</f>
        <v>994.56949621835315</v>
      </c>
      <c r="AH5" s="87">
        <f t="shared" ref="AH5:AH36" si="15">IF(ISERROR(0.5*(AC5+AC6)/AG5),0,0.5*(AC5+AC6)/AG5)</f>
        <v>2.0512000685624265E-2</v>
      </c>
      <c r="AI5" s="87">
        <f t="shared" ref="AI5:AI36" si="16">IF(ISERROR((AD6-AD5)/AG5),0,(AD6-AD5)/AG5)</f>
        <v>1.0920310349945693E-2</v>
      </c>
      <c r="AJ5" s="82">
        <f t="shared" ref="AJ5:AJ68" si="17">T5-C5</f>
        <v>-3.1554594546360434E-3</v>
      </c>
      <c r="AK5" s="117">
        <f>(AH5-Q5)</f>
        <v>-1.1903876317206422E-3</v>
      </c>
      <c r="AL5" s="117">
        <f t="shared" ref="AL5:AL68" si="18">(AI5-R5)</f>
        <v>-6.4077235603730506E-4</v>
      </c>
      <c r="AM5" s="110">
        <f>AK5*InputData!Q5</f>
        <v>-9.2647035645643402E-5</v>
      </c>
      <c r="AN5" s="122">
        <f>AK5*LifeTable!G5*InputData!R5*EXP(-InputData!$BT$5*(B5-InputData!$B$1))</f>
        <v>-1894.8060041314018</v>
      </c>
      <c r="AO5" s="1021">
        <f>C5*(1-Q5)*LifeTable!G5</f>
        <v>110.1484718149933</v>
      </c>
      <c r="AP5" s="1022">
        <f>R5*LifeTable!G5</f>
        <v>23.161659641048605</v>
      </c>
      <c r="AQ5" s="1021">
        <f>T5*(1-AH5)*LifeTable!P5</f>
        <v>104.15511485728494</v>
      </c>
      <c r="AR5" s="1023">
        <f>AI5*LifeTable!P5</f>
        <v>21.891512671842765</v>
      </c>
      <c r="AS5" s="1024">
        <f>(AQ5-AO5)*EXP(-InputData!$BT$6*(B5-InputData!$B$1))</f>
        <v>-5.9933569577083574</v>
      </c>
      <c r="AT5" s="1025">
        <f>(AR5-AP5)*EXP(-InputData!$BT$6*(B5-InputData!$B$1))</f>
        <v>-1.2701469692058396</v>
      </c>
      <c r="AU5">
        <v>0</v>
      </c>
    </row>
    <row r="6" spans="1:128">
      <c r="A6" t="s">
        <v>13</v>
      </c>
      <c r="B6">
        <f>B5+1</f>
        <v>98</v>
      </c>
      <c r="C6" s="80">
        <f>InputData!O6*InputData!BZ6</f>
        <v>5.7514140249305394E-2</v>
      </c>
      <c r="D6" s="81">
        <v>0</v>
      </c>
      <c r="E6" s="13">
        <f>InputData!P6*InputData!CE6</f>
        <v>0.49620951942750824</v>
      </c>
      <c r="F6" s="90">
        <v>0</v>
      </c>
      <c r="G6" s="82">
        <f t="shared" si="0"/>
        <v>0.55372365967681358</v>
      </c>
      <c r="H6" s="81">
        <f t="shared" ref="H6:H69" si="19">SQRT((C6-E6)*(C6-E6))</f>
        <v>0.43869537917820284</v>
      </c>
      <c r="I6" s="81">
        <f t="shared" si="1"/>
        <v>0.60883406514376937</v>
      </c>
      <c r="J6" s="81">
        <f t="shared" si="2"/>
        <v>0.94410854036190406</v>
      </c>
      <c r="K6" s="82">
        <f>IF($B6&gt;100,0,IF(H5&gt;0.0000000001,(2*(J5-I5)*(K5*(E5+D5+F5)+L5*D5)+K5*(J5*(H5-G5)+I5*(H5+G5)))/(2*H5),K5))</f>
        <v>945.3500469727403</v>
      </c>
      <c r="L6" s="11">
        <f>IF($B6&gt;100,0,IF(H5&gt;0.0000000001,-((J5-I5)*(2*((E5+D5+F5)*(K5+L5)-G5*K5+F5*K5)-L5*G5)-L5*H5*(J5+I5))/(2*H5),L5))</f>
        <v>43.155315548559969</v>
      </c>
      <c r="M6" s="81">
        <f>IF($B6&gt;100,0,IF(H5&gt;0.0000000001,((2*(L5*(E5+F5)+K5*F5)-G5*(K5+L5))*(J5-I5)-H5*(K5+L5)*(J5+I5)+2*H5*(K5+L5+M5))/(2*H5),M5))</f>
        <v>11.49463747869973</v>
      </c>
      <c r="N6" s="11">
        <f t="shared" si="3"/>
        <v>1000</v>
      </c>
      <c r="O6" s="11">
        <f t="shared" si="4"/>
        <v>988.5053625213003</v>
      </c>
      <c r="P6" s="11">
        <f t="shared" ref="P6:P69" si="20">IF($B6=100,0,IF(O6&lt;&gt;O7,AVERAGE(O6:O7),O6))</f>
        <v>974.42303230114271</v>
      </c>
      <c r="Q6" s="81">
        <f t="shared" si="5"/>
        <v>5.6948040518378762E-2</v>
      </c>
      <c r="R6" s="90">
        <f t="shared" si="6"/>
        <v>2.8903935464048763E-2</v>
      </c>
      <c r="S6" s="503">
        <f>(Exposure!BL7-1)*InputData!CH6+1</f>
        <v>0.94385303461501702</v>
      </c>
      <c r="T6" s="89">
        <f t="shared" ref="T6:T69" si="21">C6*S6</f>
        <v>5.4284895807580585E-2</v>
      </c>
      <c r="U6" s="10">
        <f t="shared" si="7"/>
        <v>0</v>
      </c>
      <c r="V6" s="10">
        <f t="shared" si="8"/>
        <v>0.49620951942750824</v>
      </c>
      <c r="W6" s="91">
        <f t="shared" si="9"/>
        <v>0</v>
      </c>
      <c r="X6" s="81">
        <f t="shared" si="10"/>
        <v>0.5504944152350888</v>
      </c>
      <c r="Y6" s="81">
        <f t="shared" ref="Y6:Y69" si="22">SQRT((T6-V6)*(T6-V6))</f>
        <v>0.44192462361992768</v>
      </c>
      <c r="Z6" s="81">
        <f t="shared" si="11"/>
        <v>0.60883406514376937</v>
      </c>
      <c r="AA6" s="81">
        <f t="shared" si="12"/>
        <v>0.94716222551249529</v>
      </c>
      <c r="AB6" s="82">
        <f>IF($B6&gt;100,0,IF(Y5&gt;0.0000000001,(2*(AA5-Z5)*(AB5*(V5+U5+W5)+AC5*U5)+AB5*(AA5*(Y5-X5)+Z5*(Y5+X5)))/(2*Y5),AB5))</f>
        <v>948.33777206004254</v>
      </c>
      <c r="AC6" s="11">
        <f>IF($B6&gt;100,0,IF(Y5&gt;0.0000000001,-((AA5-Z5)*(2*((V5+U5+W5)*(AB5+AC5)-X5*AB5+W5*AB5)-AC5*X5)-AC5*Y5*(AA5+Z5))/(2*Y5),AC5))</f>
        <v>40.801220376663679</v>
      </c>
      <c r="AD6" s="81">
        <f>IF($B6&gt;100,0,IF(Y5&gt;0.0000000001,((2*(AC5*(V5+W5)+AB5*W5)-X5*(AB5+AC5))*(AA5-Z5)-Y5*(AB5+AC5)*(AA5+Z5)+2*Y5*(AB5+AC5+AD5))/(2*Y5),AD5))</f>
        <v>10.861007563293557</v>
      </c>
      <c r="AE6" s="11">
        <f t="shared" si="13"/>
        <v>999.99999999999977</v>
      </c>
      <c r="AF6" s="11">
        <f t="shared" si="14"/>
        <v>989.13899243670619</v>
      </c>
      <c r="AG6" s="11">
        <f t="shared" ref="AG6:AG69" si="23">IF($B6=100,0,IF(AF6&lt;&gt;AF7,AVERAGE(AF6:AF7),AF6))</f>
        <v>975.81110017718515</v>
      </c>
      <c r="AH6" s="81">
        <f t="shared" si="15"/>
        <v>5.3829431512564703E-2</v>
      </c>
      <c r="AI6" s="81">
        <f t="shared" si="16"/>
        <v>2.7316541607491408E-2</v>
      </c>
      <c r="AJ6" s="82">
        <f t="shared" si="17"/>
        <v>-3.2292444417248087E-3</v>
      </c>
      <c r="AK6" s="117">
        <f t="shared" ref="AK6:AK68" si="24">(AH6-Q6)</f>
        <v>-3.1186090058140589E-3</v>
      </c>
      <c r="AL6" s="117">
        <f t="shared" si="18"/>
        <v>-1.5873938565573557E-3</v>
      </c>
      <c r="AM6" s="57">
        <f>AK6*InputData!Q6</f>
        <v>-2.4271915469152418E-4</v>
      </c>
      <c r="AN6" s="123">
        <f>AK6*LifeTable!G6*InputData!R6*EXP(-InputData!$BT$5*(B6-InputData!$B$1))</f>
        <v>-3341.9407442587094</v>
      </c>
      <c r="AO6" s="1026">
        <f>C6*(1-Q6)*LifeTable!G6</f>
        <v>75.38270645481613</v>
      </c>
      <c r="AP6" s="1027">
        <f>R6*LifeTable!G6</f>
        <v>40.171537205616161</v>
      </c>
      <c r="AQ6" s="1026">
        <f>T6*(1-AH6)*LifeTable!P6</f>
        <v>71.603782584929959</v>
      </c>
      <c r="AR6" s="708">
        <f>AI6*LifeTable!P6</f>
        <v>38.081428991608846</v>
      </c>
      <c r="AS6" s="1028">
        <f>(AQ6-AO6)*EXP(-InputData!$BT$6*(B6-InputData!$B$1))</f>
        <v>-3.7789238698861709</v>
      </c>
      <c r="AT6" s="58">
        <f>(AR6-AP6)*EXP(-InputData!$BT$6*(B6-InputData!$B$1))</f>
        <v>-2.0901082140073157</v>
      </c>
      <c r="AU6">
        <v>1</v>
      </c>
    </row>
    <row r="7" spans="1:128">
      <c r="A7" t="s">
        <v>13</v>
      </c>
      <c r="B7">
        <f t="shared" ref="B7:B70" si="25">B6+1</f>
        <v>99</v>
      </c>
      <c r="C7" s="80">
        <f>InputData!O7*InputData!BZ7</f>
        <v>5.8424701179401614E-2</v>
      </c>
      <c r="D7" s="81">
        <v>0</v>
      </c>
      <c r="E7" s="13">
        <f>InputData!P7*InputData!CE7</f>
        <v>0.50291091064051563</v>
      </c>
      <c r="F7" s="90">
        <v>0</v>
      </c>
      <c r="G7" s="82">
        <f t="shared" si="0"/>
        <v>0.5613356118199172</v>
      </c>
      <c r="H7" s="81">
        <f t="shared" si="19"/>
        <v>0.444486209461114</v>
      </c>
      <c r="I7" s="81">
        <f t="shared" si="1"/>
        <v>0.60476767035858792</v>
      </c>
      <c r="J7" s="81">
        <f t="shared" si="2"/>
        <v>0.94324926328271885</v>
      </c>
      <c r="K7" s="82">
        <f t="shared" ref="K7:K70" si="26">IF($B7&gt;100,0,IF(H6&gt;0.0000000001,(2*(J6-I6)*(K6*(E6+D6+F6)+L6*D6)+K6*(J6*(H6-G6)+I6*(H6+G6)))/(2*H6),K6))</f>
        <v>892.51305297849126</v>
      </c>
      <c r="L7" s="11">
        <f t="shared" ref="L7:L70" si="27">IF($B7&gt;100,0,IF(H6&gt;0.0000000001,-((J6-I6)*(2*((E6+D6+F6)*(K6+L6)-G6*K6+F6*K6)-L6*G6)-L6*H6*(J6+I6))/(2*H6),L6))</f>
        <v>67.827649102493979</v>
      </c>
      <c r="M7" s="81">
        <f t="shared" ref="M7:M70" si="28">IF($B7&gt;100,0,IF(H6&gt;0.0000000001,((2*(L6*(E6+F6)+K6*F6)-G6*(K6+L6))*(J6-I6)-H6*(K6+L6)*(J6+I6)+2*H6*(K6+L6+M6))/(2*H6),M6))</f>
        <v>39.659297919014662</v>
      </c>
      <c r="N7" s="11">
        <f t="shared" si="3"/>
        <v>999.99999999999989</v>
      </c>
      <c r="O7" s="11">
        <f t="shared" si="4"/>
        <v>960.34070208098524</v>
      </c>
      <c r="P7" s="11">
        <f t="shared" si="20"/>
        <v>941.46592484865221</v>
      </c>
      <c r="Q7" s="81">
        <f t="shared" si="5"/>
        <v>7.8896385469565691E-2</v>
      </c>
      <c r="R7" s="90">
        <f t="shared" si="6"/>
        <v>4.0096570112970138E-2</v>
      </c>
      <c r="S7" s="503">
        <f>(Exposure!BL8-1)*InputData!CH7+1</f>
        <v>0.94385303461501702</v>
      </c>
      <c r="T7" s="89">
        <f t="shared" si="21"/>
        <v>5.5144331504653775E-2</v>
      </c>
      <c r="U7" s="10">
        <f t="shared" si="7"/>
        <v>0</v>
      </c>
      <c r="V7" s="10">
        <f t="shared" si="8"/>
        <v>0.50291091064051563</v>
      </c>
      <c r="W7" s="91">
        <f t="shared" si="9"/>
        <v>0</v>
      </c>
      <c r="X7" s="81">
        <f t="shared" si="10"/>
        <v>0.55805524214516944</v>
      </c>
      <c r="Y7" s="81">
        <f t="shared" si="22"/>
        <v>0.44776657913586188</v>
      </c>
      <c r="Z7" s="81">
        <f t="shared" si="11"/>
        <v>0.60476767035858792</v>
      </c>
      <c r="AA7" s="81">
        <f t="shared" si="12"/>
        <v>0.94634855018586506</v>
      </c>
      <c r="AB7" s="82">
        <f t="shared" ref="AB7:AB70" si="29">IF($B7&gt;100,0,IF(Y6&gt;0.0000000001,(2*(AA6-Z6)*(AB6*(V6+U6+W6)+AC6*U6)+AB6*(AA6*(Y6-X6)+Z6*(Y6+X6)))/(2*Y6),AB6))</f>
        <v>898.2297147219515</v>
      </c>
      <c r="AC7" s="11">
        <f t="shared" ref="AC7:AC70" si="30">IF($B7&gt;100,0,IF(Y6&gt;0.0000000001,-((AA6-Z6)*(2*((V6+U6+W6)*(AB6+AC6)-X6*AB6+W6*AB6)-AC6*X6)-AC6*Y6*(AA6+Z6))/(2*Y6),AC6))</f>
        <v>64.253493195712721</v>
      </c>
      <c r="AD7" s="81">
        <f t="shared" ref="AD7:AD70" si="31">IF($B7&gt;100,0,IF(Y6&gt;0.0000000001,((2*(AC6*(V6+W6)+AB6*W6)-X6*(AB6+AC6))*(AA6-Z6)-Y6*(AB6+AC6)*(AA6+Z6)+2*Y6*(AB6+AC6+AD6))/(2*Y6),AD6))</f>
        <v>37.516792082335598</v>
      </c>
      <c r="AE7" s="11">
        <f t="shared" si="13"/>
        <v>999.99999999999977</v>
      </c>
      <c r="AF7" s="11">
        <f t="shared" si="14"/>
        <v>962.48320791766423</v>
      </c>
      <c r="AG7" s="11">
        <f t="shared" si="23"/>
        <v>944.58298323680162</v>
      </c>
      <c r="AH7" s="81">
        <f t="shared" si="15"/>
        <v>7.4582046252757606E-2</v>
      </c>
      <c r="AI7" s="81">
        <f t="shared" si="16"/>
        <v>3.7900798550327394E-2</v>
      </c>
      <c r="AJ7" s="82">
        <f t="shared" si="17"/>
        <v>-3.2803696747478392E-3</v>
      </c>
      <c r="AK7" s="117">
        <f t="shared" si="24"/>
        <v>-4.3143392168080857E-3</v>
      </c>
      <c r="AL7" s="117">
        <f t="shared" si="18"/>
        <v>-2.195771562642744E-3</v>
      </c>
      <c r="AM7" s="57">
        <f>AK7*InputData!Q7</f>
        <v>-3.357819995401458E-4</v>
      </c>
      <c r="AN7" s="123">
        <f>AK7*LifeTable!G7*InputData!R7*EXP(-InputData!$BT$5*(B7-InputData!$B$1))</f>
        <v>-3007.318317907781</v>
      </c>
      <c r="AO7" s="1026">
        <f>C7*(1-Q7)*LifeTable!G7</f>
        <v>50.132872239140319</v>
      </c>
      <c r="AP7" s="1027">
        <f>R7*LifeTable!G7</f>
        <v>37.352943005387182</v>
      </c>
      <c r="AQ7" s="1026">
        <f>T7*(1-AH7)*LifeTable!P7</f>
        <v>47.892901341511177</v>
      </c>
      <c r="AR7" s="708">
        <f>AI7*LifeTable!P7</f>
        <v>35.569741629505046</v>
      </c>
      <c r="AS7" s="1028">
        <f>(AQ7-AO7)*EXP(-InputData!$BT$6*(B7-InputData!$B$1))</f>
        <v>-2.2399708976291421</v>
      </c>
      <c r="AT7" s="58">
        <f>(AR7-AP7)*EXP(-InputData!$BT$6*(B7-InputData!$B$1))</f>
        <v>-1.7832013758821361</v>
      </c>
      <c r="AU7">
        <v>2</v>
      </c>
    </row>
    <row r="8" spans="1:128">
      <c r="A8" t="s">
        <v>13</v>
      </c>
      <c r="B8">
        <f t="shared" si="25"/>
        <v>100</v>
      </c>
      <c r="C8" s="80">
        <f>InputData!O8*InputData!BZ8</f>
        <v>5.7769595367506268E-2</v>
      </c>
      <c r="D8" s="81">
        <v>0</v>
      </c>
      <c r="E8" s="13">
        <f>InputData!P8*InputData!CE8</f>
        <v>0.49888520935386627</v>
      </c>
      <c r="F8" s="90">
        <v>0</v>
      </c>
      <c r="G8" s="82">
        <f t="shared" si="0"/>
        <v>0.55665480472137252</v>
      </c>
      <c r="H8" s="81">
        <f t="shared" si="19"/>
        <v>0.44111561398636001</v>
      </c>
      <c r="I8" s="81">
        <f t="shared" si="1"/>
        <v>0.60720719144423374</v>
      </c>
      <c r="J8" s="81">
        <f t="shared" si="2"/>
        <v>0.94386739380550377</v>
      </c>
      <c r="K8" s="82">
        <f t="shared" si="26"/>
        <v>841.86227969217225</v>
      </c>
      <c r="L8" s="11">
        <f t="shared" si="27"/>
        <v>80.728867924146869</v>
      </c>
      <c r="M8" s="81">
        <f t="shared" si="28"/>
        <v>77.408852383680923</v>
      </c>
      <c r="N8" s="11">
        <f t="shared" si="3"/>
        <v>1000.0000000000001</v>
      </c>
      <c r="O8" s="11">
        <f t="shared" si="4"/>
        <v>922.59114761631918</v>
      </c>
      <c r="P8" s="11">
        <f t="shared" si="20"/>
        <v>0</v>
      </c>
      <c r="Q8" s="81">
        <f t="shared" si="5"/>
        <v>0</v>
      </c>
      <c r="R8" s="90">
        <f t="shared" si="6"/>
        <v>0</v>
      </c>
      <c r="S8" s="503">
        <f>(Exposure!BL9-1)*InputData!CH8+1</f>
        <v>0.94385303461501702</v>
      </c>
      <c r="T8" s="89">
        <f t="shared" si="21"/>
        <v>5.4526007896102423E-2</v>
      </c>
      <c r="U8" s="10">
        <f t="shared" si="7"/>
        <v>0</v>
      </c>
      <c r="V8" s="10">
        <f t="shared" si="8"/>
        <v>0.49888520935386627</v>
      </c>
      <c r="W8" s="91">
        <f t="shared" si="9"/>
        <v>0</v>
      </c>
      <c r="X8" s="81">
        <f t="shared" si="10"/>
        <v>0.55341121724996867</v>
      </c>
      <c r="Y8" s="81">
        <f t="shared" si="22"/>
        <v>0.44435920145776386</v>
      </c>
      <c r="Z8" s="81">
        <f t="shared" si="11"/>
        <v>0.60720719144423374</v>
      </c>
      <c r="AA8" s="81">
        <f t="shared" si="12"/>
        <v>0.94693388077957696</v>
      </c>
      <c r="AB8" s="82">
        <f t="shared" si="29"/>
        <v>850.03838826098195</v>
      </c>
      <c r="AC8" s="11">
        <f t="shared" si="30"/>
        <v>76.644370294957071</v>
      </c>
      <c r="AD8" s="81">
        <f t="shared" si="31"/>
        <v>73.317241444060897</v>
      </c>
      <c r="AE8" s="11">
        <f t="shared" si="13"/>
        <v>999.99999999999989</v>
      </c>
      <c r="AF8" s="11">
        <f t="shared" si="14"/>
        <v>926.68275855593902</v>
      </c>
      <c r="AG8" s="11">
        <f t="shared" si="23"/>
        <v>0</v>
      </c>
      <c r="AH8" s="81">
        <f t="shared" si="15"/>
        <v>0</v>
      </c>
      <c r="AI8" s="81">
        <f t="shared" si="16"/>
        <v>0</v>
      </c>
      <c r="AJ8" s="82">
        <f t="shared" si="17"/>
        <v>-3.2435874714038457E-3</v>
      </c>
      <c r="AK8" s="117">
        <f t="shared" si="24"/>
        <v>0</v>
      </c>
      <c r="AL8" s="117">
        <f t="shared" si="18"/>
        <v>0</v>
      </c>
      <c r="AM8" s="57">
        <f>AK8*InputData!Q8</f>
        <v>0</v>
      </c>
      <c r="AN8" s="123">
        <f>AK8*LifeTable!G8*InputData!R8*EXP(-InputData!$BT$5*(B8-InputData!$B$1))</f>
        <v>0</v>
      </c>
      <c r="AO8" s="1026">
        <f>C8*(1-Q8)*LifeTable!G8</f>
        <v>103.30530815139407</v>
      </c>
      <c r="AP8" s="1027">
        <f>R8*LifeTable!G8</f>
        <v>0</v>
      </c>
      <c r="AQ8" s="1026">
        <f>T8*(1-AH8)*LifeTable!P8</f>
        <v>98.547653201659301</v>
      </c>
      <c r="AR8" s="708">
        <f>AI8*LifeTable!P8</f>
        <v>0</v>
      </c>
      <c r="AS8" s="1028">
        <f>(AQ8-AO8)*EXP(-InputData!$BT$6*(B8-InputData!$B$1))</f>
        <v>-4.7576549497347713</v>
      </c>
      <c r="AT8" s="58">
        <f>(AR8-AP8)*EXP(-InputData!$BT$6*(B8-InputData!$B$1))</f>
        <v>0</v>
      </c>
      <c r="AU8">
        <v>3</v>
      </c>
    </row>
    <row r="9" spans="1:128">
      <c r="A9" t="s">
        <v>13</v>
      </c>
      <c r="B9">
        <f t="shared" si="25"/>
        <v>101</v>
      </c>
      <c r="C9" s="80">
        <f>InputData!O9*InputData!BZ9</f>
        <v>0</v>
      </c>
      <c r="D9" s="81">
        <v>0</v>
      </c>
      <c r="E9" s="13">
        <f>InputData!P9*InputData!CE9</f>
        <v>0</v>
      </c>
      <c r="F9" s="90">
        <v>0</v>
      </c>
      <c r="G9" s="82">
        <f t="shared" si="0"/>
        <v>0</v>
      </c>
      <c r="H9" s="81">
        <f t="shared" si="19"/>
        <v>0</v>
      </c>
      <c r="I9" s="81">
        <f t="shared" si="1"/>
        <v>1</v>
      </c>
      <c r="J9" s="81">
        <f t="shared" si="2"/>
        <v>1</v>
      </c>
      <c r="K9" s="82">
        <f t="shared" si="26"/>
        <v>0</v>
      </c>
      <c r="L9" s="11">
        <f t="shared" si="27"/>
        <v>0</v>
      </c>
      <c r="M9" s="81">
        <f t="shared" si="28"/>
        <v>0</v>
      </c>
      <c r="N9" s="11">
        <f t="shared" si="3"/>
        <v>0</v>
      </c>
      <c r="O9" s="11">
        <f t="shared" si="4"/>
        <v>0</v>
      </c>
      <c r="P9" s="11">
        <f t="shared" si="20"/>
        <v>0</v>
      </c>
      <c r="Q9" s="81">
        <f t="shared" si="5"/>
        <v>0</v>
      </c>
      <c r="R9" s="90">
        <f t="shared" si="6"/>
        <v>0</v>
      </c>
      <c r="S9" s="503">
        <f>(Exposure!BL10-1)*InputData!CH9+1</f>
        <v>1</v>
      </c>
      <c r="T9" s="89">
        <f t="shared" si="21"/>
        <v>0</v>
      </c>
      <c r="U9" s="10">
        <f t="shared" si="7"/>
        <v>0</v>
      </c>
      <c r="V9" s="10">
        <f t="shared" si="8"/>
        <v>0</v>
      </c>
      <c r="W9" s="91">
        <f t="shared" si="9"/>
        <v>0</v>
      </c>
      <c r="X9" s="81">
        <f t="shared" si="10"/>
        <v>0</v>
      </c>
      <c r="Y9" s="81">
        <f t="shared" si="22"/>
        <v>0</v>
      </c>
      <c r="Z9" s="81">
        <f t="shared" si="11"/>
        <v>1</v>
      </c>
      <c r="AA9" s="81">
        <f t="shared" si="12"/>
        <v>1</v>
      </c>
      <c r="AB9" s="82">
        <f t="shared" si="29"/>
        <v>0</v>
      </c>
      <c r="AC9" s="11">
        <f t="shared" si="30"/>
        <v>0</v>
      </c>
      <c r="AD9" s="81">
        <f t="shared" si="31"/>
        <v>0</v>
      </c>
      <c r="AE9" s="11">
        <f t="shared" si="13"/>
        <v>0</v>
      </c>
      <c r="AF9" s="11">
        <f t="shared" si="14"/>
        <v>0</v>
      </c>
      <c r="AG9" s="11">
        <f t="shared" si="23"/>
        <v>0</v>
      </c>
      <c r="AH9" s="81">
        <f t="shared" si="15"/>
        <v>0</v>
      </c>
      <c r="AI9" s="81">
        <f t="shared" si="16"/>
        <v>0</v>
      </c>
      <c r="AJ9" s="82">
        <f t="shared" si="17"/>
        <v>0</v>
      </c>
      <c r="AK9" s="117">
        <f t="shared" si="24"/>
        <v>0</v>
      </c>
      <c r="AL9" s="117">
        <f t="shared" si="18"/>
        <v>0</v>
      </c>
      <c r="AM9" s="57">
        <f>AK9*InputData!Q9</f>
        <v>0</v>
      </c>
      <c r="AN9" s="123">
        <f>AK9*LifeTable!G9*InputData!R9*EXP(-InputData!$BT$5*(B9-InputData!$B$1))</f>
        <v>0</v>
      </c>
      <c r="AO9" s="1026">
        <f>C9*(1-Q9)*LifeTable!G9</f>
        <v>0</v>
      </c>
      <c r="AP9" s="1027">
        <f>R9*LifeTable!G9</f>
        <v>0</v>
      </c>
      <c r="AQ9" s="1026">
        <f>T9*(1-AH9)*LifeTable!P9</f>
        <v>0</v>
      </c>
      <c r="AR9" s="708">
        <f>AI9*LifeTable!P9</f>
        <v>0</v>
      </c>
      <c r="AS9" s="1028">
        <f>(AQ9-AO9)*EXP(-InputData!$BT$6*(B9-InputData!$B$1))</f>
        <v>0</v>
      </c>
      <c r="AT9" s="58">
        <f>(AR9-AP9)*EXP(-InputData!$BT$6*(B9-InputData!$B$1))</f>
        <v>0</v>
      </c>
      <c r="AU9">
        <v>4</v>
      </c>
    </row>
    <row r="10" spans="1:128">
      <c r="A10" t="s">
        <v>13</v>
      </c>
      <c r="B10">
        <f t="shared" si="25"/>
        <v>102</v>
      </c>
      <c r="C10" s="80">
        <f>InputData!O10*InputData!BZ10</f>
        <v>0</v>
      </c>
      <c r="D10" s="81">
        <v>0</v>
      </c>
      <c r="E10" s="13">
        <f>InputData!P10*InputData!CE10</f>
        <v>0</v>
      </c>
      <c r="F10" s="90">
        <v>0</v>
      </c>
      <c r="G10" s="82">
        <f t="shared" si="0"/>
        <v>0</v>
      </c>
      <c r="H10" s="81">
        <f t="shared" si="19"/>
        <v>0</v>
      </c>
      <c r="I10" s="81">
        <f t="shared" si="1"/>
        <v>1</v>
      </c>
      <c r="J10" s="81">
        <f t="shared" si="2"/>
        <v>1</v>
      </c>
      <c r="K10" s="82">
        <f t="shared" si="26"/>
        <v>0</v>
      </c>
      <c r="L10" s="11">
        <f t="shared" si="27"/>
        <v>0</v>
      </c>
      <c r="M10" s="81">
        <f t="shared" si="28"/>
        <v>0</v>
      </c>
      <c r="N10" s="11">
        <f t="shared" si="3"/>
        <v>0</v>
      </c>
      <c r="O10" s="11">
        <f t="shared" si="4"/>
        <v>0</v>
      </c>
      <c r="P10" s="11">
        <f t="shared" si="20"/>
        <v>0</v>
      </c>
      <c r="Q10" s="81">
        <f t="shared" si="5"/>
        <v>0</v>
      </c>
      <c r="R10" s="90">
        <f t="shared" si="6"/>
        <v>0</v>
      </c>
      <c r="S10" s="503">
        <f>(Exposure!BL11-1)*InputData!CH10+1</f>
        <v>1</v>
      </c>
      <c r="T10" s="89">
        <f t="shared" si="21"/>
        <v>0</v>
      </c>
      <c r="U10" s="10">
        <f t="shared" si="7"/>
        <v>0</v>
      </c>
      <c r="V10" s="10">
        <f t="shared" si="8"/>
        <v>0</v>
      </c>
      <c r="W10" s="91">
        <f t="shared" si="9"/>
        <v>0</v>
      </c>
      <c r="X10" s="81">
        <f t="shared" si="10"/>
        <v>0</v>
      </c>
      <c r="Y10" s="81">
        <f t="shared" si="22"/>
        <v>0</v>
      </c>
      <c r="Z10" s="81">
        <f t="shared" si="11"/>
        <v>1</v>
      </c>
      <c r="AA10" s="81">
        <f t="shared" si="12"/>
        <v>1</v>
      </c>
      <c r="AB10" s="82">
        <f t="shared" si="29"/>
        <v>0</v>
      </c>
      <c r="AC10" s="11">
        <f t="shared" si="30"/>
        <v>0</v>
      </c>
      <c r="AD10" s="81">
        <f t="shared" si="31"/>
        <v>0</v>
      </c>
      <c r="AE10" s="11">
        <f t="shared" si="13"/>
        <v>0</v>
      </c>
      <c r="AF10" s="11">
        <f t="shared" si="14"/>
        <v>0</v>
      </c>
      <c r="AG10" s="11">
        <f t="shared" si="23"/>
        <v>0</v>
      </c>
      <c r="AH10" s="81">
        <f t="shared" si="15"/>
        <v>0</v>
      </c>
      <c r="AI10" s="81">
        <f t="shared" si="16"/>
        <v>0</v>
      </c>
      <c r="AJ10" s="82">
        <f t="shared" si="17"/>
        <v>0</v>
      </c>
      <c r="AK10" s="117">
        <f t="shared" si="24"/>
        <v>0</v>
      </c>
      <c r="AL10" s="117">
        <f t="shared" si="18"/>
        <v>0</v>
      </c>
      <c r="AM10" s="57">
        <f>AK10*InputData!Q10</f>
        <v>0</v>
      </c>
      <c r="AN10" s="123">
        <f>AK10*LifeTable!G10*InputData!R10*EXP(-InputData!$BT$5*(B10-InputData!$B$1))</f>
        <v>0</v>
      </c>
      <c r="AO10" s="1026">
        <f>C10*(1-Q10)*LifeTable!G10</f>
        <v>0</v>
      </c>
      <c r="AP10" s="1027">
        <f>R10*LifeTable!G10</f>
        <v>0</v>
      </c>
      <c r="AQ10" s="1026">
        <f>T10*(1-AH10)*LifeTable!P10</f>
        <v>0</v>
      </c>
      <c r="AR10" s="708">
        <f>AI10*LifeTable!P10</f>
        <v>0</v>
      </c>
      <c r="AS10" s="1028">
        <f>(AQ10-AO10)*EXP(-InputData!$BT$6*(B10-InputData!$B$1))</f>
        <v>0</v>
      </c>
      <c r="AT10" s="58">
        <f>(AR10-AP10)*EXP(-InputData!$BT$6*(B10-InputData!$B$1))</f>
        <v>0</v>
      </c>
      <c r="AU10">
        <v>5</v>
      </c>
    </row>
    <row r="11" spans="1:128">
      <c r="A11" t="s">
        <v>13</v>
      </c>
      <c r="B11">
        <f t="shared" si="25"/>
        <v>103</v>
      </c>
      <c r="C11" s="80">
        <f>InputData!O11*InputData!BZ11</f>
        <v>0</v>
      </c>
      <c r="D11" s="81">
        <v>0</v>
      </c>
      <c r="E11" s="13">
        <f>InputData!P11*InputData!CE11</f>
        <v>0</v>
      </c>
      <c r="F11" s="90">
        <v>0</v>
      </c>
      <c r="G11" s="82">
        <f t="shared" si="0"/>
        <v>0</v>
      </c>
      <c r="H11" s="81">
        <f t="shared" si="19"/>
        <v>0</v>
      </c>
      <c r="I11" s="81">
        <f t="shared" si="1"/>
        <v>1</v>
      </c>
      <c r="J11" s="81">
        <f t="shared" si="2"/>
        <v>1</v>
      </c>
      <c r="K11" s="82">
        <f t="shared" si="26"/>
        <v>0</v>
      </c>
      <c r="L11" s="11">
        <f t="shared" si="27"/>
        <v>0</v>
      </c>
      <c r="M11" s="81">
        <f t="shared" si="28"/>
        <v>0</v>
      </c>
      <c r="N11" s="11">
        <f t="shared" si="3"/>
        <v>0</v>
      </c>
      <c r="O11" s="11">
        <f t="shared" si="4"/>
        <v>0</v>
      </c>
      <c r="P11" s="11">
        <f t="shared" si="20"/>
        <v>0</v>
      </c>
      <c r="Q11" s="81">
        <f t="shared" si="5"/>
        <v>0</v>
      </c>
      <c r="R11" s="90">
        <f t="shared" si="6"/>
        <v>0</v>
      </c>
      <c r="S11" s="503">
        <f>(Exposure!BL12-1)*InputData!CH11+1</f>
        <v>1</v>
      </c>
      <c r="T11" s="89">
        <f t="shared" si="21"/>
        <v>0</v>
      </c>
      <c r="U11" s="10">
        <f t="shared" si="7"/>
        <v>0</v>
      </c>
      <c r="V11" s="10">
        <f t="shared" si="8"/>
        <v>0</v>
      </c>
      <c r="W11" s="91">
        <f t="shared" si="9"/>
        <v>0</v>
      </c>
      <c r="X11" s="81">
        <f t="shared" si="10"/>
        <v>0</v>
      </c>
      <c r="Y11" s="81">
        <f t="shared" si="22"/>
        <v>0</v>
      </c>
      <c r="Z11" s="81">
        <f t="shared" si="11"/>
        <v>1</v>
      </c>
      <c r="AA11" s="81">
        <f t="shared" si="12"/>
        <v>1</v>
      </c>
      <c r="AB11" s="82">
        <f t="shared" si="29"/>
        <v>0</v>
      </c>
      <c r="AC11" s="11">
        <f t="shared" si="30"/>
        <v>0</v>
      </c>
      <c r="AD11" s="81">
        <f t="shared" si="31"/>
        <v>0</v>
      </c>
      <c r="AE11" s="11">
        <f t="shared" si="13"/>
        <v>0</v>
      </c>
      <c r="AF11" s="11">
        <f t="shared" si="14"/>
        <v>0</v>
      </c>
      <c r="AG11" s="11">
        <f t="shared" si="23"/>
        <v>0</v>
      </c>
      <c r="AH11" s="81">
        <f t="shared" si="15"/>
        <v>0</v>
      </c>
      <c r="AI11" s="81">
        <f t="shared" si="16"/>
        <v>0</v>
      </c>
      <c r="AJ11" s="82">
        <f t="shared" si="17"/>
        <v>0</v>
      </c>
      <c r="AK11" s="117">
        <f t="shared" si="24"/>
        <v>0</v>
      </c>
      <c r="AL11" s="117">
        <f t="shared" si="18"/>
        <v>0</v>
      </c>
      <c r="AM11" s="57">
        <f>AK11*InputData!Q11</f>
        <v>0</v>
      </c>
      <c r="AN11" s="123">
        <f>AK11*LifeTable!G11*InputData!R11*EXP(-InputData!$BT$5*(B11-InputData!$B$1))</f>
        <v>0</v>
      </c>
      <c r="AO11" s="1026">
        <f>C11*(1-Q11)*LifeTable!G11</f>
        <v>0</v>
      </c>
      <c r="AP11" s="1027">
        <f>R11*LifeTable!G11</f>
        <v>0</v>
      </c>
      <c r="AQ11" s="1026">
        <f>T11*(1-AH11)*LifeTable!P11</f>
        <v>0</v>
      </c>
      <c r="AR11" s="708">
        <f>AI11*LifeTable!P11</f>
        <v>0</v>
      </c>
      <c r="AS11" s="1028">
        <f>(AQ11-AO11)*EXP(-InputData!$BT$6*(B11-InputData!$B$1))</f>
        <v>0</v>
      </c>
      <c r="AT11" s="58">
        <f>(AR11-AP11)*EXP(-InputData!$BT$6*(B11-InputData!$B$1))</f>
        <v>0</v>
      </c>
      <c r="AU11">
        <v>6</v>
      </c>
    </row>
    <row r="12" spans="1:128">
      <c r="A12" t="s">
        <v>13</v>
      </c>
      <c r="B12">
        <f t="shared" si="25"/>
        <v>104</v>
      </c>
      <c r="C12" s="80">
        <f>InputData!O12*InputData!BZ12</f>
        <v>0</v>
      </c>
      <c r="D12" s="81">
        <v>0</v>
      </c>
      <c r="E12" s="13">
        <f>InputData!P12*InputData!CE12</f>
        <v>0</v>
      </c>
      <c r="F12" s="90">
        <v>0</v>
      </c>
      <c r="G12" s="82">
        <f t="shared" si="0"/>
        <v>0</v>
      </c>
      <c r="H12" s="81">
        <f t="shared" si="19"/>
        <v>0</v>
      </c>
      <c r="I12" s="81">
        <f t="shared" si="1"/>
        <v>1</v>
      </c>
      <c r="J12" s="81">
        <f t="shared" si="2"/>
        <v>1</v>
      </c>
      <c r="K12" s="82">
        <f t="shared" si="26"/>
        <v>0</v>
      </c>
      <c r="L12" s="11">
        <f t="shared" si="27"/>
        <v>0</v>
      </c>
      <c r="M12" s="81">
        <f t="shared" si="28"/>
        <v>0</v>
      </c>
      <c r="N12" s="11">
        <f t="shared" si="3"/>
        <v>0</v>
      </c>
      <c r="O12" s="11">
        <f t="shared" si="4"/>
        <v>0</v>
      </c>
      <c r="P12" s="11">
        <f t="shared" si="20"/>
        <v>0</v>
      </c>
      <c r="Q12" s="81">
        <f t="shared" si="5"/>
        <v>0</v>
      </c>
      <c r="R12" s="90">
        <f t="shared" si="6"/>
        <v>0</v>
      </c>
      <c r="S12" s="503">
        <f>(Exposure!BL13-1)*InputData!CH12+1</f>
        <v>1</v>
      </c>
      <c r="T12" s="89">
        <f t="shared" si="21"/>
        <v>0</v>
      </c>
      <c r="U12" s="10">
        <f t="shared" si="7"/>
        <v>0</v>
      </c>
      <c r="V12" s="10">
        <f t="shared" si="8"/>
        <v>0</v>
      </c>
      <c r="W12" s="91">
        <f t="shared" si="9"/>
        <v>0</v>
      </c>
      <c r="X12" s="81">
        <f t="shared" si="10"/>
        <v>0</v>
      </c>
      <c r="Y12" s="81">
        <f t="shared" si="22"/>
        <v>0</v>
      </c>
      <c r="Z12" s="81">
        <f t="shared" si="11"/>
        <v>1</v>
      </c>
      <c r="AA12" s="81">
        <f t="shared" si="12"/>
        <v>1</v>
      </c>
      <c r="AB12" s="82">
        <f t="shared" si="29"/>
        <v>0</v>
      </c>
      <c r="AC12" s="11">
        <f t="shared" si="30"/>
        <v>0</v>
      </c>
      <c r="AD12" s="81">
        <f t="shared" si="31"/>
        <v>0</v>
      </c>
      <c r="AE12" s="11">
        <f t="shared" si="13"/>
        <v>0</v>
      </c>
      <c r="AF12" s="11">
        <f t="shared" si="14"/>
        <v>0</v>
      </c>
      <c r="AG12" s="11">
        <f t="shared" si="23"/>
        <v>0</v>
      </c>
      <c r="AH12" s="81">
        <f t="shared" si="15"/>
        <v>0</v>
      </c>
      <c r="AI12" s="81">
        <f t="shared" si="16"/>
        <v>0</v>
      </c>
      <c r="AJ12" s="82">
        <f t="shared" si="17"/>
        <v>0</v>
      </c>
      <c r="AK12" s="117">
        <f t="shared" si="24"/>
        <v>0</v>
      </c>
      <c r="AL12" s="117">
        <f t="shared" si="18"/>
        <v>0</v>
      </c>
      <c r="AM12" s="57">
        <f>AK12*InputData!Q12</f>
        <v>0</v>
      </c>
      <c r="AN12" s="123">
        <f>AK12*LifeTable!G12*InputData!R12*EXP(-InputData!$BT$5*(B12-InputData!$B$1))</f>
        <v>0</v>
      </c>
      <c r="AO12" s="1026">
        <f>C12*(1-Q12)*LifeTable!G12</f>
        <v>0</v>
      </c>
      <c r="AP12" s="1027">
        <f>R12*LifeTable!G12</f>
        <v>0</v>
      </c>
      <c r="AQ12" s="1026">
        <f>T12*(1-AH12)*LifeTable!P12</f>
        <v>0</v>
      </c>
      <c r="AR12" s="708">
        <f>AI12*LifeTable!P12</f>
        <v>0</v>
      </c>
      <c r="AS12" s="1028">
        <f>(AQ12-AO12)*EXP(-InputData!$BT$6*(B12-InputData!$B$1))</f>
        <v>0</v>
      </c>
      <c r="AT12" s="58">
        <f>(AR12-AP12)*EXP(-InputData!$BT$6*(B12-InputData!$B$1))</f>
        <v>0</v>
      </c>
      <c r="AU12">
        <v>7</v>
      </c>
    </row>
    <row r="13" spans="1:128">
      <c r="A13" t="s">
        <v>13</v>
      </c>
      <c r="B13">
        <f t="shared" si="25"/>
        <v>105</v>
      </c>
      <c r="C13" s="80">
        <f>InputData!O13*InputData!BZ13</f>
        <v>0</v>
      </c>
      <c r="D13" s="81">
        <v>0</v>
      </c>
      <c r="E13" s="13">
        <f>InputData!P13*InputData!CE13</f>
        <v>0</v>
      </c>
      <c r="F13" s="90">
        <v>0</v>
      </c>
      <c r="G13" s="82">
        <f t="shared" si="0"/>
        <v>0</v>
      </c>
      <c r="H13" s="81">
        <f t="shared" si="19"/>
        <v>0</v>
      </c>
      <c r="I13" s="81">
        <f t="shared" si="1"/>
        <v>1</v>
      </c>
      <c r="J13" s="81">
        <f t="shared" si="2"/>
        <v>1</v>
      </c>
      <c r="K13" s="82">
        <f t="shared" si="26"/>
        <v>0</v>
      </c>
      <c r="L13" s="11">
        <f t="shared" si="27"/>
        <v>0</v>
      </c>
      <c r="M13" s="81">
        <f t="shared" si="28"/>
        <v>0</v>
      </c>
      <c r="N13" s="11">
        <f t="shared" si="3"/>
        <v>0</v>
      </c>
      <c r="O13" s="11">
        <f t="shared" si="4"/>
        <v>0</v>
      </c>
      <c r="P13" s="11">
        <f t="shared" si="20"/>
        <v>0</v>
      </c>
      <c r="Q13" s="81">
        <f t="shared" si="5"/>
        <v>0</v>
      </c>
      <c r="R13" s="90">
        <f t="shared" si="6"/>
        <v>0</v>
      </c>
      <c r="S13" s="503">
        <f>(Exposure!BL14-1)*InputData!CH13+1</f>
        <v>1</v>
      </c>
      <c r="T13" s="89">
        <f t="shared" si="21"/>
        <v>0</v>
      </c>
      <c r="U13" s="10">
        <f t="shared" si="7"/>
        <v>0</v>
      </c>
      <c r="V13" s="10">
        <f t="shared" si="8"/>
        <v>0</v>
      </c>
      <c r="W13" s="91">
        <f t="shared" si="9"/>
        <v>0</v>
      </c>
      <c r="X13" s="81">
        <f t="shared" si="10"/>
        <v>0</v>
      </c>
      <c r="Y13" s="81">
        <f t="shared" si="22"/>
        <v>0</v>
      </c>
      <c r="Z13" s="81">
        <f t="shared" si="11"/>
        <v>1</v>
      </c>
      <c r="AA13" s="81">
        <f t="shared" si="12"/>
        <v>1</v>
      </c>
      <c r="AB13" s="82">
        <f t="shared" si="29"/>
        <v>0</v>
      </c>
      <c r="AC13" s="11">
        <f t="shared" si="30"/>
        <v>0</v>
      </c>
      <c r="AD13" s="81">
        <f t="shared" si="31"/>
        <v>0</v>
      </c>
      <c r="AE13" s="11">
        <f t="shared" si="13"/>
        <v>0</v>
      </c>
      <c r="AF13" s="11">
        <f t="shared" si="14"/>
        <v>0</v>
      </c>
      <c r="AG13" s="11">
        <f t="shared" si="23"/>
        <v>0</v>
      </c>
      <c r="AH13" s="81">
        <f t="shared" si="15"/>
        <v>0</v>
      </c>
      <c r="AI13" s="81">
        <f t="shared" si="16"/>
        <v>0</v>
      </c>
      <c r="AJ13" s="82">
        <f t="shared" si="17"/>
        <v>0</v>
      </c>
      <c r="AK13" s="117">
        <f t="shared" si="24"/>
        <v>0</v>
      </c>
      <c r="AL13" s="117">
        <f t="shared" si="18"/>
        <v>0</v>
      </c>
      <c r="AM13" s="57">
        <f>AK13*InputData!Q13</f>
        <v>0</v>
      </c>
      <c r="AN13" s="123">
        <f>AK13*LifeTable!G13*InputData!R13*EXP(-InputData!$BT$5*(B13-InputData!$B$1))</f>
        <v>0</v>
      </c>
      <c r="AO13" s="1026">
        <f>C13*(1-Q13)*LifeTable!G13</f>
        <v>0</v>
      </c>
      <c r="AP13" s="1027">
        <f>R13*LifeTable!G13</f>
        <v>0</v>
      </c>
      <c r="AQ13" s="1026">
        <f>T13*(1-AH13)*LifeTable!P13</f>
        <v>0</v>
      </c>
      <c r="AR13" s="708">
        <f>AI13*LifeTable!P13</f>
        <v>0</v>
      </c>
      <c r="AS13" s="1028">
        <f>(AQ13-AO13)*EXP(-InputData!$BT$6*(B13-InputData!$B$1))</f>
        <v>0</v>
      </c>
      <c r="AT13" s="58">
        <f>(AR13-AP13)*EXP(-InputData!$BT$6*(B13-InputData!$B$1))</f>
        <v>0</v>
      </c>
      <c r="AU13">
        <v>8</v>
      </c>
    </row>
    <row r="14" spans="1:128">
      <c r="A14" t="s">
        <v>13</v>
      </c>
      <c r="B14">
        <f t="shared" si="25"/>
        <v>106</v>
      </c>
      <c r="C14" s="80">
        <f>InputData!O14*InputData!BZ14</f>
        <v>0</v>
      </c>
      <c r="D14" s="81">
        <v>0</v>
      </c>
      <c r="E14" s="13">
        <f>InputData!P14*InputData!CE14</f>
        <v>0</v>
      </c>
      <c r="F14" s="90">
        <v>0</v>
      </c>
      <c r="G14" s="82">
        <f t="shared" si="0"/>
        <v>0</v>
      </c>
      <c r="H14" s="81">
        <f t="shared" si="19"/>
        <v>0</v>
      </c>
      <c r="I14" s="81">
        <f t="shared" si="1"/>
        <v>1</v>
      </c>
      <c r="J14" s="81">
        <f t="shared" si="2"/>
        <v>1</v>
      </c>
      <c r="K14" s="82">
        <f t="shared" si="26"/>
        <v>0</v>
      </c>
      <c r="L14" s="11">
        <f t="shared" si="27"/>
        <v>0</v>
      </c>
      <c r="M14" s="81">
        <f t="shared" si="28"/>
        <v>0</v>
      </c>
      <c r="N14" s="11">
        <f t="shared" si="3"/>
        <v>0</v>
      </c>
      <c r="O14" s="11">
        <f t="shared" si="4"/>
        <v>0</v>
      </c>
      <c r="P14" s="11">
        <f t="shared" si="20"/>
        <v>0</v>
      </c>
      <c r="Q14" s="81">
        <f t="shared" si="5"/>
        <v>0</v>
      </c>
      <c r="R14" s="90">
        <f t="shared" si="6"/>
        <v>0</v>
      </c>
      <c r="S14" s="503">
        <f>(Exposure!BL15-1)*InputData!CH14+1</f>
        <v>1</v>
      </c>
      <c r="T14" s="89">
        <f t="shared" si="21"/>
        <v>0</v>
      </c>
      <c r="U14" s="10">
        <f t="shared" si="7"/>
        <v>0</v>
      </c>
      <c r="V14" s="10">
        <f t="shared" si="8"/>
        <v>0</v>
      </c>
      <c r="W14" s="91">
        <f t="shared" si="9"/>
        <v>0</v>
      </c>
      <c r="X14" s="81">
        <f t="shared" si="10"/>
        <v>0</v>
      </c>
      <c r="Y14" s="81">
        <f t="shared" si="22"/>
        <v>0</v>
      </c>
      <c r="Z14" s="81">
        <f t="shared" si="11"/>
        <v>1</v>
      </c>
      <c r="AA14" s="81">
        <f t="shared" si="12"/>
        <v>1</v>
      </c>
      <c r="AB14" s="82">
        <f t="shared" si="29"/>
        <v>0</v>
      </c>
      <c r="AC14" s="11">
        <f t="shared" si="30"/>
        <v>0</v>
      </c>
      <c r="AD14" s="81">
        <f t="shared" si="31"/>
        <v>0</v>
      </c>
      <c r="AE14" s="11">
        <f t="shared" si="13"/>
        <v>0</v>
      </c>
      <c r="AF14" s="11">
        <f t="shared" si="14"/>
        <v>0</v>
      </c>
      <c r="AG14" s="11">
        <f t="shared" si="23"/>
        <v>0</v>
      </c>
      <c r="AH14" s="81">
        <f t="shared" si="15"/>
        <v>0</v>
      </c>
      <c r="AI14" s="81">
        <f t="shared" si="16"/>
        <v>0</v>
      </c>
      <c r="AJ14" s="82">
        <f t="shared" si="17"/>
        <v>0</v>
      </c>
      <c r="AK14" s="117">
        <f t="shared" si="24"/>
        <v>0</v>
      </c>
      <c r="AL14" s="117">
        <f t="shared" si="18"/>
        <v>0</v>
      </c>
      <c r="AM14" s="57">
        <f>AK14*InputData!Q14</f>
        <v>0</v>
      </c>
      <c r="AN14" s="123">
        <f>AK14*LifeTable!G14*InputData!R14*EXP(-InputData!$BT$5*(B14-InputData!$B$1))</f>
        <v>0</v>
      </c>
      <c r="AO14" s="1026">
        <f>C14*(1-Q14)*LifeTable!G14</f>
        <v>0</v>
      </c>
      <c r="AP14" s="1027">
        <f>R14*LifeTable!G14</f>
        <v>0</v>
      </c>
      <c r="AQ14" s="1026">
        <f>T14*(1-AH14)*LifeTable!P14</f>
        <v>0</v>
      </c>
      <c r="AR14" s="708">
        <f>AI14*LifeTable!P14</f>
        <v>0</v>
      </c>
      <c r="AS14" s="1028">
        <f>(AQ14-AO14)*EXP(-InputData!$BT$6*(B14-InputData!$B$1))</f>
        <v>0</v>
      </c>
      <c r="AT14" s="58">
        <f>(AR14-AP14)*EXP(-InputData!$BT$6*(B14-InputData!$B$1))</f>
        <v>0</v>
      </c>
      <c r="AU14">
        <v>9</v>
      </c>
    </row>
    <row r="15" spans="1:128">
      <c r="A15" t="s">
        <v>13</v>
      </c>
      <c r="B15">
        <f t="shared" si="25"/>
        <v>107</v>
      </c>
      <c r="C15" s="80">
        <f>InputData!O15*InputData!BZ15</f>
        <v>0</v>
      </c>
      <c r="D15" s="81">
        <v>0</v>
      </c>
      <c r="E15" s="13">
        <f>InputData!P15*InputData!CE15</f>
        <v>0</v>
      </c>
      <c r="F15" s="90">
        <v>0</v>
      </c>
      <c r="G15" s="82">
        <f t="shared" si="0"/>
        <v>0</v>
      </c>
      <c r="H15" s="81">
        <f t="shared" si="19"/>
        <v>0</v>
      </c>
      <c r="I15" s="81">
        <f t="shared" si="1"/>
        <v>1</v>
      </c>
      <c r="J15" s="81">
        <f t="shared" si="2"/>
        <v>1</v>
      </c>
      <c r="K15" s="82">
        <f t="shared" si="26"/>
        <v>0</v>
      </c>
      <c r="L15" s="11">
        <f t="shared" si="27"/>
        <v>0</v>
      </c>
      <c r="M15" s="81">
        <f t="shared" si="28"/>
        <v>0</v>
      </c>
      <c r="N15" s="11">
        <f t="shared" si="3"/>
        <v>0</v>
      </c>
      <c r="O15" s="11">
        <f t="shared" si="4"/>
        <v>0</v>
      </c>
      <c r="P15" s="11">
        <f t="shared" si="20"/>
        <v>0</v>
      </c>
      <c r="Q15" s="81">
        <f t="shared" si="5"/>
        <v>0</v>
      </c>
      <c r="R15" s="90">
        <f t="shared" si="6"/>
        <v>0</v>
      </c>
      <c r="S15" s="503">
        <f>(Exposure!BL16-1)*InputData!CH15+1</f>
        <v>1</v>
      </c>
      <c r="T15" s="89">
        <f t="shared" si="21"/>
        <v>0</v>
      </c>
      <c r="U15" s="10">
        <f t="shared" si="7"/>
        <v>0</v>
      </c>
      <c r="V15" s="10">
        <f t="shared" si="8"/>
        <v>0</v>
      </c>
      <c r="W15" s="91">
        <f t="shared" si="9"/>
        <v>0</v>
      </c>
      <c r="X15" s="81">
        <f t="shared" si="10"/>
        <v>0</v>
      </c>
      <c r="Y15" s="81">
        <f t="shared" si="22"/>
        <v>0</v>
      </c>
      <c r="Z15" s="81">
        <f t="shared" si="11"/>
        <v>1</v>
      </c>
      <c r="AA15" s="81">
        <f t="shared" si="12"/>
        <v>1</v>
      </c>
      <c r="AB15" s="82">
        <f t="shared" si="29"/>
        <v>0</v>
      </c>
      <c r="AC15" s="11">
        <f t="shared" si="30"/>
        <v>0</v>
      </c>
      <c r="AD15" s="81">
        <f t="shared" si="31"/>
        <v>0</v>
      </c>
      <c r="AE15" s="11">
        <f t="shared" si="13"/>
        <v>0</v>
      </c>
      <c r="AF15" s="11">
        <f t="shared" si="14"/>
        <v>0</v>
      </c>
      <c r="AG15" s="11">
        <f t="shared" si="23"/>
        <v>0</v>
      </c>
      <c r="AH15" s="81">
        <f t="shared" si="15"/>
        <v>0</v>
      </c>
      <c r="AI15" s="81">
        <f t="shared" si="16"/>
        <v>0</v>
      </c>
      <c r="AJ15" s="82">
        <f t="shared" si="17"/>
        <v>0</v>
      </c>
      <c r="AK15" s="117">
        <f t="shared" si="24"/>
        <v>0</v>
      </c>
      <c r="AL15" s="117">
        <f t="shared" si="18"/>
        <v>0</v>
      </c>
      <c r="AM15" s="57">
        <f>AK15*InputData!Q15</f>
        <v>0</v>
      </c>
      <c r="AN15" s="123">
        <f>AK15*LifeTable!G15*InputData!R15*EXP(-InputData!$BT$5*(B15-InputData!$B$1))</f>
        <v>0</v>
      </c>
      <c r="AO15" s="1026">
        <f>C15*(1-Q15)*LifeTable!G15</f>
        <v>0</v>
      </c>
      <c r="AP15" s="1027">
        <f>R15*LifeTable!G15</f>
        <v>0</v>
      </c>
      <c r="AQ15" s="1026">
        <f>T15*(1-AH15)*LifeTable!P15</f>
        <v>0</v>
      </c>
      <c r="AR15" s="708">
        <f>AI15*LifeTable!P15</f>
        <v>0</v>
      </c>
      <c r="AS15" s="1028">
        <f>(AQ15-AO15)*EXP(-InputData!$BT$6*(B15-InputData!$B$1))</f>
        <v>0</v>
      </c>
      <c r="AT15" s="58">
        <f>(AR15-AP15)*EXP(-InputData!$BT$6*(B15-InputData!$B$1))</f>
        <v>0</v>
      </c>
      <c r="AU15">
        <v>10</v>
      </c>
    </row>
    <row r="16" spans="1:128">
      <c r="A16" t="s">
        <v>13</v>
      </c>
      <c r="B16">
        <f t="shared" si="25"/>
        <v>108</v>
      </c>
      <c r="C16" s="80">
        <f>InputData!O16*InputData!BZ16</f>
        <v>0</v>
      </c>
      <c r="D16" s="81">
        <v>0</v>
      </c>
      <c r="E16" s="13">
        <f>InputData!P16*InputData!CE16</f>
        <v>0</v>
      </c>
      <c r="F16" s="90">
        <v>0</v>
      </c>
      <c r="G16" s="82">
        <f t="shared" si="0"/>
        <v>0</v>
      </c>
      <c r="H16" s="81">
        <f t="shared" si="19"/>
        <v>0</v>
      </c>
      <c r="I16" s="81">
        <f t="shared" si="1"/>
        <v>1</v>
      </c>
      <c r="J16" s="81">
        <f t="shared" si="2"/>
        <v>1</v>
      </c>
      <c r="K16" s="82">
        <f t="shared" si="26"/>
        <v>0</v>
      </c>
      <c r="L16" s="11">
        <f t="shared" si="27"/>
        <v>0</v>
      </c>
      <c r="M16" s="81">
        <f t="shared" si="28"/>
        <v>0</v>
      </c>
      <c r="N16" s="11">
        <f t="shared" si="3"/>
        <v>0</v>
      </c>
      <c r="O16" s="11">
        <f t="shared" si="4"/>
        <v>0</v>
      </c>
      <c r="P16" s="11">
        <f t="shared" si="20"/>
        <v>0</v>
      </c>
      <c r="Q16" s="81">
        <f t="shared" si="5"/>
        <v>0</v>
      </c>
      <c r="R16" s="90">
        <f t="shared" si="6"/>
        <v>0</v>
      </c>
      <c r="S16" s="503">
        <f>(Exposure!BL17-1)*InputData!CH16+1</f>
        <v>1</v>
      </c>
      <c r="T16" s="89">
        <f t="shared" si="21"/>
        <v>0</v>
      </c>
      <c r="U16" s="10">
        <f t="shared" si="7"/>
        <v>0</v>
      </c>
      <c r="V16" s="10">
        <f t="shared" si="8"/>
        <v>0</v>
      </c>
      <c r="W16" s="91">
        <f t="shared" si="9"/>
        <v>0</v>
      </c>
      <c r="X16" s="81">
        <f t="shared" si="10"/>
        <v>0</v>
      </c>
      <c r="Y16" s="81">
        <f t="shared" si="22"/>
        <v>0</v>
      </c>
      <c r="Z16" s="81">
        <f t="shared" si="11"/>
        <v>1</v>
      </c>
      <c r="AA16" s="81">
        <f t="shared" si="12"/>
        <v>1</v>
      </c>
      <c r="AB16" s="82">
        <f t="shared" si="29"/>
        <v>0</v>
      </c>
      <c r="AC16" s="11">
        <f t="shared" si="30"/>
        <v>0</v>
      </c>
      <c r="AD16" s="81">
        <f t="shared" si="31"/>
        <v>0</v>
      </c>
      <c r="AE16" s="11">
        <f t="shared" si="13"/>
        <v>0</v>
      </c>
      <c r="AF16" s="11">
        <f t="shared" si="14"/>
        <v>0</v>
      </c>
      <c r="AG16" s="11">
        <f t="shared" si="23"/>
        <v>0</v>
      </c>
      <c r="AH16" s="81">
        <f t="shared" si="15"/>
        <v>0</v>
      </c>
      <c r="AI16" s="81">
        <f t="shared" si="16"/>
        <v>0</v>
      </c>
      <c r="AJ16" s="82">
        <f t="shared" si="17"/>
        <v>0</v>
      </c>
      <c r="AK16" s="117">
        <f t="shared" si="24"/>
        <v>0</v>
      </c>
      <c r="AL16" s="117">
        <f t="shared" si="18"/>
        <v>0</v>
      </c>
      <c r="AM16" s="57">
        <f>AK16*InputData!Q16</f>
        <v>0</v>
      </c>
      <c r="AN16" s="123">
        <f>AK16*LifeTable!G16*InputData!R16*EXP(-InputData!$BT$5*(B16-InputData!$B$1))</f>
        <v>0</v>
      </c>
      <c r="AO16" s="1026">
        <f>C16*(1-Q16)*LifeTable!G16</f>
        <v>0</v>
      </c>
      <c r="AP16" s="1027">
        <f>R16*LifeTable!G16</f>
        <v>0</v>
      </c>
      <c r="AQ16" s="1026">
        <f>T16*(1-AH16)*LifeTable!P16</f>
        <v>0</v>
      </c>
      <c r="AR16" s="708">
        <f>AI16*LifeTable!P16</f>
        <v>0</v>
      </c>
      <c r="AS16" s="1028">
        <f>(AQ16-AO16)*EXP(-InputData!$BT$6*(B16-InputData!$B$1))</f>
        <v>0</v>
      </c>
      <c r="AT16" s="58">
        <f>(AR16-AP16)*EXP(-InputData!$BT$6*(B16-InputData!$B$1))</f>
        <v>0</v>
      </c>
      <c r="AU16">
        <v>11</v>
      </c>
    </row>
    <row r="17" spans="1:47">
      <c r="A17" t="s">
        <v>13</v>
      </c>
      <c r="B17">
        <f t="shared" si="25"/>
        <v>109</v>
      </c>
      <c r="C17" s="80">
        <f>InputData!O17*InputData!BZ17</f>
        <v>0</v>
      </c>
      <c r="D17" s="81">
        <v>0</v>
      </c>
      <c r="E17" s="13">
        <f>InputData!P17*InputData!CE17</f>
        <v>0</v>
      </c>
      <c r="F17" s="90">
        <v>0</v>
      </c>
      <c r="G17" s="82">
        <f t="shared" si="0"/>
        <v>0</v>
      </c>
      <c r="H17" s="81">
        <f t="shared" si="19"/>
        <v>0</v>
      </c>
      <c r="I17" s="81">
        <f t="shared" si="1"/>
        <v>1</v>
      </c>
      <c r="J17" s="81">
        <f t="shared" si="2"/>
        <v>1</v>
      </c>
      <c r="K17" s="82">
        <f t="shared" si="26"/>
        <v>0</v>
      </c>
      <c r="L17" s="11">
        <f t="shared" si="27"/>
        <v>0</v>
      </c>
      <c r="M17" s="81">
        <f t="shared" si="28"/>
        <v>0</v>
      </c>
      <c r="N17" s="11">
        <f t="shared" si="3"/>
        <v>0</v>
      </c>
      <c r="O17" s="11">
        <f t="shared" si="4"/>
        <v>0</v>
      </c>
      <c r="P17" s="11">
        <f t="shared" si="20"/>
        <v>0</v>
      </c>
      <c r="Q17" s="81">
        <f t="shared" si="5"/>
        <v>0</v>
      </c>
      <c r="R17" s="90">
        <f t="shared" si="6"/>
        <v>0</v>
      </c>
      <c r="S17" s="503">
        <f>(Exposure!BL18-1)*InputData!CH17+1</f>
        <v>1</v>
      </c>
      <c r="T17" s="89">
        <f t="shared" si="21"/>
        <v>0</v>
      </c>
      <c r="U17" s="10">
        <f t="shared" si="7"/>
        <v>0</v>
      </c>
      <c r="V17" s="10">
        <f t="shared" si="8"/>
        <v>0</v>
      </c>
      <c r="W17" s="91">
        <f t="shared" si="9"/>
        <v>0</v>
      </c>
      <c r="X17" s="81">
        <f t="shared" si="10"/>
        <v>0</v>
      </c>
      <c r="Y17" s="81">
        <f t="shared" si="22"/>
        <v>0</v>
      </c>
      <c r="Z17" s="81">
        <f t="shared" si="11"/>
        <v>1</v>
      </c>
      <c r="AA17" s="81">
        <f t="shared" si="12"/>
        <v>1</v>
      </c>
      <c r="AB17" s="82">
        <f t="shared" si="29"/>
        <v>0</v>
      </c>
      <c r="AC17" s="11">
        <f t="shared" si="30"/>
        <v>0</v>
      </c>
      <c r="AD17" s="81">
        <f t="shared" si="31"/>
        <v>0</v>
      </c>
      <c r="AE17" s="11">
        <f t="shared" si="13"/>
        <v>0</v>
      </c>
      <c r="AF17" s="11">
        <f t="shared" si="14"/>
        <v>0</v>
      </c>
      <c r="AG17" s="11">
        <f t="shared" si="23"/>
        <v>0</v>
      </c>
      <c r="AH17" s="81">
        <f t="shared" si="15"/>
        <v>0</v>
      </c>
      <c r="AI17" s="81">
        <f t="shared" si="16"/>
        <v>0</v>
      </c>
      <c r="AJ17" s="82">
        <f t="shared" si="17"/>
        <v>0</v>
      </c>
      <c r="AK17" s="117">
        <f t="shared" si="24"/>
        <v>0</v>
      </c>
      <c r="AL17" s="117">
        <f t="shared" si="18"/>
        <v>0</v>
      </c>
      <c r="AM17" s="57">
        <f>AK17*InputData!Q17</f>
        <v>0</v>
      </c>
      <c r="AN17" s="123">
        <f>AK17*LifeTable!G17*InputData!R17*EXP(-InputData!$BT$5*(B17-InputData!$B$1))</f>
        <v>0</v>
      </c>
      <c r="AO17" s="1026">
        <f>C17*(1-Q17)*LifeTable!G17</f>
        <v>0</v>
      </c>
      <c r="AP17" s="1027">
        <f>R17*LifeTable!G17</f>
        <v>0</v>
      </c>
      <c r="AQ17" s="1026">
        <f>T17*(1-AH17)*LifeTable!P17</f>
        <v>0</v>
      </c>
      <c r="AR17" s="708">
        <f>AI17*LifeTable!P17</f>
        <v>0</v>
      </c>
      <c r="AS17" s="1028">
        <f>(AQ17-AO17)*EXP(-InputData!$BT$6*(B17-InputData!$B$1))</f>
        <v>0</v>
      </c>
      <c r="AT17" s="58">
        <f>(AR17-AP17)*EXP(-InputData!$BT$6*(B17-InputData!$B$1))</f>
        <v>0</v>
      </c>
      <c r="AU17">
        <v>12</v>
      </c>
    </row>
    <row r="18" spans="1:47">
      <c r="A18" t="s">
        <v>13</v>
      </c>
      <c r="B18">
        <f t="shared" si="25"/>
        <v>110</v>
      </c>
      <c r="C18" s="80">
        <f>InputData!O18*InputData!BZ18</f>
        <v>0</v>
      </c>
      <c r="D18" s="81">
        <v>0</v>
      </c>
      <c r="E18" s="13">
        <f>InputData!P18*InputData!CE18</f>
        <v>0</v>
      </c>
      <c r="F18" s="90">
        <v>0</v>
      </c>
      <c r="G18" s="82">
        <f t="shared" si="0"/>
        <v>0</v>
      </c>
      <c r="H18" s="81">
        <f t="shared" si="19"/>
        <v>0</v>
      </c>
      <c r="I18" s="81">
        <f t="shared" si="1"/>
        <v>1</v>
      </c>
      <c r="J18" s="81">
        <f t="shared" si="2"/>
        <v>1</v>
      </c>
      <c r="K18" s="82">
        <f t="shared" si="26"/>
        <v>0</v>
      </c>
      <c r="L18" s="11">
        <f t="shared" si="27"/>
        <v>0</v>
      </c>
      <c r="M18" s="81">
        <f t="shared" si="28"/>
        <v>0</v>
      </c>
      <c r="N18" s="11">
        <f t="shared" si="3"/>
        <v>0</v>
      </c>
      <c r="O18" s="11">
        <f t="shared" si="4"/>
        <v>0</v>
      </c>
      <c r="P18" s="11">
        <f t="shared" si="20"/>
        <v>0</v>
      </c>
      <c r="Q18" s="81">
        <f t="shared" si="5"/>
        <v>0</v>
      </c>
      <c r="R18" s="90">
        <f t="shared" si="6"/>
        <v>0</v>
      </c>
      <c r="S18" s="503">
        <f>(Exposure!BL19-1)*InputData!CH18+1</f>
        <v>1</v>
      </c>
      <c r="T18" s="89">
        <f t="shared" si="21"/>
        <v>0</v>
      </c>
      <c r="U18" s="10">
        <f t="shared" si="7"/>
        <v>0</v>
      </c>
      <c r="V18" s="10">
        <f t="shared" si="8"/>
        <v>0</v>
      </c>
      <c r="W18" s="91">
        <f t="shared" si="9"/>
        <v>0</v>
      </c>
      <c r="X18" s="81">
        <f t="shared" si="10"/>
        <v>0</v>
      </c>
      <c r="Y18" s="81">
        <f t="shared" si="22"/>
        <v>0</v>
      </c>
      <c r="Z18" s="81">
        <f t="shared" si="11"/>
        <v>1</v>
      </c>
      <c r="AA18" s="81">
        <f t="shared" si="12"/>
        <v>1</v>
      </c>
      <c r="AB18" s="82">
        <f t="shared" si="29"/>
        <v>0</v>
      </c>
      <c r="AC18" s="11">
        <f t="shared" si="30"/>
        <v>0</v>
      </c>
      <c r="AD18" s="81">
        <f t="shared" si="31"/>
        <v>0</v>
      </c>
      <c r="AE18" s="11">
        <f t="shared" si="13"/>
        <v>0</v>
      </c>
      <c r="AF18" s="11">
        <f t="shared" si="14"/>
        <v>0</v>
      </c>
      <c r="AG18" s="11">
        <f t="shared" si="23"/>
        <v>0</v>
      </c>
      <c r="AH18" s="81">
        <f t="shared" si="15"/>
        <v>0</v>
      </c>
      <c r="AI18" s="81">
        <f t="shared" si="16"/>
        <v>0</v>
      </c>
      <c r="AJ18" s="82">
        <f t="shared" si="17"/>
        <v>0</v>
      </c>
      <c r="AK18" s="117">
        <f t="shared" si="24"/>
        <v>0</v>
      </c>
      <c r="AL18" s="117">
        <f t="shared" si="18"/>
        <v>0</v>
      </c>
      <c r="AM18" s="57">
        <f>AK18*InputData!Q18</f>
        <v>0</v>
      </c>
      <c r="AN18" s="123">
        <f>AK18*LifeTable!G18*InputData!R18*EXP(-InputData!$BT$5*(B18-InputData!$B$1))</f>
        <v>0</v>
      </c>
      <c r="AO18" s="1026">
        <f>C18*(1-Q18)*LifeTable!G18</f>
        <v>0</v>
      </c>
      <c r="AP18" s="1027">
        <f>R18*LifeTable!G18</f>
        <v>0</v>
      </c>
      <c r="AQ18" s="1026">
        <f>T18*(1-AH18)*LifeTable!P18</f>
        <v>0</v>
      </c>
      <c r="AR18" s="708">
        <f>AI18*LifeTable!P18</f>
        <v>0</v>
      </c>
      <c r="AS18" s="1028">
        <f>(AQ18-AO18)*EXP(-InputData!$BT$6*(B18-InputData!$B$1))</f>
        <v>0</v>
      </c>
      <c r="AT18" s="58">
        <f>(AR18-AP18)*EXP(-InputData!$BT$6*(B18-InputData!$B$1))</f>
        <v>0</v>
      </c>
      <c r="AU18">
        <v>13</v>
      </c>
    </row>
    <row r="19" spans="1:47">
      <c r="A19" t="s">
        <v>13</v>
      </c>
      <c r="B19">
        <f t="shared" si="25"/>
        <v>111</v>
      </c>
      <c r="C19" s="80">
        <f>InputData!O19*InputData!BZ19</f>
        <v>0</v>
      </c>
      <c r="D19" s="81">
        <v>0</v>
      </c>
      <c r="E19" s="13">
        <f>InputData!P19*InputData!CE19</f>
        <v>0</v>
      </c>
      <c r="F19" s="90">
        <v>0</v>
      </c>
      <c r="G19" s="82">
        <f t="shared" si="0"/>
        <v>0</v>
      </c>
      <c r="H19" s="81">
        <f t="shared" si="19"/>
        <v>0</v>
      </c>
      <c r="I19" s="81">
        <f t="shared" si="1"/>
        <v>1</v>
      </c>
      <c r="J19" s="81">
        <f t="shared" si="2"/>
        <v>1</v>
      </c>
      <c r="K19" s="82">
        <f t="shared" si="26"/>
        <v>0</v>
      </c>
      <c r="L19" s="11">
        <f t="shared" si="27"/>
        <v>0</v>
      </c>
      <c r="M19" s="81">
        <f t="shared" si="28"/>
        <v>0</v>
      </c>
      <c r="N19" s="11">
        <f t="shared" si="3"/>
        <v>0</v>
      </c>
      <c r="O19" s="11">
        <f t="shared" si="4"/>
        <v>0</v>
      </c>
      <c r="P19" s="11">
        <f t="shared" si="20"/>
        <v>0</v>
      </c>
      <c r="Q19" s="81">
        <f t="shared" si="5"/>
        <v>0</v>
      </c>
      <c r="R19" s="90">
        <f t="shared" si="6"/>
        <v>0</v>
      </c>
      <c r="S19" s="503">
        <f>(Exposure!BL20-1)*InputData!CH19+1</f>
        <v>1</v>
      </c>
      <c r="T19" s="89">
        <f t="shared" si="21"/>
        <v>0</v>
      </c>
      <c r="U19" s="10">
        <f t="shared" si="7"/>
        <v>0</v>
      </c>
      <c r="V19" s="10">
        <f t="shared" si="8"/>
        <v>0</v>
      </c>
      <c r="W19" s="91">
        <f t="shared" si="9"/>
        <v>0</v>
      </c>
      <c r="X19" s="81">
        <f t="shared" si="10"/>
        <v>0</v>
      </c>
      <c r="Y19" s="81">
        <f t="shared" si="22"/>
        <v>0</v>
      </c>
      <c r="Z19" s="81">
        <f t="shared" si="11"/>
        <v>1</v>
      </c>
      <c r="AA19" s="81">
        <f t="shared" si="12"/>
        <v>1</v>
      </c>
      <c r="AB19" s="82">
        <f t="shared" si="29"/>
        <v>0</v>
      </c>
      <c r="AC19" s="11">
        <f t="shared" si="30"/>
        <v>0</v>
      </c>
      <c r="AD19" s="81">
        <f t="shared" si="31"/>
        <v>0</v>
      </c>
      <c r="AE19" s="11">
        <f t="shared" si="13"/>
        <v>0</v>
      </c>
      <c r="AF19" s="11">
        <f t="shared" si="14"/>
        <v>0</v>
      </c>
      <c r="AG19" s="11">
        <f t="shared" si="23"/>
        <v>0</v>
      </c>
      <c r="AH19" s="81">
        <f t="shared" si="15"/>
        <v>0</v>
      </c>
      <c r="AI19" s="81">
        <f t="shared" si="16"/>
        <v>0</v>
      </c>
      <c r="AJ19" s="82">
        <f t="shared" si="17"/>
        <v>0</v>
      </c>
      <c r="AK19" s="117">
        <f t="shared" si="24"/>
        <v>0</v>
      </c>
      <c r="AL19" s="117">
        <f t="shared" si="18"/>
        <v>0</v>
      </c>
      <c r="AM19" s="57">
        <f>AK19*InputData!Q19</f>
        <v>0</v>
      </c>
      <c r="AN19" s="123">
        <f>AK19*LifeTable!G19*InputData!R19*EXP(-InputData!$BT$5*(B19-InputData!$B$1))</f>
        <v>0</v>
      </c>
      <c r="AO19" s="1026">
        <f>C19*(1-Q19)*LifeTable!G19</f>
        <v>0</v>
      </c>
      <c r="AP19" s="1027">
        <f>R19*LifeTable!G19</f>
        <v>0</v>
      </c>
      <c r="AQ19" s="1026">
        <f>T19*(1-AH19)*LifeTable!P19</f>
        <v>0</v>
      </c>
      <c r="AR19" s="708">
        <f>AI19*LifeTable!P19</f>
        <v>0</v>
      </c>
      <c r="AS19" s="1028">
        <f>(AQ19-AO19)*EXP(-InputData!$BT$6*(B19-InputData!$B$1))</f>
        <v>0</v>
      </c>
      <c r="AT19" s="58">
        <f>(AR19-AP19)*EXP(-InputData!$BT$6*(B19-InputData!$B$1))</f>
        <v>0</v>
      </c>
      <c r="AU19">
        <v>14</v>
      </c>
    </row>
    <row r="20" spans="1:47">
      <c r="A20" t="s">
        <v>13</v>
      </c>
      <c r="B20">
        <f t="shared" si="25"/>
        <v>112</v>
      </c>
      <c r="C20" s="80">
        <f>InputData!O20*InputData!BZ20</f>
        <v>0</v>
      </c>
      <c r="D20" s="81">
        <v>0</v>
      </c>
      <c r="E20" s="13">
        <f>InputData!P20*InputData!CE20</f>
        <v>0</v>
      </c>
      <c r="F20" s="90">
        <v>0</v>
      </c>
      <c r="G20" s="82">
        <f t="shared" si="0"/>
        <v>0</v>
      </c>
      <c r="H20" s="81">
        <f t="shared" si="19"/>
        <v>0</v>
      </c>
      <c r="I20" s="81">
        <f t="shared" si="1"/>
        <v>1</v>
      </c>
      <c r="J20" s="81">
        <f t="shared" si="2"/>
        <v>1</v>
      </c>
      <c r="K20" s="82">
        <f t="shared" si="26"/>
        <v>0</v>
      </c>
      <c r="L20" s="11">
        <f t="shared" si="27"/>
        <v>0</v>
      </c>
      <c r="M20" s="81">
        <f t="shared" si="28"/>
        <v>0</v>
      </c>
      <c r="N20" s="11">
        <f t="shared" si="3"/>
        <v>0</v>
      </c>
      <c r="O20" s="11">
        <f t="shared" si="4"/>
        <v>0</v>
      </c>
      <c r="P20" s="11">
        <f t="shared" si="20"/>
        <v>0</v>
      </c>
      <c r="Q20" s="81">
        <f t="shared" si="5"/>
        <v>0</v>
      </c>
      <c r="R20" s="90">
        <f t="shared" si="6"/>
        <v>0</v>
      </c>
      <c r="S20" s="503">
        <f>(Exposure!BL21-1)*InputData!CH20+1</f>
        <v>1</v>
      </c>
      <c r="T20" s="89">
        <f t="shared" si="21"/>
        <v>0</v>
      </c>
      <c r="U20" s="10">
        <f t="shared" si="7"/>
        <v>0</v>
      </c>
      <c r="V20" s="10">
        <f t="shared" si="8"/>
        <v>0</v>
      </c>
      <c r="W20" s="91">
        <f t="shared" si="9"/>
        <v>0</v>
      </c>
      <c r="X20" s="81">
        <f t="shared" si="10"/>
        <v>0</v>
      </c>
      <c r="Y20" s="81">
        <f t="shared" si="22"/>
        <v>0</v>
      </c>
      <c r="Z20" s="81">
        <f t="shared" si="11"/>
        <v>1</v>
      </c>
      <c r="AA20" s="81">
        <f t="shared" si="12"/>
        <v>1</v>
      </c>
      <c r="AB20" s="82">
        <f t="shared" si="29"/>
        <v>0</v>
      </c>
      <c r="AC20" s="11">
        <f t="shared" si="30"/>
        <v>0</v>
      </c>
      <c r="AD20" s="81">
        <f t="shared" si="31"/>
        <v>0</v>
      </c>
      <c r="AE20" s="11">
        <f t="shared" si="13"/>
        <v>0</v>
      </c>
      <c r="AF20" s="11">
        <f t="shared" si="14"/>
        <v>0</v>
      </c>
      <c r="AG20" s="11">
        <f t="shared" si="23"/>
        <v>0</v>
      </c>
      <c r="AH20" s="81">
        <f t="shared" si="15"/>
        <v>0</v>
      </c>
      <c r="AI20" s="81">
        <f t="shared" si="16"/>
        <v>0</v>
      </c>
      <c r="AJ20" s="82">
        <f t="shared" si="17"/>
        <v>0</v>
      </c>
      <c r="AK20" s="117">
        <f t="shared" si="24"/>
        <v>0</v>
      </c>
      <c r="AL20" s="117">
        <f t="shared" si="18"/>
        <v>0</v>
      </c>
      <c r="AM20" s="57">
        <f>AK20*InputData!Q20</f>
        <v>0</v>
      </c>
      <c r="AN20" s="123">
        <f>AK20*LifeTable!G20*InputData!R20*EXP(-InputData!$BT$5*(B20-InputData!$B$1))</f>
        <v>0</v>
      </c>
      <c r="AO20" s="1026">
        <f>C20*(1-Q20)*LifeTable!G20</f>
        <v>0</v>
      </c>
      <c r="AP20" s="1027">
        <f>R20*LifeTable!G20</f>
        <v>0</v>
      </c>
      <c r="AQ20" s="1026">
        <f>T20*(1-AH20)*LifeTable!P20</f>
        <v>0</v>
      </c>
      <c r="AR20" s="708">
        <f>AI20*LifeTable!P20</f>
        <v>0</v>
      </c>
      <c r="AS20" s="1028">
        <f>(AQ20-AO20)*EXP(-InputData!$BT$6*(B20-InputData!$B$1))</f>
        <v>0</v>
      </c>
      <c r="AT20" s="58">
        <f>(AR20-AP20)*EXP(-InputData!$BT$6*(B20-InputData!$B$1))</f>
        <v>0</v>
      </c>
      <c r="AU20">
        <v>15</v>
      </c>
    </row>
    <row r="21" spans="1:47">
      <c r="A21" t="s">
        <v>13</v>
      </c>
      <c r="B21">
        <f t="shared" si="25"/>
        <v>113</v>
      </c>
      <c r="C21" s="80">
        <f>InputData!O21*InputData!BZ21</f>
        <v>0</v>
      </c>
      <c r="D21" s="81">
        <v>0</v>
      </c>
      <c r="E21" s="13">
        <f>InputData!P21*InputData!CE21</f>
        <v>0</v>
      </c>
      <c r="F21" s="90">
        <v>0</v>
      </c>
      <c r="G21" s="82">
        <f t="shared" si="0"/>
        <v>0</v>
      </c>
      <c r="H21" s="81">
        <f t="shared" si="19"/>
        <v>0</v>
      </c>
      <c r="I21" s="81">
        <f t="shared" si="1"/>
        <v>1</v>
      </c>
      <c r="J21" s="81">
        <f t="shared" si="2"/>
        <v>1</v>
      </c>
      <c r="K21" s="82">
        <f t="shared" si="26"/>
        <v>0</v>
      </c>
      <c r="L21" s="11">
        <f t="shared" si="27"/>
        <v>0</v>
      </c>
      <c r="M21" s="81">
        <f t="shared" si="28"/>
        <v>0</v>
      </c>
      <c r="N21" s="11">
        <f t="shared" si="3"/>
        <v>0</v>
      </c>
      <c r="O21" s="11">
        <f t="shared" si="4"/>
        <v>0</v>
      </c>
      <c r="P21" s="11">
        <f t="shared" si="20"/>
        <v>0</v>
      </c>
      <c r="Q21" s="81">
        <f t="shared" si="5"/>
        <v>0</v>
      </c>
      <c r="R21" s="90">
        <f t="shared" si="6"/>
        <v>0</v>
      </c>
      <c r="S21" s="503">
        <f>(Exposure!BL22-1)*InputData!CH21+1</f>
        <v>1</v>
      </c>
      <c r="T21" s="89">
        <f t="shared" si="21"/>
        <v>0</v>
      </c>
      <c r="U21" s="10">
        <f t="shared" si="7"/>
        <v>0</v>
      </c>
      <c r="V21" s="10">
        <f t="shared" si="8"/>
        <v>0</v>
      </c>
      <c r="W21" s="91">
        <f t="shared" si="9"/>
        <v>0</v>
      </c>
      <c r="X21" s="81">
        <f t="shared" si="10"/>
        <v>0</v>
      </c>
      <c r="Y21" s="81">
        <f t="shared" si="22"/>
        <v>0</v>
      </c>
      <c r="Z21" s="81">
        <f t="shared" si="11"/>
        <v>1</v>
      </c>
      <c r="AA21" s="81">
        <f t="shared" si="12"/>
        <v>1</v>
      </c>
      <c r="AB21" s="82">
        <f t="shared" si="29"/>
        <v>0</v>
      </c>
      <c r="AC21" s="11">
        <f t="shared" si="30"/>
        <v>0</v>
      </c>
      <c r="AD21" s="81">
        <f t="shared" si="31"/>
        <v>0</v>
      </c>
      <c r="AE21" s="11">
        <f t="shared" si="13"/>
        <v>0</v>
      </c>
      <c r="AF21" s="11">
        <f t="shared" si="14"/>
        <v>0</v>
      </c>
      <c r="AG21" s="11">
        <f t="shared" si="23"/>
        <v>0</v>
      </c>
      <c r="AH21" s="81">
        <f t="shared" si="15"/>
        <v>0</v>
      </c>
      <c r="AI21" s="81">
        <f t="shared" si="16"/>
        <v>0</v>
      </c>
      <c r="AJ21" s="82">
        <f t="shared" si="17"/>
        <v>0</v>
      </c>
      <c r="AK21" s="117">
        <f t="shared" si="24"/>
        <v>0</v>
      </c>
      <c r="AL21" s="117">
        <f t="shared" si="18"/>
        <v>0</v>
      </c>
      <c r="AM21" s="57">
        <f>AK21*InputData!Q21</f>
        <v>0</v>
      </c>
      <c r="AN21" s="123">
        <f>AK21*LifeTable!G21*InputData!R21*EXP(-InputData!$BT$5*(B21-InputData!$B$1))</f>
        <v>0</v>
      </c>
      <c r="AO21" s="1026">
        <f>C21*(1-Q21)*LifeTable!G21</f>
        <v>0</v>
      </c>
      <c r="AP21" s="1027">
        <f>R21*LifeTable!G21</f>
        <v>0</v>
      </c>
      <c r="AQ21" s="1026">
        <f>T21*(1-AH21)*LifeTable!P21</f>
        <v>0</v>
      </c>
      <c r="AR21" s="708">
        <f>AI21*LifeTable!P21</f>
        <v>0</v>
      </c>
      <c r="AS21" s="1028">
        <f>(AQ21-AO21)*EXP(-InputData!$BT$6*(B21-InputData!$B$1))</f>
        <v>0</v>
      </c>
      <c r="AT21" s="58">
        <f>(AR21-AP21)*EXP(-InputData!$BT$6*(B21-InputData!$B$1))</f>
        <v>0</v>
      </c>
      <c r="AU21">
        <v>16</v>
      </c>
    </row>
    <row r="22" spans="1:47">
      <c r="A22" t="s">
        <v>13</v>
      </c>
      <c r="B22">
        <f t="shared" si="25"/>
        <v>114</v>
      </c>
      <c r="C22" s="80">
        <f>InputData!O22*InputData!BZ22</f>
        <v>0</v>
      </c>
      <c r="D22" s="81">
        <v>0</v>
      </c>
      <c r="E22" s="13">
        <f>InputData!P22*InputData!CE22</f>
        <v>0</v>
      </c>
      <c r="F22" s="90">
        <v>0</v>
      </c>
      <c r="G22" s="82">
        <f t="shared" si="0"/>
        <v>0</v>
      </c>
      <c r="H22" s="81">
        <f t="shared" si="19"/>
        <v>0</v>
      </c>
      <c r="I22" s="81">
        <f t="shared" si="1"/>
        <v>1</v>
      </c>
      <c r="J22" s="81">
        <f t="shared" si="2"/>
        <v>1</v>
      </c>
      <c r="K22" s="82">
        <f t="shared" si="26"/>
        <v>0</v>
      </c>
      <c r="L22" s="11">
        <f t="shared" si="27"/>
        <v>0</v>
      </c>
      <c r="M22" s="81">
        <f t="shared" si="28"/>
        <v>0</v>
      </c>
      <c r="N22" s="11">
        <f t="shared" si="3"/>
        <v>0</v>
      </c>
      <c r="O22" s="11">
        <f t="shared" si="4"/>
        <v>0</v>
      </c>
      <c r="P22" s="11">
        <f t="shared" si="20"/>
        <v>0</v>
      </c>
      <c r="Q22" s="81">
        <f t="shared" si="5"/>
        <v>0</v>
      </c>
      <c r="R22" s="90">
        <f t="shared" si="6"/>
        <v>0</v>
      </c>
      <c r="S22" s="503">
        <f>(Exposure!BL23-1)*InputData!CH22+1</f>
        <v>1</v>
      </c>
      <c r="T22" s="89">
        <f t="shared" si="21"/>
        <v>0</v>
      </c>
      <c r="U22" s="10">
        <f t="shared" si="7"/>
        <v>0</v>
      </c>
      <c r="V22" s="10">
        <f t="shared" si="8"/>
        <v>0</v>
      </c>
      <c r="W22" s="91">
        <f t="shared" si="9"/>
        <v>0</v>
      </c>
      <c r="X22" s="81">
        <f t="shared" si="10"/>
        <v>0</v>
      </c>
      <c r="Y22" s="81">
        <f t="shared" si="22"/>
        <v>0</v>
      </c>
      <c r="Z22" s="81">
        <f t="shared" si="11"/>
        <v>1</v>
      </c>
      <c r="AA22" s="81">
        <f t="shared" si="12"/>
        <v>1</v>
      </c>
      <c r="AB22" s="82">
        <f t="shared" si="29"/>
        <v>0</v>
      </c>
      <c r="AC22" s="11">
        <f t="shared" si="30"/>
        <v>0</v>
      </c>
      <c r="AD22" s="81">
        <f t="shared" si="31"/>
        <v>0</v>
      </c>
      <c r="AE22" s="11">
        <f t="shared" si="13"/>
        <v>0</v>
      </c>
      <c r="AF22" s="11">
        <f t="shared" si="14"/>
        <v>0</v>
      </c>
      <c r="AG22" s="11">
        <f t="shared" si="23"/>
        <v>0</v>
      </c>
      <c r="AH22" s="81">
        <f t="shared" si="15"/>
        <v>0</v>
      </c>
      <c r="AI22" s="81">
        <f t="shared" si="16"/>
        <v>0</v>
      </c>
      <c r="AJ22" s="82">
        <f t="shared" si="17"/>
        <v>0</v>
      </c>
      <c r="AK22" s="117">
        <f t="shared" si="24"/>
        <v>0</v>
      </c>
      <c r="AL22" s="117">
        <f t="shared" si="18"/>
        <v>0</v>
      </c>
      <c r="AM22" s="57">
        <f>AK22*InputData!Q22</f>
        <v>0</v>
      </c>
      <c r="AN22" s="123">
        <f>AK22*LifeTable!G22*InputData!R22*EXP(-InputData!$BT$5*(B22-InputData!$B$1))</f>
        <v>0</v>
      </c>
      <c r="AO22" s="1026">
        <f>C22*(1-Q22)*LifeTable!G22</f>
        <v>0</v>
      </c>
      <c r="AP22" s="1027">
        <f>R22*LifeTable!G22</f>
        <v>0</v>
      </c>
      <c r="AQ22" s="1026">
        <f>T22*(1-AH22)*LifeTable!P22</f>
        <v>0</v>
      </c>
      <c r="AR22" s="708">
        <f>AI22*LifeTable!P22</f>
        <v>0</v>
      </c>
      <c r="AS22" s="1028">
        <f>(AQ22-AO22)*EXP(-InputData!$BT$6*(B22-InputData!$B$1))</f>
        <v>0</v>
      </c>
      <c r="AT22" s="58">
        <f>(AR22-AP22)*EXP(-InputData!$BT$6*(B22-InputData!$B$1))</f>
        <v>0</v>
      </c>
      <c r="AU22">
        <v>17</v>
      </c>
    </row>
    <row r="23" spans="1:47">
      <c r="A23" t="s">
        <v>13</v>
      </c>
      <c r="B23">
        <f t="shared" si="25"/>
        <v>115</v>
      </c>
      <c r="C23" s="80">
        <f>InputData!O23*InputData!BZ23</f>
        <v>0</v>
      </c>
      <c r="D23" s="81">
        <v>0</v>
      </c>
      <c r="E23" s="13">
        <f>InputData!P23*InputData!CE23</f>
        <v>0</v>
      </c>
      <c r="F23" s="90">
        <v>0</v>
      </c>
      <c r="G23" s="82">
        <f t="shared" si="0"/>
        <v>0</v>
      </c>
      <c r="H23" s="81">
        <f t="shared" si="19"/>
        <v>0</v>
      </c>
      <c r="I23" s="81">
        <f t="shared" si="1"/>
        <v>1</v>
      </c>
      <c r="J23" s="81">
        <f t="shared" si="2"/>
        <v>1</v>
      </c>
      <c r="K23" s="82">
        <f t="shared" si="26"/>
        <v>0</v>
      </c>
      <c r="L23" s="11">
        <f t="shared" si="27"/>
        <v>0</v>
      </c>
      <c r="M23" s="81">
        <f t="shared" si="28"/>
        <v>0</v>
      </c>
      <c r="N23" s="11">
        <f t="shared" si="3"/>
        <v>0</v>
      </c>
      <c r="O23" s="11">
        <f t="shared" si="4"/>
        <v>0</v>
      </c>
      <c r="P23" s="11">
        <f t="shared" si="20"/>
        <v>0</v>
      </c>
      <c r="Q23" s="81">
        <f t="shared" si="5"/>
        <v>0</v>
      </c>
      <c r="R23" s="90">
        <f t="shared" si="6"/>
        <v>0</v>
      </c>
      <c r="S23" s="503">
        <f>(Exposure!BL24-1)*InputData!CH23+1</f>
        <v>1</v>
      </c>
      <c r="T23" s="89">
        <f t="shared" si="21"/>
        <v>0</v>
      </c>
      <c r="U23" s="10">
        <f t="shared" si="7"/>
        <v>0</v>
      </c>
      <c r="V23" s="10">
        <f t="shared" si="8"/>
        <v>0</v>
      </c>
      <c r="W23" s="91">
        <f t="shared" si="9"/>
        <v>0</v>
      </c>
      <c r="X23" s="81">
        <f t="shared" si="10"/>
        <v>0</v>
      </c>
      <c r="Y23" s="81">
        <f t="shared" si="22"/>
        <v>0</v>
      </c>
      <c r="Z23" s="81">
        <f t="shared" si="11"/>
        <v>1</v>
      </c>
      <c r="AA23" s="81">
        <f t="shared" si="12"/>
        <v>1</v>
      </c>
      <c r="AB23" s="82">
        <f t="shared" si="29"/>
        <v>0</v>
      </c>
      <c r="AC23" s="11">
        <f t="shared" si="30"/>
        <v>0</v>
      </c>
      <c r="AD23" s="81">
        <f t="shared" si="31"/>
        <v>0</v>
      </c>
      <c r="AE23" s="11">
        <f t="shared" si="13"/>
        <v>0</v>
      </c>
      <c r="AF23" s="11">
        <f t="shared" si="14"/>
        <v>0</v>
      </c>
      <c r="AG23" s="11">
        <f t="shared" si="23"/>
        <v>0</v>
      </c>
      <c r="AH23" s="81">
        <f t="shared" si="15"/>
        <v>0</v>
      </c>
      <c r="AI23" s="81">
        <f t="shared" si="16"/>
        <v>0</v>
      </c>
      <c r="AJ23" s="82">
        <f t="shared" si="17"/>
        <v>0</v>
      </c>
      <c r="AK23" s="117">
        <f t="shared" si="24"/>
        <v>0</v>
      </c>
      <c r="AL23" s="117">
        <f t="shared" si="18"/>
        <v>0</v>
      </c>
      <c r="AM23" s="57">
        <f>AK23*InputData!Q23</f>
        <v>0</v>
      </c>
      <c r="AN23" s="123">
        <f>AK23*LifeTable!G23*InputData!R23*EXP(-InputData!$BT$5*(B23-InputData!$B$1))</f>
        <v>0</v>
      </c>
      <c r="AO23" s="1026">
        <f>C23*(1-Q23)*LifeTable!G23</f>
        <v>0</v>
      </c>
      <c r="AP23" s="1027">
        <f>R23*LifeTable!G23</f>
        <v>0</v>
      </c>
      <c r="AQ23" s="1026">
        <f>T23*(1-AH23)*LifeTable!P23</f>
        <v>0</v>
      </c>
      <c r="AR23" s="708">
        <f>AI23*LifeTable!P23</f>
        <v>0</v>
      </c>
      <c r="AS23" s="1028">
        <f>(AQ23-AO23)*EXP(-InputData!$BT$6*(B23-InputData!$B$1))</f>
        <v>0</v>
      </c>
      <c r="AT23" s="58">
        <f>(AR23-AP23)*EXP(-InputData!$BT$6*(B23-InputData!$B$1))</f>
        <v>0</v>
      </c>
      <c r="AU23">
        <v>18</v>
      </c>
    </row>
    <row r="24" spans="1:47">
      <c r="A24" t="s">
        <v>13</v>
      </c>
      <c r="B24">
        <f t="shared" si="25"/>
        <v>116</v>
      </c>
      <c r="C24" s="80">
        <f>InputData!O24*InputData!BZ24</f>
        <v>0</v>
      </c>
      <c r="D24" s="81">
        <v>0</v>
      </c>
      <c r="E24" s="13">
        <f>InputData!P24*InputData!CE24</f>
        <v>0</v>
      </c>
      <c r="F24" s="90">
        <v>0</v>
      </c>
      <c r="G24" s="82">
        <f t="shared" si="0"/>
        <v>0</v>
      </c>
      <c r="H24" s="81">
        <f t="shared" si="19"/>
        <v>0</v>
      </c>
      <c r="I24" s="81">
        <f t="shared" si="1"/>
        <v>1</v>
      </c>
      <c r="J24" s="81">
        <f t="shared" si="2"/>
        <v>1</v>
      </c>
      <c r="K24" s="82">
        <f t="shared" si="26"/>
        <v>0</v>
      </c>
      <c r="L24" s="11">
        <f t="shared" si="27"/>
        <v>0</v>
      </c>
      <c r="M24" s="81">
        <f t="shared" si="28"/>
        <v>0</v>
      </c>
      <c r="N24" s="11">
        <f t="shared" si="3"/>
        <v>0</v>
      </c>
      <c r="O24" s="11">
        <f t="shared" si="4"/>
        <v>0</v>
      </c>
      <c r="P24" s="11">
        <f t="shared" si="20"/>
        <v>0</v>
      </c>
      <c r="Q24" s="81">
        <f t="shared" si="5"/>
        <v>0</v>
      </c>
      <c r="R24" s="90">
        <f t="shared" si="6"/>
        <v>0</v>
      </c>
      <c r="S24" s="503">
        <f>(Exposure!BL25-1)*InputData!CH24+1</f>
        <v>1</v>
      </c>
      <c r="T24" s="89">
        <f t="shared" si="21"/>
        <v>0</v>
      </c>
      <c r="U24" s="10">
        <f t="shared" si="7"/>
        <v>0</v>
      </c>
      <c r="V24" s="10">
        <f t="shared" si="8"/>
        <v>0</v>
      </c>
      <c r="W24" s="91">
        <f t="shared" si="9"/>
        <v>0</v>
      </c>
      <c r="X24" s="81">
        <f t="shared" si="10"/>
        <v>0</v>
      </c>
      <c r="Y24" s="81">
        <f t="shared" si="22"/>
        <v>0</v>
      </c>
      <c r="Z24" s="81">
        <f t="shared" si="11"/>
        <v>1</v>
      </c>
      <c r="AA24" s="81">
        <f t="shared" si="12"/>
        <v>1</v>
      </c>
      <c r="AB24" s="82">
        <f t="shared" si="29"/>
        <v>0</v>
      </c>
      <c r="AC24" s="11">
        <f t="shared" si="30"/>
        <v>0</v>
      </c>
      <c r="AD24" s="81">
        <f t="shared" si="31"/>
        <v>0</v>
      </c>
      <c r="AE24" s="11">
        <f t="shared" si="13"/>
        <v>0</v>
      </c>
      <c r="AF24" s="11">
        <f t="shared" si="14"/>
        <v>0</v>
      </c>
      <c r="AG24" s="11">
        <f t="shared" si="23"/>
        <v>0</v>
      </c>
      <c r="AH24" s="81">
        <f t="shared" si="15"/>
        <v>0</v>
      </c>
      <c r="AI24" s="81">
        <f t="shared" si="16"/>
        <v>0</v>
      </c>
      <c r="AJ24" s="82">
        <f t="shared" si="17"/>
        <v>0</v>
      </c>
      <c r="AK24" s="117">
        <f t="shared" si="24"/>
        <v>0</v>
      </c>
      <c r="AL24" s="117">
        <f t="shared" si="18"/>
        <v>0</v>
      </c>
      <c r="AM24" s="57">
        <f>AK24*InputData!Q24</f>
        <v>0</v>
      </c>
      <c r="AN24" s="123">
        <f>AK24*LifeTable!G24*InputData!R24*EXP(-InputData!$BT$5*(B24-InputData!$B$1))</f>
        <v>0</v>
      </c>
      <c r="AO24" s="1026">
        <f>C24*(1-Q24)*LifeTable!G24</f>
        <v>0</v>
      </c>
      <c r="AP24" s="1027">
        <f>R24*LifeTable!G24</f>
        <v>0</v>
      </c>
      <c r="AQ24" s="1026">
        <f>T24*(1-AH24)*LifeTable!P24</f>
        <v>0</v>
      </c>
      <c r="AR24" s="708">
        <f>AI24*LifeTable!P24</f>
        <v>0</v>
      </c>
      <c r="AS24" s="1028">
        <f>(AQ24-AO24)*EXP(-InputData!$BT$6*(B24-InputData!$B$1))</f>
        <v>0</v>
      </c>
      <c r="AT24" s="58">
        <f>(AR24-AP24)*EXP(-InputData!$BT$6*(B24-InputData!$B$1))</f>
        <v>0</v>
      </c>
      <c r="AU24">
        <v>19</v>
      </c>
    </row>
    <row r="25" spans="1:47">
      <c r="A25" t="s">
        <v>13</v>
      </c>
      <c r="B25">
        <f t="shared" si="25"/>
        <v>117</v>
      </c>
      <c r="C25" s="80">
        <f>InputData!O25*InputData!BZ25</f>
        <v>0</v>
      </c>
      <c r="D25" s="81">
        <v>0</v>
      </c>
      <c r="E25" s="13">
        <f>InputData!P25*InputData!CE25</f>
        <v>0</v>
      </c>
      <c r="F25" s="90">
        <v>0</v>
      </c>
      <c r="G25" s="82">
        <f t="shared" si="0"/>
        <v>0</v>
      </c>
      <c r="H25" s="81">
        <f t="shared" si="19"/>
        <v>0</v>
      </c>
      <c r="I25" s="81">
        <f t="shared" si="1"/>
        <v>1</v>
      </c>
      <c r="J25" s="81">
        <f t="shared" si="2"/>
        <v>1</v>
      </c>
      <c r="K25" s="82">
        <f t="shared" si="26"/>
        <v>0</v>
      </c>
      <c r="L25" s="11">
        <f t="shared" si="27"/>
        <v>0</v>
      </c>
      <c r="M25" s="81">
        <f t="shared" si="28"/>
        <v>0</v>
      </c>
      <c r="N25" s="11">
        <f t="shared" si="3"/>
        <v>0</v>
      </c>
      <c r="O25" s="11">
        <f t="shared" si="4"/>
        <v>0</v>
      </c>
      <c r="P25" s="11">
        <f t="shared" si="20"/>
        <v>0</v>
      </c>
      <c r="Q25" s="81">
        <f t="shared" si="5"/>
        <v>0</v>
      </c>
      <c r="R25" s="90">
        <f t="shared" si="6"/>
        <v>0</v>
      </c>
      <c r="S25" s="503">
        <f>(Exposure!BL26-1)*InputData!CH25+1</f>
        <v>1</v>
      </c>
      <c r="T25" s="89">
        <f t="shared" si="21"/>
        <v>0</v>
      </c>
      <c r="U25" s="10">
        <f t="shared" si="7"/>
        <v>0</v>
      </c>
      <c r="V25" s="10">
        <f t="shared" si="8"/>
        <v>0</v>
      </c>
      <c r="W25" s="91">
        <f t="shared" si="9"/>
        <v>0</v>
      </c>
      <c r="X25" s="81">
        <f t="shared" si="10"/>
        <v>0</v>
      </c>
      <c r="Y25" s="81">
        <f t="shared" si="22"/>
        <v>0</v>
      </c>
      <c r="Z25" s="81">
        <f t="shared" si="11"/>
        <v>1</v>
      </c>
      <c r="AA25" s="81">
        <f t="shared" si="12"/>
        <v>1</v>
      </c>
      <c r="AB25" s="82">
        <f t="shared" si="29"/>
        <v>0</v>
      </c>
      <c r="AC25" s="11">
        <f t="shared" si="30"/>
        <v>0</v>
      </c>
      <c r="AD25" s="81">
        <f t="shared" si="31"/>
        <v>0</v>
      </c>
      <c r="AE25" s="11">
        <f t="shared" si="13"/>
        <v>0</v>
      </c>
      <c r="AF25" s="11">
        <f t="shared" si="14"/>
        <v>0</v>
      </c>
      <c r="AG25" s="11">
        <f t="shared" si="23"/>
        <v>0</v>
      </c>
      <c r="AH25" s="81">
        <f t="shared" si="15"/>
        <v>0</v>
      </c>
      <c r="AI25" s="81">
        <f t="shared" si="16"/>
        <v>0</v>
      </c>
      <c r="AJ25" s="82">
        <f t="shared" si="17"/>
        <v>0</v>
      </c>
      <c r="AK25" s="117">
        <f t="shared" si="24"/>
        <v>0</v>
      </c>
      <c r="AL25" s="117">
        <f t="shared" si="18"/>
        <v>0</v>
      </c>
      <c r="AM25" s="57">
        <f>AK25*InputData!Q25</f>
        <v>0</v>
      </c>
      <c r="AN25" s="123">
        <f>AK25*LifeTable!G25*InputData!R25*EXP(-InputData!$BT$5*(B25-InputData!$B$1))</f>
        <v>0</v>
      </c>
      <c r="AO25" s="1026">
        <f>C25*(1-Q25)*LifeTable!G25</f>
        <v>0</v>
      </c>
      <c r="AP25" s="1027">
        <f>R25*LifeTable!G25</f>
        <v>0</v>
      </c>
      <c r="AQ25" s="1026">
        <f>T25*(1-AH25)*LifeTable!P25</f>
        <v>0</v>
      </c>
      <c r="AR25" s="708">
        <f>AI25*LifeTable!P25</f>
        <v>0</v>
      </c>
      <c r="AS25" s="1028">
        <f>(AQ25-AO25)*EXP(-InputData!$BT$6*(B25-InputData!$B$1))</f>
        <v>0</v>
      </c>
      <c r="AT25" s="58">
        <f>(AR25-AP25)*EXP(-InputData!$BT$6*(B25-InputData!$B$1))</f>
        <v>0</v>
      </c>
      <c r="AU25">
        <v>20</v>
      </c>
    </row>
    <row r="26" spans="1:47">
      <c r="A26" t="s">
        <v>13</v>
      </c>
      <c r="B26">
        <f t="shared" si="25"/>
        <v>118</v>
      </c>
      <c r="C26" s="80">
        <f>InputData!O26*InputData!BZ26</f>
        <v>0</v>
      </c>
      <c r="D26" s="81">
        <v>0</v>
      </c>
      <c r="E26" s="13">
        <f>InputData!P26*InputData!CE26</f>
        <v>0</v>
      </c>
      <c r="F26" s="90">
        <v>0</v>
      </c>
      <c r="G26" s="82">
        <f t="shared" si="0"/>
        <v>0</v>
      </c>
      <c r="H26" s="81">
        <f t="shared" si="19"/>
        <v>0</v>
      </c>
      <c r="I26" s="81">
        <f t="shared" si="1"/>
        <v>1</v>
      </c>
      <c r="J26" s="81">
        <f t="shared" si="2"/>
        <v>1</v>
      </c>
      <c r="K26" s="82">
        <f t="shared" si="26"/>
        <v>0</v>
      </c>
      <c r="L26" s="11">
        <f t="shared" si="27"/>
        <v>0</v>
      </c>
      <c r="M26" s="81">
        <f t="shared" si="28"/>
        <v>0</v>
      </c>
      <c r="N26" s="11">
        <f t="shared" si="3"/>
        <v>0</v>
      </c>
      <c r="O26" s="11">
        <f t="shared" si="4"/>
        <v>0</v>
      </c>
      <c r="P26" s="11">
        <f t="shared" si="20"/>
        <v>0</v>
      </c>
      <c r="Q26" s="81">
        <f t="shared" si="5"/>
        <v>0</v>
      </c>
      <c r="R26" s="90">
        <f t="shared" si="6"/>
        <v>0</v>
      </c>
      <c r="S26" s="503">
        <f>(Exposure!BL27-1)*InputData!CH26+1</f>
        <v>1</v>
      </c>
      <c r="T26" s="89">
        <f t="shared" si="21"/>
        <v>0</v>
      </c>
      <c r="U26" s="10">
        <f t="shared" si="7"/>
        <v>0</v>
      </c>
      <c r="V26" s="10">
        <f t="shared" si="8"/>
        <v>0</v>
      </c>
      <c r="W26" s="91">
        <f t="shared" si="9"/>
        <v>0</v>
      </c>
      <c r="X26" s="81">
        <f t="shared" si="10"/>
        <v>0</v>
      </c>
      <c r="Y26" s="81">
        <f t="shared" si="22"/>
        <v>0</v>
      </c>
      <c r="Z26" s="81">
        <f t="shared" si="11"/>
        <v>1</v>
      </c>
      <c r="AA26" s="81">
        <f t="shared" si="12"/>
        <v>1</v>
      </c>
      <c r="AB26" s="82">
        <f t="shared" si="29"/>
        <v>0</v>
      </c>
      <c r="AC26" s="11">
        <f t="shared" si="30"/>
        <v>0</v>
      </c>
      <c r="AD26" s="81">
        <f t="shared" si="31"/>
        <v>0</v>
      </c>
      <c r="AE26" s="11">
        <f t="shared" si="13"/>
        <v>0</v>
      </c>
      <c r="AF26" s="11">
        <f t="shared" si="14"/>
        <v>0</v>
      </c>
      <c r="AG26" s="11">
        <f t="shared" si="23"/>
        <v>0</v>
      </c>
      <c r="AH26" s="81">
        <f t="shared" si="15"/>
        <v>0</v>
      </c>
      <c r="AI26" s="81">
        <f t="shared" si="16"/>
        <v>0</v>
      </c>
      <c r="AJ26" s="82">
        <f t="shared" si="17"/>
        <v>0</v>
      </c>
      <c r="AK26" s="117">
        <f t="shared" si="24"/>
        <v>0</v>
      </c>
      <c r="AL26" s="117">
        <f t="shared" si="18"/>
        <v>0</v>
      </c>
      <c r="AM26" s="57">
        <f>AK26*InputData!Q26</f>
        <v>0</v>
      </c>
      <c r="AN26" s="123">
        <f>AK26*LifeTable!G26*InputData!R26*EXP(-InputData!$BT$5*(B26-InputData!$B$1))</f>
        <v>0</v>
      </c>
      <c r="AO26" s="1026">
        <f>C26*(1-Q26)*LifeTable!G26</f>
        <v>0</v>
      </c>
      <c r="AP26" s="1027">
        <f>R26*LifeTable!G26</f>
        <v>0</v>
      </c>
      <c r="AQ26" s="1026">
        <f>T26*(1-AH26)*LifeTable!P26</f>
        <v>0</v>
      </c>
      <c r="AR26" s="708">
        <f>AI26*LifeTable!P26</f>
        <v>0</v>
      </c>
      <c r="AS26" s="1028">
        <f>(AQ26-AO26)*EXP(-InputData!$BT$6*(B26-InputData!$B$1))</f>
        <v>0</v>
      </c>
      <c r="AT26" s="58">
        <f>(AR26-AP26)*EXP(-InputData!$BT$6*(B26-InputData!$B$1))</f>
        <v>0</v>
      </c>
      <c r="AU26">
        <v>21</v>
      </c>
    </row>
    <row r="27" spans="1:47">
      <c r="A27" t="s">
        <v>13</v>
      </c>
      <c r="B27">
        <f t="shared" si="25"/>
        <v>119</v>
      </c>
      <c r="C27" s="80">
        <f>InputData!O27*InputData!BZ27</f>
        <v>0</v>
      </c>
      <c r="D27" s="81">
        <v>0</v>
      </c>
      <c r="E27" s="13">
        <f>InputData!P27*InputData!CE27</f>
        <v>0</v>
      </c>
      <c r="F27" s="90">
        <v>0</v>
      </c>
      <c r="G27" s="82">
        <f t="shared" si="0"/>
        <v>0</v>
      </c>
      <c r="H27" s="81">
        <f t="shared" si="19"/>
        <v>0</v>
      </c>
      <c r="I27" s="81">
        <f t="shared" si="1"/>
        <v>1</v>
      </c>
      <c r="J27" s="81">
        <f t="shared" si="2"/>
        <v>1</v>
      </c>
      <c r="K27" s="82">
        <f t="shared" si="26"/>
        <v>0</v>
      </c>
      <c r="L27" s="11">
        <f t="shared" si="27"/>
        <v>0</v>
      </c>
      <c r="M27" s="81">
        <f t="shared" si="28"/>
        <v>0</v>
      </c>
      <c r="N27" s="11">
        <f t="shared" si="3"/>
        <v>0</v>
      </c>
      <c r="O27" s="11">
        <f t="shared" si="4"/>
        <v>0</v>
      </c>
      <c r="P27" s="11">
        <f t="shared" si="20"/>
        <v>0</v>
      </c>
      <c r="Q27" s="81">
        <f t="shared" si="5"/>
        <v>0</v>
      </c>
      <c r="R27" s="90">
        <f t="shared" si="6"/>
        <v>0</v>
      </c>
      <c r="S27" s="503">
        <f>(Exposure!BL28-1)*InputData!CH27+1</f>
        <v>1</v>
      </c>
      <c r="T27" s="89">
        <f t="shared" si="21"/>
        <v>0</v>
      </c>
      <c r="U27" s="10">
        <f t="shared" si="7"/>
        <v>0</v>
      </c>
      <c r="V27" s="10">
        <f t="shared" si="8"/>
        <v>0</v>
      </c>
      <c r="W27" s="91">
        <f t="shared" si="9"/>
        <v>0</v>
      </c>
      <c r="X27" s="81">
        <f t="shared" si="10"/>
        <v>0</v>
      </c>
      <c r="Y27" s="81">
        <f t="shared" si="22"/>
        <v>0</v>
      </c>
      <c r="Z27" s="81">
        <f t="shared" si="11"/>
        <v>1</v>
      </c>
      <c r="AA27" s="81">
        <f t="shared" si="12"/>
        <v>1</v>
      </c>
      <c r="AB27" s="82">
        <f t="shared" si="29"/>
        <v>0</v>
      </c>
      <c r="AC27" s="11">
        <f t="shared" si="30"/>
        <v>0</v>
      </c>
      <c r="AD27" s="81">
        <f t="shared" si="31"/>
        <v>0</v>
      </c>
      <c r="AE27" s="11">
        <f t="shared" si="13"/>
        <v>0</v>
      </c>
      <c r="AF27" s="11">
        <f t="shared" si="14"/>
        <v>0</v>
      </c>
      <c r="AG27" s="11">
        <f t="shared" si="23"/>
        <v>0</v>
      </c>
      <c r="AH27" s="81">
        <f t="shared" si="15"/>
        <v>0</v>
      </c>
      <c r="AI27" s="81">
        <f t="shared" si="16"/>
        <v>0</v>
      </c>
      <c r="AJ27" s="82">
        <f t="shared" si="17"/>
        <v>0</v>
      </c>
      <c r="AK27" s="117">
        <f t="shared" si="24"/>
        <v>0</v>
      </c>
      <c r="AL27" s="117">
        <f t="shared" si="18"/>
        <v>0</v>
      </c>
      <c r="AM27" s="57">
        <f>AK27*InputData!Q27</f>
        <v>0</v>
      </c>
      <c r="AN27" s="123">
        <f>AK27*LifeTable!G27*InputData!R27*EXP(-InputData!$BT$5*(B27-InputData!$B$1))</f>
        <v>0</v>
      </c>
      <c r="AO27" s="1026">
        <f>C27*(1-Q27)*LifeTable!G27</f>
        <v>0</v>
      </c>
      <c r="AP27" s="1027">
        <f>R27*LifeTable!G27</f>
        <v>0</v>
      </c>
      <c r="AQ27" s="1026">
        <f>T27*(1-AH27)*LifeTable!P27</f>
        <v>0</v>
      </c>
      <c r="AR27" s="708">
        <f>AI27*LifeTable!P27</f>
        <v>0</v>
      </c>
      <c r="AS27" s="1028">
        <f>(AQ27-AO27)*EXP(-InputData!$BT$6*(B27-InputData!$B$1))</f>
        <v>0</v>
      </c>
      <c r="AT27" s="58">
        <f>(AR27-AP27)*EXP(-InputData!$BT$6*(B27-InputData!$B$1))</f>
        <v>0</v>
      </c>
      <c r="AU27">
        <v>22</v>
      </c>
    </row>
    <row r="28" spans="1:47">
      <c r="A28" t="s">
        <v>13</v>
      </c>
      <c r="B28">
        <f t="shared" si="25"/>
        <v>120</v>
      </c>
      <c r="C28" s="80">
        <f>InputData!O28*InputData!BZ28</f>
        <v>0</v>
      </c>
      <c r="D28" s="81">
        <v>0</v>
      </c>
      <c r="E28" s="13">
        <f>InputData!P28*InputData!CE28</f>
        <v>0</v>
      </c>
      <c r="F28" s="90">
        <v>0</v>
      </c>
      <c r="G28" s="82">
        <f t="shared" si="0"/>
        <v>0</v>
      </c>
      <c r="H28" s="81">
        <f t="shared" si="19"/>
        <v>0</v>
      </c>
      <c r="I28" s="81">
        <f t="shared" si="1"/>
        <v>1</v>
      </c>
      <c r="J28" s="81">
        <f t="shared" si="2"/>
        <v>1</v>
      </c>
      <c r="K28" s="82">
        <f t="shared" si="26"/>
        <v>0</v>
      </c>
      <c r="L28" s="11">
        <f t="shared" si="27"/>
        <v>0</v>
      </c>
      <c r="M28" s="81">
        <f t="shared" si="28"/>
        <v>0</v>
      </c>
      <c r="N28" s="11">
        <f t="shared" si="3"/>
        <v>0</v>
      </c>
      <c r="O28" s="11">
        <f t="shared" si="4"/>
        <v>0</v>
      </c>
      <c r="P28" s="11">
        <f t="shared" si="20"/>
        <v>0</v>
      </c>
      <c r="Q28" s="81">
        <f t="shared" si="5"/>
        <v>0</v>
      </c>
      <c r="R28" s="90">
        <f t="shared" si="6"/>
        <v>0</v>
      </c>
      <c r="S28" s="503">
        <f>(Exposure!BL29-1)*InputData!CH28+1</f>
        <v>1</v>
      </c>
      <c r="T28" s="89">
        <f t="shared" si="21"/>
        <v>0</v>
      </c>
      <c r="U28" s="10">
        <f t="shared" si="7"/>
        <v>0</v>
      </c>
      <c r="V28" s="10">
        <f t="shared" si="8"/>
        <v>0</v>
      </c>
      <c r="W28" s="91">
        <f t="shared" si="9"/>
        <v>0</v>
      </c>
      <c r="X28" s="81">
        <f t="shared" si="10"/>
        <v>0</v>
      </c>
      <c r="Y28" s="81">
        <f t="shared" si="22"/>
        <v>0</v>
      </c>
      <c r="Z28" s="81">
        <f t="shared" si="11"/>
        <v>1</v>
      </c>
      <c r="AA28" s="81">
        <f t="shared" si="12"/>
        <v>1</v>
      </c>
      <c r="AB28" s="82">
        <f t="shared" si="29"/>
        <v>0</v>
      </c>
      <c r="AC28" s="11">
        <f t="shared" si="30"/>
        <v>0</v>
      </c>
      <c r="AD28" s="81">
        <f t="shared" si="31"/>
        <v>0</v>
      </c>
      <c r="AE28" s="11">
        <f t="shared" si="13"/>
        <v>0</v>
      </c>
      <c r="AF28" s="11">
        <f t="shared" si="14"/>
        <v>0</v>
      </c>
      <c r="AG28" s="11">
        <f t="shared" si="23"/>
        <v>0</v>
      </c>
      <c r="AH28" s="81">
        <f t="shared" si="15"/>
        <v>0</v>
      </c>
      <c r="AI28" s="81">
        <f t="shared" si="16"/>
        <v>0</v>
      </c>
      <c r="AJ28" s="82">
        <f t="shared" si="17"/>
        <v>0</v>
      </c>
      <c r="AK28" s="117">
        <f t="shared" si="24"/>
        <v>0</v>
      </c>
      <c r="AL28" s="117">
        <f t="shared" si="18"/>
        <v>0</v>
      </c>
      <c r="AM28" s="57">
        <f>AK28*InputData!Q28</f>
        <v>0</v>
      </c>
      <c r="AN28" s="123">
        <f>AK28*LifeTable!G28*InputData!R28*EXP(-InputData!$BT$5*(B28-InputData!$B$1))</f>
        <v>0</v>
      </c>
      <c r="AO28" s="1026">
        <f>C28*(1-Q28)*LifeTable!G28</f>
        <v>0</v>
      </c>
      <c r="AP28" s="1027">
        <f>R28*LifeTable!G28</f>
        <v>0</v>
      </c>
      <c r="AQ28" s="1026">
        <f>T28*(1-AH28)*LifeTable!P28</f>
        <v>0</v>
      </c>
      <c r="AR28" s="708">
        <f>AI28*LifeTable!P28</f>
        <v>0</v>
      </c>
      <c r="AS28" s="1028">
        <f>(AQ28-AO28)*EXP(-InputData!$BT$6*(B28-InputData!$B$1))</f>
        <v>0</v>
      </c>
      <c r="AT28" s="58">
        <f>(AR28-AP28)*EXP(-InputData!$BT$6*(B28-InputData!$B$1))</f>
        <v>0</v>
      </c>
      <c r="AU28">
        <v>23</v>
      </c>
    </row>
    <row r="29" spans="1:47">
      <c r="A29" t="s">
        <v>13</v>
      </c>
      <c r="B29">
        <f t="shared" si="25"/>
        <v>121</v>
      </c>
      <c r="C29" s="80">
        <f>InputData!O29*InputData!BZ29</f>
        <v>0</v>
      </c>
      <c r="D29" s="81">
        <v>0</v>
      </c>
      <c r="E29" s="13">
        <f>InputData!P29*InputData!CE29</f>
        <v>0</v>
      </c>
      <c r="F29" s="90">
        <v>0</v>
      </c>
      <c r="G29" s="82">
        <f t="shared" si="0"/>
        <v>0</v>
      </c>
      <c r="H29" s="81">
        <f t="shared" si="19"/>
        <v>0</v>
      </c>
      <c r="I29" s="81">
        <f t="shared" si="1"/>
        <v>1</v>
      </c>
      <c r="J29" s="81">
        <f t="shared" si="2"/>
        <v>1</v>
      </c>
      <c r="K29" s="82">
        <f t="shared" si="26"/>
        <v>0</v>
      </c>
      <c r="L29" s="11">
        <f t="shared" si="27"/>
        <v>0</v>
      </c>
      <c r="M29" s="81">
        <f t="shared" si="28"/>
        <v>0</v>
      </c>
      <c r="N29" s="11">
        <f t="shared" si="3"/>
        <v>0</v>
      </c>
      <c r="O29" s="11">
        <f t="shared" si="4"/>
        <v>0</v>
      </c>
      <c r="P29" s="11">
        <f t="shared" si="20"/>
        <v>0</v>
      </c>
      <c r="Q29" s="81">
        <f t="shared" si="5"/>
        <v>0</v>
      </c>
      <c r="R29" s="90">
        <f t="shared" si="6"/>
        <v>0</v>
      </c>
      <c r="S29" s="503">
        <f>(Exposure!BL30-1)*InputData!CH29+1</f>
        <v>1</v>
      </c>
      <c r="T29" s="89">
        <f t="shared" si="21"/>
        <v>0</v>
      </c>
      <c r="U29" s="10">
        <f t="shared" si="7"/>
        <v>0</v>
      </c>
      <c r="V29" s="10">
        <f t="shared" si="8"/>
        <v>0</v>
      </c>
      <c r="W29" s="91">
        <f t="shared" si="9"/>
        <v>0</v>
      </c>
      <c r="X29" s="81">
        <f t="shared" si="10"/>
        <v>0</v>
      </c>
      <c r="Y29" s="81">
        <f t="shared" si="22"/>
        <v>0</v>
      </c>
      <c r="Z29" s="81">
        <f t="shared" si="11"/>
        <v>1</v>
      </c>
      <c r="AA29" s="81">
        <f t="shared" si="12"/>
        <v>1</v>
      </c>
      <c r="AB29" s="82">
        <f t="shared" si="29"/>
        <v>0</v>
      </c>
      <c r="AC29" s="11">
        <f t="shared" si="30"/>
        <v>0</v>
      </c>
      <c r="AD29" s="81">
        <f t="shared" si="31"/>
        <v>0</v>
      </c>
      <c r="AE29" s="11">
        <f t="shared" si="13"/>
        <v>0</v>
      </c>
      <c r="AF29" s="11">
        <f t="shared" si="14"/>
        <v>0</v>
      </c>
      <c r="AG29" s="11">
        <f t="shared" si="23"/>
        <v>0</v>
      </c>
      <c r="AH29" s="81">
        <f t="shared" si="15"/>
        <v>0</v>
      </c>
      <c r="AI29" s="81">
        <f t="shared" si="16"/>
        <v>0</v>
      </c>
      <c r="AJ29" s="82">
        <f t="shared" si="17"/>
        <v>0</v>
      </c>
      <c r="AK29" s="117">
        <f t="shared" si="24"/>
        <v>0</v>
      </c>
      <c r="AL29" s="117">
        <f t="shared" si="18"/>
        <v>0</v>
      </c>
      <c r="AM29" s="57">
        <f>AK29*InputData!Q29</f>
        <v>0</v>
      </c>
      <c r="AN29" s="123">
        <f>AK29*LifeTable!G29*InputData!R29*EXP(-InputData!$BT$5*(B29-InputData!$B$1))</f>
        <v>0</v>
      </c>
      <c r="AO29" s="1026">
        <f>C29*(1-Q29)*LifeTable!G29</f>
        <v>0</v>
      </c>
      <c r="AP29" s="1027">
        <f>R29*LifeTable!G29</f>
        <v>0</v>
      </c>
      <c r="AQ29" s="1026">
        <f>T29*(1-AH29)*LifeTable!P29</f>
        <v>0</v>
      </c>
      <c r="AR29" s="708">
        <f>AI29*LifeTable!P29</f>
        <v>0</v>
      </c>
      <c r="AS29" s="1028">
        <f>(AQ29-AO29)*EXP(-InputData!$BT$6*(B29-InputData!$B$1))</f>
        <v>0</v>
      </c>
      <c r="AT29" s="58">
        <f>(AR29-AP29)*EXP(-InputData!$BT$6*(B29-InputData!$B$1))</f>
        <v>0</v>
      </c>
      <c r="AU29">
        <v>24</v>
      </c>
    </row>
    <row r="30" spans="1:47">
      <c r="A30" t="s">
        <v>13</v>
      </c>
      <c r="B30">
        <f t="shared" si="25"/>
        <v>122</v>
      </c>
      <c r="C30" s="80">
        <f>InputData!O30*InputData!BZ30</f>
        <v>0</v>
      </c>
      <c r="D30" s="81">
        <v>0</v>
      </c>
      <c r="E30" s="13">
        <f>InputData!P30*InputData!CE30</f>
        <v>0</v>
      </c>
      <c r="F30" s="90">
        <v>0</v>
      </c>
      <c r="G30" s="82">
        <f t="shared" si="0"/>
        <v>0</v>
      </c>
      <c r="H30" s="81">
        <f t="shared" si="19"/>
        <v>0</v>
      </c>
      <c r="I30" s="81">
        <f t="shared" si="1"/>
        <v>1</v>
      </c>
      <c r="J30" s="81">
        <f t="shared" si="2"/>
        <v>1</v>
      </c>
      <c r="K30" s="82">
        <f t="shared" si="26"/>
        <v>0</v>
      </c>
      <c r="L30" s="11">
        <f t="shared" si="27"/>
        <v>0</v>
      </c>
      <c r="M30" s="81">
        <f t="shared" si="28"/>
        <v>0</v>
      </c>
      <c r="N30" s="11">
        <f t="shared" si="3"/>
        <v>0</v>
      </c>
      <c r="O30" s="11">
        <f t="shared" si="4"/>
        <v>0</v>
      </c>
      <c r="P30" s="11">
        <f t="shared" si="20"/>
        <v>0</v>
      </c>
      <c r="Q30" s="81">
        <f t="shared" si="5"/>
        <v>0</v>
      </c>
      <c r="R30" s="90">
        <f t="shared" si="6"/>
        <v>0</v>
      </c>
      <c r="S30" s="503">
        <f>(Exposure!BL31-1)*InputData!CH30+1</f>
        <v>1</v>
      </c>
      <c r="T30" s="89">
        <f t="shared" si="21"/>
        <v>0</v>
      </c>
      <c r="U30" s="10">
        <f t="shared" si="7"/>
        <v>0</v>
      </c>
      <c r="V30" s="10">
        <f t="shared" si="8"/>
        <v>0</v>
      </c>
      <c r="W30" s="91">
        <f t="shared" si="9"/>
        <v>0</v>
      </c>
      <c r="X30" s="81">
        <f t="shared" si="10"/>
        <v>0</v>
      </c>
      <c r="Y30" s="81">
        <f t="shared" si="22"/>
        <v>0</v>
      </c>
      <c r="Z30" s="81">
        <f t="shared" si="11"/>
        <v>1</v>
      </c>
      <c r="AA30" s="81">
        <f t="shared" si="12"/>
        <v>1</v>
      </c>
      <c r="AB30" s="82">
        <f t="shared" si="29"/>
        <v>0</v>
      </c>
      <c r="AC30" s="11">
        <f t="shared" si="30"/>
        <v>0</v>
      </c>
      <c r="AD30" s="81">
        <f t="shared" si="31"/>
        <v>0</v>
      </c>
      <c r="AE30" s="11">
        <f t="shared" si="13"/>
        <v>0</v>
      </c>
      <c r="AF30" s="11">
        <f t="shared" si="14"/>
        <v>0</v>
      </c>
      <c r="AG30" s="11">
        <f t="shared" si="23"/>
        <v>0</v>
      </c>
      <c r="AH30" s="81">
        <f t="shared" si="15"/>
        <v>0</v>
      </c>
      <c r="AI30" s="81">
        <f t="shared" si="16"/>
        <v>0</v>
      </c>
      <c r="AJ30" s="82">
        <f t="shared" si="17"/>
        <v>0</v>
      </c>
      <c r="AK30" s="117">
        <f t="shared" si="24"/>
        <v>0</v>
      </c>
      <c r="AL30" s="117">
        <f t="shared" si="18"/>
        <v>0</v>
      </c>
      <c r="AM30" s="57">
        <f>AK30*InputData!Q30</f>
        <v>0</v>
      </c>
      <c r="AN30" s="123">
        <f>AK30*LifeTable!G30*InputData!R30*EXP(-InputData!$BT$5*(B30-InputData!$B$1))</f>
        <v>0</v>
      </c>
      <c r="AO30" s="1026">
        <f>C30*(1-Q30)*LifeTable!G30</f>
        <v>0</v>
      </c>
      <c r="AP30" s="1027">
        <f>R30*LifeTable!G30</f>
        <v>0</v>
      </c>
      <c r="AQ30" s="1026">
        <f>T30*(1-AH30)*LifeTable!P30</f>
        <v>0</v>
      </c>
      <c r="AR30" s="708">
        <f>AI30*LifeTable!P30</f>
        <v>0</v>
      </c>
      <c r="AS30" s="1028">
        <f>(AQ30-AO30)*EXP(-InputData!$BT$6*(B30-InputData!$B$1))</f>
        <v>0</v>
      </c>
      <c r="AT30" s="58">
        <f>(AR30-AP30)*EXP(-InputData!$BT$6*(B30-InputData!$B$1))</f>
        <v>0</v>
      </c>
      <c r="AU30">
        <v>25</v>
      </c>
    </row>
    <row r="31" spans="1:47">
      <c r="A31" t="s">
        <v>13</v>
      </c>
      <c r="B31">
        <f t="shared" si="25"/>
        <v>123</v>
      </c>
      <c r="C31" s="80">
        <f>InputData!O31*InputData!BZ31</f>
        <v>0</v>
      </c>
      <c r="D31" s="81">
        <v>0</v>
      </c>
      <c r="E31" s="13">
        <f>InputData!P31*InputData!CE31</f>
        <v>0</v>
      </c>
      <c r="F31" s="90">
        <v>0</v>
      </c>
      <c r="G31" s="82">
        <f t="shared" si="0"/>
        <v>0</v>
      </c>
      <c r="H31" s="81">
        <f t="shared" si="19"/>
        <v>0</v>
      </c>
      <c r="I31" s="81">
        <f t="shared" si="1"/>
        <v>1</v>
      </c>
      <c r="J31" s="81">
        <f t="shared" si="2"/>
        <v>1</v>
      </c>
      <c r="K31" s="82">
        <f t="shared" si="26"/>
        <v>0</v>
      </c>
      <c r="L31" s="11">
        <f t="shared" si="27"/>
        <v>0</v>
      </c>
      <c r="M31" s="81">
        <f t="shared" si="28"/>
        <v>0</v>
      </c>
      <c r="N31" s="11">
        <f t="shared" si="3"/>
        <v>0</v>
      </c>
      <c r="O31" s="11">
        <f t="shared" si="4"/>
        <v>0</v>
      </c>
      <c r="P31" s="11">
        <f t="shared" si="20"/>
        <v>0</v>
      </c>
      <c r="Q31" s="81">
        <f t="shared" si="5"/>
        <v>0</v>
      </c>
      <c r="R31" s="90">
        <f t="shared" si="6"/>
        <v>0</v>
      </c>
      <c r="S31" s="503">
        <f>(Exposure!BL32-1)*InputData!CH31+1</f>
        <v>1</v>
      </c>
      <c r="T31" s="89">
        <f t="shared" si="21"/>
        <v>0</v>
      </c>
      <c r="U31" s="10">
        <f t="shared" si="7"/>
        <v>0</v>
      </c>
      <c r="V31" s="10">
        <f t="shared" si="8"/>
        <v>0</v>
      </c>
      <c r="W31" s="91">
        <f t="shared" si="9"/>
        <v>0</v>
      </c>
      <c r="X31" s="81">
        <f t="shared" si="10"/>
        <v>0</v>
      </c>
      <c r="Y31" s="81">
        <f t="shared" si="22"/>
        <v>0</v>
      </c>
      <c r="Z31" s="81">
        <f t="shared" si="11"/>
        <v>1</v>
      </c>
      <c r="AA31" s="81">
        <f t="shared" si="12"/>
        <v>1</v>
      </c>
      <c r="AB31" s="82">
        <f t="shared" si="29"/>
        <v>0</v>
      </c>
      <c r="AC31" s="11">
        <f t="shared" si="30"/>
        <v>0</v>
      </c>
      <c r="AD31" s="81">
        <f t="shared" si="31"/>
        <v>0</v>
      </c>
      <c r="AE31" s="11">
        <f t="shared" si="13"/>
        <v>0</v>
      </c>
      <c r="AF31" s="11">
        <f t="shared" si="14"/>
        <v>0</v>
      </c>
      <c r="AG31" s="11">
        <f t="shared" si="23"/>
        <v>0</v>
      </c>
      <c r="AH31" s="81">
        <f t="shared" si="15"/>
        <v>0</v>
      </c>
      <c r="AI31" s="81">
        <f t="shared" si="16"/>
        <v>0</v>
      </c>
      <c r="AJ31" s="82">
        <f t="shared" si="17"/>
        <v>0</v>
      </c>
      <c r="AK31" s="117">
        <f t="shared" si="24"/>
        <v>0</v>
      </c>
      <c r="AL31" s="117">
        <f t="shared" si="18"/>
        <v>0</v>
      </c>
      <c r="AM31" s="57">
        <f>AK31*InputData!Q31</f>
        <v>0</v>
      </c>
      <c r="AN31" s="123">
        <f>AK31*LifeTable!G31*InputData!R31*EXP(-InputData!$BT$5*(B31-InputData!$B$1))</f>
        <v>0</v>
      </c>
      <c r="AO31" s="1026">
        <f>C31*(1-Q31)*LifeTable!G31</f>
        <v>0</v>
      </c>
      <c r="AP31" s="1027">
        <f>R31*LifeTable!G31</f>
        <v>0</v>
      </c>
      <c r="AQ31" s="1026">
        <f>T31*(1-AH31)*LifeTable!P31</f>
        <v>0</v>
      </c>
      <c r="AR31" s="708">
        <f>AI31*LifeTable!P31</f>
        <v>0</v>
      </c>
      <c r="AS31" s="1028">
        <f>(AQ31-AO31)*EXP(-InputData!$BT$6*(B31-InputData!$B$1))</f>
        <v>0</v>
      </c>
      <c r="AT31" s="58">
        <f>(AR31-AP31)*EXP(-InputData!$BT$6*(B31-InputData!$B$1))</f>
        <v>0</v>
      </c>
      <c r="AU31">
        <v>26</v>
      </c>
    </row>
    <row r="32" spans="1:47">
      <c r="A32" t="s">
        <v>13</v>
      </c>
      <c r="B32">
        <f t="shared" si="25"/>
        <v>124</v>
      </c>
      <c r="C32" s="80">
        <f>InputData!O32*InputData!BZ32</f>
        <v>0</v>
      </c>
      <c r="D32" s="81">
        <v>0</v>
      </c>
      <c r="E32" s="13">
        <f>InputData!P32*InputData!CE32</f>
        <v>0</v>
      </c>
      <c r="F32" s="90">
        <v>0</v>
      </c>
      <c r="G32" s="82">
        <f t="shared" si="0"/>
        <v>0</v>
      </c>
      <c r="H32" s="81">
        <f t="shared" si="19"/>
        <v>0</v>
      </c>
      <c r="I32" s="81">
        <f t="shared" si="1"/>
        <v>1</v>
      </c>
      <c r="J32" s="81">
        <f t="shared" si="2"/>
        <v>1</v>
      </c>
      <c r="K32" s="82">
        <f t="shared" si="26"/>
        <v>0</v>
      </c>
      <c r="L32" s="11">
        <f t="shared" si="27"/>
        <v>0</v>
      </c>
      <c r="M32" s="81">
        <f t="shared" si="28"/>
        <v>0</v>
      </c>
      <c r="N32" s="11">
        <f t="shared" si="3"/>
        <v>0</v>
      </c>
      <c r="O32" s="11">
        <f t="shared" si="4"/>
        <v>0</v>
      </c>
      <c r="P32" s="11">
        <f t="shared" si="20"/>
        <v>0</v>
      </c>
      <c r="Q32" s="81">
        <f t="shared" si="5"/>
        <v>0</v>
      </c>
      <c r="R32" s="90">
        <f t="shared" si="6"/>
        <v>0</v>
      </c>
      <c r="S32" s="503">
        <f>(Exposure!BL33-1)*InputData!CH32+1</f>
        <v>1</v>
      </c>
      <c r="T32" s="89">
        <f t="shared" si="21"/>
        <v>0</v>
      </c>
      <c r="U32" s="10">
        <f t="shared" si="7"/>
        <v>0</v>
      </c>
      <c r="V32" s="10">
        <f t="shared" si="8"/>
        <v>0</v>
      </c>
      <c r="W32" s="91">
        <f t="shared" si="9"/>
        <v>0</v>
      </c>
      <c r="X32" s="81">
        <f t="shared" si="10"/>
        <v>0</v>
      </c>
      <c r="Y32" s="81">
        <f t="shared" si="22"/>
        <v>0</v>
      </c>
      <c r="Z32" s="81">
        <f t="shared" si="11"/>
        <v>1</v>
      </c>
      <c r="AA32" s="81">
        <f t="shared" si="12"/>
        <v>1</v>
      </c>
      <c r="AB32" s="82">
        <f t="shared" si="29"/>
        <v>0</v>
      </c>
      <c r="AC32" s="11">
        <f t="shared" si="30"/>
        <v>0</v>
      </c>
      <c r="AD32" s="81">
        <f t="shared" si="31"/>
        <v>0</v>
      </c>
      <c r="AE32" s="11">
        <f t="shared" si="13"/>
        <v>0</v>
      </c>
      <c r="AF32" s="11">
        <f t="shared" si="14"/>
        <v>0</v>
      </c>
      <c r="AG32" s="11">
        <f t="shared" si="23"/>
        <v>0</v>
      </c>
      <c r="AH32" s="81">
        <f t="shared" si="15"/>
        <v>0</v>
      </c>
      <c r="AI32" s="81">
        <f t="shared" si="16"/>
        <v>0</v>
      </c>
      <c r="AJ32" s="82">
        <f t="shared" si="17"/>
        <v>0</v>
      </c>
      <c r="AK32" s="117">
        <f t="shared" si="24"/>
        <v>0</v>
      </c>
      <c r="AL32" s="117">
        <f t="shared" si="18"/>
        <v>0</v>
      </c>
      <c r="AM32" s="57">
        <f>AK32*InputData!Q32</f>
        <v>0</v>
      </c>
      <c r="AN32" s="123">
        <f>AK32*LifeTable!G32*InputData!R32*EXP(-InputData!$BT$5*(B32-InputData!$B$1))</f>
        <v>0</v>
      </c>
      <c r="AO32" s="1026">
        <f>C32*(1-Q32)*LifeTable!G32</f>
        <v>0</v>
      </c>
      <c r="AP32" s="1027">
        <f>R32*LifeTable!G32</f>
        <v>0</v>
      </c>
      <c r="AQ32" s="1026">
        <f>T32*(1-AH32)*LifeTable!P32</f>
        <v>0</v>
      </c>
      <c r="AR32" s="708">
        <f>AI32*LifeTable!P32</f>
        <v>0</v>
      </c>
      <c r="AS32" s="1028">
        <f>(AQ32-AO32)*EXP(-InputData!$BT$6*(B32-InputData!$B$1))</f>
        <v>0</v>
      </c>
      <c r="AT32" s="58">
        <f>(AR32-AP32)*EXP(-InputData!$BT$6*(B32-InputData!$B$1))</f>
        <v>0</v>
      </c>
      <c r="AU32">
        <v>27</v>
      </c>
    </row>
    <row r="33" spans="1:47">
      <c r="A33" t="s">
        <v>13</v>
      </c>
      <c r="B33">
        <f t="shared" si="25"/>
        <v>125</v>
      </c>
      <c r="C33" s="80">
        <f>InputData!O33*InputData!BZ33</f>
        <v>0</v>
      </c>
      <c r="D33" s="81">
        <v>0</v>
      </c>
      <c r="E33" s="13">
        <f>InputData!P33*InputData!CE33</f>
        <v>0</v>
      </c>
      <c r="F33" s="90">
        <v>0</v>
      </c>
      <c r="G33" s="82">
        <f t="shared" si="0"/>
        <v>0</v>
      </c>
      <c r="H33" s="81">
        <f t="shared" si="19"/>
        <v>0</v>
      </c>
      <c r="I33" s="81">
        <f t="shared" si="1"/>
        <v>1</v>
      </c>
      <c r="J33" s="81">
        <f t="shared" si="2"/>
        <v>1</v>
      </c>
      <c r="K33" s="82">
        <f t="shared" si="26"/>
        <v>0</v>
      </c>
      <c r="L33" s="11">
        <f t="shared" si="27"/>
        <v>0</v>
      </c>
      <c r="M33" s="81">
        <f t="shared" si="28"/>
        <v>0</v>
      </c>
      <c r="N33" s="11">
        <f t="shared" si="3"/>
        <v>0</v>
      </c>
      <c r="O33" s="11">
        <f t="shared" si="4"/>
        <v>0</v>
      </c>
      <c r="P33" s="11">
        <f t="shared" si="20"/>
        <v>0</v>
      </c>
      <c r="Q33" s="81">
        <f t="shared" si="5"/>
        <v>0</v>
      </c>
      <c r="R33" s="90">
        <f t="shared" si="6"/>
        <v>0</v>
      </c>
      <c r="S33" s="503">
        <f>(Exposure!BL34-1)*InputData!CH33+1</f>
        <v>1</v>
      </c>
      <c r="T33" s="89">
        <f t="shared" si="21"/>
        <v>0</v>
      </c>
      <c r="U33" s="10">
        <f t="shared" si="7"/>
        <v>0</v>
      </c>
      <c r="V33" s="10">
        <f t="shared" si="8"/>
        <v>0</v>
      </c>
      <c r="W33" s="91">
        <f t="shared" si="9"/>
        <v>0</v>
      </c>
      <c r="X33" s="81">
        <f t="shared" si="10"/>
        <v>0</v>
      </c>
      <c r="Y33" s="81">
        <f t="shared" si="22"/>
        <v>0</v>
      </c>
      <c r="Z33" s="81">
        <f t="shared" si="11"/>
        <v>1</v>
      </c>
      <c r="AA33" s="81">
        <f t="shared" si="12"/>
        <v>1</v>
      </c>
      <c r="AB33" s="82">
        <f t="shared" si="29"/>
        <v>0</v>
      </c>
      <c r="AC33" s="11">
        <f t="shared" si="30"/>
        <v>0</v>
      </c>
      <c r="AD33" s="81">
        <f t="shared" si="31"/>
        <v>0</v>
      </c>
      <c r="AE33" s="11">
        <f t="shared" si="13"/>
        <v>0</v>
      </c>
      <c r="AF33" s="11">
        <f t="shared" si="14"/>
        <v>0</v>
      </c>
      <c r="AG33" s="11">
        <f t="shared" si="23"/>
        <v>0</v>
      </c>
      <c r="AH33" s="81">
        <f t="shared" si="15"/>
        <v>0</v>
      </c>
      <c r="AI33" s="81">
        <f t="shared" si="16"/>
        <v>0</v>
      </c>
      <c r="AJ33" s="82">
        <f t="shared" si="17"/>
        <v>0</v>
      </c>
      <c r="AK33" s="117">
        <f t="shared" si="24"/>
        <v>0</v>
      </c>
      <c r="AL33" s="117">
        <f t="shared" si="18"/>
        <v>0</v>
      </c>
      <c r="AM33" s="57">
        <f>AK33*InputData!Q33</f>
        <v>0</v>
      </c>
      <c r="AN33" s="123">
        <f>AK33*LifeTable!G33*InputData!R33*EXP(-InputData!$BT$5*(B33-InputData!$B$1))</f>
        <v>0</v>
      </c>
      <c r="AO33" s="1026">
        <f>C33*(1-Q33)*LifeTable!G33</f>
        <v>0</v>
      </c>
      <c r="AP33" s="1027">
        <f>R33*LifeTable!G33</f>
        <v>0</v>
      </c>
      <c r="AQ33" s="1026">
        <f>T33*(1-AH33)*LifeTable!P33</f>
        <v>0</v>
      </c>
      <c r="AR33" s="708">
        <f>AI33*LifeTable!P33</f>
        <v>0</v>
      </c>
      <c r="AS33" s="1028">
        <f>(AQ33-AO33)*EXP(-InputData!$BT$6*(B33-InputData!$B$1))</f>
        <v>0</v>
      </c>
      <c r="AT33" s="58">
        <f>(AR33-AP33)*EXP(-InputData!$BT$6*(B33-InputData!$B$1))</f>
        <v>0</v>
      </c>
      <c r="AU33">
        <v>28</v>
      </c>
    </row>
    <row r="34" spans="1:47">
      <c r="A34" t="s">
        <v>13</v>
      </c>
      <c r="B34">
        <f t="shared" si="25"/>
        <v>126</v>
      </c>
      <c r="C34" s="80">
        <f>InputData!O34*InputData!BZ34</f>
        <v>0</v>
      </c>
      <c r="D34" s="81">
        <v>0</v>
      </c>
      <c r="E34" s="13">
        <f>InputData!P34*InputData!CE34</f>
        <v>0</v>
      </c>
      <c r="F34" s="90">
        <v>0</v>
      </c>
      <c r="G34" s="82">
        <f t="shared" si="0"/>
        <v>0</v>
      </c>
      <c r="H34" s="81">
        <f t="shared" si="19"/>
        <v>0</v>
      </c>
      <c r="I34" s="81">
        <f t="shared" si="1"/>
        <v>1</v>
      </c>
      <c r="J34" s="81">
        <f t="shared" si="2"/>
        <v>1</v>
      </c>
      <c r="K34" s="82">
        <f t="shared" si="26"/>
        <v>0</v>
      </c>
      <c r="L34" s="11">
        <f t="shared" si="27"/>
        <v>0</v>
      </c>
      <c r="M34" s="81">
        <f t="shared" si="28"/>
        <v>0</v>
      </c>
      <c r="N34" s="11">
        <f t="shared" si="3"/>
        <v>0</v>
      </c>
      <c r="O34" s="11">
        <f t="shared" si="4"/>
        <v>0</v>
      </c>
      <c r="P34" s="11">
        <f t="shared" si="20"/>
        <v>0</v>
      </c>
      <c r="Q34" s="81">
        <f t="shared" si="5"/>
        <v>0</v>
      </c>
      <c r="R34" s="90">
        <f t="shared" si="6"/>
        <v>0</v>
      </c>
      <c r="S34" s="503">
        <f>(Exposure!BL35-1)*InputData!CH34+1</f>
        <v>1</v>
      </c>
      <c r="T34" s="89">
        <f t="shared" si="21"/>
        <v>0</v>
      </c>
      <c r="U34" s="10">
        <f t="shared" si="7"/>
        <v>0</v>
      </c>
      <c r="V34" s="10">
        <f t="shared" si="8"/>
        <v>0</v>
      </c>
      <c r="W34" s="91">
        <f t="shared" si="9"/>
        <v>0</v>
      </c>
      <c r="X34" s="81">
        <f t="shared" si="10"/>
        <v>0</v>
      </c>
      <c r="Y34" s="81">
        <f t="shared" si="22"/>
        <v>0</v>
      </c>
      <c r="Z34" s="81">
        <f t="shared" si="11"/>
        <v>1</v>
      </c>
      <c r="AA34" s="81">
        <f t="shared" si="12"/>
        <v>1</v>
      </c>
      <c r="AB34" s="82">
        <f t="shared" si="29"/>
        <v>0</v>
      </c>
      <c r="AC34" s="11">
        <f t="shared" si="30"/>
        <v>0</v>
      </c>
      <c r="AD34" s="81">
        <f t="shared" si="31"/>
        <v>0</v>
      </c>
      <c r="AE34" s="11">
        <f t="shared" si="13"/>
        <v>0</v>
      </c>
      <c r="AF34" s="11">
        <f t="shared" si="14"/>
        <v>0</v>
      </c>
      <c r="AG34" s="11">
        <f t="shared" si="23"/>
        <v>0</v>
      </c>
      <c r="AH34" s="81">
        <f t="shared" si="15"/>
        <v>0</v>
      </c>
      <c r="AI34" s="81">
        <f t="shared" si="16"/>
        <v>0</v>
      </c>
      <c r="AJ34" s="82">
        <f t="shared" si="17"/>
        <v>0</v>
      </c>
      <c r="AK34" s="117">
        <f t="shared" si="24"/>
        <v>0</v>
      </c>
      <c r="AL34" s="117">
        <f t="shared" si="18"/>
        <v>0</v>
      </c>
      <c r="AM34" s="57">
        <f>AK34*InputData!Q34</f>
        <v>0</v>
      </c>
      <c r="AN34" s="123">
        <f>AK34*LifeTable!G34*InputData!R34*EXP(-InputData!$BT$5*(B34-InputData!$B$1))</f>
        <v>0</v>
      </c>
      <c r="AO34" s="1026">
        <f>C34*(1-Q34)*LifeTable!G34</f>
        <v>0</v>
      </c>
      <c r="AP34" s="1027">
        <f>R34*LifeTable!G34</f>
        <v>0</v>
      </c>
      <c r="AQ34" s="1026">
        <f>T34*(1-AH34)*LifeTable!P34</f>
        <v>0</v>
      </c>
      <c r="AR34" s="708">
        <f>AI34*LifeTable!P34</f>
        <v>0</v>
      </c>
      <c r="AS34" s="1028">
        <f>(AQ34-AO34)*EXP(-InputData!$BT$6*(B34-InputData!$B$1))</f>
        <v>0</v>
      </c>
      <c r="AT34" s="58">
        <f>(AR34-AP34)*EXP(-InputData!$BT$6*(B34-InputData!$B$1))</f>
        <v>0</v>
      </c>
      <c r="AU34">
        <v>29</v>
      </c>
    </row>
    <row r="35" spans="1:47">
      <c r="A35" t="s">
        <v>13</v>
      </c>
      <c r="B35">
        <f t="shared" si="25"/>
        <v>127</v>
      </c>
      <c r="C35" s="80">
        <f>InputData!O35*InputData!BZ35</f>
        <v>0</v>
      </c>
      <c r="D35" s="81">
        <v>0</v>
      </c>
      <c r="E35" s="13">
        <f>InputData!P35*InputData!CE35</f>
        <v>0</v>
      </c>
      <c r="F35" s="90">
        <v>0</v>
      </c>
      <c r="G35" s="82">
        <f t="shared" si="0"/>
        <v>0</v>
      </c>
      <c r="H35" s="81">
        <f t="shared" si="19"/>
        <v>0</v>
      </c>
      <c r="I35" s="81">
        <f t="shared" si="1"/>
        <v>1</v>
      </c>
      <c r="J35" s="81">
        <f t="shared" si="2"/>
        <v>1</v>
      </c>
      <c r="K35" s="82">
        <f t="shared" si="26"/>
        <v>0</v>
      </c>
      <c r="L35" s="11">
        <f t="shared" si="27"/>
        <v>0</v>
      </c>
      <c r="M35" s="81">
        <f t="shared" si="28"/>
        <v>0</v>
      </c>
      <c r="N35" s="11">
        <f t="shared" si="3"/>
        <v>0</v>
      </c>
      <c r="O35" s="11">
        <f t="shared" si="4"/>
        <v>0</v>
      </c>
      <c r="P35" s="11">
        <f t="shared" si="20"/>
        <v>0</v>
      </c>
      <c r="Q35" s="81">
        <f t="shared" si="5"/>
        <v>0</v>
      </c>
      <c r="R35" s="90">
        <f t="shared" si="6"/>
        <v>0</v>
      </c>
      <c r="S35" s="503">
        <f>(Exposure!BL36-1)*InputData!CH35+1</f>
        <v>1</v>
      </c>
      <c r="T35" s="89">
        <f t="shared" si="21"/>
        <v>0</v>
      </c>
      <c r="U35" s="10">
        <f t="shared" si="7"/>
        <v>0</v>
      </c>
      <c r="V35" s="10">
        <f t="shared" si="8"/>
        <v>0</v>
      </c>
      <c r="W35" s="91">
        <f t="shared" si="9"/>
        <v>0</v>
      </c>
      <c r="X35" s="81">
        <f t="shared" si="10"/>
        <v>0</v>
      </c>
      <c r="Y35" s="81">
        <f t="shared" si="22"/>
        <v>0</v>
      </c>
      <c r="Z35" s="81">
        <f t="shared" si="11"/>
        <v>1</v>
      </c>
      <c r="AA35" s="81">
        <f t="shared" si="12"/>
        <v>1</v>
      </c>
      <c r="AB35" s="82">
        <f t="shared" si="29"/>
        <v>0</v>
      </c>
      <c r="AC35" s="11">
        <f t="shared" si="30"/>
        <v>0</v>
      </c>
      <c r="AD35" s="81">
        <f t="shared" si="31"/>
        <v>0</v>
      </c>
      <c r="AE35" s="11">
        <f t="shared" si="13"/>
        <v>0</v>
      </c>
      <c r="AF35" s="11">
        <f t="shared" si="14"/>
        <v>0</v>
      </c>
      <c r="AG35" s="11">
        <f t="shared" si="23"/>
        <v>0</v>
      </c>
      <c r="AH35" s="81">
        <f t="shared" si="15"/>
        <v>0</v>
      </c>
      <c r="AI35" s="81">
        <f t="shared" si="16"/>
        <v>0</v>
      </c>
      <c r="AJ35" s="82">
        <f t="shared" si="17"/>
        <v>0</v>
      </c>
      <c r="AK35" s="117">
        <f t="shared" si="24"/>
        <v>0</v>
      </c>
      <c r="AL35" s="117">
        <f t="shared" si="18"/>
        <v>0</v>
      </c>
      <c r="AM35" s="57">
        <f>AK35*InputData!Q35</f>
        <v>0</v>
      </c>
      <c r="AN35" s="123">
        <f>AK35*LifeTable!G35*InputData!R35*EXP(-InputData!$BT$5*(B35-InputData!$B$1))</f>
        <v>0</v>
      </c>
      <c r="AO35" s="1026">
        <f>C35*(1-Q35)*LifeTable!G35</f>
        <v>0</v>
      </c>
      <c r="AP35" s="1027">
        <f>R35*LifeTable!G35</f>
        <v>0</v>
      </c>
      <c r="AQ35" s="1026">
        <f>T35*(1-AH35)*LifeTable!P35</f>
        <v>0</v>
      </c>
      <c r="AR35" s="708">
        <f>AI35*LifeTable!P35</f>
        <v>0</v>
      </c>
      <c r="AS35" s="1028">
        <f>(AQ35-AO35)*EXP(-InputData!$BT$6*(B35-InputData!$B$1))</f>
        <v>0</v>
      </c>
      <c r="AT35" s="58">
        <f>(AR35-AP35)*EXP(-InputData!$BT$6*(B35-InputData!$B$1))</f>
        <v>0</v>
      </c>
      <c r="AU35">
        <v>30</v>
      </c>
    </row>
    <row r="36" spans="1:47">
      <c r="A36" t="s">
        <v>13</v>
      </c>
      <c r="B36">
        <f t="shared" si="25"/>
        <v>128</v>
      </c>
      <c r="C36" s="80">
        <f>InputData!O36*InputData!BZ36</f>
        <v>0</v>
      </c>
      <c r="D36" s="81">
        <v>0</v>
      </c>
      <c r="E36" s="13">
        <f>InputData!P36*InputData!CE36</f>
        <v>0</v>
      </c>
      <c r="F36" s="90">
        <v>0</v>
      </c>
      <c r="G36" s="82">
        <f t="shared" si="0"/>
        <v>0</v>
      </c>
      <c r="H36" s="81">
        <f t="shared" si="19"/>
        <v>0</v>
      </c>
      <c r="I36" s="81">
        <f t="shared" si="1"/>
        <v>1</v>
      </c>
      <c r="J36" s="81">
        <f t="shared" si="2"/>
        <v>1</v>
      </c>
      <c r="K36" s="82">
        <f t="shared" si="26"/>
        <v>0</v>
      </c>
      <c r="L36" s="11">
        <f t="shared" si="27"/>
        <v>0</v>
      </c>
      <c r="M36" s="81">
        <f t="shared" si="28"/>
        <v>0</v>
      </c>
      <c r="N36" s="11">
        <f t="shared" si="3"/>
        <v>0</v>
      </c>
      <c r="O36" s="11">
        <f t="shared" si="4"/>
        <v>0</v>
      </c>
      <c r="P36" s="11">
        <f t="shared" si="20"/>
        <v>0</v>
      </c>
      <c r="Q36" s="81">
        <f t="shared" si="5"/>
        <v>0</v>
      </c>
      <c r="R36" s="90">
        <f t="shared" si="6"/>
        <v>0</v>
      </c>
      <c r="S36" s="503">
        <f>(Exposure!BL37-1)*InputData!CH36+1</f>
        <v>1</v>
      </c>
      <c r="T36" s="89">
        <f t="shared" si="21"/>
        <v>0</v>
      </c>
      <c r="U36" s="10">
        <f t="shared" si="7"/>
        <v>0</v>
      </c>
      <c r="V36" s="10">
        <f t="shared" si="8"/>
        <v>0</v>
      </c>
      <c r="W36" s="91">
        <f t="shared" si="9"/>
        <v>0</v>
      </c>
      <c r="X36" s="81">
        <f t="shared" si="10"/>
        <v>0</v>
      </c>
      <c r="Y36" s="81">
        <f t="shared" si="22"/>
        <v>0</v>
      </c>
      <c r="Z36" s="81">
        <f t="shared" si="11"/>
        <v>1</v>
      </c>
      <c r="AA36" s="81">
        <f t="shared" si="12"/>
        <v>1</v>
      </c>
      <c r="AB36" s="82">
        <f t="shared" si="29"/>
        <v>0</v>
      </c>
      <c r="AC36" s="11">
        <f t="shared" si="30"/>
        <v>0</v>
      </c>
      <c r="AD36" s="81">
        <f t="shared" si="31"/>
        <v>0</v>
      </c>
      <c r="AE36" s="11">
        <f t="shared" si="13"/>
        <v>0</v>
      </c>
      <c r="AF36" s="11">
        <f t="shared" si="14"/>
        <v>0</v>
      </c>
      <c r="AG36" s="11">
        <f t="shared" si="23"/>
        <v>0</v>
      </c>
      <c r="AH36" s="81">
        <f t="shared" si="15"/>
        <v>0</v>
      </c>
      <c r="AI36" s="81">
        <f t="shared" si="16"/>
        <v>0</v>
      </c>
      <c r="AJ36" s="82">
        <f t="shared" si="17"/>
        <v>0</v>
      </c>
      <c r="AK36" s="117">
        <f t="shared" si="24"/>
        <v>0</v>
      </c>
      <c r="AL36" s="117">
        <f t="shared" si="18"/>
        <v>0</v>
      </c>
      <c r="AM36" s="57">
        <f>AK36*InputData!Q36</f>
        <v>0</v>
      </c>
      <c r="AN36" s="123">
        <f>AK36*LifeTable!G36*InputData!R36*EXP(-InputData!$BT$5*(B36-InputData!$B$1))</f>
        <v>0</v>
      </c>
      <c r="AO36" s="1026">
        <f>C36*(1-Q36)*LifeTable!G36</f>
        <v>0</v>
      </c>
      <c r="AP36" s="1027">
        <f>R36*LifeTable!G36</f>
        <v>0</v>
      </c>
      <c r="AQ36" s="1026">
        <f>T36*(1-AH36)*LifeTable!P36</f>
        <v>0</v>
      </c>
      <c r="AR36" s="708">
        <f>AI36*LifeTable!P36</f>
        <v>0</v>
      </c>
      <c r="AS36" s="1028">
        <f>(AQ36-AO36)*EXP(-InputData!$BT$6*(B36-InputData!$B$1))</f>
        <v>0</v>
      </c>
      <c r="AT36" s="58">
        <f>(AR36-AP36)*EXP(-InputData!$BT$6*(B36-InputData!$B$1))</f>
        <v>0</v>
      </c>
      <c r="AU36">
        <v>31</v>
      </c>
    </row>
    <row r="37" spans="1:47">
      <c r="A37" t="s">
        <v>13</v>
      </c>
      <c r="B37">
        <f t="shared" si="25"/>
        <v>129</v>
      </c>
      <c r="C37" s="80">
        <f>InputData!O37*InputData!BZ37</f>
        <v>0</v>
      </c>
      <c r="D37" s="81">
        <v>0</v>
      </c>
      <c r="E37" s="13">
        <f>InputData!P37*InputData!CE37</f>
        <v>0</v>
      </c>
      <c r="F37" s="90">
        <v>0</v>
      </c>
      <c r="G37" s="82">
        <f t="shared" si="0"/>
        <v>0</v>
      </c>
      <c r="H37" s="81">
        <f t="shared" si="19"/>
        <v>0</v>
      </c>
      <c r="I37" s="81">
        <f t="shared" si="1"/>
        <v>1</v>
      </c>
      <c r="J37" s="81">
        <f t="shared" si="2"/>
        <v>1</v>
      </c>
      <c r="K37" s="82">
        <f t="shared" si="26"/>
        <v>0</v>
      </c>
      <c r="L37" s="11">
        <f t="shared" si="27"/>
        <v>0</v>
      </c>
      <c r="M37" s="81">
        <f t="shared" si="28"/>
        <v>0</v>
      </c>
      <c r="N37" s="11">
        <f t="shared" si="3"/>
        <v>0</v>
      </c>
      <c r="O37" s="11">
        <f t="shared" si="4"/>
        <v>0</v>
      </c>
      <c r="P37" s="11">
        <f t="shared" si="20"/>
        <v>0</v>
      </c>
      <c r="Q37" s="81">
        <f t="shared" ref="Q37:Q68" si="32">IF(ISERROR(0.5*(L37+L38)/P37),0,0.5*(L37+L38)/P37)</f>
        <v>0</v>
      </c>
      <c r="R37" s="90">
        <f t="shared" ref="R37:R68" si="33">IF(ISERROR((M38-M37)/P37),0,(M38-M37)/P37)</f>
        <v>0</v>
      </c>
      <c r="S37" s="503">
        <f>(Exposure!BL38-1)*InputData!CH37+1</f>
        <v>1</v>
      </c>
      <c r="T37" s="89">
        <f t="shared" si="21"/>
        <v>0</v>
      </c>
      <c r="U37" s="10">
        <f t="shared" si="7"/>
        <v>0</v>
      </c>
      <c r="V37" s="10">
        <f t="shared" si="8"/>
        <v>0</v>
      </c>
      <c r="W37" s="91">
        <f t="shared" si="9"/>
        <v>0</v>
      </c>
      <c r="X37" s="81">
        <f t="shared" si="10"/>
        <v>0</v>
      </c>
      <c r="Y37" s="81">
        <f t="shared" si="22"/>
        <v>0</v>
      </c>
      <c r="Z37" s="81">
        <f t="shared" si="11"/>
        <v>1</v>
      </c>
      <c r="AA37" s="81">
        <f t="shared" si="12"/>
        <v>1</v>
      </c>
      <c r="AB37" s="82">
        <f t="shared" si="29"/>
        <v>0</v>
      </c>
      <c r="AC37" s="11">
        <f t="shared" si="30"/>
        <v>0</v>
      </c>
      <c r="AD37" s="81">
        <f t="shared" si="31"/>
        <v>0</v>
      </c>
      <c r="AE37" s="11">
        <f t="shared" si="13"/>
        <v>0</v>
      </c>
      <c r="AF37" s="11">
        <f t="shared" si="14"/>
        <v>0</v>
      </c>
      <c r="AG37" s="11">
        <f t="shared" si="23"/>
        <v>0</v>
      </c>
      <c r="AH37" s="81">
        <f t="shared" ref="AH37:AH68" si="34">IF(ISERROR(0.5*(AC37+AC38)/AG37),0,0.5*(AC37+AC38)/AG37)</f>
        <v>0</v>
      </c>
      <c r="AI37" s="81">
        <f t="shared" ref="AI37:AI68" si="35">IF(ISERROR((AD38-AD37)/AG37),0,(AD38-AD37)/AG37)</f>
        <v>0</v>
      </c>
      <c r="AJ37" s="82">
        <f t="shared" si="17"/>
        <v>0</v>
      </c>
      <c r="AK37" s="117">
        <f t="shared" si="24"/>
        <v>0</v>
      </c>
      <c r="AL37" s="117">
        <f t="shared" si="18"/>
        <v>0</v>
      </c>
      <c r="AM37" s="57">
        <f>AK37*InputData!Q37</f>
        <v>0</v>
      </c>
      <c r="AN37" s="123">
        <f>AK37*LifeTable!G37*InputData!R37*EXP(-InputData!$BT$5*(B37-InputData!$B$1))</f>
        <v>0</v>
      </c>
      <c r="AO37" s="1026">
        <f>C37*(1-Q37)*LifeTable!G37</f>
        <v>0</v>
      </c>
      <c r="AP37" s="1027">
        <f>R37*LifeTable!G37</f>
        <v>0</v>
      </c>
      <c r="AQ37" s="1026">
        <f>T37*(1-AH37)*LifeTable!P37</f>
        <v>0</v>
      </c>
      <c r="AR37" s="708">
        <f>AI37*LifeTable!P37</f>
        <v>0</v>
      </c>
      <c r="AS37" s="1028">
        <f>(AQ37-AO37)*EXP(-InputData!$BT$6*(B37-InputData!$B$1))</f>
        <v>0</v>
      </c>
      <c r="AT37" s="58">
        <f>(AR37-AP37)*EXP(-InputData!$BT$6*(B37-InputData!$B$1))</f>
        <v>0</v>
      </c>
      <c r="AU37">
        <v>32</v>
      </c>
    </row>
    <row r="38" spans="1:47">
      <c r="A38" t="s">
        <v>13</v>
      </c>
      <c r="B38">
        <f t="shared" si="25"/>
        <v>130</v>
      </c>
      <c r="C38" s="80">
        <f>InputData!O38*InputData!BZ38</f>
        <v>0</v>
      </c>
      <c r="D38" s="81">
        <v>0</v>
      </c>
      <c r="E38" s="13">
        <f>InputData!P38*InputData!CE38</f>
        <v>0</v>
      </c>
      <c r="F38" s="90">
        <v>0</v>
      </c>
      <c r="G38" s="82">
        <f t="shared" si="0"/>
        <v>0</v>
      </c>
      <c r="H38" s="81">
        <f t="shared" si="19"/>
        <v>0</v>
      </c>
      <c r="I38" s="81">
        <f t="shared" si="1"/>
        <v>1</v>
      </c>
      <c r="J38" s="81">
        <f t="shared" si="2"/>
        <v>1</v>
      </c>
      <c r="K38" s="82">
        <f t="shared" si="26"/>
        <v>0</v>
      </c>
      <c r="L38" s="11">
        <f t="shared" si="27"/>
        <v>0</v>
      </c>
      <c r="M38" s="81">
        <f t="shared" si="28"/>
        <v>0</v>
      </c>
      <c r="N38" s="11">
        <f t="shared" si="3"/>
        <v>0</v>
      </c>
      <c r="O38" s="11">
        <f t="shared" si="4"/>
        <v>0</v>
      </c>
      <c r="P38" s="11">
        <f t="shared" si="20"/>
        <v>0</v>
      </c>
      <c r="Q38" s="81">
        <f t="shared" si="32"/>
        <v>0</v>
      </c>
      <c r="R38" s="90">
        <f t="shared" si="33"/>
        <v>0</v>
      </c>
      <c r="S38" s="503">
        <f>(Exposure!BL39-1)*InputData!CH38+1</f>
        <v>1</v>
      </c>
      <c r="T38" s="89">
        <f t="shared" si="21"/>
        <v>0</v>
      </c>
      <c r="U38" s="10">
        <f t="shared" si="7"/>
        <v>0</v>
      </c>
      <c r="V38" s="10">
        <f t="shared" si="8"/>
        <v>0</v>
      </c>
      <c r="W38" s="91">
        <f t="shared" si="9"/>
        <v>0</v>
      </c>
      <c r="X38" s="81">
        <f t="shared" si="10"/>
        <v>0</v>
      </c>
      <c r="Y38" s="81">
        <f t="shared" si="22"/>
        <v>0</v>
      </c>
      <c r="Z38" s="81">
        <f t="shared" si="11"/>
        <v>1</v>
      </c>
      <c r="AA38" s="81">
        <f t="shared" si="12"/>
        <v>1</v>
      </c>
      <c r="AB38" s="82">
        <f t="shared" si="29"/>
        <v>0</v>
      </c>
      <c r="AC38" s="11">
        <f t="shared" si="30"/>
        <v>0</v>
      </c>
      <c r="AD38" s="81">
        <f t="shared" si="31"/>
        <v>0</v>
      </c>
      <c r="AE38" s="11">
        <f t="shared" si="13"/>
        <v>0</v>
      </c>
      <c r="AF38" s="11">
        <f t="shared" si="14"/>
        <v>0</v>
      </c>
      <c r="AG38" s="11">
        <f t="shared" si="23"/>
        <v>0</v>
      </c>
      <c r="AH38" s="81">
        <f t="shared" si="34"/>
        <v>0</v>
      </c>
      <c r="AI38" s="81">
        <f t="shared" si="35"/>
        <v>0</v>
      </c>
      <c r="AJ38" s="82">
        <f t="shared" si="17"/>
        <v>0</v>
      </c>
      <c r="AK38" s="117">
        <f t="shared" si="24"/>
        <v>0</v>
      </c>
      <c r="AL38" s="117">
        <f t="shared" si="18"/>
        <v>0</v>
      </c>
      <c r="AM38" s="57">
        <f>AK38*InputData!Q38</f>
        <v>0</v>
      </c>
      <c r="AN38" s="123">
        <f>AK38*LifeTable!G38*InputData!R38*EXP(-InputData!$BT$5*(B38-InputData!$B$1))</f>
        <v>0</v>
      </c>
      <c r="AO38" s="1026">
        <f>C38*(1-Q38)*LifeTable!G38</f>
        <v>0</v>
      </c>
      <c r="AP38" s="1027">
        <f>R38*LifeTable!G38</f>
        <v>0</v>
      </c>
      <c r="AQ38" s="1026">
        <f>T38*(1-AH38)*LifeTable!P38</f>
        <v>0</v>
      </c>
      <c r="AR38" s="708">
        <f>AI38*LifeTable!P38</f>
        <v>0</v>
      </c>
      <c r="AS38" s="1028">
        <f>(AQ38-AO38)*EXP(-InputData!$BT$6*(B38-InputData!$B$1))</f>
        <v>0</v>
      </c>
      <c r="AT38" s="58">
        <f>(AR38-AP38)*EXP(-InputData!$BT$6*(B38-InputData!$B$1))</f>
        <v>0</v>
      </c>
      <c r="AU38">
        <v>33</v>
      </c>
    </row>
    <row r="39" spans="1:47">
      <c r="A39" t="s">
        <v>13</v>
      </c>
      <c r="B39">
        <f t="shared" si="25"/>
        <v>131</v>
      </c>
      <c r="C39" s="80">
        <f>InputData!O39*InputData!BZ39</f>
        <v>0</v>
      </c>
      <c r="D39" s="81">
        <v>0</v>
      </c>
      <c r="E39" s="13">
        <f>InputData!P39*InputData!CE39</f>
        <v>0</v>
      </c>
      <c r="F39" s="90">
        <v>0</v>
      </c>
      <c r="G39" s="82">
        <f t="shared" si="0"/>
        <v>0</v>
      </c>
      <c r="H39" s="81">
        <f t="shared" si="19"/>
        <v>0</v>
      </c>
      <c r="I39" s="81">
        <f t="shared" si="1"/>
        <v>1</v>
      </c>
      <c r="J39" s="81">
        <f t="shared" si="2"/>
        <v>1</v>
      </c>
      <c r="K39" s="82">
        <f t="shared" si="26"/>
        <v>0</v>
      </c>
      <c r="L39" s="11">
        <f t="shared" si="27"/>
        <v>0</v>
      </c>
      <c r="M39" s="81">
        <f t="shared" si="28"/>
        <v>0</v>
      </c>
      <c r="N39" s="11">
        <f t="shared" si="3"/>
        <v>0</v>
      </c>
      <c r="O39" s="11">
        <f t="shared" si="4"/>
        <v>0</v>
      </c>
      <c r="P39" s="11">
        <f t="shared" si="20"/>
        <v>0</v>
      </c>
      <c r="Q39" s="81">
        <f t="shared" si="32"/>
        <v>0</v>
      </c>
      <c r="R39" s="90">
        <f t="shared" si="33"/>
        <v>0</v>
      </c>
      <c r="S39" s="503">
        <f>(Exposure!BL40-1)*InputData!CH39+1</f>
        <v>1</v>
      </c>
      <c r="T39" s="89">
        <f t="shared" si="21"/>
        <v>0</v>
      </c>
      <c r="U39" s="10">
        <f t="shared" si="7"/>
        <v>0</v>
      </c>
      <c r="V39" s="10">
        <f t="shared" si="8"/>
        <v>0</v>
      </c>
      <c r="W39" s="91">
        <f t="shared" si="9"/>
        <v>0</v>
      </c>
      <c r="X39" s="81">
        <f t="shared" si="10"/>
        <v>0</v>
      </c>
      <c r="Y39" s="81">
        <f t="shared" si="22"/>
        <v>0</v>
      </c>
      <c r="Z39" s="81">
        <f t="shared" si="11"/>
        <v>1</v>
      </c>
      <c r="AA39" s="81">
        <f t="shared" si="12"/>
        <v>1</v>
      </c>
      <c r="AB39" s="82">
        <f t="shared" si="29"/>
        <v>0</v>
      </c>
      <c r="AC39" s="11">
        <f t="shared" si="30"/>
        <v>0</v>
      </c>
      <c r="AD39" s="81">
        <f t="shared" si="31"/>
        <v>0</v>
      </c>
      <c r="AE39" s="11">
        <f t="shared" si="13"/>
        <v>0</v>
      </c>
      <c r="AF39" s="11">
        <f t="shared" si="14"/>
        <v>0</v>
      </c>
      <c r="AG39" s="11">
        <f t="shared" si="23"/>
        <v>0</v>
      </c>
      <c r="AH39" s="81">
        <f t="shared" si="34"/>
        <v>0</v>
      </c>
      <c r="AI39" s="81">
        <f t="shared" si="35"/>
        <v>0</v>
      </c>
      <c r="AJ39" s="82">
        <f t="shared" si="17"/>
        <v>0</v>
      </c>
      <c r="AK39" s="117">
        <f t="shared" si="24"/>
        <v>0</v>
      </c>
      <c r="AL39" s="117">
        <f t="shared" si="18"/>
        <v>0</v>
      </c>
      <c r="AM39" s="57">
        <f>AK39*InputData!Q39</f>
        <v>0</v>
      </c>
      <c r="AN39" s="123">
        <f>AK39*LifeTable!G39*InputData!R39*EXP(-InputData!$BT$5*(B39-InputData!$B$1))</f>
        <v>0</v>
      </c>
      <c r="AO39" s="1026">
        <f>C39*(1-Q39)*LifeTable!G39</f>
        <v>0</v>
      </c>
      <c r="AP39" s="1027">
        <f>R39*LifeTable!G39</f>
        <v>0</v>
      </c>
      <c r="AQ39" s="1026">
        <f>T39*(1-AH39)*LifeTable!P39</f>
        <v>0</v>
      </c>
      <c r="AR39" s="708">
        <f>AI39*LifeTable!P39</f>
        <v>0</v>
      </c>
      <c r="AS39" s="1028">
        <f>(AQ39-AO39)*EXP(-InputData!$BT$6*(B39-InputData!$B$1))</f>
        <v>0</v>
      </c>
      <c r="AT39" s="58">
        <f>(AR39-AP39)*EXP(-InputData!$BT$6*(B39-InputData!$B$1))</f>
        <v>0</v>
      </c>
      <c r="AU39">
        <v>34</v>
      </c>
    </row>
    <row r="40" spans="1:47">
      <c r="A40" t="s">
        <v>13</v>
      </c>
      <c r="B40">
        <f t="shared" si="25"/>
        <v>132</v>
      </c>
      <c r="C40" s="80">
        <f>InputData!O40*InputData!BZ40</f>
        <v>0</v>
      </c>
      <c r="D40" s="81">
        <v>0</v>
      </c>
      <c r="E40" s="13">
        <f>InputData!P40*InputData!CE40</f>
        <v>0</v>
      </c>
      <c r="F40" s="90">
        <v>0</v>
      </c>
      <c r="G40" s="82">
        <f t="shared" si="0"/>
        <v>0</v>
      </c>
      <c r="H40" s="81">
        <f t="shared" si="19"/>
        <v>0</v>
      </c>
      <c r="I40" s="81">
        <f t="shared" si="1"/>
        <v>1</v>
      </c>
      <c r="J40" s="81">
        <f t="shared" si="2"/>
        <v>1</v>
      </c>
      <c r="K40" s="82">
        <f t="shared" si="26"/>
        <v>0</v>
      </c>
      <c r="L40" s="11">
        <f t="shared" si="27"/>
        <v>0</v>
      </c>
      <c r="M40" s="81">
        <f t="shared" si="28"/>
        <v>0</v>
      </c>
      <c r="N40" s="11">
        <f t="shared" si="3"/>
        <v>0</v>
      </c>
      <c r="O40" s="11">
        <f t="shared" si="4"/>
        <v>0</v>
      </c>
      <c r="P40" s="11">
        <f t="shared" si="20"/>
        <v>0</v>
      </c>
      <c r="Q40" s="81">
        <f t="shared" si="32"/>
        <v>0</v>
      </c>
      <c r="R40" s="90">
        <f t="shared" si="33"/>
        <v>0</v>
      </c>
      <c r="S40" s="503">
        <f>(Exposure!BL41-1)*InputData!CH40+1</f>
        <v>1</v>
      </c>
      <c r="T40" s="89">
        <f t="shared" si="21"/>
        <v>0</v>
      </c>
      <c r="U40" s="10">
        <f t="shared" si="7"/>
        <v>0</v>
      </c>
      <c r="V40" s="10">
        <f t="shared" si="8"/>
        <v>0</v>
      </c>
      <c r="W40" s="91">
        <f t="shared" si="9"/>
        <v>0</v>
      </c>
      <c r="X40" s="81">
        <f t="shared" si="10"/>
        <v>0</v>
      </c>
      <c r="Y40" s="81">
        <f t="shared" si="22"/>
        <v>0</v>
      </c>
      <c r="Z40" s="81">
        <f t="shared" si="11"/>
        <v>1</v>
      </c>
      <c r="AA40" s="81">
        <f t="shared" si="12"/>
        <v>1</v>
      </c>
      <c r="AB40" s="82">
        <f t="shared" si="29"/>
        <v>0</v>
      </c>
      <c r="AC40" s="11">
        <f t="shared" si="30"/>
        <v>0</v>
      </c>
      <c r="AD40" s="81">
        <f t="shared" si="31"/>
        <v>0</v>
      </c>
      <c r="AE40" s="11">
        <f t="shared" si="13"/>
        <v>0</v>
      </c>
      <c r="AF40" s="11">
        <f t="shared" si="14"/>
        <v>0</v>
      </c>
      <c r="AG40" s="11">
        <f t="shared" si="23"/>
        <v>0</v>
      </c>
      <c r="AH40" s="81">
        <f t="shared" si="34"/>
        <v>0</v>
      </c>
      <c r="AI40" s="81">
        <f t="shared" si="35"/>
        <v>0</v>
      </c>
      <c r="AJ40" s="82">
        <f t="shared" si="17"/>
        <v>0</v>
      </c>
      <c r="AK40" s="117">
        <f t="shared" si="24"/>
        <v>0</v>
      </c>
      <c r="AL40" s="117">
        <f t="shared" si="18"/>
        <v>0</v>
      </c>
      <c r="AM40" s="57">
        <f>AK40*InputData!Q40</f>
        <v>0</v>
      </c>
      <c r="AN40" s="123">
        <f>AK40*LifeTable!G40*InputData!R40*EXP(-InputData!$BT$5*(B40-InputData!$B$1))</f>
        <v>0</v>
      </c>
      <c r="AO40" s="1026">
        <f>C40*(1-Q40)*LifeTable!G40</f>
        <v>0</v>
      </c>
      <c r="AP40" s="1027">
        <f>R40*LifeTable!G40</f>
        <v>0</v>
      </c>
      <c r="AQ40" s="1026">
        <f>T40*(1-AH40)*LifeTable!P40</f>
        <v>0</v>
      </c>
      <c r="AR40" s="708">
        <f>AI40*LifeTable!P40</f>
        <v>0</v>
      </c>
      <c r="AS40" s="1028">
        <f>(AQ40-AO40)*EXP(-InputData!$BT$6*(B40-InputData!$B$1))</f>
        <v>0</v>
      </c>
      <c r="AT40" s="58">
        <f>(AR40-AP40)*EXP(-InputData!$BT$6*(B40-InputData!$B$1))</f>
        <v>0</v>
      </c>
      <c r="AU40">
        <v>35</v>
      </c>
    </row>
    <row r="41" spans="1:47">
      <c r="A41" t="s">
        <v>13</v>
      </c>
      <c r="B41">
        <f t="shared" si="25"/>
        <v>133</v>
      </c>
      <c r="C41" s="80">
        <f>InputData!O41*InputData!BZ41</f>
        <v>0</v>
      </c>
      <c r="D41" s="81">
        <v>0</v>
      </c>
      <c r="E41" s="13">
        <f>InputData!P41*InputData!CE41</f>
        <v>0</v>
      </c>
      <c r="F41" s="90">
        <v>0</v>
      </c>
      <c r="G41" s="82">
        <f t="shared" si="0"/>
        <v>0</v>
      </c>
      <c r="H41" s="81">
        <f t="shared" si="19"/>
        <v>0</v>
      </c>
      <c r="I41" s="81">
        <f t="shared" si="1"/>
        <v>1</v>
      </c>
      <c r="J41" s="81">
        <f t="shared" si="2"/>
        <v>1</v>
      </c>
      <c r="K41" s="82">
        <f t="shared" si="26"/>
        <v>0</v>
      </c>
      <c r="L41" s="11">
        <f t="shared" si="27"/>
        <v>0</v>
      </c>
      <c r="M41" s="81">
        <f t="shared" si="28"/>
        <v>0</v>
      </c>
      <c r="N41" s="11">
        <f t="shared" si="3"/>
        <v>0</v>
      </c>
      <c r="O41" s="11">
        <f t="shared" si="4"/>
        <v>0</v>
      </c>
      <c r="P41" s="11">
        <f t="shared" si="20"/>
        <v>0</v>
      </c>
      <c r="Q41" s="81">
        <f t="shared" si="32"/>
        <v>0</v>
      </c>
      <c r="R41" s="90">
        <f t="shared" si="33"/>
        <v>0</v>
      </c>
      <c r="S41" s="503">
        <f>(Exposure!BL42-1)*InputData!CH41+1</f>
        <v>1</v>
      </c>
      <c r="T41" s="89">
        <f t="shared" si="21"/>
        <v>0</v>
      </c>
      <c r="U41" s="10">
        <f t="shared" si="7"/>
        <v>0</v>
      </c>
      <c r="V41" s="10">
        <f t="shared" si="8"/>
        <v>0</v>
      </c>
      <c r="W41" s="91">
        <f t="shared" si="9"/>
        <v>0</v>
      </c>
      <c r="X41" s="81">
        <f t="shared" si="10"/>
        <v>0</v>
      </c>
      <c r="Y41" s="81">
        <f t="shared" si="22"/>
        <v>0</v>
      </c>
      <c r="Z41" s="81">
        <f t="shared" si="11"/>
        <v>1</v>
      </c>
      <c r="AA41" s="81">
        <f t="shared" si="12"/>
        <v>1</v>
      </c>
      <c r="AB41" s="82">
        <f t="shared" si="29"/>
        <v>0</v>
      </c>
      <c r="AC41" s="11">
        <f t="shared" si="30"/>
        <v>0</v>
      </c>
      <c r="AD41" s="81">
        <f t="shared" si="31"/>
        <v>0</v>
      </c>
      <c r="AE41" s="11">
        <f t="shared" si="13"/>
        <v>0</v>
      </c>
      <c r="AF41" s="11">
        <f t="shared" si="14"/>
        <v>0</v>
      </c>
      <c r="AG41" s="11">
        <f t="shared" si="23"/>
        <v>0</v>
      </c>
      <c r="AH41" s="81">
        <f t="shared" si="34"/>
        <v>0</v>
      </c>
      <c r="AI41" s="81">
        <f t="shared" si="35"/>
        <v>0</v>
      </c>
      <c r="AJ41" s="82">
        <f t="shared" si="17"/>
        <v>0</v>
      </c>
      <c r="AK41" s="117">
        <f t="shared" si="24"/>
        <v>0</v>
      </c>
      <c r="AL41" s="117">
        <f t="shared" si="18"/>
        <v>0</v>
      </c>
      <c r="AM41" s="57">
        <f>AK41*InputData!Q41</f>
        <v>0</v>
      </c>
      <c r="AN41" s="123">
        <f>AK41*LifeTable!G41*InputData!R41*EXP(-InputData!$BT$5*(B41-InputData!$B$1))</f>
        <v>0</v>
      </c>
      <c r="AO41" s="1026">
        <f>C41*(1-Q41)*LifeTable!G41</f>
        <v>0</v>
      </c>
      <c r="AP41" s="1027">
        <f>R41*LifeTable!G41</f>
        <v>0</v>
      </c>
      <c r="AQ41" s="1026">
        <f>T41*(1-AH41)*LifeTable!P41</f>
        <v>0</v>
      </c>
      <c r="AR41" s="708">
        <f>AI41*LifeTable!P41</f>
        <v>0</v>
      </c>
      <c r="AS41" s="1028">
        <f>(AQ41-AO41)*EXP(-InputData!$BT$6*(B41-InputData!$B$1))</f>
        <v>0</v>
      </c>
      <c r="AT41" s="58">
        <f>(AR41-AP41)*EXP(-InputData!$BT$6*(B41-InputData!$B$1))</f>
        <v>0</v>
      </c>
      <c r="AU41">
        <v>36</v>
      </c>
    </row>
    <row r="42" spans="1:47">
      <c r="A42" t="s">
        <v>13</v>
      </c>
      <c r="B42">
        <f t="shared" si="25"/>
        <v>134</v>
      </c>
      <c r="C42" s="80">
        <f>InputData!O42*InputData!BZ42</f>
        <v>0</v>
      </c>
      <c r="D42" s="81">
        <v>0</v>
      </c>
      <c r="E42" s="13">
        <f>InputData!P42*InputData!CE42</f>
        <v>0</v>
      </c>
      <c r="F42" s="90">
        <v>0</v>
      </c>
      <c r="G42" s="82">
        <f t="shared" si="0"/>
        <v>0</v>
      </c>
      <c r="H42" s="81">
        <f t="shared" si="19"/>
        <v>0</v>
      </c>
      <c r="I42" s="81">
        <f t="shared" si="1"/>
        <v>1</v>
      </c>
      <c r="J42" s="81">
        <f t="shared" si="2"/>
        <v>1</v>
      </c>
      <c r="K42" s="82">
        <f t="shared" si="26"/>
        <v>0</v>
      </c>
      <c r="L42" s="11">
        <f t="shared" si="27"/>
        <v>0</v>
      </c>
      <c r="M42" s="81">
        <f t="shared" si="28"/>
        <v>0</v>
      </c>
      <c r="N42" s="11">
        <f t="shared" si="3"/>
        <v>0</v>
      </c>
      <c r="O42" s="11">
        <f t="shared" si="4"/>
        <v>0</v>
      </c>
      <c r="P42" s="11">
        <f t="shared" si="20"/>
        <v>0</v>
      </c>
      <c r="Q42" s="81">
        <f t="shared" si="32"/>
        <v>0</v>
      </c>
      <c r="R42" s="90">
        <f t="shared" si="33"/>
        <v>0</v>
      </c>
      <c r="S42" s="503">
        <f>(Exposure!BL43-1)*InputData!CH42+1</f>
        <v>1</v>
      </c>
      <c r="T42" s="89">
        <f t="shared" si="21"/>
        <v>0</v>
      </c>
      <c r="U42" s="10">
        <f t="shared" si="7"/>
        <v>0</v>
      </c>
      <c r="V42" s="10">
        <f t="shared" si="8"/>
        <v>0</v>
      </c>
      <c r="W42" s="91">
        <f t="shared" si="9"/>
        <v>0</v>
      </c>
      <c r="X42" s="81">
        <f t="shared" si="10"/>
        <v>0</v>
      </c>
      <c r="Y42" s="81">
        <f t="shared" si="22"/>
        <v>0</v>
      </c>
      <c r="Z42" s="81">
        <f t="shared" si="11"/>
        <v>1</v>
      </c>
      <c r="AA42" s="81">
        <f t="shared" si="12"/>
        <v>1</v>
      </c>
      <c r="AB42" s="82">
        <f t="shared" si="29"/>
        <v>0</v>
      </c>
      <c r="AC42" s="11">
        <f t="shared" si="30"/>
        <v>0</v>
      </c>
      <c r="AD42" s="81">
        <f t="shared" si="31"/>
        <v>0</v>
      </c>
      <c r="AE42" s="11">
        <f t="shared" si="13"/>
        <v>0</v>
      </c>
      <c r="AF42" s="11">
        <f t="shared" si="14"/>
        <v>0</v>
      </c>
      <c r="AG42" s="11">
        <f t="shared" si="23"/>
        <v>0</v>
      </c>
      <c r="AH42" s="81">
        <f t="shared" si="34"/>
        <v>0</v>
      </c>
      <c r="AI42" s="81">
        <f t="shared" si="35"/>
        <v>0</v>
      </c>
      <c r="AJ42" s="82">
        <f t="shared" si="17"/>
        <v>0</v>
      </c>
      <c r="AK42" s="117">
        <f t="shared" si="24"/>
        <v>0</v>
      </c>
      <c r="AL42" s="117">
        <f t="shared" si="18"/>
        <v>0</v>
      </c>
      <c r="AM42" s="57">
        <f>AK42*InputData!Q42</f>
        <v>0</v>
      </c>
      <c r="AN42" s="123">
        <f>AK42*LifeTable!G42*InputData!R42*EXP(-InputData!$BT$5*(B42-InputData!$B$1))</f>
        <v>0</v>
      </c>
      <c r="AO42" s="1026">
        <f>C42*(1-Q42)*LifeTable!G42</f>
        <v>0</v>
      </c>
      <c r="AP42" s="1027">
        <f>R42*LifeTable!G42</f>
        <v>0</v>
      </c>
      <c r="AQ42" s="1026">
        <f>T42*(1-AH42)*LifeTable!P42</f>
        <v>0</v>
      </c>
      <c r="AR42" s="708">
        <f>AI42*LifeTable!P42</f>
        <v>0</v>
      </c>
      <c r="AS42" s="1028">
        <f>(AQ42-AO42)*EXP(-InputData!$BT$6*(B42-InputData!$B$1))</f>
        <v>0</v>
      </c>
      <c r="AT42" s="58">
        <f>(AR42-AP42)*EXP(-InputData!$BT$6*(B42-InputData!$B$1))</f>
        <v>0</v>
      </c>
      <c r="AU42">
        <v>37</v>
      </c>
    </row>
    <row r="43" spans="1:47">
      <c r="A43" t="s">
        <v>13</v>
      </c>
      <c r="B43">
        <f t="shared" si="25"/>
        <v>135</v>
      </c>
      <c r="C43" s="80">
        <f>InputData!O43*InputData!BZ43</f>
        <v>0</v>
      </c>
      <c r="D43" s="81">
        <v>0</v>
      </c>
      <c r="E43" s="13">
        <f>InputData!P43*InputData!CE43</f>
        <v>0</v>
      </c>
      <c r="F43" s="90">
        <v>0</v>
      </c>
      <c r="G43" s="82">
        <f t="shared" si="0"/>
        <v>0</v>
      </c>
      <c r="H43" s="81">
        <f t="shared" si="19"/>
        <v>0</v>
      </c>
      <c r="I43" s="81">
        <f t="shared" si="1"/>
        <v>1</v>
      </c>
      <c r="J43" s="81">
        <f t="shared" si="2"/>
        <v>1</v>
      </c>
      <c r="K43" s="82">
        <f t="shared" si="26"/>
        <v>0</v>
      </c>
      <c r="L43" s="11">
        <f t="shared" si="27"/>
        <v>0</v>
      </c>
      <c r="M43" s="81">
        <f t="shared" si="28"/>
        <v>0</v>
      </c>
      <c r="N43" s="11">
        <f t="shared" si="3"/>
        <v>0</v>
      </c>
      <c r="O43" s="11">
        <f t="shared" si="4"/>
        <v>0</v>
      </c>
      <c r="P43" s="11">
        <f t="shared" si="20"/>
        <v>0</v>
      </c>
      <c r="Q43" s="81">
        <f t="shared" si="32"/>
        <v>0</v>
      </c>
      <c r="R43" s="90">
        <f t="shared" si="33"/>
        <v>0</v>
      </c>
      <c r="S43" s="503">
        <f>(Exposure!BL44-1)*InputData!CH43+1</f>
        <v>1</v>
      </c>
      <c r="T43" s="89">
        <f t="shared" si="21"/>
        <v>0</v>
      </c>
      <c r="U43" s="10">
        <f t="shared" si="7"/>
        <v>0</v>
      </c>
      <c r="V43" s="10">
        <f t="shared" si="8"/>
        <v>0</v>
      </c>
      <c r="W43" s="91">
        <f t="shared" si="9"/>
        <v>0</v>
      </c>
      <c r="X43" s="81">
        <f t="shared" si="10"/>
        <v>0</v>
      </c>
      <c r="Y43" s="81">
        <f t="shared" si="22"/>
        <v>0</v>
      </c>
      <c r="Z43" s="81">
        <f t="shared" si="11"/>
        <v>1</v>
      </c>
      <c r="AA43" s="81">
        <f t="shared" si="12"/>
        <v>1</v>
      </c>
      <c r="AB43" s="82">
        <f t="shared" si="29"/>
        <v>0</v>
      </c>
      <c r="AC43" s="11">
        <f t="shared" si="30"/>
        <v>0</v>
      </c>
      <c r="AD43" s="81">
        <f t="shared" si="31"/>
        <v>0</v>
      </c>
      <c r="AE43" s="11">
        <f t="shared" si="13"/>
        <v>0</v>
      </c>
      <c r="AF43" s="11">
        <f t="shared" si="14"/>
        <v>0</v>
      </c>
      <c r="AG43" s="11">
        <f t="shared" si="23"/>
        <v>0</v>
      </c>
      <c r="AH43" s="81">
        <f t="shared" si="34"/>
        <v>0</v>
      </c>
      <c r="AI43" s="81">
        <f t="shared" si="35"/>
        <v>0</v>
      </c>
      <c r="AJ43" s="82">
        <f t="shared" si="17"/>
        <v>0</v>
      </c>
      <c r="AK43" s="117">
        <f t="shared" si="24"/>
        <v>0</v>
      </c>
      <c r="AL43" s="117">
        <f t="shared" si="18"/>
        <v>0</v>
      </c>
      <c r="AM43" s="57">
        <f>AK43*InputData!Q43</f>
        <v>0</v>
      </c>
      <c r="AN43" s="123">
        <f>AK43*LifeTable!G43*InputData!R43*EXP(-InputData!$BT$5*(B43-InputData!$B$1))</f>
        <v>0</v>
      </c>
      <c r="AO43" s="1026">
        <f>C43*(1-Q43)*LifeTable!G43</f>
        <v>0</v>
      </c>
      <c r="AP43" s="1027">
        <f>R43*LifeTable!G43</f>
        <v>0</v>
      </c>
      <c r="AQ43" s="1026">
        <f>T43*(1-AH43)*LifeTable!P43</f>
        <v>0</v>
      </c>
      <c r="AR43" s="708">
        <f>AI43*LifeTable!P43</f>
        <v>0</v>
      </c>
      <c r="AS43" s="1028">
        <f>(AQ43-AO43)*EXP(-InputData!$BT$6*(B43-InputData!$B$1))</f>
        <v>0</v>
      </c>
      <c r="AT43" s="58">
        <f>(AR43-AP43)*EXP(-InputData!$BT$6*(B43-InputData!$B$1))</f>
        <v>0</v>
      </c>
      <c r="AU43">
        <v>38</v>
      </c>
    </row>
    <row r="44" spans="1:47">
      <c r="A44" t="s">
        <v>13</v>
      </c>
      <c r="B44">
        <f t="shared" si="25"/>
        <v>136</v>
      </c>
      <c r="C44" s="80">
        <f>InputData!O44*InputData!BZ44</f>
        <v>0</v>
      </c>
      <c r="D44" s="81">
        <v>0</v>
      </c>
      <c r="E44" s="13">
        <f>InputData!P44*InputData!CE44</f>
        <v>0</v>
      </c>
      <c r="F44" s="90">
        <v>0</v>
      </c>
      <c r="G44" s="82">
        <f t="shared" si="0"/>
        <v>0</v>
      </c>
      <c r="H44" s="81">
        <f t="shared" si="19"/>
        <v>0</v>
      </c>
      <c r="I44" s="81">
        <f t="shared" si="1"/>
        <v>1</v>
      </c>
      <c r="J44" s="81">
        <f t="shared" si="2"/>
        <v>1</v>
      </c>
      <c r="K44" s="82">
        <f t="shared" si="26"/>
        <v>0</v>
      </c>
      <c r="L44" s="11">
        <f t="shared" si="27"/>
        <v>0</v>
      </c>
      <c r="M44" s="81">
        <f t="shared" si="28"/>
        <v>0</v>
      </c>
      <c r="N44" s="11">
        <f t="shared" si="3"/>
        <v>0</v>
      </c>
      <c r="O44" s="11">
        <f t="shared" si="4"/>
        <v>0</v>
      </c>
      <c r="P44" s="11">
        <f t="shared" si="20"/>
        <v>0</v>
      </c>
      <c r="Q44" s="81">
        <f t="shared" si="32"/>
        <v>0</v>
      </c>
      <c r="R44" s="90">
        <f t="shared" si="33"/>
        <v>0</v>
      </c>
      <c r="S44" s="503">
        <f>(Exposure!BL45-1)*InputData!CH44+1</f>
        <v>1</v>
      </c>
      <c r="T44" s="89">
        <f t="shared" si="21"/>
        <v>0</v>
      </c>
      <c r="U44" s="10">
        <f t="shared" si="7"/>
        <v>0</v>
      </c>
      <c r="V44" s="10">
        <f t="shared" si="8"/>
        <v>0</v>
      </c>
      <c r="W44" s="91">
        <f t="shared" si="9"/>
        <v>0</v>
      </c>
      <c r="X44" s="81">
        <f t="shared" si="10"/>
        <v>0</v>
      </c>
      <c r="Y44" s="81">
        <f t="shared" si="22"/>
        <v>0</v>
      </c>
      <c r="Z44" s="81">
        <f t="shared" si="11"/>
        <v>1</v>
      </c>
      <c r="AA44" s="81">
        <f t="shared" si="12"/>
        <v>1</v>
      </c>
      <c r="AB44" s="82">
        <f t="shared" si="29"/>
        <v>0</v>
      </c>
      <c r="AC44" s="11">
        <f t="shared" si="30"/>
        <v>0</v>
      </c>
      <c r="AD44" s="81">
        <f t="shared" si="31"/>
        <v>0</v>
      </c>
      <c r="AE44" s="11">
        <f t="shared" si="13"/>
        <v>0</v>
      </c>
      <c r="AF44" s="11">
        <f t="shared" si="14"/>
        <v>0</v>
      </c>
      <c r="AG44" s="11">
        <f t="shared" si="23"/>
        <v>0</v>
      </c>
      <c r="AH44" s="81">
        <f t="shared" si="34"/>
        <v>0</v>
      </c>
      <c r="AI44" s="81">
        <f t="shared" si="35"/>
        <v>0</v>
      </c>
      <c r="AJ44" s="82">
        <f t="shared" si="17"/>
        <v>0</v>
      </c>
      <c r="AK44" s="117">
        <f t="shared" si="24"/>
        <v>0</v>
      </c>
      <c r="AL44" s="117">
        <f t="shared" si="18"/>
        <v>0</v>
      </c>
      <c r="AM44" s="57">
        <f>AK44*InputData!Q44</f>
        <v>0</v>
      </c>
      <c r="AN44" s="123">
        <f>AK44*LifeTable!G44*InputData!R44*EXP(-InputData!$BT$5*(B44-InputData!$B$1))</f>
        <v>0</v>
      </c>
      <c r="AO44" s="1026">
        <f>C44*(1-Q44)*LifeTable!G44</f>
        <v>0</v>
      </c>
      <c r="AP44" s="1027">
        <f>R44*LifeTable!G44</f>
        <v>0</v>
      </c>
      <c r="AQ44" s="1026">
        <f>T44*(1-AH44)*LifeTable!P44</f>
        <v>0</v>
      </c>
      <c r="AR44" s="708">
        <f>AI44*LifeTable!P44</f>
        <v>0</v>
      </c>
      <c r="AS44" s="1028">
        <f>(AQ44-AO44)*EXP(-InputData!$BT$6*(B44-InputData!$B$1))</f>
        <v>0</v>
      </c>
      <c r="AT44" s="58">
        <f>(AR44-AP44)*EXP(-InputData!$BT$6*(B44-InputData!$B$1))</f>
        <v>0</v>
      </c>
      <c r="AU44">
        <v>39</v>
      </c>
    </row>
    <row r="45" spans="1:47">
      <c r="A45" t="s">
        <v>13</v>
      </c>
      <c r="B45">
        <f t="shared" si="25"/>
        <v>137</v>
      </c>
      <c r="C45" s="80">
        <f>InputData!O45*InputData!BZ45</f>
        <v>0</v>
      </c>
      <c r="D45" s="81">
        <v>0</v>
      </c>
      <c r="E45" s="13">
        <f>InputData!P45*InputData!CE45</f>
        <v>0</v>
      </c>
      <c r="F45" s="90">
        <v>0</v>
      </c>
      <c r="G45" s="82">
        <f t="shared" si="0"/>
        <v>0</v>
      </c>
      <c r="H45" s="81">
        <f t="shared" si="19"/>
        <v>0</v>
      </c>
      <c r="I45" s="81">
        <f t="shared" si="1"/>
        <v>1</v>
      </c>
      <c r="J45" s="81">
        <f t="shared" si="2"/>
        <v>1</v>
      </c>
      <c r="K45" s="82">
        <f t="shared" si="26"/>
        <v>0</v>
      </c>
      <c r="L45" s="11">
        <f t="shared" si="27"/>
        <v>0</v>
      </c>
      <c r="M45" s="81">
        <f t="shared" si="28"/>
        <v>0</v>
      </c>
      <c r="N45" s="11">
        <f t="shared" si="3"/>
        <v>0</v>
      </c>
      <c r="O45" s="11">
        <f t="shared" si="4"/>
        <v>0</v>
      </c>
      <c r="P45" s="11">
        <f t="shared" si="20"/>
        <v>0</v>
      </c>
      <c r="Q45" s="81">
        <f t="shared" si="32"/>
        <v>0</v>
      </c>
      <c r="R45" s="90">
        <f t="shared" si="33"/>
        <v>0</v>
      </c>
      <c r="S45" s="503">
        <f>(Exposure!BL46-1)*InputData!CH45+1</f>
        <v>1</v>
      </c>
      <c r="T45" s="89">
        <f t="shared" si="21"/>
        <v>0</v>
      </c>
      <c r="U45" s="10">
        <f t="shared" si="7"/>
        <v>0</v>
      </c>
      <c r="V45" s="10">
        <f t="shared" si="8"/>
        <v>0</v>
      </c>
      <c r="W45" s="91">
        <f t="shared" si="9"/>
        <v>0</v>
      </c>
      <c r="X45" s="81">
        <f t="shared" si="10"/>
        <v>0</v>
      </c>
      <c r="Y45" s="81">
        <f t="shared" si="22"/>
        <v>0</v>
      </c>
      <c r="Z45" s="81">
        <f t="shared" si="11"/>
        <v>1</v>
      </c>
      <c r="AA45" s="81">
        <f t="shared" si="12"/>
        <v>1</v>
      </c>
      <c r="AB45" s="82">
        <f t="shared" si="29"/>
        <v>0</v>
      </c>
      <c r="AC45" s="11">
        <f t="shared" si="30"/>
        <v>0</v>
      </c>
      <c r="AD45" s="81">
        <f t="shared" si="31"/>
        <v>0</v>
      </c>
      <c r="AE45" s="11">
        <f t="shared" si="13"/>
        <v>0</v>
      </c>
      <c r="AF45" s="11">
        <f t="shared" si="14"/>
        <v>0</v>
      </c>
      <c r="AG45" s="11">
        <f t="shared" si="23"/>
        <v>0</v>
      </c>
      <c r="AH45" s="81">
        <f t="shared" si="34"/>
        <v>0</v>
      </c>
      <c r="AI45" s="81">
        <f t="shared" si="35"/>
        <v>0</v>
      </c>
      <c r="AJ45" s="82">
        <f t="shared" si="17"/>
        <v>0</v>
      </c>
      <c r="AK45" s="117">
        <f t="shared" si="24"/>
        <v>0</v>
      </c>
      <c r="AL45" s="117">
        <f t="shared" si="18"/>
        <v>0</v>
      </c>
      <c r="AM45" s="57">
        <f>AK45*InputData!Q45</f>
        <v>0</v>
      </c>
      <c r="AN45" s="123">
        <f>AK45*LifeTable!G45*InputData!R45*EXP(-InputData!$BT$5*(B45-InputData!$B$1))</f>
        <v>0</v>
      </c>
      <c r="AO45" s="1026">
        <f>C45*(1-Q45)*LifeTable!G45</f>
        <v>0</v>
      </c>
      <c r="AP45" s="1027">
        <f>R45*LifeTable!G45</f>
        <v>0</v>
      </c>
      <c r="AQ45" s="1026">
        <f>T45*(1-AH45)*LifeTable!P45</f>
        <v>0</v>
      </c>
      <c r="AR45" s="708">
        <f>AI45*LifeTable!P45</f>
        <v>0</v>
      </c>
      <c r="AS45" s="1028">
        <f>(AQ45-AO45)*EXP(-InputData!$BT$6*(B45-InputData!$B$1))</f>
        <v>0</v>
      </c>
      <c r="AT45" s="58">
        <f>(AR45-AP45)*EXP(-InputData!$BT$6*(B45-InputData!$B$1))</f>
        <v>0</v>
      </c>
      <c r="AU45">
        <v>40</v>
      </c>
    </row>
    <row r="46" spans="1:47">
      <c r="A46" t="s">
        <v>13</v>
      </c>
      <c r="B46">
        <f t="shared" si="25"/>
        <v>138</v>
      </c>
      <c r="C46" s="80">
        <f>InputData!O46*InputData!BZ46</f>
        <v>0</v>
      </c>
      <c r="D46" s="81">
        <v>0</v>
      </c>
      <c r="E46" s="13">
        <f>InputData!P46*InputData!CE46</f>
        <v>0</v>
      </c>
      <c r="F46" s="90">
        <v>0</v>
      </c>
      <c r="G46" s="82">
        <f t="shared" si="0"/>
        <v>0</v>
      </c>
      <c r="H46" s="81">
        <f t="shared" si="19"/>
        <v>0</v>
      </c>
      <c r="I46" s="81">
        <f t="shared" si="1"/>
        <v>1</v>
      </c>
      <c r="J46" s="81">
        <f t="shared" si="2"/>
        <v>1</v>
      </c>
      <c r="K46" s="82">
        <f t="shared" si="26"/>
        <v>0</v>
      </c>
      <c r="L46" s="11">
        <f t="shared" si="27"/>
        <v>0</v>
      </c>
      <c r="M46" s="81">
        <f t="shared" si="28"/>
        <v>0</v>
      </c>
      <c r="N46" s="11">
        <f t="shared" si="3"/>
        <v>0</v>
      </c>
      <c r="O46" s="11">
        <f t="shared" si="4"/>
        <v>0</v>
      </c>
      <c r="P46" s="11">
        <f t="shared" si="20"/>
        <v>0</v>
      </c>
      <c r="Q46" s="81">
        <f t="shared" si="32"/>
        <v>0</v>
      </c>
      <c r="R46" s="90">
        <f t="shared" si="33"/>
        <v>0</v>
      </c>
      <c r="S46" s="503">
        <f>(Exposure!BL47-1)*InputData!CH46+1</f>
        <v>1</v>
      </c>
      <c r="T46" s="89">
        <f t="shared" si="21"/>
        <v>0</v>
      </c>
      <c r="U46" s="10">
        <f t="shared" si="7"/>
        <v>0</v>
      </c>
      <c r="V46" s="10">
        <f t="shared" si="8"/>
        <v>0</v>
      </c>
      <c r="W46" s="91">
        <f t="shared" si="9"/>
        <v>0</v>
      </c>
      <c r="X46" s="81">
        <f t="shared" si="10"/>
        <v>0</v>
      </c>
      <c r="Y46" s="81">
        <f t="shared" si="22"/>
        <v>0</v>
      </c>
      <c r="Z46" s="81">
        <f t="shared" si="11"/>
        <v>1</v>
      </c>
      <c r="AA46" s="81">
        <f t="shared" si="12"/>
        <v>1</v>
      </c>
      <c r="AB46" s="82">
        <f t="shared" si="29"/>
        <v>0</v>
      </c>
      <c r="AC46" s="11">
        <f t="shared" si="30"/>
        <v>0</v>
      </c>
      <c r="AD46" s="81">
        <f t="shared" si="31"/>
        <v>0</v>
      </c>
      <c r="AE46" s="11">
        <f t="shared" si="13"/>
        <v>0</v>
      </c>
      <c r="AF46" s="11">
        <f t="shared" si="14"/>
        <v>0</v>
      </c>
      <c r="AG46" s="11">
        <f t="shared" si="23"/>
        <v>0</v>
      </c>
      <c r="AH46" s="81">
        <f t="shared" si="34"/>
        <v>0</v>
      </c>
      <c r="AI46" s="81">
        <f t="shared" si="35"/>
        <v>0</v>
      </c>
      <c r="AJ46" s="82">
        <f t="shared" si="17"/>
        <v>0</v>
      </c>
      <c r="AK46" s="117">
        <f t="shared" si="24"/>
        <v>0</v>
      </c>
      <c r="AL46" s="117">
        <f t="shared" si="18"/>
        <v>0</v>
      </c>
      <c r="AM46" s="57">
        <f>AK46*InputData!Q46</f>
        <v>0</v>
      </c>
      <c r="AN46" s="123">
        <f>AK46*LifeTable!G46*InputData!R46*EXP(-InputData!$BT$5*(B46-InputData!$B$1))</f>
        <v>0</v>
      </c>
      <c r="AO46" s="1026">
        <f>C46*(1-Q46)*LifeTable!G46</f>
        <v>0</v>
      </c>
      <c r="AP46" s="1027">
        <f>R46*LifeTable!G46</f>
        <v>0</v>
      </c>
      <c r="AQ46" s="1026">
        <f>T46*(1-AH46)*LifeTable!P46</f>
        <v>0</v>
      </c>
      <c r="AR46" s="708">
        <f>AI46*LifeTable!P46</f>
        <v>0</v>
      </c>
      <c r="AS46" s="1028">
        <f>(AQ46-AO46)*EXP(-InputData!$BT$6*(B46-InputData!$B$1))</f>
        <v>0</v>
      </c>
      <c r="AT46" s="58">
        <f>(AR46-AP46)*EXP(-InputData!$BT$6*(B46-InputData!$B$1))</f>
        <v>0</v>
      </c>
      <c r="AU46">
        <v>41</v>
      </c>
    </row>
    <row r="47" spans="1:47">
      <c r="A47" t="s">
        <v>13</v>
      </c>
      <c r="B47">
        <f t="shared" si="25"/>
        <v>139</v>
      </c>
      <c r="C47" s="80">
        <f>InputData!O47*InputData!BZ47</f>
        <v>0</v>
      </c>
      <c r="D47" s="81">
        <v>0</v>
      </c>
      <c r="E47" s="13">
        <f>InputData!P47*InputData!CE47</f>
        <v>0</v>
      </c>
      <c r="F47" s="90">
        <v>0</v>
      </c>
      <c r="G47" s="82">
        <f t="shared" si="0"/>
        <v>0</v>
      </c>
      <c r="H47" s="81">
        <f t="shared" si="19"/>
        <v>0</v>
      </c>
      <c r="I47" s="81">
        <f t="shared" si="1"/>
        <v>1</v>
      </c>
      <c r="J47" s="81">
        <f t="shared" si="2"/>
        <v>1</v>
      </c>
      <c r="K47" s="82">
        <f t="shared" si="26"/>
        <v>0</v>
      </c>
      <c r="L47" s="11">
        <f t="shared" si="27"/>
        <v>0</v>
      </c>
      <c r="M47" s="81">
        <f t="shared" si="28"/>
        <v>0</v>
      </c>
      <c r="N47" s="11">
        <f t="shared" si="3"/>
        <v>0</v>
      </c>
      <c r="O47" s="11">
        <f t="shared" si="4"/>
        <v>0</v>
      </c>
      <c r="P47" s="11">
        <f t="shared" si="20"/>
        <v>0</v>
      </c>
      <c r="Q47" s="81">
        <f t="shared" si="32"/>
        <v>0</v>
      </c>
      <c r="R47" s="90">
        <f t="shared" si="33"/>
        <v>0</v>
      </c>
      <c r="S47" s="503">
        <f>(Exposure!BL48-1)*InputData!CH47+1</f>
        <v>1</v>
      </c>
      <c r="T47" s="89">
        <f t="shared" si="21"/>
        <v>0</v>
      </c>
      <c r="U47" s="10">
        <f t="shared" si="7"/>
        <v>0</v>
      </c>
      <c r="V47" s="10">
        <f t="shared" si="8"/>
        <v>0</v>
      </c>
      <c r="W47" s="91">
        <f t="shared" si="9"/>
        <v>0</v>
      </c>
      <c r="X47" s="81">
        <f t="shared" si="10"/>
        <v>0</v>
      </c>
      <c r="Y47" s="81">
        <f t="shared" si="22"/>
        <v>0</v>
      </c>
      <c r="Z47" s="81">
        <f t="shared" si="11"/>
        <v>1</v>
      </c>
      <c r="AA47" s="81">
        <f t="shared" si="12"/>
        <v>1</v>
      </c>
      <c r="AB47" s="82">
        <f t="shared" si="29"/>
        <v>0</v>
      </c>
      <c r="AC47" s="11">
        <f t="shared" si="30"/>
        <v>0</v>
      </c>
      <c r="AD47" s="81">
        <f t="shared" si="31"/>
        <v>0</v>
      </c>
      <c r="AE47" s="11">
        <f t="shared" si="13"/>
        <v>0</v>
      </c>
      <c r="AF47" s="11">
        <f t="shared" si="14"/>
        <v>0</v>
      </c>
      <c r="AG47" s="11">
        <f t="shared" si="23"/>
        <v>0</v>
      </c>
      <c r="AH47" s="81">
        <f t="shared" si="34"/>
        <v>0</v>
      </c>
      <c r="AI47" s="81">
        <f t="shared" si="35"/>
        <v>0</v>
      </c>
      <c r="AJ47" s="82">
        <f t="shared" si="17"/>
        <v>0</v>
      </c>
      <c r="AK47" s="117">
        <f t="shared" si="24"/>
        <v>0</v>
      </c>
      <c r="AL47" s="117">
        <f t="shared" si="18"/>
        <v>0</v>
      </c>
      <c r="AM47" s="57">
        <f>AK47*InputData!Q47</f>
        <v>0</v>
      </c>
      <c r="AN47" s="123">
        <f>AK47*LifeTable!G47*InputData!R47*EXP(-InputData!$BT$5*(B47-InputData!$B$1))</f>
        <v>0</v>
      </c>
      <c r="AO47" s="1026">
        <f>C47*(1-Q47)*LifeTable!G47</f>
        <v>0</v>
      </c>
      <c r="AP47" s="1027">
        <f>R47*LifeTable!G47</f>
        <v>0</v>
      </c>
      <c r="AQ47" s="1026">
        <f>T47*(1-AH47)*LifeTable!P47</f>
        <v>0</v>
      </c>
      <c r="AR47" s="708">
        <f>AI47*LifeTable!P47</f>
        <v>0</v>
      </c>
      <c r="AS47" s="1028">
        <f>(AQ47-AO47)*EXP(-InputData!$BT$6*(B47-InputData!$B$1))</f>
        <v>0</v>
      </c>
      <c r="AT47" s="58">
        <f>(AR47-AP47)*EXP(-InputData!$BT$6*(B47-InputData!$B$1))</f>
        <v>0</v>
      </c>
      <c r="AU47">
        <v>42</v>
      </c>
    </row>
    <row r="48" spans="1:47">
      <c r="A48" t="s">
        <v>13</v>
      </c>
      <c r="B48">
        <f t="shared" si="25"/>
        <v>140</v>
      </c>
      <c r="C48" s="80">
        <f>InputData!O48*InputData!BZ48</f>
        <v>0</v>
      </c>
      <c r="D48" s="81">
        <v>0</v>
      </c>
      <c r="E48" s="13">
        <f>InputData!P48*InputData!CE48</f>
        <v>0</v>
      </c>
      <c r="F48" s="90">
        <v>0</v>
      </c>
      <c r="G48" s="82">
        <f t="shared" si="0"/>
        <v>0</v>
      </c>
      <c r="H48" s="81">
        <f t="shared" si="19"/>
        <v>0</v>
      </c>
      <c r="I48" s="81">
        <f t="shared" si="1"/>
        <v>1</v>
      </c>
      <c r="J48" s="81">
        <f t="shared" si="2"/>
        <v>1</v>
      </c>
      <c r="K48" s="82">
        <f t="shared" si="26"/>
        <v>0</v>
      </c>
      <c r="L48" s="11">
        <f t="shared" si="27"/>
        <v>0</v>
      </c>
      <c r="M48" s="81">
        <f t="shared" si="28"/>
        <v>0</v>
      </c>
      <c r="N48" s="11">
        <f t="shared" si="3"/>
        <v>0</v>
      </c>
      <c r="O48" s="11">
        <f t="shared" si="4"/>
        <v>0</v>
      </c>
      <c r="P48" s="11">
        <f t="shared" si="20"/>
        <v>0</v>
      </c>
      <c r="Q48" s="81">
        <f t="shared" si="32"/>
        <v>0</v>
      </c>
      <c r="R48" s="90">
        <f t="shared" si="33"/>
        <v>0</v>
      </c>
      <c r="S48" s="503">
        <f>(Exposure!BL49-1)*InputData!CH48+1</f>
        <v>1</v>
      </c>
      <c r="T48" s="89">
        <f t="shared" si="21"/>
        <v>0</v>
      </c>
      <c r="U48" s="10">
        <f t="shared" si="7"/>
        <v>0</v>
      </c>
      <c r="V48" s="10">
        <f t="shared" si="8"/>
        <v>0</v>
      </c>
      <c r="W48" s="91">
        <f t="shared" si="9"/>
        <v>0</v>
      </c>
      <c r="X48" s="81">
        <f t="shared" si="10"/>
        <v>0</v>
      </c>
      <c r="Y48" s="81">
        <f t="shared" si="22"/>
        <v>0</v>
      </c>
      <c r="Z48" s="81">
        <f t="shared" si="11"/>
        <v>1</v>
      </c>
      <c r="AA48" s="81">
        <f t="shared" si="12"/>
        <v>1</v>
      </c>
      <c r="AB48" s="82">
        <f t="shared" si="29"/>
        <v>0</v>
      </c>
      <c r="AC48" s="11">
        <f t="shared" si="30"/>
        <v>0</v>
      </c>
      <c r="AD48" s="81">
        <f t="shared" si="31"/>
        <v>0</v>
      </c>
      <c r="AE48" s="11">
        <f t="shared" si="13"/>
        <v>0</v>
      </c>
      <c r="AF48" s="11">
        <f t="shared" si="14"/>
        <v>0</v>
      </c>
      <c r="AG48" s="11">
        <f t="shared" si="23"/>
        <v>0</v>
      </c>
      <c r="AH48" s="81">
        <f t="shared" si="34"/>
        <v>0</v>
      </c>
      <c r="AI48" s="81">
        <f t="shared" si="35"/>
        <v>0</v>
      </c>
      <c r="AJ48" s="82">
        <f t="shared" si="17"/>
        <v>0</v>
      </c>
      <c r="AK48" s="117">
        <f t="shared" si="24"/>
        <v>0</v>
      </c>
      <c r="AL48" s="117">
        <f t="shared" si="18"/>
        <v>0</v>
      </c>
      <c r="AM48" s="57">
        <f>AK48*InputData!Q48</f>
        <v>0</v>
      </c>
      <c r="AN48" s="123">
        <f>AK48*LifeTable!G48*InputData!R48*EXP(-InputData!$BT$5*(B48-InputData!$B$1))</f>
        <v>0</v>
      </c>
      <c r="AO48" s="1026">
        <f>C48*(1-Q48)*LifeTable!G48</f>
        <v>0</v>
      </c>
      <c r="AP48" s="1027">
        <f>R48*LifeTable!G48</f>
        <v>0</v>
      </c>
      <c r="AQ48" s="1026">
        <f>T48*(1-AH48)*LifeTable!P48</f>
        <v>0</v>
      </c>
      <c r="AR48" s="708">
        <f>AI48*LifeTable!P48</f>
        <v>0</v>
      </c>
      <c r="AS48" s="1028">
        <f>(AQ48-AO48)*EXP(-InputData!$BT$6*(B48-InputData!$B$1))</f>
        <v>0</v>
      </c>
      <c r="AT48" s="58">
        <f>(AR48-AP48)*EXP(-InputData!$BT$6*(B48-InputData!$B$1))</f>
        <v>0</v>
      </c>
      <c r="AU48">
        <v>43</v>
      </c>
    </row>
    <row r="49" spans="1:47">
      <c r="A49" t="s">
        <v>13</v>
      </c>
      <c r="B49">
        <f t="shared" si="25"/>
        <v>141</v>
      </c>
      <c r="C49" s="80">
        <f>InputData!O49*InputData!BZ49</f>
        <v>0</v>
      </c>
      <c r="D49" s="81">
        <v>0</v>
      </c>
      <c r="E49" s="13">
        <f>InputData!P49*InputData!CE49</f>
        <v>0</v>
      </c>
      <c r="F49" s="90">
        <v>0</v>
      </c>
      <c r="G49" s="82">
        <f t="shared" si="0"/>
        <v>0</v>
      </c>
      <c r="H49" s="81">
        <f t="shared" si="19"/>
        <v>0</v>
      </c>
      <c r="I49" s="81">
        <f t="shared" si="1"/>
        <v>1</v>
      </c>
      <c r="J49" s="81">
        <f t="shared" si="2"/>
        <v>1</v>
      </c>
      <c r="K49" s="82">
        <f t="shared" si="26"/>
        <v>0</v>
      </c>
      <c r="L49" s="11">
        <f t="shared" si="27"/>
        <v>0</v>
      </c>
      <c r="M49" s="81">
        <f t="shared" si="28"/>
        <v>0</v>
      </c>
      <c r="N49" s="11">
        <f t="shared" si="3"/>
        <v>0</v>
      </c>
      <c r="O49" s="11">
        <f t="shared" si="4"/>
        <v>0</v>
      </c>
      <c r="P49" s="11">
        <f t="shared" si="20"/>
        <v>0</v>
      </c>
      <c r="Q49" s="81">
        <f t="shared" si="32"/>
        <v>0</v>
      </c>
      <c r="R49" s="90">
        <f t="shared" si="33"/>
        <v>0</v>
      </c>
      <c r="S49" s="503">
        <f>(Exposure!BL50-1)*InputData!CH49+1</f>
        <v>1</v>
      </c>
      <c r="T49" s="89">
        <f t="shared" si="21"/>
        <v>0</v>
      </c>
      <c r="U49" s="10">
        <f t="shared" si="7"/>
        <v>0</v>
      </c>
      <c r="V49" s="10">
        <f t="shared" si="8"/>
        <v>0</v>
      </c>
      <c r="W49" s="91">
        <f t="shared" si="9"/>
        <v>0</v>
      </c>
      <c r="X49" s="81">
        <f t="shared" si="10"/>
        <v>0</v>
      </c>
      <c r="Y49" s="81">
        <f t="shared" si="22"/>
        <v>0</v>
      </c>
      <c r="Z49" s="81">
        <f t="shared" si="11"/>
        <v>1</v>
      </c>
      <c r="AA49" s="81">
        <f t="shared" si="12"/>
        <v>1</v>
      </c>
      <c r="AB49" s="82">
        <f t="shared" si="29"/>
        <v>0</v>
      </c>
      <c r="AC49" s="11">
        <f t="shared" si="30"/>
        <v>0</v>
      </c>
      <c r="AD49" s="81">
        <f t="shared" si="31"/>
        <v>0</v>
      </c>
      <c r="AE49" s="11">
        <f t="shared" si="13"/>
        <v>0</v>
      </c>
      <c r="AF49" s="11">
        <f t="shared" si="14"/>
        <v>0</v>
      </c>
      <c r="AG49" s="11">
        <f t="shared" si="23"/>
        <v>0</v>
      </c>
      <c r="AH49" s="81">
        <f t="shared" si="34"/>
        <v>0</v>
      </c>
      <c r="AI49" s="81">
        <f t="shared" si="35"/>
        <v>0</v>
      </c>
      <c r="AJ49" s="82">
        <f t="shared" si="17"/>
        <v>0</v>
      </c>
      <c r="AK49" s="117">
        <f t="shared" si="24"/>
        <v>0</v>
      </c>
      <c r="AL49" s="117">
        <f t="shared" si="18"/>
        <v>0</v>
      </c>
      <c r="AM49" s="57">
        <f>AK49*InputData!Q49</f>
        <v>0</v>
      </c>
      <c r="AN49" s="123">
        <f>AK49*LifeTable!G49*InputData!R49*EXP(-InputData!$BT$5*(B49-InputData!$B$1))</f>
        <v>0</v>
      </c>
      <c r="AO49" s="1026">
        <f>C49*(1-Q49)*LifeTable!G49</f>
        <v>0</v>
      </c>
      <c r="AP49" s="1027">
        <f>R49*LifeTable!G49</f>
        <v>0</v>
      </c>
      <c r="AQ49" s="1026">
        <f>T49*(1-AH49)*LifeTable!P49</f>
        <v>0</v>
      </c>
      <c r="AR49" s="708">
        <f>AI49*LifeTable!P49</f>
        <v>0</v>
      </c>
      <c r="AS49" s="1028">
        <f>(AQ49-AO49)*EXP(-InputData!$BT$6*(B49-InputData!$B$1))</f>
        <v>0</v>
      </c>
      <c r="AT49" s="58">
        <f>(AR49-AP49)*EXP(-InputData!$BT$6*(B49-InputData!$B$1))</f>
        <v>0</v>
      </c>
      <c r="AU49">
        <v>44</v>
      </c>
    </row>
    <row r="50" spans="1:47">
      <c r="A50" t="s">
        <v>13</v>
      </c>
      <c r="B50">
        <f t="shared" si="25"/>
        <v>142</v>
      </c>
      <c r="C50" s="80">
        <f>InputData!O50*InputData!BZ50</f>
        <v>0</v>
      </c>
      <c r="D50" s="81">
        <v>0</v>
      </c>
      <c r="E50" s="13">
        <f>InputData!P50*InputData!CE50</f>
        <v>0</v>
      </c>
      <c r="F50" s="90">
        <v>0</v>
      </c>
      <c r="G50" s="82">
        <f t="shared" si="0"/>
        <v>0</v>
      </c>
      <c r="H50" s="81">
        <f t="shared" si="19"/>
        <v>0</v>
      </c>
      <c r="I50" s="81">
        <f t="shared" si="1"/>
        <v>1</v>
      </c>
      <c r="J50" s="81">
        <f t="shared" si="2"/>
        <v>1</v>
      </c>
      <c r="K50" s="82">
        <f t="shared" si="26"/>
        <v>0</v>
      </c>
      <c r="L50" s="11">
        <f t="shared" si="27"/>
        <v>0</v>
      </c>
      <c r="M50" s="81">
        <f t="shared" si="28"/>
        <v>0</v>
      </c>
      <c r="N50" s="11">
        <f t="shared" si="3"/>
        <v>0</v>
      </c>
      <c r="O50" s="11">
        <f t="shared" si="4"/>
        <v>0</v>
      </c>
      <c r="P50" s="11">
        <f t="shared" si="20"/>
        <v>0</v>
      </c>
      <c r="Q50" s="81">
        <f t="shared" si="32"/>
        <v>0</v>
      </c>
      <c r="R50" s="90">
        <f t="shared" si="33"/>
        <v>0</v>
      </c>
      <c r="S50" s="503">
        <f>(Exposure!BL51-1)*InputData!CH50+1</f>
        <v>1</v>
      </c>
      <c r="T50" s="89">
        <f t="shared" si="21"/>
        <v>0</v>
      </c>
      <c r="U50" s="10">
        <f t="shared" si="7"/>
        <v>0</v>
      </c>
      <c r="V50" s="10">
        <f t="shared" si="8"/>
        <v>0</v>
      </c>
      <c r="W50" s="91">
        <f t="shared" si="9"/>
        <v>0</v>
      </c>
      <c r="X50" s="81">
        <f t="shared" si="10"/>
        <v>0</v>
      </c>
      <c r="Y50" s="81">
        <f t="shared" si="22"/>
        <v>0</v>
      </c>
      <c r="Z50" s="81">
        <f t="shared" si="11"/>
        <v>1</v>
      </c>
      <c r="AA50" s="81">
        <f t="shared" si="12"/>
        <v>1</v>
      </c>
      <c r="AB50" s="82">
        <f t="shared" si="29"/>
        <v>0</v>
      </c>
      <c r="AC50" s="11">
        <f t="shared" si="30"/>
        <v>0</v>
      </c>
      <c r="AD50" s="81">
        <f t="shared" si="31"/>
        <v>0</v>
      </c>
      <c r="AE50" s="11">
        <f t="shared" si="13"/>
        <v>0</v>
      </c>
      <c r="AF50" s="11">
        <f t="shared" si="14"/>
        <v>0</v>
      </c>
      <c r="AG50" s="11">
        <f t="shared" si="23"/>
        <v>0</v>
      </c>
      <c r="AH50" s="81">
        <f t="shared" si="34"/>
        <v>0</v>
      </c>
      <c r="AI50" s="81">
        <f t="shared" si="35"/>
        <v>0</v>
      </c>
      <c r="AJ50" s="82">
        <f t="shared" si="17"/>
        <v>0</v>
      </c>
      <c r="AK50" s="117">
        <f t="shared" si="24"/>
        <v>0</v>
      </c>
      <c r="AL50" s="117">
        <f t="shared" si="18"/>
        <v>0</v>
      </c>
      <c r="AM50" s="57">
        <f>AK50*InputData!Q50</f>
        <v>0</v>
      </c>
      <c r="AN50" s="123">
        <f>AK50*LifeTable!G50*InputData!R50*EXP(-InputData!$BT$5*(B50-InputData!$B$1))</f>
        <v>0</v>
      </c>
      <c r="AO50" s="1026">
        <f>C50*(1-Q50)*LifeTable!G50</f>
        <v>0</v>
      </c>
      <c r="AP50" s="1027">
        <f>R50*LifeTable!G50</f>
        <v>0</v>
      </c>
      <c r="AQ50" s="1026">
        <f>T50*(1-AH50)*LifeTable!P50</f>
        <v>0</v>
      </c>
      <c r="AR50" s="708">
        <f>AI50*LifeTable!P50</f>
        <v>0</v>
      </c>
      <c r="AS50" s="1028">
        <f>(AQ50-AO50)*EXP(-InputData!$BT$6*(B50-InputData!$B$1))</f>
        <v>0</v>
      </c>
      <c r="AT50" s="58">
        <f>(AR50-AP50)*EXP(-InputData!$BT$6*(B50-InputData!$B$1))</f>
        <v>0</v>
      </c>
      <c r="AU50">
        <v>45</v>
      </c>
    </row>
    <row r="51" spans="1:47">
      <c r="A51" t="s">
        <v>13</v>
      </c>
      <c r="B51">
        <f t="shared" si="25"/>
        <v>143</v>
      </c>
      <c r="C51" s="80">
        <f>InputData!O51*InputData!BZ51</f>
        <v>0</v>
      </c>
      <c r="D51" s="81">
        <v>0</v>
      </c>
      <c r="E51" s="13">
        <f>InputData!P51*InputData!CE51</f>
        <v>0</v>
      </c>
      <c r="F51" s="90">
        <v>0</v>
      </c>
      <c r="G51" s="82">
        <f t="shared" si="0"/>
        <v>0</v>
      </c>
      <c r="H51" s="81">
        <f t="shared" si="19"/>
        <v>0</v>
      </c>
      <c r="I51" s="81">
        <f t="shared" si="1"/>
        <v>1</v>
      </c>
      <c r="J51" s="81">
        <f t="shared" si="2"/>
        <v>1</v>
      </c>
      <c r="K51" s="82">
        <f t="shared" si="26"/>
        <v>0</v>
      </c>
      <c r="L51" s="11">
        <f t="shared" si="27"/>
        <v>0</v>
      </c>
      <c r="M51" s="81">
        <f t="shared" si="28"/>
        <v>0</v>
      </c>
      <c r="N51" s="11">
        <f t="shared" si="3"/>
        <v>0</v>
      </c>
      <c r="O51" s="11">
        <f t="shared" si="4"/>
        <v>0</v>
      </c>
      <c r="P51" s="11">
        <f t="shared" si="20"/>
        <v>0</v>
      </c>
      <c r="Q51" s="81">
        <f t="shared" si="32"/>
        <v>0</v>
      </c>
      <c r="R51" s="90">
        <f t="shared" si="33"/>
        <v>0</v>
      </c>
      <c r="S51" s="503">
        <f>(Exposure!BL52-1)*InputData!CH51+1</f>
        <v>1</v>
      </c>
      <c r="T51" s="89">
        <f t="shared" si="21"/>
        <v>0</v>
      </c>
      <c r="U51" s="10">
        <f t="shared" si="7"/>
        <v>0</v>
      </c>
      <c r="V51" s="10">
        <f t="shared" si="8"/>
        <v>0</v>
      </c>
      <c r="W51" s="91">
        <f t="shared" si="9"/>
        <v>0</v>
      </c>
      <c r="X51" s="81">
        <f t="shared" si="10"/>
        <v>0</v>
      </c>
      <c r="Y51" s="81">
        <f t="shared" si="22"/>
        <v>0</v>
      </c>
      <c r="Z51" s="81">
        <f t="shared" si="11"/>
        <v>1</v>
      </c>
      <c r="AA51" s="81">
        <f t="shared" si="12"/>
        <v>1</v>
      </c>
      <c r="AB51" s="82">
        <f t="shared" si="29"/>
        <v>0</v>
      </c>
      <c r="AC51" s="11">
        <f t="shared" si="30"/>
        <v>0</v>
      </c>
      <c r="AD51" s="81">
        <f t="shared" si="31"/>
        <v>0</v>
      </c>
      <c r="AE51" s="11">
        <f t="shared" si="13"/>
        <v>0</v>
      </c>
      <c r="AF51" s="11">
        <f t="shared" si="14"/>
        <v>0</v>
      </c>
      <c r="AG51" s="11">
        <f t="shared" si="23"/>
        <v>0</v>
      </c>
      <c r="AH51" s="81">
        <f t="shared" si="34"/>
        <v>0</v>
      </c>
      <c r="AI51" s="81">
        <f t="shared" si="35"/>
        <v>0</v>
      </c>
      <c r="AJ51" s="82">
        <f t="shared" si="17"/>
        <v>0</v>
      </c>
      <c r="AK51" s="117">
        <f t="shared" si="24"/>
        <v>0</v>
      </c>
      <c r="AL51" s="117">
        <f t="shared" si="18"/>
        <v>0</v>
      </c>
      <c r="AM51" s="57">
        <f>AK51*InputData!Q51</f>
        <v>0</v>
      </c>
      <c r="AN51" s="123">
        <f>AK51*LifeTable!G51*InputData!R51*EXP(-InputData!$BT$5*(B51-InputData!$B$1))</f>
        <v>0</v>
      </c>
      <c r="AO51" s="1026">
        <f>C51*(1-Q51)*LifeTable!G51</f>
        <v>0</v>
      </c>
      <c r="AP51" s="1027">
        <f>R51*LifeTable!G51</f>
        <v>0</v>
      </c>
      <c r="AQ51" s="1026">
        <f>T51*(1-AH51)*LifeTable!P51</f>
        <v>0</v>
      </c>
      <c r="AR51" s="708">
        <f>AI51*LifeTable!P51</f>
        <v>0</v>
      </c>
      <c r="AS51" s="1028">
        <f>(AQ51-AO51)*EXP(-InputData!$BT$6*(B51-InputData!$B$1))</f>
        <v>0</v>
      </c>
      <c r="AT51" s="58">
        <f>(AR51-AP51)*EXP(-InputData!$BT$6*(B51-InputData!$B$1))</f>
        <v>0</v>
      </c>
      <c r="AU51">
        <v>46</v>
      </c>
    </row>
    <row r="52" spans="1:47">
      <c r="A52" t="s">
        <v>13</v>
      </c>
      <c r="B52">
        <f t="shared" si="25"/>
        <v>144</v>
      </c>
      <c r="C52" s="80">
        <f>InputData!O52*InputData!BZ52</f>
        <v>0</v>
      </c>
      <c r="D52" s="81">
        <v>0</v>
      </c>
      <c r="E52" s="13">
        <f>InputData!P52*InputData!CE52</f>
        <v>0</v>
      </c>
      <c r="F52" s="90">
        <v>0</v>
      </c>
      <c r="G52" s="82">
        <f t="shared" si="0"/>
        <v>0</v>
      </c>
      <c r="H52" s="81">
        <f t="shared" si="19"/>
        <v>0</v>
      </c>
      <c r="I52" s="81">
        <f t="shared" si="1"/>
        <v>1</v>
      </c>
      <c r="J52" s="81">
        <f t="shared" si="2"/>
        <v>1</v>
      </c>
      <c r="K52" s="82">
        <f t="shared" si="26"/>
        <v>0</v>
      </c>
      <c r="L52" s="11">
        <f t="shared" si="27"/>
        <v>0</v>
      </c>
      <c r="M52" s="81">
        <f t="shared" si="28"/>
        <v>0</v>
      </c>
      <c r="N52" s="11">
        <f t="shared" si="3"/>
        <v>0</v>
      </c>
      <c r="O52" s="11">
        <f t="shared" si="4"/>
        <v>0</v>
      </c>
      <c r="P52" s="11">
        <f t="shared" si="20"/>
        <v>0</v>
      </c>
      <c r="Q52" s="81">
        <f t="shared" si="32"/>
        <v>0</v>
      </c>
      <c r="R52" s="90">
        <f t="shared" si="33"/>
        <v>0</v>
      </c>
      <c r="S52" s="503">
        <f>(Exposure!BL53-1)*InputData!CH52+1</f>
        <v>1</v>
      </c>
      <c r="T52" s="89">
        <f t="shared" si="21"/>
        <v>0</v>
      </c>
      <c r="U52" s="10">
        <f t="shared" si="7"/>
        <v>0</v>
      </c>
      <c r="V52" s="10">
        <f t="shared" si="8"/>
        <v>0</v>
      </c>
      <c r="W52" s="91">
        <f t="shared" si="9"/>
        <v>0</v>
      </c>
      <c r="X52" s="81">
        <f t="shared" si="10"/>
        <v>0</v>
      </c>
      <c r="Y52" s="81">
        <f t="shared" si="22"/>
        <v>0</v>
      </c>
      <c r="Z52" s="81">
        <f t="shared" si="11"/>
        <v>1</v>
      </c>
      <c r="AA52" s="81">
        <f t="shared" si="12"/>
        <v>1</v>
      </c>
      <c r="AB52" s="82">
        <f t="shared" si="29"/>
        <v>0</v>
      </c>
      <c r="AC52" s="11">
        <f t="shared" si="30"/>
        <v>0</v>
      </c>
      <c r="AD52" s="81">
        <f t="shared" si="31"/>
        <v>0</v>
      </c>
      <c r="AE52" s="11">
        <f t="shared" si="13"/>
        <v>0</v>
      </c>
      <c r="AF52" s="11">
        <f t="shared" si="14"/>
        <v>0</v>
      </c>
      <c r="AG52" s="11">
        <f t="shared" si="23"/>
        <v>0</v>
      </c>
      <c r="AH52" s="81">
        <f t="shared" si="34"/>
        <v>0</v>
      </c>
      <c r="AI52" s="81">
        <f t="shared" si="35"/>
        <v>0</v>
      </c>
      <c r="AJ52" s="82">
        <f t="shared" si="17"/>
        <v>0</v>
      </c>
      <c r="AK52" s="117">
        <f t="shared" si="24"/>
        <v>0</v>
      </c>
      <c r="AL52" s="117">
        <f t="shared" si="18"/>
        <v>0</v>
      </c>
      <c r="AM52" s="57">
        <f>AK52*InputData!Q52</f>
        <v>0</v>
      </c>
      <c r="AN52" s="123">
        <f>AK52*LifeTable!G52*InputData!R52*EXP(-InputData!$BT$5*(B52-InputData!$B$1))</f>
        <v>0</v>
      </c>
      <c r="AO52" s="1026">
        <f>C52*(1-Q52)*LifeTable!G52</f>
        <v>0</v>
      </c>
      <c r="AP52" s="1027">
        <f>R52*LifeTable!G52</f>
        <v>0</v>
      </c>
      <c r="AQ52" s="1026">
        <f>T52*(1-AH52)*LifeTable!P52</f>
        <v>0</v>
      </c>
      <c r="AR52" s="708">
        <f>AI52*LifeTable!P52</f>
        <v>0</v>
      </c>
      <c r="AS52" s="1028">
        <f>(AQ52-AO52)*EXP(-InputData!$BT$6*(B52-InputData!$B$1))</f>
        <v>0</v>
      </c>
      <c r="AT52" s="58">
        <f>(AR52-AP52)*EXP(-InputData!$BT$6*(B52-InputData!$B$1))</f>
        <v>0</v>
      </c>
      <c r="AU52">
        <v>47</v>
      </c>
    </row>
    <row r="53" spans="1:47">
      <c r="A53" t="s">
        <v>13</v>
      </c>
      <c r="B53">
        <f t="shared" si="25"/>
        <v>145</v>
      </c>
      <c r="C53" s="80">
        <f>InputData!O53*InputData!BZ53</f>
        <v>0</v>
      </c>
      <c r="D53" s="81">
        <v>0</v>
      </c>
      <c r="E53" s="13">
        <f>InputData!P53*InputData!CE53</f>
        <v>0</v>
      </c>
      <c r="F53" s="90">
        <v>0</v>
      </c>
      <c r="G53" s="82">
        <f t="shared" si="0"/>
        <v>0</v>
      </c>
      <c r="H53" s="81">
        <f t="shared" si="19"/>
        <v>0</v>
      </c>
      <c r="I53" s="81">
        <f t="shared" si="1"/>
        <v>1</v>
      </c>
      <c r="J53" s="81">
        <f t="shared" si="2"/>
        <v>1</v>
      </c>
      <c r="K53" s="82">
        <f t="shared" si="26"/>
        <v>0</v>
      </c>
      <c r="L53" s="11">
        <f t="shared" si="27"/>
        <v>0</v>
      </c>
      <c r="M53" s="81">
        <f t="shared" si="28"/>
        <v>0</v>
      </c>
      <c r="N53" s="11">
        <f t="shared" si="3"/>
        <v>0</v>
      </c>
      <c r="O53" s="11">
        <f t="shared" si="4"/>
        <v>0</v>
      </c>
      <c r="P53" s="11">
        <f t="shared" si="20"/>
        <v>0</v>
      </c>
      <c r="Q53" s="81">
        <f t="shared" si="32"/>
        <v>0</v>
      </c>
      <c r="R53" s="90">
        <f t="shared" si="33"/>
        <v>0</v>
      </c>
      <c r="S53" s="503">
        <f>(Exposure!BL54-1)*InputData!CH53+1</f>
        <v>1</v>
      </c>
      <c r="T53" s="89">
        <f t="shared" si="21"/>
        <v>0</v>
      </c>
      <c r="U53" s="10">
        <f t="shared" si="7"/>
        <v>0</v>
      </c>
      <c r="V53" s="10">
        <f t="shared" si="8"/>
        <v>0</v>
      </c>
      <c r="W53" s="91">
        <f t="shared" si="9"/>
        <v>0</v>
      </c>
      <c r="X53" s="81">
        <f t="shared" si="10"/>
        <v>0</v>
      </c>
      <c r="Y53" s="81">
        <f t="shared" si="22"/>
        <v>0</v>
      </c>
      <c r="Z53" s="81">
        <f t="shared" si="11"/>
        <v>1</v>
      </c>
      <c r="AA53" s="81">
        <f t="shared" si="12"/>
        <v>1</v>
      </c>
      <c r="AB53" s="82">
        <f t="shared" si="29"/>
        <v>0</v>
      </c>
      <c r="AC53" s="11">
        <f t="shared" si="30"/>
        <v>0</v>
      </c>
      <c r="AD53" s="81">
        <f t="shared" si="31"/>
        <v>0</v>
      </c>
      <c r="AE53" s="11">
        <f t="shared" si="13"/>
        <v>0</v>
      </c>
      <c r="AF53" s="11">
        <f t="shared" si="14"/>
        <v>0</v>
      </c>
      <c r="AG53" s="11">
        <f t="shared" si="23"/>
        <v>0</v>
      </c>
      <c r="AH53" s="81">
        <f t="shared" si="34"/>
        <v>0</v>
      </c>
      <c r="AI53" s="81">
        <f t="shared" si="35"/>
        <v>0</v>
      </c>
      <c r="AJ53" s="82">
        <f t="shared" si="17"/>
        <v>0</v>
      </c>
      <c r="AK53" s="117">
        <f t="shared" si="24"/>
        <v>0</v>
      </c>
      <c r="AL53" s="117">
        <f t="shared" si="18"/>
        <v>0</v>
      </c>
      <c r="AM53" s="57">
        <f>AK53*InputData!Q53</f>
        <v>0</v>
      </c>
      <c r="AN53" s="123">
        <f>AK53*LifeTable!G53*InputData!R53*EXP(-InputData!$BT$5*(B53-InputData!$B$1))</f>
        <v>0</v>
      </c>
      <c r="AO53" s="1026">
        <f>C53*(1-Q53)*LifeTable!G53</f>
        <v>0</v>
      </c>
      <c r="AP53" s="1027">
        <f>R53*LifeTable!G53</f>
        <v>0</v>
      </c>
      <c r="AQ53" s="1026">
        <f>T53*(1-AH53)*LifeTable!P53</f>
        <v>0</v>
      </c>
      <c r="AR53" s="708">
        <f>AI53*LifeTable!P53</f>
        <v>0</v>
      </c>
      <c r="AS53" s="1028">
        <f>(AQ53-AO53)*EXP(-InputData!$BT$6*(B53-InputData!$B$1))</f>
        <v>0</v>
      </c>
      <c r="AT53" s="58">
        <f>(AR53-AP53)*EXP(-InputData!$BT$6*(B53-InputData!$B$1))</f>
        <v>0</v>
      </c>
      <c r="AU53">
        <v>48</v>
      </c>
    </row>
    <row r="54" spans="1:47">
      <c r="A54" t="s">
        <v>13</v>
      </c>
      <c r="B54">
        <f t="shared" si="25"/>
        <v>146</v>
      </c>
      <c r="C54" s="80">
        <f>InputData!O54*InputData!BZ54</f>
        <v>0</v>
      </c>
      <c r="D54" s="81">
        <v>0</v>
      </c>
      <c r="E54" s="13">
        <f>InputData!P54*InputData!CE54</f>
        <v>0</v>
      </c>
      <c r="F54" s="90">
        <v>0</v>
      </c>
      <c r="G54" s="82">
        <f t="shared" si="0"/>
        <v>0</v>
      </c>
      <c r="H54" s="81">
        <f t="shared" si="19"/>
        <v>0</v>
      </c>
      <c r="I54" s="81">
        <f t="shared" si="1"/>
        <v>1</v>
      </c>
      <c r="J54" s="81">
        <f t="shared" si="2"/>
        <v>1</v>
      </c>
      <c r="K54" s="82">
        <f t="shared" si="26"/>
        <v>0</v>
      </c>
      <c r="L54" s="11">
        <f t="shared" si="27"/>
        <v>0</v>
      </c>
      <c r="M54" s="81">
        <f t="shared" si="28"/>
        <v>0</v>
      </c>
      <c r="N54" s="11">
        <f t="shared" si="3"/>
        <v>0</v>
      </c>
      <c r="O54" s="11">
        <f t="shared" si="4"/>
        <v>0</v>
      </c>
      <c r="P54" s="11">
        <f t="shared" si="20"/>
        <v>0</v>
      </c>
      <c r="Q54" s="81">
        <f t="shared" si="32"/>
        <v>0</v>
      </c>
      <c r="R54" s="90">
        <f t="shared" si="33"/>
        <v>0</v>
      </c>
      <c r="S54" s="503">
        <f>(Exposure!BL55-1)*InputData!CH54+1</f>
        <v>1</v>
      </c>
      <c r="T54" s="89">
        <f t="shared" si="21"/>
        <v>0</v>
      </c>
      <c r="U54" s="10">
        <f t="shared" si="7"/>
        <v>0</v>
      </c>
      <c r="V54" s="10">
        <f t="shared" si="8"/>
        <v>0</v>
      </c>
      <c r="W54" s="91">
        <f t="shared" si="9"/>
        <v>0</v>
      </c>
      <c r="X54" s="81">
        <f t="shared" si="10"/>
        <v>0</v>
      </c>
      <c r="Y54" s="81">
        <f t="shared" si="22"/>
        <v>0</v>
      </c>
      <c r="Z54" s="81">
        <f t="shared" si="11"/>
        <v>1</v>
      </c>
      <c r="AA54" s="81">
        <f t="shared" si="12"/>
        <v>1</v>
      </c>
      <c r="AB54" s="82">
        <f t="shared" si="29"/>
        <v>0</v>
      </c>
      <c r="AC54" s="11">
        <f t="shared" si="30"/>
        <v>0</v>
      </c>
      <c r="AD54" s="81">
        <f t="shared" si="31"/>
        <v>0</v>
      </c>
      <c r="AE54" s="11">
        <f t="shared" si="13"/>
        <v>0</v>
      </c>
      <c r="AF54" s="11">
        <f t="shared" si="14"/>
        <v>0</v>
      </c>
      <c r="AG54" s="11">
        <f t="shared" si="23"/>
        <v>0</v>
      </c>
      <c r="AH54" s="81">
        <f t="shared" si="34"/>
        <v>0</v>
      </c>
      <c r="AI54" s="81">
        <f t="shared" si="35"/>
        <v>0</v>
      </c>
      <c r="AJ54" s="82">
        <f t="shared" si="17"/>
        <v>0</v>
      </c>
      <c r="AK54" s="117">
        <f t="shared" si="24"/>
        <v>0</v>
      </c>
      <c r="AL54" s="117">
        <f t="shared" si="18"/>
        <v>0</v>
      </c>
      <c r="AM54" s="57">
        <f>AK54*InputData!Q54</f>
        <v>0</v>
      </c>
      <c r="AN54" s="123">
        <f>AK54*LifeTable!G54*InputData!R54*EXP(-InputData!$BT$5*(B54-InputData!$B$1))</f>
        <v>0</v>
      </c>
      <c r="AO54" s="1026">
        <f>C54*(1-Q54)*LifeTable!G54</f>
        <v>0</v>
      </c>
      <c r="AP54" s="1027">
        <f>R54*LifeTable!G54</f>
        <v>0</v>
      </c>
      <c r="AQ54" s="1026">
        <f>T54*(1-AH54)*LifeTable!P54</f>
        <v>0</v>
      </c>
      <c r="AR54" s="708">
        <f>AI54*LifeTable!P54</f>
        <v>0</v>
      </c>
      <c r="AS54" s="1028">
        <f>(AQ54-AO54)*EXP(-InputData!$BT$6*(B54-InputData!$B$1))</f>
        <v>0</v>
      </c>
      <c r="AT54" s="58">
        <f>(AR54-AP54)*EXP(-InputData!$BT$6*(B54-InputData!$B$1))</f>
        <v>0</v>
      </c>
      <c r="AU54">
        <v>49</v>
      </c>
    </row>
    <row r="55" spans="1:47">
      <c r="A55" t="s">
        <v>13</v>
      </c>
      <c r="B55">
        <f t="shared" si="25"/>
        <v>147</v>
      </c>
      <c r="C55" s="80">
        <f>InputData!O55*InputData!BZ55</f>
        <v>0</v>
      </c>
      <c r="D55" s="81">
        <v>0</v>
      </c>
      <c r="E55" s="13">
        <f>InputData!P55*InputData!CE55</f>
        <v>0</v>
      </c>
      <c r="F55" s="90">
        <v>0</v>
      </c>
      <c r="G55" s="82">
        <f t="shared" si="0"/>
        <v>0</v>
      </c>
      <c r="H55" s="81">
        <f t="shared" si="19"/>
        <v>0</v>
      </c>
      <c r="I55" s="81">
        <f t="shared" si="1"/>
        <v>1</v>
      </c>
      <c r="J55" s="81">
        <f t="shared" si="2"/>
        <v>1</v>
      </c>
      <c r="K55" s="82">
        <f t="shared" si="26"/>
        <v>0</v>
      </c>
      <c r="L55" s="11">
        <f t="shared" si="27"/>
        <v>0</v>
      </c>
      <c r="M55" s="81">
        <f t="shared" si="28"/>
        <v>0</v>
      </c>
      <c r="N55" s="11">
        <f t="shared" si="3"/>
        <v>0</v>
      </c>
      <c r="O55" s="11">
        <f t="shared" si="4"/>
        <v>0</v>
      </c>
      <c r="P55" s="11">
        <f t="shared" si="20"/>
        <v>0</v>
      </c>
      <c r="Q55" s="81">
        <f t="shared" si="32"/>
        <v>0</v>
      </c>
      <c r="R55" s="90">
        <f t="shared" si="33"/>
        <v>0</v>
      </c>
      <c r="S55" s="503">
        <f>(Exposure!BL56-1)*InputData!CH55+1</f>
        <v>1</v>
      </c>
      <c r="T55" s="89">
        <f t="shared" si="21"/>
        <v>0</v>
      </c>
      <c r="U55" s="10">
        <f t="shared" si="7"/>
        <v>0</v>
      </c>
      <c r="V55" s="10">
        <f t="shared" si="8"/>
        <v>0</v>
      </c>
      <c r="W55" s="91">
        <f t="shared" si="9"/>
        <v>0</v>
      </c>
      <c r="X55" s="81">
        <f t="shared" si="10"/>
        <v>0</v>
      </c>
      <c r="Y55" s="81">
        <f t="shared" si="22"/>
        <v>0</v>
      </c>
      <c r="Z55" s="81">
        <f t="shared" si="11"/>
        <v>1</v>
      </c>
      <c r="AA55" s="81">
        <f t="shared" si="12"/>
        <v>1</v>
      </c>
      <c r="AB55" s="82">
        <f t="shared" si="29"/>
        <v>0</v>
      </c>
      <c r="AC55" s="11">
        <f t="shared" si="30"/>
        <v>0</v>
      </c>
      <c r="AD55" s="81">
        <f t="shared" si="31"/>
        <v>0</v>
      </c>
      <c r="AE55" s="11">
        <f t="shared" si="13"/>
        <v>0</v>
      </c>
      <c r="AF55" s="11">
        <f t="shared" si="14"/>
        <v>0</v>
      </c>
      <c r="AG55" s="11">
        <f t="shared" si="23"/>
        <v>0</v>
      </c>
      <c r="AH55" s="81">
        <f t="shared" si="34"/>
        <v>0</v>
      </c>
      <c r="AI55" s="81">
        <f t="shared" si="35"/>
        <v>0</v>
      </c>
      <c r="AJ55" s="82">
        <f t="shared" si="17"/>
        <v>0</v>
      </c>
      <c r="AK55" s="117">
        <f t="shared" si="24"/>
        <v>0</v>
      </c>
      <c r="AL55" s="117">
        <f t="shared" si="18"/>
        <v>0</v>
      </c>
      <c r="AM55" s="57">
        <f>AK55*InputData!Q55</f>
        <v>0</v>
      </c>
      <c r="AN55" s="123">
        <f>AK55*LifeTable!G55*InputData!R55*EXP(-InputData!$BT$5*(B55-InputData!$B$1))</f>
        <v>0</v>
      </c>
      <c r="AO55" s="1026">
        <f>C55*(1-Q55)*LifeTable!G55</f>
        <v>0</v>
      </c>
      <c r="AP55" s="1027">
        <f>R55*LifeTable!G55</f>
        <v>0</v>
      </c>
      <c r="AQ55" s="1026">
        <f>T55*(1-AH55)*LifeTable!P55</f>
        <v>0</v>
      </c>
      <c r="AR55" s="708">
        <f>AI55*LifeTable!P55</f>
        <v>0</v>
      </c>
      <c r="AS55" s="1028">
        <f>(AQ55-AO55)*EXP(-InputData!$BT$6*(B55-InputData!$B$1))</f>
        <v>0</v>
      </c>
      <c r="AT55" s="58">
        <f>(AR55-AP55)*EXP(-InputData!$BT$6*(B55-InputData!$B$1))</f>
        <v>0</v>
      </c>
      <c r="AU55">
        <v>50</v>
      </c>
    </row>
    <row r="56" spans="1:47">
      <c r="A56" t="s">
        <v>13</v>
      </c>
      <c r="B56">
        <f t="shared" si="25"/>
        <v>148</v>
      </c>
      <c r="C56" s="80">
        <f>InputData!O56*InputData!BZ56</f>
        <v>0</v>
      </c>
      <c r="D56" s="81">
        <v>0</v>
      </c>
      <c r="E56" s="13">
        <f>InputData!P56*InputData!CE56</f>
        <v>0</v>
      </c>
      <c r="F56" s="90">
        <v>0</v>
      </c>
      <c r="G56" s="82">
        <f t="shared" si="0"/>
        <v>0</v>
      </c>
      <c r="H56" s="81">
        <f t="shared" si="19"/>
        <v>0</v>
      </c>
      <c r="I56" s="81">
        <f t="shared" si="1"/>
        <v>1</v>
      </c>
      <c r="J56" s="81">
        <f t="shared" si="2"/>
        <v>1</v>
      </c>
      <c r="K56" s="82">
        <f t="shared" si="26"/>
        <v>0</v>
      </c>
      <c r="L56" s="11">
        <f t="shared" si="27"/>
        <v>0</v>
      </c>
      <c r="M56" s="81">
        <f t="shared" si="28"/>
        <v>0</v>
      </c>
      <c r="N56" s="11">
        <f t="shared" si="3"/>
        <v>0</v>
      </c>
      <c r="O56" s="11">
        <f t="shared" si="4"/>
        <v>0</v>
      </c>
      <c r="P56" s="11">
        <f t="shared" si="20"/>
        <v>0</v>
      </c>
      <c r="Q56" s="81">
        <f t="shared" si="32"/>
        <v>0</v>
      </c>
      <c r="R56" s="90">
        <f t="shared" si="33"/>
        <v>0</v>
      </c>
      <c r="S56" s="503">
        <f>(Exposure!BL57-1)*InputData!CH56+1</f>
        <v>1</v>
      </c>
      <c r="T56" s="89">
        <f t="shared" si="21"/>
        <v>0</v>
      </c>
      <c r="U56" s="10">
        <f t="shared" si="7"/>
        <v>0</v>
      </c>
      <c r="V56" s="10">
        <f t="shared" si="8"/>
        <v>0</v>
      </c>
      <c r="W56" s="91">
        <f t="shared" si="9"/>
        <v>0</v>
      </c>
      <c r="X56" s="81">
        <f t="shared" si="10"/>
        <v>0</v>
      </c>
      <c r="Y56" s="81">
        <f t="shared" si="22"/>
        <v>0</v>
      </c>
      <c r="Z56" s="81">
        <f t="shared" si="11"/>
        <v>1</v>
      </c>
      <c r="AA56" s="81">
        <f t="shared" si="12"/>
        <v>1</v>
      </c>
      <c r="AB56" s="82">
        <f t="shared" si="29"/>
        <v>0</v>
      </c>
      <c r="AC56" s="11">
        <f t="shared" si="30"/>
        <v>0</v>
      </c>
      <c r="AD56" s="81">
        <f t="shared" si="31"/>
        <v>0</v>
      </c>
      <c r="AE56" s="11">
        <f t="shared" si="13"/>
        <v>0</v>
      </c>
      <c r="AF56" s="11">
        <f t="shared" si="14"/>
        <v>0</v>
      </c>
      <c r="AG56" s="11">
        <f t="shared" si="23"/>
        <v>0</v>
      </c>
      <c r="AH56" s="81">
        <f t="shared" si="34"/>
        <v>0</v>
      </c>
      <c r="AI56" s="81">
        <f t="shared" si="35"/>
        <v>0</v>
      </c>
      <c r="AJ56" s="82">
        <f t="shared" si="17"/>
        <v>0</v>
      </c>
      <c r="AK56" s="117">
        <f t="shared" si="24"/>
        <v>0</v>
      </c>
      <c r="AL56" s="117">
        <f t="shared" si="18"/>
        <v>0</v>
      </c>
      <c r="AM56" s="57">
        <f>AK56*InputData!Q56</f>
        <v>0</v>
      </c>
      <c r="AN56" s="123">
        <f>AK56*LifeTable!G56*InputData!R56*EXP(-InputData!$BT$5*(B56-InputData!$B$1))</f>
        <v>0</v>
      </c>
      <c r="AO56" s="1026">
        <f>C56*(1-Q56)*LifeTable!G56</f>
        <v>0</v>
      </c>
      <c r="AP56" s="1027">
        <f>R56*LifeTable!G56</f>
        <v>0</v>
      </c>
      <c r="AQ56" s="1026">
        <f>T56*(1-AH56)*LifeTable!P56</f>
        <v>0</v>
      </c>
      <c r="AR56" s="708">
        <f>AI56*LifeTable!P56</f>
        <v>0</v>
      </c>
      <c r="AS56" s="1028">
        <f>(AQ56-AO56)*EXP(-InputData!$BT$6*(B56-InputData!$B$1))</f>
        <v>0</v>
      </c>
      <c r="AT56" s="58">
        <f>(AR56-AP56)*EXP(-InputData!$BT$6*(B56-InputData!$B$1))</f>
        <v>0</v>
      </c>
      <c r="AU56">
        <v>51</v>
      </c>
    </row>
    <row r="57" spans="1:47">
      <c r="A57" t="s">
        <v>13</v>
      </c>
      <c r="B57">
        <f t="shared" si="25"/>
        <v>149</v>
      </c>
      <c r="C57" s="80">
        <f>InputData!O57*InputData!BZ57</f>
        <v>0</v>
      </c>
      <c r="D57" s="81">
        <v>0</v>
      </c>
      <c r="E57" s="13">
        <f>InputData!P57*InputData!CE57</f>
        <v>0</v>
      </c>
      <c r="F57" s="90">
        <v>0</v>
      </c>
      <c r="G57" s="82">
        <f t="shared" si="0"/>
        <v>0</v>
      </c>
      <c r="H57" s="81">
        <f t="shared" si="19"/>
        <v>0</v>
      </c>
      <c r="I57" s="81">
        <f t="shared" si="1"/>
        <v>1</v>
      </c>
      <c r="J57" s="81">
        <f t="shared" si="2"/>
        <v>1</v>
      </c>
      <c r="K57" s="82">
        <f t="shared" si="26"/>
        <v>0</v>
      </c>
      <c r="L57" s="11">
        <f t="shared" si="27"/>
        <v>0</v>
      </c>
      <c r="M57" s="81">
        <f t="shared" si="28"/>
        <v>0</v>
      </c>
      <c r="N57" s="11">
        <f t="shared" si="3"/>
        <v>0</v>
      </c>
      <c r="O57" s="11">
        <f t="shared" si="4"/>
        <v>0</v>
      </c>
      <c r="P57" s="11">
        <f t="shared" si="20"/>
        <v>0</v>
      </c>
      <c r="Q57" s="81">
        <f t="shared" si="32"/>
        <v>0</v>
      </c>
      <c r="R57" s="90">
        <f t="shared" si="33"/>
        <v>0</v>
      </c>
      <c r="S57" s="503">
        <f>(Exposure!BL58-1)*InputData!CH57+1</f>
        <v>1</v>
      </c>
      <c r="T57" s="89">
        <f t="shared" si="21"/>
        <v>0</v>
      </c>
      <c r="U57" s="10">
        <f t="shared" si="7"/>
        <v>0</v>
      </c>
      <c r="V57" s="10">
        <f t="shared" si="8"/>
        <v>0</v>
      </c>
      <c r="W57" s="91">
        <f t="shared" si="9"/>
        <v>0</v>
      </c>
      <c r="X57" s="81">
        <f t="shared" si="10"/>
        <v>0</v>
      </c>
      <c r="Y57" s="81">
        <f t="shared" si="22"/>
        <v>0</v>
      </c>
      <c r="Z57" s="81">
        <f t="shared" si="11"/>
        <v>1</v>
      </c>
      <c r="AA57" s="81">
        <f t="shared" si="12"/>
        <v>1</v>
      </c>
      <c r="AB57" s="82">
        <f t="shared" si="29"/>
        <v>0</v>
      </c>
      <c r="AC57" s="11">
        <f t="shared" si="30"/>
        <v>0</v>
      </c>
      <c r="AD57" s="81">
        <f t="shared" si="31"/>
        <v>0</v>
      </c>
      <c r="AE57" s="11">
        <f t="shared" si="13"/>
        <v>0</v>
      </c>
      <c r="AF57" s="11">
        <f t="shared" si="14"/>
        <v>0</v>
      </c>
      <c r="AG57" s="11">
        <f t="shared" si="23"/>
        <v>0</v>
      </c>
      <c r="AH57" s="81">
        <f t="shared" si="34"/>
        <v>0</v>
      </c>
      <c r="AI57" s="81">
        <f t="shared" si="35"/>
        <v>0</v>
      </c>
      <c r="AJ57" s="82">
        <f t="shared" si="17"/>
        <v>0</v>
      </c>
      <c r="AK57" s="117">
        <f t="shared" si="24"/>
        <v>0</v>
      </c>
      <c r="AL57" s="117">
        <f t="shared" si="18"/>
        <v>0</v>
      </c>
      <c r="AM57" s="57">
        <f>AK57*InputData!Q57</f>
        <v>0</v>
      </c>
      <c r="AN57" s="123">
        <f>AK57*LifeTable!G57*InputData!R57*EXP(-InputData!$BT$5*(B57-InputData!$B$1))</f>
        <v>0</v>
      </c>
      <c r="AO57" s="1026">
        <f>C57*(1-Q57)*LifeTable!G57</f>
        <v>0</v>
      </c>
      <c r="AP57" s="1027">
        <f>R57*LifeTable!G57</f>
        <v>0</v>
      </c>
      <c r="AQ57" s="1026">
        <f>T57*(1-AH57)*LifeTable!P57</f>
        <v>0</v>
      </c>
      <c r="AR57" s="708">
        <f>AI57*LifeTable!P57</f>
        <v>0</v>
      </c>
      <c r="AS57" s="1028">
        <f>(AQ57-AO57)*EXP(-InputData!$BT$6*(B57-InputData!$B$1))</f>
        <v>0</v>
      </c>
      <c r="AT57" s="58">
        <f>(AR57-AP57)*EXP(-InputData!$BT$6*(B57-InputData!$B$1))</f>
        <v>0</v>
      </c>
      <c r="AU57">
        <v>52</v>
      </c>
    </row>
    <row r="58" spans="1:47">
      <c r="A58" t="s">
        <v>13</v>
      </c>
      <c r="B58">
        <f t="shared" si="25"/>
        <v>150</v>
      </c>
      <c r="C58" s="80">
        <f>InputData!O58*InputData!BZ58</f>
        <v>0</v>
      </c>
      <c r="D58" s="81">
        <v>0</v>
      </c>
      <c r="E58" s="13">
        <f>InputData!P58*InputData!CE58</f>
        <v>0</v>
      </c>
      <c r="F58" s="90">
        <v>0</v>
      </c>
      <c r="G58" s="82">
        <f t="shared" si="0"/>
        <v>0</v>
      </c>
      <c r="H58" s="81">
        <f t="shared" si="19"/>
        <v>0</v>
      </c>
      <c r="I58" s="81">
        <f t="shared" si="1"/>
        <v>1</v>
      </c>
      <c r="J58" s="81">
        <f t="shared" si="2"/>
        <v>1</v>
      </c>
      <c r="K58" s="82">
        <f t="shared" si="26"/>
        <v>0</v>
      </c>
      <c r="L58" s="11">
        <f t="shared" si="27"/>
        <v>0</v>
      </c>
      <c r="M58" s="81">
        <f t="shared" si="28"/>
        <v>0</v>
      </c>
      <c r="N58" s="11">
        <f t="shared" si="3"/>
        <v>0</v>
      </c>
      <c r="O58" s="11">
        <f t="shared" si="4"/>
        <v>0</v>
      </c>
      <c r="P58" s="11">
        <f t="shared" si="20"/>
        <v>0</v>
      </c>
      <c r="Q58" s="81">
        <f t="shared" si="32"/>
        <v>0</v>
      </c>
      <c r="R58" s="90">
        <f t="shared" si="33"/>
        <v>0</v>
      </c>
      <c r="S58" s="503">
        <f>(Exposure!BL59-1)*InputData!CH58+1</f>
        <v>1</v>
      </c>
      <c r="T58" s="89">
        <f t="shared" si="21"/>
        <v>0</v>
      </c>
      <c r="U58" s="10">
        <f t="shared" si="7"/>
        <v>0</v>
      </c>
      <c r="V58" s="10">
        <f t="shared" si="8"/>
        <v>0</v>
      </c>
      <c r="W58" s="91">
        <f t="shared" si="9"/>
        <v>0</v>
      </c>
      <c r="X58" s="81">
        <f t="shared" si="10"/>
        <v>0</v>
      </c>
      <c r="Y58" s="81">
        <f t="shared" si="22"/>
        <v>0</v>
      </c>
      <c r="Z58" s="81">
        <f t="shared" si="11"/>
        <v>1</v>
      </c>
      <c r="AA58" s="81">
        <f t="shared" si="12"/>
        <v>1</v>
      </c>
      <c r="AB58" s="82">
        <f t="shared" si="29"/>
        <v>0</v>
      </c>
      <c r="AC58" s="11">
        <f t="shared" si="30"/>
        <v>0</v>
      </c>
      <c r="AD58" s="81">
        <f t="shared" si="31"/>
        <v>0</v>
      </c>
      <c r="AE58" s="11">
        <f t="shared" si="13"/>
        <v>0</v>
      </c>
      <c r="AF58" s="11">
        <f t="shared" si="14"/>
        <v>0</v>
      </c>
      <c r="AG58" s="11">
        <f t="shared" si="23"/>
        <v>0</v>
      </c>
      <c r="AH58" s="81">
        <f t="shared" si="34"/>
        <v>0</v>
      </c>
      <c r="AI58" s="81">
        <f t="shared" si="35"/>
        <v>0</v>
      </c>
      <c r="AJ58" s="82">
        <f t="shared" si="17"/>
        <v>0</v>
      </c>
      <c r="AK58" s="117">
        <f t="shared" si="24"/>
        <v>0</v>
      </c>
      <c r="AL58" s="117">
        <f t="shared" si="18"/>
        <v>0</v>
      </c>
      <c r="AM58" s="57">
        <f>AK58*InputData!Q58</f>
        <v>0</v>
      </c>
      <c r="AN58" s="123">
        <f>AK58*LifeTable!G58*InputData!R58*EXP(-InputData!$BT$5*(B58-InputData!$B$1))</f>
        <v>0</v>
      </c>
      <c r="AO58" s="1026">
        <f>C58*(1-Q58)*LifeTable!G58</f>
        <v>0</v>
      </c>
      <c r="AP58" s="1027">
        <f>R58*LifeTable!G58</f>
        <v>0</v>
      </c>
      <c r="AQ58" s="1026">
        <f>T58*(1-AH58)*LifeTable!P58</f>
        <v>0</v>
      </c>
      <c r="AR58" s="708">
        <f>AI58*LifeTable!P58</f>
        <v>0</v>
      </c>
      <c r="AS58" s="1028">
        <f>(AQ58-AO58)*EXP(-InputData!$BT$6*(B58-InputData!$B$1))</f>
        <v>0</v>
      </c>
      <c r="AT58" s="58">
        <f>(AR58-AP58)*EXP(-InputData!$BT$6*(B58-InputData!$B$1))</f>
        <v>0</v>
      </c>
      <c r="AU58">
        <v>53</v>
      </c>
    </row>
    <row r="59" spans="1:47">
      <c r="A59" t="s">
        <v>13</v>
      </c>
      <c r="B59">
        <f t="shared" si="25"/>
        <v>151</v>
      </c>
      <c r="C59" s="80">
        <f>InputData!O59*InputData!BZ59</f>
        <v>0</v>
      </c>
      <c r="D59" s="81">
        <v>0</v>
      </c>
      <c r="E59" s="13">
        <f>InputData!P59*InputData!CE59</f>
        <v>0</v>
      </c>
      <c r="F59" s="90">
        <v>0</v>
      </c>
      <c r="G59" s="82">
        <f t="shared" si="0"/>
        <v>0</v>
      </c>
      <c r="H59" s="81">
        <f t="shared" si="19"/>
        <v>0</v>
      </c>
      <c r="I59" s="81">
        <f t="shared" si="1"/>
        <v>1</v>
      </c>
      <c r="J59" s="81">
        <f t="shared" si="2"/>
        <v>1</v>
      </c>
      <c r="K59" s="82">
        <f t="shared" si="26"/>
        <v>0</v>
      </c>
      <c r="L59" s="11">
        <f t="shared" si="27"/>
        <v>0</v>
      </c>
      <c r="M59" s="81">
        <f t="shared" si="28"/>
        <v>0</v>
      </c>
      <c r="N59" s="11">
        <f t="shared" si="3"/>
        <v>0</v>
      </c>
      <c r="O59" s="11">
        <f t="shared" si="4"/>
        <v>0</v>
      </c>
      <c r="P59" s="11">
        <f t="shared" si="20"/>
        <v>0</v>
      </c>
      <c r="Q59" s="81">
        <f t="shared" si="32"/>
        <v>0</v>
      </c>
      <c r="R59" s="90">
        <f t="shared" si="33"/>
        <v>0</v>
      </c>
      <c r="S59" s="503">
        <f>(Exposure!BL60-1)*InputData!CH59+1</f>
        <v>1</v>
      </c>
      <c r="T59" s="89">
        <f t="shared" si="21"/>
        <v>0</v>
      </c>
      <c r="U59" s="10">
        <f t="shared" si="7"/>
        <v>0</v>
      </c>
      <c r="V59" s="10">
        <f t="shared" si="8"/>
        <v>0</v>
      </c>
      <c r="W59" s="91">
        <f t="shared" si="9"/>
        <v>0</v>
      </c>
      <c r="X59" s="81">
        <f t="shared" si="10"/>
        <v>0</v>
      </c>
      <c r="Y59" s="81">
        <f t="shared" si="22"/>
        <v>0</v>
      </c>
      <c r="Z59" s="81">
        <f t="shared" si="11"/>
        <v>1</v>
      </c>
      <c r="AA59" s="81">
        <f t="shared" si="12"/>
        <v>1</v>
      </c>
      <c r="AB59" s="82">
        <f t="shared" si="29"/>
        <v>0</v>
      </c>
      <c r="AC59" s="11">
        <f t="shared" si="30"/>
        <v>0</v>
      </c>
      <c r="AD59" s="81">
        <f t="shared" si="31"/>
        <v>0</v>
      </c>
      <c r="AE59" s="11">
        <f t="shared" si="13"/>
        <v>0</v>
      </c>
      <c r="AF59" s="11">
        <f t="shared" si="14"/>
        <v>0</v>
      </c>
      <c r="AG59" s="11">
        <f t="shared" si="23"/>
        <v>0</v>
      </c>
      <c r="AH59" s="81">
        <f t="shared" si="34"/>
        <v>0</v>
      </c>
      <c r="AI59" s="81">
        <f t="shared" si="35"/>
        <v>0</v>
      </c>
      <c r="AJ59" s="82">
        <f t="shared" si="17"/>
        <v>0</v>
      </c>
      <c r="AK59" s="117">
        <f t="shared" si="24"/>
        <v>0</v>
      </c>
      <c r="AL59" s="117">
        <f t="shared" si="18"/>
        <v>0</v>
      </c>
      <c r="AM59" s="57">
        <f>AK59*InputData!Q59</f>
        <v>0</v>
      </c>
      <c r="AN59" s="123">
        <f>AK59*LifeTable!G59*InputData!R59*EXP(-InputData!$BT$5*(B59-InputData!$B$1))</f>
        <v>0</v>
      </c>
      <c r="AO59" s="1026">
        <f>C59*(1-Q59)*LifeTable!G59</f>
        <v>0</v>
      </c>
      <c r="AP59" s="1027">
        <f>R59*LifeTable!G59</f>
        <v>0</v>
      </c>
      <c r="AQ59" s="1026">
        <f>T59*(1-AH59)*LifeTable!P59</f>
        <v>0</v>
      </c>
      <c r="AR59" s="708">
        <f>AI59*LifeTable!P59</f>
        <v>0</v>
      </c>
      <c r="AS59" s="1028">
        <f>(AQ59-AO59)*EXP(-InputData!$BT$6*(B59-InputData!$B$1))</f>
        <v>0</v>
      </c>
      <c r="AT59" s="58">
        <f>(AR59-AP59)*EXP(-InputData!$BT$6*(B59-InputData!$B$1))</f>
        <v>0</v>
      </c>
      <c r="AU59">
        <v>54</v>
      </c>
    </row>
    <row r="60" spans="1:47">
      <c r="A60" t="s">
        <v>13</v>
      </c>
      <c r="B60">
        <f t="shared" si="25"/>
        <v>152</v>
      </c>
      <c r="C60" s="80">
        <f>InputData!O60*InputData!BZ60</f>
        <v>0</v>
      </c>
      <c r="D60" s="81">
        <v>0</v>
      </c>
      <c r="E60" s="13">
        <f>InputData!P60*InputData!CE60</f>
        <v>0</v>
      </c>
      <c r="F60" s="90">
        <v>0</v>
      </c>
      <c r="G60" s="82">
        <f t="shared" si="0"/>
        <v>0</v>
      </c>
      <c r="H60" s="81">
        <f t="shared" si="19"/>
        <v>0</v>
      </c>
      <c r="I60" s="81">
        <f t="shared" si="1"/>
        <v>1</v>
      </c>
      <c r="J60" s="81">
        <f t="shared" si="2"/>
        <v>1</v>
      </c>
      <c r="K60" s="82">
        <f t="shared" si="26"/>
        <v>0</v>
      </c>
      <c r="L60" s="11">
        <f t="shared" si="27"/>
        <v>0</v>
      </c>
      <c r="M60" s="81">
        <f t="shared" si="28"/>
        <v>0</v>
      </c>
      <c r="N60" s="11">
        <f t="shared" si="3"/>
        <v>0</v>
      </c>
      <c r="O60" s="11">
        <f t="shared" si="4"/>
        <v>0</v>
      </c>
      <c r="P60" s="11">
        <f t="shared" si="20"/>
        <v>0</v>
      </c>
      <c r="Q60" s="81">
        <f t="shared" si="32"/>
        <v>0</v>
      </c>
      <c r="R60" s="90">
        <f t="shared" si="33"/>
        <v>0</v>
      </c>
      <c r="S60" s="503">
        <f>(Exposure!BL61-1)*InputData!CH60+1</f>
        <v>1</v>
      </c>
      <c r="T60" s="89">
        <f t="shared" si="21"/>
        <v>0</v>
      </c>
      <c r="U60" s="10">
        <f t="shared" si="7"/>
        <v>0</v>
      </c>
      <c r="V60" s="10">
        <f t="shared" si="8"/>
        <v>0</v>
      </c>
      <c r="W60" s="91">
        <f t="shared" si="9"/>
        <v>0</v>
      </c>
      <c r="X60" s="81">
        <f t="shared" si="10"/>
        <v>0</v>
      </c>
      <c r="Y60" s="81">
        <f t="shared" si="22"/>
        <v>0</v>
      </c>
      <c r="Z60" s="81">
        <f t="shared" si="11"/>
        <v>1</v>
      </c>
      <c r="AA60" s="81">
        <f t="shared" si="12"/>
        <v>1</v>
      </c>
      <c r="AB60" s="82">
        <f t="shared" si="29"/>
        <v>0</v>
      </c>
      <c r="AC60" s="11">
        <f t="shared" si="30"/>
        <v>0</v>
      </c>
      <c r="AD60" s="81">
        <f t="shared" si="31"/>
        <v>0</v>
      </c>
      <c r="AE60" s="11">
        <f t="shared" si="13"/>
        <v>0</v>
      </c>
      <c r="AF60" s="11">
        <f t="shared" si="14"/>
        <v>0</v>
      </c>
      <c r="AG60" s="11">
        <f t="shared" si="23"/>
        <v>0</v>
      </c>
      <c r="AH60" s="81">
        <f t="shared" si="34"/>
        <v>0</v>
      </c>
      <c r="AI60" s="81">
        <f t="shared" si="35"/>
        <v>0</v>
      </c>
      <c r="AJ60" s="82">
        <f t="shared" si="17"/>
        <v>0</v>
      </c>
      <c r="AK60" s="117">
        <f t="shared" si="24"/>
        <v>0</v>
      </c>
      <c r="AL60" s="117">
        <f t="shared" si="18"/>
        <v>0</v>
      </c>
      <c r="AM60" s="57">
        <f>AK60*InputData!Q60</f>
        <v>0</v>
      </c>
      <c r="AN60" s="123">
        <f>AK60*LifeTable!G60*InputData!R60*EXP(-InputData!$BT$5*(B60-InputData!$B$1))</f>
        <v>0</v>
      </c>
      <c r="AO60" s="1026">
        <f>C60*(1-Q60)*LifeTable!G60</f>
        <v>0</v>
      </c>
      <c r="AP60" s="1027">
        <f>R60*LifeTable!G60</f>
        <v>0</v>
      </c>
      <c r="AQ60" s="1026">
        <f>T60*(1-AH60)*LifeTable!P60</f>
        <v>0</v>
      </c>
      <c r="AR60" s="708">
        <f>AI60*LifeTable!P60</f>
        <v>0</v>
      </c>
      <c r="AS60" s="1028">
        <f>(AQ60-AO60)*EXP(-InputData!$BT$6*(B60-InputData!$B$1))</f>
        <v>0</v>
      </c>
      <c r="AT60" s="58">
        <f>(AR60-AP60)*EXP(-InputData!$BT$6*(B60-InputData!$B$1))</f>
        <v>0</v>
      </c>
      <c r="AU60">
        <v>55</v>
      </c>
    </row>
    <row r="61" spans="1:47">
      <c r="A61" t="s">
        <v>13</v>
      </c>
      <c r="B61">
        <f t="shared" si="25"/>
        <v>153</v>
      </c>
      <c r="C61" s="80">
        <f>InputData!O61*InputData!BZ61</f>
        <v>0</v>
      </c>
      <c r="D61" s="81">
        <v>0</v>
      </c>
      <c r="E61" s="13">
        <f>InputData!P61*InputData!CE61</f>
        <v>0</v>
      </c>
      <c r="F61" s="90">
        <v>0</v>
      </c>
      <c r="G61" s="82">
        <f t="shared" si="0"/>
        <v>0</v>
      </c>
      <c r="H61" s="81">
        <f t="shared" si="19"/>
        <v>0</v>
      </c>
      <c r="I61" s="81">
        <f t="shared" si="1"/>
        <v>1</v>
      </c>
      <c r="J61" s="81">
        <f t="shared" si="2"/>
        <v>1</v>
      </c>
      <c r="K61" s="82">
        <f t="shared" si="26"/>
        <v>0</v>
      </c>
      <c r="L61" s="11">
        <f t="shared" si="27"/>
        <v>0</v>
      </c>
      <c r="M61" s="81">
        <f t="shared" si="28"/>
        <v>0</v>
      </c>
      <c r="N61" s="11">
        <f t="shared" si="3"/>
        <v>0</v>
      </c>
      <c r="O61" s="11">
        <f t="shared" si="4"/>
        <v>0</v>
      </c>
      <c r="P61" s="11">
        <f t="shared" si="20"/>
        <v>0</v>
      </c>
      <c r="Q61" s="81">
        <f t="shared" si="32"/>
        <v>0</v>
      </c>
      <c r="R61" s="90">
        <f t="shared" si="33"/>
        <v>0</v>
      </c>
      <c r="S61" s="503">
        <f>(Exposure!BL62-1)*InputData!CH61+1</f>
        <v>1</v>
      </c>
      <c r="T61" s="89">
        <f t="shared" si="21"/>
        <v>0</v>
      </c>
      <c r="U61" s="10">
        <f t="shared" si="7"/>
        <v>0</v>
      </c>
      <c r="V61" s="10">
        <f t="shared" si="8"/>
        <v>0</v>
      </c>
      <c r="W61" s="91">
        <f t="shared" si="9"/>
        <v>0</v>
      </c>
      <c r="X61" s="81">
        <f t="shared" si="10"/>
        <v>0</v>
      </c>
      <c r="Y61" s="81">
        <f t="shared" si="22"/>
        <v>0</v>
      </c>
      <c r="Z61" s="81">
        <f t="shared" si="11"/>
        <v>1</v>
      </c>
      <c r="AA61" s="81">
        <f t="shared" si="12"/>
        <v>1</v>
      </c>
      <c r="AB61" s="82">
        <f t="shared" si="29"/>
        <v>0</v>
      </c>
      <c r="AC61" s="11">
        <f t="shared" si="30"/>
        <v>0</v>
      </c>
      <c r="AD61" s="81">
        <f t="shared" si="31"/>
        <v>0</v>
      </c>
      <c r="AE61" s="11">
        <f t="shared" si="13"/>
        <v>0</v>
      </c>
      <c r="AF61" s="11">
        <f t="shared" si="14"/>
        <v>0</v>
      </c>
      <c r="AG61" s="11">
        <f t="shared" si="23"/>
        <v>0</v>
      </c>
      <c r="AH61" s="81">
        <f t="shared" si="34"/>
        <v>0</v>
      </c>
      <c r="AI61" s="81">
        <f t="shared" si="35"/>
        <v>0</v>
      </c>
      <c r="AJ61" s="82">
        <f t="shared" si="17"/>
        <v>0</v>
      </c>
      <c r="AK61" s="117">
        <f t="shared" si="24"/>
        <v>0</v>
      </c>
      <c r="AL61" s="117">
        <f t="shared" si="18"/>
        <v>0</v>
      </c>
      <c r="AM61" s="57">
        <f>AK61*InputData!Q61</f>
        <v>0</v>
      </c>
      <c r="AN61" s="123">
        <f>AK61*LifeTable!G61*InputData!R61*EXP(-InputData!$BT$5*(B61-InputData!$B$1))</f>
        <v>0</v>
      </c>
      <c r="AO61" s="1026">
        <f>C61*(1-Q61)*LifeTable!G61</f>
        <v>0</v>
      </c>
      <c r="AP61" s="1027">
        <f>R61*LifeTable!G61</f>
        <v>0</v>
      </c>
      <c r="AQ61" s="1026">
        <f>T61*(1-AH61)*LifeTable!P61</f>
        <v>0</v>
      </c>
      <c r="AR61" s="708">
        <f>AI61*LifeTable!P61</f>
        <v>0</v>
      </c>
      <c r="AS61" s="1028">
        <f>(AQ61-AO61)*EXP(-InputData!$BT$6*(B61-InputData!$B$1))</f>
        <v>0</v>
      </c>
      <c r="AT61" s="58">
        <f>(AR61-AP61)*EXP(-InputData!$BT$6*(B61-InputData!$B$1))</f>
        <v>0</v>
      </c>
      <c r="AU61">
        <v>56</v>
      </c>
    </row>
    <row r="62" spans="1:47">
      <c r="A62" t="s">
        <v>13</v>
      </c>
      <c r="B62">
        <f t="shared" si="25"/>
        <v>154</v>
      </c>
      <c r="C62" s="80">
        <f>InputData!O62*InputData!BZ62</f>
        <v>0</v>
      </c>
      <c r="D62" s="81">
        <v>0</v>
      </c>
      <c r="E62" s="13">
        <f>InputData!P62*InputData!CE62</f>
        <v>0</v>
      </c>
      <c r="F62" s="90">
        <v>0</v>
      </c>
      <c r="G62" s="82">
        <f t="shared" si="0"/>
        <v>0</v>
      </c>
      <c r="H62" s="81">
        <f t="shared" si="19"/>
        <v>0</v>
      </c>
      <c r="I62" s="81">
        <f t="shared" si="1"/>
        <v>1</v>
      </c>
      <c r="J62" s="81">
        <f t="shared" si="2"/>
        <v>1</v>
      </c>
      <c r="K62" s="82">
        <f t="shared" si="26"/>
        <v>0</v>
      </c>
      <c r="L62" s="11">
        <f t="shared" si="27"/>
        <v>0</v>
      </c>
      <c r="M62" s="81">
        <f t="shared" si="28"/>
        <v>0</v>
      </c>
      <c r="N62" s="11">
        <f t="shared" si="3"/>
        <v>0</v>
      </c>
      <c r="O62" s="11">
        <f t="shared" si="4"/>
        <v>0</v>
      </c>
      <c r="P62" s="11">
        <f t="shared" si="20"/>
        <v>0</v>
      </c>
      <c r="Q62" s="81">
        <f t="shared" si="32"/>
        <v>0</v>
      </c>
      <c r="R62" s="90">
        <f t="shared" si="33"/>
        <v>0</v>
      </c>
      <c r="S62" s="503">
        <f>(Exposure!BL63-1)*InputData!CH62+1</f>
        <v>1</v>
      </c>
      <c r="T62" s="89">
        <f t="shared" si="21"/>
        <v>0</v>
      </c>
      <c r="U62" s="10">
        <f t="shared" si="7"/>
        <v>0</v>
      </c>
      <c r="V62" s="10">
        <f t="shared" si="8"/>
        <v>0</v>
      </c>
      <c r="W62" s="91">
        <f t="shared" si="9"/>
        <v>0</v>
      </c>
      <c r="X62" s="81">
        <f t="shared" si="10"/>
        <v>0</v>
      </c>
      <c r="Y62" s="81">
        <f t="shared" si="22"/>
        <v>0</v>
      </c>
      <c r="Z62" s="81">
        <f t="shared" si="11"/>
        <v>1</v>
      </c>
      <c r="AA62" s="81">
        <f t="shared" si="12"/>
        <v>1</v>
      </c>
      <c r="AB62" s="82">
        <f t="shared" si="29"/>
        <v>0</v>
      </c>
      <c r="AC62" s="11">
        <f t="shared" si="30"/>
        <v>0</v>
      </c>
      <c r="AD62" s="81">
        <f t="shared" si="31"/>
        <v>0</v>
      </c>
      <c r="AE62" s="11">
        <f t="shared" si="13"/>
        <v>0</v>
      </c>
      <c r="AF62" s="11">
        <f t="shared" si="14"/>
        <v>0</v>
      </c>
      <c r="AG62" s="11">
        <f t="shared" si="23"/>
        <v>0</v>
      </c>
      <c r="AH62" s="81">
        <f t="shared" si="34"/>
        <v>0</v>
      </c>
      <c r="AI62" s="81">
        <f t="shared" si="35"/>
        <v>0</v>
      </c>
      <c r="AJ62" s="82">
        <f t="shared" si="17"/>
        <v>0</v>
      </c>
      <c r="AK62" s="117">
        <f t="shared" si="24"/>
        <v>0</v>
      </c>
      <c r="AL62" s="117">
        <f t="shared" si="18"/>
        <v>0</v>
      </c>
      <c r="AM62" s="57">
        <f>AK62*InputData!Q62</f>
        <v>0</v>
      </c>
      <c r="AN62" s="123">
        <f>AK62*LifeTable!G62*InputData!R62*EXP(-InputData!$BT$5*(B62-InputData!$B$1))</f>
        <v>0</v>
      </c>
      <c r="AO62" s="1026">
        <f>C62*(1-Q62)*LifeTable!G62</f>
        <v>0</v>
      </c>
      <c r="AP62" s="1027">
        <f>R62*LifeTable!G62</f>
        <v>0</v>
      </c>
      <c r="AQ62" s="1026">
        <f>T62*(1-AH62)*LifeTable!P62</f>
        <v>0</v>
      </c>
      <c r="AR62" s="708">
        <f>AI62*LifeTable!P62</f>
        <v>0</v>
      </c>
      <c r="AS62" s="1028">
        <f>(AQ62-AO62)*EXP(-InputData!$BT$6*(B62-InputData!$B$1))</f>
        <v>0</v>
      </c>
      <c r="AT62" s="58">
        <f>(AR62-AP62)*EXP(-InputData!$BT$6*(B62-InputData!$B$1))</f>
        <v>0</v>
      </c>
      <c r="AU62">
        <v>57</v>
      </c>
    </row>
    <row r="63" spans="1:47">
      <c r="A63" t="s">
        <v>13</v>
      </c>
      <c r="B63">
        <f t="shared" si="25"/>
        <v>155</v>
      </c>
      <c r="C63" s="80">
        <f>InputData!O63*InputData!BZ63</f>
        <v>0</v>
      </c>
      <c r="D63" s="81">
        <v>0</v>
      </c>
      <c r="E63" s="13">
        <f>InputData!P63*InputData!CE63</f>
        <v>0</v>
      </c>
      <c r="F63" s="90">
        <v>0</v>
      </c>
      <c r="G63" s="82">
        <f t="shared" si="0"/>
        <v>0</v>
      </c>
      <c r="H63" s="81">
        <f t="shared" si="19"/>
        <v>0</v>
      </c>
      <c r="I63" s="81">
        <f t="shared" si="1"/>
        <v>1</v>
      </c>
      <c r="J63" s="81">
        <f t="shared" si="2"/>
        <v>1</v>
      </c>
      <c r="K63" s="82">
        <f t="shared" si="26"/>
        <v>0</v>
      </c>
      <c r="L63" s="11">
        <f t="shared" si="27"/>
        <v>0</v>
      </c>
      <c r="M63" s="81">
        <f t="shared" si="28"/>
        <v>0</v>
      </c>
      <c r="N63" s="11">
        <f t="shared" si="3"/>
        <v>0</v>
      </c>
      <c r="O63" s="11">
        <f t="shared" si="4"/>
        <v>0</v>
      </c>
      <c r="P63" s="11">
        <f t="shared" si="20"/>
        <v>0</v>
      </c>
      <c r="Q63" s="81">
        <f t="shared" si="32"/>
        <v>0</v>
      </c>
      <c r="R63" s="90">
        <f t="shared" si="33"/>
        <v>0</v>
      </c>
      <c r="S63" s="503">
        <f>(Exposure!BL64-1)*InputData!CH63+1</f>
        <v>1</v>
      </c>
      <c r="T63" s="89">
        <f t="shared" si="21"/>
        <v>0</v>
      </c>
      <c r="U63" s="10">
        <f t="shared" si="7"/>
        <v>0</v>
      </c>
      <c r="V63" s="10">
        <f t="shared" si="8"/>
        <v>0</v>
      </c>
      <c r="W63" s="91">
        <f t="shared" si="9"/>
        <v>0</v>
      </c>
      <c r="X63" s="81">
        <f t="shared" si="10"/>
        <v>0</v>
      </c>
      <c r="Y63" s="81">
        <f t="shared" si="22"/>
        <v>0</v>
      </c>
      <c r="Z63" s="81">
        <f t="shared" si="11"/>
        <v>1</v>
      </c>
      <c r="AA63" s="81">
        <f t="shared" si="12"/>
        <v>1</v>
      </c>
      <c r="AB63" s="82">
        <f t="shared" si="29"/>
        <v>0</v>
      </c>
      <c r="AC63" s="11">
        <f t="shared" si="30"/>
        <v>0</v>
      </c>
      <c r="AD63" s="81">
        <f t="shared" si="31"/>
        <v>0</v>
      </c>
      <c r="AE63" s="11">
        <f t="shared" si="13"/>
        <v>0</v>
      </c>
      <c r="AF63" s="11">
        <f t="shared" si="14"/>
        <v>0</v>
      </c>
      <c r="AG63" s="11">
        <f t="shared" si="23"/>
        <v>0</v>
      </c>
      <c r="AH63" s="81">
        <f t="shared" si="34"/>
        <v>0</v>
      </c>
      <c r="AI63" s="81">
        <f t="shared" si="35"/>
        <v>0</v>
      </c>
      <c r="AJ63" s="82">
        <f t="shared" si="17"/>
        <v>0</v>
      </c>
      <c r="AK63" s="117">
        <f t="shared" si="24"/>
        <v>0</v>
      </c>
      <c r="AL63" s="117">
        <f t="shared" si="18"/>
        <v>0</v>
      </c>
      <c r="AM63" s="57">
        <f>AK63*InputData!Q63</f>
        <v>0</v>
      </c>
      <c r="AN63" s="123">
        <f>AK63*LifeTable!G63*InputData!R63*EXP(-InputData!$BT$5*(B63-InputData!$B$1))</f>
        <v>0</v>
      </c>
      <c r="AO63" s="1026">
        <f>C63*(1-Q63)*LifeTable!G63</f>
        <v>0</v>
      </c>
      <c r="AP63" s="1027">
        <f>R63*LifeTable!G63</f>
        <v>0</v>
      </c>
      <c r="AQ63" s="1026">
        <f>T63*(1-AH63)*LifeTable!P63</f>
        <v>0</v>
      </c>
      <c r="AR63" s="708">
        <f>AI63*LifeTable!P63</f>
        <v>0</v>
      </c>
      <c r="AS63" s="1028">
        <f>(AQ63-AO63)*EXP(-InputData!$BT$6*(B63-InputData!$B$1))</f>
        <v>0</v>
      </c>
      <c r="AT63" s="58">
        <f>(AR63-AP63)*EXP(-InputData!$BT$6*(B63-InputData!$B$1))</f>
        <v>0</v>
      </c>
      <c r="AU63">
        <v>58</v>
      </c>
    </row>
    <row r="64" spans="1:47">
      <c r="A64" t="s">
        <v>13</v>
      </c>
      <c r="B64">
        <f t="shared" si="25"/>
        <v>156</v>
      </c>
      <c r="C64" s="80">
        <f>InputData!O64*InputData!BZ64</f>
        <v>0</v>
      </c>
      <c r="D64" s="81">
        <v>0</v>
      </c>
      <c r="E64" s="13">
        <f>InputData!P64*InputData!CE64</f>
        <v>0</v>
      </c>
      <c r="F64" s="90">
        <v>0</v>
      </c>
      <c r="G64" s="82">
        <f t="shared" si="0"/>
        <v>0</v>
      </c>
      <c r="H64" s="81">
        <f t="shared" si="19"/>
        <v>0</v>
      </c>
      <c r="I64" s="81">
        <f t="shared" si="1"/>
        <v>1</v>
      </c>
      <c r="J64" s="81">
        <f t="shared" si="2"/>
        <v>1</v>
      </c>
      <c r="K64" s="82">
        <f t="shared" si="26"/>
        <v>0</v>
      </c>
      <c r="L64" s="11">
        <f t="shared" si="27"/>
        <v>0</v>
      </c>
      <c r="M64" s="81">
        <f t="shared" si="28"/>
        <v>0</v>
      </c>
      <c r="N64" s="11">
        <f t="shared" si="3"/>
        <v>0</v>
      </c>
      <c r="O64" s="11">
        <f t="shared" si="4"/>
        <v>0</v>
      </c>
      <c r="P64" s="11">
        <f t="shared" si="20"/>
        <v>0</v>
      </c>
      <c r="Q64" s="81">
        <f t="shared" si="32"/>
        <v>0</v>
      </c>
      <c r="R64" s="90">
        <f t="shared" si="33"/>
        <v>0</v>
      </c>
      <c r="S64" s="503">
        <f>(Exposure!BL65-1)*InputData!CH64+1</f>
        <v>1</v>
      </c>
      <c r="T64" s="89">
        <f t="shared" si="21"/>
        <v>0</v>
      </c>
      <c r="U64" s="10">
        <f t="shared" si="7"/>
        <v>0</v>
      </c>
      <c r="V64" s="10">
        <f t="shared" si="8"/>
        <v>0</v>
      </c>
      <c r="W64" s="91">
        <f t="shared" si="9"/>
        <v>0</v>
      </c>
      <c r="X64" s="81">
        <f t="shared" si="10"/>
        <v>0</v>
      </c>
      <c r="Y64" s="81">
        <f t="shared" si="22"/>
        <v>0</v>
      </c>
      <c r="Z64" s="81">
        <f t="shared" si="11"/>
        <v>1</v>
      </c>
      <c r="AA64" s="81">
        <f t="shared" si="12"/>
        <v>1</v>
      </c>
      <c r="AB64" s="82">
        <f t="shared" si="29"/>
        <v>0</v>
      </c>
      <c r="AC64" s="11">
        <f t="shared" si="30"/>
        <v>0</v>
      </c>
      <c r="AD64" s="81">
        <f t="shared" si="31"/>
        <v>0</v>
      </c>
      <c r="AE64" s="11">
        <f t="shared" si="13"/>
        <v>0</v>
      </c>
      <c r="AF64" s="11">
        <f t="shared" si="14"/>
        <v>0</v>
      </c>
      <c r="AG64" s="11">
        <f t="shared" si="23"/>
        <v>0</v>
      </c>
      <c r="AH64" s="81">
        <f t="shared" si="34"/>
        <v>0</v>
      </c>
      <c r="AI64" s="81">
        <f t="shared" si="35"/>
        <v>0</v>
      </c>
      <c r="AJ64" s="82">
        <f t="shared" si="17"/>
        <v>0</v>
      </c>
      <c r="AK64" s="117">
        <f t="shared" si="24"/>
        <v>0</v>
      </c>
      <c r="AL64" s="117">
        <f t="shared" si="18"/>
        <v>0</v>
      </c>
      <c r="AM64" s="57">
        <f>AK64*InputData!Q64</f>
        <v>0</v>
      </c>
      <c r="AN64" s="123">
        <f>AK64*LifeTable!G64*InputData!R64*EXP(-InputData!$BT$5*(B64-InputData!$B$1))</f>
        <v>0</v>
      </c>
      <c r="AO64" s="1026">
        <f>C64*(1-Q64)*LifeTable!G64</f>
        <v>0</v>
      </c>
      <c r="AP64" s="1027">
        <f>R64*LifeTable!G64</f>
        <v>0</v>
      </c>
      <c r="AQ64" s="1026">
        <f>T64*(1-AH64)*LifeTable!P64</f>
        <v>0</v>
      </c>
      <c r="AR64" s="708">
        <f>AI64*LifeTable!P64</f>
        <v>0</v>
      </c>
      <c r="AS64" s="1028">
        <f>(AQ64-AO64)*EXP(-InputData!$BT$6*(B64-InputData!$B$1))</f>
        <v>0</v>
      </c>
      <c r="AT64" s="58">
        <f>(AR64-AP64)*EXP(-InputData!$BT$6*(B64-InputData!$B$1))</f>
        <v>0</v>
      </c>
      <c r="AU64">
        <v>59</v>
      </c>
    </row>
    <row r="65" spans="1:47">
      <c r="A65" t="s">
        <v>13</v>
      </c>
      <c r="B65">
        <f t="shared" si="25"/>
        <v>157</v>
      </c>
      <c r="C65" s="80">
        <f>InputData!O65*InputData!BZ65</f>
        <v>0</v>
      </c>
      <c r="D65" s="81">
        <v>0</v>
      </c>
      <c r="E65" s="13">
        <f>InputData!P65*InputData!CE65</f>
        <v>0</v>
      </c>
      <c r="F65" s="90">
        <v>0</v>
      </c>
      <c r="G65" s="82">
        <f t="shared" si="0"/>
        <v>0</v>
      </c>
      <c r="H65" s="81">
        <f t="shared" si="19"/>
        <v>0</v>
      </c>
      <c r="I65" s="81">
        <f t="shared" si="1"/>
        <v>1</v>
      </c>
      <c r="J65" s="81">
        <f t="shared" si="2"/>
        <v>1</v>
      </c>
      <c r="K65" s="82">
        <f t="shared" si="26"/>
        <v>0</v>
      </c>
      <c r="L65" s="11">
        <f t="shared" si="27"/>
        <v>0</v>
      </c>
      <c r="M65" s="81">
        <f t="shared" si="28"/>
        <v>0</v>
      </c>
      <c r="N65" s="11">
        <f t="shared" si="3"/>
        <v>0</v>
      </c>
      <c r="O65" s="11">
        <f t="shared" si="4"/>
        <v>0</v>
      </c>
      <c r="P65" s="11">
        <f t="shared" si="20"/>
        <v>0</v>
      </c>
      <c r="Q65" s="81">
        <f t="shared" si="32"/>
        <v>0</v>
      </c>
      <c r="R65" s="90">
        <f t="shared" si="33"/>
        <v>0</v>
      </c>
      <c r="S65" s="503">
        <f>(Exposure!BL66-1)*InputData!CH65+1</f>
        <v>1</v>
      </c>
      <c r="T65" s="89">
        <f t="shared" si="21"/>
        <v>0</v>
      </c>
      <c r="U65" s="10">
        <f t="shared" si="7"/>
        <v>0</v>
      </c>
      <c r="V65" s="10">
        <f t="shared" si="8"/>
        <v>0</v>
      </c>
      <c r="W65" s="91">
        <f t="shared" si="9"/>
        <v>0</v>
      </c>
      <c r="X65" s="81">
        <f t="shared" si="10"/>
        <v>0</v>
      </c>
      <c r="Y65" s="81">
        <f t="shared" si="22"/>
        <v>0</v>
      </c>
      <c r="Z65" s="81">
        <f t="shared" si="11"/>
        <v>1</v>
      </c>
      <c r="AA65" s="81">
        <f t="shared" si="12"/>
        <v>1</v>
      </c>
      <c r="AB65" s="82">
        <f t="shared" si="29"/>
        <v>0</v>
      </c>
      <c r="AC65" s="11">
        <f t="shared" si="30"/>
        <v>0</v>
      </c>
      <c r="AD65" s="81">
        <f t="shared" si="31"/>
        <v>0</v>
      </c>
      <c r="AE65" s="11">
        <f t="shared" si="13"/>
        <v>0</v>
      </c>
      <c r="AF65" s="11">
        <f t="shared" si="14"/>
        <v>0</v>
      </c>
      <c r="AG65" s="11">
        <f t="shared" si="23"/>
        <v>0</v>
      </c>
      <c r="AH65" s="81">
        <f t="shared" si="34"/>
        <v>0</v>
      </c>
      <c r="AI65" s="81">
        <f t="shared" si="35"/>
        <v>0</v>
      </c>
      <c r="AJ65" s="82">
        <f t="shared" si="17"/>
        <v>0</v>
      </c>
      <c r="AK65" s="117">
        <f t="shared" si="24"/>
        <v>0</v>
      </c>
      <c r="AL65" s="117">
        <f t="shared" si="18"/>
        <v>0</v>
      </c>
      <c r="AM65" s="57">
        <f>AK65*InputData!Q65</f>
        <v>0</v>
      </c>
      <c r="AN65" s="123">
        <f>AK65*LifeTable!G65*InputData!R65*EXP(-InputData!$BT$5*(B65-InputData!$B$1))</f>
        <v>0</v>
      </c>
      <c r="AO65" s="1026">
        <f>C65*(1-Q65)*LifeTable!G65</f>
        <v>0</v>
      </c>
      <c r="AP65" s="1027">
        <f>R65*LifeTable!G65</f>
        <v>0</v>
      </c>
      <c r="AQ65" s="1026">
        <f>T65*(1-AH65)*LifeTable!P65</f>
        <v>0</v>
      </c>
      <c r="AR65" s="708">
        <f>AI65*LifeTable!P65</f>
        <v>0</v>
      </c>
      <c r="AS65" s="1028">
        <f>(AQ65-AO65)*EXP(-InputData!$BT$6*(B65-InputData!$B$1))</f>
        <v>0</v>
      </c>
      <c r="AT65" s="58">
        <f>(AR65-AP65)*EXP(-InputData!$BT$6*(B65-InputData!$B$1))</f>
        <v>0</v>
      </c>
      <c r="AU65">
        <v>60</v>
      </c>
    </row>
    <row r="66" spans="1:47">
      <c r="A66" t="s">
        <v>13</v>
      </c>
      <c r="B66">
        <f t="shared" si="25"/>
        <v>158</v>
      </c>
      <c r="C66" s="80">
        <f>InputData!O66*InputData!BZ66</f>
        <v>0</v>
      </c>
      <c r="D66" s="81">
        <v>0</v>
      </c>
      <c r="E66" s="13">
        <f>InputData!P66*InputData!CE66</f>
        <v>0</v>
      </c>
      <c r="F66" s="90">
        <v>0</v>
      </c>
      <c r="G66" s="82">
        <f t="shared" si="0"/>
        <v>0</v>
      </c>
      <c r="H66" s="81">
        <f t="shared" si="19"/>
        <v>0</v>
      </c>
      <c r="I66" s="81">
        <f t="shared" si="1"/>
        <v>1</v>
      </c>
      <c r="J66" s="81">
        <f t="shared" si="2"/>
        <v>1</v>
      </c>
      <c r="K66" s="82">
        <f t="shared" si="26"/>
        <v>0</v>
      </c>
      <c r="L66" s="11">
        <f t="shared" si="27"/>
        <v>0</v>
      </c>
      <c r="M66" s="81">
        <f t="shared" si="28"/>
        <v>0</v>
      </c>
      <c r="N66" s="11">
        <f t="shared" si="3"/>
        <v>0</v>
      </c>
      <c r="O66" s="11">
        <f t="shared" si="4"/>
        <v>0</v>
      </c>
      <c r="P66" s="11">
        <f t="shared" si="20"/>
        <v>0</v>
      </c>
      <c r="Q66" s="81">
        <f t="shared" si="32"/>
        <v>0</v>
      </c>
      <c r="R66" s="90">
        <f t="shared" si="33"/>
        <v>0</v>
      </c>
      <c r="S66" s="503">
        <f>(Exposure!BL67-1)*InputData!CH66+1</f>
        <v>1</v>
      </c>
      <c r="T66" s="89">
        <f t="shared" si="21"/>
        <v>0</v>
      </c>
      <c r="U66" s="10">
        <f t="shared" si="7"/>
        <v>0</v>
      </c>
      <c r="V66" s="10">
        <f t="shared" si="8"/>
        <v>0</v>
      </c>
      <c r="W66" s="91">
        <f t="shared" si="9"/>
        <v>0</v>
      </c>
      <c r="X66" s="81">
        <f t="shared" si="10"/>
        <v>0</v>
      </c>
      <c r="Y66" s="81">
        <f t="shared" si="22"/>
        <v>0</v>
      </c>
      <c r="Z66" s="81">
        <f t="shared" si="11"/>
        <v>1</v>
      </c>
      <c r="AA66" s="81">
        <f t="shared" si="12"/>
        <v>1</v>
      </c>
      <c r="AB66" s="82">
        <f t="shared" si="29"/>
        <v>0</v>
      </c>
      <c r="AC66" s="11">
        <f t="shared" si="30"/>
        <v>0</v>
      </c>
      <c r="AD66" s="81">
        <f t="shared" si="31"/>
        <v>0</v>
      </c>
      <c r="AE66" s="11">
        <f t="shared" si="13"/>
        <v>0</v>
      </c>
      <c r="AF66" s="11">
        <f t="shared" si="14"/>
        <v>0</v>
      </c>
      <c r="AG66" s="11">
        <f t="shared" si="23"/>
        <v>0</v>
      </c>
      <c r="AH66" s="81">
        <f t="shared" si="34"/>
        <v>0</v>
      </c>
      <c r="AI66" s="81">
        <f t="shared" si="35"/>
        <v>0</v>
      </c>
      <c r="AJ66" s="82">
        <f t="shared" si="17"/>
        <v>0</v>
      </c>
      <c r="AK66" s="117">
        <f t="shared" si="24"/>
        <v>0</v>
      </c>
      <c r="AL66" s="117">
        <f t="shared" si="18"/>
        <v>0</v>
      </c>
      <c r="AM66" s="57">
        <f>AK66*InputData!Q66</f>
        <v>0</v>
      </c>
      <c r="AN66" s="123">
        <f>AK66*LifeTable!G66*InputData!R66*EXP(-InputData!$BT$5*(B66-InputData!$B$1))</f>
        <v>0</v>
      </c>
      <c r="AO66" s="1026">
        <f>C66*(1-Q66)*LifeTable!G66</f>
        <v>0</v>
      </c>
      <c r="AP66" s="1027">
        <f>R66*LifeTable!G66</f>
        <v>0</v>
      </c>
      <c r="AQ66" s="1026">
        <f>T66*(1-AH66)*LifeTable!P66</f>
        <v>0</v>
      </c>
      <c r="AR66" s="708">
        <f>AI66*LifeTable!P66</f>
        <v>0</v>
      </c>
      <c r="AS66" s="1028">
        <f>(AQ66-AO66)*EXP(-InputData!$BT$6*(B66-InputData!$B$1))</f>
        <v>0</v>
      </c>
      <c r="AT66" s="58">
        <f>(AR66-AP66)*EXP(-InputData!$BT$6*(B66-InputData!$B$1))</f>
        <v>0</v>
      </c>
      <c r="AU66">
        <v>61</v>
      </c>
    </row>
    <row r="67" spans="1:47">
      <c r="A67" t="s">
        <v>13</v>
      </c>
      <c r="B67">
        <f t="shared" si="25"/>
        <v>159</v>
      </c>
      <c r="C67" s="80">
        <f>InputData!O67*InputData!BZ67</f>
        <v>0</v>
      </c>
      <c r="D67" s="81">
        <v>0</v>
      </c>
      <c r="E67" s="13">
        <f>InputData!P67*InputData!CE67</f>
        <v>0</v>
      </c>
      <c r="F67" s="90">
        <v>0</v>
      </c>
      <c r="G67" s="82">
        <f t="shared" si="0"/>
        <v>0</v>
      </c>
      <c r="H67" s="81">
        <f t="shared" si="19"/>
        <v>0</v>
      </c>
      <c r="I67" s="81">
        <f t="shared" si="1"/>
        <v>1</v>
      </c>
      <c r="J67" s="81">
        <f t="shared" si="2"/>
        <v>1</v>
      </c>
      <c r="K67" s="82">
        <f t="shared" si="26"/>
        <v>0</v>
      </c>
      <c r="L67" s="11">
        <f t="shared" si="27"/>
        <v>0</v>
      </c>
      <c r="M67" s="81">
        <f t="shared" si="28"/>
        <v>0</v>
      </c>
      <c r="N67" s="11">
        <f t="shared" si="3"/>
        <v>0</v>
      </c>
      <c r="O67" s="11">
        <f t="shared" si="4"/>
        <v>0</v>
      </c>
      <c r="P67" s="11">
        <f t="shared" si="20"/>
        <v>0</v>
      </c>
      <c r="Q67" s="81">
        <f t="shared" si="32"/>
        <v>0</v>
      </c>
      <c r="R67" s="90">
        <f t="shared" si="33"/>
        <v>0</v>
      </c>
      <c r="S67" s="503">
        <f>(Exposure!BL68-1)*InputData!CH67+1</f>
        <v>1</v>
      </c>
      <c r="T67" s="89">
        <f t="shared" si="21"/>
        <v>0</v>
      </c>
      <c r="U67" s="10">
        <f t="shared" si="7"/>
        <v>0</v>
      </c>
      <c r="V67" s="10">
        <f t="shared" si="8"/>
        <v>0</v>
      </c>
      <c r="W67" s="91">
        <f t="shared" si="9"/>
        <v>0</v>
      </c>
      <c r="X67" s="81">
        <f t="shared" si="10"/>
        <v>0</v>
      </c>
      <c r="Y67" s="81">
        <f t="shared" si="22"/>
        <v>0</v>
      </c>
      <c r="Z67" s="81">
        <f t="shared" si="11"/>
        <v>1</v>
      </c>
      <c r="AA67" s="81">
        <f t="shared" si="12"/>
        <v>1</v>
      </c>
      <c r="AB67" s="82">
        <f t="shared" si="29"/>
        <v>0</v>
      </c>
      <c r="AC67" s="11">
        <f t="shared" si="30"/>
        <v>0</v>
      </c>
      <c r="AD67" s="81">
        <f t="shared" si="31"/>
        <v>0</v>
      </c>
      <c r="AE67" s="11">
        <f t="shared" si="13"/>
        <v>0</v>
      </c>
      <c r="AF67" s="11">
        <f t="shared" si="14"/>
        <v>0</v>
      </c>
      <c r="AG67" s="11">
        <f t="shared" si="23"/>
        <v>0</v>
      </c>
      <c r="AH67" s="81">
        <f t="shared" si="34"/>
        <v>0</v>
      </c>
      <c r="AI67" s="81">
        <f t="shared" si="35"/>
        <v>0</v>
      </c>
      <c r="AJ67" s="82">
        <f t="shared" si="17"/>
        <v>0</v>
      </c>
      <c r="AK67" s="117">
        <f t="shared" si="24"/>
        <v>0</v>
      </c>
      <c r="AL67" s="117">
        <f t="shared" si="18"/>
        <v>0</v>
      </c>
      <c r="AM67" s="57">
        <f>AK67*InputData!Q67</f>
        <v>0</v>
      </c>
      <c r="AN67" s="123">
        <f>AK67*LifeTable!G67*InputData!R67*EXP(-InputData!$BT$5*(B67-InputData!$B$1))</f>
        <v>0</v>
      </c>
      <c r="AO67" s="1026">
        <f>C67*(1-Q67)*LifeTable!G67</f>
        <v>0</v>
      </c>
      <c r="AP67" s="1027">
        <f>R67*LifeTable!G67</f>
        <v>0</v>
      </c>
      <c r="AQ67" s="1026">
        <f>T67*(1-AH67)*LifeTable!P67</f>
        <v>0</v>
      </c>
      <c r="AR67" s="708">
        <f>AI67*LifeTable!P67</f>
        <v>0</v>
      </c>
      <c r="AS67" s="1028">
        <f>(AQ67-AO67)*EXP(-InputData!$BT$6*(B67-InputData!$B$1))</f>
        <v>0</v>
      </c>
      <c r="AT67" s="58">
        <f>(AR67-AP67)*EXP(-InputData!$BT$6*(B67-InputData!$B$1))</f>
        <v>0</v>
      </c>
      <c r="AU67">
        <v>62</v>
      </c>
    </row>
    <row r="68" spans="1:47">
      <c r="A68" t="s">
        <v>13</v>
      </c>
      <c r="B68">
        <f t="shared" si="25"/>
        <v>160</v>
      </c>
      <c r="C68" s="80">
        <f>InputData!O68*InputData!BZ68</f>
        <v>0</v>
      </c>
      <c r="D68" s="81">
        <v>0</v>
      </c>
      <c r="E68" s="13">
        <f>InputData!P68*InputData!CE68</f>
        <v>0</v>
      </c>
      <c r="F68" s="90">
        <v>0</v>
      </c>
      <c r="G68" s="82">
        <f t="shared" si="0"/>
        <v>0</v>
      </c>
      <c r="H68" s="81">
        <f t="shared" si="19"/>
        <v>0</v>
      </c>
      <c r="I68" s="81">
        <f t="shared" si="1"/>
        <v>1</v>
      </c>
      <c r="J68" s="81">
        <f t="shared" si="2"/>
        <v>1</v>
      </c>
      <c r="K68" s="82">
        <f t="shared" si="26"/>
        <v>0</v>
      </c>
      <c r="L68" s="11">
        <f t="shared" si="27"/>
        <v>0</v>
      </c>
      <c r="M68" s="81">
        <f t="shared" si="28"/>
        <v>0</v>
      </c>
      <c r="N68" s="11">
        <f t="shared" si="3"/>
        <v>0</v>
      </c>
      <c r="O68" s="11">
        <f t="shared" si="4"/>
        <v>0</v>
      </c>
      <c r="P68" s="11">
        <f t="shared" si="20"/>
        <v>0</v>
      </c>
      <c r="Q68" s="81">
        <f t="shared" si="32"/>
        <v>0</v>
      </c>
      <c r="R68" s="90">
        <f t="shared" si="33"/>
        <v>0</v>
      </c>
      <c r="S68" s="503">
        <f>(Exposure!BL69-1)*InputData!CH68+1</f>
        <v>1</v>
      </c>
      <c r="T68" s="89">
        <f t="shared" si="21"/>
        <v>0</v>
      </c>
      <c r="U68" s="10">
        <f t="shared" si="7"/>
        <v>0</v>
      </c>
      <c r="V68" s="10">
        <f t="shared" si="8"/>
        <v>0</v>
      </c>
      <c r="W68" s="91">
        <f t="shared" si="9"/>
        <v>0</v>
      </c>
      <c r="X68" s="81">
        <f t="shared" si="10"/>
        <v>0</v>
      </c>
      <c r="Y68" s="81">
        <f t="shared" si="22"/>
        <v>0</v>
      </c>
      <c r="Z68" s="81">
        <f t="shared" si="11"/>
        <v>1</v>
      </c>
      <c r="AA68" s="81">
        <f t="shared" si="12"/>
        <v>1</v>
      </c>
      <c r="AB68" s="82">
        <f t="shared" si="29"/>
        <v>0</v>
      </c>
      <c r="AC68" s="11">
        <f t="shared" si="30"/>
        <v>0</v>
      </c>
      <c r="AD68" s="81">
        <f t="shared" si="31"/>
        <v>0</v>
      </c>
      <c r="AE68" s="11">
        <f t="shared" si="13"/>
        <v>0</v>
      </c>
      <c r="AF68" s="11">
        <f t="shared" si="14"/>
        <v>0</v>
      </c>
      <c r="AG68" s="11">
        <f t="shared" si="23"/>
        <v>0</v>
      </c>
      <c r="AH68" s="81">
        <f t="shared" si="34"/>
        <v>0</v>
      </c>
      <c r="AI68" s="81">
        <f t="shared" si="35"/>
        <v>0</v>
      </c>
      <c r="AJ68" s="82">
        <f t="shared" si="17"/>
        <v>0</v>
      </c>
      <c r="AK68" s="117">
        <f t="shared" si="24"/>
        <v>0</v>
      </c>
      <c r="AL68" s="117">
        <f t="shared" si="18"/>
        <v>0</v>
      </c>
      <c r="AM68" s="57">
        <f>AK68*InputData!Q68</f>
        <v>0</v>
      </c>
      <c r="AN68" s="123">
        <f>AK68*LifeTable!G68*InputData!R68*EXP(-InputData!$BT$5*(B68-InputData!$B$1))</f>
        <v>0</v>
      </c>
      <c r="AO68" s="1026">
        <f>C68*(1-Q68)*LifeTable!G68</f>
        <v>0</v>
      </c>
      <c r="AP68" s="1027">
        <f>R68*LifeTable!G68</f>
        <v>0</v>
      </c>
      <c r="AQ68" s="1026">
        <f>T68*(1-AH68)*LifeTable!P68</f>
        <v>0</v>
      </c>
      <c r="AR68" s="708">
        <f>AI68*LifeTable!P68</f>
        <v>0</v>
      </c>
      <c r="AS68" s="1028">
        <f>(AQ68-AO68)*EXP(-InputData!$BT$6*(B68-InputData!$B$1))</f>
        <v>0</v>
      </c>
      <c r="AT68" s="58">
        <f>(AR68-AP68)*EXP(-InputData!$BT$6*(B68-InputData!$B$1))</f>
        <v>0</v>
      </c>
      <c r="AU68">
        <v>63</v>
      </c>
    </row>
    <row r="69" spans="1:47">
      <c r="A69" t="s">
        <v>13</v>
      </c>
      <c r="B69">
        <f t="shared" si="25"/>
        <v>161</v>
      </c>
      <c r="C69" s="80">
        <f>InputData!O69*InputData!BZ69</f>
        <v>0</v>
      </c>
      <c r="D69" s="81">
        <v>0</v>
      </c>
      <c r="E69" s="13">
        <f>InputData!P69*InputData!CE69</f>
        <v>0</v>
      </c>
      <c r="F69" s="90">
        <v>0</v>
      </c>
      <c r="G69" s="82">
        <f t="shared" ref="G69:G132" si="36">C69+D69+E69</f>
        <v>0</v>
      </c>
      <c r="H69" s="81">
        <f t="shared" si="19"/>
        <v>0</v>
      </c>
      <c r="I69" s="81">
        <f t="shared" ref="I69:I132" si="37">EXP(-(G69+H69)/2)</f>
        <v>1</v>
      </c>
      <c r="J69" s="81">
        <f t="shared" ref="J69:J132" si="38">EXP(-(G69-H69)/2)</f>
        <v>1</v>
      </c>
      <c r="K69" s="82">
        <f t="shared" si="26"/>
        <v>0</v>
      </c>
      <c r="L69" s="11">
        <f t="shared" si="27"/>
        <v>0</v>
      </c>
      <c r="M69" s="81">
        <f t="shared" si="28"/>
        <v>0</v>
      </c>
      <c r="N69" s="11">
        <f t="shared" ref="N69:N132" si="39">SUM(K69:M69)</f>
        <v>0</v>
      </c>
      <c r="O69" s="11">
        <f t="shared" ref="O69:O132" si="40">K69+L69</f>
        <v>0</v>
      </c>
      <c r="P69" s="11">
        <f t="shared" si="20"/>
        <v>0</v>
      </c>
      <c r="Q69" s="81">
        <f t="shared" ref="Q69:Q100" si="41">IF(ISERROR(0.5*(L69+L70)/P69),0,0.5*(L69+L70)/P69)</f>
        <v>0</v>
      </c>
      <c r="R69" s="90">
        <f t="shared" ref="R69:R104" si="42">IF(ISERROR((M70-M69)/P69),0,(M70-M69)/P69)</f>
        <v>0</v>
      </c>
      <c r="S69" s="503">
        <f>(Exposure!BL70-1)*InputData!CH69+1</f>
        <v>1</v>
      </c>
      <c r="T69" s="89">
        <f t="shared" si="21"/>
        <v>0</v>
      </c>
      <c r="U69" s="10">
        <f t="shared" ref="U69:U132" si="43">D69</f>
        <v>0</v>
      </c>
      <c r="V69" s="10">
        <f t="shared" ref="V69:V132" si="44">E69</f>
        <v>0</v>
      </c>
      <c r="W69" s="91">
        <f t="shared" ref="W69:W132" si="45">F69</f>
        <v>0</v>
      </c>
      <c r="X69" s="81">
        <f t="shared" ref="X69:X132" si="46">T69+U69+V69</f>
        <v>0</v>
      </c>
      <c r="Y69" s="81">
        <f t="shared" si="22"/>
        <v>0</v>
      </c>
      <c r="Z69" s="81">
        <f t="shared" ref="Z69:Z132" si="47">EXP(-(X69+Y69)/2)</f>
        <v>1</v>
      </c>
      <c r="AA69" s="81">
        <f t="shared" ref="AA69:AA132" si="48">EXP(-(X69-Y69)/2)</f>
        <v>1</v>
      </c>
      <c r="AB69" s="82">
        <f t="shared" si="29"/>
        <v>0</v>
      </c>
      <c r="AC69" s="11">
        <f t="shared" si="30"/>
        <v>0</v>
      </c>
      <c r="AD69" s="81">
        <f t="shared" si="31"/>
        <v>0</v>
      </c>
      <c r="AE69" s="11">
        <f t="shared" ref="AE69:AE132" si="49">SUM(AB69:AD69)</f>
        <v>0</v>
      </c>
      <c r="AF69" s="11">
        <f t="shared" ref="AF69:AF132" si="50">AB69+AC69</f>
        <v>0</v>
      </c>
      <c r="AG69" s="11">
        <f t="shared" si="23"/>
        <v>0</v>
      </c>
      <c r="AH69" s="81">
        <f t="shared" ref="AH69:AH100" si="51">IF(ISERROR(0.5*(AC69+AC70)/AG69),0,0.5*(AC69+AC70)/AG69)</f>
        <v>0</v>
      </c>
      <c r="AI69" s="81">
        <f t="shared" ref="AI69:AI104" si="52">IF(ISERROR((AD70-AD69)/AG69),0,(AD70-AD69)/AG69)</f>
        <v>0</v>
      </c>
      <c r="AJ69" s="82">
        <f t="shared" ref="AJ69:AJ132" si="53">T69-C69</f>
        <v>0</v>
      </c>
      <c r="AK69" s="117">
        <f t="shared" ref="AK69:AK132" si="54">(AH69-Q69)</f>
        <v>0</v>
      </c>
      <c r="AL69" s="117">
        <f t="shared" ref="AL69:AL132" si="55">(AI69-R69)</f>
        <v>0</v>
      </c>
      <c r="AM69" s="57">
        <f>AK69*InputData!Q69</f>
        <v>0</v>
      </c>
      <c r="AN69" s="123">
        <f>AK69*LifeTable!G69*InputData!R69*EXP(-InputData!$BT$5*(B69-InputData!$B$1))</f>
        <v>0</v>
      </c>
      <c r="AO69" s="1026">
        <f>C69*(1-Q69)*LifeTable!G69</f>
        <v>0</v>
      </c>
      <c r="AP69" s="1027">
        <f>R69*LifeTable!G69</f>
        <v>0</v>
      </c>
      <c r="AQ69" s="1026">
        <f>T69*(1-AH69)*LifeTable!P69</f>
        <v>0</v>
      </c>
      <c r="AR69" s="708">
        <f>AI69*LifeTable!P69</f>
        <v>0</v>
      </c>
      <c r="AS69" s="1028">
        <f>(AQ69-AO69)*EXP(-InputData!$BT$6*(B69-InputData!$B$1))</f>
        <v>0</v>
      </c>
      <c r="AT69" s="58">
        <f>(AR69-AP69)*EXP(-InputData!$BT$6*(B69-InputData!$B$1))</f>
        <v>0</v>
      </c>
      <c r="AU69">
        <v>64</v>
      </c>
    </row>
    <row r="70" spans="1:47">
      <c r="A70" t="s">
        <v>13</v>
      </c>
      <c r="B70">
        <f t="shared" si="25"/>
        <v>162</v>
      </c>
      <c r="C70" s="80">
        <f>InputData!O70*InputData!BZ70</f>
        <v>0</v>
      </c>
      <c r="D70" s="81">
        <v>0</v>
      </c>
      <c r="E70" s="13">
        <f>InputData!P70*InputData!CE70</f>
        <v>0</v>
      </c>
      <c r="F70" s="90">
        <v>0</v>
      </c>
      <c r="G70" s="82">
        <f t="shared" si="36"/>
        <v>0</v>
      </c>
      <c r="H70" s="81">
        <f t="shared" ref="H70:H133" si="56">SQRT((C70-E70)*(C70-E70))</f>
        <v>0</v>
      </c>
      <c r="I70" s="81">
        <f t="shared" si="37"/>
        <v>1</v>
      </c>
      <c r="J70" s="81">
        <f t="shared" si="38"/>
        <v>1</v>
      </c>
      <c r="K70" s="82">
        <f t="shared" si="26"/>
        <v>0</v>
      </c>
      <c r="L70" s="11">
        <f t="shared" si="27"/>
        <v>0</v>
      </c>
      <c r="M70" s="81">
        <f t="shared" si="28"/>
        <v>0</v>
      </c>
      <c r="N70" s="11">
        <f t="shared" si="39"/>
        <v>0</v>
      </c>
      <c r="O70" s="11">
        <f t="shared" si="40"/>
        <v>0</v>
      </c>
      <c r="P70" s="11">
        <f t="shared" ref="P70:P133" si="57">IF($B70=100,0,IF(O70&lt;&gt;O71,AVERAGE(O70:O71),O70))</f>
        <v>0</v>
      </c>
      <c r="Q70" s="81">
        <f t="shared" si="41"/>
        <v>0</v>
      </c>
      <c r="R70" s="90">
        <f t="shared" si="42"/>
        <v>0</v>
      </c>
      <c r="S70" s="503">
        <f>(Exposure!BL71-1)*InputData!CH70+1</f>
        <v>1</v>
      </c>
      <c r="T70" s="89">
        <f t="shared" ref="T70:T133" si="58">C70*S70</f>
        <v>0</v>
      </c>
      <c r="U70" s="10">
        <f t="shared" si="43"/>
        <v>0</v>
      </c>
      <c r="V70" s="10">
        <f t="shared" si="44"/>
        <v>0</v>
      </c>
      <c r="W70" s="91">
        <f t="shared" si="45"/>
        <v>0</v>
      </c>
      <c r="X70" s="81">
        <f t="shared" si="46"/>
        <v>0</v>
      </c>
      <c r="Y70" s="81">
        <f t="shared" ref="Y70:Y133" si="59">SQRT((T70-V70)*(T70-V70))</f>
        <v>0</v>
      </c>
      <c r="Z70" s="81">
        <f t="shared" si="47"/>
        <v>1</v>
      </c>
      <c r="AA70" s="81">
        <f t="shared" si="48"/>
        <v>1</v>
      </c>
      <c r="AB70" s="82">
        <f t="shared" si="29"/>
        <v>0</v>
      </c>
      <c r="AC70" s="11">
        <f t="shared" si="30"/>
        <v>0</v>
      </c>
      <c r="AD70" s="81">
        <f t="shared" si="31"/>
        <v>0</v>
      </c>
      <c r="AE70" s="11">
        <f t="shared" si="49"/>
        <v>0</v>
      </c>
      <c r="AF70" s="11">
        <f t="shared" si="50"/>
        <v>0</v>
      </c>
      <c r="AG70" s="11">
        <f t="shared" ref="AG70:AG133" si="60">IF($B70=100,0,IF(AF70&lt;&gt;AF71,AVERAGE(AF70:AF71),AF70))</f>
        <v>0</v>
      </c>
      <c r="AH70" s="81">
        <f t="shared" si="51"/>
        <v>0</v>
      </c>
      <c r="AI70" s="81">
        <f t="shared" si="52"/>
        <v>0</v>
      </c>
      <c r="AJ70" s="82">
        <f t="shared" si="53"/>
        <v>0</v>
      </c>
      <c r="AK70" s="117">
        <f t="shared" si="54"/>
        <v>0</v>
      </c>
      <c r="AL70" s="117">
        <f t="shared" si="55"/>
        <v>0</v>
      </c>
      <c r="AM70" s="57">
        <f>AK70*InputData!Q70</f>
        <v>0</v>
      </c>
      <c r="AN70" s="123">
        <f>AK70*LifeTable!G70*InputData!R70*EXP(-InputData!$BT$5*(B70-InputData!$B$1))</f>
        <v>0</v>
      </c>
      <c r="AO70" s="1026">
        <f>C70*(1-Q70)*LifeTable!G70</f>
        <v>0</v>
      </c>
      <c r="AP70" s="1027">
        <f>R70*LifeTable!G70</f>
        <v>0</v>
      </c>
      <c r="AQ70" s="1026">
        <f>T70*(1-AH70)*LifeTable!P70</f>
        <v>0</v>
      </c>
      <c r="AR70" s="708">
        <f>AI70*LifeTable!P70</f>
        <v>0</v>
      </c>
      <c r="AS70" s="1028">
        <f>(AQ70-AO70)*EXP(-InputData!$BT$6*(B70-InputData!$B$1))</f>
        <v>0</v>
      </c>
      <c r="AT70" s="58">
        <f>(AR70-AP70)*EXP(-InputData!$BT$6*(B70-InputData!$B$1))</f>
        <v>0</v>
      </c>
      <c r="AU70">
        <v>65</v>
      </c>
    </row>
    <row r="71" spans="1:47">
      <c r="A71" t="s">
        <v>13</v>
      </c>
      <c r="B71">
        <f t="shared" ref="B71:B134" si="61">B70+1</f>
        <v>163</v>
      </c>
      <c r="C71" s="80">
        <f>InputData!O71*InputData!BZ71</f>
        <v>0</v>
      </c>
      <c r="D71" s="81">
        <v>0</v>
      </c>
      <c r="E71" s="13">
        <f>InputData!P71*InputData!CE71</f>
        <v>0</v>
      </c>
      <c r="F71" s="90">
        <v>0</v>
      </c>
      <c r="G71" s="82">
        <f t="shared" si="36"/>
        <v>0</v>
      </c>
      <c r="H71" s="81">
        <f t="shared" si="56"/>
        <v>0</v>
      </c>
      <c r="I71" s="81">
        <f t="shared" si="37"/>
        <v>1</v>
      </c>
      <c r="J71" s="81">
        <f t="shared" si="38"/>
        <v>1</v>
      </c>
      <c r="K71" s="82">
        <f t="shared" ref="K71:K105" si="62">IF($B71&gt;100,0,IF(H70&gt;0.0000000001,(2*(J70-I70)*(K70*(E70+D70+F70)+L70*D70)+K70*(J70*(H70-G70)+I70*(H70+G70)))/(2*H70),K70))</f>
        <v>0</v>
      </c>
      <c r="L71" s="11">
        <f t="shared" ref="L71:L105" si="63">IF($B71&gt;100,0,IF(H70&gt;0.0000000001,-((J70-I70)*(2*((E70+D70+F70)*(K70+L70)-G70*K70+F70*K70)-L70*G70)-L70*H70*(J70+I70))/(2*H70),L70))</f>
        <v>0</v>
      </c>
      <c r="M71" s="81">
        <f t="shared" ref="M71:M105" si="64">IF($B71&gt;100,0,IF(H70&gt;0.0000000001,((2*(L70*(E70+F70)+K70*F70)-G70*(K70+L70))*(J70-I70)-H70*(K70+L70)*(J70+I70)+2*H70*(K70+L70+M70))/(2*H70),M70))</f>
        <v>0</v>
      </c>
      <c r="N71" s="11">
        <f t="shared" si="39"/>
        <v>0</v>
      </c>
      <c r="O71" s="11">
        <f t="shared" si="40"/>
        <v>0</v>
      </c>
      <c r="P71" s="11">
        <f t="shared" si="57"/>
        <v>0</v>
      </c>
      <c r="Q71" s="81">
        <f t="shared" si="41"/>
        <v>0</v>
      </c>
      <c r="R71" s="90">
        <f t="shared" si="42"/>
        <v>0</v>
      </c>
      <c r="S71" s="503">
        <f>(Exposure!BL72-1)*InputData!CH71+1</f>
        <v>1</v>
      </c>
      <c r="T71" s="89">
        <f t="shared" si="58"/>
        <v>0</v>
      </c>
      <c r="U71" s="10">
        <f t="shared" si="43"/>
        <v>0</v>
      </c>
      <c r="V71" s="10">
        <f t="shared" si="44"/>
        <v>0</v>
      </c>
      <c r="W71" s="91">
        <f t="shared" si="45"/>
        <v>0</v>
      </c>
      <c r="X71" s="81">
        <f t="shared" si="46"/>
        <v>0</v>
      </c>
      <c r="Y71" s="81">
        <f t="shared" si="59"/>
        <v>0</v>
      </c>
      <c r="Z71" s="81">
        <f t="shared" si="47"/>
        <v>1</v>
      </c>
      <c r="AA71" s="81">
        <f t="shared" si="48"/>
        <v>1</v>
      </c>
      <c r="AB71" s="82">
        <f t="shared" ref="AB71:AB105" si="65">IF($B71&gt;100,0,IF(Y70&gt;0.0000000001,(2*(AA70-Z70)*(AB70*(V70+U70+W70)+AC70*U70)+AB70*(AA70*(Y70-X70)+Z70*(Y70+X70)))/(2*Y70),AB70))</f>
        <v>0</v>
      </c>
      <c r="AC71" s="11">
        <f t="shared" ref="AC71:AC105" si="66">IF($B71&gt;100,0,IF(Y70&gt;0.0000000001,-((AA70-Z70)*(2*((V70+U70+W70)*(AB70+AC70)-X70*AB70+W70*AB70)-AC70*X70)-AC70*Y70*(AA70+Z70))/(2*Y70),AC70))</f>
        <v>0</v>
      </c>
      <c r="AD71" s="81">
        <f t="shared" ref="AD71:AD105" si="67">IF($B71&gt;100,0,IF(Y70&gt;0.0000000001,((2*(AC70*(V70+W70)+AB70*W70)-X70*(AB70+AC70))*(AA70-Z70)-Y70*(AB70+AC70)*(AA70+Z70)+2*Y70*(AB70+AC70+AD70))/(2*Y70),AD70))</f>
        <v>0</v>
      </c>
      <c r="AE71" s="11">
        <f t="shared" si="49"/>
        <v>0</v>
      </c>
      <c r="AF71" s="11">
        <f t="shared" si="50"/>
        <v>0</v>
      </c>
      <c r="AG71" s="11">
        <f t="shared" si="60"/>
        <v>0</v>
      </c>
      <c r="AH71" s="81">
        <f t="shared" si="51"/>
        <v>0</v>
      </c>
      <c r="AI71" s="81">
        <f t="shared" si="52"/>
        <v>0</v>
      </c>
      <c r="AJ71" s="82">
        <f t="shared" si="53"/>
        <v>0</v>
      </c>
      <c r="AK71" s="117">
        <f t="shared" si="54"/>
        <v>0</v>
      </c>
      <c r="AL71" s="117">
        <f t="shared" si="55"/>
        <v>0</v>
      </c>
      <c r="AM71" s="57">
        <f>AK71*InputData!Q71</f>
        <v>0</v>
      </c>
      <c r="AN71" s="123">
        <f>AK71*LifeTable!G71*InputData!R71*EXP(-InputData!$BT$5*(B71-InputData!$B$1))</f>
        <v>0</v>
      </c>
      <c r="AO71" s="1026">
        <f>C71*(1-Q71)*LifeTable!G71</f>
        <v>0</v>
      </c>
      <c r="AP71" s="1027">
        <f>R71*LifeTable!G71</f>
        <v>0</v>
      </c>
      <c r="AQ71" s="1026">
        <f>T71*(1-AH71)*LifeTable!P71</f>
        <v>0</v>
      </c>
      <c r="AR71" s="708">
        <f>AI71*LifeTable!P71</f>
        <v>0</v>
      </c>
      <c r="AS71" s="1028">
        <f>(AQ71-AO71)*EXP(-InputData!$BT$6*(B71-InputData!$B$1))</f>
        <v>0</v>
      </c>
      <c r="AT71" s="58">
        <f>(AR71-AP71)*EXP(-InputData!$BT$6*(B71-InputData!$B$1))</f>
        <v>0</v>
      </c>
      <c r="AU71">
        <v>66</v>
      </c>
    </row>
    <row r="72" spans="1:47">
      <c r="A72" t="s">
        <v>13</v>
      </c>
      <c r="B72">
        <f t="shared" si="61"/>
        <v>164</v>
      </c>
      <c r="C72" s="80">
        <f>InputData!O72*InputData!BZ72</f>
        <v>0</v>
      </c>
      <c r="D72" s="81">
        <v>0</v>
      </c>
      <c r="E72" s="13">
        <f>InputData!P72*InputData!CE72</f>
        <v>0</v>
      </c>
      <c r="F72" s="90">
        <v>0</v>
      </c>
      <c r="G72" s="82">
        <f t="shared" si="36"/>
        <v>0</v>
      </c>
      <c r="H72" s="81">
        <f t="shared" si="56"/>
        <v>0</v>
      </c>
      <c r="I72" s="81">
        <f t="shared" si="37"/>
        <v>1</v>
      </c>
      <c r="J72" s="81">
        <f t="shared" si="38"/>
        <v>1</v>
      </c>
      <c r="K72" s="82">
        <f t="shared" si="62"/>
        <v>0</v>
      </c>
      <c r="L72" s="11">
        <f t="shared" si="63"/>
        <v>0</v>
      </c>
      <c r="M72" s="81">
        <f t="shared" si="64"/>
        <v>0</v>
      </c>
      <c r="N72" s="11">
        <f t="shared" si="39"/>
        <v>0</v>
      </c>
      <c r="O72" s="11">
        <f t="shared" si="40"/>
        <v>0</v>
      </c>
      <c r="P72" s="11">
        <f t="shared" si="57"/>
        <v>0</v>
      </c>
      <c r="Q72" s="81">
        <f t="shared" si="41"/>
        <v>0</v>
      </c>
      <c r="R72" s="90">
        <f t="shared" si="42"/>
        <v>0</v>
      </c>
      <c r="S72" s="503">
        <f>(Exposure!BL73-1)*InputData!CH72+1</f>
        <v>1</v>
      </c>
      <c r="T72" s="89">
        <f t="shared" si="58"/>
        <v>0</v>
      </c>
      <c r="U72" s="10">
        <f t="shared" si="43"/>
        <v>0</v>
      </c>
      <c r="V72" s="10">
        <f t="shared" si="44"/>
        <v>0</v>
      </c>
      <c r="W72" s="91">
        <f t="shared" si="45"/>
        <v>0</v>
      </c>
      <c r="X72" s="81">
        <f t="shared" si="46"/>
        <v>0</v>
      </c>
      <c r="Y72" s="81">
        <f t="shared" si="59"/>
        <v>0</v>
      </c>
      <c r="Z72" s="81">
        <f t="shared" si="47"/>
        <v>1</v>
      </c>
      <c r="AA72" s="81">
        <f t="shared" si="48"/>
        <v>1</v>
      </c>
      <c r="AB72" s="82">
        <f t="shared" si="65"/>
        <v>0</v>
      </c>
      <c r="AC72" s="11">
        <f t="shared" si="66"/>
        <v>0</v>
      </c>
      <c r="AD72" s="81">
        <f t="shared" si="67"/>
        <v>0</v>
      </c>
      <c r="AE72" s="11">
        <f t="shared" si="49"/>
        <v>0</v>
      </c>
      <c r="AF72" s="11">
        <f t="shared" si="50"/>
        <v>0</v>
      </c>
      <c r="AG72" s="11">
        <f t="shared" si="60"/>
        <v>0</v>
      </c>
      <c r="AH72" s="81">
        <f t="shared" si="51"/>
        <v>0</v>
      </c>
      <c r="AI72" s="81">
        <f t="shared" si="52"/>
        <v>0</v>
      </c>
      <c r="AJ72" s="82">
        <f t="shared" si="53"/>
        <v>0</v>
      </c>
      <c r="AK72" s="117">
        <f t="shared" si="54"/>
        <v>0</v>
      </c>
      <c r="AL72" s="117">
        <f t="shared" si="55"/>
        <v>0</v>
      </c>
      <c r="AM72" s="57">
        <f>AK72*InputData!Q72</f>
        <v>0</v>
      </c>
      <c r="AN72" s="123">
        <f>AK72*LifeTable!G72*InputData!R72*EXP(-InputData!$BT$5*(B72-InputData!$B$1))</f>
        <v>0</v>
      </c>
      <c r="AO72" s="1026">
        <f>C72*(1-Q72)*LifeTable!G72</f>
        <v>0</v>
      </c>
      <c r="AP72" s="1027">
        <f>R72*LifeTable!G72</f>
        <v>0</v>
      </c>
      <c r="AQ72" s="1026">
        <f>T72*(1-AH72)*LifeTable!P72</f>
        <v>0</v>
      </c>
      <c r="AR72" s="708">
        <f>AI72*LifeTable!P72</f>
        <v>0</v>
      </c>
      <c r="AS72" s="1028">
        <f>(AQ72-AO72)*EXP(-InputData!$BT$6*(B72-InputData!$B$1))</f>
        <v>0</v>
      </c>
      <c r="AT72" s="58">
        <f>(AR72-AP72)*EXP(-InputData!$BT$6*(B72-InputData!$B$1))</f>
        <v>0</v>
      </c>
      <c r="AU72">
        <v>67</v>
      </c>
    </row>
    <row r="73" spans="1:47">
      <c r="A73" t="s">
        <v>13</v>
      </c>
      <c r="B73">
        <f t="shared" si="61"/>
        <v>165</v>
      </c>
      <c r="C73" s="80">
        <f>InputData!O73*InputData!BZ73</f>
        <v>0</v>
      </c>
      <c r="D73" s="81">
        <v>0</v>
      </c>
      <c r="E73" s="13">
        <f>InputData!P73*InputData!CE73</f>
        <v>0</v>
      </c>
      <c r="F73" s="90">
        <v>0</v>
      </c>
      <c r="G73" s="82">
        <f t="shared" si="36"/>
        <v>0</v>
      </c>
      <c r="H73" s="81">
        <f t="shared" si="56"/>
        <v>0</v>
      </c>
      <c r="I73" s="81">
        <f t="shared" si="37"/>
        <v>1</v>
      </c>
      <c r="J73" s="81">
        <f t="shared" si="38"/>
        <v>1</v>
      </c>
      <c r="K73" s="82">
        <f t="shared" si="62"/>
        <v>0</v>
      </c>
      <c r="L73" s="11">
        <f t="shared" si="63"/>
        <v>0</v>
      </c>
      <c r="M73" s="81">
        <f t="shared" si="64"/>
        <v>0</v>
      </c>
      <c r="N73" s="11">
        <f t="shared" si="39"/>
        <v>0</v>
      </c>
      <c r="O73" s="11">
        <f t="shared" si="40"/>
        <v>0</v>
      </c>
      <c r="P73" s="11">
        <f t="shared" si="57"/>
        <v>0</v>
      </c>
      <c r="Q73" s="81">
        <f t="shared" si="41"/>
        <v>0</v>
      </c>
      <c r="R73" s="90">
        <f t="shared" si="42"/>
        <v>0</v>
      </c>
      <c r="S73" s="503">
        <f>(Exposure!BL74-1)*InputData!CH73+1</f>
        <v>1</v>
      </c>
      <c r="T73" s="89">
        <f t="shared" si="58"/>
        <v>0</v>
      </c>
      <c r="U73" s="10">
        <f t="shared" si="43"/>
        <v>0</v>
      </c>
      <c r="V73" s="10">
        <f t="shared" si="44"/>
        <v>0</v>
      </c>
      <c r="W73" s="91">
        <f t="shared" si="45"/>
        <v>0</v>
      </c>
      <c r="X73" s="81">
        <f t="shared" si="46"/>
        <v>0</v>
      </c>
      <c r="Y73" s="81">
        <f t="shared" si="59"/>
        <v>0</v>
      </c>
      <c r="Z73" s="81">
        <f t="shared" si="47"/>
        <v>1</v>
      </c>
      <c r="AA73" s="81">
        <f t="shared" si="48"/>
        <v>1</v>
      </c>
      <c r="AB73" s="82">
        <f t="shared" si="65"/>
        <v>0</v>
      </c>
      <c r="AC73" s="11">
        <f t="shared" si="66"/>
        <v>0</v>
      </c>
      <c r="AD73" s="81">
        <f t="shared" si="67"/>
        <v>0</v>
      </c>
      <c r="AE73" s="11">
        <f t="shared" si="49"/>
        <v>0</v>
      </c>
      <c r="AF73" s="11">
        <f t="shared" si="50"/>
        <v>0</v>
      </c>
      <c r="AG73" s="11">
        <f t="shared" si="60"/>
        <v>0</v>
      </c>
      <c r="AH73" s="81">
        <f t="shared" si="51"/>
        <v>0</v>
      </c>
      <c r="AI73" s="81">
        <f t="shared" si="52"/>
        <v>0</v>
      </c>
      <c r="AJ73" s="82">
        <f t="shared" si="53"/>
        <v>0</v>
      </c>
      <c r="AK73" s="117">
        <f t="shared" si="54"/>
        <v>0</v>
      </c>
      <c r="AL73" s="117">
        <f t="shared" si="55"/>
        <v>0</v>
      </c>
      <c r="AM73" s="57">
        <f>AK73*InputData!Q73</f>
        <v>0</v>
      </c>
      <c r="AN73" s="123">
        <f>AK73*LifeTable!G73*InputData!R73*EXP(-InputData!$BT$5*(B73-InputData!$B$1))</f>
        <v>0</v>
      </c>
      <c r="AO73" s="1026">
        <f>C73*(1-Q73)*LifeTable!G73</f>
        <v>0</v>
      </c>
      <c r="AP73" s="1027">
        <f>R73*LifeTable!G73</f>
        <v>0</v>
      </c>
      <c r="AQ73" s="1026">
        <f>T73*(1-AH73)*LifeTable!P73</f>
        <v>0</v>
      </c>
      <c r="AR73" s="708">
        <f>AI73*LifeTable!P73</f>
        <v>0</v>
      </c>
      <c r="AS73" s="1028">
        <f>(AQ73-AO73)*EXP(-InputData!$BT$6*(B73-InputData!$B$1))</f>
        <v>0</v>
      </c>
      <c r="AT73" s="58">
        <f>(AR73-AP73)*EXP(-InputData!$BT$6*(B73-InputData!$B$1))</f>
        <v>0</v>
      </c>
      <c r="AU73">
        <v>68</v>
      </c>
    </row>
    <row r="74" spans="1:47">
      <c r="A74" t="s">
        <v>13</v>
      </c>
      <c r="B74">
        <f t="shared" si="61"/>
        <v>166</v>
      </c>
      <c r="C74" s="80">
        <f>InputData!O74*InputData!BZ74</f>
        <v>0</v>
      </c>
      <c r="D74" s="81">
        <v>0</v>
      </c>
      <c r="E74" s="13">
        <f>InputData!P74*InputData!CE74</f>
        <v>0</v>
      </c>
      <c r="F74" s="90">
        <v>0</v>
      </c>
      <c r="G74" s="82">
        <f t="shared" si="36"/>
        <v>0</v>
      </c>
      <c r="H74" s="81">
        <f t="shared" si="56"/>
        <v>0</v>
      </c>
      <c r="I74" s="81">
        <f t="shared" si="37"/>
        <v>1</v>
      </c>
      <c r="J74" s="81">
        <f t="shared" si="38"/>
        <v>1</v>
      </c>
      <c r="K74" s="82">
        <f t="shared" si="62"/>
        <v>0</v>
      </c>
      <c r="L74" s="11">
        <f t="shared" si="63"/>
        <v>0</v>
      </c>
      <c r="M74" s="81">
        <f t="shared" si="64"/>
        <v>0</v>
      </c>
      <c r="N74" s="11">
        <f t="shared" si="39"/>
        <v>0</v>
      </c>
      <c r="O74" s="11">
        <f t="shared" si="40"/>
        <v>0</v>
      </c>
      <c r="P74" s="11">
        <f t="shared" si="57"/>
        <v>0</v>
      </c>
      <c r="Q74" s="81">
        <f t="shared" si="41"/>
        <v>0</v>
      </c>
      <c r="R74" s="90">
        <f t="shared" si="42"/>
        <v>0</v>
      </c>
      <c r="S74" s="503">
        <f>(Exposure!BL75-1)*InputData!CH74+1</f>
        <v>1</v>
      </c>
      <c r="T74" s="89">
        <f t="shared" si="58"/>
        <v>0</v>
      </c>
      <c r="U74" s="10">
        <f t="shared" si="43"/>
        <v>0</v>
      </c>
      <c r="V74" s="10">
        <f t="shared" si="44"/>
        <v>0</v>
      </c>
      <c r="W74" s="91">
        <f t="shared" si="45"/>
        <v>0</v>
      </c>
      <c r="X74" s="81">
        <f t="shared" si="46"/>
        <v>0</v>
      </c>
      <c r="Y74" s="81">
        <f t="shared" si="59"/>
        <v>0</v>
      </c>
      <c r="Z74" s="81">
        <f t="shared" si="47"/>
        <v>1</v>
      </c>
      <c r="AA74" s="81">
        <f t="shared" si="48"/>
        <v>1</v>
      </c>
      <c r="AB74" s="82">
        <f t="shared" si="65"/>
        <v>0</v>
      </c>
      <c r="AC74" s="11">
        <f t="shared" si="66"/>
        <v>0</v>
      </c>
      <c r="AD74" s="81">
        <f t="shared" si="67"/>
        <v>0</v>
      </c>
      <c r="AE74" s="11">
        <f t="shared" si="49"/>
        <v>0</v>
      </c>
      <c r="AF74" s="11">
        <f t="shared" si="50"/>
        <v>0</v>
      </c>
      <c r="AG74" s="11">
        <f t="shared" si="60"/>
        <v>0</v>
      </c>
      <c r="AH74" s="81">
        <f t="shared" si="51"/>
        <v>0</v>
      </c>
      <c r="AI74" s="81">
        <f t="shared" si="52"/>
        <v>0</v>
      </c>
      <c r="AJ74" s="82">
        <f t="shared" si="53"/>
        <v>0</v>
      </c>
      <c r="AK74" s="117">
        <f t="shared" si="54"/>
        <v>0</v>
      </c>
      <c r="AL74" s="117">
        <f t="shared" si="55"/>
        <v>0</v>
      </c>
      <c r="AM74" s="57">
        <f>AK74*InputData!Q74</f>
        <v>0</v>
      </c>
      <c r="AN74" s="123">
        <f>AK74*LifeTable!G74*InputData!R74*EXP(-InputData!$BT$5*(B74-InputData!$B$1))</f>
        <v>0</v>
      </c>
      <c r="AO74" s="1026">
        <f>C74*(1-Q74)*LifeTable!G74</f>
        <v>0</v>
      </c>
      <c r="AP74" s="1027">
        <f>R74*LifeTable!G74</f>
        <v>0</v>
      </c>
      <c r="AQ74" s="1026">
        <f>T74*(1-AH74)*LifeTable!P74</f>
        <v>0</v>
      </c>
      <c r="AR74" s="708">
        <f>AI74*LifeTable!P74</f>
        <v>0</v>
      </c>
      <c r="AS74" s="1028">
        <f>(AQ74-AO74)*EXP(-InputData!$BT$6*(B74-InputData!$B$1))</f>
        <v>0</v>
      </c>
      <c r="AT74" s="58">
        <f>(AR74-AP74)*EXP(-InputData!$BT$6*(B74-InputData!$B$1))</f>
        <v>0</v>
      </c>
      <c r="AU74">
        <v>69</v>
      </c>
    </row>
    <row r="75" spans="1:47">
      <c r="A75" t="s">
        <v>13</v>
      </c>
      <c r="B75">
        <f t="shared" si="61"/>
        <v>167</v>
      </c>
      <c r="C75" s="80">
        <f>InputData!O75*InputData!BZ75</f>
        <v>0</v>
      </c>
      <c r="D75" s="81">
        <v>0</v>
      </c>
      <c r="E75" s="13">
        <f>InputData!P75*InputData!CE75</f>
        <v>0</v>
      </c>
      <c r="F75" s="90">
        <v>0</v>
      </c>
      <c r="G75" s="82">
        <f t="shared" si="36"/>
        <v>0</v>
      </c>
      <c r="H75" s="81">
        <f t="shared" si="56"/>
        <v>0</v>
      </c>
      <c r="I75" s="81">
        <f t="shared" si="37"/>
        <v>1</v>
      </c>
      <c r="J75" s="81">
        <f t="shared" si="38"/>
        <v>1</v>
      </c>
      <c r="K75" s="82">
        <f t="shared" si="62"/>
        <v>0</v>
      </c>
      <c r="L75" s="11">
        <f t="shared" si="63"/>
        <v>0</v>
      </c>
      <c r="M75" s="81">
        <f t="shared" si="64"/>
        <v>0</v>
      </c>
      <c r="N75" s="11">
        <f t="shared" si="39"/>
        <v>0</v>
      </c>
      <c r="O75" s="11">
        <f t="shared" si="40"/>
        <v>0</v>
      </c>
      <c r="P75" s="11">
        <f t="shared" si="57"/>
        <v>0</v>
      </c>
      <c r="Q75" s="81">
        <f t="shared" si="41"/>
        <v>0</v>
      </c>
      <c r="R75" s="90">
        <f t="shared" si="42"/>
        <v>0</v>
      </c>
      <c r="S75" s="503">
        <f>(Exposure!BL76-1)*InputData!CH75+1</f>
        <v>1</v>
      </c>
      <c r="T75" s="89">
        <f t="shared" si="58"/>
        <v>0</v>
      </c>
      <c r="U75" s="10">
        <f t="shared" si="43"/>
        <v>0</v>
      </c>
      <c r="V75" s="10">
        <f t="shared" si="44"/>
        <v>0</v>
      </c>
      <c r="W75" s="91">
        <f t="shared" si="45"/>
        <v>0</v>
      </c>
      <c r="X75" s="81">
        <f t="shared" si="46"/>
        <v>0</v>
      </c>
      <c r="Y75" s="81">
        <f t="shared" si="59"/>
        <v>0</v>
      </c>
      <c r="Z75" s="81">
        <f t="shared" si="47"/>
        <v>1</v>
      </c>
      <c r="AA75" s="81">
        <f t="shared" si="48"/>
        <v>1</v>
      </c>
      <c r="AB75" s="82">
        <f t="shared" si="65"/>
        <v>0</v>
      </c>
      <c r="AC75" s="11">
        <f t="shared" si="66"/>
        <v>0</v>
      </c>
      <c r="AD75" s="81">
        <f t="shared" si="67"/>
        <v>0</v>
      </c>
      <c r="AE75" s="11">
        <f t="shared" si="49"/>
        <v>0</v>
      </c>
      <c r="AF75" s="11">
        <f t="shared" si="50"/>
        <v>0</v>
      </c>
      <c r="AG75" s="11">
        <f t="shared" si="60"/>
        <v>0</v>
      </c>
      <c r="AH75" s="81">
        <f t="shared" si="51"/>
        <v>0</v>
      </c>
      <c r="AI75" s="81">
        <f t="shared" si="52"/>
        <v>0</v>
      </c>
      <c r="AJ75" s="82">
        <f t="shared" si="53"/>
        <v>0</v>
      </c>
      <c r="AK75" s="117">
        <f t="shared" si="54"/>
        <v>0</v>
      </c>
      <c r="AL75" s="117">
        <f t="shared" si="55"/>
        <v>0</v>
      </c>
      <c r="AM75" s="57">
        <f>AK75*InputData!Q75</f>
        <v>0</v>
      </c>
      <c r="AN75" s="123">
        <f>AK75*LifeTable!G75*InputData!R75*EXP(-InputData!$BT$5*(B75-InputData!$B$1))</f>
        <v>0</v>
      </c>
      <c r="AO75" s="1026">
        <f>C75*(1-Q75)*LifeTable!G75</f>
        <v>0</v>
      </c>
      <c r="AP75" s="1027">
        <f>R75*LifeTable!G75</f>
        <v>0</v>
      </c>
      <c r="AQ75" s="1026">
        <f>T75*(1-AH75)*LifeTable!P75</f>
        <v>0</v>
      </c>
      <c r="AR75" s="708">
        <f>AI75*LifeTable!P75</f>
        <v>0</v>
      </c>
      <c r="AS75" s="1028">
        <f>(AQ75-AO75)*EXP(-InputData!$BT$6*(B75-InputData!$B$1))</f>
        <v>0</v>
      </c>
      <c r="AT75" s="58">
        <f>(AR75-AP75)*EXP(-InputData!$BT$6*(B75-InputData!$B$1))</f>
        <v>0</v>
      </c>
      <c r="AU75">
        <v>70</v>
      </c>
    </row>
    <row r="76" spans="1:47">
      <c r="A76" t="s">
        <v>13</v>
      </c>
      <c r="B76">
        <f t="shared" si="61"/>
        <v>168</v>
      </c>
      <c r="C76" s="80">
        <f>InputData!O76*InputData!BZ76</f>
        <v>0</v>
      </c>
      <c r="D76" s="81">
        <v>0</v>
      </c>
      <c r="E76" s="13">
        <f>InputData!P76*InputData!CE76</f>
        <v>0</v>
      </c>
      <c r="F76" s="90">
        <v>0</v>
      </c>
      <c r="G76" s="82">
        <f t="shared" si="36"/>
        <v>0</v>
      </c>
      <c r="H76" s="81">
        <f t="shared" si="56"/>
        <v>0</v>
      </c>
      <c r="I76" s="81">
        <f t="shared" si="37"/>
        <v>1</v>
      </c>
      <c r="J76" s="81">
        <f t="shared" si="38"/>
        <v>1</v>
      </c>
      <c r="K76" s="82">
        <f t="shared" si="62"/>
        <v>0</v>
      </c>
      <c r="L76" s="11">
        <f t="shared" si="63"/>
        <v>0</v>
      </c>
      <c r="M76" s="81">
        <f t="shared" si="64"/>
        <v>0</v>
      </c>
      <c r="N76" s="11">
        <f t="shared" si="39"/>
        <v>0</v>
      </c>
      <c r="O76" s="11">
        <f t="shared" si="40"/>
        <v>0</v>
      </c>
      <c r="P76" s="11">
        <f t="shared" si="57"/>
        <v>0</v>
      </c>
      <c r="Q76" s="81">
        <f t="shared" si="41"/>
        <v>0</v>
      </c>
      <c r="R76" s="90">
        <f t="shared" si="42"/>
        <v>0</v>
      </c>
      <c r="S76" s="503">
        <f>(Exposure!BL77-1)*InputData!CH76+1</f>
        <v>1</v>
      </c>
      <c r="T76" s="89">
        <f t="shared" si="58"/>
        <v>0</v>
      </c>
      <c r="U76" s="10">
        <f t="shared" si="43"/>
        <v>0</v>
      </c>
      <c r="V76" s="10">
        <f t="shared" si="44"/>
        <v>0</v>
      </c>
      <c r="W76" s="91">
        <f t="shared" si="45"/>
        <v>0</v>
      </c>
      <c r="X76" s="81">
        <f t="shared" si="46"/>
        <v>0</v>
      </c>
      <c r="Y76" s="81">
        <f t="shared" si="59"/>
        <v>0</v>
      </c>
      <c r="Z76" s="81">
        <f t="shared" si="47"/>
        <v>1</v>
      </c>
      <c r="AA76" s="81">
        <f t="shared" si="48"/>
        <v>1</v>
      </c>
      <c r="AB76" s="82">
        <f t="shared" si="65"/>
        <v>0</v>
      </c>
      <c r="AC76" s="11">
        <f t="shared" si="66"/>
        <v>0</v>
      </c>
      <c r="AD76" s="81">
        <f t="shared" si="67"/>
        <v>0</v>
      </c>
      <c r="AE76" s="11">
        <f t="shared" si="49"/>
        <v>0</v>
      </c>
      <c r="AF76" s="11">
        <f t="shared" si="50"/>
        <v>0</v>
      </c>
      <c r="AG76" s="11">
        <f t="shared" si="60"/>
        <v>0</v>
      </c>
      <c r="AH76" s="81">
        <f t="shared" si="51"/>
        <v>0</v>
      </c>
      <c r="AI76" s="81">
        <f t="shared" si="52"/>
        <v>0</v>
      </c>
      <c r="AJ76" s="82">
        <f t="shared" si="53"/>
        <v>0</v>
      </c>
      <c r="AK76" s="117">
        <f t="shared" si="54"/>
        <v>0</v>
      </c>
      <c r="AL76" s="117">
        <f t="shared" si="55"/>
        <v>0</v>
      </c>
      <c r="AM76" s="57">
        <f>AK76*InputData!Q76</f>
        <v>0</v>
      </c>
      <c r="AN76" s="123">
        <f>AK76*LifeTable!G76*InputData!R76*EXP(-InputData!$BT$5*(B76-InputData!$B$1))</f>
        <v>0</v>
      </c>
      <c r="AO76" s="1026">
        <f>C76*(1-Q76)*LifeTable!G76</f>
        <v>0</v>
      </c>
      <c r="AP76" s="1027">
        <f>R76*LifeTable!G76</f>
        <v>0</v>
      </c>
      <c r="AQ76" s="1026">
        <f>T76*(1-AH76)*LifeTable!P76</f>
        <v>0</v>
      </c>
      <c r="AR76" s="708">
        <f>AI76*LifeTable!P76</f>
        <v>0</v>
      </c>
      <c r="AS76" s="1028">
        <f>(AQ76-AO76)*EXP(-InputData!$BT$6*(B76-InputData!$B$1))</f>
        <v>0</v>
      </c>
      <c r="AT76" s="58">
        <f>(AR76-AP76)*EXP(-InputData!$BT$6*(B76-InputData!$B$1))</f>
        <v>0</v>
      </c>
      <c r="AU76">
        <v>71</v>
      </c>
    </row>
    <row r="77" spans="1:47">
      <c r="A77" t="s">
        <v>13</v>
      </c>
      <c r="B77">
        <f t="shared" si="61"/>
        <v>169</v>
      </c>
      <c r="C77" s="80">
        <f>InputData!O77*InputData!BZ77</f>
        <v>0</v>
      </c>
      <c r="D77" s="81">
        <v>0</v>
      </c>
      <c r="E77" s="13">
        <f>InputData!P77*InputData!CE77</f>
        <v>0</v>
      </c>
      <c r="F77" s="90">
        <v>0</v>
      </c>
      <c r="G77" s="82">
        <f t="shared" si="36"/>
        <v>0</v>
      </c>
      <c r="H77" s="81">
        <f t="shared" si="56"/>
        <v>0</v>
      </c>
      <c r="I77" s="81">
        <f t="shared" si="37"/>
        <v>1</v>
      </c>
      <c r="J77" s="81">
        <f t="shared" si="38"/>
        <v>1</v>
      </c>
      <c r="K77" s="82">
        <f t="shared" si="62"/>
        <v>0</v>
      </c>
      <c r="L77" s="11">
        <f t="shared" si="63"/>
        <v>0</v>
      </c>
      <c r="M77" s="81">
        <f t="shared" si="64"/>
        <v>0</v>
      </c>
      <c r="N77" s="11">
        <f t="shared" si="39"/>
        <v>0</v>
      </c>
      <c r="O77" s="11">
        <f t="shared" si="40"/>
        <v>0</v>
      </c>
      <c r="P77" s="11">
        <f t="shared" si="57"/>
        <v>0</v>
      </c>
      <c r="Q77" s="81">
        <f t="shared" si="41"/>
        <v>0</v>
      </c>
      <c r="R77" s="90">
        <f t="shared" si="42"/>
        <v>0</v>
      </c>
      <c r="S77" s="503">
        <f>(Exposure!BL78-1)*InputData!CH77+1</f>
        <v>1</v>
      </c>
      <c r="T77" s="89">
        <f t="shared" si="58"/>
        <v>0</v>
      </c>
      <c r="U77" s="10">
        <f t="shared" si="43"/>
        <v>0</v>
      </c>
      <c r="V77" s="10">
        <f t="shared" si="44"/>
        <v>0</v>
      </c>
      <c r="W77" s="91">
        <f t="shared" si="45"/>
        <v>0</v>
      </c>
      <c r="X77" s="81">
        <f t="shared" si="46"/>
        <v>0</v>
      </c>
      <c r="Y77" s="81">
        <f t="shared" si="59"/>
        <v>0</v>
      </c>
      <c r="Z77" s="81">
        <f t="shared" si="47"/>
        <v>1</v>
      </c>
      <c r="AA77" s="81">
        <f t="shared" si="48"/>
        <v>1</v>
      </c>
      <c r="AB77" s="82">
        <f t="shared" si="65"/>
        <v>0</v>
      </c>
      <c r="AC77" s="11">
        <f t="shared" si="66"/>
        <v>0</v>
      </c>
      <c r="AD77" s="81">
        <f t="shared" si="67"/>
        <v>0</v>
      </c>
      <c r="AE77" s="11">
        <f t="shared" si="49"/>
        <v>0</v>
      </c>
      <c r="AF77" s="11">
        <f t="shared" si="50"/>
        <v>0</v>
      </c>
      <c r="AG77" s="11">
        <f t="shared" si="60"/>
        <v>0</v>
      </c>
      <c r="AH77" s="81">
        <f t="shared" si="51"/>
        <v>0</v>
      </c>
      <c r="AI77" s="81">
        <f t="shared" si="52"/>
        <v>0</v>
      </c>
      <c r="AJ77" s="82">
        <f t="shared" si="53"/>
        <v>0</v>
      </c>
      <c r="AK77" s="117">
        <f t="shared" si="54"/>
        <v>0</v>
      </c>
      <c r="AL77" s="117">
        <f t="shared" si="55"/>
        <v>0</v>
      </c>
      <c r="AM77" s="57">
        <f>AK77*InputData!Q77</f>
        <v>0</v>
      </c>
      <c r="AN77" s="123">
        <f>AK77*LifeTable!G77*InputData!R77*EXP(-InputData!$BT$5*(B77-InputData!$B$1))</f>
        <v>0</v>
      </c>
      <c r="AO77" s="1026">
        <f>C77*(1-Q77)*LifeTable!G77</f>
        <v>0</v>
      </c>
      <c r="AP77" s="1027">
        <f>R77*LifeTable!G77</f>
        <v>0</v>
      </c>
      <c r="AQ77" s="1026">
        <f>T77*(1-AH77)*LifeTable!P77</f>
        <v>0</v>
      </c>
      <c r="AR77" s="708">
        <f>AI77*LifeTable!P77</f>
        <v>0</v>
      </c>
      <c r="AS77" s="1028">
        <f>(AQ77-AO77)*EXP(-InputData!$BT$6*(B77-InputData!$B$1))</f>
        <v>0</v>
      </c>
      <c r="AT77" s="58">
        <f>(AR77-AP77)*EXP(-InputData!$BT$6*(B77-InputData!$B$1))</f>
        <v>0</v>
      </c>
      <c r="AU77">
        <v>72</v>
      </c>
    </row>
    <row r="78" spans="1:47">
      <c r="A78" t="s">
        <v>13</v>
      </c>
      <c r="B78">
        <f t="shared" si="61"/>
        <v>170</v>
      </c>
      <c r="C78" s="80">
        <f>InputData!O78*InputData!BZ78</f>
        <v>0</v>
      </c>
      <c r="D78" s="81">
        <v>0</v>
      </c>
      <c r="E78" s="13">
        <f>InputData!P78*InputData!CE78</f>
        <v>0</v>
      </c>
      <c r="F78" s="90">
        <v>0</v>
      </c>
      <c r="G78" s="82">
        <f t="shared" si="36"/>
        <v>0</v>
      </c>
      <c r="H78" s="81">
        <f t="shared" si="56"/>
        <v>0</v>
      </c>
      <c r="I78" s="81">
        <f t="shared" si="37"/>
        <v>1</v>
      </c>
      <c r="J78" s="81">
        <f t="shared" si="38"/>
        <v>1</v>
      </c>
      <c r="K78" s="82">
        <f t="shared" si="62"/>
        <v>0</v>
      </c>
      <c r="L78" s="11">
        <f t="shared" si="63"/>
        <v>0</v>
      </c>
      <c r="M78" s="81">
        <f t="shared" si="64"/>
        <v>0</v>
      </c>
      <c r="N78" s="11">
        <f t="shared" si="39"/>
        <v>0</v>
      </c>
      <c r="O78" s="11">
        <f t="shared" si="40"/>
        <v>0</v>
      </c>
      <c r="P78" s="11">
        <f t="shared" si="57"/>
        <v>0</v>
      </c>
      <c r="Q78" s="81">
        <f t="shared" si="41"/>
        <v>0</v>
      </c>
      <c r="R78" s="90">
        <f t="shared" si="42"/>
        <v>0</v>
      </c>
      <c r="S78" s="503">
        <f>(Exposure!BL79-1)*InputData!CH78+1</f>
        <v>1</v>
      </c>
      <c r="T78" s="89">
        <f t="shared" si="58"/>
        <v>0</v>
      </c>
      <c r="U78" s="10">
        <f t="shared" si="43"/>
        <v>0</v>
      </c>
      <c r="V78" s="10">
        <f t="shared" si="44"/>
        <v>0</v>
      </c>
      <c r="W78" s="91">
        <f t="shared" si="45"/>
        <v>0</v>
      </c>
      <c r="X78" s="81">
        <f t="shared" si="46"/>
        <v>0</v>
      </c>
      <c r="Y78" s="81">
        <f t="shared" si="59"/>
        <v>0</v>
      </c>
      <c r="Z78" s="81">
        <f t="shared" si="47"/>
        <v>1</v>
      </c>
      <c r="AA78" s="81">
        <f t="shared" si="48"/>
        <v>1</v>
      </c>
      <c r="AB78" s="82">
        <f t="shared" si="65"/>
        <v>0</v>
      </c>
      <c r="AC78" s="11">
        <f t="shared" si="66"/>
        <v>0</v>
      </c>
      <c r="AD78" s="81">
        <f t="shared" si="67"/>
        <v>0</v>
      </c>
      <c r="AE78" s="11">
        <f t="shared" si="49"/>
        <v>0</v>
      </c>
      <c r="AF78" s="11">
        <f t="shared" si="50"/>
        <v>0</v>
      </c>
      <c r="AG78" s="11">
        <f t="shared" si="60"/>
        <v>0</v>
      </c>
      <c r="AH78" s="81">
        <f t="shared" si="51"/>
        <v>0</v>
      </c>
      <c r="AI78" s="81">
        <f t="shared" si="52"/>
        <v>0</v>
      </c>
      <c r="AJ78" s="82">
        <f t="shared" si="53"/>
        <v>0</v>
      </c>
      <c r="AK78" s="117">
        <f t="shared" si="54"/>
        <v>0</v>
      </c>
      <c r="AL78" s="117">
        <f t="shared" si="55"/>
        <v>0</v>
      </c>
      <c r="AM78" s="57">
        <f>AK78*InputData!Q78</f>
        <v>0</v>
      </c>
      <c r="AN78" s="123">
        <f>AK78*LifeTable!G78*InputData!R78*EXP(-InputData!$BT$5*(B78-InputData!$B$1))</f>
        <v>0</v>
      </c>
      <c r="AO78" s="1026">
        <f>C78*(1-Q78)*LifeTable!G78</f>
        <v>0</v>
      </c>
      <c r="AP78" s="1027">
        <f>R78*LifeTable!G78</f>
        <v>0</v>
      </c>
      <c r="AQ78" s="1026">
        <f>T78*(1-AH78)*LifeTable!P78</f>
        <v>0</v>
      </c>
      <c r="AR78" s="708">
        <f>AI78*LifeTable!P78</f>
        <v>0</v>
      </c>
      <c r="AS78" s="1028">
        <f>(AQ78-AO78)*EXP(-InputData!$BT$6*(B78-InputData!$B$1))</f>
        <v>0</v>
      </c>
      <c r="AT78" s="58">
        <f>(AR78-AP78)*EXP(-InputData!$BT$6*(B78-InputData!$B$1))</f>
        <v>0</v>
      </c>
      <c r="AU78">
        <v>73</v>
      </c>
    </row>
    <row r="79" spans="1:47">
      <c r="A79" t="s">
        <v>13</v>
      </c>
      <c r="B79">
        <f t="shared" si="61"/>
        <v>171</v>
      </c>
      <c r="C79" s="80">
        <f>InputData!O79*InputData!BZ79</f>
        <v>0</v>
      </c>
      <c r="D79" s="81">
        <v>0</v>
      </c>
      <c r="E79" s="13">
        <f>InputData!P79*InputData!CE79</f>
        <v>0</v>
      </c>
      <c r="F79" s="90">
        <v>0</v>
      </c>
      <c r="G79" s="82">
        <f t="shared" si="36"/>
        <v>0</v>
      </c>
      <c r="H79" s="81">
        <f t="shared" si="56"/>
        <v>0</v>
      </c>
      <c r="I79" s="81">
        <f t="shared" si="37"/>
        <v>1</v>
      </c>
      <c r="J79" s="81">
        <f t="shared" si="38"/>
        <v>1</v>
      </c>
      <c r="K79" s="82">
        <f t="shared" si="62"/>
        <v>0</v>
      </c>
      <c r="L79" s="11">
        <f t="shared" si="63"/>
        <v>0</v>
      </c>
      <c r="M79" s="81">
        <f t="shared" si="64"/>
        <v>0</v>
      </c>
      <c r="N79" s="11">
        <f t="shared" si="39"/>
        <v>0</v>
      </c>
      <c r="O79" s="11">
        <f t="shared" si="40"/>
        <v>0</v>
      </c>
      <c r="P79" s="11">
        <f t="shared" si="57"/>
        <v>0</v>
      </c>
      <c r="Q79" s="81">
        <f t="shared" si="41"/>
        <v>0</v>
      </c>
      <c r="R79" s="90">
        <f t="shared" si="42"/>
        <v>0</v>
      </c>
      <c r="S79" s="503">
        <f>(Exposure!BL80-1)*InputData!CH79+1</f>
        <v>1</v>
      </c>
      <c r="T79" s="89">
        <f t="shared" si="58"/>
        <v>0</v>
      </c>
      <c r="U79" s="10">
        <f t="shared" si="43"/>
        <v>0</v>
      </c>
      <c r="V79" s="10">
        <f t="shared" si="44"/>
        <v>0</v>
      </c>
      <c r="W79" s="91">
        <f t="shared" si="45"/>
        <v>0</v>
      </c>
      <c r="X79" s="81">
        <f t="shared" si="46"/>
        <v>0</v>
      </c>
      <c r="Y79" s="81">
        <f t="shared" si="59"/>
        <v>0</v>
      </c>
      <c r="Z79" s="81">
        <f t="shared" si="47"/>
        <v>1</v>
      </c>
      <c r="AA79" s="81">
        <f t="shared" si="48"/>
        <v>1</v>
      </c>
      <c r="AB79" s="82">
        <f t="shared" si="65"/>
        <v>0</v>
      </c>
      <c r="AC79" s="11">
        <f t="shared" si="66"/>
        <v>0</v>
      </c>
      <c r="AD79" s="81">
        <f t="shared" si="67"/>
        <v>0</v>
      </c>
      <c r="AE79" s="11">
        <f t="shared" si="49"/>
        <v>0</v>
      </c>
      <c r="AF79" s="11">
        <f t="shared" si="50"/>
        <v>0</v>
      </c>
      <c r="AG79" s="11">
        <f t="shared" si="60"/>
        <v>0</v>
      </c>
      <c r="AH79" s="81">
        <f t="shared" si="51"/>
        <v>0</v>
      </c>
      <c r="AI79" s="81">
        <f t="shared" si="52"/>
        <v>0</v>
      </c>
      <c r="AJ79" s="82">
        <f t="shared" si="53"/>
        <v>0</v>
      </c>
      <c r="AK79" s="117">
        <f t="shared" si="54"/>
        <v>0</v>
      </c>
      <c r="AL79" s="117">
        <f t="shared" si="55"/>
        <v>0</v>
      </c>
      <c r="AM79" s="57">
        <f>AK79*InputData!Q79</f>
        <v>0</v>
      </c>
      <c r="AN79" s="123">
        <f>AK79*LifeTable!G79*InputData!R79*EXP(-InputData!$BT$5*(B79-InputData!$B$1))</f>
        <v>0</v>
      </c>
      <c r="AO79" s="1026">
        <f>C79*(1-Q79)*LifeTable!G79</f>
        <v>0</v>
      </c>
      <c r="AP79" s="1027">
        <f>R79*LifeTable!G79</f>
        <v>0</v>
      </c>
      <c r="AQ79" s="1026">
        <f>T79*(1-AH79)*LifeTable!P79</f>
        <v>0</v>
      </c>
      <c r="AR79" s="708">
        <f>AI79*LifeTable!P79</f>
        <v>0</v>
      </c>
      <c r="AS79" s="1028">
        <f>(AQ79-AO79)*EXP(-InputData!$BT$6*(B79-InputData!$B$1))</f>
        <v>0</v>
      </c>
      <c r="AT79" s="58">
        <f>(AR79-AP79)*EXP(-InputData!$BT$6*(B79-InputData!$B$1))</f>
        <v>0</v>
      </c>
      <c r="AU79">
        <v>74</v>
      </c>
    </row>
    <row r="80" spans="1:47">
      <c r="A80" t="s">
        <v>13</v>
      </c>
      <c r="B80">
        <f t="shared" si="61"/>
        <v>172</v>
      </c>
      <c r="C80" s="80">
        <f>InputData!O80*InputData!BZ80</f>
        <v>0</v>
      </c>
      <c r="D80" s="81">
        <v>0</v>
      </c>
      <c r="E80" s="13">
        <f>InputData!P80*InputData!CE80</f>
        <v>0</v>
      </c>
      <c r="F80" s="90">
        <v>0</v>
      </c>
      <c r="G80" s="82">
        <f t="shared" si="36"/>
        <v>0</v>
      </c>
      <c r="H80" s="81">
        <f t="shared" si="56"/>
        <v>0</v>
      </c>
      <c r="I80" s="81">
        <f t="shared" si="37"/>
        <v>1</v>
      </c>
      <c r="J80" s="81">
        <f t="shared" si="38"/>
        <v>1</v>
      </c>
      <c r="K80" s="82">
        <f t="shared" si="62"/>
        <v>0</v>
      </c>
      <c r="L80" s="11">
        <f t="shared" si="63"/>
        <v>0</v>
      </c>
      <c r="M80" s="81">
        <f t="shared" si="64"/>
        <v>0</v>
      </c>
      <c r="N80" s="11">
        <f t="shared" si="39"/>
        <v>0</v>
      </c>
      <c r="O80" s="11">
        <f t="shared" si="40"/>
        <v>0</v>
      </c>
      <c r="P80" s="11">
        <f t="shared" si="57"/>
        <v>0</v>
      </c>
      <c r="Q80" s="81">
        <f t="shared" si="41"/>
        <v>0</v>
      </c>
      <c r="R80" s="90">
        <f t="shared" si="42"/>
        <v>0</v>
      </c>
      <c r="S80" s="503">
        <f>(Exposure!BL81-1)*InputData!CH80+1</f>
        <v>1</v>
      </c>
      <c r="T80" s="89">
        <f t="shared" si="58"/>
        <v>0</v>
      </c>
      <c r="U80" s="10">
        <f t="shared" si="43"/>
        <v>0</v>
      </c>
      <c r="V80" s="10">
        <f t="shared" si="44"/>
        <v>0</v>
      </c>
      <c r="W80" s="91">
        <f t="shared" si="45"/>
        <v>0</v>
      </c>
      <c r="X80" s="81">
        <f t="shared" si="46"/>
        <v>0</v>
      </c>
      <c r="Y80" s="81">
        <f t="shared" si="59"/>
        <v>0</v>
      </c>
      <c r="Z80" s="81">
        <f t="shared" si="47"/>
        <v>1</v>
      </c>
      <c r="AA80" s="81">
        <f t="shared" si="48"/>
        <v>1</v>
      </c>
      <c r="AB80" s="82">
        <f t="shared" si="65"/>
        <v>0</v>
      </c>
      <c r="AC80" s="11">
        <f t="shared" si="66"/>
        <v>0</v>
      </c>
      <c r="AD80" s="81">
        <f t="shared" si="67"/>
        <v>0</v>
      </c>
      <c r="AE80" s="11">
        <f t="shared" si="49"/>
        <v>0</v>
      </c>
      <c r="AF80" s="11">
        <f t="shared" si="50"/>
        <v>0</v>
      </c>
      <c r="AG80" s="11">
        <f t="shared" si="60"/>
        <v>0</v>
      </c>
      <c r="AH80" s="81">
        <f t="shared" si="51"/>
        <v>0</v>
      </c>
      <c r="AI80" s="81">
        <f t="shared" si="52"/>
        <v>0</v>
      </c>
      <c r="AJ80" s="82">
        <f t="shared" si="53"/>
        <v>0</v>
      </c>
      <c r="AK80" s="117">
        <f t="shared" si="54"/>
        <v>0</v>
      </c>
      <c r="AL80" s="117">
        <f t="shared" si="55"/>
        <v>0</v>
      </c>
      <c r="AM80" s="57">
        <f>AK80*InputData!Q80</f>
        <v>0</v>
      </c>
      <c r="AN80" s="123">
        <f>AK80*LifeTable!G80*InputData!R80*EXP(-InputData!$BT$5*(B80-InputData!$B$1))</f>
        <v>0</v>
      </c>
      <c r="AO80" s="1026">
        <f>C80*(1-Q80)*LifeTable!G80</f>
        <v>0</v>
      </c>
      <c r="AP80" s="1027">
        <f>R80*LifeTable!G80</f>
        <v>0</v>
      </c>
      <c r="AQ80" s="1026">
        <f>T80*(1-AH80)*LifeTable!P80</f>
        <v>0</v>
      </c>
      <c r="AR80" s="708">
        <f>AI80*LifeTable!P80</f>
        <v>0</v>
      </c>
      <c r="AS80" s="1028">
        <f>(AQ80-AO80)*EXP(-InputData!$BT$6*(B80-InputData!$B$1))</f>
        <v>0</v>
      </c>
      <c r="AT80" s="58">
        <f>(AR80-AP80)*EXP(-InputData!$BT$6*(B80-InputData!$B$1))</f>
        <v>0</v>
      </c>
      <c r="AU80">
        <v>75</v>
      </c>
    </row>
    <row r="81" spans="1:47">
      <c r="A81" t="s">
        <v>13</v>
      </c>
      <c r="B81">
        <f t="shared" si="61"/>
        <v>173</v>
      </c>
      <c r="C81" s="80">
        <f>InputData!O81*InputData!BZ81</f>
        <v>0</v>
      </c>
      <c r="D81" s="81">
        <v>0</v>
      </c>
      <c r="E81" s="13">
        <f>InputData!P81*InputData!CE81</f>
        <v>0</v>
      </c>
      <c r="F81" s="90">
        <v>0</v>
      </c>
      <c r="G81" s="82">
        <f t="shared" si="36"/>
        <v>0</v>
      </c>
      <c r="H81" s="81">
        <f t="shared" si="56"/>
        <v>0</v>
      </c>
      <c r="I81" s="81">
        <f t="shared" si="37"/>
        <v>1</v>
      </c>
      <c r="J81" s="81">
        <f t="shared" si="38"/>
        <v>1</v>
      </c>
      <c r="K81" s="82">
        <f t="shared" si="62"/>
        <v>0</v>
      </c>
      <c r="L81" s="11">
        <f t="shared" si="63"/>
        <v>0</v>
      </c>
      <c r="M81" s="81">
        <f t="shared" si="64"/>
        <v>0</v>
      </c>
      <c r="N81" s="11">
        <f t="shared" si="39"/>
        <v>0</v>
      </c>
      <c r="O81" s="11">
        <f t="shared" si="40"/>
        <v>0</v>
      </c>
      <c r="P81" s="11">
        <f t="shared" si="57"/>
        <v>0</v>
      </c>
      <c r="Q81" s="81">
        <f t="shared" si="41"/>
        <v>0</v>
      </c>
      <c r="R81" s="90">
        <f t="shared" si="42"/>
        <v>0</v>
      </c>
      <c r="S81" s="503">
        <f>(Exposure!BL82-1)*InputData!CH81+1</f>
        <v>1</v>
      </c>
      <c r="T81" s="89">
        <f t="shared" si="58"/>
        <v>0</v>
      </c>
      <c r="U81" s="10">
        <f t="shared" si="43"/>
        <v>0</v>
      </c>
      <c r="V81" s="10">
        <f t="shared" si="44"/>
        <v>0</v>
      </c>
      <c r="W81" s="91">
        <f t="shared" si="45"/>
        <v>0</v>
      </c>
      <c r="X81" s="81">
        <f t="shared" si="46"/>
        <v>0</v>
      </c>
      <c r="Y81" s="81">
        <f t="shared" si="59"/>
        <v>0</v>
      </c>
      <c r="Z81" s="81">
        <f t="shared" si="47"/>
        <v>1</v>
      </c>
      <c r="AA81" s="81">
        <f t="shared" si="48"/>
        <v>1</v>
      </c>
      <c r="AB81" s="82">
        <f t="shared" si="65"/>
        <v>0</v>
      </c>
      <c r="AC81" s="11">
        <f t="shared" si="66"/>
        <v>0</v>
      </c>
      <c r="AD81" s="81">
        <f t="shared" si="67"/>
        <v>0</v>
      </c>
      <c r="AE81" s="11">
        <f t="shared" si="49"/>
        <v>0</v>
      </c>
      <c r="AF81" s="11">
        <f t="shared" si="50"/>
        <v>0</v>
      </c>
      <c r="AG81" s="11">
        <f t="shared" si="60"/>
        <v>0</v>
      </c>
      <c r="AH81" s="81">
        <f t="shared" si="51"/>
        <v>0</v>
      </c>
      <c r="AI81" s="81">
        <f t="shared" si="52"/>
        <v>0</v>
      </c>
      <c r="AJ81" s="82">
        <f t="shared" si="53"/>
        <v>0</v>
      </c>
      <c r="AK81" s="117">
        <f t="shared" si="54"/>
        <v>0</v>
      </c>
      <c r="AL81" s="117">
        <f t="shared" si="55"/>
        <v>0</v>
      </c>
      <c r="AM81" s="57">
        <f>AK81*InputData!Q81</f>
        <v>0</v>
      </c>
      <c r="AN81" s="123">
        <f>AK81*LifeTable!G81*InputData!R81*EXP(-InputData!$BT$5*(B81-InputData!$B$1))</f>
        <v>0</v>
      </c>
      <c r="AO81" s="1026">
        <f>C81*(1-Q81)*LifeTable!G81</f>
        <v>0</v>
      </c>
      <c r="AP81" s="1027">
        <f>R81*LifeTable!G81</f>
        <v>0</v>
      </c>
      <c r="AQ81" s="1026">
        <f>T81*(1-AH81)*LifeTable!P81</f>
        <v>0</v>
      </c>
      <c r="AR81" s="708">
        <f>AI81*LifeTable!P81</f>
        <v>0</v>
      </c>
      <c r="AS81" s="1028">
        <f>(AQ81-AO81)*EXP(-InputData!$BT$6*(B81-InputData!$B$1))</f>
        <v>0</v>
      </c>
      <c r="AT81" s="58">
        <f>(AR81-AP81)*EXP(-InputData!$BT$6*(B81-InputData!$B$1))</f>
        <v>0</v>
      </c>
      <c r="AU81">
        <v>76</v>
      </c>
    </row>
    <row r="82" spans="1:47">
      <c r="A82" t="s">
        <v>13</v>
      </c>
      <c r="B82">
        <f t="shared" si="61"/>
        <v>174</v>
      </c>
      <c r="C82" s="80">
        <f>InputData!O82*InputData!BZ82</f>
        <v>0</v>
      </c>
      <c r="D82" s="81">
        <v>0</v>
      </c>
      <c r="E82" s="13">
        <f>InputData!P82*InputData!CE82</f>
        <v>0</v>
      </c>
      <c r="F82" s="90">
        <v>0</v>
      </c>
      <c r="G82" s="82">
        <f t="shared" si="36"/>
        <v>0</v>
      </c>
      <c r="H82" s="81">
        <f t="shared" si="56"/>
        <v>0</v>
      </c>
      <c r="I82" s="81">
        <f t="shared" si="37"/>
        <v>1</v>
      </c>
      <c r="J82" s="81">
        <f t="shared" si="38"/>
        <v>1</v>
      </c>
      <c r="K82" s="82">
        <f t="shared" si="62"/>
        <v>0</v>
      </c>
      <c r="L82" s="11">
        <f t="shared" si="63"/>
        <v>0</v>
      </c>
      <c r="M82" s="81">
        <f t="shared" si="64"/>
        <v>0</v>
      </c>
      <c r="N82" s="11">
        <f t="shared" si="39"/>
        <v>0</v>
      </c>
      <c r="O82" s="11">
        <f t="shared" si="40"/>
        <v>0</v>
      </c>
      <c r="P82" s="11">
        <f t="shared" si="57"/>
        <v>0</v>
      </c>
      <c r="Q82" s="81">
        <f t="shared" si="41"/>
        <v>0</v>
      </c>
      <c r="R82" s="90">
        <f t="shared" si="42"/>
        <v>0</v>
      </c>
      <c r="S82" s="503">
        <f>(Exposure!BL83-1)*InputData!CH82+1</f>
        <v>1</v>
      </c>
      <c r="T82" s="89">
        <f t="shared" si="58"/>
        <v>0</v>
      </c>
      <c r="U82" s="10">
        <f t="shared" si="43"/>
        <v>0</v>
      </c>
      <c r="V82" s="10">
        <f t="shared" si="44"/>
        <v>0</v>
      </c>
      <c r="W82" s="91">
        <f t="shared" si="45"/>
        <v>0</v>
      </c>
      <c r="X82" s="81">
        <f t="shared" si="46"/>
        <v>0</v>
      </c>
      <c r="Y82" s="81">
        <f t="shared" si="59"/>
        <v>0</v>
      </c>
      <c r="Z82" s="81">
        <f t="shared" si="47"/>
        <v>1</v>
      </c>
      <c r="AA82" s="81">
        <f t="shared" si="48"/>
        <v>1</v>
      </c>
      <c r="AB82" s="82">
        <f t="shared" si="65"/>
        <v>0</v>
      </c>
      <c r="AC82" s="11">
        <f t="shared" si="66"/>
        <v>0</v>
      </c>
      <c r="AD82" s="81">
        <f t="shared" si="67"/>
        <v>0</v>
      </c>
      <c r="AE82" s="11">
        <f t="shared" si="49"/>
        <v>0</v>
      </c>
      <c r="AF82" s="11">
        <f t="shared" si="50"/>
        <v>0</v>
      </c>
      <c r="AG82" s="11">
        <f t="shared" si="60"/>
        <v>0</v>
      </c>
      <c r="AH82" s="81">
        <f t="shared" si="51"/>
        <v>0</v>
      </c>
      <c r="AI82" s="81">
        <f t="shared" si="52"/>
        <v>0</v>
      </c>
      <c r="AJ82" s="82">
        <f t="shared" si="53"/>
        <v>0</v>
      </c>
      <c r="AK82" s="117">
        <f t="shared" si="54"/>
        <v>0</v>
      </c>
      <c r="AL82" s="117">
        <f t="shared" si="55"/>
        <v>0</v>
      </c>
      <c r="AM82" s="57">
        <f>AK82*InputData!Q82</f>
        <v>0</v>
      </c>
      <c r="AN82" s="123">
        <f>AK82*LifeTable!G82*InputData!R82*EXP(-InputData!$BT$5*(B82-InputData!$B$1))</f>
        <v>0</v>
      </c>
      <c r="AO82" s="1026">
        <f>C82*(1-Q82)*LifeTable!G82</f>
        <v>0</v>
      </c>
      <c r="AP82" s="1027">
        <f>R82*LifeTable!G82</f>
        <v>0</v>
      </c>
      <c r="AQ82" s="1026">
        <f>T82*(1-AH82)*LifeTable!P82</f>
        <v>0</v>
      </c>
      <c r="AR82" s="708">
        <f>AI82*LifeTable!P82</f>
        <v>0</v>
      </c>
      <c r="AS82" s="1028">
        <f>(AQ82-AO82)*EXP(-InputData!$BT$6*(B82-InputData!$B$1))</f>
        <v>0</v>
      </c>
      <c r="AT82" s="58">
        <f>(AR82-AP82)*EXP(-InputData!$BT$6*(B82-InputData!$B$1))</f>
        <v>0</v>
      </c>
      <c r="AU82">
        <v>77</v>
      </c>
    </row>
    <row r="83" spans="1:47">
      <c r="A83" t="s">
        <v>13</v>
      </c>
      <c r="B83">
        <f t="shared" si="61"/>
        <v>175</v>
      </c>
      <c r="C83" s="80">
        <f>InputData!O83*InputData!BZ83</f>
        <v>0</v>
      </c>
      <c r="D83" s="81">
        <v>0</v>
      </c>
      <c r="E83" s="13">
        <f>InputData!P83*InputData!CE83</f>
        <v>0</v>
      </c>
      <c r="F83" s="90">
        <v>0</v>
      </c>
      <c r="G83" s="82">
        <f t="shared" si="36"/>
        <v>0</v>
      </c>
      <c r="H83" s="81">
        <f t="shared" si="56"/>
        <v>0</v>
      </c>
      <c r="I83" s="81">
        <f t="shared" si="37"/>
        <v>1</v>
      </c>
      <c r="J83" s="81">
        <f t="shared" si="38"/>
        <v>1</v>
      </c>
      <c r="K83" s="82">
        <f t="shared" si="62"/>
        <v>0</v>
      </c>
      <c r="L83" s="11">
        <f t="shared" si="63"/>
        <v>0</v>
      </c>
      <c r="M83" s="81">
        <f t="shared" si="64"/>
        <v>0</v>
      </c>
      <c r="N83" s="11">
        <f t="shared" si="39"/>
        <v>0</v>
      </c>
      <c r="O83" s="11">
        <f t="shared" si="40"/>
        <v>0</v>
      </c>
      <c r="P83" s="11">
        <f t="shared" si="57"/>
        <v>0</v>
      </c>
      <c r="Q83" s="81">
        <f t="shared" si="41"/>
        <v>0</v>
      </c>
      <c r="R83" s="90">
        <f t="shared" si="42"/>
        <v>0</v>
      </c>
      <c r="S83" s="503">
        <f>(Exposure!BL84-1)*InputData!CH83+1</f>
        <v>1</v>
      </c>
      <c r="T83" s="89">
        <f t="shared" si="58"/>
        <v>0</v>
      </c>
      <c r="U83" s="10">
        <f t="shared" si="43"/>
        <v>0</v>
      </c>
      <c r="V83" s="10">
        <f t="shared" si="44"/>
        <v>0</v>
      </c>
      <c r="W83" s="91">
        <f t="shared" si="45"/>
        <v>0</v>
      </c>
      <c r="X83" s="81">
        <f t="shared" si="46"/>
        <v>0</v>
      </c>
      <c r="Y83" s="81">
        <f t="shared" si="59"/>
        <v>0</v>
      </c>
      <c r="Z83" s="81">
        <f t="shared" si="47"/>
        <v>1</v>
      </c>
      <c r="AA83" s="81">
        <f t="shared" si="48"/>
        <v>1</v>
      </c>
      <c r="AB83" s="82">
        <f t="shared" si="65"/>
        <v>0</v>
      </c>
      <c r="AC83" s="11">
        <f t="shared" si="66"/>
        <v>0</v>
      </c>
      <c r="AD83" s="81">
        <f t="shared" si="67"/>
        <v>0</v>
      </c>
      <c r="AE83" s="11">
        <f t="shared" si="49"/>
        <v>0</v>
      </c>
      <c r="AF83" s="11">
        <f t="shared" si="50"/>
        <v>0</v>
      </c>
      <c r="AG83" s="11">
        <f t="shared" si="60"/>
        <v>0</v>
      </c>
      <c r="AH83" s="81">
        <f t="shared" si="51"/>
        <v>0</v>
      </c>
      <c r="AI83" s="81">
        <f t="shared" si="52"/>
        <v>0</v>
      </c>
      <c r="AJ83" s="82">
        <f t="shared" si="53"/>
        <v>0</v>
      </c>
      <c r="AK83" s="117">
        <f t="shared" si="54"/>
        <v>0</v>
      </c>
      <c r="AL83" s="117">
        <f t="shared" si="55"/>
        <v>0</v>
      </c>
      <c r="AM83" s="57">
        <f>AK83*InputData!Q83</f>
        <v>0</v>
      </c>
      <c r="AN83" s="123">
        <f>AK83*LifeTable!G83*InputData!R83*EXP(-InputData!$BT$5*(B83-InputData!$B$1))</f>
        <v>0</v>
      </c>
      <c r="AO83" s="1026">
        <f>C83*(1-Q83)*LifeTable!G83</f>
        <v>0</v>
      </c>
      <c r="AP83" s="1027">
        <f>R83*LifeTable!G83</f>
        <v>0</v>
      </c>
      <c r="AQ83" s="1026">
        <f>T83*(1-AH83)*LifeTable!P83</f>
        <v>0</v>
      </c>
      <c r="AR83" s="708">
        <f>AI83*LifeTable!P83</f>
        <v>0</v>
      </c>
      <c r="AS83" s="1028">
        <f>(AQ83-AO83)*EXP(-InputData!$BT$6*(B83-InputData!$B$1))</f>
        <v>0</v>
      </c>
      <c r="AT83" s="58">
        <f>(AR83-AP83)*EXP(-InputData!$BT$6*(B83-InputData!$B$1))</f>
        <v>0</v>
      </c>
      <c r="AU83">
        <v>78</v>
      </c>
    </row>
    <row r="84" spans="1:47">
      <c r="A84" t="s">
        <v>13</v>
      </c>
      <c r="B84">
        <f t="shared" si="61"/>
        <v>176</v>
      </c>
      <c r="C84" s="80">
        <f>InputData!O84*InputData!BZ84</f>
        <v>0</v>
      </c>
      <c r="D84" s="81">
        <v>0</v>
      </c>
      <c r="E84" s="13">
        <f>InputData!P84*InputData!CE84</f>
        <v>0</v>
      </c>
      <c r="F84" s="90">
        <v>0</v>
      </c>
      <c r="G84" s="82">
        <f t="shared" si="36"/>
        <v>0</v>
      </c>
      <c r="H84" s="81">
        <f t="shared" si="56"/>
        <v>0</v>
      </c>
      <c r="I84" s="81">
        <f t="shared" si="37"/>
        <v>1</v>
      </c>
      <c r="J84" s="81">
        <f t="shared" si="38"/>
        <v>1</v>
      </c>
      <c r="K84" s="82">
        <f t="shared" si="62"/>
        <v>0</v>
      </c>
      <c r="L84" s="11">
        <f t="shared" si="63"/>
        <v>0</v>
      </c>
      <c r="M84" s="81">
        <f t="shared" si="64"/>
        <v>0</v>
      </c>
      <c r="N84" s="11">
        <f t="shared" si="39"/>
        <v>0</v>
      </c>
      <c r="O84" s="11">
        <f t="shared" si="40"/>
        <v>0</v>
      </c>
      <c r="P84" s="11">
        <f t="shared" si="57"/>
        <v>0</v>
      </c>
      <c r="Q84" s="81">
        <f t="shared" si="41"/>
        <v>0</v>
      </c>
      <c r="R84" s="90">
        <f t="shared" si="42"/>
        <v>0</v>
      </c>
      <c r="S84" s="503">
        <f>(Exposure!BL85-1)*InputData!CH84+1</f>
        <v>1</v>
      </c>
      <c r="T84" s="89">
        <f t="shared" si="58"/>
        <v>0</v>
      </c>
      <c r="U84" s="10">
        <f t="shared" si="43"/>
        <v>0</v>
      </c>
      <c r="V84" s="10">
        <f t="shared" si="44"/>
        <v>0</v>
      </c>
      <c r="W84" s="91">
        <f t="shared" si="45"/>
        <v>0</v>
      </c>
      <c r="X84" s="81">
        <f t="shared" si="46"/>
        <v>0</v>
      </c>
      <c r="Y84" s="81">
        <f t="shared" si="59"/>
        <v>0</v>
      </c>
      <c r="Z84" s="81">
        <f t="shared" si="47"/>
        <v>1</v>
      </c>
      <c r="AA84" s="81">
        <f t="shared" si="48"/>
        <v>1</v>
      </c>
      <c r="AB84" s="82">
        <f t="shared" si="65"/>
        <v>0</v>
      </c>
      <c r="AC84" s="11">
        <f t="shared" si="66"/>
        <v>0</v>
      </c>
      <c r="AD84" s="81">
        <f t="shared" si="67"/>
        <v>0</v>
      </c>
      <c r="AE84" s="11">
        <f t="shared" si="49"/>
        <v>0</v>
      </c>
      <c r="AF84" s="11">
        <f t="shared" si="50"/>
        <v>0</v>
      </c>
      <c r="AG84" s="11">
        <f t="shared" si="60"/>
        <v>0</v>
      </c>
      <c r="AH84" s="81">
        <f t="shared" si="51"/>
        <v>0</v>
      </c>
      <c r="AI84" s="81">
        <f t="shared" si="52"/>
        <v>0</v>
      </c>
      <c r="AJ84" s="82">
        <f t="shared" si="53"/>
        <v>0</v>
      </c>
      <c r="AK84" s="117">
        <f t="shared" si="54"/>
        <v>0</v>
      </c>
      <c r="AL84" s="117">
        <f t="shared" si="55"/>
        <v>0</v>
      </c>
      <c r="AM84" s="57">
        <f>AK84*InputData!Q84</f>
        <v>0</v>
      </c>
      <c r="AN84" s="123">
        <f>AK84*LifeTable!G84*InputData!R84*EXP(-InputData!$BT$5*(B84-InputData!$B$1))</f>
        <v>0</v>
      </c>
      <c r="AO84" s="1026">
        <f>C84*(1-Q84)*LifeTable!G84</f>
        <v>0</v>
      </c>
      <c r="AP84" s="1027">
        <f>R84*LifeTable!G84</f>
        <v>0</v>
      </c>
      <c r="AQ84" s="1026">
        <f>T84*(1-AH84)*LifeTable!P84</f>
        <v>0</v>
      </c>
      <c r="AR84" s="708">
        <f>AI84*LifeTable!P84</f>
        <v>0</v>
      </c>
      <c r="AS84" s="1028">
        <f>(AQ84-AO84)*EXP(-InputData!$BT$6*(B84-InputData!$B$1))</f>
        <v>0</v>
      </c>
      <c r="AT84" s="58">
        <f>(AR84-AP84)*EXP(-InputData!$BT$6*(B84-InputData!$B$1))</f>
        <v>0</v>
      </c>
      <c r="AU84">
        <v>79</v>
      </c>
    </row>
    <row r="85" spans="1:47">
      <c r="A85" t="s">
        <v>13</v>
      </c>
      <c r="B85">
        <f t="shared" si="61"/>
        <v>177</v>
      </c>
      <c r="C85" s="80">
        <f>InputData!O85*InputData!BZ85</f>
        <v>0</v>
      </c>
      <c r="D85" s="81">
        <v>0</v>
      </c>
      <c r="E85" s="13">
        <f>InputData!P85*InputData!CE85</f>
        <v>0</v>
      </c>
      <c r="F85" s="90">
        <v>0</v>
      </c>
      <c r="G85" s="82">
        <f t="shared" si="36"/>
        <v>0</v>
      </c>
      <c r="H85" s="81">
        <f t="shared" si="56"/>
        <v>0</v>
      </c>
      <c r="I85" s="81">
        <f t="shared" si="37"/>
        <v>1</v>
      </c>
      <c r="J85" s="81">
        <f t="shared" si="38"/>
        <v>1</v>
      </c>
      <c r="K85" s="82">
        <f t="shared" si="62"/>
        <v>0</v>
      </c>
      <c r="L85" s="11">
        <f t="shared" si="63"/>
        <v>0</v>
      </c>
      <c r="M85" s="81">
        <f t="shared" si="64"/>
        <v>0</v>
      </c>
      <c r="N85" s="11">
        <f t="shared" si="39"/>
        <v>0</v>
      </c>
      <c r="O85" s="11">
        <f t="shared" si="40"/>
        <v>0</v>
      </c>
      <c r="P85" s="11">
        <f t="shared" si="57"/>
        <v>0</v>
      </c>
      <c r="Q85" s="81">
        <f t="shared" si="41"/>
        <v>0</v>
      </c>
      <c r="R85" s="90">
        <f t="shared" si="42"/>
        <v>0</v>
      </c>
      <c r="S85" s="503">
        <f>(Exposure!BL86-1)*InputData!CH85+1</f>
        <v>1</v>
      </c>
      <c r="T85" s="89">
        <f t="shared" si="58"/>
        <v>0</v>
      </c>
      <c r="U85" s="10">
        <f t="shared" si="43"/>
        <v>0</v>
      </c>
      <c r="V85" s="10">
        <f t="shared" si="44"/>
        <v>0</v>
      </c>
      <c r="W85" s="91">
        <f t="shared" si="45"/>
        <v>0</v>
      </c>
      <c r="X85" s="81">
        <f t="shared" si="46"/>
        <v>0</v>
      </c>
      <c r="Y85" s="81">
        <f t="shared" si="59"/>
        <v>0</v>
      </c>
      <c r="Z85" s="81">
        <f t="shared" si="47"/>
        <v>1</v>
      </c>
      <c r="AA85" s="81">
        <f t="shared" si="48"/>
        <v>1</v>
      </c>
      <c r="AB85" s="82">
        <f t="shared" si="65"/>
        <v>0</v>
      </c>
      <c r="AC85" s="11">
        <f t="shared" si="66"/>
        <v>0</v>
      </c>
      <c r="AD85" s="81">
        <f t="shared" si="67"/>
        <v>0</v>
      </c>
      <c r="AE85" s="11">
        <f t="shared" si="49"/>
        <v>0</v>
      </c>
      <c r="AF85" s="11">
        <f t="shared" si="50"/>
        <v>0</v>
      </c>
      <c r="AG85" s="11">
        <f t="shared" si="60"/>
        <v>0</v>
      </c>
      <c r="AH85" s="81">
        <f t="shared" si="51"/>
        <v>0</v>
      </c>
      <c r="AI85" s="81">
        <f t="shared" si="52"/>
        <v>0</v>
      </c>
      <c r="AJ85" s="82">
        <f t="shared" si="53"/>
        <v>0</v>
      </c>
      <c r="AK85" s="117">
        <f t="shared" si="54"/>
        <v>0</v>
      </c>
      <c r="AL85" s="117">
        <f t="shared" si="55"/>
        <v>0</v>
      </c>
      <c r="AM85" s="57">
        <f>AK85*InputData!Q85</f>
        <v>0</v>
      </c>
      <c r="AN85" s="123">
        <f>AK85*LifeTable!G85*InputData!R85*EXP(-InputData!$BT$5*(B85-InputData!$B$1))</f>
        <v>0</v>
      </c>
      <c r="AO85" s="1026">
        <f>C85*(1-Q85)*LifeTable!G85</f>
        <v>0</v>
      </c>
      <c r="AP85" s="1027">
        <f>R85*LifeTable!G85</f>
        <v>0</v>
      </c>
      <c r="AQ85" s="1026">
        <f>T85*(1-AH85)*LifeTable!P85</f>
        <v>0</v>
      </c>
      <c r="AR85" s="708">
        <f>AI85*LifeTable!P85</f>
        <v>0</v>
      </c>
      <c r="AS85" s="1028">
        <f>(AQ85-AO85)*EXP(-InputData!$BT$6*(B85-InputData!$B$1))</f>
        <v>0</v>
      </c>
      <c r="AT85" s="58">
        <f>(AR85-AP85)*EXP(-InputData!$BT$6*(B85-InputData!$B$1))</f>
        <v>0</v>
      </c>
      <c r="AU85">
        <v>80</v>
      </c>
    </row>
    <row r="86" spans="1:47">
      <c r="A86" t="s">
        <v>13</v>
      </c>
      <c r="B86">
        <f t="shared" si="61"/>
        <v>178</v>
      </c>
      <c r="C86" s="80">
        <f>InputData!O86*InputData!BZ86</f>
        <v>0</v>
      </c>
      <c r="D86" s="81">
        <v>0</v>
      </c>
      <c r="E86" s="13">
        <f>InputData!P86*InputData!CE86</f>
        <v>0</v>
      </c>
      <c r="F86" s="90">
        <v>0</v>
      </c>
      <c r="G86" s="82">
        <f t="shared" si="36"/>
        <v>0</v>
      </c>
      <c r="H86" s="81">
        <f t="shared" si="56"/>
        <v>0</v>
      </c>
      <c r="I86" s="81">
        <f t="shared" si="37"/>
        <v>1</v>
      </c>
      <c r="J86" s="81">
        <f t="shared" si="38"/>
        <v>1</v>
      </c>
      <c r="K86" s="82">
        <f t="shared" si="62"/>
        <v>0</v>
      </c>
      <c r="L86" s="11">
        <f t="shared" si="63"/>
        <v>0</v>
      </c>
      <c r="M86" s="81">
        <f t="shared" si="64"/>
        <v>0</v>
      </c>
      <c r="N86" s="11">
        <f t="shared" si="39"/>
        <v>0</v>
      </c>
      <c r="O86" s="11">
        <f t="shared" si="40"/>
        <v>0</v>
      </c>
      <c r="P86" s="11">
        <f t="shared" si="57"/>
        <v>0</v>
      </c>
      <c r="Q86" s="81">
        <f t="shared" si="41"/>
        <v>0</v>
      </c>
      <c r="R86" s="90">
        <f t="shared" si="42"/>
        <v>0</v>
      </c>
      <c r="S86" s="503">
        <f>(Exposure!BL87-1)*InputData!CH86+1</f>
        <v>1</v>
      </c>
      <c r="T86" s="89">
        <f t="shared" si="58"/>
        <v>0</v>
      </c>
      <c r="U86" s="10">
        <f t="shared" si="43"/>
        <v>0</v>
      </c>
      <c r="V86" s="10">
        <f t="shared" si="44"/>
        <v>0</v>
      </c>
      <c r="W86" s="91">
        <f t="shared" si="45"/>
        <v>0</v>
      </c>
      <c r="X86" s="81">
        <f t="shared" si="46"/>
        <v>0</v>
      </c>
      <c r="Y86" s="81">
        <f t="shared" si="59"/>
        <v>0</v>
      </c>
      <c r="Z86" s="81">
        <f t="shared" si="47"/>
        <v>1</v>
      </c>
      <c r="AA86" s="81">
        <f t="shared" si="48"/>
        <v>1</v>
      </c>
      <c r="AB86" s="82">
        <f t="shared" si="65"/>
        <v>0</v>
      </c>
      <c r="AC86" s="11">
        <f t="shared" si="66"/>
        <v>0</v>
      </c>
      <c r="AD86" s="81">
        <f t="shared" si="67"/>
        <v>0</v>
      </c>
      <c r="AE86" s="11">
        <f t="shared" si="49"/>
        <v>0</v>
      </c>
      <c r="AF86" s="11">
        <f t="shared" si="50"/>
        <v>0</v>
      </c>
      <c r="AG86" s="11">
        <f t="shared" si="60"/>
        <v>0</v>
      </c>
      <c r="AH86" s="81">
        <f t="shared" si="51"/>
        <v>0</v>
      </c>
      <c r="AI86" s="81">
        <f t="shared" si="52"/>
        <v>0</v>
      </c>
      <c r="AJ86" s="82">
        <f t="shared" si="53"/>
        <v>0</v>
      </c>
      <c r="AK86" s="117">
        <f t="shared" si="54"/>
        <v>0</v>
      </c>
      <c r="AL86" s="117">
        <f t="shared" si="55"/>
        <v>0</v>
      </c>
      <c r="AM86" s="57">
        <f>AK86*InputData!Q86</f>
        <v>0</v>
      </c>
      <c r="AN86" s="123">
        <f>AK86*LifeTable!G86*InputData!R86*EXP(-InputData!$BT$5*(B86-InputData!$B$1))</f>
        <v>0</v>
      </c>
      <c r="AO86" s="1026">
        <f>C86*(1-Q86)*LifeTable!G86</f>
        <v>0</v>
      </c>
      <c r="AP86" s="1027">
        <f>R86*LifeTable!G86</f>
        <v>0</v>
      </c>
      <c r="AQ86" s="1026">
        <f>T86*(1-AH86)*LifeTable!P86</f>
        <v>0</v>
      </c>
      <c r="AR86" s="708">
        <f>AI86*LifeTable!P86</f>
        <v>0</v>
      </c>
      <c r="AS86" s="1028">
        <f>(AQ86-AO86)*EXP(-InputData!$BT$6*(B86-InputData!$B$1))</f>
        <v>0</v>
      </c>
      <c r="AT86" s="58">
        <f>(AR86-AP86)*EXP(-InputData!$BT$6*(B86-InputData!$B$1))</f>
        <v>0</v>
      </c>
      <c r="AU86">
        <v>81</v>
      </c>
    </row>
    <row r="87" spans="1:47">
      <c r="A87" t="s">
        <v>13</v>
      </c>
      <c r="B87">
        <f t="shared" si="61"/>
        <v>179</v>
      </c>
      <c r="C87" s="80">
        <f>InputData!O87*InputData!BZ87</f>
        <v>0</v>
      </c>
      <c r="D87" s="81">
        <v>0</v>
      </c>
      <c r="E87" s="13">
        <f>InputData!P87*InputData!CE87</f>
        <v>0</v>
      </c>
      <c r="F87" s="90">
        <v>0</v>
      </c>
      <c r="G87" s="82">
        <f t="shared" si="36"/>
        <v>0</v>
      </c>
      <c r="H87" s="81">
        <f t="shared" si="56"/>
        <v>0</v>
      </c>
      <c r="I87" s="81">
        <f t="shared" si="37"/>
        <v>1</v>
      </c>
      <c r="J87" s="81">
        <f t="shared" si="38"/>
        <v>1</v>
      </c>
      <c r="K87" s="82">
        <f t="shared" si="62"/>
        <v>0</v>
      </c>
      <c r="L87" s="11">
        <f t="shared" si="63"/>
        <v>0</v>
      </c>
      <c r="M87" s="81">
        <f t="shared" si="64"/>
        <v>0</v>
      </c>
      <c r="N87" s="11">
        <f t="shared" si="39"/>
        <v>0</v>
      </c>
      <c r="O87" s="11">
        <f t="shared" si="40"/>
        <v>0</v>
      </c>
      <c r="P87" s="11">
        <f t="shared" si="57"/>
        <v>0</v>
      </c>
      <c r="Q87" s="81">
        <f t="shared" si="41"/>
        <v>0</v>
      </c>
      <c r="R87" s="90">
        <f t="shared" si="42"/>
        <v>0</v>
      </c>
      <c r="S87" s="503">
        <f>(Exposure!BL88-1)*InputData!CH87+1</f>
        <v>1</v>
      </c>
      <c r="T87" s="89">
        <f t="shared" si="58"/>
        <v>0</v>
      </c>
      <c r="U87" s="10">
        <f t="shared" si="43"/>
        <v>0</v>
      </c>
      <c r="V87" s="10">
        <f t="shared" si="44"/>
        <v>0</v>
      </c>
      <c r="W87" s="91">
        <f t="shared" si="45"/>
        <v>0</v>
      </c>
      <c r="X87" s="81">
        <f t="shared" si="46"/>
        <v>0</v>
      </c>
      <c r="Y87" s="81">
        <f t="shared" si="59"/>
        <v>0</v>
      </c>
      <c r="Z87" s="81">
        <f t="shared" si="47"/>
        <v>1</v>
      </c>
      <c r="AA87" s="81">
        <f t="shared" si="48"/>
        <v>1</v>
      </c>
      <c r="AB87" s="82">
        <f t="shared" si="65"/>
        <v>0</v>
      </c>
      <c r="AC87" s="11">
        <f t="shared" si="66"/>
        <v>0</v>
      </c>
      <c r="AD87" s="81">
        <f t="shared" si="67"/>
        <v>0</v>
      </c>
      <c r="AE87" s="11">
        <f t="shared" si="49"/>
        <v>0</v>
      </c>
      <c r="AF87" s="11">
        <f t="shared" si="50"/>
        <v>0</v>
      </c>
      <c r="AG87" s="11">
        <f t="shared" si="60"/>
        <v>0</v>
      </c>
      <c r="AH87" s="81">
        <f t="shared" si="51"/>
        <v>0</v>
      </c>
      <c r="AI87" s="81">
        <f t="shared" si="52"/>
        <v>0</v>
      </c>
      <c r="AJ87" s="82">
        <f t="shared" si="53"/>
        <v>0</v>
      </c>
      <c r="AK87" s="117">
        <f t="shared" si="54"/>
        <v>0</v>
      </c>
      <c r="AL87" s="117">
        <f t="shared" si="55"/>
        <v>0</v>
      </c>
      <c r="AM87" s="57">
        <f>AK87*InputData!Q87</f>
        <v>0</v>
      </c>
      <c r="AN87" s="123">
        <f>AK87*LifeTable!G87*InputData!R87*EXP(-InputData!$BT$5*(B87-InputData!$B$1))</f>
        <v>0</v>
      </c>
      <c r="AO87" s="1026">
        <f>C87*(1-Q87)*LifeTable!G87</f>
        <v>0</v>
      </c>
      <c r="AP87" s="1027">
        <f>R87*LifeTable!G87</f>
        <v>0</v>
      </c>
      <c r="AQ87" s="1026">
        <f>T87*(1-AH87)*LifeTable!P87</f>
        <v>0</v>
      </c>
      <c r="AR87" s="708">
        <f>AI87*LifeTable!P87</f>
        <v>0</v>
      </c>
      <c r="AS87" s="1028">
        <f>(AQ87-AO87)*EXP(-InputData!$BT$6*(B87-InputData!$B$1))</f>
        <v>0</v>
      </c>
      <c r="AT87" s="58">
        <f>(AR87-AP87)*EXP(-InputData!$BT$6*(B87-InputData!$B$1))</f>
        <v>0</v>
      </c>
      <c r="AU87">
        <v>82</v>
      </c>
    </row>
    <row r="88" spans="1:47">
      <c r="A88" t="s">
        <v>13</v>
      </c>
      <c r="B88">
        <f t="shared" si="61"/>
        <v>180</v>
      </c>
      <c r="C88" s="80">
        <f>InputData!O88*InputData!BZ88</f>
        <v>0</v>
      </c>
      <c r="D88" s="81">
        <v>0</v>
      </c>
      <c r="E88" s="13">
        <f>InputData!P88*InputData!CE88</f>
        <v>0</v>
      </c>
      <c r="F88" s="90">
        <v>0</v>
      </c>
      <c r="G88" s="82">
        <f t="shared" si="36"/>
        <v>0</v>
      </c>
      <c r="H88" s="81">
        <f t="shared" si="56"/>
        <v>0</v>
      </c>
      <c r="I88" s="81">
        <f t="shared" si="37"/>
        <v>1</v>
      </c>
      <c r="J88" s="81">
        <f t="shared" si="38"/>
        <v>1</v>
      </c>
      <c r="K88" s="82">
        <f t="shared" si="62"/>
        <v>0</v>
      </c>
      <c r="L88" s="11">
        <f t="shared" si="63"/>
        <v>0</v>
      </c>
      <c r="M88" s="81">
        <f t="shared" si="64"/>
        <v>0</v>
      </c>
      <c r="N88" s="11">
        <f t="shared" si="39"/>
        <v>0</v>
      </c>
      <c r="O88" s="11">
        <f t="shared" si="40"/>
        <v>0</v>
      </c>
      <c r="P88" s="11">
        <f t="shared" si="57"/>
        <v>0</v>
      </c>
      <c r="Q88" s="81">
        <f t="shared" si="41"/>
        <v>0</v>
      </c>
      <c r="R88" s="90">
        <f t="shared" si="42"/>
        <v>0</v>
      </c>
      <c r="S88" s="503">
        <f>(Exposure!BL89-1)*InputData!CH88+1</f>
        <v>1</v>
      </c>
      <c r="T88" s="89">
        <f t="shared" si="58"/>
        <v>0</v>
      </c>
      <c r="U88" s="10">
        <f t="shared" si="43"/>
        <v>0</v>
      </c>
      <c r="V88" s="10">
        <f t="shared" si="44"/>
        <v>0</v>
      </c>
      <c r="W88" s="91">
        <f t="shared" si="45"/>
        <v>0</v>
      </c>
      <c r="X88" s="81">
        <f t="shared" si="46"/>
        <v>0</v>
      </c>
      <c r="Y88" s="81">
        <f t="shared" si="59"/>
        <v>0</v>
      </c>
      <c r="Z88" s="81">
        <f t="shared" si="47"/>
        <v>1</v>
      </c>
      <c r="AA88" s="81">
        <f t="shared" si="48"/>
        <v>1</v>
      </c>
      <c r="AB88" s="82">
        <f t="shared" si="65"/>
        <v>0</v>
      </c>
      <c r="AC88" s="11">
        <f t="shared" si="66"/>
        <v>0</v>
      </c>
      <c r="AD88" s="81">
        <f t="shared" si="67"/>
        <v>0</v>
      </c>
      <c r="AE88" s="11">
        <f t="shared" si="49"/>
        <v>0</v>
      </c>
      <c r="AF88" s="11">
        <f t="shared" si="50"/>
        <v>0</v>
      </c>
      <c r="AG88" s="11">
        <f t="shared" si="60"/>
        <v>0</v>
      </c>
      <c r="AH88" s="81">
        <f t="shared" si="51"/>
        <v>0</v>
      </c>
      <c r="AI88" s="81">
        <f t="shared" si="52"/>
        <v>0</v>
      </c>
      <c r="AJ88" s="82">
        <f t="shared" si="53"/>
        <v>0</v>
      </c>
      <c r="AK88" s="117">
        <f t="shared" si="54"/>
        <v>0</v>
      </c>
      <c r="AL88" s="117">
        <f t="shared" si="55"/>
        <v>0</v>
      </c>
      <c r="AM88" s="57">
        <f>AK88*InputData!Q88</f>
        <v>0</v>
      </c>
      <c r="AN88" s="123">
        <f>AK88*LifeTable!G88*InputData!R88*EXP(-InputData!$BT$5*(B88-InputData!$B$1))</f>
        <v>0</v>
      </c>
      <c r="AO88" s="1026">
        <f>C88*(1-Q88)*LifeTable!G88</f>
        <v>0</v>
      </c>
      <c r="AP88" s="1027">
        <f>R88*LifeTable!G88</f>
        <v>0</v>
      </c>
      <c r="AQ88" s="1026">
        <f>T88*(1-AH88)*LifeTable!P88</f>
        <v>0</v>
      </c>
      <c r="AR88" s="708">
        <f>AI88*LifeTable!P88</f>
        <v>0</v>
      </c>
      <c r="AS88" s="1028">
        <f>(AQ88-AO88)*EXP(-InputData!$BT$6*(B88-InputData!$B$1))</f>
        <v>0</v>
      </c>
      <c r="AT88" s="58">
        <f>(AR88-AP88)*EXP(-InputData!$BT$6*(B88-InputData!$B$1))</f>
        <v>0</v>
      </c>
      <c r="AU88">
        <v>83</v>
      </c>
    </row>
    <row r="89" spans="1:47">
      <c r="A89" t="s">
        <v>13</v>
      </c>
      <c r="B89">
        <f t="shared" si="61"/>
        <v>181</v>
      </c>
      <c r="C89" s="80">
        <f>InputData!O89*InputData!BZ89</f>
        <v>0</v>
      </c>
      <c r="D89" s="81">
        <v>0</v>
      </c>
      <c r="E89" s="13">
        <f>InputData!P89*InputData!CE89</f>
        <v>0</v>
      </c>
      <c r="F89" s="90">
        <v>0</v>
      </c>
      <c r="G89" s="82">
        <f t="shared" si="36"/>
        <v>0</v>
      </c>
      <c r="H89" s="81">
        <f t="shared" si="56"/>
        <v>0</v>
      </c>
      <c r="I89" s="81">
        <f t="shared" si="37"/>
        <v>1</v>
      </c>
      <c r="J89" s="81">
        <f t="shared" si="38"/>
        <v>1</v>
      </c>
      <c r="K89" s="82">
        <f t="shared" si="62"/>
        <v>0</v>
      </c>
      <c r="L89" s="11">
        <f t="shared" si="63"/>
        <v>0</v>
      </c>
      <c r="M89" s="81">
        <f t="shared" si="64"/>
        <v>0</v>
      </c>
      <c r="N89" s="11">
        <f t="shared" si="39"/>
        <v>0</v>
      </c>
      <c r="O89" s="11">
        <f t="shared" si="40"/>
        <v>0</v>
      </c>
      <c r="P89" s="11">
        <f t="shared" si="57"/>
        <v>0</v>
      </c>
      <c r="Q89" s="81">
        <f t="shared" si="41"/>
        <v>0</v>
      </c>
      <c r="R89" s="90">
        <f t="shared" si="42"/>
        <v>0</v>
      </c>
      <c r="S89" s="503">
        <f>(Exposure!BL90-1)*InputData!CH89+1</f>
        <v>1</v>
      </c>
      <c r="T89" s="89">
        <f t="shared" si="58"/>
        <v>0</v>
      </c>
      <c r="U89" s="10">
        <f t="shared" si="43"/>
        <v>0</v>
      </c>
      <c r="V89" s="10">
        <f t="shared" si="44"/>
        <v>0</v>
      </c>
      <c r="W89" s="91">
        <f t="shared" si="45"/>
        <v>0</v>
      </c>
      <c r="X89" s="81">
        <f t="shared" si="46"/>
        <v>0</v>
      </c>
      <c r="Y89" s="81">
        <f t="shared" si="59"/>
        <v>0</v>
      </c>
      <c r="Z89" s="81">
        <f t="shared" si="47"/>
        <v>1</v>
      </c>
      <c r="AA89" s="81">
        <f t="shared" si="48"/>
        <v>1</v>
      </c>
      <c r="AB89" s="82">
        <f t="shared" si="65"/>
        <v>0</v>
      </c>
      <c r="AC89" s="11">
        <f t="shared" si="66"/>
        <v>0</v>
      </c>
      <c r="AD89" s="81">
        <f t="shared" si="67"/>
        <v>0</v>
      </c>
      <c r="AE89" s="11">
        <f t="shared" si="49"/>
        <v>0</v>
      </c>
      <c r="AF89" s="11">
        <f t="shared" si="50"/>
        <v>0</v>
      </c>
      <c r="AG89" s="11">
        <f t="shared" si="60"/>
        <v>0</v>
      </c>
      <c r="AH89" s="81">
        <f t="shared" si="51"/>
        <v>0</v>
      </c>
      <c r="AI89" s="81">
        <f t="shared" si="52"/>
        <v>0</v>
      </c>
      <c r="AJ89" s="82">
        <f t="shared" si="53"/>
        <v>0</v>
      </c>
      <c r="AK89" s="117">
        <f t="shared" si="54"/>
        <v>0</v>
      </c>
      <c r="AL89" s="117">
        <f t="shared" si="55"/>
        <v>0</v>
      </c>
      <c r="AM89" s="57">
        <f>AK89*InputData!Q89</f>
        <v>0</v>
      </c>
      <c r="AN89" s="123">
        <f>AK89*LifeTable!G89*InputData!R89*EXP(-InputData!$BT$5*(B89-InputData!$B$1))</f>
        <v>0</v>
      </c>
      <c r="AO89" s="1026">
        <f>C89*(1-Q89)*LifeTable!G89</f>
        <v>0</v>
      </c>
      <c r="AP89" s="1027">
        <f>R89*LifeTable!G89</f>
        <v>0</v>
      </c>
      <c r="AQ89" s="1026">
        <f>T89*(1-AH89)*LifeTable!P89</f>
        <v>0</v>
      </c>
      <c r="AR89" s="708">
        <f>AI89*LifeTable!P89</f>
        <v>0</v>
      </c>
      <c r="AS89" s="1028">
        <f>(AQ89-AO89)*EXP(-InputData!$BT$6*(B89-InputData!$B$1))</f>
        <v>0</v>
      </c>
      <c r="AT89" s="58">
        <f>(AR89-AP89)*EXP(-InputData!$BT$6*(B89-InputData!$B$1))</f>
        <v>0</v>
      </c>
      <c r="AU89">
        <v>84</v>
      </c>
    </row>
    <row r="90" spans="1:47">
      <c r="A90" t="s">
        <v>13</v>
      </c>
      <c r="B90">
        <f t="shared" si="61"/>
        <v>182</v>
      </c>
      <c r="C90" s="80">
        <f>InputData!O90*InputData!BZ90</f>
        <v>0</v>
      </c>
      <c r="D90" s="81">
        <v>0</v>
      </c>
      <c r="E90" s="13">
        <f>InputData!P90*InputData!CE90</f>
        <v>0</v>
      </c>
      <c r="F90" s="90">
        <v>0</v>
      </c>
      <c r="G90" s="82">
        <f t="shared" si="36"/>
        <v>0</v>
      </c>
      <c r="H90" s="81">
        <f t="shared" si="56"/>
        <v>0</v>
      </c>
      <c r="I90" s="81">
        <f t="shared" si="37"/>
        <v>1</v>
      </c>
      <c r="J90" s="81">
        <f t="shared" si="38"/>
        <v>1</v>
      </c>
      <c r="K90" s="82">
        <f t="shared" si="62"/>
        <v>0</v>
      </c>
      <c r="L90" s="11">
        <f t="shared" si="63"/>
        <v>0</v>
      </c>
      <c r="M90" s="81">
        <f t="shared" si="64"/>
        <v>0</v>
      </c>
      <c r="N90" s="11">
        <f t="shared" si="39"/>
        <v>0</v>
      </c>
      <c r="O90" s="11">
        <f t="shared" si="40"/>
        <v>0</v>
      </c>
      <c r="P90" s="11">
        <f t="shared" si="57"/>
        <v>0</v>
      </c>
      <c r="Q90" s="81">
        <f t="shared" si="41"/>
        <v>0</v>
      </c>
      <c r="R90" s="90">
        <f t="shared" si="42"/>
        <v>0</v>
      </c>
      <c r="S90" s="503">
        <f>(Exposure!BL91-1)*InputData!CH90+1</f>
        <v>1</v>
      </c>
      <c r="T90" s="89">
        <f t="shared" si="58"/>
        <v>0</v>
      </c>
      <c r="U90" s="10">
        <f t="shared" si="43"/>
        <v>0</v>
      </c>
      <c r="V90" s="10">
        <f t="shared" si="44"/>
        <v>0</v>
      </c>
      <c r="W90" s="91">
        <f t="shared" si="45"/>
        <v>0</v>
      </c>
      <c r="X90" s="81">
        <f t="shared" si="46"/>
        <v>0</v>
      </c>
      <c r="Y90" s="81">
        <f t="shared" si="59"/>
        <v>0</v>
      </c>
      <c r="Z90" s="81">
        <f t="shared" si="47"/>
        <v>1</v>
      </c>
      <c r="AA90" s="81">
        <f t="shared" si="48"/>
        <v>1</v>
      </c>
      <c r="AB90" s="82">
        <f t="shared" si="65"/>
        <v>0</v>
      </c>
      <c r="AC90" s="11">
        <f t="shared" si="66"/>
        <v>0</v>
      </c>
      <c r="AD90" s="81">
        <f t="shared" si="67"/>
        <v>0</v>
      </c>
      <c r="AE90" s="11">
        <f t="shared" si="49"/>
        <v>0</v>
      </c>
      <c r="AF90" s="11">
        <f t="shared" si="50"/>
        <v>0</v>
      </c>
      <c r="AG90" s="11">
        <f t="shared" si="60"/>
        <v>0</v>
      </c>
      <c r="AH90" s="81">
        <f t="shared" si="51"/>
        <v>0</v>
      </c>
      <c r="AI90" s="81">
        <f t="shared" si="52"/>
        <v>0</v>
      </c>
      <c r="AJ90" s="82">
        <f t="shared" si="53"/>
        <v>0</v>
      </c>
      <c r="AK90" s="117">
        <f t="shared" si="54"/>
        <v>0</v>
      </c>
      <c r="AL90" s="117">
        <f t="shared" si="55"/>
        <v>0</v>
      </c>
      <c r="AM90" s="57">
        <f>AK90*InputData!Q90</f>
        <v>0</v>
      </c>
      <c r="AN90" s="123">
        <f>AK90*LifeTable!G90*InputData!R90*EXP(-InputData!$BT$5*(B90-InputData!$B$1))</f>
        <v>0</v>
      </c>
      <c r="AO90" s="1026">
        <f>C90*(1-Q90)*LifeTable!G90</f>
        <v>0</v>
      </c>
      <c r="AP90" s="1027">
        <f>R90*LifeTable!G90</f>
        <v>0</v>
      </c>
      <c r="AQ90" s="1026">
        <f>T90*(1-AH90)*LifeTable!P90</f>
        <v>0</v>
      </c>
      <c r="AR90" s="708">
        <f>AI90*LifeTable!P90</f>
        <v>0</v>
      </c>
      <c r="AS90" s="1028">
        <f>(AQ90-AO90)*EXP(-InputData!$BT$6*(B90-InputData!$B$1))</f>
        <v>0</v>
      </c>
      <c r="AT90" s="58">
        <f>(AR90-AP90)*EXP(-InputData!$BT$6*(B90-InputData!$B$1))</f>
        <v>0</v>
      </c>
      <c r="AU90">
        <v>85</v>
      </c>
    </row>
    <row r="91" spans="1:47">
      <c r="A91" t="s">
        <v>13</v>
      </c>
      <c r="B91">
        <f t="shared" si="61"/>
        <v>183</v>
      </c>
      <c r="C91" s="80">
        <f>InputData!O91*InputData!BZ91</f>
        <v>0</v>
      </c>
      <c r="D91" s="81">
        <v>0</v>
      </c>
      <c r="E91" s="13">
        <f>InputData!P91*InputData!CE91</f>
        <v>0</v>
      </c>
      <c r="F91" s="90">
        <v>0</v>
      </c>
      <c r="G91" s="82">
        <f t="shared" si="36"/>
        <v>0</v>
      </c>
      <c r="H91" s="81">
        <f t="shared" si="56"/>
        <v>0</v>
      </c>
      <c r="I91" s="81">
        <f t="shared" si="37"/>
        <v>1</v>
      </c>
      <c r="J91" s="81">
        <f t="shared" si="38"/>
        <v>1</v>
      </c>
      <c r="K91" s="82">
        <f t="shared" si="62"/>
        <v>0</v>
      </c>
      <c r="L91" s="11">
        <f t="shared" si="63"/>
        <v>0</v>
      </c>
      <c r="M91" s="81">
        <f t="shared" si="64"/>
        <v>0</v>
      </c>
      <c r="N91" s="11">
        <f t="shared" si="39"/>
        <v>0</v>
      </c>
      <c r="O91" s="11">
        <f t="shared" si="40"/>
        <v>0</v>
      </c>
      <c r="P91" s="11">
        <f t="shared" si="57"/>
        <v>0</v>
      </c>
      <c r="Q91" s="81">
        <f t="shared" si="41"/>
        <v>0</v>
      </c>
      <c r="R91" s="90">
        <f t="shared" si="42"/>
        <v>0</v>
      </c>
      <c r="S91" s="503">
        <f>(Exposure!BL92-1)*InputData!CH91+1</f>
        <v>1</v>
      </c>
      <c r="T91" s="89">
        <f t="shared" si="58"/>
        <v>0</v>
      </c>
      <c r="U91" s="10">
        <f t="shared" si="43"/>
        <v>0</v>
      </c>
      <c r="V91" s="10">
        <f t="shared" si="44"/>
        <v>0</v>
      </c>
      <c r="W91" s="91">
        <f t="shared" si="45"/>
        <v>0</v>
      </c>
      <c r="X91" s="81">
        <f t="shared" si="46"/>
        <v>0</v>
      </c>
      <c r="Y91" s="81">
        <f t="shared" si="59"/>
        <v>0</v>
      </c>
      <c r="Z91" s="81">
        <f t="shared" si="47"/>
        <v>1</v>
      </c>
      <c r="AA91" s="81">
        <f t="shared" si="48"/>
        <v>1</v>
      </c>
      <c r="AB91" s="82">
        <f t="shared" si="65"/>
        <v>0</v>
      </c>
      <c r="AC91" s="11">
        <f t="shared" si="66"/>
        <v>0</v>
      </c>
      <c r="AD91" s="81">
        <f t="shared" si="67"/>
        <v>0</v>
      </c>
      <c r="AE91" s="11">
        <f t="shared" si="49"/>
        <v>0</v>
      </c>
      <c r="AF91" s="11">
        <f t="shared" si="50"/>
        <v>0</v>
      </c>
      <c r="AG91" s="11">
        <f t="shared" si="60"/>
        <v>0</v>
      </c>
      <c r="AH91" s="81">
        <f t="shared" si="51"/>
        <v>0</v>
      </c>
      <c r="AI91" s="81">
        <f t="shared" si="52"/>
        <v>0</v>
      </c>
      <c r="AJ91" s="82">
        <f t="shared" si="53"/>
        <v>0</v>
      </c>
      <c r="AK91" s="117">
        <f t="shared" si="54"/>
        <v>0</v>
      </c>
      <c r="AL91" s="117">
        <f t="shared" si="55"/>
        <v>0</v>
      </c>
      <c r="AM91" s="57">
        <f>AK91*InputData!Q91</f>
        <v>0</v>
      </c>
      <c r="AN91" s="123">
        <f>AK91*LifeTable!G91*InputData!R91*EXP(-InputData!$BT$5*(B91-InputData!$B$1))</f>
        <v>0</v>
      </c>
      <c r="AO91" s="1026">
        <f>C91*(1-Q91)*LifeTable!G91</f>
        <v>0</v>
      </c>
      <c r="AP91" s="1027">
        <f>R91*LifeTable!G91</f>
        <v>0</v>
      </c>
      <c r="AQ91" s="1026">
        <f>T91*(1-AH91)*LifeTable!P91</f>
        <v>0</v>
      </c>
      <c r="AR91" s="708">
        <f>AI91*LifeTable!P91</f>
        <v>0</v>
      </c>
      <c r="AS91" s="1028">
        <f>(AQ91-AO91)*EXP(-InputData!$BT$6*(B91-InputData!$B$1))</f>
        <v>0</v>
      </c>
      <c r="AT91" s="58">
        <f>(AR91-AP91)*EXP(-InputData!$BT$6*(B91-InputData!$B$1))</f>
        <v>0</v>
      </c>
      <c r="AU91">
        <v>86</v>
      </c>
    </row>
    <row r="92" spans="1:47">
      <c r="A92" t="s">
        <v>13</v>
      </c>
      <c r="B92">
        <f t="shared" si="61"/>
        <v>184</v>
      </c>
      <c r="C92" s="80">
        <f>InputData!O92*InputData!BZ92</f>
        <v>0</v>
      </c>
      <c r="D92" s="81">
        <v>0</v>
      </c>
      <c r="E92" s="13">
        <f>InputData!P92*InputData!CE92</f>
        <v>0</v>
      </c>
      <c r="F92" s="90">
        <v>0</v>
      </c>
      <c r="G92" s="82">
        <f t="shared" si="36"/>
        <v>0</v>
      </c>
      <c r="H92" s="81">
        <f t="shared" si="56"/>
        <v>0</v>
      </c>
      <c r="I92" s="81">
        <f t="shared" si="37"/>
        <v>1</v>
      </c>
      <c r="J92" s="81">
        <f t="shared" si="38"/>
        <v>1</v>
      </c>
      <c r="K92" s="82">
        <f t="shared" si="62"/>
        <v>0</v>
      </c>
      <c r="L92" s="11">
        <f t="shared" si="63"/>
        <v>0</v>
      </c>
      <c r="M92" s="81">
        <f t="shared" si="64"/>
        <v>0</v>
      </c>
      <c r="N92" s="11">
        <f t="shared" si="39"/>
        <v>0</v>
      </c>
      <c r="O92" s="11">
        <f t="shared" si="40"/>
        <v>0</v>
      </c>
      <c r="P92" s="11">
        <f t="shared" si="57"/>
        <v>0</v>
      </c>
      <c r="Q92" s="81">
        <f t="shared" si="41"/>
        <v>0</v>
      </c>
      <c r="R92" s="90">
        <f t="shared" si="42"/>
        <v>0</v>
      </c>
      <c r="S92" s="503">
        <f>(Exposure!BL93-1)*InputData!CH92+1</f>
        <v>1</v>
      </c>
      <c r="T92" s="89">
        <f t="shared" si="58"/>
        <v>0</v>
      </c>
      <c r="U92" s="10">
        <f t="shared" si="43"/>
        <v>0</v>
      </c>
      <c r="V92" s="10">
        <f t="shared" si="44"/>
        <v>0</v>
      </c>
      <c r="W92" s="91">
        <f t="shared" si="45"/>
        <v>0</v>
      </c>
      <c r="X92" s="81">
        <f t="shared" si="46"/>
        <v>0</v>
      </c>
      <c r="Y92" s="81">
        <f t="shared" si="59"/>
        <v>0</v>
      </c>
      <c r="Z92" s="81">
        <f t="shared" si="47"/>
        <v>1</v>
      </c>
      <c r="AA92" s="81">
        <f t="shared" si="48"/>
        <v>1</v>
      </c>
      <c r="AB92" s="82">
        <f t="shared" si="65"/>
        <v>0</v>
      </c>
      <c r="AC92" s="11">
        <f t="shared" si="66"/>
        <v>0</v>
      </c>
      <c r="AD92" s="81">
        <f t="shared" si="67"/>
        <v>0</v>
      </c>
      <c r="AE92" s="11">
        <f t="shared" si="49"/>
        <v>0</v>
      </c>
      <c r="AF92" s="11">
        <f t="shared" si="50"/>
        <v>0</v>
      </c>
      <c r="AG92" s="11">
        <f t="shared" si="60"/>
        <v>0</v>
      </c>
      <c r="AH92" s="81">
        <f t="shared" si="51"/>
        <v>0</v>
      </c>
      <c r="AI92" s="81">
        <f t="shared" si="52"/>
        <v>0</v>
      </c>
      <c r="AJ92" s="82">
        <f t="shared" si="53"/>
        <v>0</v>
      </c>
      <c r="AK92" s="117">
        <f t="shared" si="54"/>
        <v>0</v>
      </c>
      <c r="AL92" s="117">
        <f t="shared" si="55"/>
        <v>0</v>
      </c>
      <c r="AM92" s="57">
        <f>AK92*InputData!Q92</f>
        <v>0</v>
      </c>
      <c r="AN92" s="123">
        <f>AK92*LifeTable!G92*InputData!R92*EXP(-InputData!$BT$5*(B92-InputData!$B$1))</f>
        <v>0</v>
      </c>
      <c r="AO92" s="1026">
        <f>C92*(1-Q92)*LifeTable!G92</f>
        <v>0</v>
      </c>
      <c r="AP92" s="1027">
        <f>R92*LifeTable!G92</f>
        <v>0</v>
      </c>
      <c r="AQ92" s="1026">
        <f>T92*(1-AH92)*LifeTable!P92</f>
        <v>0</v>
      </c>
      <c r="AR92" s="708">
        <f>AI92*LifeTable!P92</f>
        <v>0</v>
      </c>
      <c r="AS92" s="1028">
        <f>(AQ92-AO92)*EXP(-InputData!$BT$6*(B92-InputData!$B$1))</f>
        <v>0</v>
      </c>
      <c r="AT92" s="58">
        <f>(AR92-AP92)*EXP(-InputData!$BT$6*(B92-InputData!$B$1))</f>
        <v>0</v>
      </c>
      <c r="AU92">
        <v>87</v>
      </c>
    </row>
    <row r="93" spans="1:47">
      <c r="A93" t="s">
        <v>13</v>
      </c>
      <c r="B93">
        <f t="shared" si="61"/>
        <v>185</v>
      </c>
      <c r="C93" s="80">
        <f>InputData!O93*InputData!BZ93</f>
        <v>0</v>
      </c>
      <c r="D93" s="81">
        <v>0</v>
      </c>
      <c r="E93" s="13">
        <f>InputData!P93*InputData!CE93</f>
        <v>0</v>
      </c>
      <c r="F93" s="90">
        <v>0</v>
      </c>
      <c r="G93" s="82">
        <f t="shared" si="36"/>
        <v>0</v>
      </c>
      <c r="H93" s="81">
        <f t="shared" si="56"/>
        <v>0</v>
      </c>
      <c r="I93" s="81">
        <f t="shared" si="37"/>
        <v>1</v>
      </c>
      <c r="J93" s="81">
        <f t="shared" si="38"/>
        <v>1</v>
      </c>
      <c r="K93" s="82">
        <f t="shared" si="62"/>
        <v>0</v>
      </c>
      <c r="L93" s="11">
        <f t="shared" si="63"/>
        <v>0</v>
      </c>
      <c r="M93" s="81">
        <f t="shared" si="64"/>
        <v>0</v>
      </c>
      <c r="N93" s="11">
        <f t="shared" si="39"/>
        <v>0</v>
      </c>
      <c r="O93" s="11">
        <f t="shared" si="40"/>
        <v>0</v>
      </c>
      <c r="P93" s="11">
        <f t="shared" si="57"/>
        <v>0</v>
      </c>
      <c r="Q93" s="81">
        <f t="shared" si="41"/>
        <v>0</v>
      </c>
      <c r="R93" s="90">
        <f t="shared" si="42"/>
        <v>0</v>
      </c>
      <c r="S93" s="503">
        <f>(Exposure!BL94-1)*InputData!CH93+1</f>
        <v>1</v>
      </c>
      <c r="T93" s="89">
        <f t="shared" si="58"/>
        <v>0</v>
      </c>
      <c r="U93" s="10">
        <f t="shared" si="43"/>
        <v>0</v>
      </c>
      <c r="V93" s="10">
        <f t="shared" si="44"/>
        <v>0</v>
      </c>
      <c r="W93" s="91">
        <f t="shared" si="45"/>
        <v>0</v>
      </c>
      <c r="X93" s="81">
        <f t="shared" si="46"/>
        <v>0</v>
      </c>
      <c r="Y93" s="81">
        <f t="shared" si="59"/>
        <v>0</v>
      </c>
      <c r="Z93" s="81">
        <f t="shared" si="47"/>
        <v>1</v>
      </c>
      <c r="AA93" s="81">
        <f t="shared" si="48"/>
        <v>1</v>
      </c>
      <c r="AB93" s="82">
        <f t="shared" si="65"/>
        <v>0</v>
      </c>
      <c r="AC93" s="11">
        <f t="shared" si="66"/>
        <v>0</v>
      </c>
      <c r="AD93" s="81">
        <f t="shared" si="67"/>
        <v>0</v>
      </c>
      <c r="AE93" s="11">
        <f t="shared" si="49"/>
        <v>0</v>
      </c>
      <c r="AF93" s="11">
        <f t="shared" si="50"/>
        <v>0</v>
      </c>
      <c r="AG93" s="11">
        <f t="shared" si="60"/>
        <v>0</v>
      </c>
      <c r="AH93" s="81">
        <f t="shared" si="51"/>
        <v>0</v>
      </c>
      <c r="AI93" s="81">
        <f t="shared" si="52"/>
        <v>0</v>
      </c>
      <c r="AJ93" s="82">
        <f t="shared" si="53"/>
        <v>0</v>
      </c>
      <c r="AK93" s="117">
        <f t="shared" si="54"/>
        <v>0</v>
      </c>
      <c r="AL93" s="117">
        <f t="shared" si="55"/>
        <v>0</v>
      </c>
      <c r="AM93" s="57">
        <f>AK93*InputData!Q93</f>
        <v>0</v>
      </c>
      <c r="AN93" s="123">
        <f>AK93*LifeTable!G93*InputData!R93*EXP(-InputData!$BT$5*(B93-InputData!$B$1))</f>
        <v>0</v>
      </c>
      <c r="AO93" s="1026">
        <f>C93*(1-Q93)*LifeTable!G93</f>
        <v>0</v>
      </c>
      <c r="AP93" s="1027">
        <f>R93*LifeTable!G93</f>
        <v>0</v>
      </c>
      <c r="AQ93" s="1026">
        <f>T93*(1-AH93)*LifeTable!P93</f>
        <v>0</v>
      </c>
      <c r="AR93" s="708">
        <f>AI93*LifeTable!P93</f>
        <v>0</v>
      </c>
      <c r="AS93" s="1028">
        <f>(AQ93-AO93)*EXP(-InputData!$BT$6*(B93-InputData!$B$1))</f>
        <v>0</v>
      </c>
      <c r="AT93" s="58">
        <f>(AR93-AP93)*EXP(-InputData!$BT$6*(B93-InputData!$B$1))</f>
        <v>0</v>
      </c>
      <c r="AU93">
        <v>88</v>
      </c>
    </row>
    <row r="94" spans="1:47">
      <c r="A94" t="s">
        <v>13</v>
      </c>
      <c r="B94">
        <f t="shared" si="61"/>
        <v>186</v>
      </c>
      <c r="C94" s="80">
        <f>InputData!O94*InputData!BZ94</f>
        <v>0</v>
      </c>
      <c r="D94" s="81">
        <v>0</v>
      </c>
      <c r="E94" s="13">
        <f>InputData!P94*InputData!CE94</f>
        <v>0</v>
      </c>
      <c r="F94" s="90">
        <v>0</v>
      </c>
      <c r="G94" s="82">
        <f t="shared" si="36"/>
        <v>0</v>
      </c>
      <c r="H94" s="81">
        <f t="shared" si="56"/>
        <v>0</v>
      </c>
      <c r="I94" s="81">
        <f t="shared" si="37"/>
        <v>1</v>
      </c>
      <c r="J94" s="81">
        <f t="shared" si="38"/>
        <v>1</v>
      </c>
      <c r="K94" s="82">
        <f t="shared" si="62"/>
        <v>0</v>
      </c>
      <c r="L94" s="11">
        <f t="shared" si="63"/>
        <v>0</v>
      </c>
      <c r="M94" s="81">
        <f t="shared" si="64"/>
        <v>0</v>
      </c>
      <c r="N94" s="11">
        <f t="shared" si="39"/>
        <v>0</v>
      </c>
      <c r="O94" s="11">
        <f t="shared" si="40"/>
        <v>0</v>
      </c>
      <c r="P94" s="11">
        <f t="shared" si="57"/>
        <v>0</v>
      </c>
      <c r="Q94" s="81">
        <f t="shared" si="41"/>
        <v>0</v>
      </c>
      <c r="R94" s="90">
        <f t="shared" si="42"/>
        <v>0</v>
      </c>
      <c r="S94" s="503">
        <f>(Exposure!BL95-1)*InputData!CH94+1</f>
        <v>1</v>
      </c>
      <c r="T94" s="89">
        <f t="shared" si="58"/>
        <v>0</v>
      </c>
      <c r="U94" s="10">
        <f t="shared" si="43"/>
        <v>0</v>
      </c>
      <c r="V94" s="10">
        <f t="shared" si="44"/>
        <v>0</v>
      </c>
      <c r="W94" s="91">
        <f t="shared" si="45"/>
        <v>0</v>
      </c>
      <c r="X94" s="81">
        <f t="shared" si="46"/>
        <v>0</v>
      </c>
      <c r="Y94" s="81">
        <f t="shared" si="59"/>
        <v>0</v>
      </c>
      <c r="Z94" s="81">
        <f t="shared" si="47"/>
        <v>1</v>
      </c>
      <c r="AA94" s="81">
        <f t="shared" si="48"/>
        <v>1</v>
      </c>
      <c r="AB94" s="82">
        <f t="shared" si="65"/>
        <v>0</v>
      </c>
      <c r="AC94" s="11">
        <f t="shared" si="66"/>
        <v>0</v>
      </c>
      <c r="AD94" s="81">
        <f t="shared" si="67"/>
        <v>0</v>
      </c>
      <c r="AE94" s="11">
        <f t="shared" si="49"/>
        <v>0</v>
      </c>
      <c r="AF94" s="11">
        <f t="shared" si="50"/>
        <v>0</v>
      </c>
      <c r="AG94" s="11">
        <f t="shared" si="60"/>
        <v>0</v>
      </c>
      <c r="AH94" s="81">
        <f t="shared" si="51"/>
        <v>0</v>
      </c>
      <c r="AI94" s="81">
        <f t="shared" si="52"/>
        <v>0</v>
      </c>
      <c r="AJ94" s="82">
        <f t="shared" si="53"/>
        <v>0</v>
      </c>
      <c r="AK94" s="117">
        <f t="shared" si="54"/>
        <v>0</v>
      </c>
      <c r="AL94" s="117">
        <f t="shared" si="55"/>
        <v>0</v>
      </c>
      <c r="AM94" s="57">
        <f>AK94*InputData!Q94</f>
        <v>0</v>
      </c>
      <c r="AN94" s="123">
        <f>AK94*LifeTable!G94*InputData!R94*EXP(-InputData!$BT$5*(B94-InputData!$B$1))</f>
        <v>0</v>
      </c>
      <c r="AO94" s="1026">
        <f>C94*(1-Q94)*LifeTable!G94</f>
        <v>0</v>
      </c>
      <c r="AP94" s="1027">
        <f>R94*LifeTable!G94</f>
        <v>0</v>
      </c>
      <c r="AQ94" s="1026">
        <f>T94*(1-AH94)*LifeTable!P94</f>
        <v>0</v>
      </c>
      <c r="AR94" s="708">
        <f>AI94*LifeTable!P94</f>
        <v>0</v>
      </c>
      <c r="AS94" s="1028">
        <f>(AQ94-AO94)*EXP(-InputData!$BT$6*(B94-InputData!$B$1))</f>
        <v>0</v>
      </c>
      <c r="AT94" s="58">
        <f>(AR94-AP94)*EXP(-InputData!$BT$6*(B94-InputData!$B$1))</f>
        <v>0</v>
      </c>
      <c r="AU94">
        <v>89</v>
      </c>
    </row>
    <row r="95" spans="1:47">
      <c r="A95" t="s">
        <v>13</v>
      </c>
      <c r="B95">
        <f t="shared" si="61"/>
        <v>187</v>
      </c>
      <c r="C95" s="80">
        <f>InputData!O95*InputData!BZ95</f>
        <v>0</v>
      </c>
      <c r="D95" s="81">
        <v>0</v>
      </c>
      <c r="E95" s="13">
        <f>InputData!P95*InputData!CE95</f>
        <v>0</v>
      </c>
      <c r="F95" s="90">
        <v>0</v>
      </c>
      <c r="G95" s="82">
        <f t="shared" si="36"/>
        <v>0</v>
      </c>
      <c r="H95" s="81">
        <f t="shared" si="56"/>
        <v>0</v>
      </c>
      <c r="I95" s="81">
        <f t="shared" si="37"/>
        <v>1</v>
      </c>
      <c r="J95" s="81">
        <f t="shared" si="38"/>
        <v>1</v>
      </c>
      <c r="K95" s="82">
        <f t="shared" si="62"/>
        <v>0</v>
      </c>
      <c r="L95" s="11">
        <f t="shared" si="63"/>
        <v>0</v>
      </c>
      <c r="M95" s="81">
        <f t="shared" si="64"/>
        <v>0</v>
      </c>
      <c r="N95" s="11">
        <f t="shared" si="39"/>
        <v>0</v>
      </c>
      <c r="O95" s="11">
        <f t="shared" si="40"/>
        <v>0</v>
      </c>
      <c r="P95" s="11">
        <f t="shared" si="57"/>
        <v>0</v>
      </c>
      <c r="Q95" s="81">
        <f t="shared" si="41"/>
        <v>0</v>
      </c>
      <c r="R95" s="90">
        <f t="shared" si="42"/>
        <v>0</v>
      </c>
      <c r="S95" s="503">
        <f>(Exposure!BL96-1)*InputData!CH95+1</f>
        <v>1</v>
      </c>
      <c r="T95" s="89">
        <f t="shared" si="58"/>
        <v>0</v>
      </c>
      <c r="U95" s="10">
        <f t="shared" si="43"/>
        <v>0</v>
      </c>
      <c r="V95" s="10">
        <f t="shared" si="44"/>
        <v>0</v>
      </c>
      <c r="W95" s="91">
        <f t="shared" si="45"/>
        <v>0</v>
      </c>
      <c r="X95" s="81">
        <f t="shared" si="46"/>
        <v>0</v>
      </c>
      <c r="Y95" s="81">
        <f t="shared" si="59"/>
        <v>0</v>
      </c>
      <c r="Z95" s="81">
        <f t="shared" si="47"/>
        <v>1</v>
      </c>
      <c r="AA95" s="81">
        <f t="shared" si="48"/>
        <v>1</v>
      </c>
      <c r="AB95" s="82">
        <f t="shared" si="65"/>
        <v>0</v>
      </c>
      <c r="AC95" s="11">
        <f t="shared" si="66"/>
        <v>0</v>
      </c>
      <c r="AD95" s="81">
        <f t="shared" si="67"/>
        <v>0</v>
      </c>
      <c r="AE95" s="11">
        <f t="shared" si="49"/>
        <v>0</v>
      </c>
      <c r="AF95" s="11">
        <f t="shared" si="50"/>
        <v>0</v>
      </c>
      <c r="AG95" s="11">
        <f t="shared" si="60"/>
        <v>0</v>
      </c>
      <c r="AH95" s="81">
        <f t="shared" si="51"/>
        <v>0</v>
      </c>
      <c r="AI95" s="81">
        <f t="shared" si="52"/>
        <v>0</v>
      </c>
      <c r="AJ95" s="82">
        <f t="shared" si="53"/>
        <v>0</v>
      </c>
      <c r="AK95" s="117">
        <f t="shared" si="54"/>
        <v>0</v>
      </c>
      <c r="AL95" s="117">
        <f t="shared" si="55"/>
        <v>0</v>
      </c>
      <c r="AM95" s="57">
        <f>AK95*InputData!Q95</f>
        <v>0</v>
      </c>
      <c r="AN95" s="123">
        <f>AK95*LifeTable!G95*InputData!R95*EXP(-InputData!$BT$5*(B95-InputData!$B$1))</f>
        <v>0</v>
      </c>
      <c r="AO95" s="1026">
        <f>C95*(1-Q95)*LifeTable!G95</f>
        <v>0</v>
      </c>
      <c r="AP95" s="1027">
        <f>R95*LifeTable!G95</f>
        <v>0</v>
      </c>
      <c r="AQ95" s="1026">
        <f>T95*(1-AH95)*LifeTable!P95</f>
        <v>0</v>
      </c>
      <c r="AR95" s="708">
        <f>AI95*LifeTable!P95</f>
        <v>0</v>
      </c>
      <c r="AS95" s="1028">
        <f>(AQ95-AO95)*EXP(-InputData!$BT$6*(B95-InputData!$B$1))</f>
        <v>0</v>
      </c>
      <c r="AT95" s="58">
        <f>(AR95-AP95)*EXP(-InputData!$BT$6*(B95-InputData!$B$1))</f>
        <v>0</v>
      </c>
      <c r="AU95">
        <v>90</v>
      </c>
    </row>
    <row r="96" spans="1:47">
      <c r="A96" t="s">
        <v>13</v>
      </c>
      <c r="B96">
        <f t="shared" si="61"/>
        <v>188</v>
      </c>
      <c r="C96" s="80">
        <f>InputData!O96*InputData!BZ96</f>
        <v>0</v>
      </c>
      <c r="D96" s="81">
        <v>0</v>
      </c>
      <c r="E96" s="13">
        <f>InputData!P96*InputData!CE96</f>
        <v>0</v>
      </c>
      <c r="F96" s="90">
        <v>0</v>
      </c>
      <c r="G96" s="82">
        <f t="shared" si="36"/>
        <v>0</v>
      </c>
      <c r="H96" s="81">
        <f t="shared" si="56"/>
        <v>0</v>
      </c>
      <c r="I96" s="81">
        <f t="shared" si="37"/>
        <v>1</v>
      </c>
      <c r="J96" s="81">
        <f t="shared" si="38"/>
        <v>1</v>
      </c>
      <c r="K96" s="82">
        <f t="shared" si="62"/>
        <v>0</v>
      </c>
      <c r="L96" s="11">
        <f t="shared" si="63"/>
        <v>0</v>
      </c>
      <c r="M96" s="81">
        <f t="shared" si="64"/>
        <v>0</v>
      </c>
      <c r="N96" s="11">
        <f t="shared" si="39"/>
        <v>0</v>
      </c>
      <c r="O96" s="11">
        <f t="shared" si="40"/>
        <v>0</v>
      </c>
      <c r="P96" s="11">
        <f t="shared" si="57"/>
        <v>0</v>
      </c>
      <c r="Q96" s="81">
        <f t="shared" si="41"/>
        <v>0</v>
      </c>
      <c r="R96" s="90">
        <f t="shared" si="42"/>
        <v>0</v>
      </c>
      <c r="S96" s="503">
        <f>(Exposure!BL97-1)*InputData!CH96+1</f>
        <v>1</v>
      </c>
      <c r="T96" s="89">
        <f t="shared" si="58"/>
        <v>0</v>
      </c>
      <c r="U96" s="10">
        <f t="shared" si="43"/>
        <v>0</v>
      </c>
      <c r="V96" s="10">
        <f t="shared" si="44"/>
        <v>0</v>
      </c>
      <c r="W96" s="91">
        <f t="shared" si="45"/>
        <v>0</v>
      </c>
      <c r="X96" s="81">
        <f t="shared" si="46"/>
        <v>0</v>
      </c>
      <c r="Y96" s="81">
        <f t="shared" si="59"/>
        <v>0</v>
      </c>
      <c r="Z96" s="81">
        <f t="shared" si="47"/>
        <v>1</v>
      </c>
      <c r="AA96" s="81">
        <f t="shared" si="48"/>
        <v>1</v>
      </c>
      <c r="AB96" s="82">
        <f t="shared" si="65"/>
        <v>0</v>
      </c>
      <c r="AC96" s="11">
        <f t="shared" si="66"/>
        <v>0</v>
      </c>
      <c r="AD96" s="81">
        <f t="shared" si="67"/>
        <v>0</v>
      </c>
      <c r="AE96" s="11">
        <f t="shared" si="49"/>
        <v>0</v>
      </c>
      <c r="AF96" s="11">
        <f t="shared" si="50"/>
        <v>0</v>
      </c>
      <c r="AG96" s="11">
        <f t="shared" si="60"/>
        <v>0</v>
      </c>
      <c r="AH96" s="81">
        <f t="shared" si="51"/>
        <v>0</v>
      </c>
      <c r="AI96" s="81">
        <f t="shared" si="52"/>
        <v>0</v>
      </c>
      <c r="AJ96" s="82">
        <f t="shared" si="53"/>
        <v>0</v>
      </c>
      <c r="AK96" s="117">
        <f t="shared" si="54"/>
        <v>0</v>
      </c>
      <c r="AL96" s="117">
        <f t="shared" si="55"/>
        <v>0</v>
      </c>
      <c r="AM96" s="57">
        <f>AK96*InputData!Q96</f>
        <v>0</v>
      </c>
      <c r="AN96" s="123">
        <f>AK96*LifeTable!G96*InputData!R96*EXP(-InputData!$BT$5*(B96-InputData!$B$1))</f>
        <v>0</v>
      </c>
      <c r="AO96" s="1026">
        <f>C96*(1-Q96)*LifeTable!G96</f>
        <v>0</v>
      </c>
      <c r="AP96" s="1027">
        <f>R96*LifeTable!G96</f>
        <v>0</v>
      </c>
      <c r="AQ96" s="1026">
        <f>T96*(1-AH96)*LifeTable!P96</f>
        <v>0</v>
      </c>
      <c r="AR96" s="708">
        <f>AI96*LifeTable!P96</f>
        <v>0</v>
      </c>
      <c r="AS96" s="1028">
        <f>(AQ96-AO96)*EXP(-InputData!$BT$6*(B96-InputData!$B$1))</f>
        <v>0</v>
      </c>
      <c r="AT96" s="58">
        <f>(AR96-AP96)*EXP(-InputData!$BT$6*(B96-InputData!$B$1))</f>
        <v>0</v>
      </c>
      <c r="AU96">
        <v>91</v>
      </c>
    </row>
    <row r="97" spans="1:47">
      <c r="A97" t="s">
        <v>13</v>
      </c>
      <c r="B97">
        <f t="shared" si="61"/>
        <v>189</v>
      </c>
      <c r="C97" s="80">
        <f>InputData!O97*InputData!BZ97</f>
        <v>0</v>
      </c>
      <c r="D97" s="81">
        <v>0</v>
      </c>
      <c r="E97" s="13">
        <f>InputData!P97*InputData!CE97</f>
        <v>0</v>
      </c>
      <c r="F97" s="90">
        <v>0</v>
      </c>
      <c r="G97" s="82">
        <f t="shared" si="36"/>
        <v>0</v>
      </c>
      <c r="H97" s="81">
        <f t="shared" si="56"/>
        <v>0</v>
      </c>
      <c r="I97" s="81">
        <f t="shared" si="37"/>
        <v>1</v>
      </c>
      <c r="J97" s="81">
        <f t="shared" si="38"/>
        <v>1</v>
      </c>
      <c r="K97" s="82">
        <f t="shared" si="62"/>
        <v>0</v>
      </c>
      <c r="L97" s="11">
        <f t="shared" si="63"/>
        <v>0</v>
      </c>
      <c r="M97" s="81">
        <f t="shared" si="64"/>
        <v>0</v>
      </c>
      <c r="N97" s="11">
        <f t="shared" si="39"/>
        <v>0</v>
      </c>
      <c r="O97" s="11">
        <f t="shared" si="40"/>
        <v>0</v>
      </c>
      <c r="P97" s="11">
        <f t="shared" si="57"/>
        <v>0</v>
      </c>
      <c r="Q97" s="81">
        <f t="shared" si="41"/>
        <v>0</v>
      </c>
      <c r="R97" s="90">
        <f t="shared" si="42"/>
        <v>0</v>
      </c>
      <c r="S97" s="503">
        <f>(Exposure!BL98-1)*InputData!CH97+1</f>
        <v>1</v>
      </c>
      <c r="T97" s="89">
        <f t="shared" si="58"/>
        <v>0</v>
      </c>
      <c r="U97" s="10">
        <f t="shared" si="43"/>
        <v>0</v>
      </c>
      <c r="V97" s="10">
        <f t="shared" si="44"/>
        <v>0</v>
      </c>
      <c r="W97" s="91">
        <f t="shared" si="45"/>
        <v>0</v>
      </c>
      <c r="X97" s="81">
        <f t="shared" si="46"/>
        <v>0</v>
      </c>
      <c r="Y97" s="81">
        <f t="shared" si="59"/>
        <v>0</v>
      </c>
      <c r="Z97" s="81">
        <f t="shared" si="47"/>
        <v>1</v>
      </c>
      <c r="AA97" s="81">
        <f t="shared" si="48"/>
        <v>1</v>
      </c>
      <c r="AB97" s="82">
        <f t="shared" si="65"/>
        <v>0</v>
      </c>
      <c r="AC97" s="11">
        <f t="shared" si="66"/>
        <v>0</v>
      </c>
      <c r="AD97" s="81">
        <f t="shared" si="67"/>
        <v>0</v>
      </c>
      <c r="AE97" s="11">
        <f t="shared" si="49"/>
        <v>0</v>
      </c>
      <c r="AF97" s="11">
        <f t="shared" si="50"/>
        <v>0</v>
      </c>
      <c r="AG97" s="11">
        <f t="shared" si="60"/>
        <v>0</v>
      </c>
      <c r="AH97" s="81">
        <f t="shared" si="51"/>
        <v>0</v>
      </c>
      <c r="AI97" s="81">
        <f t="shared" si="52"/>
        <v>0</v>
      </c>
      <c r="AJ97" s="82">
        <f t="shared" si="53"/>
        <v>0</v>
      </c>
      <c r="AK97" s="117">
        <f t="shared" si="54"/>
        <v>0</v>
      </c>
      <c r="AL97" s="117">
        <f t="shared" si="55"/>
        <v>0</v>
      </c>
      <c r="AM97" s="57">
        <f>AK97*InputData!Q97</f>
        <v>0</v>
      </c>
      <c r="AN97" s="123">
        <f>AK97*LifeTable!G97*InputData!R97*EXP(-InputData!$BT$5*(B97-InputData!$B$1))</f>
        <v>0</v>
      </c>
      <c r="AO97" s="1026">
        <f>C97*(1-Q97)*LifeTable!G97</f>
        <v>0</v>
      </c>
      <c r="AP97" s="1027">
        <f>R97*LifeTable!G97</f>
        <v>0</v>
      </c>
      <c r="AQ97" s="1026">
        <f>T97*(1-AH97)*LifeTable!P97</f>
        <v>0</v>
      </c>
      <c r="AR97" s="708">
        <f>AI97*LifeTable!P97</f>
        <v>0</v>
      </c>
      <c r="AS97" s="1028">
        <f>(AQ97-AO97)*EXP(-InputData!$BT$6*(B97-InputData!$B$1))</f>
        <v>0</v>
      </c>
      <c r="AT97" s="58">
        <f>(AR97-AP97)*EXP(-InputData!$BT$6*(B97-InputData!$B$1))</f>
        <v>0</v>
      </c>
      <c r="AU97">
        <v>92</v>
      </c>
    </row>
    <row r="98" spans="1:47">
      <c r="A98" t="s">
        <v>13</v>
      </c>
      <c r="B98">
        <f t="shared" si="61"/>
        <v>190</v>
      </c>
      <c r="C98" s="80">
        <f>InputData!O98*InputData!BZ98</f>
        <v>0</v>
      </c>
      <c r="D98" s="81">
        <v>0</v>
      </c>
      <c r="E98" s="13">
        <f>InputData!P98*InputData!CE98</f>
        <v>0</v>
      </c>
      <c r="F98" s="90">
        <v>0</v>
      </c>
      <c r="G98" s="82">
        <f t="shared" si="36"/>
        <v>0</v>
      </c>
      <c r="H98" s="81">
        <f t="shared" si="56"/>
        <v>0</v>
      </c>
      <c r="I98" s="81">
        <f t="shared" si="37"/>
        <v>1</v>
      </c>
      <c r="J98" s="81">
        <f t="shared" si="38"/>
        <v>1</v>
      </c>
      <c r="K98" s="82">
        <f t="shared" si="62"/>
        <v>0</v>
      </c>
      <c r="L98" s="11">
        <f t="shared" si="63"/>
        <v>0</v>
      </c>
      <c r="M98" s="81">
        <f t="shared" si="64"/>
        <v>0</v>
      </c>
      <c r="N98" s="11">
        <f t="shared" si="39"/>
        <v>0</v>
      </c>
      <c r="O98" s="11">
        <f t="shared" si="40"/>
        <v>0</v>
      </c>
      <c r="P98" s="11">
        <f t="shared" si="57"/>
        <v>0</v>
      </c>
      <c r="Q98" s="81">
        <f t="shared" si="41"/>
        <v>0</v>
      </c>
      <c r="R98" s="90">
        <f t="shared" si="42"/>
        <v>0</v>
      </c>
      <c r="S98" s="503">
        <f>(Exposure!BL99-1)*InputData!CH98+1</f>
        <v>1</v>
      </c>
      <c r="T98" s="89">
        <f t="shared" si="58"/>
        <v>0</v>
      </c>
      <c r="U98" s="10">
        <f t="shared" si="43"/>
        <v>0</v>
      </c>
      <c r="V98" s="10">
        <f t="shared" si="44"/>
        <v>0</v>
      </c>
      <c r="W98" s="91">
        <f t="shared" si="45"/>
        <v>0</v>
      </c>
      <c r="X98" s="81">
        <f t="shared" si="46"/>
        <v>0</v>
      </c>
      <c r="Y98" s="81">
        <f t="shared" si="59"/>
        <v>0</v>
      </c>
      <c r="Z98" s="81">
        <f t="shared" si="47"/>
        <v>1</v>
      </c>
      <c r="AA98" s="81">
        <f t="shared" si="48"/>
        <v>1</v>
      </c>
      <c r="AB98" s="82">
        <f t="shared" si="65"/>
        <v>0</v>
      </c>
      <c r="AC98" s="11">
        <f t="shared" si="66"/>
        <v>0</v>
      </c>
      <c r="AD98" s="81">
        <f t="shared" si="67"/>
        <v>0</v>
      </c>
      <c r="AE98" s="11">
        <f t="shared" si="49"/>
        <v>0</v>
      </c>
      <c r="AF98" s="11">
        <f t="shared" si="50"/>
        <v>0</v>
      </c>
      <c r="AG98" s="11">
        <f t="shared" si="60"/>
        <v>0</v>
      </c>
      <c r="AH98" s="81">
        <f t="shared" si="51"/>
        <v>0</v>
      </c>
      <c r="AI98" s="81">
        <f t="shared" si="52"/>
        <v>0</v>
      </c>
      <c r="AJ98" s="82">
        <f t="shared" si="53"/>
        <v>0</v>
      </c>
      <c r="AK98" s="117">
        <f t="shared" si="54"/>
        <v>0</v>
      </c>
      <c r="AL98" s="117">
        <f t="shared" si="55"/>
        <v>0</v>
      </c>
      <c r="AM98" s="57">
        <f>AK98*InputData!Q98</f>
        <v>0</v>
      </c>
      <c r="AN98" s="123">
        <f>AK98*LifeTable!G98*InputData!R98*EXP(-InputData!$BT$5*(B98-InputData!$B$1))</f>
        <v>0</v>
      </c>
      <c r="AO98" s="1026">
        <f>C98*(1-Q98)*LifeTable!G98</f>
        <v>0</v>
      </c>
      <c r="AP98" s="1027">
        <f>R98*LifeTable!G98</f>
        <v>0</v>
      </c>
      <c r="AQ98" s="1026">
        <f>T98*(1-AH98)*LifeTable!P98</f>
        <v>0</v>
      </c>
      <c r="AR98" s="708">
        <f>AI98*LifeTable!P98</f>
        <v>0</v>
      </c>
      <c r="AS98" s="1028">
        <f>(AQ98-AO98)*EXP(-InputData!$BT$6*(B98-InputData!$B$1))</f>
        <v>0</v>
      </c>
      <c r="AT98" s="58">
        <f>(AR98-AP98)*EXP(-InputData!$BT$6*(B98-InputData!$B$1))</f>
        <v>0</v>
      </c>
      <c r="AU98">
        <v>93</v>
      </c>
    </row>
    <row r="99" spans="1:47">
      <c r="A99" t="s">
        <v>13</v>
      </c>
      <c r="B99">
        <f t="shared" si="61"/>
        <v>191</v>
      </c>
      <c r="C99" s="80">
        <f>InputData!O99*InputData!BZ99</f>
        <v>0</v>
      </c>
      <c r="D99" s="81">
        <v>0</v>
      </c>
      <c r="E99" s="13">
        <f>InputData!P99*InputData!CE99</f>
        <v>0</v>
      </c>
      <c r="F99" s="90">
        <v>0</v>
      </c>
      <c r="G99" s="82">
        <f t="shared" si="36"/>
        <v>0</v>
      </c>
      <c r="H99" s="81">
        <f t="shared" si="56"/>
        <v>0</v>
      </c>
      <c r="I99" s="81">
        <f t="shared" si="37"/>
        <v>1</v>
      </c>
      <c r="J99" s="81">
        <f t="shared" si="38"/>
        <v>1</v>
      </c>
      <c r="K99" s="82">
        <f t="shared" si="62"/>
        <v>0</v>
      </c>
      <c r="L99" s="11">
        <f t="shared" si="63"/>
        <v>0</v>
      </c>
      <c r="M99" s="81">
        <f t="shared" si="64"/>
        <v>0</v>
      </c>
      <c r="N99" s="11">
        <f t="shared" si="39"/>
        <v>0</v>
      </c>
      <c r="O99" s="11">
        <f t="shared" si="40"/>
        <v>0</v>
      </c>
      <c r="P99" s="11">
        <f t="shared" si="57"/>
        <v>0</v>
      </c>
      <c r="Q99" s="81">
        <f t="shared" si="41"/>
        <v>0</v>
      </c>
      <c r="R99" s="90">
        <f t="shared" si="42"/>
        <v>0</v>
      </c>
      <c r="S99" s="503">
        <f>(Exposure!BL100-1)*InputData!CH99+1</f>
        <v>1</v>
      </c>
      <c r="T99" s="89">
        <f t="shared" si="58"/>
        <v>0</v>
      </c>
      <c r="U99" s="10">
        <f t="shared" si="43"/>
        <v>0</v>
      </c>
      <c r="V99" s="10">
        <f t="shared" si="44"/>
        <v>0</v>
      </c>
      <c r="W99" s="91">
        <f t="shared" si="45"/>
        <v>0</v>
      </c>
      <c r="X99" s="81">
        <f t="shared" si="46"/>
        <v>0</v>
      </c>
      <c r="Y99" s="81">
        <f t="shared" si="59"/>
        <v>0</v>
      </c>
      <c r="Z99" s="81">
        <f t="shared" si="47"/>
        <v>1</v>
      </c>
      <c r="AA99" s="81">
        <f t="shared" si="48"/>
        <v>1</v>
      </c>
      <c r="AB99" s="82">
        <f t="shared" si="65"/>
        <v>0</v>
      </c>
      <c r="AC99" s="11">
        <f t="shared" si="66"/>
        <v>0</v>
      </c>
      <c r="AD99" s="81">
        <f t="shared" si="67"/>
        <v>0</v>
      </c>
      <c r="AE99" s="11">
        <f t="shared" si="49"/>
        <v>0</v>
      </c>
      <c r="AF99" s="11">
        <f t="shared" si="50"/>
        <v>0</v>
      </c>
      <c r="AG99" s="11">
        <f t="shared" si="60"/>
        <v>0</v>
      </c>
      <c r="AH99" s="81">
        <f t="shared" si="51"/>
        <v>0</v>
      </c>
      <c r="AI99" s="81">
        <f t="shared" si="52"/>
        <v>0</v>
      </c>
      <c r="AJ99" s="82">
        <f t="shared" si="53"/>
        <v>0</v>
      </c>
      <c r="AK99" s="117">
        <f t="shared" si="54"/>
        <v>0</v>
      </c>
      <c r="AL99" s="117">
        <f t="shared" si="55"/>
        <v>0</v>
      </c>
      <c r="AM99" s="57">
        <f>AK99*InputData!Q99</f>
        <v>0</v>
      </c>
      <c r="AN99" s="123">
        <f>AK99*LifeTable!G99*InputData!R99*EXP(-InputData!$BT$5*(B99-InputData!$B$1))</f>
        <v>0</v>
      </c>
      <c r="AO99" s="1026">
        <f>C99*(1-Q99)*LifeTable!G99</f>
        <v>0</v>
      </c>
      <c r="AP99" s="1027">
        <f>R99*LifeTable!G99</f>
        <v>0</v>
      </c>
      <c r="AQ99" s="1026">
        <f>T99*(1-AH99)*LifeTable!P99</f>
        <v>0</v>
      </c>
      <c r="AR99" s="708">
        <f>AI99*LifeTable!P99</f>
        <v>0</v>
      </c>
      <c r="AS99" s="1028">
        <f>(AQ99-AO99)*EXP(-InputData!$BT$6*(B99-InputData!$B$1))</f>
        <v>0</v>
      </c>
      <c r="AT99" s="58">
        <f>(AR99-AP99)*EXP(-InputData!$BT$6*(B99-InputData!$B$1))</f>
        <v>0</v>
      </c>
      <c r="AU99">
        <v>94</v>
      </c>
    </row>
    <row r="100" spans="1:47">
      <c r="A100" t="s">
        <v>13</v>
      </c>
      <c r="B100">
        <f t="shared" si="61"/>
        <v>192</v>
      </c>
      <c r="C100" s="80">
        <f>InputData!O100*InputData!BZ100</f>
        <v>0</v>
      </c>
      <c r="D100" s="81">
        <v>0</v>
      </c>
      <c r="E100" s="13">
        <f>InputData!P100*InputData!CE100</f>
        <v>0</v>
      </c>
      <c r="F100" s="90">
        <v>0</v>
      </c>
      <c r="G100" s="82">
        <f t="shared" si="36"/>
        <v>0</v>
      </c>
      <c r="H100" s="81">
        <f t="shared" si="56"/>
        <v>0</v>
      </c>
      <c r="I100" s="81">
        <f t="shared" si="37"/>
        <v>1</v>
      </c>
      <c r="J100" s="81">
        <f t="shared" si="38"/>
        <v>1</v>
      </c>
      <c r="K100" s="82">
        <f t="shared" si="62"/>
        <v>0</v>
      </c>
      <c r="L100" s="11">
        <f t="shared" si="63"/>
        <v>0</v>
      </c>
      <c r="M100" s="81">
        <f t="shared" si="64"/>
        <v>0</v>
      </c>
      <c r="N100" s="11">
        <f t="shared" si="39"/>
        <v>0</v>
      </c>
      <c r="O100" s="11">
        <f t="shared" si="40"/>
        <v>0</v>
      </c>
      <c r="P100" s="11">
        <f t="shared" si="57"/>
        <v>0</v>
      </c>
      <c r="Q100" s="81">
        <f t="shared" si="41"/>
        <v>0</v>
      </c>
      <c r="R100" s="90">
        <f t="shared" si="42"/>
        <v>0</v>
      </c>
      <c r="S100" s="503">
        <f>(Exposure!BL101-1)*InputData!CH100+1</f>
        <v>1</v>
      </c>
      <c r="T100" s="89">
        <f t="shared" si="58"/>
        <v>0</v>
      </c>
      <c r="U100" s="10">
        <f t="shared" si="43"/>
        <v>0</v>
      </c>
      <c r="V100" s="10">
        <f t="shared" si="44"/>
        <v>0</v>
      </c>
      <c r="W100" s="91">
        <f t="shared" si="45"/>
        <v>0</v>
      </c>
      <c r="X100" s="81">
        <f t="shared" si="46"/>
        <v>0</v>
      </c>
      <c r="Y100" s="81">
        <f t="shared" si="59"/>
        <v>0</v>
      </c>
      <c r="Z100" s="81">
        <f t="shared" si="47"/>
        <v>1</v>
      </c>
      <c r="AA100" s="81">
        <f t="shared" si="48"/>
        <v>1</v>
      </c>
      <c r="AB100" s="82">
        <f t="shared" si="65"/>
        <v>0</v>
      </c>
      <c r="AC100" s="11">
        <f t="shared" si="66"/>
        <v>0</v>
      </c>
      <c r="AD100" s="81">
        <f t="shared" si="67"/>
        <v>0</v>
      </c>
      <c r="AE100" s="11">
        <f t="shared" si="49"/>
        <v>0</v>
      </c>
      <c r="AF100" s="11">
        <f t="shared" si="50"/>
        <v>0</v>
      </c>
      <c r="AG100" s="11">
        <f t="shared" si="60"/>
        <v>0</v>
      </c>
      <c r="AH100" s="81">
        <f t="shared" si="51"/>
        <v>0</v>
      </c>
      <c r="AI100" s="81">
        <f t="shared" si="52"/>
        <v>0</v>
      </c>
      <c r="AJ100" s="82">
        <f t="shared" si="53"/>
        <v>0</v>
      </c>
      <c r="AK100" s="117">
        <f t="shared" si="54"/>
        <v>0</v>
      </c>
      <c r="AL100" s="117">
        <f t="shared" si="55"/>
        <v>0</v>
      </c>
      <c r="AM100" s="57">
        <f>AK100*InputData!Q100</f>
        <v>0</v>
      </c>
      <c r="AN100" s="123">
        <f>AK100*LifeTable!G100*InputData!R100*EXP(-InputData!$BT$5*(B100-InputData!$B$1))</f>
        <v>0</v>
      </c>
      <c r="AO100" s="1026">
        <f>C100*(1-Q100)*LifeTable!G100</f>
        <v>0</v>
      </c>
      <c r="AP100" s="1027">
        <f>R100*LifeTable!G100</f>
        <v>0</v>
      </c>
      <c r="AQ100" s="1026">
        <f>T100*(1-AH100)*LifeTable!P100</f>
        <v>0</v>
      </c>
      <c r="AR100" s="708">
        <f>AI100*LifeTable!P100</f>
        <v>0</v>
      </c>
      <c r="AS100" s="1028">
        <f>(AQ100-AO100)*EXP(-InputData!$BT$6*(B100-InputData!$B$1))</f>
        <v>0</v>
      </c>
      <c r="AT100" s="58">
        <f>(AR100-AP100)*EXP(-InputData!$BT$6*(B100-InputData!$B$1))</f>
        <v>0</v>
      </c>
      <c r="AU100">
        <v>95</v>
      </c>
    </row>
    <row r="101" spans="1:47">
      <c r="A101" t="s">
        <v>13</v>
      </c>
      <c r="B101">
        <f t="shared" si="61"/>
        <v>193</v>
      </c>
      <c r="C101" s="80">
        <f>InputData!O101*InputData!BZ101</f>
        <v>0</v>
      </c>
      <c r="D101" s="81">
        <v>0</v>
      </c>
      <c r="E101" s="13">
        <f>InputData!P101*InputData!CE101</f>
        <v>0</v>
      </c>
      <c r="F101" s="90">
        <v>0</v>
      </c>
      <c r="G101" s="82">
        <f t="shared" si="36"/>
        <v>0</v>
      </c>
      <c r="H101" s="81">
        <f t="shared" si="56"/>
        <v>0</v>
      </c>
      <c r="I101" s="81">
        <f t="shared" si="37"/>
        <v>1</v>
      </c>
      <c r="J101" s="81">
        <f t="shared" si="38"/>
        <v>1</v>
      </c>
      <c r="K101" s="82">
        <f t="shared" si="62"/>
        <v>0</v>
      </c>
      <c r="L101" s="11">
        <f t="shared" si="63"/>
        <v>0</v>
      </c>
      <c r="M101" s="81">
        <f t="shared" si="64"/>
        <v>0</v>
      </c>
      <c r="N101" s="11">
        <f t="shared" si="39"/>
        <v>0</v>
      </c>
      <c r="O101" s="11">
        <f t="shared" si="40"/>
        <v>0</v>
      </c>
      <c r="P101" s="11">
        <f t="shared" si="57"/>
        <v>0</v>
      </c>
      <c r="Q101" s="81">
        <f>IF(ISERROR(0.5*(L101+L102)/P101),0,0.5*(L101+L102)/P101)</f>
        <v>0</v>
      </c>
      <c r="R101" s="90">
        <f t="shared" si="42"/>
        <v>0</v>
      </c>
      <c r="S101" s="503">
        <f>(Exposure!BL102-1)*InputData!CH101+1</f>
        <v>1</v>
      </c>
      <c r="T101" s="89">
        <f t="shared" si="58"/>
        <v>0</v>
      </c>
      <c r="U101" s="10">
        <f t="shared" si="43"/>
        <v>0</v>
      </c>
      <c r="V101" s="10">
        <f t="shared" si="44"/>
        <v>0</v>
      </c>
      <c r="W101" s="91">
        <f t="shared" si="45"/>
        <v>0</v>
      </c>
      <c r="X101" s="81">
        <f t="shared" si="46"/>
        <v>0</v>
      </c>
      <c r="Y101" s="81">
        <f t="shared" si="59"/>
        <v>0</v>
      </c>
      <c r="Z101" s="81">
        <f t="shared" si="47"/>
        <v>1</v>
      </c>
      <c r="AA101" s="81">
        <f t="shared" si="48"/>
        <v>1</v>
      </c>
      <c r="AB101" s="82">
        <f t="shared" si="65"/>
        <v>0</v>
      </c>
      <c r="AC101" s="11">
        <f t="shared" si="66"/>
        <v>0</v>
      </c>
      <c r="AD101" s="81">
        <f t="shared" si="67"/>
        <v>0</v>
      </c>
      <c r="AE101" s="11">
        <f t="shared" si="49"/>
        <v>0</v>
      </c>
      <c r="AF101" s="11">
        <f t="shared" si="50"/>
        <v>0</v>
      </c>
      <c r="AG101" s="11">
        <f t="shared" si="60"/>
        <v>0</v>
      </c>
      <c r="AH101" s="81">
        <f>IF(ISERROR(0.5*(AC101+AC102)/AG101),0,0.5*(AC101+AC102)/AG101)</f>
        <v>0</v>
      </c>
      <c r="AI101" s="81">
        <f t="shared" si="52"/>
        <v>0</v>
      </c>
      <c r="AJ101" s="82">
        <f t="shared" si="53"/>
        <v>0</v>
      </c>
      <c r="AK101" s="117">
        <f t="shared" si="54"/>
        <v>0</v>
      </c>
      <c r="AL101" s="117">
        <f t="shared" si="55"/>
        <v>0</v>
      </c>
      <c r="AM101" s="57">
        <f>AK101*InputData!Q101</f>
        <v>0</v>
      </c>
      <c r="AN101" s="123">
        <f>AK101*LifeTable!G101*InputData!R101*EXP(-InputData!$BT$5*(B101-InputData!$B$1))</f>
        <v>0</v>
      </c>
      <c r="AO101" s="1026">
        <f>C101*(1-Q101)*LifeTable!G101</f>
        <v>0</v>
      </c>
      <c r="AP101" s="1027">
        <f>R101*LifeTable!G101</f>
        <v>0</v>
      </c>
      <c r="AQ101" s="1026">
        <f>T101*(1-AH101)*LifeTable!P101</f>
        <v>0</v>
      </c>
      <c r="AR101" s="708">
        <f>AI101*LifeTable!P101</f>
        <v>0</v>
      </c>
      <c r="AS101" s="1028">
        <f>(AQ101-AO101)*EXP(-InputData!$BT$6*(B101-InputData!$B$1))</f>
        <v>0</v>
      </c>
      <c r="AT101" s="58">
        <f>(AR101-AP101)*EXP(-InputData!$BT$6*(B101-InputData!$B$1))</f>
        <v>0</v>
      </c>
      <c r="AU101">
        <v>96</v>
      </c>
    </row>
    <row r="102" spans="1:47">
      <c r="A102" t="s">
        <v>13</v>
      </c>
      <c r="B102">
        <f t="shared" si="61"/>
        <v>194</v>
      </c>
      <c r="C102" s="80">
        <f>InputData!O102*InputData!BZ102</f>
        <v>0</v>
      </c>
      <c r="D102" s="81">
        <v>0</v>
      </c>
      <c r="E102" s="13">
        <f>InputData!P102*InputData!CE102</f>
        <v>0</v>
      </c>
      <c r="F102" s="90">
        <v>0</v>
      </c>
      <c r="G102" s="82">
        <f t="shared" si="36"/>
        <v>0</v>
      </c>
      <c r="H102" s="81">
        <f t="shared" si="56"/>
        <v>0</v>
      </c>
      <c r="I102" s="81">
        <f t="shared" si="37"/>
        <v>1</v>
      </c>
      <c r="J102" s="81">
        <f t="shared" si="38"/>
        <v>1</v>
      </c>
      <c r="K102" s="82">
        <f t="shared" si="62"/>
        <v>0</v>
      </c>
      <c r="L102" s="11">
        <f t="shared" si="63"/>
        <v>0</v>
      </c>
      <c r="M102" s="81">
        <f t="shared" si="64"/>
        <v>0</v>
      </c>
      <c r="N102" s="11">
        <f t="shared" si="39"/>
        <v>0</v>
      </c>
      <c r="O102" s="11">
        <f t="shared" si="40"/>
        <v>0</v>
      </c>
      <c r="P102" s="11">
        <f t="shared" si="57"/>
        <v>0</v>
      </c>
      <c r="Q102" s="81">
        <f>IF(ISERROR(0.5*(L102+L103)/P102),0,0.5*(L102+L103)/P102)</f>
        <v>0</v>
      </c>
      <c r="R102" s="90">
        <f t="shared" si="42"/>
        <v>0</v>
      </c>
      <c r="S102" s="503">
        <f>(Exposure!BL103-1)*InputData!CH102+1</f>
        <v>1</v>
      </c>
      <c r="T102" s="89">
        <f t="shared" si="58"/>
        <v>0</v>
      </c>
      <c r="U102" s="10">
        <f t="shared" si="43"/>
        <v>0</v>
      </c>
      <c r="V102" s="10">
        <f t="shared" si="44"/>
        <v>0</v>
      </c>
      <c r="W102" s="91">
        <f t="shared" si="45"/>
        <v>0</v>
      </c>
      <c r="X102" s="81">
        <f t="shared" si="46"/>
        <v>0</v>
      </c>
      <c r="Y102" s="81">
        <f t="shared" si="59"/>
        <v>0</v>
      </c>
      <c r="Z102" s="81">
        <f t="shared" si="47"/>
        <v>1</v>
      </c>
      <c r="AA102" s="81">
        <f t="shared" si="48"/>
        <v>1</v>
      </c>
      <c r="AB102" s="82">
        <f t="shared" si="65"/>
        <v>0</v>
      </c>
      <c r="AC102" s="11">
        <f t="shared" si="66"/>
        <v>0</v>
      </c>
      <c r="AD102" s="81">
        <f t="shared" si="67"/>
        <v>0</v>
      </c>
      <c r="AE102" s="11">
        <f t="shared" si="49"/>
        <v>0</v>
      </c>
      <c r="AF102" s="11">
        <f t="shared" si="50"/>
        <v>0</v>
      </c>
      <c r="AG102" s="11">
        <f t="shared" si="60"/>
        <v>0</v>
      </c>
      <c r="AH102" s="81">
        <f>IF(ISERROR(0.5*(AC102+AC103)/AG102),0,0.5*(AC102+AC103)/AG102)</f>
        <v>0</v>
      </c>
      <c r="AI102" s="81">
        <f t="shared" si="52"/>
        <v>0</v>
      </c>
      <c r="AJ102" s="82">
        <f t="shared" si="53"/>
        <v>0</v>
      </c>
      <c r="AK102" s="117">
        <f t="shared" si="54"/>
        <v>0</v>
      </c>
      <c r="AL102" s="117">
        <f t="shared" si="55"/>
        <v>0</v>
      </c>
      <c r="AM102" s="57">
        <f>AK102*InputData!Q102</f>
        <v>0</v>
      </c>
      <c r="AN102" s="123">
        <f>AK102*LifeTable!G102*InputData!R102*EXP(-InputData!$BT$5*(B102-InputData!$B$1))</f>
        <v>0</v>
      </c>
      <c r="AO102" s="1026">
        <f>C102*(1-Q102)*LifeTable!G102</f>
        <v>0</v>
      </c>
      <c r="AP102" s="1027">
        <f>R102*LifeTable!G102</f>
        <v>0</v>
      </c>
      <c r="AQ102" s="1026">
        <f>T102*(1-AH102)*LifeTable!P102</f>
        <v>0</v>
      </c>
      <c r="AR102" s="708">
        <f>AI102*LifeTable!P102</f>
        <v>0</v>
      </c>
      <c r="AS102" s="1028">
        <f>(AQ102-AO102)*EXP(-InputData!$BT$6*(B102-InputData!$B$1))</f>
        <v>0</v>
      </c>
      <c r="AT102" s="58">
        <f>(AR102-AP102)*EXP(-InputData!$BT$6*(B102-InputData!$B$1))</f>
        <v>0</v>
      </c>
      <c r="AU102">
        <v>97</v>
      </c>
    </row>
    <row r="103" spans="1:47">
      <c r="A103" t="s">
        <v>13</v>
      </c>
      <c r="B103">
        <f t="shared" si="61"/>
        <v>195</v>
      </c>
      <c r="C103" s="80">
        <f>InputData!O103*InputData!BZ103</f>
        <v>0</v>
      </c>
      <c r="D103" s="81">
        <v>0</v>
      </c>
      <c r="E103" s="13">
        <f>InputData!P103*InputData!CE103</f>
        <v>0</v>
      </c>
      <c r="F103" s="90">
        <v>0</v>
      </c>
      <c r="G103" s="82">
        <f t="shared" si="36"/>
        <v>0</v>
      </c>
      <c r="H103" s="81">
        <f t="shared" si="56"/>
        <v>0</v>
      </c>
      <c r="I103" s="81">
        <f t="shared" si="37"/>
        <v>1</v>
      </c>
      <c r="J103" s="81">
        <f t="shared" si="38"/>
        <v>1</v>
      </c>
      <c r="K103" s="82">
        <f t="shared" si="62"/>
        <v>0</v>
      </c>
      <c r="L103" s="11">
        <f t="shared" si="63"/>
        <v>0</v>
      </c>
      <c r="M103" s="81">
        <f t="shared" si="64"/>
        <v>0</v>
      </c>
      <c r="N103" s="11">
        <f t="shared" si="39"/>
        <v>0</v>
      </c>
      <c r="O103" s="11">
        <f t="shared" si="40"/>
        <v>0</v>
      </c>
      <c r="P103" s="11">
        <f t="shared" si="57"/>
        <v>0</v>
      </c>
      <c r="Q103" s="81">
        <f>IF(ISERROR(0.5*(L103+L104)/P103),0,0.5*(L103+L104)/P103)</f>
        <v>0</v>
      </c>
      <c r="R103" s="90">
        <f t="shared" si="42"/>
        <v>0</v>
      </c>
      <c r="S103" s="503">
        <f>(Exposure!BL104-1)*InputData!CH103+1</f>
        <v>1</v>
      </c>
      <c r="T103" s="89">
        <f t="shared" si="58"/>
        <v>0</v>
      </c>
      <c r="U103" s="10">
        <f t="shared" si="43"/>
        <v>0</v>
      </c>
      <c r="V103" s="10">
        <f t="shared" si="44"/>
        <v>0</v>
      </c>
      <c r="W103" s="91">
        <f t="shared" si="45"/>
        <v>0</v>
      </c>
      <c r="X103" s="81">
        <f t="shared" si="46"/>
        <v>0</v>
      </c>
      <c r="Y103" s="81">
        <f t="shared" si="59"/>
        <v>0</v>
      </c>
      <c r="Z103" s="81">
        <f t="shared" si="47"/>
        <v>1</v>
      </c>
      <c r="AA103" s="81">
        <f t="shared" si="48"/>
        <v>1</v>
      </c>
      <c r="AB103" s="82">
        <f t="shared" si="65"/>
        <v>0</v>
      </c>
      <c r="AC103" s="11">
        <f t="shared" si="66"/>
        <v>0</v>
      </c>
      <c r="AD103" s="81">
        <f t="shared" si="67"/>
        <v>0</v>
      </c>
      <c r="AE103" s="11">
        <f t="shared" si="49"/>
        <v>0</v>
      </c>
      <c r="AF103" s="11">
        <f t="shared" si="50"/>
        <v>0</v>
      </c>
      <c r="AG103" s="11">
        <f t="shared" si="60"/>
        <v>0</v>
      </c>
      <c r="AH103" s="81">
        <f>IF(ISERROR(0.5*(AC103+AC104)/AG103),0,0.5*(AC103+AC104)/AG103)</f>
        <v>0</v>
      </c>
      <c r="AI103" s="81">
        <f t="shared" si="52"/>
        <v>0</v>
      </c>
      <c r="AJ103" s="82">
        <f t="shared" si="53"/>
        <v>0</v>
      </c>
      <c r="AK103" s="117">
        <f t="shared" si="54"/>
        <v>0</v>
      </c>
      <c r="AL103" s="117">
        <f t="shared" si="55"/>
        <v>0</v>
      </c>
      <c r="AM103" s="57">
        <f>AK103*InputData!Q103</f>
        <v>0</v>
      </c>
      <c r="AN103" s="123">
        <f>AK103*LifeTable!G103*InputData!R103*EXP(-InputData!$BT$5*(B103-InputData!$B$1))</f>
        <v>0</v>
      </c>
      <c r="AO103" s="1026">
        <f>C103*(1-Q103)*LifeTable!G103</f>
        <v>0</v>
      </c>
      <c r="AP103" s="1027">
        <f>R103*LifeTable!G103</f>
        <v>0</v>
      </c>
      <c r="AQ103" s="1026">
        <f>T103*(1-AH103)*LifeTable!P103</f>
        <v>0</v>
      </c>
      <c r="AR103" s="708">
        <f>AI103*LifeTable!P103</f>
        <v>0</v>
      </c>
      <c r="AS103" s="1028">
        <f>(AQ103-AO103)*EXP(-InputData!$BT$6*(B103-InputData!$B$1))</f>
        <v>0</v>
      </c>
      <c r="AT103" s="58">
        <f>(AR103-AP103)*EXP(-InputData!$BT$6*(B103-InputData!$B$1))</f>
        <v>0</v>
      </c>
      <c r="AU103">
        <v>98</v>
      </c>
    </row>
    <row r="104" spans="1:47">
      <c r="A104" t="s">
        <v>13</v>
      </c>
      <c r="B104">
        <f t="shared" si="61"/>
        <v>196</v>
      </c>
      <c r="C104" s="80">
        <f>InputData!O104*InputData!BZ104</f>
        <v>0</v>
      </c>
      <c r="D104" s="81">
        <v>0</v>
      </c>
      <c r="E104" s="13">
        <f>InputData!P104*InputData!CE104</f>
        <v>0</v>
      </c>
      <c r="F104" s="90">
        <v>0</v>
      </c>
      <c r="G104" s="82">
        <f t="shared" si="36"/>
        <v>0</v>
      </c>
      <c r="H104" s="81">
        <f t="shared" si="56"/>
        <v>0</v>
      </c>
      <c r="I104" s="81">
        <f t="shared" si="37"/>
        <v>1</v>
      </c>
      <c r="J104" s="81">
        <f t="shared" si="38"/>
        <v>1</v>
      </c>
      <c r="K104" s="82">
        <f t="shared" si="62"/>
        <v>0</v>
      </c>
      <c r="L104" s="11">
        <f t="shared" si="63"/>
        <v>0</v>
      </c>
      <c r="M104" s="81">
        <f t="shared" si="64"/>
        <v>0</v>
      </c>
      <c r="N104" s="11">
        <f t="shared" si="39"/>
        <v>0</v>
      </c>
      <c r="O104" s="11">
        <f t="shared" si="40"/>
        <v>0</v>
      </c>
      <c r="P104" s="11">
        <f t="shared" si="57"/>
        <v>0</v>
      </c>
      <c r="Q104" s="81">
        <f>IF(ISERROR(0.5*(L104+L105)/P104),0,0.5*(L104+L105)/P104)</f>
        <v>0</v>
      </c>
      <c r="R104" s="90">
        <f t="shared" si="42"/>
        <v>0</v>
      </c>
      <c r="S104" s="503">
        <f>(Exposure!BL105-1)*InputData!CH104+1</f>
        <v>1</v>
      </c>
      <c r="T104" s="89">
        <f t="shared" si="58"/>
        <v>0</v>
      </c>
      <c r="U104" s="10">
        <f t="shared" si="43"/>
        <v>0</v>
      </c>
      <c r="V104" s="10">
        <f t="shared" si="44"/>
        <v>0</v>
      </c>
      <c r="W104" s="91">
        <f t="shared" si="45"/>
        <v>0</v>
      </c>
      <c r="X104" s="81">
        <f t="shared" si="46"/>
        <v>0</v>
      </c>
      <c r="Y104" s="81">
        <f t="shared" si="59"/>
        <v>0</v>
      </c>
      <c r="Z104" s="81">
        <f t="shared" si="47"/>
        <v>1</v>
      </c>
      <c r="AA104" s="81">
        <f t="shared" si="48"/>
        <v>1</v>
      </c>
      <c r="AB104" s="82">
        <f t="shared" si="65"/>
        <v>0</v>
      </c>
      <c r="AC104" s="11">
        <f t="shared" si="66"/>
        <v>0</v>
      </c>
      <c r="AD104" s="81">
        <f t="shared" si="67"/>
        <v>0</v>
      </c>
      <c r="AE104" s="11">
        <f t="shared" si="49"/>
        <v>0</v>
      </c>
      <c r="AF104" s="11">
        <f t="shared" si="50"/>
        <v>0</v>
      </c>
      <c r="AG104" s="11">
        <f t="shared" si="60"/>
        <v>0</v>
      </c>
      <c r="AH104" s="81">
        <f>IF(ISERROR(0.5*(AC104+AC105)/AG104),0,0.5*(AC104+AC105)/AG104)</f>
        <v>0</v>
      </c>
      <c r="AI104" s="81">
        <f t="shared" si="52"/>
        <v>0</v>
      </c>
      <c r="AJ104" s="82">
        <f t="shared" si="53"/>
        <v>0</v>
      </c>
      <c r="AK104" s="117">
        <f t="shared" si="54"/>
        <v>0</v>
      </c>
      <c r="AL104" s="117">
        <f t="shared" si="55"/>
        <v>0</v>
      </c>
      <c r="AM104" s="57">
        <f>AK104*InputData!Q104</f>
        <v>0</v>
      </c>
      <c r="AN104" s="123">
        <f>AK104*LifeTable!G104*InputData!R104*EXP(-InputData!$BT$5*(B104-InputData!$B$1))</f>
        <v>0</v>
      </c>
      <c r="AO104" s="1026">
        <f>C104*(1-Q104)*LifeTable!G104</f>
        <v>0</v>
      </c>
      <c r="AP104" s="1027">
        <f>R104*LifeTable!G104</f>
        <v>0</v>
      </c>
      <c r="AQ104" s="1026">
        <f>T104*(1-AH104)*LifeTable!P104</f>
        <v>0</v>
      </c>
      <c r="AR104" s="708">
        <f>AI104*LifeTable!P104</f>
        <v>0</v>
      </c>
      <c r="AS104" s="1028">
        <f>(AQ104-AO104)*EXP(-InputData!$BT$6*(B104-InputData!$B$1))</f>
        <v>0</v>
      </c>
      <c r="AT104" s="58">
        <f>(AR104-AP104)*EXP(-InputData!$BT$6*(B104-InputData!$B$1))</f>
        <v>0</v>
      </c>
      <c r="AU104">
        <v>99</v>
      </c>
    </row>
    <row r="105" spans="1:47" ht="13.5" thickBot="1">
      <c r="A105" t="s">
        <v>13</v>
      </c>
      <c r="B105">
        <f t="shared" si="61"/>
        <v>197</v>
      </c>
      <c r="C105" s="578">
        <f>InputData!O105*InputData!BZ105</f>
        <v>0</v>
      </c>
      <c r="D105" s="93">
        <v>0</v>
      </c>
      <c r="E105" s="128">
        <f>InputData!P105*InputData!CE105</f>
        <v>0</v>
      </c>
      <c r="F105" s="95">
        <v>0</v>
      </c>
      <c r="G105" s="92">
        <f t="shared" si="36"/>
        <v>0</v>
      </c>
      <c r="H105" s="93">
        <f t="shared" si="56"/>
        <v>0</v>
      </c>
      <c r="I105" s="93">
        <f t="shared" si="37"/>
        <v>1</v>
      </c>
      <c r="J105" s="93">
        <f t="shared" si="38"/>
        <v>1</v>
      </c>
      <c r="K105" s="82">
        <f t="shared" si="62"/>
        <v>0</v>
      </c>
      <c r="L105" s="11">
        <f t="shared" si="63"/>
        <v>0</v>
      </c>
      <c r="M105" s="81">
        <f t="shared" si="64"/>
        <v>0</v>
      </c>
      <c r="N105" s="11">
        <f t="shared" si="39"/>
        <v>0</v>
      </c>
      <c r="O105" s="11">
        <f t="shared" si="40"/>
        <v>0</v>
      </c>
      <c r="Q105" s="81"/>
      <c r="R105" s="90"/>
      <c r="S105" s="504">
        <f>(Exposure!BL106-1)*InputData!CH105+1</f>
        <v>1</v>
      </c>
      <c r="T105" s="96">
        <f t="shared" si="58"/>
        <v>0</v>
      </c>
      <c r="U105" s="97">
        <f t="shared" si="43"/>
        <v>0</v>
      </c>
      <c r="V105" s="97">
        <f t="shared" si="44"/>
        <v>0</v>
      </c>
      <c r="W105" s="98">
        <f t="shared" si="45"/>
        <v>0</v>
      </c>
      <c r="X105" s="93">
        <f t="shared" si="46"/>
        <v>0</v>
      </c>
      <c r="Y105" s="93">
        <f t="shared" si="59"/>
        <v>0</v>
      </c>
      <c r="Z105" s="93">
        <f t="shared" si="47"/>
        <v>1</v>
      </c>
      <c r="AA105" s="93">
        <f t="shared" si="48"/>
        <v>1</v>
      </c>
      <c r="AB105" s="82">
        <f t="shared" si="65"/>
        <v>0</v>
      </c>
      <c r="AC105" s="11">
        <f t="shared" si="66"/>
        <v>0</v>
      </c>
      <c r="AD105" s="81">
        <f t="shared" si="67"/>
        <v>0</v>
      </c>
      <c r="AE105" s="11">
        <f t="shared" si="49"/>
        <v>0</v>
      </c>
      <c r="AF105" s="11">
        <f t="shared" si="50"/>
        <v>0</v>
      </c>
      <c r="AH105" s="81"/>
      <c r="AI105" s="81"/>
      <c r="AJ105" s="92">
        <f t="shared" si="53"/>
        <v>0</v>
      </c>
      <c r="AK105" s="131">
        <f t="shared" si="54"/>
        <v>0</v>
      </c>
      <c r="AL105" s="131">
        <f t="shared" si="55"/>
        <v>0</v>
      </c>
      <c r="AM105" s="111">
        <f>AK105*InputData!Q105</f>
        <v>0</v>
      </c>
      <c r="AN105" s="124">
        <f>AK105*LifeTable!G105*InputData!R105*EXP(-InputData!$BT$5*(B105-InputData!$B$1))</f>
        <v>0</v>
      </c>
      <c r="AO105" s="1029">
        <f>C105*(1-Q105)*LifeTable!G105</f>
        <v>0</v>
      </c>
      <c r="AP105" s="1030">
        <f>R105*LifeTable!G105</f>
        <v>0</v>
      </c>
      <c r="AQ105" s="1029">
        <f>T105*(1-AH105)*LifeTable!P105</f>
        <v>0</v>
      </c>
      <c r="AR105" s="1031">
        <f>AI105*LifeTable!P105</f>
        <v>0</v>
      </c>
      <c r="AS105" s="1032">
        <f>(AQ105-AO105)*EXP(-InputData!$BT$6*(B105-InputData!$B$1))</f>
        <v>0</v>
      </c>
      <c r="AT105" s="61">
        <f>(AR105-AP105)*EXP(-InputData!$BT$6*(B105-InputData!$B$1))</f>
        <v>0</v>
      </c>
      <c r="AU105">
        <v>100</v>
      </c>
    </row>
    <row r="106" spans="1:47">
      <c r="A106" t="s">
        <v>14</v>
      </c>
      <c r="B106">
        <f>InputData!$B$1</f>
        <v>97</v>
      </c>
      <c r="C106" s="606">
        <f>InputData!O106*InputData!BZ106</f>
        <v>6.0900000000000003E-2</v>
      </c>
      <c r="D106" s="575">
        <v>0</v>
      </c>
      <c r="E106" s="607">
        <f>InputData!P106*InputData!CE106</f>
        <v>0.52</v>
      </c>
      <c r="F106" s="604">
        <v>0</v>
      </c>
      <c r="G106" s="81">
        <f t="shared" si="36"/>
        <v>0.58089999999999997</v>
      </c>
      <c r="H106" s="81">
        <f t="shared" si="56"/>
        <v>0.45910000000000001</v>
      </c>
      <c r="I106" s="81">
        <f t="shared" si="37"/>
        <v>0.59452054797019438</v>
      </c>
      <c r="J106" s="81">
        <f t="shared" si="38"/>
        <v>0.94091732680426032</v>
      </c>
      <c r="K106" s="602">
        <v>1000</v>
      </c>
      <c r="L106" s="603">
        <v>0</v>
      </c>
      <c r="M106" s="603">
        <v>0</v>
      </c>
      <c r="N106" s="603">
        <f t="shared" si="39"/>
        <v>1000</v>
      </c>
      <c r="O106" s="603">
        <f t="shared" si="40"/>
        <v>1000</v>
      </c>
      <c r="P106" s="603">
        <f t="shared" si="57"/>
        <v>993.43357500199363</v>
      </c>
      <c r="Q106" s="575">
        <f>IF(ISERROR(0.5*(L106+L107)/P106),0,0.5*(L106+L107)/P106)</f>
        <v>2.312677181241567E-2</v>
      </c>
      <c r="R106" s="604">
        <f t="shared" ref="R106:R137" si="68">IF(ISERROR((M107-M106)/P106),0,(M107-M106)/P106)</f>
        <v>1.3219655874814221E-2</v>
      </c>
      <c r="S106" s="601">
        <f>(Exposure!BL107-1)*InputData!CH106+1</f>
        <v>0.93401175855163665</v>
      </c>
      <c r="T106" s="89">
        <f t="shared" si="58"/>
        <v>5.6881316095794672E-2</v>
      </c>
      <c r="U106" s="10">
        <f t="shared" si="43"/>
        <v>0</v>
      </c>
      <c r="V106" s="10">
        <f t="shared" si="44"/>
        <v>0.52</v>
      </c>
      <c r="W106" s="91">
        <f t="shared" si="45"/>
        <v>0</v>
      </c>
      <c r="X106" s="81">
        <f t="shared" si="46"/>
        <v>0.57688131609579474</v>
      </c>
      <c r="Y106" s="81">
        <f t="shared" si="59"/>
        <v>0.46311868390420535</v>
      </c>
      <c r="Z106" s="81">
        <f t="shared" si="47"/>
        <v>0.59452054797019438</v>
      </c>
      <c r="AA106" s="81">
        <f t="shared" si="48"/>
        <v>0.94470618413154239</v>
      </c>
      <c r="AB106" s="602">
        <f>K106</f>
        <v>1000</v>
      </c>
      <c r="AC106" s="603">
        <v>0</v>
      </c>
      <c r="AD106" s="603">
        <v>0</v>
      </c>
      <c r="AE106" s="603">
        <f t="shared" si="49"/>
        <v>1000</v>
      </c>
      <c r="AF106" s="603">
        <f t="shared" si="50"/>
        <v>1000</v>
      </c>
      <c r="AG106" s="603">
        <f t="shared" si="60"/>
        <v>993.85840005159707</v>
      </c>
      <c r="AH106" s="575">
        <f>IF(ISERROR(0.5*(AC106+AC107)/AG106),0,0.5*(AC106+AC107)/AG106)</f>
        <v>2.1638201160959627E-2</v>
      </c>
      <c r="AI106" s="604">
        <f t="shared" ref="AI106:AI137" si="69">IF(ISERROR((AD107-AD106)/AG106),0,(AD107-AD106)/AG106)</f>
        <v>1.2359104572812463E-2</v>
      </c>
      <c r="AJ106" s="81">
        <f t="shared" si="53"/>
        <v>-4.0186839042053307E-3</v>
      </c>
      <c r="AK106" s="117">
        <f>(AH106-Q106)</f>
        <v>-1.4885706514560434E-3</v>
      </c>
      <c r="AL106" s="117">
        <f t="shared" si="55"/>
        <v>-8.60551302001758E-4</v>
      </c>
      <c r="AM106" s="57">
        <f>AK106*InputData!Q106</f>
        <v>-1.1062723036718129E-4</v>
      </c>
      <c r="AN106" s="123">
        <f>AK106*LifeTable!G106*InputData!R106*EXP(-InputData!$BT$5*(B106-InputData!$B$1))</f>
        <v>-4856.4538724923341</v>
      </c>
      <c r="AO106" s="1021">
        <f>C106*(1-Q106)*LifeTable!G106</f>
        <v>338.32966333425861</v>
      </c>
      <c r="AP106" s="1022">
        <f>R106*LifeTable!G106</f>
        <v>75.180416318521608</v>
      </c>
      <c r="AQ106" s="1021">
        <f>T106*(1-AH106)*LifeTable!P106</f>
        <v>316.78802120711828</v>
      </c>
      <c r="AR106" s="1023">
        <f>AI106*LifeTable!P106</f>
        <v>70.353650149127574</v>
      </c>
      <c r="AS106" s="1024">
        <f>(AQ106-AO106)*EXP(-InputData!$BT$6*(B106-InputData!$B$1))</f>
        <v>-21.541642127140335</v>
      </c>
      <c r="AT106" s="1025">
        <f>(AR106-AP106)*EXP(-InputData!$BT$6*(B106-InputData!$B$1))</f>
        <v>-4.826766169394034</v>
      </c>
      <c r="AU106">
        <v>0</v>
      </c>
    </row>
    <row r="107" spans="1:47">
      <c r="A107" t="s">
        <v>14</v>
      </c>
      <c r="B107">
        <f t="shared" si="61"/>
        <v>98</v>
      </c>
      <c r="C107" s="80">
        <f>InputData!O107*InputData!BZ107</f>
        <v>6.4338544286466223E-2</v>
      </c>
      <c r="D107" s="81">
        <v>0</v>
      </c>
      <c r="E107" s="13">
        <f>InputData!P107*InputData!CE107</f>
        <v>0.53827349226250487</v>
      </c>
      <c r="F107" s="90">
        <v>0</v>
      </c>
      <c r="G107" s="81">
        <f t="shared" si="36"/>
        <v>0.60261203654897111</v>
      </c>
      <c r="H107" s="81">
        <f t="shared" si="56"/>
        <v>0.47393494797603863</v>
      </c>
      <c r="I107" s="81">
        <f t="shared" si="37"/>
        <v>0.58375524077722163</v>
      </c>
      <c r="J107" s="81">
        <f t="shared" si="38"/>
        <v>0.93768749704482035</v>
      </c>
      <c r="K107" s="82">
        <f t="shared" ref="K107:K170" si="70">IF($B107&gt;100,0,IF(H106&gt;0.0000000001,(2*(J106-I106)*(K106*(E106+D106+F106)+L106*D106)+K106*(J106*(H106-G106)+I106*(H106+G106)))/(2*H106),K106))</f>
        <v>940.91732680426026</v>
      </c>
      <c r="L107" s="11">
        <f t="shared" ref="L107:L170" si="71">IF($B107&gt;100,0,IF(H106&gt;0.0000000001,-((J106-I106)*(2*((E106+D106+F106)*(K106+L106)-G106*K106+F106*K106)-L106*G106)-L106*H106*(J106+I106))/(2*H106),L106))</f>
        <v>45.949823199726872</v>
      </c>
      <c r="M107" s="81">
        <f t="shared" ref="M107:M170" si="72">IF($B107&gt;100,0,IF(H106&gt;0.0000000001,((2*(L106*(E106+F106)+K106*F106)-G106*(K106+L106))*(J106-I106)-H106*(K106+L106)*(J106+I106)+2*H106*(K106+L106+M106))/(2*H106),M106))</f>
        <v>13.1328499960128</v>
      </c>
      <c r="N107" s="11">
        <f t="shared" si="39"/>
        <v>1000</v>
      </c>
      <c r="O107" s="11">
        <f t="shared" si="40"/>
        <v>986.86715000398715</v>
      </c>
      <c r="P107" s="11">
        <f t="shared" si="57"/>
        <v>970.59296525510013</v>
      </c>
      <c r="Q107" s="81">
        <f t="shared" ref="Q107:Q137" si="73">IF(ISERROR(0.5*(L107+L108)/P107),0,0.5*(L107+L108)/P107)</f>
        <v>6.0778408061993701E-2</v>
      </c>
      <c r="R107" s="90">
        <f t="shared" si="68"/>
        <v>3.3534520301431781E-2</v>
      </c>
      <c r="S107" s="120">
        <f>(Exposure!BL108-1)*InputData!CH107+1</f>
        <v>0.93401175855163665</v>
      </c>
      <c r="T107" s="89">
        <f t="shared" si="58"/>
        <v>6.009295689165467E-2</v>
      </c>
      <c r="U107" s="10">
        <f t="shared" si="43"/>
        <v>0</v>
      </c>
      <c r="V107" s="10">
        <f t="shared" si="44"/>
        <v>0.53827349226250487</v>
      </c>
      <c r="W107" s="91">
        <f t="shared" si="45"/>
        <v>0</v>
      </c>
      <c r="X107" s="81">
        <f t="shared" si="46"/>
        <v>0.5983664491541596</v>
      </c>
      <c r="Y107" s="81">
        <f t="shared" si="59"/>
        <v>0.4781805353708502</v>
      </c>
      <c r="Z107" s="81">
        <f t="shared" si="47"/>
        <v>0.58375524077722163</v>
      </c>
      <c r="AA107" s="81">
        <f t="shared" si="48"/>
        <v>0.94167699414929595</v>
      </c>
      <c r="AB107" s="82">
        <f t="shared" ref="AB107:AB170" si="74">IF($B107&gt;100,0,IF(Y106&gt;0.0000000001,(2*(AA106-Z106)*(AB106*(V106+U106+W106)+AC106*U106)+AB106*(AA106*(Y106-X106)+Z106*(Y106+X106)))/(2*Y106),AB106))</f>
        <v>944.70618413154227</v>
      </c>
      <c r="AC107" s="11">
        <f t="shared" ref="AC107:AC170" si="75">IF($B107&gt;100,0,IF(Y106&gt;0.0000000001,-((AA106-Z106)*(2*((V106+U106+W106)*(AB106+AC106)-X106*AB106+W106*AB106)-AC106*X106)-AC106*Y106*(AA106+Z106))/(2*Y106),AC106))</f>
        <v>43.010615971651887</v>
      </c>
      <c r="AD107" s="81">
        <f t="shared" ref="AD107:AD170" si="76">IF($B107&gt;100,0,IF(Y106&gt;0.0000000001,((2*(AC106*(V106+W106)+AB106*W106)-X106*(AB106+AC106))*(AA106-Z106)-Y106*(AB106+AC106)*(AA106+Z106)+2*Y106*(AB106+AC106+AD106))/(2*Y106),AD106))</f>
        <v>12.283199896805773</v>
      </c>
      <c r="AE107" s="11">
        <f t="shared" si="49"/>
        <v>999.99999999999989</v>
      </c>
      <c r="AF107" s="11">
        <f t="shared" si="50"/>
        <v>987.71680010319415</v>
      </c>
      <c r="AG107" s="11">
        <f t="shared" si="60"/>
        <v>972.46273410741333</v>
      </c>
      <c r="AH107" s="81">
        <f t="shared" ref="AH107:AH137" si="77">IF(ISERROR(0.5*(AC107+AC108)/AG107),0,0.5*(AC107+AC108)/AG107)</f>
        <v>5.6871693061620668E-2</v>
      </c>
      <c r="AI107" s="90">
        <f t="shared" si="69"/>
        <v>3.1372031977722786E-2</v>
      </c>
      <c r="AJ107" s="81">
        <f t="shared" si="53"/>
        <v>-4.2455873948115536E-3</v>
      </c>
      <c r="AK107" s="117">
        <f t="shared" si="54"/>
        <v>-3.906715000373033E-3</v>
      </c>
      <c r="AL107" s="117">
        <f t="shared" si="55"/>
        <v>-2.1624883237089942E-3</v>
      </c>
      <c r="AM107" s="57">
        <f>AK107*InputData!Q107</f>
        <v>-2.9033829190602752E-4</v>
      </c>
      <c r="AN107" s="123">
        <f>AK107*LifeTable!G107*InputData!R107*EXP(-InputData!$BT$5*(B107-InputData!$B$1))</f>
        <v>-8800.4063209076157</v>
      </c>
      <c r="AO107" s="1026">
        <f>C107*(1-Q107)*LifeTable!G107</f>
        <v>244.50845847567132</v>
      </c>
      <c r="AP107" s="1027">
        <f>R107*LifeTable!G107</f>
        <v>135.68963912170054</v>
      </c>
      <c r="AQ107" s="1026">
        <f>T107*(1-AH107)*LifeTable!P107</f>
        <v>230.40283712173661</v>
      </c>
      <c r="AR107" s="708">
        <f>AI107*LifeTable!P107</f>
        <v>127.53697665742203</v>
      </c>
      <c r="AS107" s="1028">
        <f>(AQ107-AO107)*EXP(-InputData!$BT$6*(B107-InputData!$B$1))</f>
        <v>-14.105621353934708</v>
      </c>
      <c r="AT107" s="58">
        <f>(AR107-AP107)*EXP(-InputData!$BT$6*(B107-InputData!$B$1))</f>
        <v>-8.1526624642785066</v>
      </c>
      <c r="AU107">
        <v>1</v>
      </c>
    </row>
    <row r="108" spans="1:47">
      <c r="A108" t="s">
        <v>14</v>
      </c>
      <c r="B108">
        <f t="shared" si="61"/>
        <v>99</v>
      </c>
      <c r="C108" s="80">
        <f>InputData!O108*InputData!BZ108</f>
        <v>6.7116265860277219E-2</v>
      </c>
      <c r="D108" s="81">
        <v>0</v>
      </c>
      <c r="E108" s="13">
        <f>InputData!P108*InputData!CE108</f>
        <v>0.55359563008171542</v>
      </c>
      <c r="F108" s="90">
        <v>0</v>
      </c>
      <c r="G108" s="81">
        <f t="shared" si="36"/>
        <v>0.62071189594199261</v>
      </c>
      <c r="H108" s="81">
        <f t="shared" si="56"/>
        <v>0.48647936422143823</v>
      </c>
      <c r="I108" s="81">
        <f t="shared" si="37"/>
        <v>0.5748790373844892</v>
      </c>
      <c r="J108" s="81">
        <f t="shared" si="38"/>
        <v>0.93508647638278863</v>
      </c>
      <c r="K108" s="82">
        <f t="shared" si="70"/>
        <v>882.28641309719012</v>
      </c>
      <c r="L108" s="11">
        <f t="shared" si="71"/>
        <v>72.032367409023038</v>
      </c>
      <c r="M108" s="81">
        <f t="shared" si="72"/>
        <v>45.681219493786827</v>
      </c>
      <c r="N108" s="11">
        <f t="shared" si="39"/>
        <v>1000</v>
      </c>
      <c r="O108" s="11">
        <f t="shared" si="40"/>
        <v>954.31878050621322</v>
      </c>
      <c r="P108" s="11">
        <f t="shared" si="57"/>
        <v>932.29416639251599</v>
      </c>
      <c r="Q108" s="81">
        <f t="shared" si="73"/>
        <v>8.4355256191831152E-2</v>
      </c>
      <c r="R108" s="90">
        <f t="shared" si="68"/>
        <v>4.7248207502833227E-2</v>
      </c>
      <c r="S108" s="120">
        <f>(Exposure!BL109-1)*InputData!CH108+1</f>
        <v>0.93401175855163665</v>
      </c>
      <c r="T108" s="89">
        <f t="shared" si="58"/>
        <v>6.2687381503576695E-2</v>
      </c>
      <c r="U108" s="10">
        <f t="shared" si="43"/>
        <v>0</v>
      </c>
      <c r="V108" s="10">
        <f t="shared" si="44"/>
        <v>0.55359563008171542</v>
      </c>
      <c r="W108" s="91">
        <f t="shared" si="45"/>
        <v>0</v>
      </c>
      <c r="X108" s="81">
        <f t="shared" si="46"/>
        <v>0.61628301158529208</v>
      </c>
      <c r="Y108" s="81">
        <f t="shared" si="59"/>
        <v>0.49090824857813875</v>
      </c>
      <c r="Z108" s="81">
        <f t="shared" si="47"/>
        <v>0.5748790373844892</v>
      </c>
      <c r="AA108" s="81">
        <f t="shared" si="48"/>
        <v>0.93923705067251106</v>
      </c>
      <c r="AB108" s="82">
        <f t="shared" si="74"/>
        <v>889.60807982724191</v>
      </c>
      <c r="AC108" s="11">
        <f t="shared" si="75"/>
        <v>67.600588284390597</v>
      </c>
      <c r="AD108" s="81">
        <f t="shared" si="76"/>
        <v>42.791331888367274</v>
      </c>
      <c r="AE108" s="11">
        <f t="shared" si="49"/>
        <v>999.99999999999977</v>
      </c>
      <c r="AF108" s="11">
        <f t="shared" si="50"/>
        <v>957.20866811163251</v>
      </c>
      <c r="AG108" s="11">
        <f t="shared" si="60"/>
        <v>936.50739327125882</v>
      </c>
      <c r="AH108" s="81">
        <f t="shared" si="77"/>
        <v>7.8938959065470743E-2</v>
      </c>
      <c r="AI108" s="90">
        <f t="shared" si="69"/>
        <v>4.4209527845932378E-2</v>
      </c>
      <c r="AJ108" s="81">
        <f t="shared" si="53"/>
        <v>-4.4288843567005243E-3</v>
      </c>
      <c r="AK108" s="117">
        <f t="shared" si="54"/>
        <v>-5.4162971263604087E-3</v>
      </c>
      <c r="AL108" s="117">
        <f t="shared" si="55"/>
        <v>-3.0386796569008487E-3</v>
      </c>
      <c r="AM108" s="57">
        <f>AK108*InputData!Q108</f>
        <v>-4.0252704790926658E-4</v>
      </c>
      <c r="AN108" s="123">
        <f>AK108*LifeTable!G108*InputData!R108*EXP(-InputData!$BT$5*(B108-InputData!$B$1))</f>
        <v>-8345.5422913034799</v>
      </c>
      <c r="AO108" s="1026">
        <f>C108*(1-Q108)*LifeTable!G108</f>
        <v>175.26665706631965</v>
      </c>
      <c r="AP108" s="1027">
        <f>R108*LifeTable!G108</f>
        <v>134.75033321230953</v>
      </c>
      <c r="AQ108" s="1026">
        <f>T108*(1-AH108)*LifeTable!P108</f>
        <v>166.56160271124651</v>
      </c>
      <c r="AR108" s="708">
        <f>AI108*LifeTable!P108</f>
        <v>127.53289711390696</v>
      </c>
      <c r="AS108" s="1028">
        <f>(AQ108-AO108)*EXP(-InputData!$BT$6*(B108-InputData!$B$1))</f>
        <v>-8.7050543550731447</v>
      </c>
      <c r="AT108" s="58">
        <f>(AR108-AP108)*EXP(-InputData!$BT$6*(B108-InputData!$B$1))</f>
        <v>-7.2174360984025725</v>
      </c>
      <c r="AU108">
        <v>2</v>
      </c>
    </row>
    <row r="109" spans="1:47">
      <c r="A109" t="s">
        <v>14</v>
      </c>
      <c r="B109">
        <f t="shared" si="61"/>
        <v>100</v>
      </c>
      <c r="C109" s="80">
        <f>InputData!O109*InputData!BZ109</f>
        <v>6.7214798456863623E-2</v>
      </c>
      <c r="D109" s="81">
        <v>0</v>
      </c>
      <c r="E109" s="13">
        <f>InputData!P109*InputData!CE109</f>
        <v>0.55380714450393542</v>
      </c>
      <c r="F109" s="90">
        <v>0</v>
      </c>
      <c r="G109" s="81">
        <f t="shared" si="36"/>
        <v>0.62102194296079904</v>
      </c>
      <c r="H109" s="81">
        <f t="shared" si="56"/>
        <v>0.4865923460470718</v>
      </c>
      <c r="I109" s="81">
        <f t="shared" si="37"/>
        <v>0.57475745503571385</v>
      </c>
      <c r="J109" s="81">
        <f t="shared" si="38"/>
        <v>0.93499434442331297</v>
      </c>
      <c r="K109" s="82">
        <f t="shared" si="70"/>
        <v>825.014093183461</v>
      </c>
      <c r="L109" s="11">
        <f t="shared" si="71"/>
        <v>85.255459095357665</v>
      </c>
      <c r="M109" s="81">
        <f t="shared" si="72"/>
        <v>89.730447721181349</v>
      </c>
      <c r="N109" s="11">
        <f t="shared" si="39"/>
        <v>1000</v>
      </c>
      <c r="O109" s="11">
        <f t="shared" si="40"/>
        <v>910.26955227881865</v>
      </c>
      <c r="P109" s="11">
        <f t="shared" si="57"/>
        <v>0</v>
      </c>
      <c r="Q109" s="81">
        <f t="shared" si="73"/>
        <v>0</v>
      </c>
      <c r="R109" s="90">
        <f t="shared" si="68"/>
        <v>0</v>
      </c>
      <c r="S109" s="120">
        <f>(Exposure!BL110-1)*InputData!CH109+1</f>
        <v>0.93401175855163665</v>
      </c>
      <c r="T109" s="89">
        <f t="shared" si="58"/>
        <v>6.2779412107389021E-2</v>
      </c>
      <c r="U109" s="10">
        <f t="shared" si="43"/>
        <v>0</v>
      </c>
      <c r="V109" s="10">
        <f t="shared" si="44"/>
        <v>0.55380714450393542</v>
      </c>
      <c r="W109" s="91">
        <f t="shared" si="45"/>
        <v>0</v>
      </c>
      <c r="X109" s="81">
        <f t="shared" si="46"/>
        <v>0.61658655661132444</v>
      </c>
      <c r="Y109" s="81">
        <f t="shared" si="59"/>
        <v>0.4910277323965464</v>
      </c>
      <c r="Z109" s="81">
        <f t="shared" si="47"/>
        <v>0.57475745503571385</v>
      </c>
      <c r="AA109" s="81">
        <f t="shared" si="48"/>
        <v>0.9391506160969888</v>
      </c>
      <c r="AB109" s="82">
        <f t="shared" si="74"/>
        <v>835.55286915137458</v>
      </c>
      <c r="AC109" s="11">
        <f t="shared" si="75"/>
        <v>80.253249279510598</v>
      </c>
      <c r="AD109" s="81">
        <f t="shared" si="76"/>
        <v>84.193881569114538</v>
      </c>
      <c r="AE109" s="11">
        <f t="shared" si="49"/>
        <v>999.99999999999966</v>
      </c>
      <c r="AF109" s="11">
        <f t="shared" si="50"/>
        <v>915.80611843088514</v>
      </c>
      <c r="AG109" s="11">
        <f t="shared" si="60"/>
        <v>0</v>
      </c>
      <c r="AH109" s="81">
        <f t="shared" si="77"/>
        <v>0</v>
      </c>
      <c r="AI109" s="90">
        <f t="shared" si="69"/>
        <v>0</v>
      </c>
      <c r="AJ109" s="81">
        <f t="shared" si="53"/>
        <v>-4.4353863494746015E-3</v>
      </c>
      <c r="AK109" s="117">
        <f t="shared" si="54"/>
        <v>0</v>
      </c>
      <c r="AL109" s="117">
        <f t="shared" si="55"/>
        <v>0</v>
      </c>
      <c r="AM109" s="57">
        <f>AK109*InputData!Q109</f>
        <v>0</v>
      </c>
      <c r="AN109" s="123">
        <f>AK109*LifeTable!G109*InputData!R109*EXP(-InputData!$BT$5*(B109-InputData!$B$1))</f>
        <v>0</v>
      </c>
      <c r="AO109" s="1026">
        <f>C109*(1-Q109)*LifeTable!G109</f>
        <v>373.465869477333</v>
      </c>
      <c r="AP109" s="1027">
        <f>R109*LifeTable!G109</f>
        <v>0</v>
      </c>
      <c r="AQ109" s="1026">
        <f>T109*(1-AH109)*LifeTable!P109</f>
        <v>354.52046718194811</v>
      </c>
      <c r="AR109" s="708">
        <f>AI109*LifeTable!P109</f>
        <v>0</v>
      </c>
      <c r="AS109" s="1028">
        <f>(AQ109-AO109)*EXP(-InputData!$BT$6*(B109-InputData!$B$1))</f>
        <v>-18.945402295384895</v>
      </c>
      <c r="AT109" s="58">
        <f>(AR109-AP109)*EXP(-InputData!$BT$6*(B109-InputData!$B$1))</f>
        <v>0</v>
      </c>
      <c r="AU109">
        <v>3</v>
      </c>
    </row>
    <row r="110" spans="1:47">
      <c r="A110" t="s">
        <v>14</v>
      </c>
      <c r="B110">
        <f t="shared" si="61"/>
        <v>101</v>
      </c>
      <c r="C110" s="80">
        <f>InputData!O110*InputData!BZ110</f>
        <v>0</v>
      </c>
      <c r="D110" s="81">
        <v>0</v>
      </c>
      <c r="E110" s="13">
        <f>InputData!P110*InputData!CE110</f>
        <v>0</v>
      </c>
      <c r="F110" s="90">
        <v>0</v>
      </c>
      <c r="G110" s="81">
        <f t="shared" si="36"/>
        <v>0</v>
      </c>
      <c r="H110" s="81">
        <f t="shared" si="56"/>
        <v>0</v>
      </c>
      <c r="I110" s="81">
        <f t="shared" si="37"/>
        <v>1</v>
      </c>
      <c r="J110" s="81">
        <f t="shared" si="38"/>
        <v>1</v>
      </c>
      <c r="K110" s="82">
        <f t="shared" si="70"/>
        <v>0</v>
      </c>
      <c r="L110" s="11">
        <f t="shared" si="71"/>
        <v>0</v>
      </c>
      <c r="M110" s="81">
        <f t="shared" si="72"/>
        <v>0</v>
      </c>
      <c r="N110" s="11">
        <f t="shared" si="39"/>
        <v>0</v>
      </c>
      <c r="O110" s="11">
        <f t="shared" si="40"/>
        <v>0</v>
      </c>
      <c r="P110" s="11">
        <f t="shared" si="57"/>
        <v>0</v>
      </c>
      <c r="Q110" s="81">
        <f t="shared" si="73"/>
        <v>0</v>
      </c>
      <c r="R110" s="90">
        <f t="shared" si="68"/>
        <v>0</v>
      </c>
      <c r="S110" s="120">
        <f>(Exposure!BL111-1)*InputData!CH110+1</f>
        <v>1</v>
      </c>
      <c r="T110" s="89">
        <f t="shared" si="58"/>
        <v>0</v>
      </c>
      <c r="U110" s="10">
        <f t="shared" si="43"/>
        <v>0</v>
      </c>
      <c r="V110" s="10">
        <f t="shared" si="44"/>
        <v>0</v>
      </c>
      <c r="W110" s="91">
        <f t="shared" si="45"/>
        <v>0</v>
      </c>
      <c r="X110" s="81">
        <f t="shared" si="46"/>
        <v>0</v>
      </c>
      <c r="Y110" s="81">
        <f t="shared" si="59"/>
        <v>0</v>
      </c>
      <c r="Z110" s="81">
        <f t="shared" si="47"/>
        <v>1</v>
      </c>
      <c r="AA110" s="81">
        <f t="shared" si="48"/>
        <v>1</v>
      </c>
      <c r="AB110" s="82">
        <f t="shared" si="74"/>
        <v>0</v>
      </c>
      <c r="AC110" s="11">
        <f t="shared" si="75"/>
        <v>0</v>
      </c>
      <c r="AD110" s="81">
        <f t="shared" si="76"/>
        <v>0</v>
      </c>
      <c r="AE110" s="11">
        <f t="shared" si="49"/>
        <v>0</v>
      </c>
      <c r="AF110" s="11">
        <f t="shared" si="50"/>
        <v>0</v>
      </c>
      <c r="AG110" s="11">
        <f t="shared" si="60"/>
        <v>0</v>
      </c>
      <c r="AH110" s="81">
        <f t="shared" si="77"/>
        <v>0</v>
      </c>
      <c r="AI110" s="90">
        <f t="shared" si="69"/>
        <v>0</v>
      </c>
      <c r="AJ110" s="81">
        <f t="shared" si="53"/>
        <v>0</v>
      </c>
      <c r="AK110" s="117">
        <f t="shared" si="54"/>
        <v>0</v>
      </c>
      <c r="AL110" s="117">
        <f t="shared" si="55"/>
        <v>0</v>
      </c>
      <c r="AM110" s="57">
        <f>AK110*InputData!Q110</f>
        <v>0</v>
      </c>
      <c r="AN110" s="123">
        <f>AK110*LifeTable!G110*InputData!R110*EXP(-InputData!$BT$5*(B110-InputData!$B$1))</f>
        <v>0</v>
      </c>
      <c r="AO110" s="1026">
        <f>C110*(1-Q110)*LifeTable!G110</f>
        <v>0</v>
      </c>
      <c r="AP110" s="1027">
        <f>R110*LifeTable!G110</f>
        <v>0</v>
      </c>
      <c r="AQ110" s="1026">
        <f>T110*(1-AH110)*LifeTable!P110</f>
        <v>0</v>
      </c>
      <c r="AR110" s="708">
        <f>AI110*LifeTable!P110</f>
        <v>0</v>
      </c>
      <c r="AS110" s="1028">
        <f>(AQ110-AO110)*EXP(-InputData!$BT$6*(B110-InputData!$B$1))</f>
        <v>0</v>
      </c>
      <c r="AT110" s="58">
        <f>(AR110-AP110)*EXP(-InputData!$BT$6*(B110-InputData!$B$1))</f>
        <v>0</v>
      </c>
      <c r="AU110">
        <v>4</v>
      </c>
    </row>
    <row r="111" spans="1:47">
      <c r="A111" t="s">
        <v>14</v>
      </c>
      <c r="B111">
        <f t="shared" si="61"/>
        <v>102</v>
      </c>
      <c r="C111" s="80">
        <f>InputData!O111*InputData!BZ111</f>
        <v>0</v>
      </c>
      <c r="D111" s="81">
        <v>0</v>
      </c>
      <c r="E111" s="13">
        <f>InputData!P111*InputData!CE111</f>
        <v>0</v>
      </c>
      <c r="F111" s="90">
        <v>0</v>
      </c>
      <c r="G111" s="81">
        <f t="shared" si="36"/>
        <v>0</v>
      </c>
      <c r="H111" s="81">
        <f t="shared" si="56"/>
        <v>0</v>
      </c>
      <c r="I111" s="81">
        <f t="shared" si="37"/>
        <v>1</v>
      </c>
      <c r="J111" s="81">
        <f t="shared" si="38"/>
        <v>1</v>
      </c>
      <c r="K111" s="82">
        <f t="shared" si="70"/>
        <v>0</v>
      </c>
      <c r="L111" s="11">
        <f t="shared" si="71"/>
        <v>0</v>
      </c>
      <c r="M111" s="81">
        <f t="shared" si="72"/>
        <v>0</v>
      </c>
      <c r="N111" s="11">
        <f t="shared" si="39"/>
        <v>0</v>
      </c>
      <c r="O111" s="11">
        <f t="shared" si="40"/>
        <v>0</v>
      </c>
      <c r="P111" s="11">
        <f t="shared" si="57"/>
        <v>0</v>
      </c>
      <c r="Q111" s="81">
        <f t="shared" si="73"/>
        <v>0</v>
      </c>
      <c r="R111" s="90">
        <f t="shared" si="68"/>
        <v>0</v>
      </c>
      <c r="S111" s="120">
        <f>(Exposure!BL112-1)*InputData!CH111+1</f>
        <v>1</v>
      </c>
      <c r="T111" s="89">
        <f t="shared" si="58"/>
        <v>0</v>
      </c>
      <c r="U111" s="10">
        <f t="shared" si="43"/>
        <v>0</v>
      </c>
      <c r="V111" s="10">
        <f t="shared" si="44"/>
        <v>0</v>
      </c>
      <c r="W111" s="91">
        <f t="shared" si="45"/>
        <v>0</v>
      </c>
      <c r="X111" s="81">
        <f t="shared" si="46"/>
        <v>0</v>
      </c>
      <c r="Y111" s="81">
        <f t="shared" si="59"/>
        <v>0</v>
      </c>
      <c r="Z111" s="81">
        <f t="shared" si="47"/>
        <v>1</v>
      </c>
      <c r="AA111" s="81">
        <f t="shared" si="48"/>
        <v>1</v>
      </c>
      <c r="AB111" s="82">
        <f t="shared" si="74"/>
        <v>0</v>
      </c>
      <c r="AC111" s="11">
        <f t="shared" si="75"/>
        <v>0</v>
      </c>
      <c r="AD111" s="81">
        <f t="shared" si="76"/>
        <v>0</v>
      </c>
      <c r="AE111" s="11">
        <f t="shared" si="49"/>
        <v>0</v>
      </c>
      <c r="AF111" s="11">
        <f t="shared" si="50"/>
        <v>0</v>
      </c>
      <c r="AG111" s="11">
        <f t="shared" si="60"/>
        <v>0</v>
      </c>
      <c r="AH111" s="81">
        <f t="shared" si="77"/>
        <v>0</v>
      </c>
      <c r="AI111" s="90">
        <f t="shared" si="69"/>
        <v>0</v>
      </c>
      <c r="AJ111" s="81">
        <f t="shared" si="53"/>
        <v>0</v>
      </c>
      <c r="AK111" s="117">
        <f t="shared" si="54"/>
        <v>0</v>
      </c>
      <c r="AL111" s="117">
        <f t="shared" si="55"/>
        <v>0</v>
      </c>
      <c r="AM111" s="57">
        <f>AK111*InputData!Q111</f>
        <v>0</v>
      </c>
      <c r="AN111" s="123">
        <f>AK111*LifeTable!G111*InputData!R111*EXP(-InputData!$BT$5*(B111-InputData!$B$1))</f>
        <v>0</v>
      </c>
      <c r="AO111" s="1026">
        <f>C111*(1-Q111)*LifeTable!G111</f>
        <v>0</v>
      </c>
      <c r="AP111" s="1027">
        <f>R111*LifeTable!G111</f>
        <v>0</v>
      </c>
      <c r="AQ111" s="1026">
        <f>T111*(1-AH111)*LifeTable!P111</f>
        <v>0</v>
      </c>
      <c r="AR111" s="708">
        <f>AI111*LifeTable!P111</f>
        <v>0</v>
      </c>
      <c r="AS111" s="1028">
        <f>(AQ111-AO111)*EXP(-InputData!$BT$6*(B111-InputData!$B$1))</f>
        <v>0</v>
      </c>
      <c r="AT111" s="58">
        <f>(AR111-AP111)*EXP(-InputData!$BT$6*(B111-InputData!$B$1))</f>
        <v>0</v>
      </c>
      <c r="AU111">
        <v>5</v>
      </c>
    </row>
    <row r="112" spans="1:47">
      <c r="A112" t="s">
        <v>14</v>
      </c>
      <c r="B112">
        <f t="shared" si="61"/>
        <v>103</v>
      </c>
      <c r="C112" s="80">
        <f>InputData!O112*InputData!BZ112</f>
        <v>0</v>
      </c>
      <c r="D112" s="81">
        <v>0</v>
      </c>
      <c r="E112" s="13">
        <f>InputData!P112*InputData!CE112</f>
        <v>0</v>
      </c>
      <c r="F112" s="90">
        <v>0</v>
      </c>
      <c r="G112" s="81">
        <f t="shared" si="36"/>
        <v>0</v>
      </c>
      <c r="H112" s="81">
        <f t="shared" si="56"/>
        <v>0</v>
      </c>
      <c r="I112" s="81">
        <f t="shared" si="37"/>
        <v>1</v>
      </c>
      <c r="J112" s="81">
        <f t="shared" si="38"/>
        <v>1</v>
      </c>
      <c r="K112" s="82">
        <f t="shared" si="70"/>
        <v>0</v>
      </c>
      <c r="L112" s="11">
        <f t="shared" si="71"/>
        <v>0</v>
      </c>
      <c r="M112" s="81">
        <f t="shared" si="72"/>
        <v>0</v>
      </c>
      <c r="N112" s="11">
        <f t="shared" si="39"/>
        <v>0</v>
      </c>
      <c r="O112" s="11">
        <f t="shared" si="40"/>
        <v>0</v>
      </c>
      <c r="P112" s="11">
        <f t="shared" si="57"/>
        <v>0</v>
      </c>
      <c r="Q112" s="81">
        <f t="shared" si="73"/>
        <v>0</v>
      </c>
      <c r="R112" s="90">
        <f t="shared" si="68"/>
        <v>0</v>
      </c>
      <c r="S112" s="120">
        <f>(Exposure!BL113-1)*InputData!CH112+1</f>
        <v>1</v>
      </c>
      <c r="T112" s="89">
        <f t="shared" si="58"/>
        <v>0</v>
      </c>
      <c r="U112" s="10">
        <f t="shared" si="43"/>
        <v>0</v>
      </c>
      <c r="V112" s="10">
        <f t="shared" si="44"/>
        <v>0</v>
      </c>
      <c r="W112" s="91">
        <f t="shared" si="45"/>
        <v>0</v>
      </c>
      <c r="X112" s="81">
        <f t="shared" si="46"/>
        <v>0</v>
      </c>
      <c r="Y112" s="81">
        <f t="shared" si="59"/>
        <v>0</v>
      </c>
      <c r="Z112" s="81">
        <f t="shared" si="47"/>
        <v>1</v>
      </c>
      <c r="AA112" s="81">
        <f t="shared" si="48"/>
        <v>1</v>
      </c>
      <c r="AB112" s="82">
        <f t="shared" si="74"/>
        <v>0</v>
      </c>
      <c r="AC112" s="11">
        <f t="shared" si="75"/>
        <v>0</v>
      </c>
      <c r="AD112" s="81">
        <f t="shared" si="76"/>
        <v>0</v>
      </c>
      <c r="AE112" s="11">
        <f t="shared" si="49"/>
        <v>0</v>
      </c>
      <c r="AF112" s="11">
        <f t="shared" si="50"/>
        <v>0</v>
      </c>
      <c r="AG112" s="11">
        <f t="shared" si="60"/>
        <v>0</v>
      </c>
      <c r="AH112" s="81">
        <f t="shared" si="77"/>
        <v>0</v>
      </c>
      <c r="AI112" s="90">
        <f t="shared" si="69"/>
        <v>0</v>
      </c>
      <c r="AJ112" s="81">
        <f t="shared" si="53"/>
        <v>0</v>
      </c>
      <c r="AK112" s="117">
        <f t="shared" si="54"/>
        <v>0</v>
      </c>
      <c r="AL112" s="117">
        <f t="shared" si="55"/>
        <v>0</v>
      </c>
      <c r="AM112" s="57">
        <f>AK112*InputData!Q112</f>
        <v>0</v>
      </c>
      <c r="AN112" s="123">
        <f>AK112*LifeTable!G112*InputData!R112*EXP(-InputData!$BT$5*(B112-InputData!$B$1))</f>
        <v>0</v>
      </c>
      <c r="AO112" s="1026">
        <f>C112*(1-Q112)*LifeTable!G112</f>
        <v>0</v>
      </c>
      <c r="AP112" s="1027">
        <f>R112*LifeTable!G112</f>
        <v>0</v>
      </c>
      <c r="AQ112" s="1026">
        <f>T112*(1-AH112)*LifeTable!P112</f>
        <v>0</v>
      </c>
      <c r="AR112" s="708">
        <f>AI112*LifeTable!P112</f>
        <v>0</v>
      </c>
      <c r="AS112" s="1028">
        <f>(AQ112-AO112)*EXP(-InputData!$BT$6*(B112-InputData!$B$1))</f>
        <v>0</v>
      </c>
      <c r="AT112" s="58">
        <f>(AR112-AP112)*EXP(-InputData!$BT$6*(B112-InputData!$B$1))</f>
        <v>0</v>
      </c>
      <c r="AU112">
        <v>6</v>
      </c>
    </row>
    <row r="113" spans="1:47">
      <c r="A113" t="s">
        <v>14</v>
      </c>
      <c r="B113">
        <f t="shared" si="61"/>
        <v>104</v>
      </c>
      <c r="C113" s="80">
        <f>InputData!O113*InputData!BZ113</f>
        <v>0</v>
      </c>
      <c r="D113" s="81">
        <v>0</v>
      </c>
      <c r="E113" s="13">
        <f>InputData!P113*InputData!CE113</f>
        <v>0</v>
      </c>
      <c r="F113" s="90">
        <v>0</v>
      </c>
      <c r="G113" s="81">
        <f t="shared" si="36"/>
        <v>0</v>
      </c>
      <c r="H113" s="81">
        <f t="shared" si="56"/>
        <v>0</v>
      </c>
      <c r="I113" s="81">
        <f t="shared" si="37"/>
        <v>1</v>
      </c>
      <c r="J113" s="81">
        <f t="shared" si="38"/>
        <v>1</v>
      </c>
      <c r="K113" s="82">
        <f t="shared" si="70"/>
        <v>0</v>
      </c>
      <c r="L113" s="11">
        <f t="shared" si="71"/>
        <v>0</v>
      </c>
      <c r="M113" s="81">
        <f t="shared" si="72"/>
        <v>0</v>
      </c>
      <c r="N113" s="11">
        <f t="shared" si="39"/>
        <v>0</v>
      </c>
      <c r="O113" s="11">
        <f t="shared" si="40"/>
        <v>0</v>
      </c>
      <c r="P113" s="11">
        <f t="shared" si="57"/>
        <v>0</v>
      </c>
      <c r="Q113" s="81">
        <f t="shared" si="73"/>
        <v>0</v>
      </c>
      <c r="R113" s="90">
        <f t="shared" si="68"/>
        <v>0</v>
      </c>
      <c r="S113" s="120">
        <f>(Exposure!BL114-1)*InputData!CH113+1</f>
        <v>1</v>
      </c>
      <c r="T113" s="89">
        <f t="shared" si="58"/>
        <v>0</v>
      </c>
      <c r="U113" s="10">
        <f t="shared" si="43"/>
        <v>0</v>
      </c>
      <c r="V113" s="10">
        <f t="shared" si="44"/>
        <v>0</v>
      </c>
      <c r="W113" s="91">
        <f t="shared" si="45"/>
        <v>0</v>
      </c>
      <c r="X113" s="81">
        <f t="shared" si="46"/>
        <v>0</v>
      </c>
      <c r="Y113" s="81">
        <f t="shared" si="59"/>
        <v>0</v>
      </c>
      <c r="Z113" s="81">
        <f t="shared" si="47"/>
        <v>1</v>
      </c>
      <c r="AA113" s="81">
        <f t="shared" si="48"/>
        <v>1</v>
      </c>
      <c r="AB113" s="82">
        <f t="shared" si="74"/>
        <v>0</v>
      </c>
      <c r="AC113" s="11">
        <f t="shared" si="75"/>
        <v>0</v>
      </c>
      <c r="AD113" s="81">
        <f t="shared" si="76"/>
        <v>0</v>
      </c>
      <c r="AE113" s="11">
        <f t="shared" si="49"/>
        <v>0</v>
      </c>
      <c r="AF113" s="11">
        <f t="shared" si="50"/>
        <v>0</v>
      </c>
      <c r="AG113" s="11">
        <f t="shared" si="60"/>
        <v>0</v>
      </c>
      <c r="AH113" s="81">
        <f t="shared" si="77"/>
        <v>0</v>
      </c>
      <c r="AI113" s="90">
        <f t="shared" si="69"/>
        <v>0</v>
      </c>
      <c r="AJ113" s="81">
        <f t="shared" si="53"/>
        <v>0</v>
      </c>
      <c r="AK113" s="117">
        <f t="shared" si="54"/>
        <v>0</v>
      </c>
      <c r="AL113" s="117">
        <f t="shared" si="55"/>
        <v>0</v>
      </c>
      <c r="AM113" s="57">
        <f>AK113*InputData!Q113</f>
        <v>0</v>
      </c>
      <c r="AN113" s="123">
        <f>AK113*LifeTable!G113*InputData!R113*EXP(-InputData!$BT$5*(B113-InputData!$B$1))</f>
        <v>0</v>
      </c>
      <c r="AO113" s="1026">
        <f>C113*(1-Q113)*LifeTable!G113</f>
        <v>0</v>
      </c>
      <c r="AP113" s="1027">
        <f>R113*LifeTable!G113</f>
        <v>0</v>
      </c>
      <c r="AQ113" s="1026">
        <f>T113*(1-AH113)*LifeTable!P113</f>
        <v>0</v>
      </c>
      <c r="AR113" s="708">
        <f>AI113*LifeTable!P113</f>
        <v>0</v>
      </c>
      <c r="AS113" s="1028">
        <f>(AQ113-AO113)*EXP(-InputData!$BT$6*(B113-InputData!$B$1))</f>
        <v>0</v>
      </c>
      <c r="AT113" s="58">
        <f>(AR113-AP113)*EXP(-InputData!$BT$6*(B113-InputData!$B$1))</f>
        <v>0</v>
      </c>
      <c r="AU113">
        <v>7</v>
      </c>
    </row>
    <row r="114" spans="1:47">
      <c r="A114" t="s">
        <v>14</v>
      </c>
      <c r="B114">
        <f t="shared" si="61"/>
        <v>105</v>
      </c>
      <c r="C114" s="80">
        <f>InputData!O114*InputData!BZ114</f>
        <v>0</v>
      </c>
      <c r="D114" s="81">
        <v>0</v>
      </c>
      <c r="E114" s="13">
        <f>InputData!P114*InputData!CE114</f>
        <v>0</v>
      </c>
      <c r="F114" s="90">
        <v>0</v>
      </c>
      <c r="G114" s="81">
        <f t="shared" si="36"/>
        <v>0</v>
      </c>
      <c r="H114" s="81">
        <f t="shared" si="56"/>
        <v>0</v>
      </c>
      <c r="I114" s="81">
        <f t="shared" si="37"/>
        <v>1</v>
      </c>
      <c r="J114" s="81">
        <f t="shared" si="38"/>
        <v>1</v>
      </c>
      <c r="K114" s="82">
        <f t="shared" si="70"/>
        <v>0</v>
      </c>
      <c r="L114" s="11">
        <f t="shared" si="71"/>
        <v>0</v>
      </c>
      <c r="M114" s="81">
        <f t="shared" si="72"/>
        <v>0</v>
      </c>
      <c r="N114" s="11">
        <f t="shared" si="39"/>
        <v>0</v>
      </c>
      <c r="O114" s="11">
        <f t="shared" si="40"/>
        <v>0</v>
      </c>
      <c r="P114" s="11">
        <f t="shared" si="57"/>
        <v>0</v>
      </c>
      <c r="Q114" s="81">
        <f t="shared" si="73"/>
        <v>0</v>
      </c>
      <c r="R114" s="90">
        <f t="shared" si="68"/>
        <v>0</v>
      </c>
      <c r="S114" s="120">
        <f>(Exposure!BL115-1)*InputData!CH114+1</f>
        <v>1</v>
      </c>
      <c r="T114" s="89">
        <f t="shared" si="58"/>
        <v>0</v>
      </c>
      <c r="U114" s="10">
        <f t="shared" si="43"/>
        <v>0</v>
      </c>
      <c r="V114" s="10">
        <f t="shared" si="44"/>
        <v>0</v>
      </c>
      <c r="W114" s="91">
        <f t="shared" si="45"/>
        <v>0</v>
      </c>
      <c r="X114" s="81">
        <f t="shared" si="46"/>
        <v>0</v>
      </c>
      <c r="Y114" s="81">
        <f t="shared" si="59"/>
        <v>0</v>
      </c>
      <c r="Z114" s="81">
        <f t="shared" si="47"/>
        <v>1</v>
      </c>
      <c r="AA114" s="81">
        <f t="shared" si="48"/>
        <v>1</v>
      </c>
      <c r="AB114" s="82">
        <f t="shared" si="74"/>
        <v>0</v>
      </c>
      <c r="AC114" s="11">
        <f t="shared" si="75"/>
        <v>0</v>
      </c>
      <c r="AD114" s="81">
        <f t="shared" si="76"/>
        <v>0</v>
      </c>
      <c r="AE114" s="11">
        <f t="shared" si="49"/>
        <v>0</v>
      </c>
      <c r="AF114" s="11">
        <f t="shared" si="50"/>
        <v>0</v>
      </c>
      <c r="AG114" s="11">
        <f t="shared" si="60"/>
        <v>0</v>
      </c>
      <c r="AH114" s="81">
        <f t="shared" si="77"/>
        <v>0</v>
      </c>
      <c r="AI114" s="90">
        <f t="shared" si="69"/>
        <v>0</v>
      </c>
      <c r="AJ114" s="81">
        <f t="shared" si="53"/>
        <v>0</v>
      </c>
      <c r="AK114" s="117">
        <f t="shared" si="54"/>
        <v>0</v>
      </c>
      <c r="AL114" s="117">
        <f t="shared" si="55"/>
        <v>0</v>
      </c>
      <c r="AM114" s="57">
        <f>AK114*InputData!Q114</f>
        <v>0</v>
      </c>
      <c r="AN114" s="123">
        <f>AK114*LifeTable!G114*InputData!R114*EXP(-InputData!$BT$5*(B114-InputData!$B$1))</f>
        <v>0</v>
      </c>
      <c r="AO114" s="1026">
        <f>C114*(1-Q114)*LifeTable!G114</f>
        <v>0</v>
      </c>
      <c r="AP114" s="1027">
        <f>R114*LifeTable!G114</f>
        <v>0</v>
      </c>
      <c r="AQ114" s="1026">
        <f>T114*(1-AH114)*LifeTable!P114</f>
        <v>0</v>
      </c>
      <c r="AR114" s="708">
        <f>AI114*LifeTable!P114</f>
        <v>0</v>
      </c>
      <c r="AS114" s="1028">
        <f>(AQ114-AO114)*EXP(-InputData!$BT$6*(B114-InputData!$B$1))</f>
        <v>0</v>
      </c>
      <c r="AT114" s="58">
        <f>(AR114-AP114)*EXP(-InputData!$BT$6*(B114-InputData!$B$1))</f>
        <v>0</v>
      </c>
      <c r="AU114">
        <v>8</v>
      </c>
    </row>
    <row r="115" spans="1:47">
      <c r="A115" t="s">
        <v>14</v>
      </c>
      <c r="B115">
        <f t="shared" si="61"/>
        <v>106</v>
      </c>
      <c r="C115" s="80">
        <f>InputData!O115*InputData!BZ115</f>
        <v>0</v>
      </c>
      <c r="D115" s="81">
        <v>0</v>
      </c>
      <c r="E115" s="13">
        <f>InputData!P115*InputData!CE115</f>
        <v>0</v>
      </c>
      <c r="F115" s="90">
        <v>0</v>
      </c>
      <c r="G115" s="81">
        <f t="shared" si="36"/>
        <v>0</v>
      </c>
      <c r="H115" s="81">
        <f t="shared" si="56"/>
        <v>0</v>
      </c>
      <c r="I115" s="81">
        <f t="shared" si="37"/>
        <v>1</v>
      </c>
      <c r="J115" s="81">
        <f t="shared" si="38"/>
        <v>1</v>
      </c>
      <c r="K115" s="82">
        <f t="shared" si="70"/>
        <v>0</v>
      </c>
      <c r="L115" s="11">
        <f t="shared" si="71"/>
        <v>0</v>
      </c>
      <c r="M115" s="81">
        <f t="shared" si="72"/>
        <v>0</v>
      </c>
      <c r="N115" s="11">
        <f t="shared" si="39"/>
        <v>0</v>
      </c>
      <c r="O115" s="11">
        <f t="shared" si="40"/>
        <v>0</v>
      </c>
      <c r="P115" s="11">
        <f t="shared" si="57"/>
        <v>0</v>
      </c>
      <c r="Q115" s="81">
        <f t="shared" si="73"/>
        <v>0</v>
      </c>
      <c r="R115" s="90">
        <f t="shared" si="68"/>
        <v>0</v>
      </c>
      <c r="S115" s="120">
        <f>(Exposure!BL116-1)*InputData!CH115+1</f>
        <v>1</v>
      </c>
      <c r="T115" s="89">
        <f t="shared" si="58"/>
        <v>0</v>
      </c>
      <c r="U115" s="10">
        <f t="shared" si="43"/>
        <v>0</v>
      </c>
      <c r="V115" s="10">
        <f t="shared" si="44"/>
        <v>0</v>
      </c>
      <c r="W115" s="91">
        <f t="shared" si="45"/>
        <v>0</v>
      </c>
      <c r="X115" s="81">
        <f t="shared" si="46"/>
        <v>0</v>
      </c>
      <c r="Y115" s="81">
        <f t="shared" si="59"/>
        <v>0</v>
      </c>
      <c r="Z115" s="81">
        <f t="shared" si="47"/>
        <v>1</v>
      </c>
      <c r="AA115" s="81">
        <f t="shared" si="48"/>
        <v>1</v>
      </c>
      <c r="AB115" s="82">
        <f t="shared" si="74"/>
        <v>0</v>
      </c>
      <c r="AC115" s="11">
        <f t="shared" si="75"/>
        <v>0</v>
      </c>
      <c r="AD115" s="81">
        <f t="shared" si="76"/>
        <v>0</v>
      </c>
      <c r="AE115" s="11">
        <f t="shared" si="49"/>
        <v>0</v>
      </c>
      <c r="AF115" s="11">
        <f t="shared" si="50"/>
        <v>0</v>
      </c>
      <c r="AG115" s="11">
        <f t="shared" si="60"/>
        <v>0</v>
      </c>
      <c r="AH115" s="81">
        <f t="shared" si="77"/>
        <v>0</v>
      </c>
      <c r="AI115" s="90">
        <f t="shared" si="69"/>
        <v>0</v>
      </c>
      <c r="AJ115" s="81">
        <f t="shared" si="53"/>
        <v>0</v>
      </c>
      <c r="AK115" s="117">
        <f t="shared" si="54"/>
        <v>0</v>
      </c>
      <c r="AL115" s="117">
        <f t="shared" si="55"/>
        <v>0</v>
      </c>
      <c r="AM115" s="57">
        <f>AK115*InputData!Q115</f>
        <v>0</v>
      </c>
      <c r="AN115" s="123">
        <f>AK115*LifeTable!G115*InputData!R115*EXP(-InputData!$BT$5*(B115-InputData!$B$1))</f>
        <v>0</v>
      </c>
      <c r="AO115" s="1026">
        <f>C115*(1-Q115)*LifeTable!G115</f>
        <v>0</v>
      </c>
      <c r="AP115" s="1027">
        <f>R115*LifeTable!G115</f>
        <v>0</v>
      </c>
      <c r="AQ115" s="1026">
        <f>T115*(1-AH115)*LifeTable!P115</f>
        <v>0</v>
      </c>
      <c r="AR115" s="708">
        <f>AI115*LifeTable!P115</f>
        <v>0</v>
      </c>
      <c r="AS115" s="1028">
        <f>(AQ115-AO115)*EXP(-InputData!$BT$6*(B115-InputData!$B$1))</f>
        <v>0</v>
      </c>
      <c r="AT115" s="58">
        <f>(AR115-AP115)*EXP(-InputData!$BT$6*(B115-InputData!$B$1))</f>
        <v>0</v>
      </c>
      <c r="AU115">
        <v>9</v>
      </c>
    </row>
    <row r="116" spans="1:47">
      <c r="A116" t="s">
        <v>14</v>
      </c>
      <c r="B116">
        <f t="shared" si="61"/>
        <v>107</v>
      </c>
      <c r="C116" s="80">
        <f>InputData!O116*InputData!BZ116</f>
        <v>0</v>
      </c>
      <c r="D116" s="81">
        <v>0</v>
      </c>
      <c r="E116" s="13">
        <f>InputData!P116*InputData!CE116</f>
        <v>0</v>
      </c>
      <c r="F116" s="90">
        <v>0</v>
      </c>
      <c r="G116" s="81">
        <f t="shared" si="36"/>
        <v>0</v>
      </c>
      <c r="H116" s="81">
        <f t="shared" si="56"/>
        <v>0</v>
      </c>
      <c r="I116" s="81">
        <f t="shared" si="37"/>
        <v>1</v>
      </c>
      <c r="J116" s="81">
        <f t="shared" si="38"/>
        <v>1</v>
      </c>
      <c r="K116" s="82">
        <f t="shared" si="70"/>
        <v>0</v>
      </c>
      <c r="L116" s="11">
        <f t="shared" si="71"/>
        <v>0</v>
      </c>
      <c r="M116" s="81">
        <f t="shared" si="72"/>
        <v>0</v>
      </c>
      <c r="N116" s="11">
        <f t="shared" si="39"/>
        <v>0</v>
      </c>
      <c r="O116" s="11">
        <f t="shared" si="40"/>
        <v>0</v>
      </c>
      <c r="P116" s="11">
        <f t="shared" si="57"/>
        <v>0</v>
      </c>
      <c r="Q116" s="81">
        <f t="shared" si="73"/>
        <v>0</v>
      </c>
      <c r="R116" s="90">
        <f t="shared" si="68"/>
        <v>0</v>
      </c>
      <c r="S116" s="120">
        <f>(Exposure!BL117-1)*InputData!CH116+1</f>
        <v>1</v>
      </c>
      <c r="T116" s="89">
        <f t="shared" si="58"/>
        <v>0</v>
      </c>
      <c r="U116" s="10">
        <f t="shared" si="43"/>
        <v>0</v>
      </c>
      <c r="V116" s="10">
        <f t="shared" si="44"/>
        <v>0</v>
      </c>
      <c r="W116" s="91">
        <f t="shared" si="45"/>
        <v>0</v>
      </c>
      <c r="X116" s="81">
        <f t="shared" si="46"/>
        <v>0</v>
      </c>
      <c r="Y116" s="81">
        <f t="shared" si="59"/>
        <v>0</v>
      </c>
      <c r="Z116" s="81">
        <f t="shared" si="47"/>
        <v>1</v>
      </c>
      <c r="AA116" s="81">
        <f t="shared" si="48"/>
        <v>1</v>
      </c>
      <c r="AB116" s="82">
        <f t="shared" si="74"/>
        <v>0</v>
      </c>
      <c r="AC116" s="11">
        <f t="shared" si="75"/>
        <v>0</v>
      </c>
      <c r="AD116" s="81">
        <f t="shared" si="76"/>
        <v>0</v>
      </c>
      <c r="AE116" s="11">
        <f t="shared" si="49"/>
        <v>0</v>
      </c>
      <c r="AF116" s="11">
        <f t="shared" si="50"/>
        <v>0</v>
      </c>
      <c r="AG116" s="11">
        <f t="shared" si="60"/>
        <v>0</v>
      </c>
      <c r="AH116" s="81">
        <f t="shared" si="77"/>
        <v>0</v>
      </c>
      <c r="AI116" s="90">
        <f t="shared" si="69"/>
        <v>0</v>
      </c>
      <c r="AJ116" s="81">
        <f t="shared" si="53"/>
        <v>0</v>
      </c>
      <c r="AK116" s="117">
        <f t="shared" si="54"/>
        <v>0</v>
      </c>
      <c r="AL116" s="117">
        <f t="shared" si="55"/>
        <v>0</v>
      </c>
      <c r="AM116" s="57">
        <f>AK116*InputData!Q116</f>
        <v>0</v>
      </c>
      <c r="AN116" s="123">
        <f>AK116*LifeTable!G116*InputData!R116*EXP(-InputData!$BT$5*(B116-InputData!$B$1))</f>
        <v>0</v>
      </c>
      <c r="AO116" s="1026">
        <f>C116*(1-Q116)*LifeTable!G116</f>
        <v>0</v>
      </c>
      <c r="AP116" s="1027">
        <f>R116*LifeTable!G116</f>
        <v>0</v>
      </c>
      <c r="AQ116" s="1026">
        <f>T116*(1-AH116)*LifeTable!P116</f>
        <v>0</v>
      </c>
      <c r="AR116" s="708">
        <f>AI116*LifeTable!P116</f>
        <v>0</v>
      </c>
      <c r="AS116" s="1028">
        <f>(AQ116-AO116)*EXP(-InputData!$BT$6*(B116-InputData!$B$1))</f>
        <v>0</v>
      </c>
      <c r="AT116" s="58">
        <f>(AR116-AP116)*EXP(-InputData!$BT$6*(B116-InputData!$B$1))</f>
        <v>0</v>
      </c>
      <c r="AU116">
        <v>10</v>
      </c>
    </row>
    <row r="117" spans="1:47">
      <c r="A117" t="s">
        <v>14</v>
      </c>
      <c r="B117">
        <f t="shared" si="61"/>
        <v>108</v>
      </c>
      <c r="C117" s="80">
        <f>InputData!O117*InputData!BZ117</f>
        <v>0</v>
      </c>
      <c r="D117" s="81">
        <v>0</v>
      </c>
      <c r="E117" s="13">
        <f>InputData!P117*InputData!CE117</f>
        <v>0</v>
      </c>
      <c r="F117" s="90">
        <v>0</v>
      </c>
      <c r="G117" s="81">
        <f t="shared" si="36"/>
        <v>0</v>
      </c>
      <c r="H117" s="81">
        <f t="shared" si="56"/>
        <v>0</v>
      </c>
      <c r="I117" s="81">
        <f t="shared" si="37"/>
        <v>1</v>
      </c>
      <c r="J117" s="81">
        <f t="shared" si="38"/>
        <v>1</v>
      </c>
      <c r="K117" s="82">
        <f t="shared" si="70"/>
        <v>0</v>
      </c>
      <c r="L117" s="11">
        <f t="shared" si="71"/>
        <v>0</v>
      </c>
      <c r="M117" s="81">
        <f t="shared" si="72"/>
        <v>0</v>
      </c>
      <c r="N117" s="11">
        <f t="shared" si="39"/>
        <v>0</v>
      </c>
      <c r="O117" s="11">
        <f t="shared" si="40"/>
        <v>0</v>
      </c>
      <c r="P117" s="11">
        <f t="shared" si="57"/>
        <v>0</v>
      </c>
      <c r="Q117" s="81">
        <f t="shared" si="73"/>
        <v>0</v>
      </c>
      <c r="R117" s="90">
        <f t="shared" si="68"/>
        <v>0</v>
      </c>
      <c r="S117" s="120">
        <f>(Exposure!BL118-1)*InputData!CH117+1</f>
        <v>1</v>
      </c>
      <c r="T117" s="89">
        <f t="shared" si="58"/>
        <v>0</v>
      </c>
      <c r="U117" s="10">
        <f t="shared" si="43"/>
        <v>0</v>
      </c>
      <c r="V117" s="10">
        <f t="shared" si="44"/>
        <v>0</v>
      </c>
      <c r="W117" s="91">
        <f t="shared" si="45"/>
        <v>0</v>
      </c>
      <c r="X117" s="81">
        <f t="shared" si="46"/>
        <v>0</v>
      </c>
      <c r="Y117" s="81">
        <f t="shared" si="59"/>
        <v>0</v>
      </c>
      <c r="Z117" s="81">
        <f t="shared" si="47"/>
        <v>1</v>
      </c>
      <c r="AA117" s="81">
        <f t="shared" si="48"/>
        <v>1</v>
      </c>
      <c r="AB117" s="82">
        <f t="shared" si="74"/>
        <v>0</v>
      </c>
      <c r="AC117" s="11">
        <f t="shared" si="75"/>
        <v>0</v>
      </c>
      <c r="AD117" s="81">
        <f t="shared" si="76"/>
        <v>0</v>
      </c>
      <c r="AE117" s="11">
        <f t="shared" si="49"/>
        <v>0</v>
      </c>
      <c r="AF117" s="11">
        <f t="shared" si="50"/>
        <v>0</v>
      </c>
      <c r="AG117" s="11">
        <f t="shared" si="60"/>
        <v>0</v>
      </c>
      <c r="AH117" s="81">
        <f t="shared" si="77"/>
        <v>0</v>
      </c>
      <c r="AI117" s="90">
        <f t="shared" si="69"/>
        <v>0</v>
      </c>
      <c r="AJ117" s="81">
        <f t="shared" si="53"/>
        <v>0</v>
      </c>
      <c r="AK117" s="117">
        <f t="shared" si="54"/>
        <v>0</v>
      </c>
      <c r="AL117" s="117">
        <f t="shared" si="55"/>
        <v>0</v>
      </c>
      <c r="AM117" s="57">
        <f>AK117*InputData!Q117</f>
        <v>0</v>
      </c>
      <c r="AN117" s="123">
        <f>AK117*LifeTable!G117*InputData!R117*EXP(-InputData!$BT$5*(B117-InputData!$B$1))</f>
        <v>0</v>
      </c>
      <c r="AO117" s="1026">
        <f>C117*(1-Q117)*LifeTable!G117</f>
        <v>0</v>
      </c>
      <c r="AP117" s="1027">
        <f>R117*LifeTable!G117</f>
        <v>0</v>
      </c>
      <c r="AQ117" s="1026">
        <f>T117*(1-AH117)*LifeTable!P117</f>
        <v>0</v>
      </c>
      <c r="AR117" s="708">
        <f>AI117*LifeTable!P117</f>
        <v>0</v>
      </c>
      <c r="AS117" s="1028">
        <f>(AQ117-AO117)*EXP(-InputData!$BT$6*(B117-InputData!$B$1))</f>
        <v>0</v>
      </c>
      <c r="AT117" s="58">
        <f>(AR117-AP117)*EXP(-InputData!$BT$6*(B117-InputData!$B$1))</f>
        <v>0</v>
      </c>
      <c r="AU117">
        <v>11</v>
      </c>
    </row>
    <row r="118" spans="1:47">
      <c r="A118" t="s">
        <v>14</v>
      </c>
      <c r="B118">
        <f t="shared" si="61"/>
        <v>109</v>
      </c>
      <c r="C118" s="80">
        <f>InputData!O118*InputData!BZ118</f>
        <v>0</v>
      </c>
      <c r="D118" s="81">
        <v>0</v>
      </c>
      <c r="E118" s="13">
        <f>InputData!P118*InputData!CE118</f>
        <v>0</v>
      </c>
      <c r="F118" s="90">
        <v>0</v>
      </c>
      <c r="G118" s="81">
        <f t="shared" si="36"/>
        <v>0</v>
      </c>
      <c r="H118" s="81">
        <f t="shared" si="56"/>
        <v>0</v>
      </c>
      <c r="I118" s="81">
        <f t="shared" si="37"/>
        <v>1</v>
      </c>
      <c r="J118" s="81">
        <f t="shared" si="38"/>
        <v>1</v>
      </c>
      <c r="K118" s="82">
        <f t="shared" si="70"/>
        <v>0</v>
      </c>
      <c r="L118" s="11">
        <f t="shared" si="71"/>
        <v>0</v>
      </c>
      <c r="M118" s="81">
        <f t="shared" si="72"/>
        <v>0</v>
      </c>
      <c r="N118" s="11">
        <f t="shared" si="39"/>
        <v>0</v>
      </c>
      <c r="O118" s="11">
        <f t="shared" si="40"/>
        <v>0</v>
      </c>
      <c r="P118" s="11">
        <f t="shared" si="57"/>
        <v>0</v>
      </c>
      <c r="Q118" s="81">
        <f t="shared" si="73"/>
        <v>0</v>
      </c>
      <c r="R118" s="90">
        <f t="shared" si="68"/>
        <v>0</v>
      </c>
      <c r="S118" s="120">
        <f>(Exposure!BL119-1)*InputData!CH118+1</f>
        <v>1</v>
      </c>
      <c r="T118" s="89">
        <f t="shared" si="58"/>
        <v>0</v>
      </c>
      <c r="U118" s="10">
        <f t="shared" si="43"/>
        <v>0</v>
      </c>
      <c r="V118" s="10">
        <f t="shared" si="44"/>
        <v>0</v>
      </c>
      <c r="W118" s="91">
        <f t="shared" si="45"/>
        <v>0</v>
      </c>
      <c r="X118" s="81">
        <f t="shared" si="46"/>
        <v>0</v>
      </c>
      <c r="Y118" s="81">
        <f t="shared" si="59"/>
        <v>0</v>
      </c>
      <c r="Z118" s="81">
        <f t="shared" si="47"/>
        <v>1</v>
      </c>
      <c r="AA118" s="81">
        <f t="shared" si="48"/>
        <v>1</v>
      </c>
      <c r="AB118" s="82">
        <f t="shared" si="74"/>
        <v>0</v>
      </c>
      <c r="AC118" s="11">
        <f t="shared" si="75"/>
        <v>0</v>
      </c>
      <c r="AD118" s="81">
        <f t="shared" si="76"/>
        <v>0</v>
      </c>
      <c r="AE118" s="11">
        <f t="shared" si="49"/>
        <v>0</v>
      </c>
      <c r="AF118" s="11">
        <f t="shared" si="50"/>
        <v>0</v>
      </c>
      <c r="AG118" s="11">
        <f t="shared" si="60"/>
        <v>0</v>
      </c>
      <c r="AH118" s="81">
        <f t="shared" si="77"/>
        <v>0</v>
      </c>
      <c r="AI118" s="90">
        <f t="shared" si="69"/>
        <v>0</v>
      </c>
      <c r="AJ118" s="81">
        <f t="shared" si="53"/>
        <v>0</v>
      </c>
      <c r="AK118" s="117">
        <f t="shared" si="54"/>
        <v>0</v>
      </c>
      <c r="AL118" s="117">
        <f t="shared" si="55"/>
        <v>0</v>
      </c>
      <c r="AM118" s="57">
        <f>AK118*InputData!Q118</f>
        <v>0</v>
      </c>
      <c r="AN118" s="123">
        <f>AK118*LifeTable!G118*InputData!R118*EXP(-InputData!$BT$5*(B118-InputData!$B$1))</f>
        <v>0</v>
      </c>
      <c r="AO118" s="1026">
        <f>C118*(1-Q118)*LifeTable!G118</f>
        <v>0</v>
      </c>
      <c r="AP118" s="1027">
        <f>R118*LifeTable!G118</f>
        <v>0</v>
      </c>
      <c r="AQ118" s="1026">
        <f>T118*(1-AH118)*LifeTable!P118</f>
        <v>0</v>
      </c>
      <c r="AR118" s="708">
        <f>AI118*LifeTable!P118</f>
        <v>0</v>
      </c>
      <c r="AS118" s="1028">
        <f>(AQ118-AO118)*EXP(-InputData!$BT$6*(B118-InputData!$B$1))</f>
        <v>0</v>
      </c>
      <c r="AT118" s="58">
        <f>(AR118-AP118)*EXP(-InputData!$BT$6*(B118-InputData!$B$1))</f>
        <v>0</v>
      </c>
      <c r="AU118">
        <v>12</v>
      </c>
    </row>
    <row r="119" spans="1:47">
      <c r="A119" t="s">
        <v>14</v>
      </c>
      <c r="B119">
        <f t="shared" si="61"/>
        <v>110</v>
      </c>
      <c r="C119" s="80">
        <f>InputData!O119*InputData!BZ119</f>
        <v>0</v>
      </c>
      <c r="D119" s="81">
        <v>0</v>
      </c>
      <c r="E119" s="13">
        <f>InputData!P119*InputData!CE119</f>
        <v>0</v>
      </c>
      <c r="F119" s="90">
        <v>0</v>
      </c>
      <c r="G119" s="81">
        <f t="shared" si="36"/>
        <v>0</v>
      </c>
      <c r="H119" s="81">
        <f t="shared" si="56"/>
        <v>0</v>
      </c>
      <c r="I119" s="81">
        <f t="shared" si="37"/>
        <v>1</v>
      </c>
      <c r="J119" s="81">
        <f t="shared" si="38"/>
        <v>1</v>
      </c>
      <c r="K119" s="82">
        <f t="shared" si="70"/>
        <v>0</v>
      </c>
      <c r="L119" s="11">
        <f t="shared" si="71"/>
        <v>0</v>
      </c>
      <c r="M119" s="81">
        <f t="shared" si="72"/>
        <v>0</v>
      </c>
      <c r="N119" s="11">
        <f t="shared" si="39"/>
        <v>0</v>
      </c>
      <c r="O119" s="11">
        <f t="shared" si="40"/>
        <v>0</v>
      </c>
      <c r="P119" s="11">
        <f t="shared" si="57"/>
        <v>0</v>
      </c>
      <c r="Q119" s="81">
        <f t="shared" si="73"/>
        <v>0</v>
      </c>
      <c r="R119" s="90">
        <f t="shared" si="68"/>
        <v>0</v>
      </c>
      <c r="S119" s="120">
        <f>(Exposure!BL120-1)*InputData!CH119+1</f>
        <v>1</v>
      </c>
      <c r="T119" s="89">
        <f t="shared" si="58"/>
        <v>0</v>
      </c>
      <c r="U119" s="10">
        <f t="shared" si="43"/>
        <v>0</v>
      </c>
      <c r="V119" s="10">
        <f t="shared" si="44"/>
        <v>0</v>
      </c>
      <c r="W119" s="91">
        <f t="shared" si="45"/>
        <v>0</v>
      </c>
      <c r="X119" s="81">
        <f t="shared" si="46"/>
        <v>0</v>
      </c>
      <c r="Y119" s="81">
        <f t="shared" si="59"/>
        <v>0</v>
      </c>
      <c r="Z119" s="81">
        <f t="shared" si="47"/>
        <v>1</v>
      </c>
      <c r="AA119" s="81">
        <f t="shared" si="48"/>
        <v>1</v>
      </c>
      <c r="AB119" s="82">
        <f t="shared" si="74"/>
        <v>0</v>
      </c>
      <c r="AC119" s="11">
        <f t="shared" si="75"/>
        <v>0</v>
      </c>
      <c r="AD119" s="81">
        <f t="shared" si="76"/>
        <v>0</v>
      </c>
      <c r="AE119" s="11">
        <f t="shared" si="49"/>
        <v>0</v>
      </c>
      <c r="AF119" s="11">
        <f t="shared" si="50"/>
        <v>0</v>
      </c>
      <c r="AG119" s="11">
        <f t="shared" si="60"/>
        <v>0</v>
      </c>
      <c r="AH119" s="81">
        <f t="shared" si="77"/>
        <v>0</v>
      </c>
      <c r="AI119" s="90">
        <f t="shared" si="69"/>
        <v>0</v>
      </c>
      <c r="AJ119" s="81">
        <f t="shared" si="53"/>
        <v>0</v>
      </c>
      <c r="AK119" s="117">
        <f t="shared" si="54"/>
        <v>0</v>
      </c>
      <c r="AL119" s="117">
        <f t="shared" si="55"/>
        <v>0</v>
      </c>
      <c r="AM119" s="57">
        <f>AK119*InputData!Q119</f>
        <v>0</v>
      </c>
      <c r="AN119" s="123">
        <f>AK119*LifeTable!G119*InputData!R119*EXP(-InputData!$BT$5*(B119-InputData!$B$1))</f>
        <v>0</v>
      </c>
      <c r="AO119" s="1026">
        <f>C119*(1-Q119)*LifeTable!G119</f>
        <v>0</v>
      </c>
      <c r="AP119" s="1027">
        <f>R119*LifeTable!G119</f>
        <v>0</v>
      </c>
      <c r="AQ119" s="1026">
        <f>T119*(1-AH119)*LifeTable!P119</f>
        <v>0</v>
      </c>
      <c r="AR119" s="708">
        <f>AI119*LifeTable!P119</f>
        <v>0</v>
      </c>
      <c r="AS119" s="1028">
        <f>(AQ119-AO119)*EXP(-InputData!$BT$6*(B119-InputData!$B$1))</f>
        <v>0</v>
      </c>
      <c r="AT119" s="58">
        <f>(AR119-AP119)*EXP(-InputData!$BT$6*(B119-InputData!$B$1))</f>
        <v>0</v>
      </c>
      <c r="AU119">
        <v>13</v>
      </c>
    </row>
    <row r="120" spans="1:47">
      <c r="A120" t="s">
        <v>14</v>
      </c>
      <c r="B120">
        <f t="shared" si="61"/>
        <v>111</v>
      </c>
      <c r="C120" s="80">
        <f>InputData!O120*InputData!BZ120</f>
        <v>0</v>
      </c>
      <c r="D120" s="81">
        <v>0</v>
      </c>
      <c r="E120" s="13">
        <f>InputData!P120*InputData!CE120</f>
        <v>0</v>
      </c>
      <c r="F120" s="90">
        <v>0</v>
      </c>
      <c r="G120" s="81">
        <f t="shared" si="36"/>
        <v>0</v>
      </c>
      <c r="H120" s="81">
        <f t="shared" si="56"/>
        <v>0</v>
      </c>
      <c r="I120" s="81">
        <f t="shared" si="37"/>
        <v>1</v>
      </c>
      <c r="J120" s="81">
        <f t="shared" si="38"/>
        <v>1</v>
      </c>
      <c r="K120" s="82">
        <f t="shared" si="70"/>
        <v>0</v>
      </c>
      <c r="L120" s="11">
        <f t="shared" si="71"/>
        <v>0</v>
      </c>
      <c r="M120" s="81">
        <f t="shared" si="72"/>
        <v>0</v>
      </c>
      <c r="N120" s="11">
        <f t="shared" si="39"/>
        <v>0</v>
      </c>
      <c r="O120" s="11">
        <f t="shared" si="40"/>
        <v>0</v>
      </c>
      <c r="P120" s="11">
        <f t="shared" si="57"/>
        <v>0</v>
      </c>
      <c r="Q120" s="81">
        <f t="shared" si="73"/>
        <v>0</v>
      </c>
      <c r="R120" s="90">
        <f t="shared" si="68"/>
        <v>0</v>
      </c>
      <c r="S120" s="120">
        <f>(Exposure!BL121-1)*InputData!CH120+1</f>
        <v>1</v>
      </c>
      <c r="T120" s="89">
        <f t="shared" si="58"/>
        <v>0</v>
      </c>
      <c r="U120" s="10">
        <f t="shared" si="43"/>
        <v>0</v>
      </c>
      <c r="V120" s="10">
        <f t="shared" si="44"/>
        <v>0</v>
      </c>
      <c r="W120" s="91">
        <f t="shared" si="45"/>
        <v>0</v>
      </c>
      <c r="X120" s="81">
        <f t="shared" si="46"/>
        <v>0</v>
      </c>
      <c r="Y120" s="81">
        <f t="shared" si="59"/>
        <v>0</v>
      </c>
      <c r="Z120" s="81">
        <f t="shared" si="47"/>
        <v>1</v>
      </c>
      <c r="AA120" s="81">
        <f t="shared" si="48"/>
        <v>1</v>
      </c>
      <c r="AB120" s="82">
        <f t="shared" si="74"/>
        <v>0</v>
      </c>
      <c r="AC120" s="11">
        <f t="shared" si="75"/>
        <v>0</v>
      </c>
      <c r="AD120" s="81">
        <f t="shared" si="76"/>
        <v>0</v>
      </c>
      <c r="AE120" s="11">
        <f t="shared" si="49"/>
        <v>0</v>
      </c>
      <c r="AF120" s="11">
        <f t="shared" si="50"/>
        <v>0</v>
      </c>
      <c r="AG120" s="11">
        <f t="shared" si="60"/>
        <v>0</v>
      </c>
      <c r="AH120" s="81">
        <f t="shared" si="77"/>
        <v>0</v>
      </c>
      <c r="AI120" s="90">
        <f t="shared" si="69"/>
        <v>0</v>
      </c>
      <c r="AJ120" s="81">
        <f t="shared" si="53"/>
        <v>0</v>
      </c>
      <c r="AK120" s="117">
        <f t="shared" si="54"/>
        <v>0</v>
      </c>
      <c r="AL120" s="117">
        <f t="shared" si="55"/>
        <v>0</v>
      </c>
      <c r="AM120" s="57">
        <f>AK120*InputData!Q120</f>
        <v>0</v>
      </c>
      <c r="AN120" s="123">
        <f>AK120*LifeTable!G120*InputData!R120*EXP(-InputData!$BT$5*(B120-InputData!$B$1))</f>
        <v>0</v>
      </c>
      <c r="AO120" s="1026">
        <f>C120*(1-Q120)*LifeTable!G120</f>
        <v>0</v>
      </c>
      <c r="AP120" s="1027">
        <f>R120*LifeTable!G120</f>
        <v>0</v>
      </c>
      <c r="AQ120" s="1026">
        <f>T120*(1-AH120)*LifeTable!P120</f>
        <v>0</v>
      </c>
      <c r="AR120" s="708">
        <f>AI120*LifeTable!P120</f>
        <v>0</v>
      </c>
      <c r="AS120" s="1028">
        <f>(AQ120-AO120)*EXP(-InputData!$BT$6*(B120-InputData!$B$1))</f>
        <v>0</v>
      </c>
      <c r="AT120" s="58">
        <f>(AR120-AP120)*EXP(-InputData!$BT$6*(B120-InputData!$B$1))</f>
        <v>0</v>
      </c>
      <c r="AU120">
        <v>14</v>
      </c>
    </row>
    <row r="121" spans="1:47">
      <c r="A121" t="s">
        <v>14</v>
      </c>
      <c r="B121">
        <f t="shared" si="61"/>
        <v>112</v>
      </c>
      <c r="C121" s="80">
        <f>InputData!O121*InputData!BZ121</f>
        <v>0</v>
      </c>
      <c r="D121" s="81">
        <v>0</v>
      </c>
      <c r="E121" s="13">
        <f>InputData!P121*InputData!CE121</f>
        <v>0</v>
      </c>
      <c r="F121" s="90">
        <v>0</v>
      </c>
      <c r="G121" s="81">
        <f t="shared" si="36"/>
        <v>0</v>
      </c>
      <c r="H121" s="81">
        <f t="shared" si="56"/>
        <v>0</v>
      </c>
      <c r="I121" s="81">
        <f t="shared" si="37"/>
        <v>1</v>
      </c>
      <c r="J121" s="81">
        <f t="shared" si="38"/>
        <v>1</v>
      </c>
      <c r="K121" s="82">
        <f t="shared" si="70"/>
        <v>0</v>
      </c>
      <c r="L121" s="11">
        <f t="shared" si="71"/>
        <v>0</v>
      </c>
      <c r="M121" s="81">
        <f t="shared" si="72"/>
        <v>0</v>
      </c>
      <c r="N121" s="11">
        <f t="shared" si="39"/>
        <v>0</v>
      </c>
      <c r="O121" s="11">
        <f t="shared" si="40"/>
        <v>0</v>
      </c>
      <c r="P121" s="11">
        <f t="shared" si="57"/>
        <v>0</v>
      </c>
      <c r="Q121" s="81">
        <f t="shared" si="73"/>
        <v>0</v>
      </c>
      <c r="R121" s="90">
        <f t="shared" si="68"/>
        <v>0</v>
      </c>
      <c r="S121" s="120">
        <f>(Exposure!BL122-1)*InputData!CH121+1</f>
        <v>1</v>
      </c>
      <c r="T121" s="89">
        <f t="shared" si="58"/>
        <v>0</v>
      </c>
      <c r="U121" s="10">
        <f t="shared" si="43"/>
        <v>0</v>
      </c>
      <c r="V121" s="10">
        <f t="shared" si="44"/>
        <v>0</v>
      </c>
      <c r="W121" s="91">
        <f t="shared" si="45"/>
        <v>0</v>
      </c>
      <c r="X121" s="81">
        <f t="shared" si="46"/>
        <v>0</v>
      </c>
      <c r="Y121" s="81">
        <f t="shared" si="59"/>
        <v>0</v>
      </c>
      <c r="Z121" s="81">
        <f t="shared" si="47"/>
        <v>1</v>
      </c>
      <c r="AA121" s="81">
        <f t="shared" si="48"/>
        <v>1</v>
      </c>
      <c r="AB121" s="82">
        <f t="shared" si="74"/>
        <v>0</v>
      </c>
      <c r="AC121" s="11">
        <f t="shared" si="75"/>
        <v>0</v>
      </c>
      <c r="AD121" s="81">
        <f t="shared" si="76"/>
        <v>0</v>
      </c>
      <c r="AE121" s="11">
        <f t="shared" si="49"/>
        <v>0</v>
      </c>
      <c r="AF121" s="11">
        <f t="shared" si="50"/>
        <v>0</v>
      </c>
      <c r="AG121" s="11">
        <f t="shared" si="60"/>
        <v>0</v>
      </c>
      <c r="AH121" s="81">
        <f t="shared" si="77"/>
        <v>0</v>
      </c>
      <c r="AI121" s="90">
        <f t="shared" si="69"/>
        <v>0</v>
      </c>
      <c r="AJ121" s="81">
        <f t="shared" si="53"/>
        <v>0</v>
      </c>
      <c r="AK121" s="117">
        <f t="shared" si="54"/>
        <v>0</v>
      </c>
      <c r="AL121" s="117">
        <f t="shared" si="55"/>
        <v>0</v>
      </c>
      <c r="AM121" s="57">
        <f>AK121*InputData!Q121</f>
        <v>0</v>
      </c>
      <c r="AN121" s="123">
        <f>AK121*LifeTable!G121*InputData!R121*EXP(-InputData!$BT$5*(B121-InputData!$B$1))</f>
        <v>0</v>
      </c>
      <c r="AO121" s="1026">
        <f>C121*(1-Q121)*LifeTable!G121</f>
        <v>0</v>
      </c>
      <c r="AP121" s="1027">
        <f>R121*LifeTable!G121</f>
        <v>0</v>
      </c>
      <c r="AQ121" s="1026">
        <f>T121*(1-AH121)*LifeTable!P121</f>
        <v>0</v>
      </c>
      <c r="AR121" s="708">
        <f>AI121*LifeTable!P121</f>
        <v>0</v>
      </c>
      <c r="AS121" s="1028">
        <f>(AQ121-AO121)*EXP(-InputData!$BT$6*(B121-InputData!$B$1))</f>
        <v>0</v>
      </c>
      <c r="AT121" s="58">
        <f>(AR121-AP121)*EXP(-InputData!$BT$6*(B121-InputData!$B$1))</f>
        <v>0</v>
      </c>
      <c r="AU121">
        <v>15</v>
      </c>
    </row>
    <row r="122" spans="1:47">
      <c r="A122" t="s">
        <v>14</v>
      </c>
      <c r="B122">
        <f t="shared" si="61"/>
        <v>113</v>
      </c>
      <c r="C122" s="80">
        <f>InputData!O122*InputData!BZ122</f>
        <v>0</v>
      </c>
      <c r="D122" s="81">
        <v>0</v>
      </c>
      <c r="E122" s="13">
        <f>InputData!P122*InputData!CE122</f>
        <v>0</v>
      </c>
      <c r="F122" s="90">
        <v>0</v>
      </c>
      <c r="G122" s="81">
        <f t="shared" si="36"/>
        <v>0</v>
      </c>
      <c r="H122" s="81">
        <f t="shared" si="56"/>
        <v>0</v>
      </c>
      <c r="I122" s="81">
        <f t="shared" si="37"/>
        <v>1</v>
      </c>
      <c r="J122" s="81">
        <f t="shared" si="38"/>
        <v>1</v>
      </c>
      <c r="K122" s="82">
        <f t="shared" si="70"/>
        <v>0</v>
      </c>
      <c r="L122" s="11">
        <f t="shared" si="71"/>
        <v>0</v>
      </c>
      <c r="M122" s="81">
        <f t="shared" si="72"/>
        <v>0</v>
      </c>
      <c r="N122" s="11">
        <f t="shared" si="39"/>
        <v>0</v>
      </c>
      <c r="O122" s="11">
        <f t="shared" si="40"/>
        <v>0</v>
      </c>
      <c r="P122" s="11">
        <f t="shared" si="57"/>
        <v>0</v>
      </c>
      <c r="Q122" s="81">
        <f t="shared" si="73"/>
        <v>0</v>
      </c>
      <c r="R122" s="90">
        <f t="shared" si="68"/>
        <v>0</v>
      </c>
      <c r="S122" s="120">
        <f>(Exposure!BL123-1)*InputData!CH122+1</f>
        <v>1</v>
      </c>
      <c r="T122" s="89">
        <f t="shared" si="58"/>
        <v>0</v>
      </c>
      <c r="U122" s="10">
        <f t="shared" si="43"/>
        <v>0</v>
      </c>
      <c r="V122" s="10">
        <f t="shared" si="44"/>
        <v>0</v>
      </c>
      <c r="W122" s="91">
        <f t="shared" si="45"/>
        <v>0</v>
      </c>
      <c r="X122" s="81">
        <f t="shared" si="46"/>
        <v>0</v>
      </c>
      <c r="Y122" s="81">
        <f t="shared" si="59"/>
        <v>0</v>
      </c>
      <c r="Z122" s="81">
        <f t="shared" si="47"/>
        <v>1</v>
      </c>
      <c r="AA122" s="81">
        <f t="shared" si="48"/>
        <v>1</v>
      </c>
      <c r="AB122" s="82">
        <f t="shared" si="74"/>
        <v>0</v>
      </c>
      <c r="AC122" s="11">
        <f t="shared" si="75"/>
        <v>0</v>
      </c>
      <c r="AD122" s="81">
        <f t="shared" si="76"/>
        <v>0</v>
      </c>
      <c r="AE122" s="11">
        <f t="shared" si="49"/>
        <v>0</v>
      </c>
      <c r="AF122" s="11">
        <f t="shared" si="50"/>
        <v>0</v>
      </c>
      <c r="AG122" s="11">
        <f t="shared" si="60"/>
        <v>0</v>
      </c>
      <c r="AH122" s="81">
        <f t="shared" si="77"/>
        <v>0</v>
      </c>
      <c r="AI122" s="90">
        <f t="shared" si="69"/>
        <v>0</v>
      </c>
      <c r="AJ122" s="81">
        <f t="shared" si="53"/>
        <v>0</v>
      </c>
      <c r="AK122" s="117">
        <f t="shared" si="54"/>
        <v>0</v>
      </c>
      <c r="AL122" s="117">
        <f t="shared" si="55"/>
        <v>0</v>
      </c>
      <c r="AM122" s="57">
        <f>AK122*InputData!Q122</f>
        <v>0</v>
      </c>
      <c r="AN122" s="123">
        <f>AK122*LifeTable!G122*InputData!R122*EXP(-InputData!$BT$5*(B122-InputData!$B$1))</f>
        <v>0</v>
      </c>
      <c r="AO122" s="1026">
        <f>C122*(1-Q122)*LifeTable!G122</f>
        <v>0</v>
      </c>
      <c r="AP122" s="1027">
        <f>R122*LifeTable!G122</f>
        <v>0</v>
      </c>
      <c r="AQ122" s="1026">
        <f>T122*(1-AH122)*LifeTable!P122</f>
        <v>0</v>
      </c>
      <c r="AR122" s="708">
        <f>AI122*LifeTable!P122</f>
        <v>0</v>
      </c>
      <c r="AS122" s="1028">
        <f>(AQ122-AO122)*EXP(-InputData!$BT$6*(B122-InputData!$B$1))</f>
        <v>0</v>
      </c>
      <c r="AT122" s="58">
        <f>(AR122-AP122)*EXP(-InputData!$BT$6*(B122-InputData!$B$1))</f>
        <v>0</v>
      </c>
      <c r="AU122">
        <v>16</v>
      </c>
    </row>
    <row r="123" spans="1:47">
      <c r="A123" t="s">
        <v>14</v>
      </c>
      <c r="B123">
        <f t="shared" si="61"/>
        <v>114</v>
      </c>
      <c r="C123" s="80">
        <f>InputData!O123*InputData!BZ123</f>
        <v>0</v>
      </c>
      <c r="D123" s="81">
        <v>0</v>
      </c>
      <c r="E123" s="13">
        <f>InputData!P123*InputData!CE123</f>
        <v>0</v>
      </c>
      <c r="F123" s="90">
        <v>0</v>
      </c>
      <c r="G123" s="81">
        <f t="shared" si="36"/>
        <v>0</v>
      </c>
      <c r="H123" s="81">
        <f t="shared" si="56"/>
        <v>0</v>
      </c>
      <c r="I123" s="81">
        <f t="shared" si="37"/>
        <v>1</v>
      </c>
      <c r="J123" s="81">
        <f t="shared" si="38"/>
        <v>1</v>
      </c>
      <c r="K123" s="82">
        <f t="shared" si="70"/>
        <v>0</v>
      </c>
      <c r="L123" s="11">
        <f t="shared" si="71"/>
        <v>0</v>
      </c>
      <c r="M123" s="81">
        <f t="shared" si="72"/>
        <v>0</v>
      </c>
      <c r="N123" s="11">
        <f t="shared" si="39"/>
        <v>0</v>
      </c>
      <c r="O123" s="11">
        <f t="shared" si="40"/>
        <v>0</v>
      </c>
      <c r="P123" s="11">
        <f t="shared" si="57"/>
        <v>0</v>
      </c>
      <c r="Q123" s="81">
        <f t="shared" si="73"/>
        <v>0</v>
      </c>
      <c r="R123" s="90">
        <f t="shared" si="68"/>
        <v>0</v>
      </c>
      <c r="S123" s="120">
        <f>(Exposure!BL124-1)*InputData!CH123+1</f>
        <v>1</v>
      </c>
      <c r="T123" s="89">
        <f t="shared" si="58"/>
        <v>0</v>
      </c>
      <c r="U123" s="10">
        <f t="shared" si="43"/>
        <v>0</v>
      </c>
      <c r="V123" s="10">
        <f t="shared" si="44"/>
        <v>0</v>
      </c>
      <c r="W123" s="91">
        <f t="shared" si="45"/>
        <v>0</v>
      </c>
      <c r="X123" s="81">
        <f t="shared" si="46"/>
        <v>0</v>
      </c>
      <c r="Y123" s="81">
        <f t="shared" si="59"/>
        <v>0</v>
      </c>
      <c r="Z123" s="81">
        <f t="shared" si="47"/>
        <v>1</v>
      </c>
      <c r="AA123" s="81">
        <f t="shared" si="48"/>
        <v>1</v>
      </c>
      <c r="AB123" s="82">
        <f t="shared" si="74"/>
        <v>0</v>
      </c>
      <c r="AC123" s="11">
        <f t="shared" si="75"/>
        <v>0</v>
      </c>
      <c r="AD123" s="81">
        <f t="shared" si="76"/>
        <v>0</v>
      </c>
      <c r="AE123" s="11">
        <f t="shared" si="49"/>
        <v>0</v>
      </c>
      <c r="AF123" s="11">
        <f t="shared" si="50"/>
        <v>0</v>
      </c>
      <c r="AG123" s="11">
        <f t="shared" si="60"/>
        <v>0</v>
      </c>
      <c r="AH123" s="81">
        <f t="shared" si="77"/>
        <v>0</v>
      </c>
      <c r="AI123" s="90">
        <f t="shared" si="69"/>
        <v>0</v>
      </c>
      <c r="AJ123" s="81">
        <f t="shared" si="53"/>
        <v>0</v>
      </c>
      <c r="AK123" s="117">
        <f t="shared" si="54"/>
        <v>0</v>
      </c>
      <c r="AL123" s="117">
        <f t="shared" si="55"/>
        <v>0</v>
      </c>
      <c r="AM123" s="57">
        <f>AK123*InputData!Q123</f>
        <v>0</v>
      </c>
      <c r="AN123" s="123">
        <f>AK123*LifeTable!G123*InputData!R123*EXP(-InputData!$BT$5*(B123-InputData!$B$1))</f>
        <v>0</v>
      </c>
      <c r="AO123" s="1026">
        <f>C123*(1-Q123)*LifeTable!G123</f>
        <v>0</v>
      </c>
      <c r="AP123" s="1027">
        <f>R123*LifeTable!G123</f>
        <v>0</v>
      </c>
      <c r="AQ123" s="1026">
        <f>T123*(1-AH123)*LifeTable!P123</f>
        <v>0</v>
      </c>
      <c r="AR123" s="708">
        <f>AI123*LifeTable!P123</f>
        <v>0</v>
      </c>
      <c r="AS123" s="1028">
        <f>(AQ123-AO123)*EXP(-InputData!$BT$6*(B123-InputData!$B$1))</f>
        <v>0</v>
      </c>
      <c r="AT123" s="58">
        <f>(AR123-AP123)*EXP(-InputData!$BT$6*(B123-InputData!$B$1))</f>
        <v>0</v>
      </c>
      <c r="AU123">
        <v>17</v>
      </c>
    </row>
    <row r="124" spans="1:47">
      <c r="A124" t="s">
        <v>14</v>
      </c>
      <c r="B124">
        <f t="shared" si="61"/>
        <v>115</v>
      </c>
      <c r="C124" s="80">
        <f>InputData!O124*InputData!BZ124</f>
        <v>0</v>
      </c>
      <c r="D124" s="81">
        <v>0</v>
      </c>
      <c r="E124" s="13">
        <f>InputData!P124*InputData!CE124</f>
        <v>0</v>
      </c>
      <c r="F124" s="90">
        <v>0</v>
      </c>
      <c r="G124" s="81">
        <f t="shared" si="36"/>
        <v>0</v>
      </c>
      <c r="H124" s="81">
        <f t="shared" si="56"/>
        <v>0</v>
      </c>
      <c r="I124" s="81">
        <f t="shared" si="37"/>
        <v>1</v>
      </c>
      <c r="J124" s="81">
        <f t="shared" si="38"/>
        <v>1</v>
      </c>
      <c r="K124" s="82">
        <f t="shared" si="70"/>
        <v>0</v>
      </c>
      <c r="L124" s="11">
        <f t="shared" si="71"/>
        <v>0</v>
      </c>
      <c r="M124" s="81">
        <f t="shared" si="72"/>
        <v>0</v>
      </c>
      <c r="N124" s="11">
        <f t="shared" si="39"/>
        <v>0</v>
      </c>
      <c r="O124" s="11">
        <f t="shared" si="40"/>
        <v>0</v>
      </c>
      <c r="P124" s="11">
        <f t="shared" si="57"/>
        <v>0</v>
      </c>
      <c r="Q124" s="81">
        <f t="shared" si="73"/>
        <v>0</v>
      </c>
      <c r="R124" s="90">
        <f t="shared" si="68"/>
        <v>0</v>
      </c>
      <c r="S124" s="120">
        <f>(Exposure!BL125-1)*InputData!CH124+1</f>
        <v>1</v>
      </c>
      <c r="T124" s="89">
        <f t="shared" si="58"/>
        <v>0</v>
      </c>
      <c r="U124" s="10">
        <f t="shared" si="43"/>
        <v>0</v>
      </c>
      <c r="V124" s="10">
        <f t="shared" si="44"/>
        <v>0</v>
      </c>
      <c r="W124" s="91">
        <f t="shared" si="45"/>
        <v>0</v>
      </c>
      <c r="X124" s="81">
        <f t="shared" si="46"/>
        <v>0</v>
      </c>
      <c r="Y124" s="81">
        <f t="shared" si="59"/>
        <v>0</v>
      </c>
      <c r="Z124" s="81">
        <f t="shared" si="47"/>
        <v>1</v>
      </c>
      <c r="AA124" s="81">
        <f t="shared" si="48"/>
        <v>1</v>
      </c>
      <c r="AB124" s="82">
        <f t="shared" si="74"/>
        <v>0</v>
      </c>
      <c r="AC124" s="11">
        <f t="shared" si="75"/>
        <v>0</v>
      </c>
      <c r="AD124" s="81">
        <f t="shared" si="76"/>
        <v>0</v>
      </c>
      <c r="AE124" s="11">
        <f t="shared" si="49"/>
        <v>0</v>
      </c>
      <c r="AF124" s="11">
        <f t="shared" si="50"/>
        <v>0</v>
      </c>
      <c r="AG124" s="11">
        <f t="shared" si="60"/>
        <v>0</v>
      </c>
      <c r="AH124" s="81">
        <f t="shared" si="77"/>
        <v>0</v>
      </c>
      <c r="AI124" s="90">
        <f t="shared" si="69"/>
        <v>0</v>
      </c>
      <c r="AJ124" s="81">
        <f t="shared" si="53"/>
        <v>0</v>
      </c>
      <c r="AK124" s="117">
        <f t="shared" si="54"/>
        <v>0</v>
      </c>
      <c r="AL124" s="117">
        <f t="shared" si="55"/>
        <v>0</v>
      </c>
      <c r="AM124" s="57">
        <f>AK124*InputData!Q124</f>
        <v>0</v>
      </c>
      <c r="AN124" s="123">
        <f>AK124*LifeTable!G124*InputData!R124*EXP(-InputData!$BT$5*(B124-InputData!$B$1))</f>
        <v>0</v>
      </c>
      <c r="AO124" s="1026">
        <f>C124*(1-Q124)*LifeTable!G124</f>
        <v>0</v>
      </c>
      <c r="AP124" s="1027">
        <f>R124*LifeTable!G124</f>
        <v>0</v>
      </c>
      <c r="AQ124" s="1026">
        <f>T124*(1-AH124)*LifeTable!P124</f>
        <v>0</v>
      </c>
      <c r="AR124" s="708">
        <f>AI124*LifeTable!P124</f>
        <v>0</v>
      </c>
      <c r="AS124" s="1028">
        <f>(AQ124-AO124)*EXP(-InputData!$BT$6*(B124-InputData!$B$1))</f>
        <v>0</v>
      </c>
      <c r="AT124" s="58">
        <f>(AR124-AP124)*EXP(-InputData!$BT$6*(B124-InputData!$B$1))</f>
        <v>0</v>
      </c>
      <c r="AU124">
        <v>18</v>
      </c>
    </row>
    <row r="125" spans="1:47">
      <c r="A125" t="s">
        <v>14</v>
      </c>
      <c r="B125">
        <f t="shared" si="61"/>
        <v>116</v>
      </c>
      <c r="C125" s="80">
        <f>InputData!O125*InputData!BZ125</f>
        <v>0</v>
      </c>
      <c r="D125" s="81">
        <v>0</v>
      </c>
      <c r="E125" s="13">
        <f>InputData!P125*InputData!CE125</f>
        <v>0</v>
      </c>
      <c r="F125" s="90">
        <v>0</v>
      </c>
      <c r="G125" s="81">
        <f t="shared" si="36"/>
        <v>0</v>
      </c>
      <c r="H125" s="81">
        <f t="shared" si="56"/>
        <v>0</v>
      </c>
      <c r="I125" s="81">
        <f t="shared" si="37"/>
        <v>1</v>
      </c>
      <c r="J125" s="81">
        <f t="shared" si="38"/>
        <v>1</v>
      </c>
      <c r="K125" s="82">
        <f t="shared" si="70"/>
        <v>0</v>
      </c>
      <c r="L125" s="11">
        <f t="shared" si="71"/>
        <v>0</v>
      </c>
      <c r="M125" s="81">
        <f t="shared" si="72"/>
        <v>0</v>
      </c>
      <c r="N125" s="11">
        <f t="shared" si="39"/>
        <v>0</v>
      </c>
      <c r="O125" s="11">
        <f t="shared" si="40"/>
        <v>0</v>
      </c>
      <c r="P125" s="11">
        <f t="shared" si="57"/>
        <v>0</v>
      </c>
      <c r="Q125" s="81">
        <f t="shared" si="73"/>
        <v>0</v>
      </c>
      <c r="R125" s="90">
        <f t="shared" si="68"/>
        <v>0</v>
      </c>
      <c r="S125" s="120">
        <f>(Exposure!BL126-1)*InputData!CH125+1</f>
        <v>1</v>
      </c>
      <c r="T125" s="89">
        <f t="shared" si="58"/>
        <v>0</v>
      </c>
      <c r="U125" s="10">
        <f t="shared" si="43"/>
        <v>0</v>
      </c>
      <c r="V125" s="10">
        <f t="shared" si="44"/>
        <v>0</v>
      </c>
      <c r="W125" s="91">
        <f t="shared" si="45"/>
        <v>0</v>
      </c>
      <c r="X125" s="81">
        <f t="shared" si="46"/>
        <v>0</v>
      </c>
      <c r="Y125" s="81">
        <f t="shared" si="59"/>
        <v>0</v>
      </c>
      <c r="Z125" s="81">
        <f t="shared" si="47"/>
        <v>1</v>
      </c>
      <c r="AA125" s="81">
        <f t="shared" si="48"/>
        <v>1</v>
      </c>
      <c r="AB125" s="82">
        <f t="shared" si="74"/>
        <v>0</v>
      </c>
      <c r="AC125" s="11">
        <f t="shared" si="75"/>
        <v>0</v>
      </c>
      <c r="AD125" s="81">
        <f t="shared" si="76"/>
        <v>0</v>
      </c>
      <c r="AE125" s="11">
        <f t="shared" si="49"/>
        <v>0</v>
      </c>
      <c r="AF125" s="11">
        <f t="shared" si="50"/>
        <v>0</v>
      </c>
      <c r="AG125" s="11">
        <f t="shared" si="60"/>
        <v>0</v>
      </c>
      <c r="AH125" s="81">
        <f t="shared" si="77"/>
        <v>0</v>
      </c>
      <c r="AI125" s="90">
        <f t="shared" si="69"/>
        <v>0</v>
      </c>
      <c r="AJ125" s="81">
        <f t="shared" si="53"/>
        <v>0</v>
      </c>
      <c r="AK125" s="117">
        <f t="shared" si="54"/>
        <v>0</v>
      </c>
      <c r="AL125" s="117">
        <f t="shared" si="55"/>
        <v>0</v>
      </c>
      <c r="AM125" s="57">
        <f>AK125*InputData!Q125</f>
        <v>0</v>
      </c>
      <c r="AN125" s="123">
        <f>AK125*LifeTable!G125*InputData!R125*EXP(-InputData!$BT$5*(B125-InputData!$B$1))</f>
        <v>0</v>
      </c>
      <c r="AO125" s="1026">
        <f>C125*(1-Q125)*LifeTable!G125</f>
        <v>0</v>
      </c>
      <c r="AP125" s="1027">
        <f>R125*LifeTable!G125</f>
        <v>0</v>
      </c>
      <c r="AQ125" s="1026">
        <f>T125*(1-AH125)*LifeTable!P125</f>
        <v>0</v>
      </c>
      <c r="AR125" s="708">
        <f>AI125*LifeTable!P125</f>
        <v>0</v>
      </c>
      <c r="AS125" s="1028">
        <f>(AQ125-AO125)*EXP(-InputData!$BT$6*(B125-InputData!$B$1))</f>
        <v>0</v>
      </c>
      <c r="AT125" s="58">
        <f>(AR125-AP125)*EXP(-InputData!$BT$6*(B125-InputData!$B$1))</f>
        <v>0</v>
      </c>
      <c r="AU125">
        <v>19</v>
      </c>
    </row>
    <row r="126" spans="1:47">
      <c r="A126" t="s">
        <v>14</v>
      </c>
      <c r="B126">
        <f t="shared" si="61"/>
        <v>117</v>
      </c>
      <c r="C126" s="80">
        <f>InputData!O126*InputData!BZ126</f>
        <v>0</v>
      </c>
      <c r="D126" s="81">
        <v>0</v>
      </c>
      <c r="E126" s="13">
        <f>InputData!P126*InputData!CE126</f>
        <v>0</v>
      </c>
      <c r="F126" s="90">
        <v>0</v>
      </c>
      <c r="G126" s="81">
        <f t="shared" si="36"/>
        <v>0</v>
      </c>
      <c r="H126" s="81">
        <f t="shared" si="56"/>
        <v>0</v>
      </c>
      <c r="I126" s="81">
        <f t="shared" si="37"/>
        <v>1</v>
      </c>
      <c r="J126" s="81">
        <f t="shared" si="38"/>
        <v>1</v>
      </c>
      <c r="K126" s="82">
        <f t="shared" si="70"/>
        <v>0</v>
      </c>
      <c r="L126" s="11">
        <f t="shared" si="71"/>
        <v>0</v>
      </c>
      <c r="M126" s="81">
        <f t="shared" si="72"/>
        <v>0</v>
      </c>
      <c r="N126" s="11">
        <f t="shared" si="39"/>
        <v>0</v>
      </c>
      <c r="O126" s="11">
        <f t="shared" si="40"/>
        <v>0</v>
      </c>
      <c r="P126" s="11">
        <f t="shared" si="57"/>
        <v>0</v>
      </c>
      <c r="Q126" s="81">
        <f t="shared" si="73"/>
        <v>0</v>
      </c>
      <c r="R126" s="90">
        <f t="shared" si="68"/>
        <v>0</v>
      </c>
      <c r="S126" s="120">
        <f>(Exposure!BL127-1)*InputData!CH126+1</f>
        <v>1</v>
      </c>
      <c r="T126" s="89">
        <f t="shared" si="58"/>
        <v>0</v>
      </c>
      <c r="U126" s="10">
        <f t="shared" si="43"/>
        <v>0</v>
      </c>
      <c r="V126" s="10">
        <f t="shared" si="44"/>
        <v>0</v>
      </c>
      <c r="W126" s="91">
        <f t="shared" si="45"/>
        <v>0</v>
      </c>
      <c r="X126" s="81">
        <f t="shared" si="46"/>
        <v>0</v>
      </c>
      <c r="Y126" s="81">
        <f t="shared" si="59"/>
        <v>0</v>
      </c>
      <c r="Z126" s="81">
        <f t="shared" si="47"/>
        <v>1</v>
      </c>
      <c r="AA126" s="81">
        <f t="shared" si="48"/>
        <v>1</v>
      </c>
      <c r="AB126" s="82">
        <f t="shared" si="74"/>
        <v>0</v>
      </c>
      <c r="AC126" s="11">
        <f t="shared" si="75"/>
        <v>0</v>
      </c>
      <c r="AD126" s="81">
        <f t="shared" si="76"/>
        <v>0</v>
      </c>
      <c r="AE126" s="11">
        <f t="shared" si="49"/>
        <v>0</v>
      </c>
      <c r="AF126" s="11">
        <f t="shared" si="50"/>
        <v>0</v>
      </c>
      <c r="AG126" s="11">
        <f t="shared" si="60"/>
        <v>0</v>
      </c>
      <c r="AH126" s="81">
        <f t="shared" si="77"/>
        <v>0</v>
      </c>
      <c r="AI126" s="90">
        <f t="shared" si="69"/>
        <v>0</v>
      </c>
      <c r="AJ126" s="81">
        <f t="shared" si="53"/>
        <v>0</v>
      </c>
      <c r="AK126" s="117">
        <f t="shared" si="54"/>
        <v>0</v>
      </c>
      <c r="AL126" s="117">
        <f t="shared" si="55"/>
        <v>0</v>
      </c>
      <c r="AM126" s="57">
        <f>AK126*InputData!Q126</f>
        <v>0</v>
      </c>
      <c r="AN126" s="123">
        <f>AK126*LifeTable!G126*InputData!R126*EXP(-InputData!$BT$5*(B126-InputData!$B$1))</f>
        <v>0</v>
      </c>
      <c r="AO126" s="1026">
        <f>C126*(1-Q126)*LifeTable!G126</f>
        <v>0</v>
      </c>
      <c r="AP126" s="1027">
        <f>R126*LifeTable!G126</f>
        <v>0</v>
      </c>
      <c r="AQ126" s="1026">
        <f>T126*(1-AH126)*LifeTable!P126</f>
        <v>0</v>
      </c>
      <c r="AR126" s="708">
        <f>AI126*LifeTable!P126</f>
        <v>0</v>
      </c>
      <c r="AS126" s="1028">
        <f>(AQ126-AO126)*EXP(-InputData!$BT$6*(B126-InputData!$B$1))</f>
        <v>0</v>
      </c>
      <c r="AT126" s="58">
        <f>(AR126-AP126)*EXP(-InputData!$BT$6*(B126-InputData!$B$1))</f>
        <v>0</v>
      </c>
      <c r="AU126">
        <v>20</v>
      </c>
    </row>
    <row r="127" spans="1:47">
      <c r="A127" t="s">
        <v>14</v>
      </c>
      <c r="B127">
        <f t="shared" si="61"/>
        <v>118</v>
      </c>
      <c r="C127" s="80">
        <f>InputData!O127*InputData!BZ127</f>
        <v>0</v>
      </c>
      <c r="D127" s="81">
        <v>0</v>
      </c>
      <c r="E127" s="13">
        <f>InputData!P127*InputData!CE127</f>
        <v>0</v>
      </c>
      <c r="F127" s="90">
        <v>0</v>
      </c>
      <c r="G127" s="81">
        <f t="shared" si="36"/>
        <v>0</v>
      </c>
      <c r="H127" s="81">
        <f t="shared" si="56"/>
        <v>0</v>
      </c>
      <c r="I127" s="81">
        <f t="shared" si="37"/>
        <v>1</v>
      </c>
      <c r="J127" s="81">
        <f t="shared" si="38"/>
        <v>1</v>
      </c>
      <c r="K127" s="82">
        <f t="shared" si="70"/>
        <v>0</v>
      </c>
      <c r="L127" s="11">
        <f t="shared" si="71"/>
        <v>0</v>
      </c>
      <c r="M127" s="81">
        <f t="shared" si="72"/>
        <v>0</v>
      </c>
      <c r="N127" s="11">
        <f t="shared" si="39"/>
        <v>0</v>
      </c>
      <c r="O127" s="11">
        <f t="shared" si="40"/>
        <v>0</v>
      </c>
      <c r="P127" s="11">
        <f t="shared" si="57"/>
        <v>0</v>
      </c>
      <c r="Q127" s="81">
        <f t="shared" si="73"/>
        <v>0</v>
      </c>
      <c r="R127" s="90">
        <f t="shared" si="68"/>
        <v>0</v>
      </c>
      <c r="S127" s="120">
        <f>(Exposure!BL128-1)*InputData!CH127+1</f>
        <v>1</v>
      </c>
      <c r="T127" s="89">
        <f t="shared" si="58"/>
        <v>0</v>
      </c>
      <c r="U127" s="10">
        <f t="shared" si="43"/>
        <v>0</v>
      </c>
      <c r="V127" s="10">
        <f t="shared" si="44"/>
        <v>0</v>
      </c>
      <c r="W127" s="91">
        <f t="shared" si="45"/>
        <v>0</v>
      </c>
      <c r="X127" s="81">
        <f t="shared" si="46"/>
        <v>0</v>
      </c>
      <c r="Y127" s="81">
        <f t="shared" si="59"/>
        <v>0</v>
      </c>
      <c r="Z127" s="81">
        <f t="shared" si="47"/>
        <v>1</v>
      </c>
      <c r="AA127" s="81">
        <f t="shared" si="48"/>
        <v>1</v>
      </c>
      <c r="AB127" s="82">
        <f t="shared" si="74"/>
        <v>0</v>
      </c>
      <c r="AC127" s="11">
        <f t="shared" si="75"/>
        <v>0</v>
      </c>
      <c r="AD127" s="81">
        <f t="shared" si="76"/>
        <v>0</v>
      </c>
      <c r="AE127" s="11">
        <f t="shared" si="49"/>
        <v>0</v>
      </c>
      <c r="AF127" s="11">
        <f t="shared" si="50"/>
        <v>0</v>
      </c>
      <c r="AG127" s="11">
        <f t="shared" si="60"/>
        <v>0</v>
      </c>
      <c r="AH127" s="81">
        <f t="shared" si="77"/>
        <v>0</v>
      </c>
      <c r="AI127" s="90">
        <f t="shared" si="69"/>
        <v>0</v>
      </c>
      <c r="AJ127" s="81">
        <f t="shared" si="53"/>
        <v>0</v>
      </c>
      <c r="AK127" s="117">
        <f t="shared" si="54"/>
        <v>0</v>
      </c>
      <c r="AL127" s="117">
        <f t="shared" si="55"/>
        <v>0</v>
      </c>
      <c r="AM127" s="57">
        <f>AK127*InputData!Q127</f>
        <v>0</v>
      </c>
      <c r="AN127" s="123">
        <f>AK127*LifeTable!G127*InputData!R127*EXP(-InputData!$BT$5*(B127-InputData!$B$1))</f>
        <v>0</v>
      </c>
      <c r="AO127" s="1026">
        <f>C127*(1-Q127)*LifeTable!G127</f>
        <v>0</v>
      </c>
      <c r="AP127" s="1027">
        <f>R127*LifeTable!G127</f>
        <v>0</v>
      </c>
      <c r="AQ127" s="1026">
        <f>T127*(1-AH127)*LifeTable!P127</f>
        <v>0</v>
      </c>
      <c r="AR127" s="708">
        <f>AI127*LifeTable!P127</f>
        <v>0</v>
      </c>
      <c r="AS127" s="1028">
        <f>(AQ127-AO127)*EXP(-InputData!$BT$6*(B127-InputData!$B$1))</f>
        <v>0</v>
      </c>
      <c r="AT127" s="58">
        <f>(AR127-AP127)*EXP(-InputData!$BT$6*(B127-InputData!$B$1))</f>
        <v>0</v>
      </c>
      <c r="AU127">
        <v>21</v>
      </c>
    </row>
    <row r="128" spans="1:47">
      <c r="A128" t="s">
        <v>14</v>
      </c>
      <c r="B128">
        <f t="shared" si="61"/>
        <v>119</v>
      </c>
      <c r="C128" s="80">
        <f>InputData!O128*InputData!BZ128</f>
        <v>0</v>
      </c>
      <c r="D128" s="81">
        <v>0</v>
      </c>
      <c r="E128" s="13">
        <f>InputData!P128*InputData!CE128</f>
        <v>0</v>
      </c>
      <c r="F128" s="90">
        <v>0</v>
      </c>
      <c r="G128" s="81">
        <f t="shared" si="36"/>
        <v>0</v>
      </c>
      <c r="H128" s="81">
        <f t="shared" si="56"/>
        <v>0</v>
      </c>
      <c r="I128" s="81">
        <f t="shared" si="37"/>
        <v>1</v>
      </c>
      <c r="J128" s="81">
        <f t="shared" si="38"/>
        <v>1</v>
      </c>
      <c r="K128" s="82">
        <f t="shared" si="70"/>
        <v>0</v>
      </c>
      <c r="L128" s="11">
        <f t="shared" si="71"/>
        <v>0</v>
      </c>
      <c r="M128" s="81">
        <f t="shared" si="72"/>
        <v>0</v>
      </c>
      <c r="N128" s="11">
        <f t="shared" si="39"/>
        <v>0</v>
      </c>
      <c r="O128" s="11">
        <f t="shared" si="40"/>
        <v>0</v>
      </c>
      <c r="P128" s="11">
        <f t="shared" si="57"/>
        <v>0</v>
      </c>
      <c r="Q128" s="81">
        <f t="shared" si="73"/>
        <v>0</v>
      </c>
      <c r="R128" s="90">
        <f t="shared" si="68"/>
        <v>0</v>
      </c>
      <c r="S128" s="120">
        <f>(Exposure!BL129-1)*InputData!CH128+1</f>
        <v>1</v>
      </c>
      <c r="T128" s="89">
        <f t="shared" si="58"/>
        <v>0</v>
      </c>
      <c r="U128" s="10">
        <f t="shared" si="43"/>
        <v>0</v>
      </c>
      <c r="V128" s="10">
        <f t="shared" si="44"/>
        <v>0</v>
      </c>
      <c r="W128" s="91">
        <f t="shared" si="45"/>
        <v>0</v>
      </c>
      <c r="X128" s="81">
        <f t="shared" si="46"/>
        <v>0</v>
      </c>
      <c r="Y128" s="81">
        <f t="shared" si="59"/>
        <v>0</v>
      </c>
      <c r="Z128" s="81">
        <f t="shared" si="47"/>
        <v>1</v>
      </c>
      <c r="AA128" s="81">
        <f t="shared" si="48"/>
        <v>1</v>
      </c>
      <c r="AB128" s="82">
        <f t="shared" si="74"/>
        <v>0</v>
      </c>
      <c r="AC128" s="11">
        <f t="shared" si="75"/>
        <v>0</v>
      </c>
      <c r="AD128" s="81">
        <f t="shared" si="76"/>
        <v>0</v>
      </c>
      <c r="AE128" s="11">
        <f t="shared" si="49"/>
        <v>0</v>
      </c>
      <c r="AF128" s="11">
        <f t="shared" si="50"/>
        <v>0</v>
      </c>
      <c r="AG128" s="11">
        <f t="shared" si="60"/>
        <v>0</v>
      </c>
      <c r="AH128" s="81">
        <f t="shared" si="77"/>
        <v>0</v>
      </c>
      <c r="AI128" s="90">
        <f t="shared" si="69"/>
        <v>0</v>
      </c>
      <c r="AJ128" s="81">
        <f t="shared" si="53"/>
        <v>0</v>
      </c>
      <c r="AK128" s="117">
        <f t="shared" si="54"/>
        <v>0</v>
      </c>
      <c r="AL128" s="117">
        <f t="shared" si="55"/>
        <v>0</v>
      </c>
      <c r="AM128" s="57">
        <f>AK128*InputData!Q128</f>
        <v>0</v>
      </c>
      <c r="AN128" s="123">
        <f>AK128*LifeTable!G128*InputData!R128*EXP(-InputData!$BT$5*(B128-InputData!$B$1))</f>
        <v>0</v>
      </c>
      <c r="AO128" s="1026">
        <f>C128*(1-Q128)*LifeTable!G128</f>
        <v>0</v>
      </c>
      <c r="AP128" s="1027">
        <f>R128*LifeTable!G128</f>
        <v>0</v>
      </c>
      <c r="AQ128" s="1026">
        <f>T128*(1-AH128)*LifeTable!P128</f>
        <v>0</v>
      </c>
      <c r="AR128" s="708">
        <f>AI128*LifeTable!P128</f>
        <v>0</v>
      </c>
      <c r="AS128" s="1028">
        <f>(AQ128-AO128)*EXP(-InputData!$BT$6*(B128-InputData!$B$1))</f>
        <v>0</v>
      </c>
      <c r="AT128" s="58">
        <f>(AR128-AP128)*EXP(-InputData!$BT$6*(B128-InputData!$B$1))</f>
        <v>0</v>
      </c>
      <c r="AU128">
        <v>22</v>
      </c>
    </row>
    <row r="129" spans="1:47">
      <c r="A129" t="s">
        <v>14</v>
      </c>
      <c r="B129">
        <f t="shared" si="61"/>
        <v>120</v>
      </c>
      <c r="C129" s="80">
        <f>InputData!O129*InputData!BZ129</f>
        <v>0</v>
      </c>
      <c r="D129" s="81">
        <v>0</v>
      </c>
      <c r="E129" s="13">
        <f>InputData!P129*InputData!CE129</f>
        <v>0</v>
      </c>
      <c r="F129" s="90">
        <v>0</v>
      </c>
      <c r="G129" s="81">
        <f t="shared" si="36"/>
        <v>0</v>
      </c>
      <c r="H129" s="81">
        <f t="shared" si="56"/>
        <v>0</v>
      </c>
      <c r="I129" s="81">
        <f t="shared" si="37"/>
        <v>1</v>
      </c>
      <c r="J129" s="81">
        <f t="shared" si="38"/>
        <v>1</v>
      </c>
      <c r="K129" s="82">
        <f t="shared" si="70"/>
        <v>0</v>
      </c>
      <c r="L129" s="11">
        <f t="shared" si="71"/>
        <v>0</v>
      </c>
      <c r="M129" s="81">
        <f t="shared" si="72"/>
        <v>0</v>
      </c>
      <c r="N129" s="11">
        <f t="shared" si="39"/>
        <v>0</v>
      </c>
      <c r="O129" s="11">
        <f t="shared" si="40"/>
        <v>0</v>
      </c>
      <c r="P129" s="11">
        <f t="shared" si="57"/>
        <v>0</v>
      </c>
      <c r="Q129" s="81">
        <f t="shared" si="73"/>
        <v>0</v>
      </c>
      <c r="R129" s="90">
        <f t="shared" si="68"/>
        <v>0</v>
      </c>
      <c r="S129" s="120">
        <f>(Exposure!BL130-1)*InputData!CH129+1</f>
        <v>1</v>
      </c>
      <c r="T129" s="89">
        <f t="shared" si="58"/>
        <v>0</v>
      </c>
      <c r="U129" s="10">
        <f t="shared" si="43"/>
        <v>0</v>
      </c>
      <c r="V129" s="10">
        <f t="shared" si="44"/>
        <v>0</v>
      </c>
      <c r="W129" s="91">
        <f t="shared" si="45"/>
        <v>0</v>
      </c>
      <c r="X129" s="81">
        <f t="shared" si="46"/>
        <v>0</v>
      </c>
      <c r="Y129" s="81">
        <f t="shared" si="59"/>
        <v>0</v>
      </c>
      <c r="Z129" s="81">
        <f t="shared" si="47"/>
        <v>1</v>
      </c>
      <c r="AA129" s="81">
        <f t="shared" si="48"/>
        <v>1</v>
      </c>
      <c r="AB129" s="82">
        <f t="shared" si="74"/>
        <v>0</v>
      </c>
      <c r="AC129" s="11">
        <f t="shared" si="75"/>
        <v>0</v>
      </c>
      <c r="AD129" s="81">
        <f t="shared" si="76"/>
        <v>0</v>
      </c>
      <c r="AE129" s="11">
        <f t="shared" si="49"/>
        <v>0</v>
      </c>
      <c r="AF129" s="11">
        <f t="shared" si="50"/>
        <v>0</v>
      </c>
      <c r="AG129" s="11">
        <f t="shared" si="60"/>
        <v>0</v>
      </c>
      <c r="AH129" s="81">
        <f t="shared" si="77"/>
        <v>0</v>
      </c>
      <c r="AI129" s="90">
        <f t="shared" si="69"/>
        <v>0</v>
      </c>
      <c r="AJ129" s="81">
        <f t="shared" si="53"/>
        <v>0</v>
      </c>
      <c r="AK129" s="117">
        <f t="shared" si="54"/>
        <v>0</v>
      </c>
      <c r="AL129" s="117">
        <f t="shared" si="55"/>
        <v>0</v>
      </c>
      <c r="AM129" s="57">
        <f>AK129*InputData!Q129</f>
        <v>0</v>
      </c>
      <c r="AN129" s="123">
        <f>AK129*LifeTable!G129*InputData!R129*EXP(-InputData!$BT$5*(B129-InputData!$B$1))</f>
        <v>0</v>
      </c>
      <c r="AO129" s="1026">
        <f>C129*(1-Q129)*LifeTable!G129</f>
        <v>0</v>
      </c>
      <c r="AP129" s="1027">
        <f>R129*LifeTable!G129</f>
        <v>0</v>
      </c>
      <c r="AQ129" s="1026">
        <f>T129*(1-AH129)*LifeTable!P129</f>
        <v>0</v>
      </c>
      <c r="AR129" s="708">
        <f>AI129*LifeTable!P129</f>
        <v>0</v>
      </c>
      <c r="AS129" s="1028">
        <f>(AQ129-AO129)*EXP(-InputData!$BT$6*(B129-InputData!$B$1))</f>
        <v>0</v>
      </c>
      <c r="AT129" s="58">
        <f>(AR129-AP129)*EXP(-InputData!$BT$6*(B129-InputData!$B$1))</f>
        <v>0</v>
      </c>
      <c r="AU129">
        <v>23</v>
      </c>
    </row>
    <row r="130" spans="1:47">
      <c r="A130" t="s">
        <v>14</v>
      </c>
      <c r="B130">
        <f t="shared" si="61"/>
        <v>121</v>
      </c>
      <c r="C130" s="80">
        <f>InputData!O130*InputData!BZ130</f>
        <v>0</v>
      </c>
      <c r="D130" s="81">
        <v>0</v>
      </c>
      <c r="E130" s="13">
        <f>InputData!P130*InputData!CE130</f>
        <v>0</v>
      </c>
      <c r="F130" s="90">
        <v>0</v>
      </c>
      <c r="G130" s="81">
        <f t="shared" si="36"/>
        <v>0</v>
      </c>
      <c r="H130" s="81">
        <f t="shared" si="56"/>
        <v>0</v>
      </c>
      <c r="I130" s="81">
        <f t="shared" si="37"/>
        <v>1</v>
      </c>
      <c r="J130" s="81">
        <f t="shared" si="38"/>
        <v>1</v>
      </c>
      <c r="K130" s="82">
        <f t="shared" si="70"/>
        <v>0</v>
      </c>
      <c r="L130" s="11">
        <f t="shared" si="71"/>
        <v>0</v>
      </c>
      <c r="M130" s="81">
        <f t="shared" si="72"/>
        <v>0</v>
      </c>
      <c r="N130" s="11">
        <f t="shared" si="39"/>
        <v>0</v>
      </c>
      <c r="O130" s="11">
        <f t="shared" si="40"/>
        <v>0</v>
      </c>
      <c r="P130" s="11">
        <f t="shared" si="57"/>
        <v>0</v>
      </c>
      <c r="Q130" s="81">
        <f t="shared" si="73"/>
        <v>0</v>
      </c>
      <c r="R130" s="90">
        <f t="shared" si="68"/>
        <v>0</v>
      </c>
      <c r="S130" s="120">
        <f>(Exposure!BL131-1)*InputData!CH130+1</f>
        <v>1</v>
      </c>
      <c r="T130" s="89">
        <f t="shared" si="58"/>
        <v>0</v>
      </c>
      <c r="U130" s="10">
        <f t="shared" si="43"/>
        <v>0</v>
      </c>
      <c r="V130" s="10">
        <f t="shared" si="44"/>
        <v>0</v>
      </c>
      <c r="W130" s="91">
        <f t="shared" si="45"/>
        <v>0</v>
      </c>
      <c r="X130" s="81">
        <f t="shared" si="46"/>
        <v>0</v>
      </c>
      <c r="Y130" s="81">
        <f t="shared" si="59"/>
        <v>0</v>
      </c>
      <c r="Z130" s="81">
        <f t="shared" si="47"/>
        <v>1</v>
      </c>
      <c r="AA130" s="81">
        <f t="shared" si="48"/>
        <v>1</v>
      </c>
      <c r="AB130" s="82">
        <f t="shared" si="74"/>
        <v>0</v>
      </c>
      <c r="AC130" s="11">
        <f t="shared" si="75"/>
        <v>0</v>
      </c>
      <c r="AD130" s="81">
        <f t="shared" si="76"/>
        <v>0</v>
      </c>
      <c r="AE130" s="11">
        <f t="shared" si="49"/>
        <v>0</v>
      </c>
      <c r="AF130" s="11">
        <f t="shared" si="50"/>
        <v>0</v>
      </c>
      <c r="AG130" s="11">
        <f t="shared" si="60"/>
        <v>0</v>
      </c>
      <c r="AH130" s="81">
        <f t="shared" si="77"/>
        <v>0</v>
      </c>
      <c r="AI130" s="90">
        <f t="shared" si="69"/>
        <v>0</v>
      </c>
      <c r="AJ130" s="81">
        <f t="shared" si="53"/>
        <v>0</v>
      </c>
      <c r="AK130" s="117">
        <f t="shared" si="54"/>
        <v>0</v>
      </c>
      <c r="AL130" s="117">
        <f t="shared" si="55"/>
        <v>0</v>
      </c>
      <c r="AM130" s="57">
        <f>AK130*InputData!Q130</f>
        <v>0</v>
      </c>
      <c r="AN130" s="123">
        <f>AK130*LifeTable!G130*InputData!R130*EXP(-InputData!$BT$5*(B130-InputData!$B$1))</f>
        <v>0</v>
      </c>
      <c r="AO130" s="1026">
        <f>C130*(1-Q130)*LifeTable!G130</f>
        <v>0</v>
      </c>
      <c r="AP130" s="1027">
        <f>R130*LifeTable!G130</f>
        <v>0</v>
      </c>
      <c r="AQ130" s="1026">
        <f>T130*(1-AH130)*LifeTable!P130</f>
        <v>0</v>
      </c>
      <c r="AR130" s="708">
        <f>AI130*LifeTable!P130</f>
        <v>0</v>
      </c>
      <c r="AS130" s="1028">
        <f>(AQ130-AO130)*EXP(-InputData!$BT$6*(B130-InputData!$B$1))</f>
        <v>0</v>
      </c>
      <c r="AT130" s="58">
        <f>(AR130-AP130)*EXP(-InputData!$BT$6*(B130-InputData!$B$1))</f>
        <v>0</v>
      </c>
      <c r="AU130">
        <v>24</v>
      </c>
    </row>
    <row r="131" spans="1:47">
      <c r="A131" t="s">
        <v>14</v>
      </c>
      <c r="B131">
        <f t="shared" si="61"/>
        <v>122</v>
      </c>
      <c r="C131" s="80">
        <f>InputData!O131*InputData!BZ131</f>
        <v>0</v>
      </c>
      <c r="D131" s="81">
        <v>0</v>
      </c>
      <c r="E131" s="13">
        <f>InputData!P131*InputData!CE131</f>
        <v>0</v>
      </c>
      <c r="F131" s="90">
        <v>0</v>
      </c>
      <c r="G131" s="81">
        <f t="shared" si="36"/>
        <v>0</v>
      </c>
      <c r="H131" s="81">
        <f t="shared" si="56"/>
        <v>0</v>
      </c>
      <c r="I131" s="81">
        <f t="shared" si="37"/>
        <v>1</v>
      </c>
      <c r="J131" s="81">
        <f t="shared" si="38"/>
        <v>1</v>
      </c>
      <c r="K131" s="82">
        <f t="shared" si="70"/>
        <v>0</v>
      </c>
      <c r="L131" s="11">
        <f t="shared" si="71"/>
        <v>0</v>
      </c>
      <c r="M131" s="81">
        <f t="shared" si="72"/>
        <v>0</v>
      </c>
      <c r="N131" s="11">
        <f t="shared" si="39"/>
        <v>0</v>
      </c>
      <c r="O131" s="11">
        <f t="shared" si="40"/>
        <v>0</v>
      </c>
      <c r="P131" s="11">
        <f t="shared" si="57"/>
        <v>0</v>
      </c>
      <c r="Q131" s="81">
        <f t="shared" si="73"/>
        <v>0</v>
      </c>
      <c r="R131" s="90">
        <f t="shared" si="68"/>
        <v>0</v>
      </c>
      <c r="S131" s="120">
        <f>(Exposure!BL132-1)*InputData!CH131+1</f>
        <v>1</v>
      </c>
      <c r="T131" s="89">
        <f t="shared" si="58"/>
        <v>0</v>
      </c>
      <c r="U131" s="10">
        <f t="shared" si="43"/>
        <v>0</v>
      </c>
      <c r="V131" s="10">
        <f t="shared" si="44"/>
        <v>0</v>
      </c>
      <c r="W131" s="91">
        <f t="shared" si="45"/>
        <v>0</v>
      </c>
      <c r="X131" s="81">
        <f t="shared" si="46"/>
        <v>0</v>
      </c>
      <c r="Y131" s="81">
        <f t="shared" si="59"/>
        <v>0</v>
      </c>
      <c r="Z131" s="81">
        <f t="shared" si="47"/>
        <v>1</v>
      </c>
      <c r="AA131" s="81">
        <f t="shared" si="48"/>
        <v>1</v>
      </c>
      <c r="AB131" s="82">
        <f t="shared" si="74"/>
        <v>0</v>
      </c>
      <c r="AC131" s="11">
        <f t="shared" si="75"/>
        <v>0</v>
      </c>
      <c r="AD131" s="81">
        <f t="shared" si="76"/>
        <v>0</v>
      </c>
      <c r="AE131" s="11">
        <f t="shared" si="49"/>
        <v>0</v>
      </c>
      <c r="AF131" s="11">
        <f t="shared" si="50"/>
        <v>0</v>
      </c>
      <c r="AG131" s="11">
        <f t="shared" si="60"/>
        <v>0</v>
      </c>
      <c r="AH131" s="81">
        <f t="shared" si="77"/>
        <v>0</v>
      </c>
      <c r="AI131" s="90">
        <f t="shared" si="69"/>
        <v>0</v>
      </c>
      <c r="AJ131" s="81">
        <f t="shared" si="53"/>
        <v>0</v>
      </c>
      <c r="AK131" s="117">
        <f t="shared" si="54"/>
        <v>0</v>
      </c>
      <c r="AL131" s="117">
        <f t="shared" si="55"/>
        <v>0</v>
      </c>
      <c r="AM131" s="57">
        <f>AK131*InputData!Q131</f>
        <v>0</v>
      </c>
      <c r="AN131" s="123">
        <f>AK131*LifeTable!G131*InputData!R131*EXP(-InputData!$BT$5*(B131-InputData!$B$1))</f>
        <v>0</v>
      </c>
      <c r="AO131" s="1026">
        <f>C131*(1-Q131)*LifeTable!G131</f>
        <v>0</v>
      </c>
      <c r="AP131" s="1027">
        <f>R131*LifeTable!G131</f>
        <v>0</v>
      </c>
      <c r="AQ131" s="1026">
        <f>T131*(1-AH131)*LifeTable!P131</f>
        <v>0</v>
      </c>
      <c r="AR131" s="708">
        <f>AI131*LifeTable!P131</f>
        <v>0</v>
      </c>
      <c r="AS131" s="1028">
        <f>(AQ131-AO131)*EXP(-InputData!$BT$6*(B131-InputData!$B$1))</f>
        <v>0</v>
      </c>
      <c r="AT131" s="58">
        <f>(AR131-AP131)*EXP(-InputData!$BT$6*(B131-InputData!$B$1))</f>
        <v>0</v>
      </c>
      <c r="AU131">
        <v>25</v>
      </c>
    </row>
    <row r="132" spans="1:47">
      <c r="A132" t="s">
        <v>14</v>
      </c>
      <c r="B132">
        <f t="shared" si="61"/>
        <v>123</v>
      </c>
      <c r="C132" s="80">
        <f>InputData!O132*InputData!BZ132</f>
        <v>0</v>
      </c>
      <c r="D132" s="81">
        <v>0</v>
      </c>
      <c r="E132" s="13">
        <f>InputData!P132*InputData!CE132</f>
        <v>0</v>
      </c>
      <c r="F132" s="90">
        <v>0</v>
      </c>
      <c r="G132" s="81">
        <f t="shared" si="36"/>
        <v>0</v>
      </c>
      <c r="H132" s="81">
        <f t="shared" si="56"/>
        <v>0</v>
      </c>
      <c r="I132" s="81">
        <f t="shared" si="37"/>
        <v>1</v>
      </c>
      <c r="J132" s="81">
        <f t="shared" si="38"/>
        <v>1</v>
      </c>
      <c r="K132" s="82">
        <f t="shared" si="70"/>
        <v>0</v>
      </c>
      <c r="L132" s="11">
        <f t="shared" si="71"/>
        <v>0</v>
      </c>
      <c r="M132" s="81">
        <f t="shared" si="72"/>
        <v>0</v>
      </c>
      <c r="N132" s="11">
        <f t="shared" si="39"/>
        <v>0</v>
      </c>
      <c r="O132" s="11">
        <f t="shared" si="40"/>
        <v>0</v>
      </c>
      <c r="P132" s="11">
        <f t="shared" si="57"/>
        <v>0</v>
      </c>
      <c r="Q132" s="81">
        <f t="shared" si="73"/>
        <v>0</v>
      </c>
      <c r="R132" s="90">
        <f t="shared" si="68"/>
        <v>0</v>
      </c>
      <c r="S132" s="120">
        <f>(Exposure!BL133-1)*InputData!CH132+1</f>
        <v>1</v>
      </c>
      <c r="T132" s="89">
        <f t="shared" si="58"/>
        <v>0</v>
      </c>
      <c r="U132" s="10">
        <f t="shared" si="43"/>
        <v>0</v>
      </c>
      <c r="V132" s="10">
        <f t="shared" si="44"/>
        <v>0</v>
      </c>
      <c r="W132" s="91">
        <f t="shared" si="45"/>
        <v>0</v>
      </c>
      <c r="X132" s="81">
        <f t="shared" si="46"/>
        <v>0</v>
      </c>
      <c r="Y132" s="81">
        <f t="shared" si="59"/>
        <v>0</v>
      </c>
      <c r="Z132" s="81">
        <f t="shared" si="47"/>
        <v>1</v>
      </c>
      <c r="AA132" s="81">
        <f t="shared" si="48"/>
        <v>1</v>
      </c>
      <c r="AB132" s="82">
        <f t="shared" si="74"/>
        <v>0</v>
      </c>
      <c r="AC132" s="11">
        <f t="shared" si="75"/>
        <v>0</v>
      </c>
      <c r="AD132" s="81">
        <f t="shared" si="76"/>
        <v>0</v>
      </c>
      <c r="AE132" s="11">
        <f t="shared" si="49"/>
        <v>0</v>
      </c>
      <c r="AF132" s="11">
        <f t="shared" si="50"/>
        <v>0</v>
      </c>
      <c r="AG132" s="11">
        <f t="shared" si="60"/>
        <v>0</v>
      </c>
      <c r="AH132" s="81">
        <f t="shared" si="77"/>
        <v>0</v>
      </c>
      <c r="AI132" s="90">
        <f t="shared" si="69"/>
        <v>0</v>
      </c>
      <c r="AJ132" s="81">
        <f t="shared" si="53"/>
        <v>0</v>
      </c>
      <c r="AK132" s="117">
        <f t="shared" si="54"/>
        <v>0</v>
      </c>
      <c r="AL132" s="117">
        <f t="shared" si="55"/>
        <v>0</v>
      </c>
      <c r="AM132" s="57">
        <f>AK132*InputData!Q132</f>
        <v>0</v>
      </c>
      <c r="AN132" s="123">
        <f>AK132*LifeTable!G132*InputData!R132*EXP(-InputData!$BT$5*(B132-InputData!$B$1))</f>
        <v>0</v>
      </c>
      <c r="AO132" s="1026">
        <f>C132*(1-Q132)*LifeTable!G132</f>
        <v>0</v>
      </c>
      <c r="AP132" s="1027">
        <f>R132*LifeTable!G132</f>
        <v>0</v>
      </c>
      <c r="AQ132" s="1026">
        <f>T132*(1-AH132)*LifeTable!P132</f>
        <v>0</v>
      </c>
      <c r="AR132" s="708">
        <f>AI132*LifeTable!P132</f>
        <v>0</v>
      </c>
      <c r="AS132" s="1028">
        <f>(AQ132-AO132)*EXP(-InputData!$BT$6*(B132-InputData!$B$1))</f>
        <v>0</v>
      </c>
      <c r="AT132" s="58">
        <f>(AR132-AP132)*EXP(-InputData!$BT$6*(B132-InputData!$B$1))</f>
        <v>0</v>
      </c>
      <c r="AU132">
        <v>26</v>
      </c>
    </row>
    <row r="133" spans="1:47">
      <c r="A133" t="s">
        <v>14</v>
      </c>
      <c r="B133">
        <f t="shared" si="61"/>
        <v>124</v>
      </c>
      <c r="C133" s="80">
        <f>InputData!O133*InputData!BZ133</f>
        <v>0</v>
      </c>
      <c r="D133" s="81">
        <v>0</v>
      </c>
      <c r="E133" s="13">
        <f>InputData!P133*InputData!CE133</f>
        <v>0</v>
      </c>
      <c r="F133" s="90">
        <v>0</v>
      </c>
      <c r="G133" s="81">
        <f t="shared" ref="G133:G196" si="78">C133+D133+E133</f>
        <v>0</v>
      </c>
      <c r="H133" s="81">
        <f t="shared" si="56"/>
        <v>0</v>
      </c>
      <c r="I133" s="81">
        <f t="shared" ref="I133:I196" si="79">EXP(-(G133+H133)/2)</f>
        <v>1</v>
      </c>
      <c r="J133" s="81">
        <f t="shared" ref="J133:J196" si="80">EXP(-(G133-H133)/2)</f>
        <v>1</v>
      </c>
      <c r="K133" s="82">
        <f t="shared" si="70"/>
        <v>0</v>
      </c>
      <c r="L133" s="11">
        <f t="shared" si="71"/>
        <v>0</v>
      </c>
      <c r="M133" s="81">
        <f t="shared" si="72"/>
        <v>0</v>
      </c>
      <c r="N133" s="11">
        <f t="shared" ref="N133:N196" si="81">SUM(K133:M133)</f>
        <v>0</v>
      </c>
      <c r="O133" s="11">
        <f t="shared" ref="O133:O196" si="82">K133+L133</f>
        <v>0</v>
      </c>
      <c r="P133" s="11">
        <f t="shared" si="57"/>
        <v>0</v>
      </c>
      <c r="Q133" s="81">
        <f t="shared" si="73"/>
        <v>0</v>
      </c>
      <c r="R133" s="90">
        <f t="shared" si="68"/>
        <v>0</v>
      </c>
      <c r="S133" s="120">
        <f>(Exposure!BL134-1)*InputData!CH133+1</f>
        <v>1</v>
      </c>
      <c r="T133" s="89">
        <f t="shared" si="58"/>
        <v>0</v>
      </c>
      <c r="U133" s="10">
        <f t="shared" ref="U133:U196" si="83">D133</f>
        <v>0</v>
      </c>
      <c r="V133" s="10">
        <f t="shared" ref="V133:V196" si="84">E133</f>
        <v>0</v>
      </c>
      <c r="W133" s="91">
        <f t="shared" ref="W133:W196" si="85">F133</f>
        <v>0</v>
      </c>
      <c r="X133" s="81">
        <f t="shared" ref="X133:X196" si="86">T133+U133+V133</f>
        <v>0</v>
      </c>
      <c r="Y133" s="81">
        <f t="shared" si="59"/>
        <v>0</v>
      </c>
      <c r="Z133" s="81">
        <f t="shared" ref="Z133:Z196" si="87">EXP(-(X133+Y133)/2)</f>
        <v>1</v>
      </c>
      <c r="AA133" s="81">
        <f t="shared" ref="AA133:AA196" si="88">EXP(-(X133-Y133)/2)</f>
        <v>1</v>
      </c>
      <c r="AB133" s="82">
        <f t="shared" si="74"/>
        <v>0</v>
      </c>
      <c r="AC133" s="11">
        <f t="shared" si="75"/>
        <v>0</v>
      </c>
      <c r="AD133" s="81">
        <f t="shared" si="76"/>
        <v>0</v>
      </c>
      <c r="AE133" s="11">
        <f t="shared" ref="AE133:AE196" si="89">SUM(AB133:AD133)</f>
        <v>0</v>
      </c>
      <c r="AF133" s="11">
        <f t="shared" ref="AF133:AF196" si="90">AB133+AC133</f>
        <v>0</v>
      </c>
      <c r="AG133" s="11">
        <f t="shared" si="60"/>
        <v>0</v>
      </c>
      <c r="AH133" s="81">
        <f t="shared" si="77"/>
        <v>0</v>
      </c>
      <c r="AI133" s="90">
        <f t="shared" si="69"/>
        <v>0</v>
      </c>
      <c r="AJ133" s="81">
        <f t="shared" ref="AJ133:AJ196" si="91">T133-C133</f>
        <v>0</v>
      </c>
      <c r="AK133" s="117">
        <f t="shared" ref="AK133:AK196" si="92">(AH133-Q133)</f>
        <v>0</v>
      </c>
      <c r="AL133" s="117">
        <f t="shared" ref="AL133:AL196" si="93">(AI133-R133)</f>
        <v>0</v>
      </c>
      <c r="AM133" s="57">
        <f>AK133*InputData!Q133</f>
        <v>0</v>
      </c>
      <c r="AN133" s="123">
        <f>AK133*LifeTable!G133*InputData!R133*EXP(-InputData!$BT$5*(B133-InputData!$B$1))</f>
        <v>0</v>
      </c>
      <c r="AO133" s="1026">
        <f>C133*(1-Q133)*LifeTable!G133</f>
        <v>0</v>
      </c>
      <c r="AP133" s="1027">
        <f>R133*LifeTable!G133</f>
        <v>0</v>
      </c>
      <c r="AQ133" s="1026">
        <f>T133*(1-AH133)*LifeTable!P133</f>
        <v>0</v>
      </c>
      <c r="AR133" s="708">
        <f>AI133*LifeTable!P133</f>
        <v>0</v>
      </c>
      <c r="AS133" s="1028">
        <f>(AQ133-AO133)*EXP(-InputData!$BT$6*(B133-InputData!$B$1))</f>
        <v>0</v>
      </c>
      <c r="AT133" s="58">
        <f>(AR133-AP133)*EXP(-InputData!$BT$6*(B133-InputData!$B$1))</f>
        <v>0</v>
      </c>
      <c r="AU133">
        <v>27</v>
      </c>
    </row>
    <row r="134" spans="1:47">
      <c r="A134" t="s">
        <v>14</v>
      </c>
      <c r="B134">
        <f t="shared" si="61"/>
        <v>125</v>
      </c>
      <c r="C134" s="80">
        <f>InputData!O134*InputData!BZ134</f>
        <v>0</v>
      </c>
      <c r="D134" s="81">
        <v>0</v>
      </c>
      <c r="E134" s="13">
        <f>InputData!P134*InputData!CE134</f>
        <v>0</v>
      </c>
      <c r="F134" s="90">
        <v>0</v>
      </c>
      <c r="G134" s="81">
        <f t="shared" si="78"/>
        <v>0</v>
      </c>
      <c r="H134" s="81">
        <f t="shared" ref="H134:H197" si="94">SQRT((C134-E134)*(C134-E134))</f>
        <v>0</v>
      </c>
      <c r="I134" s="81">
        <f t="shared" si="79"/>
        <v>1</v>
      </c>
      <c r="J134" s="81">
        <f t="shared" si="80"/>
        <v>1</v>
      </c>
      <c r="K134" s="82">
        <f t="shared" si="70"/>
        <v>0</v>
      </c>
      <c r="L134" s="11">
        <f t="shared" si="71"/>
        <v>0</v>
      </c>
      <c r="M134" s="81">
        <f t="shared" si="72"/>
        <v>0</v>
      </c>
      <c r="N134" s="11">
        <f t="shared" si="81"/>
        <v>0</v>
      </c>
      <c r="O134" s="11">
        <f t="shared" si="82"/>
        <v>0</v>
      </c>
      <c r="P134" s="11">
        <f t="shared" ref="P134:P197" si="95">IF($B134=100,0,IF(O134&lt;&gt;O135,AVERAGE(O134:O135),O134))</f>
        <v>0</v>
      </c>
      <c r="Q134" s="81">
        <f t="shared" si="73"/>
        <v>0</v>
      </c>
      <c r="R134" s="90">
        <f t="shared" si="68"/>
        <v>0</v>
      </c>
      <c r="S134" s="120">
        <f>(Exposure!BL135-1)*InputData!CH134+1</f>
        <v>1</v>
      </c>
      <c r="T134" s="89">
        <f t="shared" ref="T134:T197" si="96">C134*S134</f>
        <v>0</v>
      </c>
      <c r="U134" s="10">
        <f t="shared" si="83"/>
        <v>0</v>
      </c>
      <c r="V134" s="10">
        <f t="shared" si="84"/>
        <v>0</v>
      </c>
      <c r="W134" s="91">
        <f t="shared" si="85"/>
        <v>0</v>
      </c>
      <c r="X134" s="81">
        <f t="shared" si="86"/>
        <v>0</v>
      </c>
      <c r="Y134" s="81">
        <f t="shared" ref="Y134:Y197" si="97">SQRT((T134-V134)*(T134-V134))</f>
        <v>0</v>
      </c>
      <c r="Z134" s="81">
        <f t="shared" si="87"/>
        <v>1</v>
      </c>
      <c r="AA134" s="81">
        <f t="shared" si="88"/>
        <v>1</v>
      </c>
      <c r="AB134" s="82">
        <f t="shared" si="74"/>
        <v>0</v>
      </c>
      <c r="AC134" s="11">
        <f t="shared" si="75"/>
        <v>0</v>
      </c>
      <c r="AD134" s="81">
        <f t="shared" si="76"/>
        <v>0</v>
      </c>
      <c r="AE134" s="11">
        <f t="shared" si="89"/>
        <v>0</v>
      </c>
      <c r="AF134" s="11">
        <f t="shared" si="90"/>
        <v>0</v>
      </c>
      <c r="AG134" s="11">
        <f t="shared" ref="AG134:AG197" si="98">IF($B134=100,0,IF(AF134&lt;&gt;AF135,AVERAGE(AF134:AF135),AF134))</f>
        <v>0</v>
      </c>
      <c r="AH134" s="81">
        <f t="shared" si="77"/>
        <v>0</v>
      </c>
      <c r="AI134" s="90">
        <f t="shared" si="69"/>
        <v>0</v>
      </c>
      <c r="AJ134" s="81">
        <f t="shared" si="91"/>
        <v>0</v>
      </c>
      <c r="AK134" s="117">
        <f t="shared" si="92"/>
        <v>0</v>
      </c>
      <c r="AL134" s="117">
        <f t="shared" si="93"/>
        <v>0</v>
      </c>
      <c r="AM134" s="57">
        <f>AK134*InputData!Q134</f>
        <v>0</v>
      </c>
      <c r="AN134" s="123">
        <f>AK134*LifeTable!G134*InputData!R134*EXP(-InputData!$BT$5*(B134-InputData!$B$1))</f>
        <v>0</v>
      </c>
      <c r="AO134" s="1026">
        <f>C134*(1-Q134)*LifeTable!G134</f>
        <v>0</v>
      </c>
      <c r="AP134" s="1027">
        <f>R134*LifeTable!G134</f>
        <v>0</v>
      </c>
      <c r="AQ134" s="1026">
        <f>T134*(1-AH134)*LifeTable!P134</f>
        <v>0</v>
      </c>
      <c r="AR134" s="708">
        <f>AI134*LifeTable!P134</f>
        <v>0</v>
      </c>
      <c r="AS134" s="1028">
        <f>(AQ134-AO134)*EXP(-InputData!$BT$6*(B134-InputData!$B$1))</f>
        <v>0</v>
      </c>
      <c r="AT134" s="58">
        <f>(AR134-AP134)*EXP(-InputData!$BT$6*(B134-InputData!$B$1))</f>
        <v>0</v>
      </c>
      <c r="AU134">
        <v>28</v>
      </c>
    </row>
    <row r="135" spans="1:47">
      <c r="A135" t="s">
        <v>14</v>
      </c>
      <c r="B135">
        <f t="shared" ref="B135:B198" si="99">B134+1</f>
        <v>126</v>
      </c>
      <c r="C135" s="80">
        <f>InputData!O135*InputData!BZ135</f>
        <v>0</v>
      </c>
      <c r="D135" s="81">
        <v>0</v>
      </c>
      <c r="E135" s="13">
        <f>InputData!P135*InputData!CE135</f>
        <v>0</v>
      </c>
      <c r="F135" s="90">
        <v>0</v>
      </c>
      <c r="G135" s="81">
        <f t="shared" si="78"/>
        <v>0</v>
      </c>
      <c r="H135" s="81">
        <f t="shared" si="94"/>
        <v>0</v>
      </c>
      <c r="I135" s="81">
        <f t="shared" si="79"/>
        <v>1</v>
      </c>
      <c r="J135" s="81">
        <f t="shared" si="80"/>
        <v>1</v>
      </c>
      <c r="K135" s="82">
        <f t="shared" si="70"/>
        <v>0</v>
      </c>
      <c r="L135" s="11">
        <f t="shared" si="71"/>
        <v>0</v>
      </c>
      <c r="M135" s="81">
        <f t="shared" si="72"/>
        <v>0</v>
      </c>
      <c r="N135" s="11">
        <f t="shared" si="81"/>
        <v>0</v>
      </c>
      <c r="O135" s="11">
        <f t="shared" si="82"/>
        <v>0</v>
      </c>
      <c r="P135" s="11">
        <f t="shared" si="95"/>
        <v>0</v>
      </c>
      <c r="Q135" s="81">
        <f t="shared" si="73"/>
        <v>0</v>
      </c>
      <c r="R135" s="90">
        <f t="shared" si="68"/>
        <v>0</v>
      </c>
      <c r="S135" s="120">
        <f>(Exposure!BL136-1)*InputData!CH135+1</f>
        <v>1</v>
      </c>
      <c r="T135" s="89">
        <f t="shared" si="96"/>
        <v>0</v>
      </c>
      <c r="U135" s="10">
        <f t="shared" si="83"/>
        <v>0</v>
      </c>
      <c r="V135" s="10">
        <f t="shared" si="84"/>
        <v>0</v>
      </c>
      <c r="W135" s="91">
        <f t="shared" si="85"/>
        <v>0</v>
      </c>
      <c r="X135" s="81">
        <f t="shared" si="86"/>
        <v>0</v>
      </c>
      <c r="Y135" s="81">
        <f t="shared" si="97"/>
        <v>0</v>
      </c>
      <c r="Z135" s="81">
        <f t="shared" si="87"/>
        <v>1</v>
      </c>
      <c r="AA135" s="81">
        <f t="shared" si="88"/>
        <v>1</v>
      </c>
      <c r="AB135" s="82">
        <f t="shared" si="74"/>
        <v>0</v>
      </c>
      <c r="AC135" s="11">
        <f t="shared" si="75"/>
        <v>0</v>
      </c>
      <c r="AD135" s="81">
        <f t="shared" si="76"/>
        <v>0</v>
      </c>
      <c r="AE135" s="11">
        <f t="shared" si="89"/>
        <v>0</v>
      </c>
      <c r="AF135" s="11">
        <f t="shared" si="90"/>
        <v>0</v>
      </c>
      <c r="AG135" s="11">
        <f t="shared" si="98"/>
        <v>0</v>
      </c>
      <c r="AH135" s="81">
        <f t="shared" si="77"/>
        <v>0</v>
      </c>
      <c r="AI135" s="90">
        <f t="shared" si="69"/>
        <v>0</v>
      </c>
      <c r="AJ135" s="81">
        <f t="shared" si="91"/>
        <v>0</v>
      </c>
      <c r="AK135" s="117">
        <f t="shared" si="92"/>
        <v>0</v>
      </c>
      <c r="AL135" s="117">
        <f t="shared" si="93"/>
        <v>0</v>
      </c>
      <c r="AM135" s="57">
        <f>AK135*InputData!Q135</f>
        <v>0</v>
      </c>
      <c r="AN135" s="123">
        <f>AK135*LifeTable!G135*InputData!R135*EXP(-InputData!$BT$5*(B135-InputData!$B$1))</f>
        <v>0</v>
      </c>
      <c r="AO135" s="1026">
        <f>C135*(1-Q135)*LifeTable!G135</f>
        <v>0</v>
      </c>
      <c r="AP135" s="1027">
        <f>R135*LifeTable!G135</f>
        <v>0</v>
      </c>
      <c r="AQ135" s="1026">
        <f>T135*(1-AH135)*LifeTable!P135</f>
        <v>0</v>
      </c>
      <c r="AR135" s="708">
        <f>AI135*LifeTable!P135</f>
        <v>0</v>
      </c>
      <c r="AS135" s="1028">
        <f>(AQ135-AO135)*EXP(-InputData!$BT$6*(B135-InputData!$B$1))</f>
        <v>0</v>
      </c>
      <c r="AT135" s="58">
        <f>(AR135-AP135)*EXP(-InputData!$BT$6*(B135-InputData!$B$1))</f>
        <v>0</v>
      </c>
      <c r="AU135">
        <v>29</v>
      </c>
    </row>
    <row r="136" spans="1:47">
      <c r="A136" t="s">
        <v>14</v>
      </c>
      <c r="B136">
        <f t="shared" si="99"/>
        <v>127</v>
      </c>
      <c r="C136" s="80">
        <f>InputData!O136*InputData!BZ136</f>
        <v>0</v>
      </c>
      <c r="D136" s="81">
        <v>0</v>
      </c>
      <c r="E136" s="13">
        <f>InputData!P136*InputData!CE136</f>
        <v>0</v>
      </c>
      <c r="F136" s="90">
        <v>0</v>
      </c>
      <c r="G136" s="81">
        <f t="shared" si="78"/>
        <v>0</v>
      </c>
      <c r="H136" s="81">
        <f t="shared" si="94"/>
        <v>0</v>
      </c>
      <c r="I136" s="81">
        <f t="shared" si="79"/>
        <v>1</v>
      </c>
      <c r="J136" s="81">
        <f t="shared" si="80"/>
        <v>1</v>
      </c>
      <c r="K136" s="82">
        <f t="shared" si="70"/>
        <v>0</v>
      </c>
      <c r="L136" s="11">
        <f t="shared" si="71"/>
        <v>0</v>
      </c>
      <c r="M136" s="81">
        <f t="shared" si="72"/>
        <v>0</v>
      </c>
      <c r="N136" s="11">
        <f t="shared" si="81"/>
        <v>0</v>
      </c>
      <c r="O136" s="11">
        <f t="shared" si="82"/>
        <v>0</v>
      </c>
      <c r="P136" s="11">
        <f t="shared" si="95"/>
        <v>0</v>
      </c>
      <c r="Q136" s="81">
        <f t="shared" si="73"/>
        <v>0</v>
      </c>
      <c r="R136" s="90">
        <f t="shared" si="68"/>
        <v>0</v>
      </c>
      <c r="S136" s="120">
        <f>(Exposure!BL137-1)*InputData!CH136+1</f>
        <v>1</v>
      </c>
      <c r="T136" s="89">
        <f t="shared" si="96"/>
        <v>0</v>
      </c>
      <c r="U136" s="10">
        <f t="shared" si="83"/>
        <v>0</v>
      </c>
      <c r="V136" s="10">
        <f t="shared" si="84"/>
        <v>0</v>
      </c>
      <c r="W136" s="91">
        <f t="shared" si="85"/>
        <v>0</v>
      </c>
      <c r="X136" s="81">
        <f t="shared" si="86"/>
        <v>0</v>
      </c>
      <c r="Y136" s="81">
        <f t="shared" si="97"/>
        <v>0</v>
      </c>
      <c r="Z136" s="81">
        <f t="shared" si="87"/>
        <v>1</v>
      </c>
      <c r="AA136" s="81">
        <f t="shared" si="88"/>
        <v>1</v>
      </c>
      <c r="AB136" s="82">
        <f t="shared" si="74"/>
        <v>0</v>
      </c>
      <c r="AC136" s="11">
        <f t="shared" si="75"/>
        <v>0</v>
      </c>
      <c r="AD136" s="81">
        <f t="shared" si="76"/>
        <v>0</v>
      </c>
      <c r="AE136" s="11">
        <f t="shared" si="89"/>
        <v>0</v>
      </c>
      <c r="AF136" s="11">
        <f t="shared" si="90"/>
        <v>0</v>
      </c>
      <c r="AG136" s="11">
        <f t="shared" si="98"/>
        <v>0</v>
      </c>
      <c r="AH136" s="81">
        <f t="shared" si="77"/>
        <v>0</v>
      </c>
      <c r="AI136" s="90">
        <f t="shared" si="69"/>
        <v>0</v>
      </c>
      <c r="AJ136" s="81">
        <f t="shared" si="91"/>
        <v>0</v>
      </c>
      <c r="AK136" s="117">
        <f t="shared" si="92"/>
        <v>0</v>
      </c>
      <c r="AL136" s="117">
        <f t="shared" si="93"/>
        <v>0</v>
      </c>
      <c r="AM136" s="57">
        <f>AK136*InputData!Q136</f>
        <v>0</v>
      </c>
      <c r="AN136" s="123">
        <f>AK136*LifeTable!G136*InputData!R136*EXP(-InputData!$BT$5*(B136-InputData!$B$1))</f>
        <v>0</v>
      </c>
      <c r="AO136" s="1026">
        <f>C136*(1-Q136)*LifeTable!G136</f>
        <v>0</v>
      </c>
      <c r="AP136" s="1027">
        <f>R136*LifeTable!G136</f>
        <v>0</v>
      </c>
      <c r="AQ136" s="1026">
        <f>T136*(1-AH136)*LifeTable!P136</f>
        <v>0</v>
      </c>
      <c r="AR136" s="708">
        <f>AI136*LifeTable!P136</f>
        <v>0</v>
      </c>
      <c r="AS136" s="1028">
        <f>(AQ136-AO136)*EXP(-InputData!$BT$6*(B136-InputData!$B$1))</f>
        <v>0</v>
      </c>
      <c r="AT136" s="58">
        <f>(AR136-AP136)*EXP(-InputData!$BT$6*(B136-InputData!$B$1))</f>
        <v>0</v>
      </c>
      <c r="AU136">
        <v>30</v>
      </c>
    </row>
    <row r="137" spans="1:47">
      <c r="A137" t="s">
        <v>14</v>
      </c>
      <c r="B137">
        <f t="shared" si="99"/>
        <v>128</v>
      </c>
      <c r="C137" s="80">
        <f>InputData!O137*InputData!BZ137</f>
        <v>0</v>
      </c>
      <c r="D137" s="81">
        <v>0</v>
      </c>
      <c r="E137" s="13">
        <f>InputData!P137*InputData!CE137</f>
        <v>0</v>
      </c>
      <c r="F137" s="90">
        <v>0</v>
      </c>
      <c r="G137" s="81">
        <f t="shared" si="78"/>
        <v>0</v>
      </c>
      <c r="H137" s="81">
        <f t="shared" si="94"/>
        <v>0</v>
      </c>
      <c r="I137" s="81">
        <f t="shared" si="79"/>
        <v>1</v>
      </c>
      <c r="J137" s="81">
        <f t="shared" si="80"/>
        <v>1</v>
      </c>
      <c r="K137" s="82">
        <f t="shared" si="70"/>
        <v>0</v>
      </c>
      <c r="L137" s="11">
        <f t="shared" si="71"/>
        <v>0</v>
      </c>
      <c r="M137" s="81">
        <f t="shared" si="72"/>
        <v>0</v>
      </c>
      <c r="N137" s="11">
        <f t="shared" si="81"/>
        <v>0</v>
      </c>
      <c r="O137" s="11">
        <f t="shared" si="82"/>
        <v>0</v>
      </c>
      <c r="P137" s="11">
        <f t="shared" si="95"/>
        <v>0</v>
      </c>
      <c r="Q137" s="81">
        <f t="shared" si="73"/>
        <v>0</v>
      </c>
      <c r="R137" s="90">
        <f t="shared" si="68"/>
        <v>0</v>
      </c>
      <c r="S137" s="120">
        <f>(Exposure!BL138-1)*InputData!CH137+1</f>
        <v>1</v>
      </c>
      <c r="T137" s="89">
        <f t="shared" si="96"/>
        <v>0</v>
      </c>
      <c r="U137" s="10">
        <f t="shared" si="83"/>
        <v>0</v>
      </c>
      <c r="V137" s="10">
        <f t="shared" si="84"/>
        <v>0</v>
      </c>
      <c r="W137" s="91">
        <f t="shared" si="85"/>
        <v>0</v>
      </c>
      <c r="X137" s="81">
        <f t="shared" si="86"/>
        <v>0</v>
      </c>
      <c r="Y137" s="81">
        <f t="shared" si="97"/>
        <v>0</v>
      </c>
      <c r="Z137" s="81">
        <f t="shared" si="87"/>
        <v>1</v>
      </c>
      <c r="AA137" s="81">
        <f t="shared" si="88"/>
        <v>1</v>
      </c>
      <c r="AB137" s="82">
        <f t="shared" si="74"/>
        <v>0</v>
      </c>
      <c r="AC137" s="11">
        <f t="shared" si="75"/>
        <v>0</v>
      </c>
      <c r="AD137" s="81">
        <f t="shared" si="76"/>
        <v>0</v>
      </c>
      <c r="AE137" s="11">
        <f t="shared" si="89"/>
        <v>0</v>
      </c>
      <c r="AF137" s="11">
        <f t="shared" si="90"/>
        <v>0</v>
      </c>
      <c r="AG137" s="11">
        <f t="shared" si="98"/>
        <v>0</v>
      </c>
      <c r="AH137" s="81">
        <f t="shared" si="77"/>
        <v>0</v>
      </c>
      <c r="AI137" s="90">
        <f t="shared" si="69"/>
        <v>0</v>
      </c>
      <c r="AJ137" s="81">
        <f t="shared" si="91"/>
        <v>0</v>
      </c>
      <c r="AK137" s="117">
        <f t="shared" si="92"/>
        <v>0</v>
      </c>
      <c r="AL137" s="117">
        <f t="shared" si="93"/>
        <v>0</v>
      </c>
      <c r="AM137" s="57">
        <f>AK137*InputData!Q137</f>
        <v>0</v>
      </c>
      <c r="AN137" s="123">
        <f>AK137*LifeTable!G137*InputData!R137*EXP(-InputData!$BT$5*(B137-InputData!$B$1))</f>
        <v>0</v>
      </c>
      <c r="AO137" s="1026">
        <f>C137*(1-Q137)*LifeTable!G137</f>
        <v>0</v>
      </c>
      <c r="AP137" s="1027">
        <f>R137*LifeTable!G137</f>
        <v>0</v>
      </c>
      <c r="AQ137" s="1026">
        <f>T137*(1-AH137)*LifeTable!P137</f>
        <v>0</v>
      </c>
      <c r="AR137" s="708">
        <f>AI137*LifeTable!P137</f>
        <v>0</v>
      </c>
      <c r="AS137" s="1028">
        <f>(AQ137-AO137)*EXP(-InputData!$BT$6*(B137-InputData!$B$1))</f>
        <v>0</v>
      </c>
      <c r="AT137" s="58">
        <f>(AR137-AP137)*EXP(-InputData!$BT$6*(B137-InputData!$B$1))</f>
        <v>0</v>
      </c>
      <c r="AU137">
        <v>31</v>
      </c>
    </row>
    <row r="138" spans="1:47">
      <c r="A138" t="s">
        <v>14</v>
      </c>
      <c r="B138">
        <f t="shared" si="99"/>
        <v>129</v>
      </c>
      <c r="C138" s="80">
        <f>InputData!O138*InputData!BZ138</f>
        <v>0</v>
      </c>
      <c r="D138" s="81">
        <v>0</v>
      </c>
      <c r="E138" s="13">
        <f>InputData!P138*InputData!CE138</f>
        <v>0</v>
      </c>
      <c r="F138" s="90">
        <v>0</v>
      </c>
      <c r="G138" s="81">
        <f t="shared" si="78"/>
        <v>0</v>
      </c>
      <c r="H138" s="81">
        <f t="shared" si="94"/>
        <v>0</v>
      </c>
      <c r="I138" s="81">
        <f t="shared" si="79"/>
        <v>1</v>
      </c>
      <c r="J138" s="81">
        <f t="shared" si="80"/>
        <v>1</v>
      </c>
      <c r="K138" s="82">
        <f t="shared" si="70"/>
        <v>0</v>
      </c>
      <c r="L138" s="11">
        <f t="shared" si="71"/>
        <v>0</v>
      </c>
      <c r="M138" s="81">
        <f t="shared" si="72"/>
        <v>0</v>
      </c>
      <c r="N138" s="11">
        <f t="shared" si="81"/>
        <v>0</v>
      </c>
      <c r="O138" s="11">
        <f t="shared" si="82"/>
        <v>0</v>
      </c>
      <c r="P138" s="11">
        <f t="shared" si="95"/>
        <v>0</v>
      </c>
      <c r="Q138" s="81">
        <f t="shared" ref="Q138:Q169" si="100">IF(ISERROR(0.5*(L138+L139)/P138),0,0.5*(L138+L139)/P138)</f>
        <v>0</v>
      </c>
      <c r="R138" s="90">
        <f t="shared" ref="R138:R169" si="101">IF(ISERROR((M139-M138)/P138),0,(M139-M138)/P138)</f>
        <v>0</v>
      </c>
      <c r="S138" s="120">
        <f>(Exposure!BL139-1)*InputData!CH138+1</f>
        <v>1</v>
      </c>
      <c r="T138" s="89">
        <f t="shared" si="96"/>
        <v>0</v>
      </c>
      <c r="U138" s="10">
        <f t="shared" si="83"/>
        <v>0</v>
      </c>
      <c r="V138" s="10">
        <f t="shared" si="84"/>
        <v>0</v>
      </c>
      <c r="W138" s="91">
        <f t="shared" si="85"/>
        <v>0</v>
      </c>
      <c r="X138" s="81">
        <f t="shared" si="86"/>
        <v>0</v>
      </c>
      <c r="Y138" s="81">
        <f t="shared" si="97"/>
        <v>0</v>
      </c>
      <c r="Z138" s="81">
        <f t="shared" si="87"/>
        <v>1</v>
      </c>
      <c r="AA138" s="81">
        <f t="shared" si="88"/>
        <v>1</v>
      </c>
      <c r="AB138" s="82">
        <f t="shared" si="74"/>
        <v>0</v>
      </c>
      <c r="AC138" s="11">
        <f t="shared" si="75"/>
        <v>0</v>
      </c>
      <c r="AD138" s="81">
        <f t="shared" si="76"/>
        <v>0</v>
      </c>
      <c r="AE138" s="11">
        <f t="shared" si="89"/>
        <v>0</v>
      </c>
      <c r="AF138" s="11">
        <f t="shared" si="90"/>
        <v>0</v>
      </c>
      <c r="AG138" s="11">
        <f t="shared" si="98"/>
        <v>0</v>
      </c>
      <c r="AH138" s="81">
        <f t="shared" ref="AH138:AH169" si="102">IF(ISERROR(0.5*(AC138+AC139)/AG138),0,0.5*(AC138+AC139)/AG138)</f>
        <v>0</v>
      </c>
      <c r="AI138" s="90">
        <f t="shared" ref="AI138:AI169" si="103">IF(ISERROR((AD139-AD138)/AG138),0,(AD139-AD138)/AG138)</f>
        <v>0</v>
      </c>
      <c r="AJ138" s="81">
        <f t="shared" si="91"/>
        <v>0</v>
      </c>
      <c r="AK138" s="117">
        <f t="shared" si="92"/>
        <v>0</v>
      </c>
      <c r="AL138" s="117">
        <f t="shared" si="93"/>
        <v>0</v>
      </c>
      <c r="AM138" s="57">
        <f>AK138*InputData!Q138</f>
        <v>0</v>
      </c>
      <c r="AN138" s="123">
        <f>AK138*LifeTable!G138*InputData!R138*EXP(-InputData!$BT$5*(B138-InputData!$B$1))</f>
        <v>0</v>
      </c>
      <c r="AO138" s="1026">
        <f>C138*(1-Q138)*LifeTable!G138</f>
        <v>0</v>
      </c>
      <c r="AP138" s="1027">
        <f>R138*LifeTable!G138</f>
        <v>0</v>
      </c>
      <c r="AQ138" s="1026">
        <f>T138*(1-AH138)*LifeTable!P138</f>
        <v>0</v>
      </c>
      <c r="AR138" s="708">
        <f>AI138*LifeTable!P138</f>
        <v>0</v>
      </c>
      <c r="AS138" s="1028">
        <f>(AQ138-AO138)*EXP(-InputData!$BT$6*(B138-InputData!$B$1))</f>
        <v>0</v>
      </c>
      <c r="AT138" s="58">
        <f>(AR138-AP138)*EXP(-InputData!$BT$6*(B138-InputData!$B$1))</f>
        <v>0</v>
      </c>
      <c r="AU138">
        <v>32</v>
      </c>
    </row>
    <row r="139" spans="1:47">
      <c r="A139" t="s">
        <v>14</v>
      </c>
      <c r="B139">
        <f t="shared" si="99"/>
        <v>130</v>
      </c>
      <c r="C139" s="80">
        <f>InputData!O139*InputData!BZ139</f>
        <v>0</v>
      </c>
      <c r="D139" s="81">
        <v>0</v>
      </c>
      <c r="E139" s="13">
        <f>InputData!P139*InputData!CE139</f>
        <v>0</v>
      </c>
      <c r="F139" s="90">
        <v>0</v>
      </c>
      <c r="G139" s="81">
        <f t="shared" si="78"/>
        <v>0</v>
      </c>
      <c r="H139" s="81">
        <f t="shared" si="94"/>
        <v>0</v>
      </c>
      <c r="I139" s="81">
        <f t="shared" si="79"/>
        <v>1</v>
      </c>
      <c r="J139" s="81">
        <f t="shared" si="80"/>
        <v>1</v>
      </c>
      <c r="K139" s="82">
        <f t="shared" si="70"/>
        <v>0</v>
      </c>
      <c r="L139" s="11">
        <f t="shared" si="71"/>
        <v>0</v>
      </c>
      <c r="M139" s="81">
        <f t="shared" si="72"/>
        <v>0</v>
      </c>
      <c r="N139" s="11">
        <f t="shared" si="81"/>
        <v>0</v>
      </c>
      <c r="O139" s="11">
        <f t="shared" si="82"/>
        <v>0</v>
      </c>
      <c r="P139" s="11">
        <f t="shared" si="95"/>
        <v>0</v>
      </c>
      <c r="Q139" s="81">
        <f t="shared" si="100"/>
        <v>0</v>
      </c>
      <c r="R139" s="90">
        <f t="shared" si="101"/>
        <v>0</v>
      </c>
      <c r="S139" s="120">
        <f>(Exposure!BL140-1)*InputData!CH139+1</f>
        <v>1</v>
      </c>
      <c r="T139" s="89">
        <f t="shared" si="96"/>
        <v>0</v>
      </c>
      <c r="U139" s="10">
        <f t="shared" si="83"/>
        <v>0</v>
      </c>
      <c r="V139" s="10">
        <f t="shared" si="84"/>
        <v>0</v>
      </c>
      <c r="W139" s="91">
        <f t="shared" si="85"/>
        <v>0</v>
      </c>
      <c r="X139" s="81">
        <f t="shared" si="86"/>
        <v>0</v>
      </c>
      <c r="Y139" s="81">
        <f t="shared" si="97"/>
        <v>0</v>
      </c>
      <c r="Z139" s="81">
        <f t="shared" si="87"/>
        <v>1</v>
      </c>
      <c r="AA139" s="81">
        <f t="shared" si="88"/>
        <v>1</v>
      </c>
      <c r="AB139" s="82">
        <f t="shared" si="74"/>
        <v>0</v>
      </c>
      <c r="AC139" s="11">
        <f t="shared" si="75"/>
        <v>0</v>
      </c>
      <c r="AD139" s="81">
        <f t="shared" si="76"/>
        <v>0</v>
      </c>
      <c r="AE139" s="11">
        <f t="shared" si="89"/>
        <v>0</v>
      </c>
      <c r="AF139" s="11">
        <f t="shared" si="90"/>
        <v>0</v>
      </c>
      <c r="AG139" s="11">
        <f t="shared" si="98"/>
        <v>0</v>
      </c>
      <c r="AH139" s="81">
        <f t="shared" si="102"/>
        <v>0</v>
      </c>
      <c r="AI139" s="90">
        <f t="shared" si="103"/>
        <v>0</v>
      </c>
      <c r="AJ139" s="81">
        <f t="shared" si="91"/>
        <v>0</v>
      </c>
      <c r="AK139" s="117">
        <f t="shared" si="92"/>
        <v>0</v>
      </c>
      <c r="AL139" s="117">
        <f t="shared" si="93"/>
        <v>0</v>
      </c>
      <c r="AM139" s="57">
        <f>AK139*InputData!Q139</f>
        <v>0</v>
      </c>
      <c r="AN139" s="123">
        <f>AK139*LifeTable!G139*InputData!R139*EXP(-InputData!$BT$5*(B139-InputData!$B$1))</f>
        <v>0</v>
      </c>
      <c r="AO139" s="1026">
        <f>C139*(1-Q139)*LifeTable!G139</f>
        <v>0</v>
      </c>
      <c r="AP139" s="1027">
        <f>R139*LifeTable!G139</f>
        <v>0</v>
      </c>
      <c r="AQ139" s="1026">
        <f>T139*(1-AH139)*LifeTable!P139</f>
        <v>0</v>
      </c>
      <c r="AR139" s="708">
        <f>AI139*LifeTable!P139</f>
        <v>0</v>
      </c>
      <c r="AS139" s="1028">
        <f>(AQ139-AO139)*EXP(-InputData!$BT$6*(B139-InputData!$B$1))</f>
        <v>0</v>
      </c>
      <c r="AT139" s="58">
        <f>(AR139-AP139)*EXP(-InputData!$BT$6*(B139-InputData!$B$1))</f>
        <v>0</v>
      </c>
      <c r="AU139">
        <v>33</v>
      </c>
    </row>
    <row r="140" spans="1:47">
      <c r="A140" t="s">
        <v>14</v>
      </c>
      <c r="B140">
        <f t="shared" si="99"/>
        <v>131</v>
      </c>
      <c r="C140" s="80">
        <f>InputData!O140*InputData!BZ140</f>
        <v>0</v>
      </c>
      <c r="D140" s="81">
        <v>0</v>
      </c>
      <c r="E140" s="13">
        <f>InputData!P140*InputData!CE140</f>
        <v>0</v>
      </c>
      <c r="F140" s="90">
        <v>0</v>
      </c>
      <c r="G140" s="81">
        <f t="shared" si="78"/>
        <v>0</v>
      </c>
      <c r="H140" s="81">
        <f t="shared" si="94"/>
        <v>0</v>
      </c>
      <c r="I140" s="81">
        <f t="shared" si="79"/>
        <v>1</v>
      </c>
      <c r="J140" s="81">
        <f t="shared" si="80"/>
        <v>1</v>
      </c>
      <c r="K140" s="82">
        <f t="shared" si="70"/>
        <v>0</v>
      </c>
      <c r="L140" s="11">
        <f t="shared" si="71"/>
        <v>0</v>
      </c>
      <c r="M140" s="81">
        <f t="shared" si="72"/>
        <v>0</v>
      </c>
      <c r="N140" s="11">
        <f t="shared" si="81"/>
        <v>0</v>
      </c>
      <c r="O140" s="11">
        <f t="shared" si="82"/>
        <v>0</v>
      </c>
      <c r="P140" s="11">
        <f t="shared" si="95"/>
        <v>0</v>
      </c>
      <c r="Q140" s="81">
        <f t="shared" si="100"/>
        <v>0</v>
      </c>
      <c r="R140" s="90">
        <f t="shared" si="101"/>
        <v>0</v>
      </c>
      <c r="S140" s="120">
        <f>(Exposure!BL141-1)*InputData!CH140+1</f>
        <v>1</v>
      </c>
      <c r="T140" s="89">
        <f t="shared" si="96"/>
        <v>0</v>
      </c>
      <c r="U140" s="10">
        <f t="shared" si="83"/>
        <v>0</v>
      </c>
      <c r="V140" s="10">
        <f t="shared" si="84"/>
        <v>0</v>
      </c>
      <c r="W140" s="91">
        <f t="shared" si="85"/>
        <v>0</v>
      </c>
      <c r="X140" s="81">
        <f t="shared" si="86"/>
        <v>0</v>
      </c>
      <c r="Y140" s="81">
        <f t="shared" si="97"/>
        <v>0</v>
      </c>
      <c r="Z140" s="81">
        <f t="shared" si="87"/>
        <v>1</v>
      </c>
      <c r="AA140" s="81">
        <f t="shared" si="88"/>
        <v>1</v>
      </c>
      <c r="AB140" s="82">
        <f t="shared" si="74"/>
        <v>0</v>
      </c>
      <c r="AC140" s="11">
        <f t="shared" si="75"/>
        <v>0</v>
      </c>
      <c r="AD140" s="81">
        <f t="shared" si="76"/>
        <v>0</v>
      </c>
      <c r="AE140" s="11">
        <f t="shared" si="89"/>
        <v>0</v>
      </c>
      <c r="AF140" s="11">
        <f t="shared" si="90"/>
        <v>0</v>
      </c>
      <c r="AG140" s="11">
        <f t="shared" si="98"/>
        <v>0</v>
      </c>
      <c r="AH140" s="81">
        <f t="shared" si="102"/>
        <v>0</v>
      </c>
      <c r="AI140" s="90">
        <f t="shared" si="103"/>
        <v>0</v>
      </c>
      <c r="AJ140" s="81">
        <f t="shared" si="91"/>
        <v>0</v>
      </c>
      <c r="AK140" s="117">
        <f t="shared" si="92"/>
        <v>0</v>
      </c>
      <c r="AL140" s="117">
        <f t="shared" si="93"/>
        <v>0</v>
      </c>
      <c r="AM140" s="57">
        <f>AK140*InputData!Q140</f>
        <v>0</v>
      </c>
      <c r="AN140" s="123">
        <f>AK140*LifeTable!G140*InputData!R140*EXP(-InputData!$BT$5*(B140-InputData!$B$1))</f>
        <v>0</v>
      </c>
      <c r="AO140" s="1026">
        <f>C140*(1-Q140)*LifeTable!G140</f>
        <v>0</v>
      </c>
      <c r="AP140" s="1027">
        <f>R140*LifeTable!G140</f>
        <v>0</v>
      </c>
      <c r="AQ140" s="1026">
        <f>T140*(1-AH140)*LifeTable!P140</f>
        <v>0</v>
      </c>
      <c r="AR140" s="708">
        <f>AI140*LifeTable!P140</f>
        <v>0</v>
      </c>
      <c r="AS140" s="1028">
        <f>(AQ140-AO140)*EXP(-InputData!$BT$6*(B140-InputData!$B$1))</f>
        <v>0</v>
      </c>
      <c r="AT140" s="58">
        <f>(AR140-AP140)*EXP(-InputData!$BT$6*(B140-InputData!$B$1))</f>
        <v>0</v>
      </c>
      <c r="AU140">
        <v>34</v>
      </c>
    </row>
    <row r="141" spans="1:47">
      <c r="A141" t="s">
        <v>14</v>
      </c>
      <c r="B141">
        <f t="shared" si="99"/>
        <v>132</v>
      </c>
      <c r="C141" s="80">
        <f>InputData!O141*InputData!BZ141</f>
        <v>0</v>
      </c>
      <c r="D141" s="81">
        <v>0</v>
      </c>
      <c r="E141" s="13">
        <f>InputData!P141*InputData!CE141</f>
        <v>0</v>
      </c>
      <c r="F141" s="90">
        <v>0</v>
      </c>
      <c r="G141" s="81">
        <f t="shared" si="78"/>
        <v>0</v>
      </c>
      <c r="H141" s="81">
        <f t="shared" si="94"/>
        <v>0</v>
      </c>
      <c r="I141" s="81">
        <f t="shared" si="79"/>
        <v>1</v>
      </c>
      <c r="J141" s="81">
        <f t="shared" si="80"/>
        <v>1</v>
      </c>
      <c r="K141" s="82">
        <f t="shared" si="70"/>
        <v>0</v>
      </c>
      <c r="L141" s="11">
        <f t="shared" si="71"/>
        <v>0</v>
      </c>
      <c r="M141" s="81">
        <f t="shared" si="72"/>
        <v>0</v>
      </c>
      <c r="N141" s="11">
        <f t="shared" si="81"/>
        <v>0</v>
      </c>
      <c r="O141" s="11">
        <f t="shared" si="82"/>
        <v>0</v>
      </c>
      <c r="P141" s="11">
        <f t="shared" si="95"/>
        <v>0</v>
      </c>
      <c r="Q141" s="81">
        <f t="shared" si="100"/>
        <v>0</v>
      </c>
      <c r="R141" s="90">
        <f t="shared" si="101"/>
        <v>0</v>
      </c>
      <c r="S141" s="120">
        <f>(Exposure!BL142-1)*InputData!CH141+1</f>
        <v>1</v>
      </c>
      <c r="T141" s="89">
        <f t="shared" si="96"/>
        <v>0</v>
      </c>
      <c r="U141" s="10">
        <f t="shared" si="83"/>
        <v>0</v>
      </c>
      <c r="V141" s="10">
        <f t="shared" si="84"/>
        <v>0</v>
      </c>
      <c r="W141" s="91">
        <f t="shared" si="85"/>
        <v>0</v>
      </c>
      <c r="X141" s="81">
        <f t="shared" si="86"/>
        <v>0</v>
      </c>
      <c r="Y141" s="81">
        <f t="shared" si="97"/>
        <v>0</v>
      </c>
      <c r="Z141" s="81">
        <f t="shared" si="87"/>
        <v>1</v>
      </c>
      <c r="AA141" s="81">
        <f t="shared" si="88"/>
        <v>1</v>
      </c>
      <c r="AB141" s="82">
        <f t="shared" si="74"/>
        <v>0</v>
      </c>
      <c r="AC141" s="11">
        <f t="shared" si="75"/>
        <v>0</v>
      </c>
      <c r="AD141" s="81">
        <f t="shared" si="76"/>
        <v>0</v>
      </c>
      <c r="AE141" s="11">
        <f t="shared" si="89"/>
        <v>0</v>
      </c>
      <c r="AF141" s="11">
        <f t="shared" si="90"/>
        <v>0</v>
      </c>
      <c r="AG141" s="11">
        <f t="shared" si="98"/>
        <v>0</v>
      </c>
      <c r="AH141" s="81">
        <f t="shared" si="102"/>
        <v>0</v>
      </c>
      <c r="AI141" s="90">
        <f t="shared" si="103"/>
        <v>0</v>
      </c>
      <c r="AJ141" s="81">
        <f t="shared" si="91"/>
        <v>0</v>
      </c>
      <c r="AK141" s="117">
        <f t="shared" si="92"/>
        <v>0</v>
      </c>
      <c r="AL141" s="117">
        <f t="shared" si="93"/>
        <v>0</v>
      </c>
      <c r="AM141" s="57">
        <f>AK141*InputData!Q141</f>
        <v>0</v>
      </c>
      <c r="AN141" s="123">
        <f>AK141*LifeTable!G141*InputData!R141*EXP(-InputData!$BT$5*(B141-InputData!$B$1))</f>
        <v>0</v>
      </c>
      <c r="AO141" s="1026">
        <f>C141*(1-Q141)*LifeTable!G141</f>
        <v>0</v>
      </c>
      <c r="AP141" s="1027">
        <f>R141*LifeTable!G141</f>
        <v>0</v>
      </c>
      <c r="AQ141" s="1026">
        <f>T141*(1-AH141)*LifeTable!P141</f>
        <v>0</v>
      </c>
      <c r="AR141" s="708">
        <f>AI141*LifeTable!P141</f>
        <v>0</v>
      </c>
      <c r="AS141" s="1028">
        <f>(AQ141-AO141)*EXP(-InputData!$BT$6*(B141-InputData!$B$1))</f>
        <v>0</v>
      </c>
      <c r="AT141" s="58">
        <f>(AR141-AP141)*EXP(-InputData!$BT$6*(B141-InputData!$B$1))</f>
        <v>0</v>
      </c>
      <c r="AU141">
        <v>35</v>
      </c>
    </row>
    <row r="142" spans="1:47">
      <c r="A142" t="s">
        <v>14</v>
      </c>
      <c r="B142">
        <f t="shared" si="99"/>
        <v>133</v>
      </c>
      <c r="C142" s="80">
        <f>InputData!O142*InputData!BZ142</f>
        <v>0</v>
      </c>
      <c r="D142" s="81">
        <v>0</v>
      </c>
      <c r="E142" s="13">
        <f>InputData!P142*InputData!CE142</f>
        <v>0</v>
      </c>
      <c r="F142" s="90">
        <v>0</v>
      </c>
      <c r="G142" s="81">
        <f t="shared" si="78"/>
        <v>0</v>
      </c>
      <c r="H142" s="81">
        <f t="shared" si="94"/>
        <v>0</v>
      </c>
      <c r="I142" s="81">
        <f t="shared" si="79"/>
        <v>1</v>
      </c>
      <c r="J142" s="81">
        <f t="shared" si="80"/>
        <v>1</v>
      </c>
      <c r="K142" s="82">
        <f t="shared" si="70"/>
        <v>0</v>
      </c>
      <c r="L142" s="11">
        <f t="shared" si="71"/>
        <v>0</v>
      </c>
      <c r="M142" s="81">
        <f t="shared" si="72"/>
        <v>0</v>
      </c>
      <c r="N142" s="11">
        <f t="shared" si="81"/>
        <v>0</v>
      </c>
      <c r="O142" s="11">
        <f t="shared" si="82"/>
        <v>0</v>
      </c>
      <c r="P142" s="11">
        <f t="shared" si="95"/>
        <v>0</v>
      </c>
      <c r="Q142" s="81">
        <f t="shared" si="100"/>
        <v>0</v>
      </c>
      <c r="R142" s="90">
        <f t="shared" si="101"/>
        <v>0</v>
      </c>
      <c r="S142" s="120">
        <f>(Exposure!BL143-1)*InputData!CH142+1</f>
        <v>1</v>
      </c>
      <c r="T142" s="89">
        <f t="shared" si="96"/>
        <v>0</v>
      </c>
      <c r="U142" s="10">
        <f t="shared" si="83"/>
        <v>0</v>
      </c>
      <c r="V142" s="10">
        <f t="shared" si="84"/>
        <v>0</v>
      </c>
      <c r="W142" s="91">
        <f t="shared" si="85"/>
        <v>0</v>
      </c>
      <c r="X142" s="81">
        <f t="shared" si="86"/>
        <v>0</v>
      </c>
      <c r="Y142" s="81">
        <f t="shared" si="97"/>
        <v>0</v>
      </c>
      <c r="Z142" s="81">
        <f t="shared" si="87"/>
        <v>1</v>
      </c>
      <c r="AA142" s="81">
        <f t="shared" si="88"/>
        <v>1</v>
      </c>
      <c r="AB142" s="82">
        <f t="shared" si="74"/>
        <v>0</v>
      </c>
      <c r="AC142" s="11">
        <f t="shared" si="75"/>
        <v>0</v>
      </c>
      <c r="AD142" s="81">
        <f t="shared" si="76"/>
        <v>0</v>
      </c>
      <c r="AE142" s="11">
        <f t="shared" si="89"/>
        <v>0</v>
      </c>
      <c r="AF142" s="11">
        <f t="shared" si="90"/>
        <v>0</v>
      </c>
      <c r="AG142" s="11">
        <f t="shared" si="98"/>
        <v>0</v>
      </c>
      <c r="AH142" s="81">
        <f t="shared" si="102"/>
        <v>0</v>
      </c>
      <c r="AI142" s="90">
        <f t="shared" si="103"/>
        <v>0</v>
      </c>
      <c r="AJ142" s="81">
        <f t="shared" si="91"/>
        <v>0</v>
      </c>
      <c r="AK142" s="117">
        <f t="shared" si="92"/>
        <v>0</v>
      </c>
      <c r="AL142" s="117">
        <f t="shared" si="93"/>
        <v>0</v>
      </c>
      <c r="AM142" s="57">
        <f>AK142*InputData!Q142</f>
        <v>0</v>
      </c>
      <c r="AN142" s="123">
        <f>AK142*LifeTable!G142*InputData!R142*EXP(-InputData!$BT$5*(B142-InputData!$B$1))</f>
        <v>0</v>
      </c>
      <c r="AO142" s="1026">
        <f>C142*(1-Q142)*LifeTable!G142</f>
        <v>0</v>
      </c>
      <c r="AP142" s="1027">
        <f>R142*LifeTable!G142</f>
        <v>0</v>
      </c>
      <c r="AQ142" s="1026">
        <f>T142*(1-AH142)*LifeTable!P142</f>
        <v>0</v>
      </c>
      <c r="AR142" s="708">
        <f>AI142*LifeTable!P142</f>
        <v>0</v>
      </c>
      <c r="AS142" s="1028">
        <f>(AQ142-AO142)*EXP(-InputData!$BT$6*(B142-InputData!$B$1))</f>
        <v>0</v>
      </c>
      <c r="AT142" s="58">
        <f>(AR142-AP142)*EXP(-InputData!$BT$6*(B142-InputData!$B$1))</f>
        <v>0</v>
      </c>
      <c r="AU142">
        <v>36</v>
      </c>
    </row>
    <row r="143" spans="1:47">
      <c r="A143" t="s">
        <v>14</v>
      </c>
      <c r="B143">
        <f t="shared" si="99"/>
        <v>134</v>
      </c>
      <c r="C143" s="80">
        <f>InputData!O143*InputData!BZ143</f>
        <v>0</v>
      </c>
      <c r="D143" s="81">
        <v>0</v>
      </c>
      <c r="E143" s="13">
        <f>InputData!P143*InputData!CE143</f>
        <v>0</v>
      </c>
      <c r="F143" s="90">
        <v>0</v>
      </c>
      <c r="G143" s="81">
        <f t="shared" si="78"/>
        <v>0</v>
      </c>
      <c r="H143" s="81">
        <f t="shared" si="94"/>
        <v>0</v>
      </c>
      <c r="I143" s="81">
        <f t="shared" si="79"/>
        <v>1</v>
      </c>
      <c r="J143" s="81">
        <f t="shared" si="80"/>
        <v>1</v>
      </c>
      <c r="K143" s="82">
        <f t="shared" si="70"/>
        <v>0</v>
      </c>
      <c r="L143" s="11">
        <f t="shared" si="71"/>
        <v>0</v>
      </c>
      <c r="M143" s="81">
        <f t="shared" si="72"/>
        <v>0</v>
      </c>
      <c r="N143" s="11">
        <f t="shared" si="81"/>
        <v>0</v>
      </c>
      <c r="O143" s="11">
        <f t="shared" si="82"/>
        <v>0</v>
      </c>
      <c r="P143" s="11">
        <f t="shared" si="95"/>
        <v>0</v>
      </c>
      <c r="Q143" s="81">
        <f t="shared" si="100"/>
        <v>0</v>
      </c>
      <c r="R143" s="90">
        <f t="shared" si="101"/>
        <v>0</v>
      </c>
      <c r="S143" s="120">
        <f>(Exposure!BL144-1)*InputData!CH143+1</f>
        <v>1</v>
      </c>
      <c r="T143" s="89">
        <f t="shared" si="96"/>
        <v>0</v>
      </c>
      <c r="U143" s="10">
        <f t="shared" si="83"/>
        <v>0</v>
      </c>
      <c r="V143" s="10">
        <f t="shared" si="84"/>
        <v>0</v>
      </c>
      <c r="W143" s="91">
        <f t="shared" si="85"/>
        <v>0</v>
      </c>
      <c r="X143" s="81">
        <f t="shared" si="86"/>
        <v>0</v>
      </c>
      <c r="Y143" s="81">
        <f t="shared" si="97"/>
        <v>0</v>
      </c>
      <c r="Z143" s="81">
        <f t="shared" si="87"/>
        <v>1</v>
      </c>
      <c r="AA143" s="81">
        <f t="shared" si="88"/>
        <v>1</v>
      </c>
      <c r="AB143" s="82">
        <f t="shared" si="74"/>
        <v>0</v>
      </c>
      <c r="AC143" s="11">
        <f t="shared" si="75"/>
        <v>0</v>
      </c>
      <c r="AD143" s="81">
        <f t="shared" si="76"/>
        <v>0</v>
      </c>
      <c r="AE143" s="11">
        <f t="shared" si="89"/>
        <v>0</v>
      </c>
      <c r="AF143" s="11">
        <f t="shared" si="90"/>
        <v>0</v>
      </c>
      <c r="AG143" s="11">
        <f t="shared" si="98"/>
        <v>0</v>
      </c>
      <c r="AH143" s="81">
        <f t="shared" si="102"/>
        <v>0</v>
      </c>
      <c r="AI143" s="90">
        <f t="shared" si="103"/>
        <v>0</v>
      </c>
      <c r="AJ143" s="81">
        <f t="shared" si="91"/>
        <v>0</v>
      </c>
      <c r="AK143" s="117">
        <f t="shared" si="92"/>
        <v>0</v>
      </c>
      <c r="AL143" s="117">
        <f t="shared" si="93"/>
        <v>0</v>
      </c>
      <c r="AM143" s="57">
        <f>AK143*InputData!Q143</f>
        <v>0</v>
      </c>
      <c r="AN143" s="123">
        <f>AK143*LifeTable!G143*InputData!R143*EXP(-InputData!$BT$5*(B143-InputData!$B$1))</f>
        <v>0</v>
      </c>
      <c r="AO143" s="1026">
        <f>C143*(1-Q143)*LifeTable!G143</f>
        <v>0</v>
      </c>
      <c r="AP143" s="1027">
        <f>R143*LifeTable!G143</f>
        <v>0</v>
      </c>
      <c r="AQ143" s="1026">
        <f>T143*(1-AH143)*LifeTable!P143</f>
        <v>0</v>
      </c>
      <c r="AR143" s="708">
        <f>AI143*LifeTable!P143</f>
        <v>0</v>
      </c>
      <c r="AS143" s="1028">
        <f>(AQ143-AO143)*EXP(-InputData!$BT$6*(B143-InputData!$B$1))</f>
        <v>0</v>
      </c>
      <c r="AT143" s="58">
        <f>(AR143-AP143)*EXP(-InputData!$BT$6*(B143-InputData!$B$1))</f>
        <v>0</v>
      </c>
      <c r="AU143">
        <v>37</v>
      </c>
    </row>
    <row r="144" spans="1:47">
      <c r="A144" t="s">
        <v>14</v>
      </c>
      <c r="B144">
        <f t="shared" si="99"/>
        <v>135</v>
      </c>
      <c r="C144" s="80">
        <f>InputData!O144*InputData!BZ144</f>
        <v>0</v>
      </c>
      <c r="D144" s="81">
        <v>0</v>
      </c>
      <c r="E144" s="13">
        <f>InputData!P144*InputData!CE144</f>
        <v>0</v>
      </c>
      <c r="F144" s="90">
        <v>0</v>
      </c>
      <c r="G144" s="81">
        <f t="shared" si="78"/>
        <v>0</v>
      </c>
      <c r="H144" s="81">
        <f t="shared" si="94"/>
        <v>0</v>
      </c>
      <c r="I144" s="81">
        <f t="shared" si="79"/>
        <v>1</v>
      </c>
      <c r="J144" s="81">
        <f t="shared" si="80"/>
        <v>1</v>
      </c>
      <c r="K144" s="82">
        <f t="shared" si="70"/>
        <v>0</v>
      </c>
      <c r="L144" s="11">
        <f t="shared" si="71"/>
        <v>0</v>
      </c>
      <c r="M144" s="81">
        <f t="shared" si="72"/>
        <v>0</v>
      </c>
      <c r="N144" s="11">
        <f t="shared" si="81"/>
        <v>0</v>
      </c>
      <c r="O144" s="11">
        <f t="shared" si="82"/>
        <v>0</v>
      </c>
      <c r="P144" s="11">
        <f t="shared" si="95"/>
        <v>0</v>
      </c>
      <c r="Q144" s="81">
        <f t="shared" si="100"/>
        <v>0</v>
      </c>
      <c r="R144" s="90">
        <f t="shared" si="101"/>
        <v>0</v>
      </c>
      <c r="S144" s="120">
        <f>(Exposure!BL145-1)*InputData!CH144+1</f>
        <v>1</v>
      </c>
      <c r="T144" s="89">
        <f t="shared" si="96"/>
        <v>0</v>
      </c>
      <c r="U144" s="10">
        <f t="shared" si="83"/>
        <v>0</v>
      </c>
      <c r="V144" s="10">
        <f t="shared" si="84"/>
        <v>0</v>
      </c>
      <c r="W144" s="91">
        <f t="shared" si="85"/>
        <v>0</v>
      </c>
      <c r="X144" s="81">
        <f t="shared" si="86"/>
        <v>0</v>
      </c>
      <c r="Y144" s="81">
        <f t="shared" si="97"/>
        <v>0</v>
      </c>
      <c r="Z144" s="81">
        <f t="shared" si="87"/>
        <v>1</v>
      </c>
      <c r="AA144" s="81">
        <f t="shared" si="88"/>
        <v>1</v>
      </c>
      <c r="AB144" s="82">
        <f t="shared" si="74"/>
        <v>0</v>
      </c>
      <c r="AC144" s="11">
        <f t="shared" si="75"/>
        <v>0</v>
      </c>
      <c r="AD144" s="81">
        <f t="shared" si="76"/>
        <v>0</v>
      </c>
      <c r="AE144" s="11">
        <f t="shared" si="89"/>
        <v>0</v>
      </c>
      <c r="AF144" s="11">
        <f t="shared" si="90"/>
        <v>0</v>
      </c>
      <c r="AG144" s="11">
        <f t="shared" si="98"/>
        <v>0</v>
      </c>
      <c r="AH144" s="81">
        <f t="shared" si="102"/>
        <v>0</v>
      </c>
      <c r="AI144" s="90">
        <f t="shared" si="103"/>
        <v>0</v>
      </c>
      <c r="AJ144" s="81">
        <f t="shared" si="91"/>
        <v>0</v>
      </c>
      <c r="AK144" s="117">
        <f t="shared" si="92"/>
        <v>0</v>
      </c>
      <c r="AL144" s="117">
        <f t="shared" si="93"/>
        <v>0</v>
      </c>
      <c r="AM144" s="57">
        <f>AK144*InputData!Q144</f>
        <v>0</v>
      </c>
      <c r="AN144" s="123">
        <f>AK144*LifeTable!G144*InputData!R144*EXP(-InputData!$BT$5*(B144-InputData!$B$1))</f>
        <v>0</v>
      </c>
      <c r="AO144" s="1026">
        <f>C144*(1-Q144)*LifeTable!G144</f>
        <v>0</v>
      </c>
      <c r="AP144" s="1027">
        <f>R144*LifeTable!G144</f>
        <v>0</v>
      </c>
      <c r="AQ144" s="1026">
        <f>T144*(1-AH144)*LifeTable!P144</f>
        <v>0</v>
      </c>
      <c r="AR144" s="708">
        <f>AI144*LifeTable!P144</f>
        <v>0</v>
      </c>
      <c r="AS144" s="1028">
        <f>(AQ144-AO144)*EXP(-InputData!$BT$6*(B144-InputData!$B$1))</f>
        <v>0</v>
      </c>
      <c r="AT144" s="58">
        <f>(AR144-AP144)*EXP(-InputData!$BT$6*(B144-InputData!$B$1))</f>
        <v>0</v>
      </c>
      <c r="AU144">
        <v>38</v>
      </c>
    </row>
    <row r="145" spans="1:47">
      <c r="A145" t="s">
        <v>14</v>
      </c>
      <c r="B145">
        <f t="shared" si="99"/>
        <v>136</v>
      </c>
      <c r="C145" s="80">
        <f>InputData!O145*InputData!BZ145</f>
        <v>0</v>
      </c>
      <c r="D145" s="81">
        <v>0</v>
      </c>
      <c r="E145" s="13">
        <f>InputData!P145*InputData!CE145</f>
        <v>0</v>
      </c>
      <c r="F145" s="90">
        <v>0</v>
      </c>
      <c r="G145" s="81">
        <f t="shared" si="78"/>
        <v>0</v>
      </c>
      <c r="H145" s="81">
        <f t="shared" si="94"/>
        <v>0</v>
      </c>
      <c r="I145" s="81">
        <f t="shared" si="79"/>
        <v>1</v>
      </c>
      <c r="J145" s="81">
        <f t="shared" si="80"/>
        <v>1</v>
      </c>
      <c r="K145" s="82">
        <f t="shared" si="70"/>
        <v>0</v>
      </c>
      <c r="L145" s="11">
        <f t="shared" si="71"/>
        <v>0</v>
      </c>
      <c r="M145" s="81">
        <f t="shared" si="72"/>
        <v>0</v>
      </c>
      <c r="N145" s="11">
        <f t="shared" si="81"/>
        <v>0</v>
      </c>
      <c r="O145" s="11">
        <f t="shared" si="82"/>
        <v>0</v>
      </c>
      <c r="P145" s="11">
        <f t="shared" si="95"/>
        <v>0</v>
      </c>
      <c r="Q145" s="81">
        <f t="shared" si="100"/>
        <v>0</v>
      </c>
      <c r="R145" s="90">
        <f t="shared" si="101"/>
        <v>0</v>
      </c>
      <c r="S145" s="120">
        <f>(Exposure!BL146-1)*InputData!CH145+1</f>
        <v>1</v>
      </c>
      <c r="T145" s="89">
        <f t="shared" si="96"/>
        <v>0</v>
      </c>
      <c r="U145" s="10">
        <f t="shared" si="83"/>
        <v>0</v>
      </c>
      <c r="V145" s="10">
        <f t="shared" si="84"/>
        <v>0</v>
      </c>
      <c r="W145" s="91">
        <f t="shared" si="85"/>
        <v>0</v>
      </c>
      <c r="X145" s="81">
        <f t="shared" si="86"/>
        <v>0</v>
      </c>
      <c r="Y145" s="81">
        <f t="shared" si="97"/>
        <v>0</v>
      </c>
      <c r="Z145" s="81">
        <f t="shared" si="87"/>
        <v>1</v>
      </c>
      <c r="AA145" s="81">
        <f t="shared" si="88"/>
        <v>1</v>
      </c>
      <c r="AB145" s="82">
        <f t="shared" si="74"/>
        <v>0</v>
      </c>
      <c r="AC145" s="11">
        <f t="shared" si="75"/>
        <v>0</v>
      </c>
      <c r="AD145" s="81">
        <f t="shared" si="76"/>
        <v>0</v>
      </c>
      <c r="AE145" s="11">
        <f t="shared" si="89"/>
        <v>0</v>
      </c>
      <c r="AF145" s="11">
        <f t="shared" si="90"/>
        <v>0</v>
      </c>
      <c r="AG145" s="11">
        <f t="shared" si="98"/>
        <v>0</v>
      </c>
      <c r="AH145" s="81">
        <f t="shared" si="102"/>
        <v>0</v>
      </c>
      <c r="AI145" s="90">
        <f t="shared" si="103"/>
        <v>0</v>
      </c>
      <c r="AJ145" s="81">
        <f t="shared" si="91"/>
        <v>0</v>
      </c>
      <c r="AK145" s="117">
        <f t="shared" si="92"/>
        <v>0</v>
      </c>
      <c r="AL145" s="117">
        <f t="shared" si="93"/>
        <v>0</v>
      </c>
      <c r="AM145" s="57">
        <f>AK145*InputData!Q145</f>
        <v>0</v>
      </c>
      <c r="AN145" s="123">
        <f>AK145*LifeTable!G145*InputData!R145*EXP(-InputData!$BT$5*(B145-InputData!$B$1))</f>
        <v>0</v>
      </c>
      <c r="AO145" s="1026">
        <f>C145*(1-Q145)*LifeTable!G145</f>
        <v>0</v>
      </c>
      <c r="AP145" s="1027">
        <f>R145*LifeTable!G145</f>
        <v>0</v>
      </c>
      <c r="AQ145" s="1026">
        <f>T145*(1-AH145)*LifeTable!P145</f>
        <v>0</v>
      </c>
      <c r="AR145" s="708">
        <f>AI145*LifeTable!P145</f>
        <v>0</v>
      </c>
      <c r="AS145" s="1028">
        <f>(AQ145-AO145)*EXP(-InputData!$BT$6*(B145-InputData!$B$1))</f>
        <v>0</v>
      </c>
      <c r="AT145" s="58">
        <f>(AR145-AP145)*EXP(-InputData!$BT$6*(B145-InputData!$B$1))</f>
        <v>0</v>
      </c>
      <c r="AU145">
        <v>39</v>
      </c>
    </row>
    <row r="146" spans="1:47">
      <c r="A146" t="s">
        <v>14</v>
      </c>
      <c r="B146">
        <f t="shared" si="99"/>
        <v>137</v>
      </c>
      <c r="C146" s="80">
        <f>InputData!O146*InputData!BZ146</f>
        <v>0</v>
      </c>
      <c r="D146" s="81">
        <v>0</v>
      </c>
      <c r="E146" s="13">
        <f>InputData!P146*InputData!CE146</f>
        <v>0</v>
      </c>
      <c r="F146" s="90">
        <v>0</v>
      </c>
      <c r="G146" s="81">
        <f t="shared" si="78"/>
        <v>0</v>
      </c>
      <c r="H146" s="81">
        <f t="shared" si="94"/>
        <v>0</v>
      </c>
      <c r="I146" s="81">
        <f t="shared" si="79"/>
        <v>1</v>
      </c>
      <c r="J146" s="81">
        <f t="shared" si="80"/>
        <v>1</v>
      </c>
      <c r="K146" s="82">
        <f t="shared" si="70"/>
        <v>0</v>
      </c>
      <c r="L146" s="11">
        <f t="shared" si="71"/>
        <v>0</v>
      </c>
      <c r="M146" s="81">
        <f t="shared" si="72"/>
        <v>0</v>
      </c>
      <c r="N146" s="11">
        <f t="shared" si="81"/>
        <v>0</v>
      </c>
      <c r="O146" s="11">
        <f t="shared" si="82"/>
        <v>0</v>
      </c>
      <c r="P146" s="11">
        <f t="shared" si="95"/>
        <v>0</v>
      </c>
      <c r="Q146" s="81">
        <f t="shared" si="100"/>
        <v>0</v>
      </c>
      <c r="R146" s="90">
        <f t="shared" si="101"/>
        <v>0</v>
      </c>
      <c r="S146" s="120">
        <f>(Exposure!BL147-1)*InputData!CH146+1</f>
        <v>1</v>
      </c>
      <c r="T146" s="89">
        <f t="shared" si="96"/>
        <v>0</v>
      </c>
      <c r="U146" s="10">
        <f t="shared" si="83"/>
        <v>0</v>
      </c>
      <c r="V146" s="10">
        <f t="shared" si="84"/>
        <v>0</v>
      </c>
      <c r="W146" s="91">
        <f t="shared" si="85"/>
        <v>0</v>
      </c>
      <c r="X146" s="81">
        <f t="shared" si="86"/>
        <v>0</v>
      </c>
      <c r="Y146" s="81">
        <f t="shared" si="97"/>
        <v>0</v>
      </c>
      <c r="Z146" s="81">
        <f t="shared" si="87"/>
        <v>1</v>
      </c>
      <c r="AA146" s="81">
        <f t="shared" si="88"/>
        <v>1</v>
      </c>
      <c r="AB146" s="82">
        <f t="shared" si="74"/>
        <v>0</v>
      </c>
      <c r="AC146" s="11">
        <f t="shared" si="75"/>
        <v>0</v>
      </c>
      <c r="AD146" s="81">
        <f t="shared" si="76"/>
        <v>0</v>
      </c>
      <c r="AE146" s="11">
        <f t="shared" si="89"/>
        <v>0</v>
      </c>
      <c r="AF146" s="11">
        <f t="shared" si="90"/>
        <v>0</v>
      </c>
      <c r="AG146" s="11">
        <f t="shared" si="98"/>
        <v>0</v>
      </c>
      <c r="AH146" s="81">
        <f t="shared" si="102"/>
        <v>0</v>
      </c>
      <c r="AI146" s="90">
        <f t="shared" si="103"/>
        <v>0</v>
      </c>
      <c r="AJ146" s="81">
        <f t="shared" si="91"/>
        <v>0</v>
      </c>
      <c r="AK146" s="117">
        <f t="shared" si="92"/>
        <v>0</v>
      </c>
      <c r="AL146" s="117">
        <f t="shared" si="93"/>
        <v>0</v>
      </c>
      <c r="AM146" s="57">
        <f>AK146*InputData!Q146</f>
        <v>0</v>
      </c>
      <c r="AN146" s="123">
        <f>AK146*LifeTable!G146*InputData!R146*EXP(-InputData!$BT$5*(B146-InputData!$B$1))</f>
        <v>0</v>
      </c>
      <c r="AO146" s="1026">
        <f>C146*(1-Q146)*LifeTable!G146</f>
        <v>0</v>
      </c>
      <c r="AP146" s="1027">
        <f>R146*LifeTable!G146</f>
        <v>0</v>
      </c>
      <c r="AQ146" s="1026">
        <f>T146*(1-AH146)*LifeTable!P146</f>
        <v>0</v>
      </c>
      <c r="AR146" s="708">
        <f>AI146*LifeTable!P146</f>
        <v>0</v>
      </c>
      <c r="AS146" s="1028">
        <f>(AQ146-AO146)*EXP(-InputData!$BT$6*(B146-InputData!$B$1))</f>
        <v>0</v>
      </c>
      <c r="AT146" s="58">
        <f>(AR146-AP146)*EXP(-InputData!$BT$6*(B146-InputData!$B$1))</f>
        <v>0</v>
      </c>
      <c r="AU146">
        <v>40</v>
      </c>
    </row>
    <row r="147" spans="1:47">
      <c r="A147" t="s">
        <v>14</v>
      </c>
      <c r="B147">
        <f t="shared" si="99"/>
        <v>138</v>
      </c>
      <c r="C147" s="80">
        <f>InputData!O147*InputData!BZ147</f>
        <v>0</v>
      </c>
      <c r="D147" s="81">
        <v>0</v>
      </c>
      <c r="E147" s="13">
        <f>InputData!P147*InputData!CE147</f>
        <v>0</v>
      </c>
      <c r="F147" s="90">
        <v>0</v>
      </c>
      <c r="G147" s="81">
        <f t="shared" si="78"/>
        <v>0</v>
      </c>
      <c r="H147" s="81">
        <f t="shared" si="94"/>
        <v>0</v>
      </c>
      <c r="I147" s="81">
        <f t="shared" si="79"/>
        <v>1</v>
      </c>
      <c r="J147" s="81">
        <f t="shared" si="80"/>
        <v>1</v>
      </c>
      <c r="K147" s="82">
        <f t="shared" si="70"/>
        <v>0</v>
      </c>
      <c r="L147" s="11">
        <f t="shared" si="71"/>
        <v>0</v>
      </c>
      <c r="M147" s="81">
        <f t="shared" si="72"/>
        <v>0</v>
      </c>
      <c r="N147" s="11">
        <f t="shared" si="81"/>
        <v>0</v>
      </c>
      <c r="O147" s="11">
        <f t="shared" si="82"/>
        <v>0</v>
      </c>
      <c r="P147" s="11">
        <f t="shared" si="95"/>
        <v>0</v>
      </c>
      <c r="Q147" s="81">
        <f t="shared" si="100"/>
        <v>0</v>
      </c>
      <c r="R147" s="90">
        <f t="shared" si="101"/>
        <v>0</v>
      </c>
      <c r="S147" s="120">
        <f>(Exposure!BL148-1)*InputData!CH147+1</f>
        <v>1</v>
      </c>
      <c r="T147" s="89">
        <f t="shared" si="96"/>
        <v>0</v>
      </c>
      <c r="U147" s="10">
        <f t="shared" si="83"/>
        <v>0</v>
      </c>
      <c r="V147" s="10">
        <f t="shared" si="84"/>
        <v>0</v>
      </c>
      <c r="W147" s="91">
        <f t="shared" si="85"/>
        <v>0</v>
      </c>
      <c r="X147" s="81">
        <f t="shared" si="86"/>
        <v>0</v>
      </c>
      <c r="Y147" s="81">
        <f t="shared" si="97"/>
        <v>0</v>
      </c>
      <c r="Z147" s="81">
        <f t="shared" si="87"/>
        <v>1</v>
      </c>
      <c r="AA147" s="81">
        <f t="shared" si="88"/>
        <v>1</v>
      </c>
      <c r="AB147" s="82">
        <f t="shared" si="74"/>
        <v>0</v>
      </c>
      <c r="AC147" s="11">
        <f t="shared" si="75"/>
        <v>0</v>
      </c>
      <c r="AD147" s="81">
        <f t="shared" si="76"/>
        <v>0</v>
      </c>
      <c r="AE147" s="11">
        <f t="shared" si="89"/>
        <v>0</v>
      </c>
      <c r="AF147" s="11">
        <f t="shared" si="90"/>
        <v>0</v>
      </c>
      <c r="AG147" s="11">
        <f t="shared" si="98"/>
        <v>0</v>
      </c>
      <c r="AH147" s="81">
        <f t="shared" si="102"/>
        <v>0</v>
      </c>
      <c r="AI147" s="90">
        <f t="shared" si="103"/>
        <v>0</v>
      </c>
      <c r="AJ147" s="81">
        <f t="shared" si="91"/>
        <v>0</v>
      </c>
      <c r="AK147" s="117">
        <f t="shared" si="92"/>
        <v>0</v>
      </c>
      <c r="AL147" s="117">
        <f t="shared" si="93"/>
        <v>0</v>
      </c>
      <c r="AM147" s="57">
        <f>AK147*InputData!Q147</f>
        <v>0</v>
      </c>
      <c r="AN147" s="123">
        <f>AK147*LifeTable!G147*InputData!R147*EXP(-InputData!$BT$5*(B147-InputData!$B$1))</f>
        <v>0</v>
      </c>
      <c r="AO147" s="1026">
        <f>C147*(1-Q147)*LifeTable!G147</f>
        <v>0</v>
      </c>
      <c r="AP147" s="1027">
        <f>R147*LifeTable!G147</f>
        <v>0</v>
      </c>
      <c r="AQ147" s="1026">
        <f>T147*(1-AH147)*LifeTable!P147</f>
        <v>0</v>
      </c>
      <c r="AR147" s="708">
        <f>AI147*LifeTable!P147</f>
        <v>0</v>
      </c>
      <c r="AS147" s="1028">
        <f>(AQ147-AO147)*EXP(-InputData!$BT$6*(B147-InputData!$B$1))</f>
        <v>0</v>
      </c>
      <c r="AT147" s="58">
        <f>(AR147-AP147)*EXP(-InputData!$BT$6*(B147-InputData!$B$1))</f>
        <v>0</v>
      </c>
      <c r="AU147">
        <v>41</v>
      </c>
    </row>
    <row r="148" spans="1:47">
      <c r="A148" t="s">
        <v>14</v>
      </c>
      <c r="B148">
        <f t="shared" si="99"/>
        <v>139</v>
      </c>
      <c r="C148" s="80">
        <f>InputData!O148*InputData!BZ148</f>
        <v>0</v>
      </c>
      <c r="D148" s="81">
        <v>0</v>
      </c>
      <c r="E148" s="13">
        <f>InputData!P148*InputData!CE148</f>
        <v>0</v>
      </c>
      <c r="F148" s="90">
        <v>0</v>
      </c>
      <c r="G148" s="81">
        <f t="shared" si="78"/>
        <v>0</v>
      </c>
      <c r="H148" s="81">
        <f t="shared" si="94"/>
        <v>0</v>
      </c>
      <c r="I148" s="81">
        <f t="shared" si="79"/>
        <v>1</v>
      </c>
      <c r="J148" s="81">
        <f t="shared" si="80"/>
        <v>1</v>
      </c>
      <c r="K148" s="82">
        <f t="shared" si="70"/>
        <v>0</v>
      </c>
      <c r="L148" s="11">
        <f t="shared" si="71"/>
        <v>0</v>
      </c>
      <c r="M148" s="81">
        <f t="shared" si="72"/>
        <v>0</v>
      </c>
      <c r="N148" s="11">
        <f t="shared" si="81"/>
        <v>0</v>
      </c>
      <c r="O148" s="11">
        <f t="shared" si="82"/>
        <v>0</v>
      </c>
      <c r="P148" s="11">
        <f t="shared" si="95"/>
        <v>0</v>
      </c>
      <c r="Q148" s="81">
        <f t="shared" si="100"/>
        <v>0</v>
      </c>
      <c r="R148" s="90">
        <f t="shared" si="101"/>
        <v>0</v>
      </c>
      <c r="S148" s="120">
        <f>(Exposure!BL149-1)*InputData!CH148+1</f>
        <v>1</v>
      </c>
      <c r="T148" s="89">
        <f t="shared" si="96"/>
        <v>0</v>
      </c>
      <c r="U148" s="10">
        <f t="shared" si="83"/>
        <v>0</v>
      </c>
      <c r="V148" s="10">
        <f t="shared" si="84"/>
        <v>0</v>
      </c>
      <c r="W148" s="91">
        <f t="shared" si="85"/>
        <v>0</v>
      </c>
      <c r="X148" s="81">
        <f t="shared" si="86"/>
        <v>0</v>
      </c>
      <c r="Y148" s="81">
        <f t="shared" si="97"/>
        <v>0</v>
      </c>
      <c r="Z148" s="81">
        <f t="shared" si="87"/>
        <v>1</v>
      </c>
      <c r="AA148" s="81">
        <f t="shared" si="88"/>
        <v>1</v>
      </c>
      <c r="AB148" s="82">
        <f t="shared" si="74"/>
        <v>0</v>
      </c>
      <c r="AC148" s="11">
        <f t="shared" si="75"/>
        <v>0</v>
      </c>
      <c r="AD148" s="81">
        <f t="shared" si="76"/>
        <v>0</v>
      </c>
      <c r="AE148" s="11">
        <f t="shared" si="89"/>
        <v>0</v>
      </c>
      <c r="AF148" s="11">
        <f t="shared" si="90"/>
        <v>0</v>
      </c>
      <c r="AG148" s="11">
        <f t="shared" si="98"/>
        <v>0</v>
      </c>
      <c r="AH148" s="81">
        <f t="shared" si="102"/>
        <v>0</v>
      </c>
      <c r="AI148" s="90">
        <f t="shared" si="103"/>
        <v>0</v>
      </c>
      <c r="AJ148" s="81">
        <f t="shared" si="91"/>
        <v>0</v>
      </c>
      <c r="AK148" s="117">
        <f t="shared" si="92"/>
        <v>0</v>
      </c>
      <c r="AL148" s="117">
        <f t="shared" si="93"/>
        <v>0</v>
      </c>
      <c r="AM148" s="57">
        <f>AK148*InputData!Q148</f>
        <v>0</v>
      </c>
      <c r="AN148" s="123">
        <f>AK148*LifeTable!G148*InputData!R148*EXP(-InputData!$BT$5*(B148-InputData!$B$1))</f>
        <v>0</v>
      </c>
      <c r="AO148" s="1026">
        <f>C148*(1-Q148)*LifeTable!G148</f>
        <v>0</v>
      </c>
      <c r="AP148" s="1027">
        <f>R148*LifeTable!G148</f>
        <v>0</v>
      </c>
      <c r="AQ148" s="1026">
        <f>T148*(1-AH148)*LifeTable!P148</f>
        <v>0</v>
      </c>
      <c r="AR148" s="708">
        <f>AI148*LifeTable!P148</f>
        <v>0</v>
      </c>
      <c r="AS148" s="1028">
        <f>(AQ148-AO148)*EXP(-InputData!$BT$6*(B148-InputData!$B$1))</f>
        <v>0</v>
      </c>
      <c r="AT148" s="58">
        <f>(AR148-AP148)*EXP(-InputData!$BT$6*(B148-InputData!$B$1))</f>
        <v>0</v>
      </c>
      <c r="AU148">
        <v>42</v>
      </c>
    </row>
    <row r="149" spans="1:47">
      <c r="A149" t="s">
        <v>14</v>
      </c>
      <c r="B149">
        <f t="shared" si="99"/>
        <v>140</v>
      </c>
      <c r="C149" s="80">
        <f>InputData!O149*InputData!BZ149</f>
        <v>0</v>
      </c>
      <c r="D149" s="81">
        <v>0</v>
      </c>
      <c r="E149" s="13">
        <f>InputData!P149*InputData!CE149</f>
        <v>0</v>
      </c>
      <c r="F149" s="90">
        <v>0</v>
      </c>
      <c r="G149" s="81">
        <f t="shared" si="78"/>
        <v>0</v>
      </c>
      <c r="H149" s="81">
        <f t="shared" si="94"/>
        <v>0</v>
      </c>
      <c r="I149" s="81">
        <f t="shared" si="79"/>
        <v>1</v>
      </c>
      <c r="J149" s="81">
        <f t="shared" si="80"/>
        <v>1</v>
      </c>
      <c r="K149" s="82">
        <f t="shared" si="70"/>
        <v>0</v>
      </c>
      <c r="L149" s="11">
        <f t="shared" si="71"/>
        <v>0</v>
      </c>
      <c r="M149" s="81">
        <f t="shared" si="72"/>
        <v>0</v>
      </c>
      <c r="N149" s="11">
        <f t="shared" si="81"/>
        <v>0</v>
      </c>
      <c r="O149" s="11">
        <f t="shared" si="82"/>
        <v>0</v>
      </c>
      <c r="P149" s="11">
        <f t="shared" si="95"/>
        <v>0</v>
      </c>
      <c r="Q149" s="81">
        <f t="shared" si="100"/>
        <v>0</v>
      </c>
      <c r="R149" s="90">
        <f t="shared" si="101"/>
        <v>0</v>
      </c>
      <c r="S149" s="120">
        <f>(Exposure!BL150-1)*InputData!CH149+1</f>
        <v>1</v>
      </c>
      <c r="T149" s="89">
        <f t="shared" si="96"/>
        <v>0</v>
      </c>
      <c r="U149" s="10">
        <f t="shared" si="83"/>
        <v>0</v>
      </c>
      <c r="V149" s="10">
        <f t="shared" si="84"/>
        <v>0</v>
      </c>
      <c r="W149" s="91">
        <f t="shared" si="85"/>
        <v>0</v>
      </c>
      <c r="X149" s="81">
        <f t="shared" si="86"/>
        <v>0</v>
      </c>
      <c r="Y149" s="81">
        <f t="shared" si="97"/>
        <v>0</v>
      </c>
      <c r="Z149" s="81">
        <f t="shared" si="87"/>
        <v>1</v>
      </c>
      <c r="AA149" s="81">
        <f t="shared" si="88"/>
        <v>1</v>
      </c>
      <c r="AB149" s="82">
        <f t="shared" si="74"/>
        <v>0</v>
      </c>
      <c r="AC149" s="11">
        <f t="shared" si="75"/>
        <v>0</v>
      </c>
      <c r="AD149" s="81">
        <f t="shared" si="76"/>
        <v>0</v>
      </c>
      <c r="AE149" s="11">
        <f t="shared" si="89"/>
        <v>0</v>
      </c>
      <c r="AF149" s="11">
        <f t="shared" si="90"/>
        <v>0</v>
      </c>
      <c r="AG149" s="11">
        <f t="shared" si="98"/>
        <v>0</v>
      </c>
      <c r="AH149" s="81">
        <f t="shared" si="102"/>
        <v>0</v>
      </c>
      <c r="AI149" s="90">
        <f t="shared" si="103"/>
        <v>0</v>
      </c>
      <c r="AJ149" s="81">
        <f t="shared" si="91"/>
        <v>0</v>
      </c>
      <c r="AK149" s="117">
        <f t="shared" si="92"/>
        <v>0</v>
      </c>
      <c r="AL149" s="117">
        <f t="shared" si="93"/>
        <v>0</v>
      </c>
      <c r="AM149" s="57">
        <f>AK149*InputData!Q149</f>
        <v>0</v>
      </c>
      <c r="AN149" s="123">
        <f>AK149*LifeTable!G149*InputData!R149*EXP(-InputData!$BT$5*(B149-InputData!$B$1))</f>
        <v>0</v>
      </c>
      <c r="AO149" s="1026">
        <f>C149*(1-Q149)*LifeTable!G149</f>
        <v>0</v>
      </c>
      <c r="AP149" s="1027">
        <f>R149*LifeTable!G149</f>
        <v>0</v>
      </c>
      <c r="AQ149" s="1026">
        <f>T149*(1-AH149)*LifeTable!P149</f>
        <v>0</v>
      </c>
      <c r="AR149" s="708">
        <f>AI149*LifeTable!P149</f>
        <v>0</v>
      </c>
      <c r="AS149" s="1028">
        <f>(AQ149-AO149)*EXP(-InputData!$BT$6*(B149-InputData!$B$1))</f>
        <v>0</v>
      </c>
      <c r="AT149" s="58">
        <f>(AR149-AP149)*EXP(-InputData!$BT$6*(B149-InputData!$B$1))</f>
        <v>0</v>
      </c>
      <c r="AU149">
        <v>43</v>
      </c>
    </row>
    <row r="150" spans="1:47">
      <c r="A150" t="s">
        <v>14</v>
      </c>
      <c r="B150">
        <f t="shared" si="99"/>
        <v>141</v>
      </c>
      <c r="C150" s="80">
        <f>InputData!O150*InputData!BZ150</f>
        <v>0</v>
      </c>
      <c r="D150" s="81">
        <v>0</v>
      </c>
      <c r="E150" s="13">
        <f>InputData!P150*InputData!CE150</f>
        <v>0</v>
      </c>
      <c r="F150" s="90">
        <v>0</v>
      </c>
      <c r="G150" s="81">
        <f t="shared" si="78"/>
        <v>0</v>
      </c>
      <c r="H150" s="81">
        <f t="shared" si="94"/>
        <v>0</v>
      </c>
      <c r="I150" s="81">
        <f t="shared" si="79"/>
        <v>1</v>
      </c>
      <c r="J150" s="81">
        <f t="shared" si="80"/>
        <v>1</v>
      </c>
      <c r="K150" s="82">
        <f t="shared" si="70"/>
        <v>0</v>
      </c>
      <c r="L150" s="11">
        <f t="shared" si="71"/>
        <v>0</v>
      </c>
      <c r="M150" s="81">
        <f t="shared" si="72"/>
        <v>0</v>
      </c>
      <c r="N150" s="11">
        <f t="shared" si="81"/>
        <v>0</v>
      </c>
      <c r="O150" s="11">
        <f t="shared" si="82"/>
        <v>0</v>
      </c>
      <c r="P150" s="11">
        <f t="shared" si="95"/>
        <v>0</v>
      </c>
      <c r="Q150" s="81">
        <f t="shared" si="100"/>
        <v>0</v>
      </c>
      <c r="R150" s="90">
        <f t="shared" si="101"/>
        <v>0</v>
      </c>
      <c r="S150" s="120">
        <f>(Exposure!BL151-1)*InputData!CH150+1</f>
        <v>1</v>
      </c>
      <c r="T150" s="89">
        <f t="shared" si="96"/>
        <v>0</v>
      </c>
      <c r="U150" s="10">
        <f t="shared" si="83"/>
        <v>0</v>
      </c>
      <c r="V150" s="10">
        <f t="shared" si="84"/>
        <v>0</v>
      </c>
      <c r="W150" s="91">
        <f t="shared" si="85"/>
        <v>0</v>
      </c>
      <c r="X150" s="81">
        <f t="shared" si="86"/>
        <v>0</v>
      </c>
      <c r="Y150" s="81">
        <f t="shared" si="97"/>
        <v>0</v>
      </c>
      <c r="Z150" s="81">
        <f t="shared" si="87"/>
        <v>1</v>
      </c>
      <c r="AA150" s="81">
        <f t="shared" si="88"/>
        <v>1</v>
      </c>
      <c r="AB150" s="82">
        <f t="shared" si="74"/>
        <v>0</v>
      </c>
      <c r="AC150" s="11">
        <f t="shared" si="75"/>
        <v>0</v>
      </c>
      <c r="AD150" s="81">
        <f t="shared" si="76"/>
        <v>0</v>
      </c>
      <c r="AE150" s="11">
        <f t="shared" si="89"/>
        <v>0</v>
      </c>
      <c r="AF150" s="11">
        <f t="shared" si="90"/>
        <v>0</v>
      </c>
      <c r="AG150" s="11">
        <f t="shared" si="98"/>
        <v>0</v>
      </c>
      <c r="AH150" s="81">
        <f t="shared" si="102"/>
        <v>0</v>
      </c>
      <c r="AI150" s="90">
        <f t="shared" si="103"/>
        <v>0</v>
      </c>
      <c r="AJ150" s="81">
        <f t="shared" si="91"/>
        <v>0</v>
      </c>
      <c r="AK150" s="117">
        <f t="shared" si="92"/>
        <v>0</v>
      </c>
      <c r="AL150" s="117">
        <f t="shared" si="93"/>
        <v>0</v>
      </c>
      <c r="AM150" s="57">
        <f>AK150*InputData!Q150</f>
        <v>0</v>
      </c>
      <c r="AN150" s="123">
        <f>AK150*LifeTable!G150*InputData!R150*EXP(-InputData!$BT$5*(B150-InputData!$B$1))</f>
        <v>0</v>
      </c>
      <c r="AO150" s="1026">
        <f>C150*(1-Q150)*LifeTable!G150</f>
        <v>0</v>
      </c>
      <c r="AP150" s="1027">
        <f>R150*LifeTable!G150</f>
        <v>0</v>
      </c>
      <c r="AQ150" s="1026">
        <f>T150*(1-AH150)*LifeTable!P150</f>
        <v>0</v>
      </c>
      <c r="AR150" s="708">
        <f>AI150*LifeTable!P150</f>
        <v>0</v>
      </c>
      <c r="AS150" s="1028">
        <f>(AQ150-AO150)*EXP(-InputData!$BT$6*(B150-InputData!$B$1))</f>
        <v>0</v>
      </c>
      <c r="AT150" s="58">
        <f>(AR150-AP150)*EXP(-InputData!$BT$6*(B150-InputData!$B$1))</f>
        <v>0</v>
      </c>
      <c r="AU150">
        <v>44</v>
      </c>
    </row>
    <row r="151" spans="1:47">
      <c r="A151" t="s">
        <v>14</v>
      </c>
      <c r="B151">
        <f t="shared" si="99"/>
        <v>142</v>
      </c>
      <c r="C151" s="80">
        <f>InputData!O151*InputData!BZ151</f>
        <v>0</v>
      </c>
      <c r="D151" s="81">
        <v>0</v>
      </c>
      <c r="E151" s="13">
        <f>InputData!P151*InputData!CE151</f>
        <v>0</v>
      </c>
      <c r="F151" s="90">
        <v>0</v>
      </c>
      <c r="G151" s="81">
        <f t="shared" si="78"/>
        <v>0</v>
      </c>
      <c r="H151" s="81">
        <f t="shared" si="94"/>
        <v>0</v>
      </c>
      <c r="I151" s="81">
        <f t="shared" si="79"/>
        <v>1</v>
      </c>
      <c r="J151" s="81">
        <f t="shared" si="80"/>
        <v>1</v>
      </c>
      <c r="K151" s="82">
        <f t="shared" si="70"/>
        <v>0</v>
      </c>
      <c r="L151" s="11">
        <f t="shared" si="71"/>
        <v>0</v>
      </c>
      <c r="M151" s="81">
        <f t="shared" si="72"/>
        <v>0</v>
      </c>
      <c r="N151" s="11">
        <f t="shared" si="81"/>
        <v>0</v>
      </c>
      <c r="O151" s="11">
        <f t="shared" si="82"/>
        <v>0</v>
      </c>
      <c r="P151" s="11">
        <f t="shared" si="95"/>
        <v>0</v>
      </c>
      <c r="Q151" s="81">
        <f t="shared" si="100"/>
        <v>0</v>
      </c>
      <c r="R151" s="90">
        <f t="shared" si="101"/>
        <v>0</v>
      </c>
      <c r="S151" s="120">
        <f>(Exposure!BL152-1)*InputData!CH151+1</f>
        <v>1</v>
      </c>
      <c r="T151" s="89">
        <f t="shared" si="96"/>
        <v>0</v>
      </c>
      <c r="U151" s="10">
        <f t="shared" si="83"/>
        <v>0</v>
      </c>
      <c r="V151" s="10">
        <f t="shared" si="84"/>
        <v>0</v>
      </c>
      <c r="W151" s="91">
        <f t="shared" si="85"/>
        <v>0</v>
      </c>
      <c r="X151" s="81">
        <f t="shared" si="86"/>
        <v>0</v>
      </c>
      <c r="Y151" s="81">
        <f t="shared" si="97"/>
        <v>0</v>
      </c>
      <c r="Z151" s="81">
        <f t="shared" si="87"/>
        <v>1</v>
      </c>
      <c r="AA151" s="81">
        <f t="shared" si="88"/>
        <v>1</v>
      </c>
      <c r="AB151" s="82">
        <f t="shared" si="74"/>
        <v>0</v>
      </c>
      <c r="AC151" s="11">
        <f t="shared" si="75"/>
        <v>0</v>
      </c>
      <c r="AD151" s="81">
        <f t="shared" si="76"/>
        <v>0</v>
      </c>
      <c r="AE151" s="11">
        <f t="shared" si="89"/>
        <v>0</v>
      </c>
      <c r="AF151" s="11">
        <f t="shared" si="90"/>
        <v>0</v>
      </c>
      <c r="AG151" s="11">
        <f t="shared" si="98"/>
        <v>0</v>
      </c>
      <c r="AH151" s="81">
        <f t="shared" si="102"/>
        <v>0</v>
      </c>
      <c r="AI151" s="90">
        <f t="shared" si="103"/>
        <v>0</v>
      </c>
      <c r="AJ151" s="81">
        <f t="shared" si="91"/>
        <v>0</v>
      </c>
      <c r="AK151" s="117">
        <f t="shared" si="92"/>
        <v>0</v>
      </c>
      <c r="AL151" s="117">
        <f t="shared" si="93"/>
        <v>0</v>
      </c>
      <c r="AM151" s="57">
        <f>AK151*InputData!Q151</f>
        <v>0</v>
      </c>
      <c r="AN151" s="123">
        <f>AK151*LifeTable!G151*InputData!R151*EXP(-InputData!$BT$5*(B151-InputData!$B$1))</f>
        <v>0</v>
      </c>
      <c r="AO151" s="1026">
        <f>C151*(1-Q151)*LifeTable!G151</f>
        <v>0</v>
      </c>
      <c r="AP151" s="1027">
        <f>R151*LifeTable!G151</f>
        <v>0</v>
      </c>
      <c r="AQ151" s="1026">
        <f>T151*(1-AH151)*LifeTable!P151</f>
        <v>0</v>
      </c>
      <c r="AR151" s="708">
        <f>AI151*LifeTable!P151</f>
        <v>0</v>
      </c>
      <c r="AS151" s="1028">
        <f>(AQ151-AO151)*EXP(-InputData!$BT$6*(B151-InputData!$B$1))</f>
        <v>0</v>
      </c>
      <c r="AT151" s="58">
        <f>(AR151-AP151)*EXP(-InputData!$BT$6*(B151-InputData!$B$1))</f>
        <v>0</v>
      </c>
      <c r="AU151">
        <v>45</v>
      </c>
    </row>
    <row r="152" spans="1:47">
      <c r="A152" t="s">
        <v>14</v>
      </c>
      <c r="B152">
        <f t="shared" si="99"/>
        <v>143</v>
      </c>
      <c r="C152" s="80">
        <f>InputData!O152*InputData!BZ152</f>
        <v>0</v>
      </c>
      <c r="D152" s="81">
        <v>0</v>
      </c>
      <c r="E152" s="13">
        <f>InputData!P152*InputData!CE152</f>
        <v>0</v>
      </c>
      <c r="F152" s="90">
        <v>0</v>
      </c>
      <c r="G152" s="81">
        <f t="shared" si="78"/>
        <v>0</v>
      </c>
      <c r="H152" s="81">
        <f t="shared" si="94"/>
        <v>0</v>
      </c>
      <c r="I152" s="81">
        <f t="shared" si="79"/>
        <v>1</v>
      </c>
      <c r="J152" s="81">
        <f t="shared" si="80"/>
        <v>1</v>
      </c>
      <c r="K152" s="82">
        <f t="shared" si="70"/>
        <v>0</v>
      </c>
      <c r="L152" s="11">
        <f t="shared" si="71"/>
        <v>0</v>
      </c>
      <c r="M152" s="81">
        <f t="shared" si="72"/>
        <v>0</v>
      </c>
      <c r="N152" s="11">
        <f t="shared" si="81"/>
        <v>0</v>
      </c>
      <c r="O152" s="11">
        <f t="shared" si="82"/>
        <v>0</v>
      </c>
      <c r="P152" s="11">
        <f t="shared" si="95"/>
        <v>0</v>
      </c>
      <c r="Q152" s="81">
        <f t="shared" si="100"/>
        <v>0</v>
      </c>
      <c r="R152" s="90">
        <f t="shared" si="101"/>
        <v>0</v>
      </c>
      <c r="S152" s="120">
        <f>(Exposure!BL153-1)*InputData!CH152+1</f>
        <v>1</v>
      </c>
      <c r="T152" s="89">
        <f t="shared" si="96"/>
        <v>0</v>
      </c>
      <c r="U152" s="10">
        <f t="shared" si="83"/>
        <v>0</v>
      </c>
      <c r="V152" s="10">
        <f t="shared" si="84"/>
        <v>0</v>
      </c>
      <c r="W152" s="91">
        <f t="shared" si="85"/>
        <v>0</v>
      </c>
      <c r="X152" s="81">
        <f t="shared" si="86"/>
        <v>0</v>
      </c>
      <c r="Y152" s="81">
        <f t="shared" si="97"/>
        <v>0</v>
      </c>
      <c r="Z152" s="81">
        <f t="shared" si="87"/>
        <v>1</v>
      </c>
      <c r="AA152" s="81">
        <f t="shared" si="88"/>
        <v>1</v>
      </c>
      <c r="AB152" s="82">
        <f t="shared" si="74"/>
        <v>0</v>
      </c>
      <c r="AC152" s="11">
        <f t="shared" si="75"/>
        <v>0</v>
      </c>
      <c r="AD152" s="81">
        <f t="shared" si="76"/>
        <v>0</v>
      </c>
      <c r="AE152" s="11">
        <f t="shared" si="89"/>
        <v>0</v>
      </c>
      <c r="AF152" s="11">
        <f t="shared" si="90"/>
        <v>0</v>
      </c>
      <c r="AG152" s="11">
        <f t="shared" si="98"/>
        <v>0</v>
      </c>
      <c r="AH152" s="81">
        <f t="shared" si="102"/>
        <v>0</v>
      </c>
      <c r="AI152" s="90">
        <f t="shared" si="103"/>
        <v>0</v>
      </c>
      <c r="AJ152" s="81">
        <f t="shared" si="91"/>
        <v>0</v>
      </c>
      <c r="AK152" s="117">
        <f t="shared" si="92"/>
        <v>0</v>
      </c>
      <c r="AL152" s="117">
        <f t="shared" si="93"/>
        <v>0</v>
      </c>
      <c r="AM152" s="57">
        <f>AK152*InputData!Q152</f>
        <v>0</v>
      </c>
      <c r="AN152" s="123">
        <f>AK152*LifeTable!G152*InputData!R152*EXP(-InputData!$BT$5*(B152-InputData!$B$1))</f>
        <v>0</v>
      </c>
      <c r="AO152" s="1026">
        <f>C152*(1-Q152)*LifeTable!G152</f>
        <v>0</v>
      </c>
      <c r="AP152" s="1027">
        <f>R152*LifeTable!G152</f>
        <v>0</v>
      </c>
      <c r="AQ152" s="1026">
        <f>T152*(1-AH152)*LifeTable!P152</f>
        <v>0</v>
      </c>
      <c r="AR152" s="708">
        <f>AI152*LifeTable!P152</f>
        <v>0</v>
      </c>
      <c r="AS152" s="1028">
        <f>(AQ152-AO152)*EXP(-InputData!$BT$6*(B152-InputData!$B$1))</f>
        <v>0</v>
      </c>
      <c r="AT152" s="58">
        <f>(AR152-AP152)*EXP(-InputData!$BT$6*(B152-InputData!$B$1))</f>
        <v>0</v>
      </c>
      <c r="AU152">
        <v>46</v>
      </c>
    </row>
    <row r="153" spans="1:47">
      <c r="A153" t="s">
        <v>14</v>
      </c>
      <c r="B153">
        <f t="shared" si="99"/>
        <v>144</v>
      </c>
      <c r="C153" s="80">
        <f>InputData!O153*InputData!BZ153</f>
        <v>0</v>
      </c>
      <c r="D153" s="81">
        <v>0</v>
      </c>
      <c r="E153" s="13">
        <f>InputData!P153*InputData!CE153</f>
        <v>0</v>
      </c>
      <c r="F153" s="90">
        <v>0</v>
      </c>
      <c r="G153" s="81">
        <f t="shared" si="78"/>
        <v>0</v>
      </c>
      <c r="H153" s="81">
        <f t="shared" si="94"/>
        <v>0</v>
      </c>
      <c r="I153" s="81">
        <f t="shared" si="79"/>
        <v>1</v>
      </c>
      <c r="J153" s="81">
        <f t="shared" si="80"/>
        <v>1</v>
      </c>
      <c r="K153" s="82">
        <f t="shared" si="70"/>
        <v>0</v>
      </c>
      <c r="L153" s="11">
        <f t="shared" si="71"/>
        <v>0</v>
      </c>
      <c r="M153" s="81">
        <f t="shared" si="72"/>
        <v>0</v>
      </c>
      <c r="N153" s="11">
        <f t="shared" si="81"/>
        <v>0</v>
      </c>
      <c r="O153" s="11">
        <f t="shared" si="82"/>
        <v>0</v>
      </c>
      <c r="P153" s="11">
        <f t="shared" si="95"/>
        <v>0</v>
      </c>
      <c r="Q153" s="81">
        <f t="shared" si="100"/>
        <v>0</v>
      </c>
      <c r="R153" s="90">
        <f t="shared" si="101"/>
        <v>0</v>
      </c>
      <c r="S153" s="120">
        <f>(Exposure!BL154-1)*InputData!CH153+1</f>
        <v>1</v>
      </c>
      <c r="T153" s="89">
        <f t="shared" si="96"/>
        <v>0</v>
      </c>
      <c r="U153" s="10">
        <f t="shared" si="83"/>
        <v>0</v>
      </c>
      <c r="V153" s="10">
        <f t="shared" si="84"/>
        <v>0</v>
      </c>
      <c r="W153" s="91">
        <f t="shared" si="85"/>
        <v>0</v>
      </c>
      <c r="X153" s="81">
        <f t="shared" si="86"/>
        <v>0</v>
      </c>
      <c r="Y153" s="81">
        <f t="shared" si="97"/>
        <v>0</v>
      </c>
      <c r="Z153" s="81">
        <f t="shared" si="87"/>
        <v>1</v>
      </c>
      <c r="AA153" s="81">
        <f t="shared" si="88"/>
        <v>1</v>
      </c>
      <c r="AB153" s="82">
        <f t="shared" si="74"/>
        <v>0</v>
      </c>
      <c r="AC153" s="11">
        <f t="shared" si="75"/>
        <v>0</v>
      </c>
      <c r="AD153" s="81">
        <f t="shared" si="76"/>
        <v>0</v>
      </c>
      <c r="AE153" s="11">
        <f t="shared" si="89"/>
        <v>0</v>
      </c>
      <c r="AF153" s="11">
        <f t="shared" si="90"/>
        <v>0</v>
      </c>
      <c r="AG153" s="11">
        <f t="shared" si="98"/>
        <v>0</v>
      </c>
      <c r="AH153" s="81">
        <f t="shared" si="102"/>
        <v>0</v>
      </c>
      <c r="AI153" s="90">
        <f t="shared" si="103"/>
        <v>0</v>
      </c>
      <c r="AJ153" s="81">
        <f t="shared" si="91"/>
        <v>0</v>
      </c>
      <c r="AK153" s="117">
        <f t="shared" si="92"/>
        <v>0</v>
      </c>
      <c r="AL153" s="117">
        <f t="shared" si="93"/>
        <v>0</v>
      </c>
      <c r="AM153" s="57">
        <f>AK153*InputData!Q153</f>
        <v>0</v>
      </c>
      <c r="AN153" s="123">
        <f>AK153*LifeTable!G153*InputData!R153*EXP(-InputData!$BT$5*(B153-InputData!$B$1))</f>
        <v>0</v>
      </c>
      <c r="AO153" s="1026">
        <f>C153*(1-Q153)*LifeTable!G153</f>
        <v>0</v>
      </c>
      <c r="AP153" s="1027">
        <f>R153*LifeTable!G153</f>
        <v>0</v>
      </c>
      <c r="AQ153" s="1026">
        <f>T153*(1-AH153)*LifeTable!P153</f>
        <v>0</v>
      </c>
      <c r="AR153" s="708">
        <f>AI153*LifeTable!P153</f>
        <v>0</v>
      </c>
      <c r="AS153" s="1028">
        <f>(AQ153-AO153)*EXP(-InputData!$BT$6*(B153-InputData!$B$1))</f>
        <v>0</v>
      </c>
      <c r="AT153" s="58">
        <f>(AR153-AP153)*EXP(-InputData!$BT$6*(B153-InputData!$B$1))</f>
        <v>0</v>
      </c>
      <c r="AU153">
        <v>47</v>
      </c>
    </row>
    <row r="154" spans="1:47">
      <c r="A154" t="s">
        <v>14</v>
      </c>
      <c r="B154">
        <f t="shared" si="99"/>
        <v>145</v>
      </c>
      <c r="C154" s="80">
        <f>InputData!O154*InputData!BZ154</f>
        <v>0</v>
      </c>
      <c r="D154" s="81">
        <v>0</v>
      </c>
      <c r="E154" s="13">
        <f>InputData!P154*InputData!CE154</f>
        <v>0</v>
      </c>
      <c r="F154" s="90">
        <v>0</v>
      </c>
      <c r="G154" s="81">
        <f t="shared" si="78"/>
        <v>0</v>
      </c>
      <c r="H154" s="81">
        <f t="shared" si="94"/>
        <v>0</v>
      </c>
      <c r="I154" s="81">
        <f t="shared" si="79"/>
        <v>1</v>
      </c>
      <c r="J154" s="81">
        <f t="shared" si="80"/>
        <v>1</v>
      </c>
      <c r="K154" s="82">
        <f t="shared" si="70"/>
        <v>0</v>
      </c>
      <c r="L154" s="11">
        <f t="shared" si="71"/>
        <v>0</v>
      </c>
      <c r="M154" s="81">
        <f t="shared" si="72"/>
        <v>0</v>
      </c>
      <c r="N154" s="11">
        <f t="shared" si="81"/>
        <v>0</v>
      </c>
      <c r="O154" s="11">
        <f t="shared" si="82"/>
        <v>0</v>
      </c>
      <c r="P154" s="11">
        <f t="shared" si="95"/>
        <v>0</v>
      </c>
      <c r="Q154" s="81">
        <f t="shared" si="100"/>
        <v>0</v>
      </c>
      <c r="R154" s="90">
        <f t="shared" si="101"/>
        <v>0</v>
      </c>
      <c r="S154" s="120">
        <f>(Exposure!BL155-1)*InputData!CH154+1</f>
        <v>1</v>
      </c>
      <c r="T154" s="89">
        <f t="shared" si="96"/>
        <v>0</v>
      </c>
      <c r="U154" s="10">
        <f t="shared" si="83"/>
        <v>0</v>
      </c>
      <c r="V154" s="10">
        <f t="shared" si="84"/>
        <v>0</v>
      </c>
      <c r="W154" s="91">
        <f t="shared" si="85"/>
        <v>0</v>
      </c>
      <c r="X154" s="81">
        <f t="shared" si="86"/>
        <v>0</v>
      </c>
      <c r="Y154" s="81">
        <f t="shared" si="97"/>
        <v>0</v>
      </c>
      <c r="Z154" s="81">
        <f t="shared" si="87"/>
        <v>1</v>
      </c>
      <c r="AA154" s="81">
        <f t="shared" si="88"/>
        <v>1</v>
      </c>
      <c r="AB154" s="82">
        <f t="shared" si="74"/>
        <v>0</v>
      </c>
      <c r="AC154" s="11">
        <f t="shared" si="75"/>
        <v>0</v>
      </c>
      <c r="AD154" s="81">
        <f t="shared" si="76"/>
        <v>0</v>
      </c>
      <c r="AE154" s="11">
        <f t="shared" si="89"/>
        <v>0</v>
      </c>
      <c r="AF154" s="11">
        <f t="shared" si="90"/>
        <v>0</v>
      </c>
      <c r="AG154" s="11">
        <f t="shared" si="98"/>
        <v>0</v>
      </c>
      <c r="AH154" s="81">
        <f t="shared" si="102"/>
        <v>0</v>
      </c>
      <c r="AI154" s="90">
        <f t="shared" si="103"/>
        <v>0</v>
      </c>
      <c r="AJ154" s="81">
        <f t="shared" si="91"/>
        <v>0</v>
      </c>
      <c r="AK154" s="117">
        <f t="shared" si="92"/>
        <v>0</v>
      </c>
      <c r="AL154" s="117">
        <f t="shared" si="93"/>
        <v>0</v>
      </c>
      <c r="AM154" s="57">
        <f>AK154*InputData!Q154</f>
        <v>0</v>
      </c>
      <c r="AN154" s="123">
        <f>AK154*LifeTable!G154*InputData!R154*EXP(-InputData!$BT$5*(B154-InputData!$B$1))</f>
        <v>0</v>
      </c>
      <c r="AO154" s="1026">
        <f>C154*(1-Q154)*LifeTable!G154</f>
        <v>0</v>
      </c>
      <c r="AP154" s="1027">
        <f>R154*LifeTable!G154</f>
        <v>0</v>
      </c>
      <c r="AQ154" s="1026">
        <f>T154*(1-AH154)*LifeTable!P154</f>
        <v>0</v>
      </c>
      <c r="AR154" s="708">
        <f>AI154*LifeTable!P154</f>
        <v>0</v>
      </c>
      <c r="AS154" s="1028">
        <f>(AQ154-AO154)*EXP(-InputData!$BT$6*(B154-InputData!$B$1))</f>
        <v>0</v>
      </c>
      <c r="AT154" s="58">
        <f>(AR154-AP154)*EXP(-InputData!$BT$6*(B154-InputData!$B$1))</f>
        <v>0</v>
      </c>
      <c r="AU154">
        <v>48</v>
      </c>
    </row>
    <row r="155" spans="1:47">
      <c r="A155" t="s">
        <v>14</v>
      </c>
      <c r="B155">
        <f t="shared" si="99"/>
        <v>146</v>
      </c>
      <c r="C155" s="80">
        <f>InputData!O155*InputData!BZ155</f>
        <v>0</v>
      </c>
      <c r="D155" s="81">
        <v>0</v>
      </c>
      <c r="E155" s="13">
        <f>InputData!P155*InputData!CE155</f>
        <v>0</v>
      </c>
      <c r="F155" s="90">
        <v>0</v>
      </c>
      <c r="G155" s="81">
        <f t="shared" si="78"/>
        <v>0</v>
      </c>
      <c r="H155" s="81">
        <f t="shared" si="94"/>
        <v>0</v>
      </c>
      <c r="I155" s="81">
        <f t="shared" si="79"/>
        <v>1</v>
      </c>
      <c r="J155" s="81">
        <f t="shared" si="80"/>
        <v>1</v>
      </c>
      <c r="K155" s="82">
        <f t="shared" si="70"/>
        <v>0</v>
      </c>
      <c r="L155" s="11">
        <f t="shared" si="71"/>
        <v>0</v>
      </c>
      <c r="M155" s="81">
        <f t="shared" si="72"/>
        <v>0</v>
      </c>
      <c r="N155" s="11">
        <f t="shared" si="81"/>
        <v>0</v>
      </c>
      <c r="O155" s="11">
        <f t="shared" si="82"/>
        <v>0</v>
      </c>
      <c r="P155" s="11">
        <f t="shared" si="95"/>
        <v>0</v>
      </c>
      <c r="Q155" s="81">
        <f t="shared" si="100"/>
        <v>0</v>
      </c>
      <c r="R155" s="90">
        <f t="shared" si="101"/>
        <v>0</v>
      </c>
      <c r="S155" s="120">
        <f>(Exposure!BL156-1)*InputData!CH155+1</f>
        <v>1</v>
      </c>
      <c r="T155" s="89">
        <f t="shared" si="96"/>
        <v>0</v>
      </c>
      <c r="U155" s="10">
        <f t="shared" si="83"/>
        <v>0</v>
      </c>
      <c r="V155" s="10">
        <f t="shared" si="84"/>
        <v>0</v>
      </c>
      <c r="W155" s="91">
        <f t="shared" si="85"/>
        <v>0</v>
      </c>
      <c r="X155" s="81">
        <f t="shared" si="86"/>
        <v>0</v>
      </c>
      <c r="Y155" s="81">
        <f t="shared" si="97"/>
        <v>0</v>
      </c>
      <c r="Z155" s="81">
        <f t="shared" si="87"/>
        <v>1</v>
      </c>
      <c r="AA155" s="81">
        <f t="shared" si="88"/>
        <v>1</v>
      </c>
      <c r="AB155" s="82">
        <f t="shared" si="74"/>
        <v>0</v>
      </c>
      <c r="AC155" s="11">
        <f t="shared" si="75"/>
        <v>0</v>
      </c>
      <c r="AD155" s="81">
        <f t="shared" si="76"/>
        <v>0</v>
      </c>
      <c r="AE155" s="11">
        <f t="shared" si="89"/>
        <v>0</v>
      </c>
      <c r="AF155" s="11">
        <f t="shared" si="90"/>
        <v>0</v>
      </c>
      <c r="AG155" s="11">
        <f t="shared" si="98"/>
        <v>0</v>
      </c>
      <c r="AH155" s="81">
        <f t="shared" si="102"/>
        <v>0</v>
      </c>
      <c r="AI155" s="90">
        <f t="shared" si="103"/>
        <v>0</v>
      </c>
      <c r="AJ155" s="81">
        <f t="shared" si="91"/>
        <v>0</v>
      </c>
      <c r="AK155" s="117">
        <f t="shared" si="92"/>
        <v>0</v>
      </c>
      <c r="AL155" s="117">
        <f t="shared" si="93"/>
        <v>0</v>
      </c>
      <c r="AM155" s="57">
        <f>AK155*InputData!Q155</f>
        <v>0</v>
      </c>
      <c r="AN155" s="123">
        <f>AK155*LifeTable!G155*InputData!R155*EXP(-InputData!$BT$5*(B155-InputData!$B$1))</f>
        <v>0</v>
      </c>
      <c r="AO155" s="1026">
        <f>C155*(1-Q155)*LifeTable!G155</f>
        <v>0</v>
      </c>
      <c r="AP155" s="1027">
        <f>R155*LifeTable!G155</f>
        <v>0</v>
      </c>
      <c r="AQ155" s="1026">
        <f>T155*(1-AH155)*LifeTable!P155</f>
        <v>0</v>
      </c>
      <c r="AR155" s="708">
        <f>AI155*LifeTable!P155</f>
        <v>0</v>
      </c>
      <c r="AS155" s="1028">
        <f>(AQ155-AO155)*EXP(-InputData!$BT$6*(B155-InputData!$B$1))</f>
        <v>0</v>
      </c>
      <c r="AT155" s="58">
        <f>(AR155-AP155)*EXP(-InputData!$BT$6*(B155-InputData!$B$1))</f>
        <v>0</v>
      </c>
      <c r="AU155">
        <v>49</v>
      </c>
    </row>
    <row r="156" spans="1:47">
      <c r="A156" t="s">
        <v>14</v>
      </c>
      <c r="B156">
        <f t="shared" si="99"/>
        <v>147</v>
      </c>
      <c r="C156" s="80">
        <f>InputData!O156*InputData!BZ156</f>
        <v>0</v>
      </c>
      <c r="D156" s="81">
        <v>0</v>
      </c>
      <c r="E156" s="13">
        <f>InputData!P156*InputData!CE156</f>
        <v>0</v>
      </c>
      <c r="F156" s="90">
        <v>0</v>
      </c>
      <c r="G156" s="81">
        <f t="shared" si="78"/>
        <v>0</v>
      </c>
      <c r="H156" s="81">
        <f t="shared" si="94"/>
        <v>0</v>
      </c>
      <c r="I156" s="81">
        <f t="shared" si="79"/>
        <v>1</v>
      </c>
      <c r="J156" s="81">
        <f t="shared" si="80"/>
        <v>1</v>
      </c>
      <c r="K156" s="82">
        <f t="shared" si="70"/>
        <v>0</v>
      </c>
      <c r="L156" s="11">
        <f t="shared" si="71"/>
        <v>0</v>
      </c>
      <c r="M156" s="81">
        <f t="shared" si="72"/>
        <v>0</v>
      </c>
      <c r="N156" s="11">
        <f t="shared" si="81"/>
        <v>0</v>
      </c>
      <c r="O156" s="11">
        <f t="shared" si="82"/>
        <v>0</v>
      </c>
      <c r="P156" s="11">
        <f t="shared" si="95"/>
        <v>0</v>
      </c>
      <c r="Q156" s="81">
        <f t="shared" si="100"/>
        <v>0</v>
      </c>
      <c r="R156" s="90">
        <f t="shared" si="101"/>
        <v>0</v>
      </c>
      <c r="S156" s="120">
        <f>(Exposure!BL157-1)*InputData!CH156+1</f>
        <v>1</v>
      </c>
      <c r="T156" s="89">
        <f t="shared" si="96"/>
        <v>0</v>
      </c>
      <c r="U156" s="10">
        <f t="shared" si="83"/>
        <v>0</v>
      </c>
      <c r="V156" s="10">
        <f t="shared" si="84"/>
        <v>0</v>
      </c>
      <c r="W156" s="91">
        <f t="shared" si="85"/>
        <v>0</v>
      </c>
      <c r="X156" s="81">
        <f t="shared" si="86"/>
        <v>0</v>
      </c>
      <c r="Y156" s="81">
        <f t="shared" si="97"/>
        <v>0</v>
      </c>
      <c r="Z156" s="81">
        <f t="shared" si="87"/>
        <v>1</v>
      </c>
      <c r="AA156" s="81">
        <f t="shared" si="88"/>
        <v>1</v>
      </c>
      <c r="AB156" s="82">
        <f t="shared" si="74"/>
        <v>0</v>
      </c>
      <c r="AC156" s="11">
        <f t="shared" si="75"/>
        <v>0</v>
      </c>
      <c r="AD156" s="81">
        <f t="shared" si="76"/>
        <v>0</v>
      </c>
      <c r="AE156" s="11">
        <f t="shared" si="89"/>
        <v>0</v>
      </c>
      <c r="AF156" s="11">
        <f t="shared" si="90"/>
        <v>0</v>
      </c>
      <c r="AG156" s="11">
        <f t="shared" si="98"/>
        <v>0</v>
      </c>
      <c r="AH156" s="81">
        <f t="shared" si="102"/>
        <v>0</v>
      </c>
      <c r="AI156" s="90">
        <f t="shared" si="103"/>
        <v>0</v>
      </c>
      <c r="AJ156" s="81">
        <f t="shared" si="91"/>
        <v>0</v>
      </c>
      <c r="AK156" s="117">
        <f t="shared" si="92"/>
        <v>0</v>
      </c>
      <c r="AL156" s="117">
        <f t="shared" si="93"/>
        <v>0</v>
      </c>
      <c r="AM156" s="57">
        <f>AK156*InputData!Q156</f>
        <v>0</v>
      </c>
      <c r="AN156" s="123">
        <f>AK156*LifeTable!G156*InputData!R156*EXP(-InputData!$BT$5*(B156-InputData!$B$1))</f>
        <v>0</v>
      </c>
      <c r="AO156" s="1026">
        <f>C156*(1-Q156)*LifeTable!G156</f>
        <v>0</v>
      </c>
      <c r="AP156" s="1027">
        <f>R156*LifeTable!G156</f>
        <v>0</v>
      </c>
      <c r="AQ156" s="1026">
        <f>T156*(1-AH156)*LifeTable!P156</f>
        <v>0</v>
      </c>
      <c r="AR156" s="708">
        <f>AI156*LifeTable!P156</f>
        <v>0</v>
      </c>
      <c r="AS156" s="1028">
        <f>(AQ156-AO156)*EXP(-InputData!$BT$6*(B156-InputData!$B$1))</f>
        <v>0</v>
      </c>
      <c r="AT156" s="58">
        <f>(AR156-AP156)*EXP(-InputData!$BT$6*(B156-InputData!$B$1))</f>
        <v>0</v>
      </c>
      <c r="AU156">
        <v>50</v>
      </c>
    </row>
    <row r="157" spans="1:47">
      <c r="A157" t="s">
        <v>14</v>
      </c>
      <c r="B157">
        <f t="shared" si="99"/>
        <v>148</v>
      </c>
      <c r="C157" s="80">
        <f>InputData!O157*InputData!BZ157</f>
        <v>0</v>
      </c>
      <c r="D157" s="81">
        <v>0</v>
      </c>
      <c r="E157" s="13">
        <f>InputData!P157*InputData!CE157</f>
        <v>0</v>
      </c>
      <c r="F157" s="90">
        <v>0</v>
      </c>
      <c r="G157" s="81">
        <f t="shared" si="78"/>
        <v>0</v>
      </c>
      <c r="H157" s="81">
        <f t="shared" si="94"/>
        <v>0</v>
      </c>
      <c r="I157" s="81">
        <f t="shared" si="79"/>
        <v>1</v>
      </c>
      <c r="J157" s="81">
        <f t="shared" si="80"/>
        <v>1</v>
      </c>
      <c r="K157" s="82">
        <f t="shared" si="70"/>
        <v>0</v>
      </c>
      <c r="L157" s="11">
        <f t="shared" si="71"/>
        <v>0</v>
      </c>
      <c r="M157" s="81">
        <f t="shared" si="72"/>
        <v>0</v>
      </c>
      <c r="N157" s="11">
        <f t="shared" si="81"/>
        <v>0</v>
      </c>
      <c r="O157" s="11">
        <f t="shared" si="82"/>
        <v>0</v>
      </c>
      <c r="P157" s="11">
        <f t="shared" si="95"/>
        <v>0</v>
      </c>
      <c r="Q157" s="81">
        <f t="shared" si="100"/>
        <v>0</v>
      </c>
      <c r="R157" s="90">
        <f t="shared" si="101"/>
        <v>0</v>
      </c>
      <c r="S157" s="120">
        <f>(Exposure!BL158-1)*InputData!CH157+1</f>
        <v>1</v>
      </c>
      <c r="T157" s="89">
        <f t="shared" si="96"/>
        <v>0</v>
      </c>
      <c r="U157" s="10">
        <f t="shared" si="83"/>
        <v>0</v>
      </c>
      <c r="V157" s="10">
        <f t="shared" si="84"/>
        <v>0</v>
      </c>
      <c r="W157" s="91">
        <f t="shared" si="85"/>
        <v>0</v>
      </c>
      <c r="X157" s="81">
        <f t="shared" si="86"/>
        <v>0</v>
      </c>
      <c r="Y157" s="81">
        <f t="shared" si="97"/>
        <v>0</v>
      </c>
      <c r="Z157" s="81">
        <f t="shared" si="87"/>
        <v>1</v>
      </c>
      <c r="AA157" s="81">
        <f t="shared" si="88"/>
        <v>1</v>
      </c>
      <c r="AB157" s="82">
        <f t="shared" si="74"/>
        <v>0</v>
      </c>
      <c r="AC157" s="11">
        <f t="shared" si="75"/>
        <v>0</v>
      </c>
      <c r="AD157" s="81">
        <f t="shared" si="76"/>
        <v>0</v>
      </c>
      <c r="AE157" s="11">
        <f t="shared" si="89"/>
        <v>0</v>
      </c>
      <c r="AF157" s="11">
        <f t="shared" si="90"/>
        <v>0</v>
      </c>
      <c r="AG157" s="11">
        <f t="shared" si="98"/>
        <v>0</v>
      </c>
      <c r="AH157" s="81">
        <f t="shared" si="102"/>
        <v>0</v>
      </c>
      <c r="AI157" s="90">
        <f t="shared" si="103"/>
        <v>0</v>
      </c>
      <c r="AJ157" s="81">
        <f t="shared" si="91"/>
        <v>0</v>
      </c>
      <c r="AK157" s="117">
        <f t="shared" si="92"/>
        <v>0</v>
      </c>
      <c r="AL157" s="117">
        <f t="shared" si="93"/>
        <v>0</v>
      </c>
      <c r="AM157" s="57">
        <f>AK157*InputData!Q157</f>
        <v>0</v>
      </c>
      <c r="AN157" s="123">
        <f>AK157*LifeTable!G157*InputData!R157*EXP(-InputData!$BT$5*(B157-InputData!$B$1))</f>
        <v>0</v>
      </c>
      <c r="AO157" s="1026">
        <f>C157*(1-Q157)*LifeTable!G157</f>
        <v>0</v>
      </c>
      <c r="AP157" s="1027">
        <f>R157*LifeTable!G157</f>
        <v>0</v>
      </c>
      <c r="AQ157" s="1026">
        <f>T157*(1-AH157)*LifeTable!P157</f>
        <v>0</v>
      </c>
      <c r="AR157" s="708">
        <f>AI157*LifeTable!P157</f>
        <v>0</v>
      </c>
      <c r="AS157" s="1028">
        <f>(AQ157-AO157)*EXP(-InputData!$BT$6*(B157-InputData!$B$1))</f>
        <v>0</v>
      </c>
      <c r="AT157" s="58">
        <f>(AR157-AP157)*EXP(-InputData!$BT$6*(B157-InputData!$B$1))</f>
        <v>0</v>
      </c>
      <c r="AU157">
        <v>51</v>
      </c>
    </row>
    <row r="158" spans="1:47">
      <c r="A158" t="s">
        <v>14</v>
      </c>
      <c r="B158">
        <f t="shared" si="99"/>
        <v>149</v>
      </c>
      <c r="C158" s="80">
        <f>InputData!O158*InputData!BZ158</f>
        <v>0</v>
      </c>
      <c r="D158" s="81">
        <v>0</v>
      </c>
      <c r="E158" s="13">
        <f>InputData!P158*InputData!CE158</f>
        <v>0</v>
      </c>
      <c r="F158" s="90">
        <v>0</v>
      </c>
      <c r="G158" s="81">
        <f t="shared" si="78"/>
        <v>0</v>
      </c>
      <c r="H158" s="81">
        <f t="shared" si="94"/>
        <v>0</v>
      </c>
      <c r="I158" s="81">
        <f t="shared" si="79"/>
        <v>1</v>
      </c>
      <c r="J158" s="81">
        <f t="shared" si="80"/>
        <v>1</v>
      </c>
      <c r="K158" s="82">
        <f t="shared" si="70"/>
        <v>0</v>
      </c>
      <c r="L158" s="11">
        <f t="shared" si="71"/>
        <v>0</v>
      </c>
      <c r="M158" s="81">
        <f t="shared" si="72"/>
        <v>0</v>
      </c>
      <c r="N158" s="11">
        <f t="shared" si="81"/>
        <v>0</v>
      </c>
      <c r="O158" s="11">
        <f t="shared" si="82"/>
        <v>0</v>
      </c>
      <c r="P158" s="11">
        <f t="shared" si="95"/>
        <v>0</v>
      </c>
      <c r="Q158" s="81">
        <f t="shared" si="100"/>
        <v>0</v>
      </c>
      <c r="R158" s="90">
        <f t="shared" si="101"/>
        <v>0</v>
      </c>
      <c r="S158" s="120">
        <f>(Exposure!BL159-1)*InputData!CH158+1</f>
        <v>1</v>
      </c>
      <c r="T158" s="89">
        <f t="shared" si="96"/>
        <v>0</v>
      </c>
      <c r="U158" s="10">
        <f t="shared" si="83"/>
        <v>0</v>
      </c>
      <c r="V158" s="10">
        <f t="shared" si="84"/>
        <v>0</v>
      </c>
      <c r="W158" s="91">
        <f t="shared" si="85"/>
        <v>0</v>
      </c>
      <c r="X158" s="81">
        <f t="shared" si="86"/>
        <v>0</v>
      </c>
      <c r="Y158" s="81">
        <f t="shared" si="97"/>
        <v>0</v>
      </c>
      <c r="Z158" s="81">
        <f t="shared" si="87"/>
        <v>1</v>
      </c>
      <c r="AA158" s="81">
        <f t="shared" si="88"/>
        <v>1</v>
      </c>
      <c r="AB158" s="82">
        <f t="shared" si="74"/>
        <v>0</v>
      </c>
      <c r="AC158" s="11">
        <f t="shared" si="75"/>
        <v>0</v>
      </c>
      <c r="AD158" s="81">
        <f t="shared" si="76"/>
        <v>0</v>
      </c>
      <c r="AE158" s="11">
        <f t="shared" si="89"/>
        <v>0</v>
      </c>
      <c r="AF158" s="11">
        <f t="shared" si="90"/>
        <v>0</v>
      </c>
      <c r="AG158" s="11">
        <f t="shared" si="98"/>
        <v>0</v>
      </c>
      <c r="AH158" s="81">
        <f t="shared" si="102"/>
        <v>0</v>
      </c>
      <c r="AI158" s="90">
        <f t="shared" si="103"/>
        <v>0</v>
      </c>
      <c r="AJ158" s="81">
        <f t="shared" si="91"/>
        <v>0</v>
      </c>
      <c r="AK158" s="117">
        <f t="shared" si="92"/>
        <v>0</v>
      </c>
      <c r="AL158" s="117">
        <f t="shared" si="93"/>
        <v>0</v>
      </c>
      <c r="AM158" s="57">
        <f>AK158*InputData!Q158</f>
        <v>0</v>
      </c>
      <c r="AN158" s="123">
        <f>AK158*LifeTable!G158*InputData!R158*EXP(-InputData!$BT$5*(B158-InputData!$B$1))</f>
        <v>0</v>
      </c>
      <c r="AO158" s="1026">
        <f>C158*(1-Q158)*LifeTable!G158</f>
        <v>0</v>
      </c>
      <c r="AP158" s="1027">
        <f>R158*LifeTable!G158</f>
        <v>0</v>
      </c>
      <c r="AQ158" s="1026">
        <f>T158*(1-AH158)*LifeTable!P158</f>
        <v>0</v>
      </c>
      <c r="AR158" s="708">
        <f>AI158*LifeTable!P158</f>
        <v>0</v>
      </c>
      <c r="AS158" s="1028">
        <f>(AQ158-AO158)*EXP(-InputData!$BT$6*(B158-InputData!$B$1))</f>
        <v>0</v>
      </c>
      <c r="AT158" s="58">
        <f>(AR158-AP158)*EXP(-InputData!$BT$6*(B158-InputData!$B$1))</f>
        <v>0</v>
      </c>
      <c r="AU158">
        <v>52</v>
      </c>
    </row>
    <row r="159" spans="1:47">
      <c r="A159" t="s">
        <v>14</v>
      </c>
      <c r="B159">
        <f t="shared" si="99"/>
        <v>150</v>
      </c>
      <c r="C159" s="80">
        <f>InputData!O159*InputData!BZ159</f>
        <v>0</v>
      </c>
      <c r="D159" s="81">
        <v>0</v>
      </c>
      <c r="E159" s="13">
        <f>InputData!P159*InputData!CE159</f>
        <v>0</v>
      </c>
      <c r="F159" s="90">
        <v>0</v>
      </c>
      <c r="G159" s="81">
        <f t="shared" si="78"/>
        <v>0</v>
      </c>
      <c r="H159" s="81">
        <f t="shared" si="94"/>
        <v>0</v>
      </c>
      <c r="I159" s="81">
        <f t="shared" si="79"/>
        <v>1</v>
      </c>
      <c r="J159" s="81">
        <f t="shared" si="80"/>
        <v>1</v>
      </c>
      <c r="K159" s="82">
        <f t="shared" si="70"/>
        <v>0</v>
      </c>
      <c r="L159" s="11">
        <f t="shared" si="71"/>
        <v>0</v>
      </c>
      <c r="M159" s="81">
        <f t="shared" si="72"/>
        <v>0</v>
      </c>
      <c r="N159" s="11">
        <f t="shared" si="81"/>
        <v>0</v>
      </c>
      <c r="O159" s="11">
        <f t="shared" si="82"/>
        <v>0</v>
      </c>
      <c r="P159" s="11">
        <f t="shared" si="95"/>
        <v>0</v>
      </c>
      <c r="Q159" s="81">
        <f t="shared" si="100"/>
        <v>0</v>
      </c>
      <c r="R159" s="90">
        <f t="shared" si="101"/>
        <v>0</v>
      </c>
      <c r="S159" s="120">
        <f>(Exposure!BL160-1)*InputData!CH159+1</f>
        <v>1</v>
      </c>
      <c r="T159" s="89">
        <f t="shared" si="96"/>
        <v>0</v>
      </c>
      <c r="U159" s="10">
        <f t="shared" si="83"/>
        <v>0</v>
      </c>
      <c r="V159" s="10">
        <f t="shared" si="84"/>
        <v>0</v>
      </c>
      <c r="W159" s="91">
        <f t="shared" si="85"/>
        <v>0</v>
      </c>
      <c r="X159" s="81">
        <f t="shared" si="86"/>
        <v>0</v>
      </c>
      <c r="Y159" s="81">
        <f t="shared" si="97"/>
        <v>0</v>
      </c>
      <c r="Z159" s="81">
        <f t="shared" si="87"/>
        <v>1</v>
      </c>
      <c r="AA159" s="81">
        <f t="shared" si="88"/>
        <v>1</v>
      </c>
      <c r="AB159" s="82">
        <f t="shared" si="74"/>
        <v>0</v>
      </c>
      <c r="AC159" s="11">
        <f t="shared" si="75"/>
        <v>0</v>
      </c>
      <c r="AD159" s="81">
        <f t="shared" si="76"/>
        <v>0</v>
      </c>
      <c r="AE159" s="11">
        <f t="shared" si="89"/>
        <v>0</v>
      </c>
      <c r="AF159" s="11">
        <f t="shared" si="90"/>
        <v>0</v>
      </c>
      <c r="AG159" s="11">
        <f t="shared" si="98"/>
        <v>0</v>
      </c>
      <c r="AH159" s="81">
        <f t="shared" si="102"/>
        <v>0</v>
      </c>
      <c r="AI159" s="90">
        <f t="shared" si="103"/>
        <v>0</v>
      </c>
      <c r="AJ159" s="81">
        <f t="shared" si="91"/>
        <v>0</v>
      </c>
      <c r="AK159" s="117">
        <f t="shared" si="92"/>
        <v>0</v>
      </c>
      <c r="AL159" s="117">
        <f t="shared" si="93"/>
        <v>0</v>
      </c>
      <c r="AM159" s="57">
        <f>AK159*InputData!Q159</f>
        <v>0</v>
      </c>
      <c r="AN159" s="123">
        <f>AK159*LifeTable!G159*InputData!R159*EXP(-InputData!$BT$5*(B159-InputData!$B$1))</f>
        <v>0</v>
      </c>
      <c r="AO159" s="1026">
        <f>C159*(1-Q159)*LifeTable!G159</f>
        <v>0</v>
      </c>
      <c r="AP159" s="1027">
        <f>R159*LifeTable!G159</f>
        <v>0</v>
      </c>
      <c r="AQ159" s="1026">
        <f>T159*(1-AH159)*LifeTable!P159</f>
        <v>0</v>
      </c>
      <c r="AR159" s="708">
        <f>AI159*LifeTable!P159</f>
        <v>0</v>
      </c>
      <c r="AS159" s="1028">
        <f>(AQ159-AO159)*EXP(-InputData!$BT$6*(B159-InputData!$B$1))</f>
        <v>0</v>
      </c>
      <c r="AT159" s="58">
        <f>(AR159-AP159)*EXP(-InputData!$BT$6*(B159-InputData!$B$1))</f>
        <v>0</v>
      </c>
      <c r="AU159">
        <v>53</v>
      </c>
    </row>
    <row r="160" spans="1:47">
      <c r="A160" t="s">
        <v>14</v>
      </c>
      <c r="B160">
        <f t="shared" si="99"/>
        <v>151</v>
      </c>
      <c r="C160" s="80">
        <f>InputData!O160*InputData!BZ160</f>
        <v>0</v>
      </c>
      <c r="D160" s="81">
        <v>0</v>
      </c>
      <c r="E160" s="13">
        <f>InputData!P160*InputData!CE160</f>
        <v>0</v>
      </c>
      <c r="F160" s="90">
        <v>0</v>
      </c>
      <c r="G160" s="81">
        <f t="shared" si="78"/>
        <v>0</v>
      </c>
      <c r="H160" s="81">
        <f t="shared" si="94"/>
        <v>0</v>
      </c>
      <c r="I160" s="81">
        <f t="shared" si="79"/>
        <v>1</v>
      </c>
      <c r="J160" s="81">
        <f t="shared" si="80"/>
        <v>1</v>
      </c>
      <c r="K160" s="82">
        <f t="shared" si="70"/>
        <v>0</v>
      </c>
      <c r="L160" s="11">
        <f t="shared" si="71"/>
        <v>0</v>
      </c>
      <c r="M160" s="81">
        <f t="shared" si="72"/>
        <v>0</v>
      </c>
      <c r="N160" s="11">
        <f t="shared" si="81"/>
        <v>0</v>
      </c>
      <c r="O160" s="11">
        <f t="shared" si="82"/>
        <v>0</v>
      </c>
      <c r="P160" s="11">
        <f t="shared" si="95"/>
        <v>0</v>
      </c>
      <c r="Q160" s="81">
        <f t="shared" si="100"/>
        <v>0</v>
      </c>
      <c r="R160" s="90">
        <f t="shared" si="101"/>
        <v>0</v>
      </c>
      <c r="S160" s="120">
        <f>(Exposure!BL161-1)*InputData!CH160+1</f>
        <v>1</v>
      </c>
      <c r="T160" s="89">
        <f t="shared" si="96"/>
        <v>0</v>
      </c>
      <c r="U160" s="10">
        <f t="shared" si="83"/>
        <v>0</v>
      </c>
      <c r="V160" s="10">
        <f t="shared" si="84"/>
        <v>0</v>
      </c>
      <c r="W160" s="91">
        <f t="shared" si="85"/>
        <v>0</v>
      </c>
      <c r="X160" s="81">
        <f t="shared" si="86"/>
        <v>0</v>
      </c>
      <c r="Y160" s="81">
        <f t="shared" si="97"/>
        <v>0</v>
      </c>
      <c r="Z160" s="81">
        <f t="shared" si="87"/>
        <v>1</v>
      </c>
      <c r="AA160" s="81">
        <f t="shared" si="88"/>
        <v>1</v>
      </c>
      <c r="AB160" s="82">
        <f t="shared" si="74"/>
        <v>0</v>
      </c>
      <c r="AC160" s="11">
        <f t="shared" si="75"/>
        <v>0</v>
      </c>
      <c r="AD160" s="81">
        <f t="shared" si="76"/>
        <v>0</v>
      </c>
      <c r="AE160" s="11">
        <f t="shared" si="89"/>
        <v>0</v>
      </c>
      <c r="AF160" s="11">
        <f t="shared" si="90"/>
        <v>0</v>
      </c>
      <c r="AG160" s="11">
        <f t="shared" si="98"/>
        <v>0</v>
      </c>
      <c r="AH160" s="81">
        <f t="shared" si="102"/>
        <v>0</v>
      </c>
      <c r="AI160" s="90">
        <f t="shared" si="103"/>
        <v>0</v>
      </c>
      <c r="AJ160" s="81">
        <f t="shared" si="91"/>
        <v>0</v>
      </c>
      <c r="AK160" s="117">
        <f t="shared" si="92"/>
        <v>0</v>
      </c>
      <c r="AL160" s="117">
        <f t="shared" si="93"/>
        <v>0</v>
      </c>
      <c r="AM160" s="57">
        <f>AK160*InputData!Q160</f>
        <v>0</v>
      </c>
      <c r="AN160" s="123">
        <f>AK160*LifeTable!G160*InputData!R160*EXP(-InputData!$BT$5*(B160-InputData!$B$1))</f>
        <v>0</v>
      </c>
      <c r="AO160" s="1026">
        <f>C160*(1-Q160)*LifeTable!G160</f>
        <v>0</v>
      </c>
      <c r="AP160" s="1027">
        <f>R160*LifeTable!G160</f>
        <v>0</v>
      </c>
      <c r="AQ160" s="1026">
        <f>T160*(1-AH160)*LifeTable!P160</f>
        <v>0</v>
      </c>
      <c r="AR160" s="708">
        <f>AI160*LifeTable!P160</f>
        <v>0</v>
      </c>
      <c r="AS160" s="1028">
        <f>(AQ160-AO160)*EXP(-InputData!$BT$6*(B160-InputData!$B$1))</f>
        <v>0</v>
      </c>
      <c r="AT160" s="58">
        <f>(AR160-AP160)*EXP(-InputData!$BT$6*(B160-InputData!$B$1))</f>
        <v>0</v>
      </c>
      <c r="AU160">
        <v>54</v>
      </c>
    </row>
    <row r="161" spans="1:47">
      <c r="A161" t="s">
        <v>14</v>
      </c>
      <c r="B161">
        <f t="shared" si="99"/>
        <v>152</v>
      </c>
      <c r="C161" s="80">
        <f>InputData!O161*InputData!BZ161</f>
        <v>0</v>
      </c>
      <c r="D161" s="81">
        <v>0</v>
      </c>
      <c r="E161" s="13">
        <f>InputData!P161*InputData!CE161</f>
        <v>0</v>
      </c>
      <c r="F161" s="90">
        <v>0</v>
      </c>
      <c r="G161" s="81">
        <f t="shared" si="78"/>
        <v>0</v>
      </c>
      <c r="H161" s="81">
        <f t="shared" si="94"/>
        <v>0</v>
      </c>
      <c r="I161" s="81">
        <f t="shared" si="79"/>
        <v>1</v>
      </c>
      <c r="J161" s="81">
        <f t="shared" si="80"/>
        <v>1</v>
      </c>
      <c r="K161" s="82">
        <f t="shared" si="70"/>
        <v>0</v>
      </c>
      <c r="L161" s="11">
        <f t="shared" si="71"/>
        <v>0</v>
      </c>
      <c r="M161" s="81">
        <f t="shared" si="72"/>
        <v>0</v>
      </c>
      <c r="N161" s="11">
        <f t="shared" si="81"/>
        <v>0</v>
      </c>
      <c r="O161" s="11">
        <f t="shared" si="82"/>
        <v>0</v>
      </c>
      <c r="P161" s="11">
        <f t="shared" si="95"/>
        <v>0</v>
      </c>
      <c r="Q161" s="81">
        <f t="shared" si="100"/>
        <v>0</v>
      </c>
      <c r="R161" s="90">
        <f t="shared" si="101"/>
        <v>0</v>
      </c>
      <c r="S161" s="120">
        <f>(Exposure!BL162-1)*InputData!CH161+1</f>
        <v>1</v>
      </c>
      <c r="T161" s="89">
        <f t="shared" si="96"/>
        <v>0</v>
      </c>
      <c r="U161" s="10">
        <f t="shared" si="83"/>
        <v>0</v>
      </c>
      <c r="V161" s="10">
        <f t="shared" si="84"/>
        <v>0</v>
      </c>
      <c r="W161" s="91">
        <f t="shared" si="85"/>
        <v>0</v>
      </c>
      <c r="X161" s="81">
        <f t="shared" si="86"/>
        <v>0</v>
      </c>
      <c r="Y161" s="81">
        <f t="shared" si="97"/>
        <v>0</v>
      </c>
      <c r="Z161" s="81">
        <f t="shared" si="87"/>
        <v>1</v>
      </c>
      <c r="AA161" s="81">
        <f t="shared" si="88"/>
        <v>1</v>
      </c>
      <c r="AB161" s="82">
        <f t="shared" si="74"/>
        <v>0</v>
      </c>
      <c r="AC161" s="11">
        <f t="shared" si="75"/>
        <v>0</v>
      </c>
      <c r="AD161" s="81">
        <f t="shared" si="76"/>
        <v>0</v>
      </c>
      <c r="AE161" s="11">
        <f t="shared" si="89"/>
        <v>0</v>
      </c>
      <c r="AF161" s="11">
        <f t="shared" si="90"/>
        <v>0</v>
      </c>
      <c r="AG161" s="11">
        <f t="shared" si="98"/>
        <v>0</v>
      </c>
      <c r="AH161" s="81">
        <f t="shared" si="102"/>
        <v>0</v>
      </c>
      <c r="AI161" s="90">
        <f t="shared" si="103"/>
        <v>0</v>
      </c>
      <c r="AJ161" s="81">
        <f t="shared" si="91"/>
        <v>0</v>
      </c>
      <c r="AK161" s="117">
        <f t="shared" si="92"/>
        <v>0</v>
      </c>
      <c r="AL161" s="117">
        <f t="shared" si="93"/>
        <v>0</v>
      </c>
      <c r="AM161" s="57">
        <f>AK161*InputData!Q161</f>
        <v>0</v>
      </c>
      <c r="AN161" s="123">
        <f>AK161*LifeTable!G161*InputData!R161*EXP(-InputData!$BT$5*(B161-InputData!$B$1))</f>
        <v>0</v>
      </c>
      <c r="AO161" s="1026">
        <f>C161*(1-Q161)*LifeTable!G161</f>
        <v>0</v>
      </c>
      <c r="AP161" s="1027">
        <f>R161*LifeTable!G161</f>
        <v>0</v>
      </c>
      <c r="AQ161" s="1026">
        <f>T161*(1-AH161)*LifeTable!P161</f>
        <v>0</v>
      </c>
      <c r="AR161" s="708">
        <f>AI161*LifeTable!P161</f>
        <v>0</v>
      </c>
      <c r="AS161" s="1028">
        <f>(AQ161-AO161)*EXP(-InputData!$BT$6*(B161-InputData!$B$1))</f>
        <v>0</v>
      </c>
      <c r="AT161" s="58">
        <f>(AR161-AP161)*EXP(-InputData!$BT$6*(B161-InputData!$B$1))</f>
        <v>0</v>
      </c>
      <c r="AU161">
        <v>55</v>
      </c>
    </row>
    <row r="162" spans="1:47">
      <c r="A162" t="s">
        <v>14</v>
      </c>
      <c r="B162">
        <f t="shared" si="99"/>
        <v>153</v>
      </c>
      <c r="C162" s="80">
        <f>InputData!O162*InputData!BZ162</f>
        <v>0</v>
      </c>
      <c r="D162" s="81">
        <v>0</v>
      </c>
      <c r="E162" s="13">
        <f>InputData!P162*InputData!CE162</f>
        <v>0</v>
      </c>
      <c r="F162" s="90">
        <v>0</v>
      </c>
      <c r="G162" s="81">
        <f t="shared" si="78"/>
        <v>0</v>
      </c>
      <c r="H162" s="81">
        <f t="shared" si="94"/>
        <v>0</v>
      </c>
      <c r="I162" s="81">
        <f t="shared" si="79"/>
        <v>1</v>
      </c>
      <c r="J162" s="81">
        <f t="shared" si="80"/>
        <v>1</v>
      </c>
      <c r="K162" s="82">
        <f t="shared" si="70"/>
        <v>0</v>
      </c>
      <c r="L162" s="11">
        <f t="shared" si="71"/>
        <v>0</v>
      </c>
      <c r="M162" s="81">
        <f t="shared" si="72"/>
        <v>0</v>
      </c>
      <c r="N162" s="11">
        <f t="shared" si="81"/>
        <v>0</v>
      </c>
      <c r="O162" s="11">
        <f t="shared" si="82"/>
        <v>0</v>
      </c>
      <c r="P162" s="11">
        <f t="shared" si="95"/>
        <v>0</v>
      </c>
      <c r="Q162" s="81">
        <f t="shared" si="100"/>
        <v>0</v>
      </c>
      <c r="R162" s="90">
        <f t="shared" si="101"/>
        <v>0</v>
      </c>
      <c r="S162" s="120">
        <f>(Exposure!BL163-1)*InputData!CH162+1</f>
        <v>1</v>
      </c>
      <c r="T162" s="89">
        <f t="shared" si="96"/>
        <v>0</v>
      </c>
      <c r="U162" s="10">
        <f t="shared" si="83"/>
        <v>0</v>
      </c>
      <c r="V162" s="10">
        <f t="shared" si="84"/>
        <v>0</v>
      </c>
      <c r="W162" s="91">
        <f t="shared" si="85"/>
        <v>0</v>
      </c>
      <c r="X162" s="81">
        <f t="shared" si="86"/>
        <v>0</v>
      </c>
      <c r="Y162" s="81">
        <f t="shared" si="97"/>
        <v>0</v>
      </c>
      <c r="Z162" s="81">
        <f t="shared" si="87"/>
        <v>1</v>
      </c>
      <c r="AA162" s="81">
        <f t="shared" si="88"/>
        <v>1</v>
      </c>
      <c r="AB162" s="82">
        <f t="shared" si="74"/>
        <v>0</v>
      </c>
      <c r="AC162" s="11">
        <f t="shared" si="75"/>
        <v>0</v>
      </c>
      <c r="AD162" s="81">
        <f t="shared" si="76"/>
        <v>0</v>
      </c>
      <c r="AE162" s="11">
        <f t="shared" si="89"/>
        <v>0</v>
      </c>
      <c r="AF162" s="11">
        <f t="shared" si="90"/>
        <v>0</v>
      </c>
      <c r="AG162" s="11">
        <f t="shared" si="98"/>
        <v>0</v>
      </c>
      <c r="AH162" s="81">
        <f t="shared" si="102"/>
        <v>0</v>
      </c>
      <c r="AI162" s="90">
        <f t="shared" si="103"/>
        <v>0</v>
      </c>
      <c r="AJ162" s="81">
        <f t="shared" si="91"/>
        <v>0</v>
      </c>
      <c r="AK162" s="117">
        <f t="shared" si="92"/>
        <v>0</v>
      </c>
      <c r="AL162" s="117">
        <f t="shared" si="93"/>
        <v>0</v>
      </c>
      <c r="AM162" s="57">
        <f>AK162*InputData!Q162</f>
        <v>0</v>
      </c>
      <c r="AN162" s="123">
        <f>AK162*LifeTable!G162*InputData!R162*EXP(-InputData!$BT$5*(B162-InputData!$B$1))</f>
        <v>0</v>
      </c>
      <c r="AO162" s="1026">
        <f>C162*(1-Q162)*LifeTable!G162</f>
        <v>0</v>
      </c>
      <c r="AP162" s="1027">
        <f>R162*LifeTable!G162</f>
        <v>0</v>
      </c>
      <c r="AQ162" s="1026">
        <f>T162*(1-AH162)*LifeTable!P162</f>
        <v>0</v>
      </c>
      <c r="AR162" s="708">
        <f>AI162*LifeTable!P162</f>
        <v>0</v>
      </c>
      <c r="AS162" s="1028">
        <f>(AQ162-AO162)*EXP(-InputData!$BT$6*(B162-InputData!$B$1))</f>
        <v>0</v>
      </c>
      <c r="AT162" s="58">
        <f>(AR162-AP162)*EXP(-InputData!$BT$6*(B162-InputData!$B$1))</f>
        <v>0</v>
      </c>
      <c r="AU162">
        <v>56</v>
      </c>
    </row>
    <row r="163" spans="1:47">
      <c r="A163" t="s">
        <v>14</v>
      </c>
      <c r="B163">
        <f t="shared" si="99"/>
        <v>154</v>
      </c>
      <c r="C163" s="80">
        <f>InputData!O163*InputData!BZ163</f>
        <v>0</v>
      </c>
      <c r="D163" s="81">
        <v>0</v>
      </c>
      <c r="E163" s="13">
        <f>InputData!P163*InputData!CE163</f>
        <v>0</v>
      </c>
      <c r="F163" s="90">
        <v>0</v>
      </c>
      <c r="G163" s="81">
        <f t="shared" si="78"/>
        <v>0</v>
      </c>
      <c r="H163" s="81">
        <f t="shared" si="94"/>
        <v>0</v>
      </c>
      <c r="I163" s="81">
        <f t="shared" si="79"/>
        <v>1</v>
      </c>
      <c r="J163" s="81">
        <f t="shared" si="80"/>
        <v>1</v>
      </c>
      <c r="K163" s="82">
        <f t="shared" si="70"/>
        <v>0</v>
      </c>
      <c r="L163" s="11">
        <f t="shared" si="71"/>
        <v>0</v>
      </c>
      <c r="M163" s="81">
        <f t="shared" si="72"/>
        <v>0</v>
      </c>
      <c r="N163" s="11">
        <f t="shared" si="81"/>
        <v>0</v>
      </c>
      <c r="O163" s="11">
        <f t="shared" si="82"/>
        <v>0</v>
      </c>
      <c r="P163" s="11">
        <f t="shared" si="95"/>
        <v>0</v>
      </c>
      <c r="Q163" s="81">
        <f t="shared" si="100"/>
        <v>0</v>
      </c>
      <c r="R163" s="90">
        <f t="shared" si="101"/>
        <v>0</v>
      </c>
      <c r="S163" s="120">
        <f>(Exposure!BL164-1)*InputData!CH163+1</f>
        <v>1</v>
      </c>
      <c r="T163" s="89">
        <f t="shared" si="96"/>
        <v>0</v>
      </c>
      <c r="U163" s="10">
        <f t="shared" si="83"/>
        <v>0</v>
      </c>
      <c r="V163" s="10">
        <f t="shared" si="84"/>
        <v>0</v>
      </c>
      <c r="W163" s="91">
        <f t="shared" si="85"/>
        <v>0</v>
      </c>
      <c r="X163" s="81">
        <f t="shared" si="86"/>
        <v>0</v>
      </c>
      <c r="Y163" s="81">
        <f t="shared" si="97"/>
        <v>0</v>
      </c>
      <c r="Z163" s="81">
        <f t="shared" si="87"/>
        <v>1</v>
      </c>
      <c r="AA163" s="81">
        <f t="shared" si="88"/>
        <v>1</v>
      </c>
      <c r="AB163" s="82">
        <f t="shared" si="74"/>
        <v>0</v>
      </c>
      <c r="AC163" s="11">
        <f t="shared" si="75"/>
        <v>0</v>
      </c>
      <c r="AD163" s="81">
        <f t="shared" si="76"/>
        <v>0</v>
      </c>
      <c r="AE163" s="11">
        <f t="shared" si="89"/>
        <v>0</v>
      </c>
      <c r="AF163" s="11">
        <f t="shared" si="90"/>
        <v>0</v>
      </c>
      <c r="AG163" s="11">
        <f t="shared" si="98"/>
        <v>0</v>
      </c>
      <c r="AH163" s="81">
        <f t="shared" si="102"/>
        <v>0</v>
      </c>
      <c r="AI163" s="90">
        <f t="shared" si="103"/>
        <v>0</v>
      </c>
      <c r="AJ163" s="81">
        <f t="shared" si="91"/>
        <v>0</v>
      </c>
      <c r="AK163" s="117">
        <f t="shared" si="92"/>
        <v>0</v>
      </c>
      <c r="AL163" s="117">
        <f t="shared" si="93"/>
        <v>0</v>
      </c>
      <c r="AM163" s="57">
        <f>AK163*InputData!Q163</f>
        <v>0</v>
      </c>
      <c r="AN163" s="123">
        <f>AK163*LifeTable!G163*InputData!R163*EXP(-InputData!$BT$5*(B163-InputData!$B$1))</f>
        <v>0</v>
      </c>
      <c r="AO163" s="1026">
        <f>C163*(1-Q163)*LifeTable!G163</f>
        <v>0</v>
      </c>
      <c r="AP163" s="1027">
        <f>R163*LifeTable!G163</f>
        <v>0</v>
      </c>
      <c r="AQ163" s="1026">
        <f>T163*(1-AH163)*LifeTable!P163</f>
        <v>0</v>
      </c>
      <c r="AR163" s="708">
        <f>AI163*LifeTable!P163</f>
        <v>0</v>
      </c>
      <c r="AS163" s="1028">
        <f>(AQ163-AO163)*EXP(-InputData!$BT$6*(B163-InputData!$B$1))</f>
        <v>0</v>
      </c>
      <c r="AT163" s="58">
        <f>(AR163-AP163)*EXP(-InputData!$BT$6*(B163-InputData!$B$1))</f>
        <v>0</v>
      </c>
      <c r="AU163">
        <v>57</v>
      </c>
    </row>
    <row r="164" spans="1:47">
      <c r="A164" t="s">
        <v>14</v>
      </c>
      <c r="B164">
        <f t="shared" si="99"/>
        <v>155</v>
      </c>
      <c r="C164" s="80">
        <f>InputData!O164*InputData!BZ164</f>
        <v>0</v>
      </c>
      <c r="D164" s="81">
        <v>0</v>
      </c>
      <c r="E164" s="13">
        <f>InputData!P164*InputData!CE164</f>
        <v>0</v>
      </c>
      <c r="F164" s="90">
        <v>0</v>
      </c>
      <c r="G164" s="81">
        <f t="shared" si="78"/>
        <v>0</v>
      </c>
      <c r="H164" s="81">
        <f t="shared" si="94"/>
        <v>0</v>
      </c>
      <c r="I164" s="81">
        <f t="shared" si="79"/>
        <v>1</v>
      </c>
      <c r="J164" s="81">
        <f t="shared" si="80"/>
        <v>1</v>
      </c>
      <c r="K164" s="82">
        <f t="shared" si="70"/>
        <v>0</v>
      </c>
      <c r="L164" s="11">
        <f t="shared" si="71"/>
        <v>0</v>
      </c>
      <c r="M164" s="81">
        <f t="shared" si="72"/>
        <v>0</v>
      </c>
      <c r="N164" s="11">
        <f t="shared" si="81"/>
        <v>0</v>
      </c>
      <c r="O164" s="11">
        <f t="shared" si="82"/>
        <v>0</v>
      </c>
      <c r="P164" s="11">
        <f t="shared" si="95"/>
        <v>0</v>
      </c>
      <c r="Q164" s="81">
        <f t="shared" si="100"/>
        <v>0</v>
      </c>
      <c r="R164" s="90">
        <f t="shared" si="101"/>
        <v>0</v>
      </c>
      <c r="S164" s="120">
        <f>(Exposure!BL165-1)*InputData!CH164+1</f>
        <v>1</v>
      </c>
      <c r="T164" s="89">
        <f t="shared" si="96"/>
        <v>0</v>
      </c>
      <c r="U164" s="10">
        <f t="shared" si="83"/>
        <v>0</v>
      </c>
      <c r="V164" s="10">
        <f t="shared" si="84"/>
        <v>0</v>
      </c>
      <c r="W164" s="91">
        <f t="shared" si="85"/>
        <v>0</v>
      </c>
      <c r="X164" s="81">
        <f t="shared" si="86"/>
        <v>0</v>
      </c>
      <c r="Y164" s="81">
        <f t="shared" si="97"/>
        <v>0</v>
      </c>
      <c r="Z164" s="81">
        <f t="shared" si="87"/>
        <v>1</v>
      </c>
      <c r="AA164" s="81">
        <f t="shared" si="88"/>
        <v>1</v>
      </c>
      <c r="AB164" s="82">
        <f t="shared" si="74"/>
        <v>0</v>
      </c>
      <c r="AC164" s="11">
        <f t="shared" si="75"/>
        <v>0</v>
      </c>
      <c r="AD164" s="81">
        <f t="shared" si="76"/>
        <v>0</v>
      </c>
      <c r="AE164" s="11">
        <f t="shared" si="89"/>
        <v>0</v>
      </c>
      <c r="AF164" s="11">
        <f t="shared" si="90"/>
        <v>0</v>
      </c>
      <c r="AG164" s="11">
        <f t="shared" si="98"/>
        <v>0</v>
      </c>
      <c r="AH164" s="81">
        <f t="shared" si="102"/>
        <v>0</v>
      </c>
      <c r="AI164" s="90">
        <f t="shared" si="103"/>
        <v>0</v>
      </c>
      <c r="AJ164" s="81">
        <f t="shared" si="91"/>
        <v>0</v>
      </c>
      <c r="AK164" s="117">
        <f t="shared" si="92"/>
        <v>0</v>
      </c>
      <c r="AL164" s="117">
        <f t="shared" si="93"/>
        <v>0</v>
      </c>
      <c r="AM164" s="57">
        <f>AK164*InputData!Q164</f>
        <v>0</v>
      </c>
      <c r="AN164" s="123">
        <f>AK164*LifeTable!G164*InputData!R164*EXP(-InputData!$BT$5*(B164-InputData!$B$1))</f>
        <v>0</v>
      </c>
      <c r="AO164" s="1026">
        <f>C164*(1-Q164)*LifeTable!G164</f>
        <v>0</v>
      </c>
      <c r="AP164" s="1027">
        <f>R164*LifeTable!G164</f>
        <v>0</v>
      </c>
      <c r="AQ164" s="1026">
        <f>T164*(1-AH164)*LifeTable!P164</f>
        <v>0</v>
      </c>
      <c r="AR164" s="708">
        <f>AI164*LifeTable!P164</f>
        <v>0</v>
      </c>
      <c r="AS164" s="1028">
        <f>(AQ164-AO164)*EXP(-InputData!$BT$6*(B164-InputData!$B$1))</f>
        <v>0</v>
      </c>
      <c r="AT164" s="58">
        <f>(AR164-AP164)*EXP(-InputData!$BT$6*(B164-InputData!$B$1))</f>
        <v>0</v>
      </c>
      <c r="AU164">
        <v>58</v>
      </c>
    </row>
    <row r="165" spans="1:47">
      <c r="A165" t="s">
        <v>14</v>
      </c>
      <c r="B165">
        <f t="shared" si="99"/>
        <v>156</v>
      </c>
      <c r="C165" s="80">
        <f>InputData!O165*InputData!BZ165</f>
        <v>0</v>
      </c>
      <c r="D165" s="81">
        <v>0</v>
      </c>
      <c r="E165" s="13">
        <f>InputData!P165*InputData!CE165</f>
        <v>0</v>
      </c>
      <c r="F165" s="90">
        <v>0</v>
      </c>
      <c r="G165" s="81">
        <f t="shared" si="78"/>
        <v>0</v>
      </c>
      <c r="H165" s="81">
        <f t="shared" si="94"/>
        <v>0</v>
      </c>
      <c r="I165" s="81">
        <f t="shared" si="79"/>
        <v>1</v>
      </c>
      <c r="J165" s="81">
        <f t="shared" si="80"/>
        <v>1</v>
      </c>
      <c r="K165" s="82">
        <f t="shared" si="70"/>
        <v>0</v>
      </c>
      <c r="L165" s="11">
        <f t="shared" si="71"/>
        <v>0</v>
      </c>
      <c r="M165" s="81">
        <f t="shared" si="72"/>
        <v>0</v>
      </c>
      <c r="N165" s="11">
        <f t="shared" si="81"/>
        <v>0</v>
      </c>
      <c r="O165" s="11">
        <f t="shared" si="82"/>
        <v>0</v>
      </c>
      <c r="P165" s="11">
        <f t="shared" si="95"/>
        <v>0</v>
      </c>
      <c r="Q165" s="81">
        <f t="shared" si="100"/>
        <v>0</v>
      </c>
      <c r="R165" s="90">
        <f t="shared" si="101"/>
        <v>0</v>
      </c>
      <c r="S165" s="120">
        <f>(Exposure!BL166-1)*InputData!CH165+1</f>
        <v>1</v>
      </c>
      <c r="T165" s="89">
        <f t="shared" si="96"/>
        <v>0</v>
      </c>
      <c r="U165" s="10">
        <f t="shared" si="83"/>
        <v>0</v>
      </c>
      <c r="V165" s="10">
        <f t="shared" si="84"/>
        <v>0</v>
      </c>
      <c r="W165" s="91">
        <f t="shared" si="85"/>
        <v>0</v>
      </c>
      <c r="X165" s="81">
        <f t="shared" si="86"/>
        <v>0</v>
      </c>
      <c r="Y165" s="81">
        <f t="shared" si="97"/>
        <v>0</v>
      </c>
      <c r="Z165" s="81">
        <f t="shared" si="87"/>
        <v>1</v>
      </c>
      <c r="AA165" s="81">
        <f t="shared" si="88"/>
        <v>1</v>
      </c>
      <c r="AB165" s="82">
        <f t="shared" si="74"/>
        <v>0</v>
      </c>
      <c r="AC165" s="11">
        <f t="shared" si="75"/>
        <v>0</v>
      </c>
      <c r="AD165" s="81">
        <f t="shared" si="76"/>
        <v>0</v>
      </c>
      <c r="AE165" s="11">
        <f t="shared" si="89"/>
        <v>0</v>
      </c>
      <c r="AF165" s="11">
        <f t="shared" si="90"/>
        <v>0</v>
      </c>
      <c r="AG165" s="11">
        <f t="shared" si="98"/>
        <v>0</v>
      </c>
      <c r="AH165" s="81">
        <f t="shared" si="102"/>
        <v>0</v>
      </c>
      <c r="AI165" s="90">
        <f t="shared" si="103"/>
        <v>0</v>
      </c>
      <c r="AJ165" s="81">
        <f t="shared" si="91"/>
        <v>0</v>
      </c>
      <c r="AK165" s="117">
        <f t="shared" si="92"/>
        <v>0</v>
      </c>
      <c r="AL165" s="117">
        <f t="shared" si="93"/>
        <v>0</v>
      </c>
      <c r="AM165" s="57">
        <f>AK165*InputData!Q165</f>
        <v>0</v>
      </c>
      <c r="AN165" s="123">
        <f>AK165*LifeTable!G165*InputData!R165*EXP(-InputData!$BT$5*(B165-InputData!$B$1))</f>
        <v>0</v>
      </c>
      <c r="AO165" s="1026">
        <f>C165*(1-Q165)*LifeTable!G165</f>
        <v>0</v>
      </c>
      <c r="AP165" s="1027">
        <f>R165*LifeTable!G165</f>
        <v>0</v>
      </c>
      <c r="AQ165" s="1026">
        <f>T165*(1-AH165)*LifeTable!P165</f>
        <v>0</v>
      </c>
      <c r="AR165" s="708">
        <f>AI165*LifeTable!P165</f>
        <v>0</v>
      </c>
      <c r="AS165" s="1028">
        <f>(AQ165-AO165)*EXP(-InputData!$BT$6*(B165-InputData!$B$1))</f>
        <v>0</v>
      </c>
      <c r="AT165" s="58">
        <f>(AR165-AP165)*EXP(-InputData!$BT$6*(B165-InputData!$B$1))</f>
        <v>0</v>
      </c>
      <c r="AU165">
        <v>59</v>
      </c>
    </row>
    <row r="166" spans="1:47">
      <c r="A166" t="s">
        <v>14</v>
      </c>
      <c r="B166">
        <f t="shared" si="99"/>
        <v>157</v>
      </c>
      <c r="C166" s="80">
        <f>InputData!O166*InputData!BZ166</f>
        <v>0</v>
      </c>
      <c r="D166" s="81">
        <v>0</v>
      </c>
      <c r="E166" s="13">
        <f>InputData!P166*InputData!CE166</f>
        <v>0</v>
      </c>
      <c r="F166" s="90">
        <v>0</v>
      </c>
      <c r="G166" s="81">
        <f t="shared" si="78"/>
        <v>0</v>
      </c>
      <c r="H166" s="81">
        <f t="shared" si="94"/>
        <v>0</v>
      </c>
      <c r="I166" s="81">
        <f t="shared" si="79"/>
        <v>1</v>
      </c>
      <c r="J166" s="81">
        <f t="shared" si="80"/>
        <v>1</v>
      </c>
      <c r="K166" s="82">
        <f t="shared" si="70"/>
        <v>0</v>
      </c>
      <c r="L166" s="11">
        <f t="shared" si="71"/>
        <v>0</v>
      </c>
      <c r="M166" s="81">
        <f t="shared" si="72"/>
        <v>0</v>
      </c>
      <c r="N166" s="11">
        <f t="shared" si="81"/>
        <v>0</v>
      </c>
      <c r="O166" s="11">
        <f t="shared" si="82"/>
        <v>0</v>
      </c>
      <c r="P166" s="11">
        <f t="shared" si="95"/>
        <v>0</v>
      </c>
      <c r="Q166" s="81">
        <f t="shared" si="100"/>
        <v>0</v>
      </c>
      <c r="R166" s="90">
        <f t="shared" si="101"/>
        <v>0</v>
      </c>
      <c r="S166" s="120">
        <f>(Exposure!BL167-1)*InputData!CH166+1</f>
        <v>1</v>
      </c>
      <c r="T166" s="89">
        <f t="shared" si="96"/>
        <v>0</v>
      </c>
      <c r="U166" s="10">
        <f t="shared" si="83"/>
        <v>0</v>
      </c>
      <c r="V166" s="10">
        <f t="shared" si="84"/>
        <v>0</v>
      </c>
      <c r="W166" s="91">
        <f t="shared" si="85"/>
        <v>0</v>
      </c>
      <c r="X166" s="81">
        <f t="shared" si="86"/>
        <v>0</v>
      </c>
      <c r="Y166" s="81">
        <f t="shared" si="97"/>
        <v>0</v>
      </c>
      <c r="Z166" s="81">
        <f t="shared" si="87"/>
        <v>1</v>
      </c>
      <c r="AA166" s="81">
        <f t="shared" si="88"/>
        <v>1</v>
      </c>
      <c r="AB166" s="82">
        <f t="shared" si="74"/>
        <v>0</v>
      </c>
      <c r="AC166" s="11">
        <f t="shared" si="75"/>
        <v>0</v>
      </c>
      <c r="AD166" s="81">
        <f t="shared" si="76"/>
        <v>0</v>
      </c>
      <c r="AE166" s="11">
        <f t="shared" si="89"/>
        <v>0</v>
      </c>
      <c r="AF166" s="11">
        <f t="shared" si="90"/>
        <v>0</v>
      </c>
      <c r="AG166" s="11">
        <f t="shared" si="98"/>
        <v>0</v>
      </c>
      <c r="AH166" s="81">
        <f t="shared" si="102"/>
        <v>0</v>
      </c>
      <c r="AI166" s="90">
        <f t="shared" si="103"/>
        <v>0</v>
      </c>
      <c r="AJ166" s="81">
        <f t="shared" si="91"/>
        <v>0</v>
      </c>
      <c r="AK166" s="117">
        <f t="shared" si="92"/>
        <v>0</v>
      </c>
      <c r="AL166" s="117">
        <f t="shared" si="93"/>
        <v>0</v>
      </c>
      <c r="AM166" s="57">
        <f>AK166*InputData!Q166</f>
        <v>0</v>
      </c>
      <c r="AN166" s="123">
        <f>AK166*LifeTable!G166*InputData!R166*EXP(-InputData!$BT$5*(B166-InputData!$B$1))</f>
        <v>0</v>
      </c>
      <c r="AO166" s="1026">
        <f>C166*(1-Q166)*LifeTable!G166</f>
        <v>0</v>
      </c>
      <c r="AP166" s="1027">
        <f>R166*LifeTable!G166</f>
        <v>0</v>
      </c>
      <c r="AQ166" s="1026">
        <f>T166*(1-AH166)*LifeTable!P166</f>
        <v>0</v>
      </c>
      <c r="AR166" s="708">
        <f>AI166*LifeTable!P166</f>
        <v>0</v>
      </c>
      <c r="AS166" s="1028">
        <f>(AQ166-AO166)*EXP(-InputData!$BT$6*(B166-InputData!$B$1))</f>
        <v>0</v>
      </c>
      <c r="AT166" s="58">
        <f>(AR166-AP166)*EXP(-InputData!$BT$6*(B166-InputData!$B$1))</f>
        <v>0</v>
      </c>
      <c r="AU166">
        <v>60</v>
      </c>
    </row>
    <row r="167" spans="1:47">
      <c r="A167" t="s">
        <v>14</v>
      </c>
      <c r="B167">
        <f t="shared" si="99"/>
        <v>158</v>
      </c>
      <c r="C167" s="80">
        <f>InputData!O167*InputData!BZ167</f>
        <v>0</v>
      </c>
      <c r="D167" s="81">
        <v>0</v>
      </c>
      <c r="E167" s="13">
        <f>InputData!P167*InputData!CE167</f>
        <v>0</v>
      </c>
      <c r="F167" s="90">
        <v>0</v>
      </c>
      <c r="G167" s="81">
        <f t="shared" si="78"/>
        <v>0</v>
      </c>
      <c r="H167" s="81">
        <f t="shared" si="94"/>
        <v>0</v>
      </c>
      <c r="I167" s="81">
        <f t="shared" si="79"/>
        <v>1</v>
      </c>
      <c r="J167" s="81">
        <f t="shared" si="80"/>
        <v>1</v>
      </c>
      <c r="K167" s="82">
        <f t="shared" si="70"/>
        <v>0</v>
      </c>
      <c r="L167" s="11">
        <f t="shared" si="71"/>
        <v>0</v>
      </c>
      <c r="M167" s="81">
        <f t="shared" si="72"/>
        <v>0</v>
      </c>
      <c r="N167" s="11">
        <f t="shared" si="81"/>
        <v>0</v>
      </c>
      <c r="O167" s="11">
        <f t="shared" si="82"/>
        <v>0</v>
      </c>
      <c r="P167" s="11">
        <f t="shared" si="95"/>
        <v>0</v>
      </c>
      <c r="Q167" s="81">
        <f t="shared" si="100"/>
        <v>0</v>
      </c>
      <c r="R167" s="90">
        <f t="shared" si="101"/>
        <v>0</v>
      </c>
      <c r="S167" s="120">
        <f>(Exposure!BL168-1)*InputData!CH167+1</f>
        <v>1</v>
      </c>
      <c r="T167" s="89">
        <f t="shared" si="96"/>
        <v>0</v>
      </c>
      <c r="U167" s="10">
        <f t="shared" si="83"/>
        <v>0</v>
      </c>
      <c r="V167" s="10">
        <f t="shared" si="84"/>
        <v>0</v>
      </c>
      <c r="W167" s="91">
        <f t="shared" si="85"/>
        <v>0</v>
      </c>
      <c r="X167" s="81">
        <f t="shared" si="86"/>
        <v>0</v>
      </c>
      <c r="Y167" s="81">
        <f t="shared" si="97"/>
        <v>0</v>
      </c>
      <c r="Z167" s="81">
        <f t="shared" si="87"/>
        <v>1</v>
      </c>
      <c r="AA167" s="81">
        <f t="shared" si="88"/>
        <v>1</v>
      </c>
      <c r="AB167" s="82">
        <f t="shared" si="74"/>
        <v>0</v>
      </c>
      <c r="AC167" s="11">
        <f t="shared" si="75"/>
        <v>0</v>
      </c>
      <c r="AD167" s="81">
        <f t="shared" si="76"/>
        <v>0</v>
      </c>
      <c r="AE167" s="11">
        <f t="shared" si="89"/>
        <v>0</v>
      </c>
      <c r="AF167" s="11">
        <f t="shared" si="90"/>
        <v>0</v>
      </c>
      <c r="AG167" s="11">
        <f t="shared" si="98"/>
        <v>0</v>
      </c>
      <c r="AH167" s="81">
        <f t="shared" si="102"/>
        <v>0</v>
      </c>
      <c r="AI167" s="90">
        <f t="shared" si="103"/>
        <v>0</v>
      </c>
      <c r="AJ167" s="81">
        <f t="shared" si="91"/>
        <v>0</v>
      </c>
      <c r="AK167" s="117">
        <f t="shared" si="92"/>
        <v>0</v>
      </c>
      <c r="AL167" s="117">
        <f t="shared" si="93"/>
        <v>0</v>
      </c>
      <c r="AM167" s="57">
        <f>AK167*InputData!Q167</f>
        <v>0</v>
      </c>
      <c r="AN167" s="123">
        <f>AK167*LifeTable!G167*InputData!R167*EXP(-InputData!$BT$5*(B167-InputData!$B$1))</f>
        <v>0</v>
      </c>
      <c r="AO167" s="1026">
        <f>C167*(1-Q167)*LifeTable!G167</f>
        <v>0</v>
      </c>
      <c r="AP167" s="1027">
        <f>R167*LifeTable!G167</f>
        <v>0</v>
      </c>
      <c r="AQ167" s="1026">
        <f>T167*(1-AH167)*LifeTable!P167</f>
        <v>0</v>
      </c>
      <c r="AR167" s="708">
        <f>AI167*LifeTable!P167</f>
        <v>0</v>
      </c>
      <c r="AS167" s="1028">
        <f>(AQ167-AO167)*EXP(-InputData!$BT$6*(B167-InputData!$B$1))</f>
        <v>0</v>
      </c>
      <c r="AT167" s="58">
        <f>(AR167-AP167)*EXP(-InputData!$BT$6*(B167-InputData!$B$1))</f>
        <v>0</v>
      </c>
      <c r="AU167">
        <v>61</v>
      </c>
    </row>
    <row r="168" spans="1:47">
      <c r="A168" t="s">
        <v>14</v>
      </c>
      <c r="B168">
        <f t="shared" si="99"/>
        <v>159</v>
      </c>
      <c r="C168" s="80">
        <f>InputData!O168*InputData!BZ168</f>
        <v>0</v>
      </c>
      <c r="D168" s="81">
        <v>0</v>
      </c>
      <c r="E168" s="13">
        <f>InputData!P168*InputData!CE168</f>
        <v>0</v>
      </c>
      <c r="F168" s="90">
        <v>0</v>
      </c>
      <c r="G168" s="81">
        <f t="shared" si="78"/>
        <v>0</v>
      </c>
      <c r="H168" s="81">
        <f t="shared" si="94"/>
        <v>0</v>
      </c>
      <c r="I168" s="81">
        <f t="shared" si="79"/>
        <v>1</v>
      </c>
      <c r="J168" s="81">
        <f t="shared" si="80"/>
        <v>1</v>
      </c>
      <c r="K168" s="82">
        <f t="shared" si="70"/>
        <v>0</v>
      </c>
      <c r="L168" s="11">
        <f t="shared" si="71"/>
        <v>0</v>
      </c>
      <c r="M168" s="81">
        <f t="shared" si="72"/>
        <v>0</v>
      </c>
      <c r="N168" s="11">
        <f t="shared" si="81"/>
        <v>0</v>
      </c>
      <c r="O168" s="11">
        <f t="shared" si="82"/>
        <v>0</v>
      </c>
      <c r="P168" s="11">
        <f t="shared" si="95"/>
        <v>0</v>
      </c>
      <c r="Q168" s="81">
        <f t="shared" si="100"/>
        <v>0</v>
      </c>
      <c r="R168" s="90">
        <f t="shared" si="101"/>
        <v>0</v>
      </c>
      <c r="S168" s="120">
        <f>(Exposure!BL169-1)*InputData!CH168+1</f>
        <v>1</v>
      </c>
      <c r="T168" s="89">
        <f t="shared" si="96"/>
        <v>0</v>
      </c>
      <c r="U168" s="10">
        <f t="shared" si="83"/>
        <v>0</v>
      </c>
      <c r="V168" s="10">
        <f t="shared" si="84"/>
        <v>0</v>
      </c>
      <c r="W168" s="91">
        <f t="shared" si="85"/>
        <v>0</v>
      </c>
      <c r="X168" s="81">
        <f t="shared" si="86"/>
        <v>0</v>
      </c>
      <c r="Y168" s="81">
        <f t="shared" si="97"/>
        <v>0</v>
      </c>
      <c r="Z168" s="81">
        <f t="shared" si="87"/>
        <v>1</v>
      </c>
      <c r="AA168" s="81">
        <f t="shared" si="88"/>
        <v>1</v>
      </c>
      <c r="AB168" s="82">
        <f t="shared" si="74"/>
        <v>0</v>
      </c>
      <c r="AC168" s="11">
        <f t="shared" si="75"/>
        <v>0</v>
      </c>
      <c r="AD168" s="81">
        <f t="shared" si="76"/>
        <v>0</v>
      </c>
      <c r="AE168" s="11">
        <f t="shared" si="89"/>
        <v>0</v>
      </c>
      <c r="AF168" s="11">
        <f t="shared" si="90"/>
        <v>0</v>
      </c>
      <c r="AG168" s="11">
        <f t="shared" si="98"/>
        <v>0</v>
      </c>
      <c r="AH168" s="81">
        <f t="shared" si="102"/>
        <v>0</v>
      </c>
      <c r="AI168" s="90">
        <f t="shared" si="103"/>
        <v>0</v>
      </c>
      <c r="AJ168" s="81">
        <f t="shared" si="91"/>
        <v>0</v>
      </c>
      <c r="AK168" s="117">
        <f t="shared" si="92"/>
        <v>0</v>
      </c>
      <c r="AL168" s="117">
        <f t="shared" si="93"/>
        <v>0</v>
      </c>
      <c r="AM168" s="57">
        <f>AK168*InputData!Q168</f>
        <v>0</v>
      </c>
      <c r="AN168" s="123">
        <f>AK168*LifeTable!G168*InputData!R168*EXP(-InputData!$BT$5*(B168-InputData!$B$1))</f>
        <v>0</v>
      </c>
      <c r="AO168" s="1026">
        <f>C168*(1-Q168)*LifeTable!G168</f>
        <v>0</v>
      </c>
      <c r="AP168" s="1027">
        <f>R168*LifeTable!G168</f>
        <v>0</v>
      </c>
      <c r="AQ168" s="1026">
        <f>T168*(1-AH168)*LifeTable!P168</f>
        <v>0</v>
      </c>
      <c r="AR168" s="708">
        <f>AI168*LifeTable!P168</f>
        <v>0</v>
      </c>
      <c r="AS168" s="1028">
        <f>(AQ168-AO168)*EXP(-InputData!$BT$6*(B168-InputData!$B$1))</f>
        <v>0</v>
      </c>
      <c r="AT168" s="58">
        <f>(AR168-AP168)*EXP(-InputData!$BT$6*(B168-InputData!$B$1))</f>
        <v>0</v>
      </c>
      <c r="AU168">
        <v>62</v>
      </c>
    </row>
    <row r="169" spans="1:47">
      <c r="A169" t="s">
        <v>14</v>
      </c>
      <c r="B169">
        <f t="shared" si="99"/>
        <v>160</v>
      </c>
      <c r="C169" s="80">
        <f>InputData!O169*InputData!BZ169</f>
        <v>0</v>
      </c>
      <c r="D169" s="81">
        <v>0</v>
      </c>
      <c r="E169" s="13">
        <f>InputData!P169*InputData!CE169</f>
        <v>0</v>
      </c>
      <c r="F169" s="90">
        <v>0</v>
      </c>
      <c r="G169" s="81">
        <f t="shared" si="78"/>
        <v>0</v>
      </c>
      <c r="H169" s="81">
        <f t="shared" si="94"/>
        <v>0</v>
      </c>
      <c r="I169" s="81">
        <f t="shared" si="79"/>
        <v>1</v>
      </c>
      <c r="J169" s="81">
        <f t="shared" si="80"/>
        <v>1</v>
      </c>
      <c r="K169" s="82">
        <f t="shared" si="70"/>
        <v>0</v>
      </c>
      <c r="L169" s="11">
        <f t="shared" si="71"/>
        <v>0</v>
      </c>
      <c r="M169" s="81">
        <f t="shared" si="72"/>
        <v>0</v>
      </c>
      <c r="N169" s="11">
        <f t="shared" si="81"/>
        <v>0</v>
      </c>
      <c r="O169" s="11">
        <f t="shared" si="82"/>
        <v>0</v>
      </c>
      <c r="P169" s="11">
        <f t="shared" si="95"/>
        <v>0</v>
      </c>
      <c r="Q169" s="81">
        <f t="shared" si="100"/>
        <v>0</v>
      </c>
      <c r="R169" s="90">
        <f t="shared" si="101"/>
        <v>0</v>
      </c>
      <c r="S169" s="120">
        <f>(Exposure!BL170-1)*InputData!CH169+1</f>
        <v>1</v>
      </c>
      <c r="T169" s="89">
        <f t="shared" si="96"/>
        <v>0</v>
      </c>
      <c r="U169" s="10">
        <f t="shared" si="83"/>
        <v>0</v>
      </c>
      <c r="V169" s="10">
        <f t="shared" si="84"/>
        <v>0</v>
      </c>
      <c r="W169" s="91">
        <f t="shared" si="85"/>
        <v>0</v>
      </c>
      <c r="X169" s="81">
        <f t="shared" si="86"/>
        <v>0</v>
      </c>
      <c r="Y169" s="81">
        <f t="shared" si="97"/>
        <v>0</v>
      </c>
      <c r="Z169" s="81">
        <f t="shared" si="87"/>
        <v>1</v>
      </c>
      <c r="AA169" s="81">
        <f t="shared" si="88"/>
        <v>1</v>
      </c>
      <c r="AB169" s="82">
        <f t="shared" si="74"/>
        <v>0</v>
      </c>
      <c r="AC169" s="11">
        <f t="shared" si="75"/>
        <v>0</v>
      </c>
      <c r="AD169" s="81">
        <f t="shared" si="76"/>
        <v>0</v>
      </c>
      <c r="AE169" s="11">
        <f t="shared" si="89"/>
        <v>0</v>
      </c>
      <c r="AF169" s="11">
        <f t="shared" si="90"/>
        <v>0</v>
      </c>
      <c r="AG169" s="11">
        <f t="shared" si="98"/>
        <v>0</v>
      </c>
      <c r="AH169" s="81">
        <f t="shared" si="102"/>
        <v>0</v>
      </c>
      <c r="AI169" s="90">
        <f t="shared" si="103"/>
        <v>0</v>
      </c>
      <c r="AJ169" s="81">
        <f t="shared" si="91"/>
        <v>0</v>
      </c>
      <c r="AK169" s="117">
        <f t="shared" si="92"/>
        <v>0</v>
      </c>
      <c r="AL169" s="117">
        <f t="shared" si="93"/>
        <v>0</v>
      </c>
      <c r="AM169" s="57">
        <f>AK169*InputData!Q169</f>
        <v>0</v>
      </c>
      <c r="AN169" s="123">
        <f>AK169*LifeTable!G169*InputData!R169*EXP(-InputData!$BT$5*(B169-InputData!$B$1))</f>
        <v>0</v>
      </c>
      <c r="AO169" s="1026">
        <f>C169*(1-Q169)*LifeTable!G169</f>
        <v>0</v>
      </c>
      <c r="AP169" s="1027">
        <f>R169*LifeTable!G169</f>
        <v>0</v>
      </c>
      <c r="AQ169" s="1026">
        <f>T169*(1-AH169)*LifeTable!P169</f>
        <v>0</v>
      </c>
      <c r="AR169" s="708">
        <f>AI169*LifeTable!P169</f>
        <v>0</v>
      </c>
      <c r="AS169" s="1028">
        <f>(AQ169-AO169)*EXP(-InputData!$BT$6*(B169-InputData!$B$1))</f>
        <v>0</v>
      </c>
      <c r="AT169" s="58">
        <f>(AR169-AP169)*EXP(-InputData!$BT$6*(B169-InputData!$B$1))</f>
        <v>0</v>
      </c>
      <c r="AU169">
        <v>63</v>
      </c>
    </row>
    <row r="170" spans="1:47">
      <c r="A170" t="s">
        <v>14</v>
      </c>
      <c r="B170">
        <f t="shared" si="99"/>
        <v>161</v>
      </c>
      <c r="C170" s="80">
        <f>InputData!O170*InputData!BZ170</f>
        <v>0</v>
      </c>
      <c r="D170" s="81">
        <v>0</v>
      </c>
      <c r="E170" s="13">
        <f>InputData!P170*InputData!CE170</f>
        <v>0</v>
      </c>
      <c r="F170" s="90">
        <v>0</v>
      </c>
      <c r="G170" s="81">
        <f t="shared" si="78"/>
        <v>0</v>
      </c>
      <c r="H170" s="81">
        <f t="shared" si="94"/>
        <v>0</v>
      </c>
      <c r="I170" s="81">
        <f t="shared" si="79"/>
        <v>1</v>
      </c>
      <c r="J170" s="81">
        <f t="shared" si="80"/>
        <v>1</v>
      </c>
      <c r="K170" s="82">
        <f t="shared" si="70"/>
        <v>0</v>
      </c>
      <c r="L170" s="11">
        <f t="shared" si="71"/>
        <v>0</v>
      </c>
      <c r="M170" s="81">
        <f t="shared" si="72"/>
        <v>0</v>
      </c>
      <c r="N170" s="11">
        <f t="shared" si="81"/>
        <v>0</v>
      </c>
      <c r="O170" s="11">
        <f t="shared" si="82"/>
        <v>0</v>
      </c>
      <c r="P170" s="11">
        <f t="shared" si="95"/>
        <v>0</v>
      </c>
      <c r="Q170" s="81">
        <f t="shared" ref="Q170:Q201" si="104">IF(ISERROR(0.5*(L170+L171)/P170),0,0.5*(L170+L171)/P170)</f>
        <v>0</v>
      </c>
      <c r="R170" s="90">
        <f t="shared" ref="R170:R205" si="105">IF(ISERROR((M171-M170)/P170),0,(M171-M170)/P170)</f>
        <v>0</v>
      </c>
      <c r="S170" s="120">
        <f>(Exposure!BL171-1)*InputData!CH170+1</f>
        <v>1</v>
      </c>
      <c r="T170" s="89">
        <f t="shared" si="96"/>
        <v>0</v>
      </c>
      <c r="U170" s="10">
        <f t="shared" si="83"/>
        <v>0</v>
      </c>
      <c r="V170" s="10">
        <f t="shared" si="84"/>
        <v>0</v>
      </c>
      <c r="W170" s="91">
        <f t="shared" si="85"/>
        <v>0</v>
      </c>
      <c r="X170" s="81">
        <f t="shared" si="86"/>
        <v>0</v>
      </c>
      <c r="Y170" s="81">
        <f t="shared" si="97"/>
        <v>0</v>
      </c>
      <c r="Z170" s="81">
        <f t="shared" si="87"/>
        <v>1</v>
      </c>
      <c r="AA170" s="81">
        <f t="shared" si="88"/>
        <v>1</v>
      </c>
      <c r="AB170" s="82">
        <f t="shared" si="74"/>
        <v>0</v>
      </c>
      <c r="AC170" s="11">
        <f t="shared" si="75"/>
        <v>0</v>
      </c>
      <c r="AD170" s="81">
        <f t="shared" si="76"/>
        <v>0</v>
      </c>
      <c r="AE170" s="11">
        <f t="shared" si="89"/>
        <v>0</v>
      </c>
      <c r="AF170" s="11">
        <f t="shared" si="90"/>
        <v>0</v>
      </c>
      <c r="AG170" s="11">
        <f t="shared" si="98"/>
        <v>0</v>
      </c>
      <c r="AH170" s="81">
        <f t="shared" ref="AH170:AH201" si="106">IF(ISERROR(0.5*(AC170+AC171)/AG170),0,0.5*(AC170+AC171)/AG170)</f>
        <v>0</v>
      </c>
      <c r="AI170" s="90">
        <f t="shared" ref="AI170:AI205" si="107">IF(ISERROR((AD171-AD170)/AG170),0,(AD171-AD170)/AG170)</f>
        <v>0</v>
      </c>
      <c r="AJ170" s="81">
        <f t="shared" si="91"/>
        <v>0</v>
      </c>
      <c r="AK170" s="117">
        <f t="shared" si="92"/>
        <v>0</v>
      </c>
      <c r="AL170" s="117">
        <f t="shared" si="93"/>
        <v>0</v>
      </c>
      <c r="AM170" s="57">
        <f>AK170*InputData!Q170</f>
        <v>0</v>
      </c>
      <c r="AN170" s="123">
        <f>AK170*LifeTable!G170*InputData!R170*EXP(-InputData!$BT$5*(B170-InputData!$B$1))</f>
        <v>0</v>
      </c>
      <c r="AO170" s="1026">
        <f>C170*(1-Q170)*LifeTable!G170</f>
        <v>0</v>
      </c>
      <c r="AP170" s="1027">
        <f>R170*LifeTable!G170</f>
        <v>0</v>
      </c>
      <c r="AQ170" s="1026">
        <f>T170*(1-AH170)*LifeTable!P170</f>
        <v>0</v>
      </c>
      <c r="AR170" s="708">
        <f>AI170*LifeTable!P170</f>
        <v>0</v>
      </c>
      <c r="AS170" s="1028">
        <f>(AQ170-AO170)*EXP(-InputData!$BT$6*(B170-InputData!$B$1))</f>
        <v>0</v>
      </c>
      <c r="AT170" s="58">
        <f>(AR170-AP170)*EXP(-InputData!$BT$6*(B170-InputData!$B$1))</f>
        <v>0</v>
      </c>
      <c r="AU170">
        <v>64</v>
      </c>
    </row>
    <row r="171" spans="1:47">
      <c r="A171" t="s">
        <v>14</v>
      </c>
      <c r="B171">
        <f t="shared" si="99"/>
        <v>162</v>
      </c>
      <c r="C171" s="80">
        <f>InputData!O171*InputData!BZ171</f>
        <v>0</v>
      </c>
      <c r="D171" s="81">
        <v>0</v>
      </c>
      <c r="E171" s="13">
        <f>InputData!P171*InputData!CE171</f>
        <v>0</v>
      </c>
      <c r="F171" s="90">
        <v>0</v>
      </c>
      <c r="G171" s="81">
        <f t="shared" si="78"/>
        <v>0</v>
      </c>
      <c r="H171" s="81">
        <f t="shared" si="94"/>
        <v>0</v>
      </c>
      <c r="I171" s="81">
        <f t="shared" si="79"/>
        <v>1</v>
      </c>
      <c r="J171" s="81">
        <f t="shared" si="80"/>
        <v>1</v>
      </c>
      <c r="K171" s="82">
        <f t="shared" ref="K171:K206" si="108">IF($B171&gt;100,0,IF(H170&gt;0.0000000001,(2*(J170-I170)*(K170*(E170+D170+F170)+L170*D170)+K170*(J170*(H170-G170)+I170*(H170+G170)))/(2*H170),K170))</f>
        <v>0</v>
      </c>
      <c r="L171" s="11">
        <f t="shared" ref="L171:L206" si="109">IF($B171&gt;100,0,IF(H170&gt;0.0000000001,-((J170-I170)*(2*((E170+D170+F170)*(K170+L170)-G170*K170+F170*K170)-L170*G170)-L170*H170*(J170+I170))/(2*H170),L170))</f>
        <v>0</v>
      </c>
      <c r="M171" s="81">
        <f t="shared" ref="M171:M206" si="110">IF($B171&gt;100,0,IF(H170&gt;0.0000000001,((2*(L170*(E170+F170)+K170*F170)-G170*(K170+L170))*(J170-I170)-H170*(K170+L170)*(J170+I170)+2*H170*(K170+L170+M170))/(2*H170),M170))</f>
        <v>0</v>
      </c>
      <c r="N171" s="11">
        <f t="shared" si="81"/>
        <v>0</v>
      </c>
      <c r="O171" s="11">
        <f t="shared" si="82"/>
        <v>0</v>
      </c>
      <c r="P171" s="11">
        <f t="shared" si="95"/>
        <v>0</v>
      </c>
      <c r="Q171" s="81">
        <f t="shared" si="104"/>
        <v>0</v>
      </c>
      <c r="R171" s="90">
        <f t="shared" si="105"/>
        <v>0</v>
      </c>
      <c r="S171" s="120">
        <f>(Exposure!BL172-1)*InputData!CH171+1</f>
        <v>1</v>
      </c>
      <c r="T171" s="89">
        <f t="shared" si="96"/>
        <v>0</v>
      </c>
      <c r="U171" s="10">
        <f t="shared" si="83"/>
        <v>0</v>
      </c>
      <c r="V171" s="10">
        <f t="shared" si="84"/>
        <v>0</v>
      </c>
      <c r="W171" s="91">
        <f t="shared" si="85"/>
        <v>0</v>
      </c>
      <c r="X171" s="81">
        <f t="shared" si="86"/>
        <v>0</v>
      </c>
      <c r="Y171" s="81">
        <f t="shared" si="97"/>
        <v>0</v>
      </c>
      <c r="Z171" s="81">
        <f t="shared" si="87"/>
        <v>1</v>
      </c>
      <c r="AA171" s="81">
        <f t="shared" si="88"/>
        <v>1</v>
      </c>
      <c r="AB171" s="82">
        <f t="shared" ref="AB171:AB206" si="111">IF($B171&gt;100,0,IF(Y170&gt;0.0000000001,(2*(AA170-Z170)*(AB170*(V170+U170+W170)+AC170*U170)+AB170*(AA170*(Y170-X170)+Z170*(Y170+X170)))/(2*Y170),AB170))</f>
        <v>0</v>
      </c>
      <c r="AC171" s="11">
        <f t="shared" ref="AC171:AC206" si="112">IF($B171&gt;100,0,IF(Y170&gt;0.0000000001,-((AA170-Z170)*(2*((V170+U170+W170)*(AB170+AC170)-X170*AB170+W170*AB170)-AC170*X170)-AC170*Y170*(AA170+Z170))/(2*Y170),AC170))</f>
        <v>0</v>
      </c>
      <c r="AD171" s="81">
        <f t="shared" ref="AD171:AD206" si="113">IF($B171&gt;100,0,IF(Y170&gt;0.0000000001,((2*(AC170*(V170+W170)+AB170*W170)-X170*(AB170+AC170))*(AA170-Z170)-Y170*(AB170+AC170)*(AA170+Z170)+2*Y170*(AB170+AC170+AD170))/(2*Y170),AD170))</f>
        <v>0</v>
      </c>
      <c r="AE171" s="11">
        <f t="shared" si="89"/>
        <v>0</v>
      </c>
      <c r="AF171" s="11">
        <f t="shared" si="90"/>
        <v>0</v>
      </c>
      <c r="AG171" s="11">
        <f t="shared" si="98"/>
        <v>0</v>
      </c>
      <c r="AH171" s="81">
        <f t="shared" si="106"/>
        <v>0</v>
      </c>
      <c r="AI171" s="90">
        <f t="shared" si="107"/>
        <v>0</v>
      </c>
      <c r="AJ171" s="81">
        <f t="shared" si="91"/>
        <v>0</v>
      </c>
      <c r="AK171" s="117">
        <f t="shared" si="92"/>
        <v>0</v>
      </c>
      <c r="AL171" s="117">
        <f t="shared" si="93"/>
        <v>0</v>
      </c>
      <c r="AM171" s="57">
        <f>AK171*InputData!Q171</f>
        <v>0</v>
      </c>
      <c r="AN171" s="123">
        <f>AK171*LifeTable!G171*InputData!R171*EXP(-InputData!$BT$5*(B171-InputData!$B$1))</f>
        <v>0</v>
      </c>
      <c r="AO171" s="1026">
        <f>C171*(1-Q171)*LifeTable!G171</f>
        <v>0</v>
      </c>
      <c r="AP171" s="1027">
        <f>R171*LifeTable!G171</f>
        <v>0</v>
      </c>
      <c r="AQ171" s="1026">
        <f>T171*(1-AH171)*LifeTable!P171</f>
        <v>0</v>
      </c>
      <c r="AR171" s="708">
        <f>AI171*LifeTable!P171</f>
        <v>0</v>
      </c>
      <c r="AS171" s="1028">
        <f>(AQ171-AO171)*EXP(-InputData!$BT$6*(B171-InputData!$B$1))</f>
        <v>0</v>
      </c>
      <c r="AT171" s="58">
        <f>(AR171-AP171)*EXP(-InputData!$BT$6*(B171-InputData!$B$1))</f>
        <v>0</v>
      </c>
      <c r="AU171">
        <v>65</v>
      </c>
    </row>
    <row r="172" spans="1:47">
      <c r="A172" t="s">
        <v>14</v>
      </c>
      <c r="B172">
        <f t="shared" si="99"/>
        <v>163</v>
      </c>
      <c r="C172" s="80">
        <f>InputData!O172*InputData!BZ172</f>
        <v>0</v>
      </c>
      <c r="D172" s="81">
        <v>0</v>
      </c>
      <c r="E172" s="13">
        <f>InputData!P172*InputData!CE172</f>
        <v>0</v>
      </c>
      <c r="F172" s="90">
        <v>0</v>
      </c>
      <c r="G172" s="81">
        <f t="shared" si="78"/>
        <v>0</v>
      </c>
      <c r="H172" s="81">
        <f t="shared" si="94"/>
        <v>0</v>
      </c>
      <c r="I172" s="81">
        <f t="shared" si="79"/>
        <v>1</v>
      </c>
      <c r="J172" s="81">
        <f t="shared" si="80"/>
        <v>1</v>
      </c>
      <c r="K172" s="82">
        <f t="shared" si="108"/>
        <v>0</v>
      </c>
      <c r="L172" s="11">
        <f t="shared" si="109"/>
        <v>0</v>
      </c>
      <c r="M172" s="81">
        <f t="shared" si="110"/>
        <v>0</v>
      </c>
      <c r="N172" s="11">
        <f t="shared" si="81"/>
        <v>0</v>
      </c>
      <c r="O172" s="11">
        <f t="shared" si="82"/>
        <v>0</v>
      </c>
      <c r="P172" s="11">
        <f t="shared" si="95"/>
        <v>0</v>
      </c>
      <c r="Q172" s="81">
        <f t="shared" si="104"/>
        <v>0</v>
      </c>
      <c r="R172" s="90">
        <f t="shared" si="105"/>
        <v>0</v>
      </c>
      <c r="S172" s="120">
        <f>(Exposure!BL173-1)*InputData!CH172+1</f>
        <v>1</v>
      </c>
      <c r="T172" s="89">
        <f t="shared" si="96"/>
        <v>0</v>
      </c>
      <c r="U172" s="10">
        <f t="shared" si="83"/>
        <v>0</v>
      </c>
      <c r="V172" s="10">
        <f t="shared" si="84"/>
        <v>0</v>
      </c>
      <c r="W172" s="91">
        <f t="shared" si="85"/>
        <v>0</v>
      </c>
      <c r="X172" s="81">
        <f t="shared" si="86"/>
        <v>0</v>
      </c>
      <c r="Y172" s="81">
        <f t="shared" si="97"/>
        <v>0</v>
      </c>
      <c r="Z172" s="81">
        <f t="shared" si="87"/>
        <v>1</v>
      </c>
      <c r="AA172" s="81">
        <f t="shared" si="88"/>
        <v>1</v>
      </c>
      <c r="AB172" s="82">
        <f t="shared" si="111"/>
        <v>0</v>
      </c>
      <c r="AC172" s="11">
        <f t="shared" si="112"/>
        <v>0</v>
      </c>
      <c r="AD172" s="81">
        <f t="shared" si="113"/>
        <v>0</v>
      </c>
      <c r="AE172" s="11">
        <f t="shared" si="89"/>
        <v>0</v>
      </c>
      <c r="AF172" s="11">
        <f t="shared" si="90"/>
        <v>0</v>
      </c>
      <c r="AG172" s="11">
        <f t="shared" si="98"/>
        <v>0</v>
      </c>
      <c r="AH172" s="81">
        <f t="shared" si="106"/>
        <v>0</v>
      </c>
      <c r="AI172" s="90">
        <f t="shared" si="107"/>
        <v>0</v>
      </c>
      <c r="AJ172" s="81">
        <f t="shared" si="91"/>
        <v>0</v>
      </c>
      <c r="AK172" s="117">
        <f t="shared" si="92"/>
        <v>0</v>
      </c>
      <c r="AL172" s="117">
        <f t="shared" si="93"/>
        <v>0</v>
      </c>
      <c r="AM172" s="57">
        <f>AK172*InputData!Q172</f>
        <v>0</v>
      </c>
      <c r="AN172" s="123">
        <f>AK172*LifeTable!G172*InputData!R172*EXP(-InputData!$BT$5*(B172-InputData!$B$1))</f>
        <v>0</v>
      </c>
      <c r="AO172" s="1026">
        <f>C172*(1-Q172)*LifeTable!G172</f>
        <v>0</v>
      </c>
      <c r="AP172" s="1027">
        <f>R172*LifeTable!G172</f>
        <v>0</v>
      </c>
      <c r="AQ172" s="1026">
        <f>T172*(1-AH172)*LifeTable!P172</f>
        <v>0</v>
      </c>
      <c r="AR172" s="708">
        <f>AI172*LifeTable!P172</f>
        <v>0</v>
      </c>
      <c r="AS172" s="1028">
        <f>(AQ172-AO172)*EXP(-InputData!$BT$6*(B172-InputData!$B$1))</f>
        <v>0</v>
      </c>
      <c r="AT172" s="58">
        <f>(AR172-AP172)*EXP(-InputData!$BT$6*(B172-InputData!$B$1))</f>
        <v>0</v>
      </c>
      <c r="AU172">
        <v>66</v>
      </c>
    </row>
    <row r="173" spans="1:47">
      <c r="A173" t="s">
        <v>14</v>
      </c>
      <c r="B173">
        <f t="shared" si="99"/>
        <v>164</v>
      </c>
      <c r="C173" s="80">
        <f>InputData!O173*InputData!BZ173</f>
        <v>0</v>
      </c>
      <c r="D173" s="81">
        <v>0</v>
      </c>
      <c r="E173" s="13">
        <f>InputData!P173*InputData!CE173</f>
        <v>0</v>
      </c>
      <c r="F173" s="90">
        <v>0</v>
      </c>
      <c r="G173" s="81">
        <f t="shared" si="78"/>
        <v>0</v>
      </c>
      <c r="H173" s="81">
        <f t="shared" si="94"/>
        <v>0</v>
      </c>
      <c r="I173" s="81">
        <f t="shared" si="79"/>
        <v>1</v>
      </c>
      <c r="J173" s="81">
        <f t="shared" si="80"/>
        <v>1</v>
      </c>
      <c r="K173" s="82">
        <f t="shared" si="108"/>
        <v>0</v>
      </c>
      <c r="L173" s="11">
        <f t="shared" si="109"/>
        <v>0</v>
      </c>
      <c r="M173" s="81">
        <f t="shared" si="110"/>
        <v>0</v>
      </c>
      <c r="N173" s="11">
        <f t="shared" si="81"/>
        <v>0</v>
      </c>
      <c r="O173" s="11">
        <f t="shared" si="82"/>
        <v>0</v>
      </c>
      <c r="P173" s="11">
        <f t="shared" si="95"/>
        <v>0</v>
      </c>
      <c r="Q173" s="81">
        <f t="shared" si="104"/>
        <v>0</v>
      </c>
      <c r="R173" s="90">
        <f t="shared" si="105"/>
        <v>0</v>
      </c>
      <c r="S173" s="120">
        <f>(Exposure!BL174-1)*InputData!CH173+1</f>
        <v>1</v>
      </c>
      <c r="T173" s="89">
        <f t="shared" si="96"/>
        <v>0</v>
      </c>
      <c r="U173" s="10">
        <f t="shared" si="83"/>
        <v>0</v>
      </c>
      <c r="V173" s="10">
        <f t="shared" si="84"/>
        <v>0</v>
      </c>
      <c r="W173" s="91">
        <f t="shared" si="85"/>
        <v>0</v>
      </c>
      <c r="X173" s="81">
        <f t="shared" si="86"/>
        <v>0</v>
      </c>
      <c r="Y173" s="81">
        <f t="shared" si="97"/>
        <v>0</v>
      </c>
      <c r="Z173" s="81">
        <f t="shared" si="87"/>
        <v>1</v>
      </c>
      <c r="AA173" s="81">
        <f t="shared" si="88"/>
        <v>1</v>
      </c>
      <c r="AB173" s="82">
        <f t="shared" si="111"/>
        <v>0</v>
      </c>
      <c r="AC173" s="11">
        <f t="shared" si="112"/>
        <v>0</v>
      </c>
      <c r="AD173" s="81">
        <f t="shared" si="113"/>
        <v>0</v>
      </c>
      <c r="AE173" s="11">
        <f t="shared" si="89"/>
        <v>0</v>
      </c>
      <c r="AF173" s="11">
        <f t="shared" si="90"/>
        <v>0</v>
      </c>
      <c r="AG173" s="11">
        <f t="shared" si="98"/>
        <v>0</v>
      </c>
      <c r="AH173" s="81">
        <f t="shared" si="106"/>
        <v>0</v>
      </c>
      <c r="AI173" s="90">
        <f t="shared" si="107"/>
        <v>0</v>
      </c>
      <c r="AJ173" s="81">
        <f t="shared" si="91"/>
        <v>0</v>
      </c>
      <c r="AK173" s="117">
        <f t="shared" si="92"/>
        <v>0</v>
      </c>
      <c r="AL173" s="117">
        <f t="shared" si="93"/>
        <v>0</v>
      </c>
      <c r="AM173" s="57">
        <f>AK173*InputData!Q173</f>
        <v>0</v>
      </c>
      <c r="AN173" s="123">
        <f>AK173*LifeTable!G173*InputData!R173*EXP(-InputData!$BT$5*(B173-InputData!$B$1))</f>
        <v>0</v>
      </c>
      <c r="AO173" s="1026">
        <f>C173*(1-Q173)*LifeTable!G173</f>
        <v>0</v>
      </c>
      <c r="AP173" s="1027">
        <f>R173*LifeTable!G173</f>
        <v>0</v>
      </c>
      <c r="AQ173" s="1026">
        <f>T173*(1-AH173)*LifeTable!P173</f>
        <v>0</v>
      </c>
      <c r="AR173" s="708">
        <f>AI173*LifeTable!P173</f>
        <v>0</v>
      </c>
      <c r="AS173" s="1028">
        <f>(AQ173-AO173)*EXP(-InputData!$BT$6*(B173-InputData!$B$1))</f>
        <v>0</v>
      </c>
      <c r="AT173" s="58">
        <f>(AR173-AP173)*EXP(-InputData!$BT$6*(B173-InputData!$B$1))</f>
        <v>0</v>
      </c>
      <c r="AU173">
        <v>67</v>
      </c>
    </row>
    <row r="174" spans="1:47">
      <c r="A174" t="s">
        <v>14</v>
      </c>
      <c r="B174">
        <f t="shared" si="99"/>
        <v>165</v>
      </c>
      <c r="C174" s="80">
        <f>InputData!O174*InputData!BZ174</f>
        <v>0</v>
      </c>
      <c r="D174" s="81">
        <v>0</v>
      </c>
      <c r="E174" s="13">
        <f>InputData!P174*InputData!CE174</f>
        <v>0</v>
      </c>
      <c r="F174" s="90">
        <v>0</v>
      </c>
      <c r="G174" s="81">
        <f t="shared" si="78"/>
        <v>0</v>
      </c>
      <c r="H174" s="81">
        <f t="shared" si="94"/>
        <v>0</v>
      </c>
      <c r="I174" s="81">
        <f t="shared" si="79"/>
        <v>1</v>
      </c>
      <c r="J174" s="81">
        <f t="shared" si="80"/>
        <v>1</v>
      </c>
      <c r="K174" s="82">
        <f t="shared" si="108"/>
        <v>0</v>
      </c>
      <c r="L174" s="11">
        <f t="shared" si="109"/>
        <v>0</v>
      </c>
      <c r="M174" s="81">
        <f t="shared" si="110"/>
        <v>0</v>
      </c>
      <c r="N174" s="11">
        <f t="shared" si="81"/>
        <v>0</v>
      </c>
      <c r="O174" s="11">
        <f t="shared" si="82"/>
        <v>0</v>
      </c>
      <c r="P174" s="11">
        <f t="shared" si="95"/>
        <v>0</v>
      </c>
      <c r="Q174" s="81">
        <f t="shared" si="104"/>
        <v>0</v>
      </c>
      <c r="R174" s="90">
        <f t="shared" si="105"/>
        <v>0</v>
      </c>
      <c r="S174" s="120">
        <f>(Exposure!BL175-1)*InputData!CH174+1</f>
        <v>1</v>
      </c>
      <c r="T174" s="89">
        <f t="shared" si="96"/>
        <v>0</v>
      </c>
      <c r="U174" s="10">
        <f t="shared" si="83"/>
        <v>0</v>
      </c>
      <c r="V174" s="10">
        <f t="shared" si="84"/>
        <v>0</v>
      </c>
      <c r="W174" s="91">
        <f t="shared" si="85"/>
        <v>0</v>
      </c>
      <c r="X174" s="81">
        <f t="shared" si="86"/>
        <v>0</v>
      </c>
      <c r="Y174" s="81">
        <f t="shared" si="97"/>
        <v>0</v>
      </c>
      <c r="Z174" s="81">
        <f t="shared" si="87"/>
        <v>1</v>
      </c>
      <c r="AA174" s="81">
        <f t="shared" si="88"/>
        <v>1</v>
      </c>
      <c r="AB174" s="82">
        <f t="shared" si="111"/>
        <v>0</v>
      </c>
      <c r="AC174" s="11">
        <f t="shared" si="112"/>
        <v>0</v>
      </c>
      <c r="AD174" s="81">
        <f t="shared" si="113"/>
        <v>0</v>
      </c>
      <c r="AE174" s="11">
        <f t="shared" si="89"/>
        <v>0</v>
      </c>
      <c r="AF174" s="11">
        <f t="shared" si="90"/>
        <v>0</v>
      </c>
      <c r="AG174" s="11">
        <f t="shared" si="98"/>
        <v>0</v>
      </c>
      <c r="AH174" s="81">
        <f t="shared" si="106"/>
        <v>0</v>
      </c>
      <c r="AI174" s="90">
        <f t="shared" si="107"/>
        <v>0</v>
      </c>
      <c r="AJ174" s="81">
        <f t="shared" si="91"/>
        <v>0</v>
      </c>
      <c r="AK174" s="117">
        <f t="shared" si="92"/>
        <v>0</v>
      </c>
      <c r="AL174" s="117">
        <f t="shared" si="93"/>
        <v>0</v>
      </c>
      <c r="AM174" s="57">
        <f>AK174*InputData!Q174</f>
        <v>0</v>
      </c>
      <c r="AN174" s="123">
        <f>AK174*LifeTable!G174*InputData!R174*EXP(-InputData!$BT$5*(B174-InputData!$B$1))</f>
        <v>0</v>
      </c>
      <c r="AO174" s="1026">
        <f>C174*(1-Q174)*LifeTable!G174</f>
        <v>0</v>
      </c>
      <c r="AP174" s="1027">
        <f>R174*LifeTable!G174</f>
        <v>0</v>
      </c>
      <c r="AQ174" s="1026">
        <f>T174*(1-AH174)*LifeTable!P174</f>
        <v>0</v>
      </c>
      <c r="AR174" s="708">
        <f>AI174*LifeTable!P174</f>
        <v>0</v>
      </c>
      <c r="AS174" s="1028">
        <f>(AQ174-AO174)*EXP(-InputData!$BT$6*(B174-InputData!$B$1))</f>
        <v>0</v>
      </c>
      <c r="AT174" s="58">
        <f>(AR174-AP174)*EXP(-InputData!$BT$6*(B174-InputData!$B$1))</f>
        <v>0</v>
      </c>
      <c r="AU174">
        <v>68</v>
      </c>
    </row>
    <row r="175" spans="1:47">
      <c r="A175" t="s">
        <v>14</v>
      </c>
      <c r="B175">
        <f t="shared" si="99"/>
        <v>166</v>
      </c>
      <c r="C175" s="80">
        <f>InputData!O175*InputData!BZ175</f>
        <v>0</v>
      </c>
      <c r="D175" s="81">
        <v>0</v>
      </c>
      <c r="E175" s="13">
        <f>InputData!P175*InputData!CE175</f>
        <v>0</v>
      </c>
      <c r="F175" s="90">
        <v>0</v>
      </c>
      <c r="G175" s="81">
        <f t="shared" si="78"/>
        <v>0</v>
      </c>
      <c r="H175" s="81">
        <f t="shared" si="94"/>
        <v>0</v>
      </c>
      <c r="I175" s="81">
        <f t="shared" si="79"/>
        <v>1</v>
      </c>
      <c r="J175" s="81">
        <f t="shared" si="80"/>
        <v>1</v>
      </c>
      <c r="K175" s="82">
        <f t="shared" si="108"/>
        <v>0</v>
      </c>
      <c r="L175" s="11">
        <f t="shared" si="109"/>
        <v>0</v>
      </c>
      <c r="M175" s="81">
        <f t="shared" si="110"/>
        <v>0</v>
      </c>
      <c r="N175" s="11">
        <f t="shared" si="81"/>
        <v>0</v>
      </c>
      <c r="O175" s="11">
        <f t="shared" si="82"/>
        <v>0</v>
      </c>
      <c r="P175" s="11">
        <f t="shared" si="95"/>
        <v>0</v>
      </c>
      <c r="Q175" s="81">
        <f t="shared" si="104"/>
        <v>0</v>
      </c>
      <c r="R175" s="90">
        <f t="shared" si="105"/>
        <v>0</v>
      </c>
      <c r="S175" s="120">
        <f>(Exposure!BL176-1)*InputData!CH175+1</f>
        <v>1</v>
      </c>
      <c r="T175" s="89">
        <f t="shared" si="96"/>
        <v>0</v>
      </c>
      <c r="U175" s="10">
        <f t="shared" si="83"/>
        <v>0</v>
      </c>
      <c r="V175" s="10">
        <f t="shared" si="84"/>
        <v>0</v>
      </c>
      <c r="W175" s="91">
        <f t="shared" si="85"/>
        <v>0</v>
      </c>
      <c r="X175" s="81">
        <f t="shared" si="86"/>
        <v>0</v>
      </c>
      <c r="Y175" s="81">
        <f t="shared" si="97"/>
        <v>0</v>
      </c>
      <c r="Z175" s="81">
        <f t="shared" si="87"/>
        <v>1</v>
      </c>
      <c r="AA175" s="81">
        <f t="shared" si="88"/>
        <v>1</v>
      </c>
      <c r="AB175" s="82">
        <f t="shared" si="111"/>
        <v>0</v>
      </c>
      <c r="AC175" s="11">
        <f t="shared" si="112"/>
        <v>0</v>
      </c>
      <c r="AD175" s="81">
        <f t="shared" si="113"/>
        <v>0</v>
      </c>
      <c r="AE175" s="11">
        <f t="shared" si="89"/>
        <v>0</v>
      </c>
      <c r="AF175" s="11">
        <f t="shared" si="90"/>
        <v>0</v>
      </c>
      <c r="AG175" s="11">
        <f t="shared" si="98"/>
        <v>0</v>
      </c>
      <c r="AH175" s="81">
        <f t="shared" si="106"/>
        <v>0</v>
      </c>
      <c r="AI175" s="90">
        <f t="shared" si="107"/>
        <v>0</v>
      </c>
      <c r="AJ175" s="81">
        <f t="shared" si="91"/>
        <v>0</v>
      </c>
      <c r="AK175" s="117">
        <f t="shared" si="92"/>
        <v>0</v>
      </c>
      <c r="AL175" s="117">
        <f t="shared" si="93"/>
        <v>0</v>
      </c>
      <c r="AM175" s="57">
        <f>AK175*InputData!Q175</f>
        <v>0</v>
      </c>
      <c r="AN175" s="123">
        <f>AK175*LifeTable!G175*InputData!R175*EXP(-InputData!$BT$5*(B175-InputData!$B$1))</f>
        <v>0</v>
      </c>
      <c r="AO175" s="1026">
        <f>C175*(1-Q175)*LifeTable!G175</f>
        <v>0</v>
      </c>
      <c r="AP175" s="1027">
        <f>R175*LifeTable!G175</f>
        <v>0</v>
      </c>
      <c r="AQ175" s="1026">
        <f>T175*(1-AH175)*LifeTable!P175</f>
        <v>0</v>
      </c>
      <c r="AR175" s="708">
        <f>AI175*LifeTable!P175</f>
        <v>0</v>
      </c>
      <c r="AS175" s="1028">
        <f>(AQ175-AO175)*EXP(-InputData!$BT$6*(B175-InputData!$B$1))</f>
        <v>0</v>
      </c>
      <c r="AT175" s="58">
        <f>(AR175-AP175)*EXP(-InputData!$BT$6*(B175-InputData!$B$1))</f>
        <v>0</v>
      </c>
      <c r="AU175">
        <v>69</v>
      </c>
    </row>
    <row r="176" spans="1:47">
      <c r="A176" t="s">
        <v>14</v>
      </c>
      <c r="B176">
        <f t="shared" si="99"/>
        <v>167</v>
      </c>
      <c r="C176" s="80">
        <f>InputData!O176*InputData!BZ176</f>
        <v>0</v>
      </c>
      <c r="D176" s="81">
        <v>0</v>
      </c>
      <c r="E176" s="13">
        <f>InputData!P176*InputData!CE176</f>
        <v>0</v>
      </c>
      <c r="F176" s="90">
        <v>0</v>
      </c>
      <c r="G176" s="81">
        <f t="shared" si="78"/>
        <v>0</v>
      </c>
      <c r="H176" s="81">
        <f t="shared" si="94"/>
        <v>0</v>
      </c>
      <c r="I176" s="81">
        <f t="shared" si="79"/>
        <v>1</v>
      </c>
      <c r="J176" s="81">
        <f t="shared" si="80"/>
        <v>1</v>
      </c>
      <c r="K176" s="82">
        <f t="shared" si="108"/>
        <v>0</v>
      </c>
      <c r="L176" s="11">
        <f t="shared" si="109"/>
        <v>0</v>
      </c>
      <c r="M176" s="81">
        <f t="shared" si="110"/>
        <v>0</v>
      </c>
      <c r="N176" s="11">
        <f t="shared" si="81"/>
        <v>0</v>
      </c>
      <c r="O176" s="11">
        <f t="shared" si="82"/>
        <v>0</v>
      </c>
      <c r="P176" s="11">
        <f t="shared" si="95"/>
        <v>0</v>
      </c>
      <c r="Q176" s="81">
        <f t="shared" si="104"/>
        <v>0</v>
      </c>
      <c r="R176" s="90">
        <f t="shared" si="105"/>
        <v>0</v>
      </c>
      <c r="S176" s="120">
        <f>(Exposure!BL177-1)*InputData!CH176+1</f>
        <v>1</v>
      </c>
      <c r="T176" s="89">
        <f t="shared" si="96"/>
        <v>0</v>
      </c>
      <c r="U176" s="10">
        <f t="shared" si="83"/>
        <v>0</v>
      </c>
      <c r="V176" s="10">
        <f t="shared" si="84"/>
        <v>0</v>
      </c>
      <c r="W176" s="91">
        <f t="shared" si="85"/>
        <v>0</v>
      </c>
      <c r="X176" s="81">
        <f t="shared" si="86"/>
        <v>0</v>
      </c>
      <c r="Y176" s="81">
        <f t="shared" si="97"/>
        <v>0</v>
      </c>
      <c r="Z176" s="81">
        <f t="shared" si="87"/>
        <v>1</v>
      </c>
      <c r="AA176" s="81">
        <f t="shared" si="88"/>
        <v>1</v>
      </c>
      <c r="AB176" s="82">
        <f t="shared" si="111"/>
        <v>0</v>
      </c>
      <c r="AC176" s="11">
        <f t="shared" si="112"/>
        <v>0</v>
      </c>
      <c r="AD176" s="81">
        <f t="shared" si="113"/>
        <v>0</v>
      </c>
      <c r="AE176" s="11">
        <f t="shared" si="89"/>
        <v>0</v>
      </c>
      <c r="AF176" s="11">
        <f t="shared" si="90"/>
        <v>0</v>
      </c>
      <c r="AG176" s="11">
        <f t="shared" si="98"/>
        <v>0</v>
      </c>
      <c r="AH176" s="81">
        <f t="shared" si="106"/>
        <v>0</v>
      </c>
      <c r="AI176" s="90">
        <f t="shared" si="107"/>
        <v>0</v>
      </c>
      <c r="AJ176" s="81">
        <f t="shared" si="91"/>
        <v>0</v>
      </c>
      <c r="AK176" s="117">
        <f t="shared" si="92"/>
        <v>0</v>
      </c>
      <c r="AL176" s="117">
        <f t="shared" si="93"/>
        <v>0</v>
      </c>
      <c r="AM176" s="57">
        <f>AK176*InputData!Q176</f>
        <v>0</v>
      </c>
      <c r="AN176" s="123">
        <f>AK176*LifeTable!G176*InputData!R176*EXP(-InputData!$BT$5*(B176-InputData!$B$1))</f>
        <v>0</v>
      </c>
      <c r="AO176" s="1026">
        <f>C176*(1-Q176)*LifeTable!G176</f>
        <v>0</v>
      </c>
      <c r="AP176" s="1027">
        <f>R176*LifeTable!G176</f>
        <v>0</v>
      </c>
      <c r="AQ176" s="1026">
        <f>T176*(1-AH176)*LifeTable!P176</f>
        <v>0</v>
      </c>
      <c r="AR176" s="708">
        <f>AI176*LifeTable!P176</f>
        <v>0</v>
      </c>
      <c r="AS176" s="1028">
        <f>(AQ176-AO176)*EXP(-InputData!$BT$6*(B176-InputData!$B$1))</f>
        <v>0</v>
      </c>
      <c r="AT176" s="58">
        <f>(AR176-AP176)*EXP(-InputData!$BT$6*(B176-InputData!$B$1))</f>
        <v>0</v>
      </c>
      <c r="AU176">
        <v>70</v>
      </c>
    </row>
    <row r="177" spans="1:47">
      <c r="A177" t="s">
        <v>14</v>
      </c>
      <c r="B177">
        <f t="shared" si="99"/>
        <v>168</v>
      </c>
      <c r="C177" s="80">
        <f>InputData!O177*InputData!BZ177</f>
        <v>0</v>
      </c>
      <c r="D177" s="81">
        <v>0</v>
      </c>
      <c r="E177" s="13">
        <f>InputData!P177*InputData!CE177</f>
        <v>0</v>
      </c>
      <c r="F177" s="90">
        <v>0</v>
      </c>
      <c r="G177" s="81">
        <f t="shared" si="78"/>
        <v>0</v>
      </c>
      <c r="H177" s="81">
        <f t="shared" si="94"/>
        <v>0</v>
      </c>
      <c r="I177" s="81">
        <f t="shared" si="79"/>
        <v>1</v>
      </c>
      <c r="J177" s="81">
        <f t="shared" si="80"/>
        <v>1</v>
      </c>
      <c r="K177" s="82">
        <f t="shared" si="108"/>
        <v>0</v>
      </c>
      <c r="L177" s="11">
        <f t="shared" si="109"/>
        <v>0</v>
      </c>
      <c r="M177" s="81">
        <f t="shared" si="110"/>
        <v>0</v>
      </c>
      <c r="N177" s="11">
        <f t="shared" si="81"/>
        <v>0</v>
      </c>
      <c r="O177" s="11">
        <f t="shared" si="82"/>
        <v>0</v>
      </c>
      <c r="P177" s="11">
        <f t="shared" si="95"/>
        <v>0</v>
      </c>
      <c r="Q177" s="81">
        <f t="shared" si="104"/>
        <v>0</v>
      </c>
      <c r="R177" s="90">
        <f t="shared" si="105"/>
        <v>0</v>
      </c>
      <c r="S177" s="120">
        <f>(Exposure!BL178-1)*InputData!CH177+1</f>
        <v>1</v>
      </c>
      <c r="T177" s="89">
        <f t="shared" si="96"/>
        <v>0</v>
      </c>
      <c r="U177" s="10">
        <f t="shared" si="83"/>
        <v>0</v>
      </c>
      <c r="V177" s="10">
        <f t="shared" si="84"/>
        <v>0</v>
      </c>
      <c r="W177" s="91">
        <f t="shared" si="85"/>
        <v>0</v>
      </c>
      <c r="X177" s="81">
        <f t="shared" si="86"/>
        <v>0</v>
      </c>
      <c r="Y177" s="81">
        <f t="shared" si="97"/>
        <v>0</v>
      </c>
      <c r="Z177" s="81">
        <f t="shared" si="87"/>
        <v>1</v>
      </c>
      <c r="AA177" s="81">
        <f t="shared" si="88"/>
        <v>1</v>
      </c>
      <c r="AB177" s="82">
        <f t="shared" si="111"/>
        <v>0</v>
      </c>
      <c r="AC177" s="11">
        <f t="shared" si="112"/>
        <v>0</v>
      </c>
      <c r="AD177" s="81">
        <f t="shared" si="113"/>
        <v>0</v>
      </c>
      <c r="AE177" s="11">
        <f t="shared" si="89"/>
        <v>0</v>
      </c>
      <c r="AF177" s="11">
        <f t="shared" si="90"/>
        <v>0</v>
      </c>
      <c r="AG177" s="11">
        <f t="shared" si="98"/>
        <v>0</v>
      </c>
      <c r="AH177" s="81">
        <f t="shared" si="106"/>
        <v>0</v>
      </c>
      <c r="AI177" s="90">
        <f t="shared" si="107"/>
        <v>0</v>
      </c>
      <c r="AJ177" s="81">
        <f t="shared" si="91"/>
        <v>0</v>
      </c>
      <c r="AK177" s="117">
        <f t="shared" si="92"/>
        <v>0</v>
      </c>
      <c r="AL177" s="117">
        <f t="shared" si="93"/>
        <v>0</v>
      </c>
      <c r="AM177" s="57">
        <f>AK177*InputData!Q177</f>
        <v>0</v>
      </c>
      <c r="AN177" s="123">
        <f>AK177*LifeTable!G177*InputData!R177*EXP(-InputData!$BT$5*(B177-InputData!$B$1))</f>
        <v>0</v>
      </c>
      <c r="AO177" s="1026">
        <f>C177*(1-Q177)*LifeTable!G177</f>
        <v>0</v>
      </c>
      <c r="AP177" s="1027">
        <f>R177*LifeTable!G177</f>
        <v>0</v>
      </c>
      <c r="AQ177" s="1026">
        <f>T177*(1-AH177)*LifeTable!P177</f>
        <v>0</v>
      </c>
      <c r="AR177" s="708">
        <f>AI177*LifeTable!P177</f>
        <v>0</v>
      </c>
      <c r="AS177" s="1028">
        <f>(AQ177-AO177)*EXP(-InputData!$BT$6*(B177-InputData!$B$1))</f>
        <v>0</v>
      </c>
      <c r="AT177" s="58">
        <f>(AR177-AP177)*EXP(-InputData!$BT$6*(B177-InputData!$B$1))</f>
        <v>0</v>
      </c>
      <c r="AU177">
        <v>71</v>
      </c>
    </row>
    <row r="178" spans="1:47">
      <c r="A178" t="s">
        <v>14</v>
      </c>
      <c r="B178">
        <f t="shared" si="99"/>
        <v>169</v>
      </c>
      <c r="C178" s="80">
        <f>InputData!O178*InputData!BZ178</f>
        <v>0</v>
      </c>
      <c r="D178" s="81">
        <v>0</v>
      </c>
      <c r="E178" s="13">
        <f>InputData!P178*InputData!CE178</f>
        <v>0</v>
      </c>
      <c r="F178" s="90">
        <v>0</v>
      </c>
      <c r="G178" s="81">
        <f t="shared" si="78"/>
        <v>0</v>
      </c>
      <c r="H178" s="81">
        <f t="shared" si="94"/>
        <v>0</v>
      </c>
      <c r="I178" s="81">
        <f t="shared" si="79"/>
        <v>1</v>
      </c>
      <c r="J178" s="81">
        <f t="shared" si="80"/>
        <v>1</v>
      </c>
      <c r="K178" s="82">
        <f t="shared" si="108"/>
        <v>0</v>
      </c>
      <c r="L178" s="11">
        <f t="shared" si="109"/>
        <v>0</v>
      </c>
      <c r="M178" s="81">
        <f t="shared" si="110"/>
        <v>0</v>
      </c>
      <c r="N178" s="11">
        <f t="shared" si="81"/>
        <v>0</v>
      </c>
      <c r="O178" s="11">
        <f t="shared" si="82"/>
        <v>0</v>
      </c>
      <c r="P178" s="11">
        <f t="shared" si="95"/>
        <v>0</v>
      </c>
      <c r="Q178" s="81">
        <f t="shared" si="104"/>
        <v>0</v>
      </c>
      <c r="R178" s="90">
        <f t="shared" si="105"/>
        <v>0</v>
      </c>
      <c r="S178" s="120">
        <f>(Exposure!BL179-1)*InputData!CH178+1</f>
        <v>1</v>
      </c>
      <c r="T178" s="89">
        <f t="shared" si="96"/>
        <v>0</v>
      </c>
      <c r="U178" s="10">
        <f t="shared" si="83"/>
        <v>0</v>
      </c>
      <c r="V178" s="10">
        <f t="shared" si="84"/>
        <v>0</v>
      </c>
      <c r="W178" s="91">
        <f t="shared" si="85"/>
        <v>0</v>
      </c>
      <c r="X178" s="81">
        <f t="shared" si="86"/>
        <v>0</v>
      </c>
      <c r="Y178" s="81">
        <f t="shared" si="97"/>
        <v>0</v>
      </c>
      <c r="Z178" s="81">
        <f t="shared" si="87"/>
        <v>1</v>
      </c>
      <c r="AA178" s="81">
        <f t="shared" si="88"/>
        <v>1</v>
      </c>
      <c r="AB178" s="82">
        <f t="shared" si="111"/>
        <v>0</v>
      </c>
      <c r="AC178" s="11">
        <f t="shared" si="112"/>
        <v>0</v>
      </c>
      <c r="AD178" s="81">
        <f t="shared" si="113"/>
        <v>0</v>
      </c>
      <c r="AE178" s="11">
        <f t="shared" si="89"/>
        <v>0</v>
      </c>
      <c r="AF178" s="11">
        <f t="shared" si="90"/>
        <v>0</v>
      </c>
      <c r="AG178" s="11">
        <f t="shared" si="98"/>
        <v>0</v>
      </c>
      <c r="AH178" s="81">
        <f t="shared" si="106"/>
        <v>0</v>
      </c>
      <c r="AI178" s="90">
        <f t="shared" si="107"/>
        <v>0</v>
      </c>
      <c r="AJ178" s="81">
        <f t="shared" si="91"/>
        <v>0</v>
      </c>
      <c r="AK178" s="117">
        <f t="shared" si="92"/>
        <v>0</v>
      </c>
      <c r="AL178" s="117">
        <f t="shared" si="93"/>
        <v>0</v>
      </c>
      <c r="AM178" s="57">
        <f>AK178*InputData!Q178</f>
        <v>0</v>
      </c>
      <c r="AN178" s="123">
        <f>AK178*LifeTable!G178*InputData!R178*EXP(-InputData!$BT$5*(B178-InputData!$B$1))</f>
        <v>0</v>
      </c>
      <c r="AO178" s="1026">
        <f>C178*(1-Q178)*LifeTable!G178</f>
        <v>0</v>
      </c>
      <c r="AP178" s="1027">
        <f>R178*LifeTable!G178</f>
        <v>0</v>
      </c>
      <c r="AQ178" s="1026">
        <f>T178*(1-AH178)*LifeTable!P178</f>
        <v>0</v>
      </c>
      <c r="AR178" s="708">
        <f>AI178*LifeTable!P178</f>
        <v>0</v>
      </c>
      <c r="AS178" s="1028">
        <f>(AQ178-AO178)*EXP(-InputData!$BT$6*(B178-InputData!$B$1))</f>
        <v>0</v>
      </c>
      <c r="AT178" s="58">
        <f>(AR178-AP178)*EXP(-InputData!$BT$6*(B178-InputData!$B$1))</f>
        <v>0</v>
      </c>
      <c r="AU178">
        <v>72</v>
      </c>
    </row>
    <row r="179" spans="1:47">
      <c r="A179" t="s">
        <v>14</v>
      </c>
      <c r="B179">
        <f t="shared" si="99"/>
        <v>170</v>
      </c>
      <c r="C179" s="80">
        <f>InputData!O179*InputData!BZ179</f>
        <v>0</v>
      </c>
      <c r="D179" s="81">
        <v>0</v>
      </c>
      <c r="E179" s="13">
        <f>InputData!P179*InputData!CE179</f>
        <v>0</v>
      </c>
      <c r="F179" s="90">
        <v>0</v>
      </c>
      <c r="G179" s="81">
        <f t="shared" si="78"/>
        <v>0</v>
      </c>
      <c r="H179" s="81">
        <f t="shared" si="94"/>
        <v>0</v>
      </c>
      <c r="I179" s="81">
        <f t="shared" si="79"/>
        <v>1</v>
      </c>
      <c r="J179" s="81">
        <f t="shared" si="80"/>
        <v>1</v>
      </c>
      <c r="K179" s="82">
        <f t="shared" si="108"/>
        <v>0</v>
      </c>
      <c r="L179" s="11">
        <f t="shared" si="109"/>
        <v>0</v>
      </c>
      <c r="M179" s="81">
        <f t="shared" si="110"/>
        <v>0</v>
      </c>
      <c r="N179" s="11">
        <f t="shared" si="81"/>
        <v>0</v>
      </c>
      <c r="O179" s="11">
        <f t="shared" si="82"/>
        <v>0</v>
      </c>
      <c r="P179" s="11">
        <f t="shared" si="95"/>
        <v>0</v>
      </c>
      <c r="Q179" s="81">
        <f t="shared" si="104"/>
        <v>0</v>
      </c>
      <c r="R179" s="90">
        <f t="shared" si="105"/>
        <v>0</v>
      </c>
      <c r="S179" s="987">
        <f>(Exposure!BL180-1)*InputData!CH179+1</f>
        <v>1</v>
      </c>
      <c r="T179" s="89">
        <f t="shared" si="96"/>
        <v>0</v>
      </c>
      <c r="U179" s="10">
        <f t="shared" si="83"/>
        <v>0</v>
      </c>
      <c r="V179" s="10">
        <f t="shared" si="84"/>
        <v>0</v>
      </c>
      <c r="W179" s="91">
        <f t="shared" si="85"/>
        <v>0</v>
      </c>
      <c r="X179" s="81">
        <f t="shared" si="86"/>
        <v>0</v>
      </c>
      <c r="Y179" s="81">
        <f t="shared" si="97"/>
        <v>0</v>
      </c>
      <c r="Z179" s="81">
        <f t="shared" si="87"/>
        <v>1</v>
      </c>
      <c r="AA179" s="81">
        <f t="shared" si="88"/>
        <v>1</v>
      </c>
      <c r="AB179" s="82">
        <f t="shared" si="111"/>
        <v>0</v>
      </c>
      <c r="AC179" s="11">
        <f t="shared" si="112"/>
        <v>0</v>
      </c>
      <c r="AD179" s="81">
        <f t="shared" si="113"/>
        <v>0</v>
      </c>
      <c r="AE179" s="11">
        <f t="shared" si="89"/>
        <v>0</v>
      </c>
      <c r="AF179" s="11">
        <f t="shared" si="90"/>
        <v>0</v>
      </c>
      <c r="AG179" s="11">
        <f t="shared" si="98"/>
        <v>0</v>
      </c>
      <c r="AH179" s="81">
        <f t="shared" si="106"/>
        <v>0</v>
      </c>
      <c r="AI179" s="90">
        <f t="shared" si="107"/>
        <v>0</v>
      </c>
      <c r="AJ179" s="81">
        <f t="shared" si="91"/>
        <v>0</v>
      </c>
      <c r="AK179" s="117">
        <f t="shared" si="92"/>
        <v>0</v>
      </c>
      <c r="AL179" s="117">
        <f t="shared" si="93"/>
        <v>0</v>
      </c>
      <c r="AM179" s="57">
        <f>AK179*InputData!Q179</f>
        <v>0</v>
      </c>
      <c r="AN179" s="123">
        <f>AK179*LifeTable!G179*InputData!R179*EXP(-InputData!$BT$5*(B179-InputData!$B$1))</f>
        <v>0</v>
      </c>
      <c r="AO179" s="1026">
        <f>C179*(1-Q179)*LifeTable!G179</f>
        <v>0</v>
      </c>
      <c r="AP179" s="1027">
        <f>R179*LifeTable!G179</f>
        <v>0</v>
      </c>
      <c r="AQ179" s="1026">
        <f>T179*(1-AH179)*LifeTable!P179</f>
        <v>0</v>
      </c>
      <c r="AR179" s="708">
        <f>AI179*LifeTable!P179</f>
        <v>0</v>
      </c>
      <c r="AS179" s="1028">
        <f>(AQ179-AO179)*EXP(-InputData!$BT$6*(B179-InputData!$B$1))</f>
        <v>0</v>
      </c>
      <c r="AT179" s="58">
        <f>(AR179-AP179)*EXP(-InputData!$BT$6*(B179-InputData!$B$1))</f>
        <v>0</v>
      </c>
      <c r="AU179">
        <v>73</v>
      </c>
    </row>
    <row r="180" spans="1:47">
      <c r="A180" t="s">
        <v>14</v>
      </c>
      <c r="B180">
        <f t="shared" si="99"/>
        <v>171</v>
      </c>
      <c r="C180" s="80">
        <f>InputData!O180*InputData!BZ180</f>
        <v>0</v>
      </c>
      <c r="D180" s="81">
        <v>0</v>
      </c>
      <c r="E180" s="13">
        <f>InputData!P180*InputData!CE180</f>
        <v>0</v>
      </c>
      <c r="F180" s="90">
        <v>0</v>
      </c>
      <c r="G180" s="81">
        <f t="shared" si="78"/>
        <v>0</v>
      </c>
      <c r="H180" s="81">
        <f t="shared" si="94"/>
        <v>0</v>
      </c>
      <c r="I180" s="81">
        <f t="shared" si="79"/>
        <v>1</v>
      </c>
      <c r="J180" s="81">
        <f t="shared" si="80"/>
        <v>1</v>
      </c>
      <c r="K180" s="82">
        <f t="shared" si="108"/>
        <v>0</v>
      </c>
      <c r="L180" s="11">
        <f t="shared" si="109"/>
        <v>0</v>
      </c>
      <c r="M180" s="81">
        <f t="shared" si="110"/>
        <v>0</v>
      </c>
      <c r="N180" s="11">
        <f t="shared" si="81"/>
        <v>0</v>
      </c>
      <c r="O180" s="11">
        <f t="shared" si="82"/>
        <v>0</v>
      </c>
      <c r="P180" s="11">
        <f t="shared" si="95"/>
        <v>0</v>
      </c>
      <c r="Q180" s="81">
        <f t="shared" si="104"/>
        <v>0</v>
      </c>
      <c r="R180" s="90">
        <f t="shared" si="105"/>
        <v>0</v>
      </c>
      <c r="S180" s="120">
        <f>(Exposure!BL181-1)*InputData!CH180+1</f>
        <v>1</v>
      </c>
      <c r="T180" s="89">
        <f t="shared" si="96"/>
        <v>0</v>
      </c>
      <c r="U180" s="10">
        <f t="shared" si="83"/>
        <v>0</v>
      </c>
      <c r="V180" s="10">
        <f t="shared" si="84"/>
        <v>0</v>
      </c>
      <c r="W180" s="91">
        <f t="shared" si="85"/>
        <v>0</v>
      </c>
      <c r="X180" s="81">
        <f t="shared" si="86"/>
        <v>0</v>
      </c>
      <c r="Y180" s="81">
        <f t="shared" si="97"/>
        <v>0</v>
      </c>
      <c r="Z180" s="81">
        <f t="shared" si="87"/>
        <v>1</v>
      </c>
      <c r="AA180" s="81">
        <f t="shared" si="88"/>
        <v>1</v>
      </c>
      <c r="AB180" s="82">
        <f t="shared" si="111"/>
        <v>0</v>
      </c>
      <c r="AC180" s="11">
        <f t="shared" si="112"/>
        <v>0</v>
      </c>
      <c r="AD180" s="81">
        <f t="shared" si="113"/>
        <v>0</v>
      </c>
      <c r="AE180" s="11">
        <f t="shared" si="89"/>
        <v>0</v>
      </c>
      <c r="AF180" s="11">
        <f t="shared" si="90"/>
        <v>0</v>
      </c>
      <c r="AG180" s="11">
        <f t="shared" si="98"/>
        <v>0</v>
      </c>
      <c r="AH180" s="81">
        <f t="shared" si="106"/>
        <v>0</v>
      </c>
      <c r="AI180" s="90">
        <f t="shared" si="107"/>
        <v>0</v>
      </c>
      <c r="AJ180" s="81">
        <f t="shared" si="91"/>
        <v>0</v>
      </c>
      <c r="AK180" s="117">
        <f t="shared" si="92"/>
        <v>0</v>
      </c>
      <c r="AL180" s="117">
        <f t="shared" si="93"/>
        <v>0</v>
      </c>
      <c r="AM180" s="57">
        <f>AK180*InputData!Q180</f>
        <v>0</v>
      </c>
      <c r="AN180" s="123">
        <f>AK180*LifeTable!G180*InputData!R180*EXP(-InputData!$BT$5*(B180-InputData!$B$1))</f>
        <v>0</v>
      </c>
      <c r="AO180" s="1026">
        <f>C180*(1-Q180)*LifeTable!G180</f>
        <v>0</v>
      </c>
      <c r="AP180" s="1027">
        <f>R180*LifeTable!G180</f>
        <v>0</v>
      </c>
      <c r="AQ180" s="1026">
        <f>T180*(1-AH180)*LifeTable!P180</f>
        <v>0</v>
      </c>
      <c r="AR180" s="708">
        <f>AI180*LifeTable!P180</f>
        <v>0</v>
      </c>
      <c r="AS180" s="1028">
        <f>(AQ180-AO180)*EXP(-InputData!$BT$6*(B180-InputData!$B$1))</f>
        <v>0</v>
      </c>
      <c r="AT180" s="58">
        <f>(AR180-AP180)*EXP(-InputData!$BT$6*(B180-InputData!$B$1))</f>
        <v>0</v>
      </c>
      <c r="AU180">
        <v>74</v>
      </c>
    </row>
    <row r="181" spans="1:47">
      <c r="A181" t="s">
        <v>14</v>
      </c>
      <c r="B181">
        <f t="shared" si="99"/>
        <v>172</v>
      </c>
      <c r="C181" s="80">
        <f>InputData!O181*InputData!BZ181</f>
        <v>0</v>
      </c>
      <c r="D181" s="81">
        <v>0</v>
      </c>
      <c r="E181" s="13">
        <f>InputData!P181*InputData!CE181</f>
        <v>0</v>
      </c>
      <c r="F181" s="90">
        <v>0</v>
      </c>
      <c r="G181" s="81">
        <f t="shared" si="78"/>
        <v>0</v>
      </c>
      <c r="H181" s="81">
        <f t="shared" si="94"/>
        <v>0</v>
      </c>
      <c r="I181" s="81">
        <f t="shared" si="79"/>
        <v>1</v>
      </c>
      <c r="J181" s="81">
        <f t="shared" si="80"/>
        <v>1</v>
      </c>
      <c r="K181" s="82">
        <f t="shared" si="108"/>
        <v>0</v>
      </c>
      <c r="L181" s="11">
        <f t="shared" si="109"/>
        <v>0</v>
      </c>
      <c r="M181" s="81">
        <f t="shared" si="110"/>
        <v>0</v>
      </c>
      <c r="N181" s="11">
        <f t="shared" si="81"/>
        <v>0</v>
      </c>
      <c r="O181" s="11">
        <f t="shared" si="82"/>
        <v>0</v>
      </c>
      <c r="P181" s="11">
        <f t="shared" si="95"/>
        <v>0</v>
      </c>
      <c r="Q181" s="81">
        <f t="shared" si="104"/>
        <v>0</v>
      </c>
      <c r="R181" s="90">
        <f t="shared" si="105"/>
        <v>0</v>
      </c>
      <c r="S181" s="120">
        <f>(Exposure!BL182-1)*InputData!CH181+1</f>
        <v>1</v>
      </c>
      <c r="T181" s="89">
        <f t="shared" si="96"/>
        <v>0</v>
      </c>
      <c r="U181" s="10">
        <f t="shared" si="83"/>
        <v>0</v>
      </c>
      <c r="V181" s="10">
        <f t="shared" si="84"/>
        <v>0</v>
      </c>
      <c r="W181" s="91">
        <f t="shared" si="85"/>
        <v>0</v>
      </c>
      <c r="X181" s="81">
        <f t="shared" si="86"/>
        <v>0</v>
      </c>
      <c r="Y181" s="81">
        <f t="shared" si="97"/>
        <v>0</v>
      </c>
      <c r="Z181" s="81">
        <f t="shared" si="87"/>
        <v>1</v>
      </c>
      <c r="AA181" s="81">
        <f t="shared" si="88"/>
        <v>1</v>
      </c>
      <c r="AB181" s="82">
        <f t="shared" si="111"/>
        <v>0</v>
      </c>
      <c r="AC181" s="11">
        <f t="shared" si="112"/>
        <v>0</v>
      </c>
      <c r="AD181" s="81">
        <f t="shared" si="113"/>
        <v>0</v>
      </c>
      <c r="AE181" s="11">
        <f t="shared" si="89"/>
        <v>0</v>
      </c>
      <c r="AF181" s="11">
        <f t="shared" si="90"/>
        <v>0</v>
      </c>
      <c r="AG181" s="11">
        <f t="shared" si="98"/>
        <v>0</v>
      </c>
      <c r="AH181" s="81">
        <f t="shared" si="106"/>
        <v>0</v>
      </c>
      <c r="AI181" s="90">
        <f t="shared" si="107"/>
        <v>0</v>
      </c>
      <c r="AJ181" s="81">
        <f t="shared" si="91"/>
        <v>0</v>
      </c>
      <c r="AK181" s="117">
        <f t="shared" si="92"/>
        <v>0</v>
      </c>
      <c r="AL181" s="117">
        <f t="shared" si="93"/>
        <v>0</v>
      </c>
      <c r="AM181" s="57">
        <f>AK181*InputData!Q181</f>
        <v>0</v>
      </c>
      <c r="AN181" s="123">
        <f>AK181*LifeTable!G181*InputData!R181*EXP(-InputData!$BT$5*(B181-InputData!$B$1))</f>
        <v>0</v>
      </c>
      <c r="AO181" s="1026">
        <f>C181*(1-Q181)*LifeTable!G181</f>
        <v>0</v>
      </c>
      <c r="AP181" s="1027">
        <f>R181*LifeTable!G181</f>
        <v>0</v>
      </c>
      <c r="AQ181" s="1026">
        <f>T181*(1-AH181)*LifeTable!P181</f>
        <v>0</v>
      </c>
      <c r="AR181" s="708">
        <f>AI181*LifeTable!P181</f>
        <v>0</v>
      </c>
      <c r="AS181" s="1028">
        <f>(AQ181-AO181)*EXP(-InputData!$BT$6*(B181-InputData!$B$1))</f>
        <v>0</v>
      </c>
      <c r="AT181" s="58">
        <f>(AR181-AP181)*EXP(-InputData!$BT$6*(B181-InputData!$B$1))</f>
        <v>0</v>
      </c>
      <c r="AU181">
        <v>75</v>
      </c>
    </row>
    <row r="182" spans="1:47">
      <c r="A182" t="s">
        <v>14</v>
      </c>
      <c r="B182">
        <f t="shared" si="99"/>
        <v>173</v>
      </c>
      <c r="C182" s="80">
        <f>InputData!O182*InputData!BZ182</f>
        <v>0</v>
      </c>
      <c r="D182" s="81">
        <v>0</v>
      </c>
      <c r="E182" s="13">
        <f>InputData!P182*InputData!CE182</f>
        <v>0</v>
      </c>
      <c r="F182" s="90">
        <v>0</v>
      </c>
      <c r="G182" s="81">
        <f t="shared" si="78"/>
        <v>0</v>
      </c>
      <c r="H182" s="81">
        <f t="shared" si="94"/>
        <v>0</v>
      </c>
      <c r="I182" s="81">
        <f t="shared" si="79"/>
        <v>1</v>
      </c>
      <c r="J182" s="81">
        <f t="shared" si="80"/>
        <v>1</v>
      </c>
      <c r="K182" s="82">
        <f t="shared" si="108"/>
        <v>0</v>
      </c>
      <c r="L182" s="11">
        <f t="shared" si="109"/>
        <v>0</v>
      </c>
      <c r="M182" s="81">
        <f t="shared" si="110"/>
        <v>0</v>
      </c>
      <c r="N182" s="11">
        <f t="shared" si="81"/>
        <v>0</v>
      </c>
      <c r="O182" s="11">
        <f t="shared" si="82"/>
        <v>0</v>
      </c>
      <c r="P182" s="11">
        <f t="shared" si="95"/>
        <v>0</v>
      </c>
      <c r="Q182" s="81">
        <f t="shared" si="104"/>
        <v>0</v>
      </c>
      <c r="R182" s="90">
        <f t="shared" si="105"/>
        <v>0</v>
      </c>
      <c r="S182" s="120">
        <f>(Exposure!BL183-1)*InputData!CH182+1</f>
        <v>1</v>
      </c>
      <c r="T182" s="89">
        <f t="shared" si="96"/>
        <v>0</v>
      </c>
      <c r="U182" s="10">
        <f t="shared" si="83"/>
        <v>0</v>
      </c>
      <c r="V182" s="10">
        <f t="shared" si="84"/>
        <v>0</v>
      </c>
      <c r="W182" s="91">
        <f t="shared" si="85"/>
        <v>0</v>
      </c>
      <c r="X182" s="81">
        <f t="shared" si="86"/>
        <v>0</v>
      </c>
      <c r="Y182" s="81">
        <f t="shared" si="97"/>
        <v>0</v>
      </c>
      <c r="Z182" s="81">
        <f t="shared" si="87"/>
        <v>1</v>
      </c>
      <c r="AA182" s="81">
        <f t="shared" si="88"/>
        <v>1</v>
      </c>
      <c r="AB182" s="82">
        <f t="shared" si="111"/>
        <v>0</v>
      </c>
      <c r="AC182" s="11">
        <f t="shared" si="112"/>
        <v>0</v>
      </c>
      <c r="AD182" s="81">
        <f t="shared" si="113"/>
        <v>0</v>
      </c>
      <c r="AE182" s="11">
        <f t="shared" si="89"/>
        <v>0</v>
      </c>
      <c r="AF182" s="11">
        <f t="shared" si="90"/>
        <v>0</v>
      </c>
      <c r="AG182" s="11">
        <f t="shared" si="98"/>
        <v>0</v>
      </c>
      <c r="AH182" s="81">
        <f t="shared" si="106"/>
        <v>0</v>
      </c>
      <c r="AI182" s="90">
        <f t="shared" si="107"/>
        <v>0</v>
      </c>
      <c r="AJ182" s="81">
        <f t="shared" si="91"/>
        <v>0</v>
      </c>
      <c r="AK182" s="117">
        <f t="shared" si="92"/>
        <v>0</v>
      </c>
      <c r="AL182" s="117">
        <f t="shared" si="93"/>
        <v>0</v>
      </c>
      <c r="AM182" s="57">
        <f>AK182*InputData!Q182</f>
        <v>0</v>
      </c>
      <c r="AN182" s="123">
        <f>AK182*LifeTable!G182*InputData!R182*EXP(-InputData!$BT$5*(B182-InputData!$B$1))</f>
        <v>0</v>
      </c>
      <c r="AO182" s="1026">
        <f>C182*(1-Q182)*LifeTable!G182</f>
        <v>0</v>
      </c>
      <c r="AP182" s="1027">
        <f>R182*LifeTable!G182</f>
        <v>0</v>
      </c>
      <c r="AQ182" s="1026">
        <f>T182*(1-AH182)*LifeTable!P182</f>
        <v>0</v>
      </c>
      <c r="AR182" s="708">
        <f>AI182*LifeTable!P182</f>
        <v>0</v>
      </c>
      <c r="AS182" s="1028">
        <f>(AQ182-AO182)*EXP(-InputData!$BT$6*(B182-InputData!$B$1))</f>
        <v>0</v>
      </c>
      <c r="AT182" s="58">
        <f>(AR182-AP182)*EXP(-InputData!$BT$6*(B182-InputData!$B$1))</f>
        <v>0</v>
      </c>
      <c r="AU182">
        <v>76</v>
      </c>
    </row>
    <row r="183" spans="1:47">
      <c r="A183" t="s">
        <v>14</v>
      </c>
      <c r="B183">
        <f t="shared" si="99"/>
        <v>174</v>
      </c>
      <c r="C183" s="80">
        <f>InputData!O183*InputData!BZ183</f>
        <v>0</v>
      </c>
      <c r="D183" s="81">
        <v>0</v>
      </c>
      <c r="E183" s="13">
        <f>InputData!P183*InputData!CE183</f>
        <v>0</v>
      </c>
      <c r="F183" s="90">
        <v>0</v>
      </c>
      <c r="G183" s="81">
        <f t="shared" si="78"/>
        <v>0</v>
      </c>
      <c r="H183" s="81">
        <f t="shared" si="94"/>
        <v>0</v>
      </c>
      <c r="I183" s="81">
        <f t="shared" si="79"/>
        <v>1</v>
      </c>
      <c r="J183" s="81">
        <f t="shared" si="80"/>
        <v>1</v>
      </c>
      <c r="K183" s="82">
        <f t="shared" si="108"/>
        <v>0</v>
      </c>
      <c r="L183" s="11">
        <f t="shared" si="109"/>
        <v>0</v>
      </c>
      <c r="M183" s="81">
        <f t="shared" si="110"/>
        <v>0</v>
      </c>
      <c r="N183" s="11">
        <f t="shared" si="81"/>
        <v>0</v>
      </c>
      <c r="O183" s="11">
        <f t="shared" si="82"/>
        <v>0</v>
      </c>
      <c r="P183" s="11">
        <f t="shared" si="95"/>
        <v>0</v>
      </c>
      <c r="Q183" s="81">
        <f t="shared" si="104"/>
        <v>0</v>
      </c>
      <c r="R183" s="90">
        <f t="shared" si="105"/>
        <v>0</v>
      </c>
      <c r="S183" s="120">
        <f>(Exposure!BL184-1)*InputData!CH183+1</f>
        <v>1</v>
      </c>
      <c r="T183" s="89">
        <f t="shared" si="96"/>
        <v>0</v>
      </c>
      <c r="U183" s="10">
        <f t="shared" si="83"/>
        <v>0</v>
      </c>
      <c r="V183" s="10">
        <f t="shared" si="84"/>
        <v>0</v>
      </c>
      <c r="W183" s="91">
        <f t="shared" si="85"/>
        <v>0</v>
      </c>
      <c r="X183" s="81">
        <f t="shared" si="86"/>
        <v>0</v>
      </c>
      <c r="Y183" s="81">
        <f t="shared" si="97"/>
        <v>0</v>
      </c>
      <c r="Z183" s="81">
        <f t="shared" si="87"/>
        <v>1</v>
      </c>
      <c r="AA183" s="81">
        <f t="shared" si="88"/>
        <v>1</v>
      </c>
      <c r="AB183" s="82">
        <f t="shared" si="111"/>
        <v>0</v>
      </c>
      <c r="AC183" s="11">
        <f t="shared" si="112"/>
        <v>0</v>
      </c>
      <c r="AD183" s="81">
        <f t="shared" si="113"/>
        <v>0</v>
      </c>
      <c r="AE183" s="11">
        <f t="shared" si="89"/>
        <v>0</v>
      </c>
      <c r="AF183" s="11">
        <f t="shared" si="90"/>
        <v>0</v>
      </c>
      <c r="AG183" s="11">
        <f t="shared" si="98"/>
        <v>0</v>
      </c>
      <c r="AH183" s="81">
        <f t="shared" si="106"/>
        <v>0</v>
      </c>
      <c r="AI183" s="90">
        <f t="shared" si="107"/>
        <v>0</v>
      </c>
      <c r="AJ183" s="81">
        <f t="shared" si="91"/>
        <v>0</v>
      </c>
      <c r="AK183" s="117">
        <f t="shared" si="92"/>
        <v>0</v>
      </c>
      <c r="AL183" s="117">
        <f t="shared" si="93"/>
        <v>0</v>
      </c>
      <c r="AM183" s="57">
        <f>AK183*InputData!Q183</f>
        <v>0</v>
      </c>
      <c r="AN183" s="123">
        <f>AK183*LifeTable!G183*InputData!R183*EXP(-InputData!$BT$5*(B183-InputData!$B$1))</f>
        <v>0</v>
      </c>
      <c r="AO183" s="1026">
        <f>C183*(1-Q183)*LifeTable!G183</f>
        <v>0</v>
      </c>
      <c r="AP183" s="1027">
        <f>R183*LifeTable!G183</f>
        <v>0</v>
      </c>
      <c r="AQ183" s="1026">
        <f>T183*(1-AH183)*LifeTable!P183</f>
        <v>0</v>
      </c>
      <c r="AR183" s="708">
        <f>AI183*LifeTable!P183</f>
        <v>0</v>
      </c>
      <c r="AS183" s="1028">
        <f>(AQ183-AO183)*EXP(-InputData!$BT$6*(B183-InputData!$B$1))</f>
        <v>0</v>
      </c>
      <c r="AT183" s="58">
        <f>(AR183-AP183)*EXP(-InputData!$BT$6*(B183-InputData!$B$1))</f>
        <v>0</v>
      </c>
      <c r="AU183">
        <v>77</v>
      </c>
    </row>
    <row r="184" spans="1:47">
      <c r="A184" t="s">
        <v>14</v>
      </c>
      <c r="B184">
        <f t="shared" si="99"/>
        <v>175</v>
      </c>
      <c r="C184" s="80">
        <f>InputData!O184*InputData!BZ184</f>
        <v>0</v>
      </c>
      <c r="D184" s="81">
        <v>0</v>
      </c>
      <c r="E184" s="13">
        <f>InputData!P184*InputData!CE184</f>
        <v>0</v>
      </c>
      <c r="F184" s="90">
        <v>0</v>
      </c>
      <c r="G184" s="81">
        <f t="shared" si="78"/>
        <v>0</v>
      </c>
      <c r="H184" s="81">
        <f t="shared" si="94"/>
        <v>0</v>
      </c>
      <c r="I184" s="81">
        <f t="shared" si="79"/>
        <v>1</v>
      </c>
      <c r="J184" s="81">
        <f t="shared" si="80"/>
        <v>1</v>
      </c>
      <c r="K184" s="82">
        <f t="shared" si="108"/>
        <v>0</v>
      </c>
      <c r="L184" s="11">
        <f t="shared" si="109"/>
        <v>0</v>
      </c>
      <c r="M184" s="81">
        <f t="shared" si="110"/>
        <v>0</v>
      </c>
      <c r="N184" s="11">
        <f t="shared" si="81"/>
        <v>0</v>
      </c>
      <c r="O184" s="11">
        <f t="shared" si="82"/>
        <v>0</v>
      </c>
      <c r="P184" s="11">
        <f t="shared" si="95"/>
        <v>0</v>
      </c>
      <c r="Q184" s="81">
        <f t="shared" si="104"/>
        <v>0</v>
      </c>
      <c r="R184" s="90">
        <f t="shared" si="105"/>
        <v>0</v>
      </c>
      <c r="S184" s="120">
        <f>(Exposure!BL185-1)*InputData!CH184+1</f>
        <v>1</v>
      </c>
      <c r="T184" s="89">
        <f t="shared" si="96"/>
        <v>0</v>
      </c>
      <c r="U184" s="10">
        <f t="shared" si="83"/>
        <v>0</v>
      </c>
      <c r="V184" s="10">
        <f t="shared" si="84"/>
        <v>0</v>
      </c>
      <c r="W184" s="91">
        <f t="shared" si="85"/>
        <v>0</v>
      </c>
      <c r="X184" s="81">
        <f t="shared" si="86"/>
        <v>0</v>
      </c>
      <c r="Y184" s="81">
        <f t="shared" si="97"/>
        <v>0</v>
      </c>
      <c r="Z184" s="81">
        <f t="shared" si="87"/>
        <v>1</v>
      </c>
      <c r="AA184" s="81">
        <f t="shared" si="88"/>
        <v>1</v>
      </c>
      <c r="AB184" s="82">
        <f t="shared" si="111"/>
        <v>0</v>
      </c>
      <c r="AC184" s="11">
        <f t="shared" si="112"/>
        <v>0</v>
      </c>
      <c r="AD184" s="81">
        <f t="shared" si="113"/>
        <v>0</v>
      </c>
      <c r="AE184" s="11">
        <f t="shared" si="89"/>
        <v>0</v>
      </c>
      <c r="AF184" s="11">
        <f t="shared" si="90"/>
        <v>0</v>
      </c>
      <c r="AG184" s="11">
        <f t="shared" si="98"/>
        <v>0</v>
      </c>
      <c r="AH184" s="81">
        <f t="shared" si="106"/>
        <v>0</v>
      </c>
      <c r="AI184" s="90">
        <f t="shared" si="107"/>
        <v>0</v>
      </c>
      <c r="AJ184" s="81">
        <f t="shared" si="91"/>
        <v>0</v>
      </c>
      <c r="AK184" s="117">
        <f t="shared" si="92"/>
        <v>0</v>
      </c>
      <c r="AL184" s="117">
        <f t="shared" si="93"/>
        <v>0</v>
      </c>
      <c r="AM184" s="57">
        <f>AK184*InputData!Q184</f>
        <v>0</v>
      </c>
      <c r="AN184" s="123">
        <f>AK184*LifeTable!G184*InputData!R184*EXP(-InputData!$BT$5*(B184-InputData!$B$1))</f>
        <v>0</v>
      </c>
      <c r="AO184" s="1026">
        <f>C184*(1-Q184)*LifeTable!G184</f>
        <v>0</v>
      </c>
      <c r="AP184" s="1027">
        <f>R184*LifeTable!G184</f>
        <v>0</v>
      </c>
      <c r="AQ184" s="1026">
        <f>T184*(1-AH184)*LifeTable!P184</f>
        <v>0</v>
      </c>
      <c r="AR184" s="708">
        <f>AI184*LifeTable!P184</f>
        <v>0</v>
      </c>
      <c r="AS184" s="1028">
        <f>(AQ184-AO184)*EXP(-InputData!$BT$6*(B184-InputData!$B$1))</f>
        <v>0</v>
      </c>
      <c r="AT184" s="58">
        <f>(AR184-AP184)*EXP(-InputData!$BT$6*(B184-InputData!$B$1))</f>
        <v>0</v>
      </c>
      <c r="AU184">
        <v>78</v>
      </c>
    </row>
    <row r="185" spans="1:47">
      <c r="A185" t="s">
        <v>14</v>
      </c>
      <c r="B185">
        <f t="shared" si="99"/>
        <v>176</v>
      </c>
      <c r="C185" s="80">
        <f>InputData!O185*InputData!BZ185</f>
        <v>0</v>
      </c>
      <c r="D185" s="81">
        <v>0</v>
      </c>
      <c r="E185" s="13">
        <f>InputData!P185*InputData!CE185</f>
        <v>0</v>
      </c>
      <c r="F185" s="90">
        <v>0</v>
      </c>
      <c r="G185" s="81">
        <f t="shared" si="78"/>
        <v>0</v>
      </c>
      <c r="H185" s="81">
        <f t="shared" si="94"/>
        <v>0</v>
      </c>
      <c r="I185" s="81">
        <f t="shared" si="79"/>
        <v>1</v>
      </c>
      <c r="J185" s="81">
        <f t="shared" si="80"/>
        <v>1</v>
      </c>
      <c r="K185" s="82">
        <f t="shared" si="108"/>
        <v>0</v>
      </c>
      <c r="L185" s="11">
        <f t="shared" si="109"/>
        <v>0</v>
      </c>
      <c r="M185" s="81">
        <f t="shared" si="110"/>
        <v>0</v>
      </c>
      <c r="N185" s="11">
        <f t="shared" si="81"/>
        <v>0</v>
      </c>
      <c r="O185" s="11">
        <f t="shared" si="82"/>
        <v>0</v>
      </c>
      <c r="P185" s="11">
        <f t="shared" si="95"/>
        <v>0</v>
      </c>
      <c r="Q185" s="81">
        <f t="shared" si="104"/>
        <v>0</v>
      </c>
      <c r="R185" s="90">
        <f t="shared" si="105"/>
        <v>0</v>
      </c>
      <c r="S185" s="120">
        <f>(Exposure!BL186-1)*InputData!CH185+1</f>
        <v>1</v>
      </c>
      <c r="T185" s="89">
        <f t="shared" si="96"/>
        <v>0</v>
      </c>
      <c r="U185" s="10">
        <f t="shared" si="83"/>
        <v>0</v>
      </c>
      <c r="V185" s="10">
        <f t="shared" si="84"/>
        <v>0</v>
      </c>
      <c r="W185" s="91">
        <f t="shared" si="85"/>
        <v>0</v>
      </c>
      <c r="X185" s="81">
        <f t="shared" si="86"/>
        <v>0</v>
      </c>
      <c r="Y185" s="81">
        <f t="shared" si="97"/>
        <v>0</v>
      </c>
      <c r="Z185" s="81">
        <f t="shared" si="87"/>
        <v>1</v>
      </c>
      <c r="AA185" s="81">
        <f t="shared" si="88"/>
        <v>1</v>
      </c>
      <c r="AB185" s="82">
        <f t="shared" si="111"/>
        <v>0</v>
      </c>
      <c r="AC185" s="11">
        <f t="shared" si="112"/>
        <v>0</v>
      </c>
      <c r="AD185" s="81">
        <f t="shared" si="113"/>
        <v>0</v>
      </c>
      <c r="AE185" s="11">
        <f t="shared" si="89"/>
        <v>0</v>
      </c>
      <c r="AF185" s="11">
        <f t="shared" si="90"/>
        <v>0</v>
      </c>
      <c r="AG185" s="11">
        <f t="shared" si="98"/>
        <v>0</v>
      </c>
      <c r="AH185" s="81">
        <f t="shared" si="106"/>
        <v>0</v>
      </c>
      <c r="AI185" s="90">
        <f t="shared" si="107"/>
        <v>0</v>
      </c>
      <c r="AJ185" s="81">
        <f t="shared" si="91"/>
        <v>0</v>
      </c>
      <c r="AK185" s="117">
        <f t="shared" si="92"/>
        <v>0</v>
      </c>
      <c r="AL185" s="117">
        <f t="shared" si="93"/>
        <v>0</v>
      </c>
      <c r="AM185" s="57">
        <f>AK185*InputData!Q185</f>
        <v>0</v>
      </c>
      <c r="AN185" s="123">
        <f>AK185*LifeTable!G185*InputData!R185*EXP(-InputData!$BT$5*(B185-InputData!$B$1))</f>
        <v>0</v>
      </c>
      <c r="AO185" s="1026">
        <f>C185*(1-Q185)*LifeTable!G185</f>
        <v>0</v>
      </c>
      <c r="AP185" s="1027">
        <f>R185*LifeTable!G185</f>
        <v>0</v>
      </c>
      <c r="AQ185" s="1026">
        <f>T185*(1-AH185)*LifeTable!P185</f>
        <v>0</v>
      </c>
      <c r="AR185" s="708">
        <f>AI185*LifeTable!P185</f>
        <v>0</v>
      </c>
      <c r="AS185" s="1028">
        <f>(AQ185-AO185)*EXP(-InputData!$BT$6*(B185-InputData!$B$1))</f>
        <v>0</v>
      </c>
      <c r="AT185" s="58">
        <f>(AR185-AP185)*EXP(-InputData!$BT$6*(B185-InputData!$B$1))</f>
        <v>0</v>
      </c>
      <c r="AU185">
        <v>79</v>
      </c>
    </row>
    <row r="186" spans="1:47">
      <c r="A186" t="s">
        <v>14</v>
      </c>
      <c r="B186">
        <f t="shared" si="99"/>
        <v>177</v>
      </c>
      <c r="C186" s="80">
        <f>InputData!O186*InputData!BZ186</f>
        <v>0</v>
      </c>
      <c r="D186" s="81">
        <v>0</v>
      </c>
      <c r="E186" s="13">
        <f>InputData!P186*InputData!CE186</f>
        <v>0</v>
      </c>
      <c r="F186" s="90">
        <v>0</v>
      </c>
      <c r="G186" s="81">
        <f t="shared" si="78"/>
        <v>0</v>
      </c>
      <c r="H186" s="81">
        <f t="shared" si="94"/>
        <v>0</v>
      </c>
      <c r="I186" s="81">
        <f t="shared" si="79"/>
        <v>1</v>
      </c>
      <c r="J186" s="81">
        <f t="shared" si="80"/>
        <v>1</v>
      </c>
      <c r="K186" s="82">
        <f t="shared" si="108"/>
        <v>0</v>
      </c>
      <c r="L186" s="11">
        <f t="shared" si="109"/>
        <v>0</v>
      </c>
      <c r="M186" s="81">
        <f t="shared" si="110"/>
        <v>0</v>
      </c>
      <c r="N186" s="11">
        <f t="shared" si="81"/>
        <v>0</v>
      </c>
      <c r="O186" s="11">
        <f t="shared" si="82"/>
        <v>0</v>
      </c>
      <c r="P186" s="11">
        <f t="shared" si="95"/>
        <v>0</v>
      </c>
      <c r="Q186" s="81">
        <f t="shared" si="104"/>
        <v>0</v>
      </c>
      <c r="R186" s="90">
        <f t="shared" si="105"/>
        <v>0</v>
      </c>
      <c r="S186" s="120">
        <f>(Exposure!BL187-1)*InputData!CH186+1</f>
        <v>1</v>
      </c>
      <c r="T186" s="89">
        <f t="shared" si="96"/>
        <v>0</v>
      </c>
      <c r="U186" s="10">
        <f t="shared" si="83"/>
        <v>0</v>
      </c>
      <c r="V186" s="10">
        <f t="shared" si="84"/>
        <v>0</v>
      </c>
      <c r="W186" s="91">
        <f t="shared" si="85"/>
        <v>0</v>
      </c>
      <c r="X186" s="81">
        <f t="shared" si="86"/>
        <v>0</v>
      </c>
      <c r="Y186" s="81">
        <f t="shared" si="97"/>
        <v>0</v>
      </c>
      <c r="Z186" s="81">
        <f t="shared" si="87"/>
        <v>1</v>
      </c>
      <c r="AA186" s="81">
        <f t="shared" si="88"/>
        <v>1</v>
      </c>
      <c r="AB186" s="82">
        <f t="shared" si="111"/>
        <v>0</v>
      </c>
      <c r="AC186" s="11">
        <f t="shared" si="112"/>
        <v>0</v>
      </c>
      <c r="AD186" s="81">
        <f t="shared" si="113"/>
        <v>0</v>
      </c>
      <c r="AE186" s="11">
        <f t="shared" si="89"/>
        <v>0</v>
      </c>
      <c r="AF186" s="11">
        <f t="shared" si="90"/>
        <v>0</v>
      </c>
      <c r="AG186" s="11">
        <f t="shared" si="98"/>
        <v>0</v>
      </c>
      <c r="AH186" s="81">
        <f t="shared" si="106"/>
        <v>0</v>
      </c>
      <c r="AI186" s="90">
        <f t="shared" si="107"/>
        <v>0</v>
      </c>
      <c r="AJ186" s="81">
        <f t="shared" si="91"/>
        <v>0</v>
      </c>
      <c r="AK186" s="117">
        <f t="shared" si="92"/>
        <v>0</v>
      </c>
      <c r="AL186" s="117">
        <f t="shared" si="93"/>
        <v>0</v>
      </c>
      <c r="AM186" s="57">
        <f>AK186*InputData!Q186</f>
        <v>0</v>
      </c>
      <c r="AN186" s="123">
        <f>AK186*LifeTable!G186*InputData!R186*EXP(-InputData!$BT$5*(B186-InputData!$B$1))</f>
        <v>0</v>
      </c>
      <c r="AO186" s="1026">
        <f>C186*(1-Q186)*LifeTable!G186</f>
        <v>0</v>
      </c>
      <c r="AP186" s="1027">
        <f>R186*LifeTable!G186</f>
        <v>0</v>
      </c>
      <c r="AQ186" s="1026">
        <f>T186*(1-AH186)*LifeTable!P186</f>
        <v>0</v>
      </c>
      <c r="AR186" s="708">
        <f>AI186*LifeTable!P186</f>
        <v>0</v>
      </c>
      <c r="AS186" s="1028">
        <f>(AQ186-AO186)*EXP(-InputData!$BT$6*(B186-InputData!$B$1))</f>
        <v>0</v>
      </c>
      <c r="AT186" s="58">
        <f>(AR186-AP186)*EXP(-InputData!$BT$6*(B186-InputData!$B$1))</f>
        <v>0</v>
      </c>
      <c r="AU186">
        <v>80</v>
      </c>
    </row>
    <row r="187" spans="1:47">
      <c r="A187" t="s">
        <v>14</v>
      </c>
      <c r="B187">
        <f t="shared" si="99"/>
        <v>178</v>
      </c>
      <c r="C187" s="80">
        <f>InputData!O187*InputData!BZ187</f>
        <v>0</v>
      </c>
      <c r="D187" s="81">
        <v>0</v>
      </c>
      <c r="E187" s="13">
        <f>InputData!P187*InputData!CE187</f>
        <v>0</v>
      </c>
      <c r="F187" s="90">
        <v>0</v>
      </c>
      <c r="G187" s="81">
        <f t="shared" si="78"/>
        <v>0</v>
      </c>
      <c r="H187" s="81">
        <f t="shared" si="94"/>
        <v>0</v>
      </c>
      <c r="I187" s="81">
        <f t="shared" si="79"/>
        <v>1</v>
      </c>
      <c r="J187" s="81">
        <f t="shared" si="80"/>
        <v>1</v>
      </c>
      <c r="K187" s="82">
        <f t="shared" si="108"/>
        <v>0</v>
      </c>
      <c r="L187" s="11">
        <f t="shared" si="109"/>
        <v>0</v>
      </c>
      <c r="M187" s="81">
        <f t="shared" si="110"/>
        <v>0</v>
      </c>
      <c r="N187" s="11">
        <f t="shared" si="81"/>
        <v>0</v>
      </c>
      <c r="O187" s="11">
        <f t="shared" si="82"/>
        <v>0</v>
      </c>
      <c r="P187" s="11">
        <f t="shared" si="95"/>
        <v>0</v>
      </c>
      <c r="Q187" s="81">
        <f t="shared" si="104"/>
        <v>0</v>
      </c>
      <c r="R187" s="90">
        <f t="shared" si="105"/>
        <v>0</v>
      </c>
      <c r="S187" s="120">
        <f>(Exposure!BL188-1)*InputData!CH187+1</f>
        <v>1</v>
      </c>
      <c r="T187" s="89">
        <f t="shared" si="96"/>
        <v>0</v>
      </c>
      <c r="U187" s="10">
        <f t="shared" si="83"/>
        <v>0</v>
      </c>
      <c r="V187" s="10">
        <f t="shared" si="84"/>
        <v>0</v>
      </c>
      <c r="W187" s="91">
        <f t="shared" si="85"/>
        <v>0</v>
      </c>
      <c r="X187" s="81">
        <f t="shared" si="86"/>
        <v>0</v>
      </c>
      <c r="Y187" s="81">
        <f t="shared" si="97"/>
        <v>0</v>
      </c>
      <c r="Z187" s="81">
        <f t="shared" si="87"/>
        <v>1</v>
      </c>
      <c r="AA187" s="81">
        <f t="shared" si="88"/>
        <v>1</v>
      </c>
      <c r="AB187" s="82">
        <f t="shared" si="111"/>
        <v>0</v>
      </c>
      <c r="AC187" s="11">
        <f t="shared" si="112"/>
        <v>0</v>
      </c>
      <c r="AD187" s="81">
        <f t="shared" si="113"/>
        <v>0</v>
      </c>
      <c r="AE187" s="11">
        <f t="shared" si="89"/>
        <v>0</v>
      </c>
      <c r="AF187" s="11">
        <f t="shared" si="90"/>
        <v>0</v>
      </c>
      <c r="AG187" s="11">
        <f t="shared" si="98"/>
        <v>0</v>
      </c>
      <c r="AH187" s="81">
        <f t="shared" si="106"/>
        <v>0</v>
      </c>
      <c r="AI187" s="90">
        <f t="shared" si="107"/>
        <v>0</v>
      </c>
      <c r="AJ187" s="81">
        <f t="shared" si="91"/>
        <v>0</v>
      </c>
      <c r="AK187" s="117">
        <f t="shared" si="92"/>
        <v>0</v>
      </c>
      <c r="AL187" s="117">
        <f t="shared" si="93"/>
        <v>0</v>
      </c>
      <c r="AM187" s="57">
        <f>AK187*InputData!Q187</f>
        <v>0</v>
      </c>
      <c r="AN187" s="123">
        <f>AK187*LifeTable!G187*InputData!R187*EXP(-InputData!$BT$5*(B187-InputData!$B$1))</f>
        <v>0</v>
      </c>
      <c r="AO187" s="1026">
        <f>C187*(1-Q187)*LifeTable!G187</f>
        <v>0</v>
      </c>
      <c r="AP187" s="1027">
        <f>R187*LifeTable!G187</f>
        <v>0</v>
      </c>
      <c r="AQ187" s="1026">
        <f>T187*(1-AH187)*LifeTable!P187</f>
        <v>0</v>
      </c>
      <c r="AR187" s="708">
        <f>AI187*LifeTable!P187</f>
        <v>0</v>
      </c>
      <c r="AS187" s="1028">
        <f>(AQ187-AO187)*EXP(-InputData!$BT$6*(B187-InputData!$B$1))</f>
        <v>0</v>
      </c>
      <c r="AT187" s="58">
        <f>(AR187-AP187)*EXP(-InputData!$BT$6*(B187-InputData!$B$1))</f>
        <v>0</v>
      </c>
      <c r="AU187">
        <v>81</v>
      </c>
    </row>
    <row r="188" spans="1:47">
      <c r="A188" t="s">
        <v>14</v>
      </c>
      <c r="B188">
        <f t="shared" si="99"/>
        <v>179</v>
      </c>
      <c r="C188" s="80">
        <f>InputData!O188*InputData!BZ188</f>
        <v>0</v>
      </c>
      <c r="D188" s="81">
        <v>0</v>
      </c>
      <c r="E188" s="13">
        <f>InputData!P188*InputData!CE188</f>
        <v>0</v>
      </c>
      <c r="F188" s="90">
        <v>0</v>
      </c>
      <c r="G188" s="81">
        <f t="shared" si="78"/>
        <v>0</v>
      </c>
      <c r="H188" s="81">
        <f t="shared" si="94"/>
        <v>0</v>
      </c>
      <c r="I188" s="81">
        <f t="shared" si="79"/>
        <v>1</v>
      </c>
      <c r="J188" s="81">
        <f t="shared" si="80"/>
        <v>1</v>
      </c>
      <c r="K188" s="82">
        <f t="shared" si="108"/>
        <v>0</v>
      </c>
      <c r="L188" s="11">
        <f t="shared" si="109"/>
        <v>0</v>
      </c>
      <c r="M188" s="81">
        <f t="shared" si="110"/>
        <v>0</v>
      </c>
      <c r="N188" s="11">
        <f t="shared" si="81"/>
        <v>0</v>
      </c>
      <c r="O188" s="11">
        <f t="shared" si="82"/>
        <v>0</v>
      </c>
      <c r="P188" s="11">
        <f t="shared" si="95"/>
        <v>0</v>
      </c>
      <c r="Q188" s="81">
        <f t="shared" si="104"/>
        <v>0</v>
      </c>
      <c r="R188" s="90">
        <f t="shared" si="105"/>
        <v>0</v>
      </c>
      <c r="S188" s="120">
        <f>(Exposure!BL189-1)*InputData!CH188+1</f>
        <v>1</v>
      </c>
      <c r="T188" s="89">
        <f t="shared" si="96"/>
        <v>0</v>
      </c>
      <c r="U188" s="10">
        <f t="shared" si="83"/>
        <v>0</v>
      </c>
      <c r="V188" s="10">
        <f t="shared" si="84"/>
        <v>0</v>
      </c>
      <c r="W188" s="91">
        <f t="shared" si="85"/>
        <v>0</v>
      </c>
      <c r="X188" s="81">
        <f t="shared" si="86"/>
        <v>0</v>
      </c>
      <c r="Y188" s="81">
        <f t="shared" si="97"/>
        <v>0</v>
      </c>
      <c r="Z188" s="81">
        <f t="shared" si="87"/>
        <v>1</v>
      </c>
      <c r="AA188" s="81">
        <f t="shared" si="88"/>
        <v>1</v>
      </c>
      <c r="AB188" s="82">
        <f t="shared" si="111"/>
        <v>0</v>
      </c>
      <c r="AC188" s="11">
        <f t="shared" si="112"/>
        <v>0</v>
      </c>
      <c r="AD188" s="81">
        <f t="shared" si="113"/>
        <v>0</v>
      </c>
      <c r="AE188" s="11">
        <f t="shared" si="89"/>
        <v>0</v>
      </c>
      <c r="AF188" s="11">
        <f t="shared" si="90"/>
        <v>0</v>
      </c>
      <c r="AG188" s="11">
        <f t="shared" si="98"/>
        <v>0</v>
      </c>
      <c r="AH188" s="81">
        <f t="shared" si="106"/>
        <v>0</v>
      </c>
      <c r="AI188" s="90">
        <f t="shared" si="107"/>
        <v>0</v>
      </c>
      <c r="AJ188" s="81">
        <f t="shared" si="91"/>
        <v>0</v>
      </c>
      <c r="AK188" s="117">
        <f t="shared" si="92"/>
        <v>0</v>
      </c>
      <c r="AL188" s="117">
        <f t="shared" si="93"/>
        <v>0</v>
      </c>
      <c r="AM188" s="57">
        <f>AK188*InputData!Q188</f>
        <v>0</v>
      </c>
      <c r="AN188" s="123">
        <f>AK188*LifeTable!G188*InputData!R188*EXP(-InputData!$BT$5*(B188-InputData!$B$1))</f>
        <v>0</v>
      </c>
      <c r="AO188" s="1026">
        <f>C188*(1-Q188)*LifeTable!G188</f>
        <v>0</v>
      </c>
      <c r="AP188" s="1027">
        <f>R188*LifeTable!G188</f>
        <v>0</v>
      </c>
      <c r="AQ188" s="1026">
        <f>T188*(1-AH188)*LifeTable!P188</f>
        <v>0</v>
      </c>
      <c r="AR188" s="708">
        <f>AI188*LifeTable!P188</f>
        <v>0</v>
      </c>
      <c r="AS188" s="1028">
        <f>(AQ188-AO188)*EXP(-InputData!$BT$6*(B188-InputData!$B$1))</f>
        <v>0</v>
      </c>
      <c r="AT188" s="58">
        <f>(AR188-AP188)*EXP(-InputData!$BT$6*(B188-InputData!$B$1))</f>
        <v>0</v>
      </c>
      <c r="AU188">
        <v>82</v>
      </c>
    </row>
    <row r="189" spans="1:47">
      <c r="A189" t="s">
        <v>14</v>
      </c>
      <c r="B189">
        <f t="shared" si="99"/>
        <v>180</v>
      </c>
      <c r="C189" s="80">
        <f>InputData!O189*InputData!BZ189</f>
        <v>0</v>
      </c>
      <c r="D189" s="81">
        <v>0</v>
      </c>
      <c r="E189" s="13">
        <f>InputData!P189*InputData!CE189</f>
        <v>0</v>
      </c>
      <c r="F189" s="90">
        <v>0</v>
      </c>
      <c r="G189" s="81">
        <f t="shared" si="78"/>
        <v>0</v>
      </c>
      <c r="H189" s="81">
        <f t="shared" si="94"/>
        <v>0</v>
      </c>
      <c r="I189" s="81">
        <f t="shared" si="79"/>
        <v>1</v>
      </c>
      <c r="J189" s="81">
        <f t="shared" si="80"/>
        <v>1</v>
      </c>
      <c r="K189" s="82">
        <f t="shared" si="108"/>
        <v>0</v>
      </c>
      <c r="L189" s="11">
        <f t="shared" si="109"/>
        <v>0</v>
      </c>
      <c r="M189" s="81">
        <f t="shared" si="110"/>
        <v>0</v>
      </c>
      <c r="N189" s="11">
        <f t="shared" si="81"/>
        <v>0</v>
      </c>
      <c r="O189" s="11">
        <f t="shared" si="82"/>
        <v>0</v>
      </c>
      <c r="P189" s="11">
        <f t="shared" si="95"/>
        <v>0</v>
      </c>
      <c r="Q189" s="81">
        <f t="shared" si="104"/>
        <v>0</v>
      </c>
      <c r="R189" s="90">
        <f t="shared" si="105"/>
        <v>0</v>
      </c>
      <c r="S189" s="120">
        <f>(Exposure!BL190-1)*InputData!CH189+1</f>
        <v>1</v>
      </c>
      <c r="T189" s="89">
        <f t="shared" si="96"/>
        <v>0</v>
      </c>
      <c r="U189" s="10">
        <f t="shared" si="83"/>
        <v>0</v>
      </c>
      <c r="V189" s="10">
        <f t="shared" si="84"/>
        <v>0</v>
      </c>
      <c r="W189" s="91">
        <f t="shared" si="85"/>
        <v>0</v>
      </c>
      <c r="X189" s="81">
        <f t="shared" si="86"/>
        <v>0</v>
      </c>
      <c r="Y189" s="81">
        <f t="shared" si="97"/>
        <v>0</v>
      </c>
      <c r="Z189" s="81">
        <f t="shared" si="87"/>
        <v>1</v>
      </c>
      <c r="AA189" s="81">
        <f t="shared" si="88"/>
        <v>1</v>
      </c>
      <c r="AB189" s="82">
        <f t="shared" si="111"/>
        <v>0</v>
      </c>
      <c r="AC189" s="11">
        <f t="shared" si="112"/>
        <v>0</v>
      </c>
      <c r="AD189" s="81">
        <f t="shared" si="113"/>
        <v>0</v>
      </c>
      <c r="AE189" s="11">
        <f t="shared" si="89"/>
        <v>0</v>
      </c>
      <c r="AF189" s="11">
        <f t="shared" si="90"/>
        <v>0</v>
      </c>
      <c r="AG189" s="11">
        <f t="shared" si="98"/>
        <v>0</v>
      </c>
      <c r="AH189" s="81">
        <f t="shared" si="106"/>
        <v>0</v>
      </c>
      <c r="AI189" s="90">
        <f t="shared" si="107"/>
        <v>0</v>
      </c>
      <c r="AJ189" s="81">
        <f t="shared" si="91"/>
        <v>0</v>
      </c>
      <c r="AK189" s="117">
        <f t="shared" si="92"/>
        <v>0</v>
      </c>
      <c r="AL189" s="117">
        <f t="shared" si="93"/>
        <v>0</v>
      </c>
      <c r="AM189" s="57">
        <f>AK189*InputData!Q189</f>
        <v>0</v>
      </c>
      <c r="AN189" s="123">
        <f>AK189*LifeTable!G189*InputData!R189*EXP(-InputData!$BT$5*(B189-InputData!$B$1))</f>
        <v>0</v>
      </c>
      <c r="AO189" s="1026">
        <f>C189*(1-Q189)*LifeTable!G189</f>
        <v>0</v>
      </c>
      <c r="AP189" s="1027">
        <f>R189*LifeTable!G189</f>
        <v>0</v>
      </c>
      <c r="AQ189" s="1026">
        <f>T189*(1-AH189)*LifeTable!P189</f>
        <v>0</v>
      </c>
      <c r="AR189" s="708">
        <f>AI189*LifeTable!P189</f>
        <v>0</v>
      </c>
      <c r="AS189" s="1028">
        <f>(AQ189-AO189)*EXP(-InputData!$BT$6*(B189-InputData!$B$1))</f>
        <v>0</v>
      </c>
      <c r="AT189" s="58">
        <f>(AR189-AP189)*EXP(-InputData!$BT$6*(B189-InputData!$B$1))</f>
        <v>0</v>
      </c>
      <c r="AU189">
        <v>83</v>
      </c>
    </row>
    <row r="190" spans="1:47">
      <c r="A190" t="s">
        <v>14</v>
      </c>
      <c r="B190">
        <f t="shared" si="99"/>
        <v>181</v>
      </c>
      <c r="C190" s="80">
        <f>InputData!O190*InputData!BZ190</f>
        <v>0</v>
      </c>
      <c r="D190" s="81">
        <v>0</v>
      </c>
      <c r="E190" s="13">
        <f>InputData!P190*InputData!CE190</f>
        <v>0</v>
      </c>
      <c r="F190" s="90">
        <v>0</v>
      </c>
      <c r="G190" s="81">
        <f t="shared" si="78"/>
        <v>0</v>
      </c>
      <c r="H190" s="81">
        <f t="shared" si="94"/>
        <v>0</v>
      </c>
      <c r="I190" s="81">
        <f t="shared" si="79"/>
        <v>1</v>
      </c>
      <c r="J190" s="81">
        <f t="shared" si="80"/>
        <v>1</v>
      </c>
      <c r="K190" s="82">
        <f t="shared" si="108"/>
        <v>0</v>
      </c>
      <c r="L190" s="11">
        <f t="shared" si="109"/>
        <v>0</v>
      </c>
      <c r="M190" s="81">
        <f t="shared" si="110"/>
        <v>0</v>
      </c>
      <c r="N190" s="11">
        <f t="shared" si="81"/>
        <v>0</v>
      </c>
      <c r="O190" s="11">
        <f t="shared" si="82"/>
        <v>0</v>
      </c>
      <c r="P190" s="11">
        <f t="shared" si="95"/>
        <v>0</v>
      </c>
      <c r="Q190" s="81">
        <f t="shared" si="104"/>
        <v>0</v>
      </c>
      <c r="R190" s="90">
        <f t="shared" si="105"/>
        <v>0</v>
      </c>
      <c r="S190" s="120">
        <f>(Exposure!BL191-1)*InputData!CH190+1</f>
        <v>1</v>
      </c>
      <c r="T190" s="89">
        <f t="shared" si="96"/>
        <v>0</v>
      </c>
      <c r="U190" s="10">
        <f t="shared" si="83"/>
        <v>0</v>
      </c>
      <c r="V190" s="10">
        <f t="shared" si="84"/>
        <v>0</v>
      </c>
      <c r="W190" s="91">
        <f t="shared" si="85"/>
        <v>0</v>
      </c>
      <c r="X190" s="81">
        <f t="shared" si="86"/>
        <v>0</v>
      </c>
      <c r="Y190" s="81">
        <f t="shared" si="97"/>
        <v>0</v>
      </c>
      <c r="Z190" s="81">
        <f t="shared" si="87"/>
        <v>1</v>
      </c>
      <c r="AA190" s="81">
        <f t="shared" si="88"/>
        <v>1</v>
      </c>
      <c r="AB190" s="82">
        <f t="shared" si="111"/>
        <v>0</v>
      </c>
      <c r="AC190" s="11">
        <f t="shared" si="112"/>
        <v>0</v>
      </c>
      <c r="AD190" s="81">
        <f t="shared" si="113"/>
        <v>0</v>
      </c>
      <c r="AE190" s="11">
        <f t="shared" si="89"/>
        <v>0</v>
      </c>
      <c r="AF190" s="11">
        <f t="shared" si="90"/>
        <v>0</v>
      </c>
      <c r="AG190" s="11">
        <f t="shared" si="98"/>
        <v>0</v>
      </c>
      <c r="AH190" s="81">
        <f t="shared" si="106"/>
        <v>0</v>
      </c>
      <c r="AI190" s="90">
        <f t="shared" si="107"/>
        <v>0</v>
      </c>
      <c r="AJ190" s="81">
        <f t="shared" si="91"/>
        <v>0</v>
      </c>
      <c r="AK190" s="117">
        <f t="shared" si="92"/>
        <v>0</v>
      </c>
      <c r="AL190" s="117">
        <f t="shared" si="93"/>
        <v>0</v>
      </c>
      <c r="AM190" s="57">
        <f>AK190*InputData!Q190</f>
        <v>0</v>
      </c>
      <c r="AN190" s="123">
        <f>AK190*LifeTable!G190*InputData!R190*EXP(-InputData!$BT$5*(B190-InputData!$B$1))</f>
        <v>0</v>
      </c>
      <c r="AO190" s="1026">
        <f>C190*(1-Q190)*LifeTable!G190</f>
        <v>0</v>
      </c>
      <c r="AP190" s="1027">
        <f>R190*LifeTable!G190</f>
        <v>0</v>
      </c>
      <c r="AQ190" s="1026">
        <f>T190*(1-AH190)*LifeTable!P190</f>
        <v>0</v>
      </c>
      <c r="AR190" s="708">
        <f>AI190*LifeTable!P190</f>
        <v>0</v>
      </c>
      <c r="AS190" s="1028">
        <f>(AQ190-AO190)*EXP(-InputData!$BT$6*(B190-InputData!$B$1))</f>
        <v>0</v>
      </c>
      <c r="AT190" s="58">
        <f>(AR190-AP190)*EXP(-InputData!$BT$6*(B190-InputData!$B$1))</f>
        <v>0</v>
      </c>
      <c r="AU190">
        <v>84</v>
      </c>
    </row>
    <row r="191" spans="1:47">
      <c r="A191" t="s">
        <v>14</v>
      </c>
      <c r="B191">
        <f t="shared" si="99"/>
        <v>182</v>
      </c>
      <c r="C191" s="80">
        <f>InputData!O191*InputData!BZ191</f>
        <v>0</v>
      </c>
      <c r="D191" s="81">
        <v>0</v>
      </c>
      <c r="E191" s="13">
        <f>InputData!P191*InputData!CE191</f>
        <v>0</v>
      </c>
      <c r="F191" s="90">
        <v>0</v>
      </c>
      <c r="G191" s="81">
        <f t="shared" si="78"/>
        <v>0</v>
      </c>
      <c r="H191" s="81">
        <f t="shared" si="94"/>
        <v>0</v>
      </c>
      <c r="I191" s="81">
        <f t="shared" si="79"/>
        <v>1</v>
      </c>
      <c r="J191" s="81">
        <f t="shared" si="80"/>
        <v>1</v>
      </c>
      <c r="K191" s="82">
        <f t="shared" si="108"/>
        <v>0</v>
      </c>
      <c r="L191" s="11">
        <f t="shared" si="109"/>
        <v>0</v>
      </c>
      <c r="M191" s="81">
        <f t="shared" si="110"/>
        <v>0</v>
      </c>
      <c r="N191" s="11">
        <f t="shared" si="81"/>
        <v>0</v>
      </c>
      <c r="O191" s="11">
        <f t="shared" si="82"/>
        <v>0</v>
      </c>
      <c r="P191" s="11">
        <f t="shared" si="95"/>
        <v>0</v>
      </c>
      <c r="Q191" s="81">
        <f t="shared" si="104"/>
        <v>0</v>
      </c>
      <c r="R191" s="90">
        <f t="shared" si="105"/>
        <v>0</v>
      </c>
      <c r="S191" s="120">
        <f>(Exposure!BL192-1)*InputData!CH191+1</f>
        <v>1</v>
      </c>
      <c r="T191" s="89">
        <f t="shared" si="96"/>
        <v>0</v>
      </c>
      <c r="U191" s="10">
        <f t="shared" si="83"/>
        <v>0</v>
      </c>
      <c r="V191" s="10">
        <f t="shared" si="84"/>
        <v>0</v>
      </c>
      <c r="W191" s="91">
        <f t="shared" si="85"/>
        <v>0</v>
      </c>
      <c r="X191" s="81">
        <f t="shared" si="86"/>
        <v>0</v>
      </c>
      <c r="Y191" s="81">
        <f t="shared" si="97"/>
        <v>0</v>
      </c>
      <c r="Z191" s="81">
        <f t="shared" si="87"/>
        <v>1</v>
      </c>
      <c r="AA191" s="81">
        <f t="shared" si="88"/>
        <v>1</v>
      </c>
      <c r="AB191" s="82">
        <f t="shared" si="111"/>
        <v>0</v>
      </c>
      <c r="AC191" s="11">
        <f t="shared" si="112"/>
        <v>0</v>
      </c>
      <c r="AD191" s="81">
        <f t="shared" si="113"/>
        <v>0</v>
      </c>
      <c r="AE191" s="11">
        <f t="shared" si="89"/>
        <v>0</v>
      </c>
      <c r="AF191" s="11">
        <f t="shared" si="90"/>
        <v>0</v>
      </c>
      <c r="AG191" s="11">
        <f t="shared" si="98"/>
        <v>0</v>
      </c>
      <c r="AH191" s="81">
        <f t="shared" si="106"/>
        <v>0</v>
      </c>
      <c r="AI191" s="90">
        <f t="shared" si="107"/>
        <v>0</v>
      </c>
      <c r="AJ191" s="81">
        <f t="shared" si="91"/>
        <v>0</v>
      </c>
      <c r="AK191" s="117">
        <f t="shared" si="92"/>
        <v>0</v>
      </c>
      <c r="AL191" s="117">
        <f t="shared" si="93"/>
        <v>0</v>
      </c>
      <c r="AM191" s="57">
        <f>AK191*InputData!Q191</f>
        <v>0</v>
      </c>
      <c r="AN191" s="123">
        <f>AK191*LifeTable!G191*InputData!R191*EXP(-InputData!$BT$5*(B191-InputData!$B$1))</f>
        <v>0</v>
      </c>
      <c r="AO191" s="1026">
        <f>C191*(1-Q191)*LifeTable!G191</f>
        <v>0</v>
      </c>
      <c r="AP191" s="1027">
        <f>R191*LifeTable!G191</f>
        <v>0</v>
      </c>
      <c r="AQ191" s="1026">
        <f>T191*(1-AH191)*LifeTable!P191</f>
        <v>0</v>
      </c>
      <c r="AR191" s="708">
        <f>AI191*LifeTable!P191</f>
        <v>0</v>
      </c>
      <c r="AS191" s="1028">
        <f>(AQ191-AO191)*EXP(-InputData!$BT$6*(B191-InputData!$B$1))</f>
        <v>0</v>
      </c>
      <c r="AT191" s="58">
        <f>(AR191-AP191)*EXP(-InputData!$BT$6*(B191-InputData!$B$1))</f>
        <v>0</v>
      </c>
      <c r="AU191">
        <v>85</v>
      </c>
    </row>
    <row r="192" spans="1:47">
      <c r="A192" t="s">
        <v>14</v>
      </c>
      <c r="B192">
        <f t="shared" si="99"/>
        <v>183</v>
      </c>
      <c r="C192" s="80">
        <f>InputData!O192*InputData!BZ192</f>
        <v>0</v>
      </c>
      <c r="D192" s="81">
        <v>0</v>
      </c>
      <c r="E192" s="13">
        <f>InputData!P192*InputData!CE192</f>
        <v>0</v>
      </c>
      <c r="F192" s="90">
        <v>0</v>
      </c>
      <c r="G192" s="81">
        <f t="shared" si="78"/>
        <v>0</v>
      </c>
      <c r="H192" s="81">
        <f t="shared" si="94"/>
        <v>0</v>
      </c>
      <c r="I192" s="81">
        <f t="shared" si="79"/>
        <v>1</v>
      </c>
      <c r="J192" s="81">
        <f t="shared" si="80"/>
        <v>1</v>
      </c>
      <c r="K192" s="82">
        <f t="shared" si="108"/>
        <v>0</v>
      </c>
      <c r="L192" s="11">
        <f t="shared" si="109"/>
        <v>0</v>
      </c>
      <c r="M192" s="81">
        <f t="shared" si="110"/>
        <v>0</v>
      </c>
      <c r="N192" s="11">
        <f t="shared" si="81"/>
        <v>0</v>
      </c>
      <c r="O192" s="11">
        <f t="shared" si="82"/>
        <v>0</v>
      </c>
      <c r="P192" s="11">
        <f t="shared" si="95"/>
        <v>0</v>
      </c>
      <c r="Q192" s="81">
        <f t="shared" si="104"/>
        <v>0</v>
      </c>
      <c r="R192" s="90">
        <f t="shared" si="105"/>
        <v>0</v>
      </c>
      <c r="S192" s="120">
        <f>(Exposure!BL193-1)*InputData!CH192+1</f>
        <v>1</v>
      </c>
      <c r="T192" s="89">
        <f t="shared" si="96"/>
        <v>0</v>
      </c>
      <c r="U192" s="10">
        <f t="shared" si="83"/>
        <v>0</v>
      </c>
      <c r="V192" s="10">
        <f t="shared" si="84"/>
        <v>0</v>
      </c>
      <c r="W192" s="91">
        <f t="shared" si="85"/>
        <v>0</v>
      </c>
      <c r="X192" s="81">
        <f t="shared" si="86"/>
        <v>0</v>
      </c>
      <c r="Y192" s="81">
        <f t="shared" si="97"/>
        <v>0</v>
      </c>
      <c r="Z192" s="81">
        <f t="shared" si="87"/>
        <v>1</v>
      </c>
      <c r="AA192" s="81">
        <f t="shared" si="88"/>
        <v>1</v>
      </c>
      <c r="AB192" s="82">
        <f t="shared" si="111"/>
        <v>0</v>
      </c>
      <c r="AC192" s="11">
        <f t="shared" si="112"/>
        <v>0</v>
      </c>
      <c r="AD192" s="81">
        <f t="shared" si="113"/>
        <v>0</v>
      </c>
      <c r="AE192" s="11">
        <f t="shared" si="89"/>
        <v>0</v>
      </c>
      <c r="AF192" s="11">
        <f t="shared" si="90"/>
        <v>0</v>
      </c>
      <c r="AG192" s="11">
        <f t="shared" si="98"/>
        <v>0</v>
      </c>
      <c r="AH192" s="81">
        <f t="shared" si="106"/>
        <v>0</v>
      </c>
      <c r="AI192" s="90">
        <f t="shared" si="107"/>
        <v>0</v>
      </c>
      <c r="AJ192" s="81">
        <f t="shared" si="91"/>
        <v>0</v>
      </c>
      <c r="AK192" s="117">
        <f t="shared" si="92"/>
        <v>0</v>
      </c>
      <c r="AL192" s="117">
        <f t="shared" si="93"/>
        <v>0</v>
      </c>
      <c r="AM192" s="57">
        <f>AK192*InputData!Q192</f>
        <v>0</v>
      </c>
      <c r="AN192" s="123">
        <f>AK192*LifeTable!G192*InputData!R192*EXP(-InputData!$BT$5*(B192-InputData!$B$1))</f>
        <v>0</v>
      </c>
      <c r="AO192" s="1026">
        <f>C192*(1-Q192)*LifeTable!G192</f>
        <v>0</v>
      </c>
      <c r="AP192" s="1027">
        <f>R192*LifeTable!G192</f>
        <v>0</v>
      </c>
      <c r="AQ192" s="1026">
        <f>T192*(1-AH192)*LifeTable!P192</f>
        <v>0</v>
      </c>
      <c r="AR192" s="708">
        <f>AI192*LifeTable!P192</f>
        <v>0</v>
      </c>
      <c r="AS192" s="1028">
        <f>(AQ192-AO192)*EXP(-InputData!$BT$6*(B192-InputData!$B$1))</f>
        <v>0</v>
      </c>
      <c r="AT192" s="58">
        <f>(AR192-AP192)*EXP(-InputData!$BT$6*(B192-InputData!$B$1))</f>
        <v>0</v>
      </c>
      <c r="AU192">
        <v>86</v>
      </c>
    </row>
    <row r="193" spans="1:47">
      <c r="A193" t="s">
        <v>14</v>
      </c>
      <c r="B193">
        <f t="shared" si="99"/>
        <v>184</v>
      </c>
      <c r="C193" s="80">
        <f>InputData!O193*InputData!BZ193</f>
        <v>0</v>
      </c>
      <c r="D193" s="81">
        <v>0</v>
      </c>
      <c r="E193" s="13">
        <f>InputData!P193*InputData!CE193</f>
        <v>0</v>
      </c>
      <c r="F193" s="90">
        <v>0</v>
      </c>
      <c r="G193" s="81">
        <f t="shared" si="78"/>
        <v>0</v>
      </c>
      <c r="H193" s="81">
        <f t="shared" si="94"/>
        <v>0</v>
      </c>
      <c r="I193" s="81">
        <f t="shared" si="79"/>
        <v>1</v>
      </c>
      <c r="J193" s="81">
        <f t="shared" si="80"/>
        <v>1</v>
      </c>
      <c r="K193" s="82">
        <f t="shared" si="108"/>
        <v>0</v>
      </c>
      <c r="L193" s="11">
        <f t="shared" si="109"/>
        <v>0</v>
      </c>
      <c r="M193" s="81">
        <f t="shared" si="110"/>
        <v>0</v>
      </c>
      <c r="N193" s="11">
        <f t="shared" si="81"/>
        <v>0</v>
      </c>
      <c r="O193" s="11">
        <f t="shared" si="82"/>
        <v>0</v>
      </c>
      <c r="P193" s="11">
        <f t="shared" si="95"/>
        <v>0</v>
      </c>
      <c r="Q193" s="81">
        <f t="shared" si="104"/>
        <v>0</v>
      </c>
      <c r="R193" s="90">
        <f t="shared" si="105"/>
        <v>0</v>
      </c>
      <c r="S193" s="120">
        <f>(Exposure!BL194-1)*InputData!CH193+1</f>
        <v>1</v>
      </c>
      <c r="T193" s="89">
        <f t="shared" si="96"/>
        <v>0</v>
      </c>
      <c r="U193" s="10">
        <f t="shared" si="83"/>
        <v>0</v>
      </c>
      <c r="V193" s="10">
        <f t="shared" si="84"/>
        <v>0</v>
      </c>
      <c r="W193" s="91">
        <f t="shared" si="85"/>
        <v>0</v>
      </c>
      <c r="X193" s="81">
        <f t="shared" si="86"/>
        <v>0</v>
      </c>
      <c r="Y193" s="81">
        <f t="shared" si="97"/>
        <v>0</v>
      </c>
      <c r="Z193" s="81">
        <f t="shared" si="87"/>
        <v>1</v>
      </c>
      <c r="AA193" s="81">
        <f t="shared" si="88"/>
        <v>1</v>
      </c>
      <c r="AB193" s="82">
        <f t="shared" si="111"/>
        <v>0</v>
      </c>
      <c r="AC193" s="11">
        <f t="shared" si="112"/>
        <v>0</v>
      </c>
      <c r="AD193" s="81">
        <f t="shared" si="113"/>
        <v>0</v>
      </c>
      <c r="AE193" s="11">
        <f t="shared" si="89"/>
        <v>0</v>
      </c>
      <c r="AF193" s="11">
        <f t="shared" si="90"/>
        <v>0</v>
      </c>
      <c r="AG193" s="11">
        <f t="shared" si="98"/>
        <v>0</v>
      </c>
      <c r="AH193" s="81">
        <f t="shared" si="106"/>
        <v>0</v>
      </c>
      <c r="AI193" s="90">
        <f t="shared" si="107"/>
        <v>0</v>
      </c>
      <c r="AJ193" s="81">
        <f t="shared" si="91"/>
        <v>0</v>
      </c>
      <c r="AK193" s="117">
        <f t="shared" si="92"/>
        <v>0</v>
      </c>
      <c r="AL193" s="117">
        <f t="shared" si="93"/>
        <v>0</v>
      </c>
      <c r="AM193" s="57">
        <f>AK193*InputData!Q193</f>
        <v>0</v>
      </c>
      <c r="AN193" s="123">
        <f>AK193*LifeTable!G193*InputData!R193*EXP(-InputData!$BT$5*(B193-InputData!$B$1))</f>
        <v>0</v>
      </c>
      <c r="AO193" s="1026">
        <f>C193*(1-Q193)*LifeTable!G193</f>
        <v>0</v>
      </c>
      <c r="AP193" s="1027">
        <f>R193*LifeTable!G193</f>
        <v>0</v>
      </c>
      <c r="AQ193" s="1026">
        <f>T193*(1-AH193)*LifeTable!P193</f>
        <v>0</v>
      </c>
      <c r="AR193" s="708">
        <f>AI193*LifeTable!P193</f>
        <v>0</v>
      </c>
      <c r="AS193" s="1028">
        <f>(AQ193-AO193)*EXP(-InputData!$BT$6*(B193-InputData!$B$1))</f>
        <v>0</v>
      </c>
      <c r="AT193" s="58">
        <f>(AR193-AP193)*EXP(-InputData!$BT$6*(B193-InputData!$B$1))</f>
        <v>0</v>
      </c>
      <c r="AU193">
        <v>87</v>
      </c>
    </row>
    <row r="194" spans="1:47">
      <c r="A194" t="s">
        <v>14</v>
      </c>
      <c r="B194">
        <f t="shared" si="99"/>
        <v>185</v>
      </c>
      <c r="C194" s="80">
        <f>InputData!O194*InputData!BZ194</f>
        <v>0</v>
      </c>
      <c r="D194" s="81">
        <v>0</v>
      </c>
      <c r="E194" s="13">
        <f>InputData!P194*InputData!CE194</f>
        <v>0</v>
      </c>
      <c r="F194" s="90">
        <v>0</v>
      </c>
      <c r="G194" s="81">
        <f t="shared" si="78"/>
        <v>0</v>
      </c>
      <c r="H194" s="81">
        <f t="shared" si="94"/>
        <v>0</v>
      </c>
      <c r="I194" s="81">
        <f t="shared" si="79"/>
        <v>1</v>
      </c>
      <c r="J194" s="81">
        <f t="shared" si="80"/>
        <v>1</v>
      </c>
      <c r="K194" s="82">
        <f t="shared" si="108"/>
        <v>0</v>
      </c>
      <c r="L194" s="11">
        <f t="shared" si="109"/>
        <v>0</v>
      </c>
      <c r="M194" s="81">
        <f t="shared" si="110"/>
        <v>0</v>
      </c>
      <c r="N194" s="11">
        <f t="shared" si="81"/>
        <v>0</v>
      </c>
      <c r="O194" s="11">
        <f t="shared" si="82"/>
        <v>0</v>
      </c>
      <c r="P194" s="11">
        <f t="shared" si="95"/>
        <v>0</v>
      </c>
      <c r="Q194" s="81">
        <f t="shared" si="104"/>
        <v>0</v>
      </c>
      <c r="R194" s="90">
        <f t="shared" si="105"/>
        <v>0</v>
      </c>
      <c r="S194" s="120">
        <f>(Exposure!BL195-1)*InputData!CH194+1</f>
        <v>1</v>
      </c>
      <c r="T194" s="89">
        <f t="shared" si="96"/>
        <v>0</v>
      </c>
      <c r="U194" s="10">
        <f t="shared" si="83"/>
        <v>0</v>
      </c>
      <c r="V194" s="10">
        <f t="shared" si="84"/>
        <v>0</v>
      </c>
      <c r="W194" s="91">
        <f t="shared" si="85"/>
        <v>0</v>
      </c>
      <c r="X194" s="81">
        <f t="shared" si="86"/>
        <v>0</v>
      </c>
      <c r="Y194" s="81">
        <f t="shared" si="97"/>
        <v>0</v>
      </c>
      <c r="Z194" s="81">
        <f t="shared" si="87"/>
        <v>1</v>
      </c>
      <c r="AA194" s="81">
        <f t="shared" si="88"/>
        <v>1</v>
      </c>
      <c r="AB194" s="82">
        <f t="shared" si="111"/>
        <v>0</v>
      </c>
      <c r="AC194" s="11">
        <f t="shared" si="112"/>
        <v>0</v>
      </c>
      <c r="AD194" s="81">
        <f t="shared" si="113"/>
        <v>0</v>
      </c>
      <c r="AE194" s="11">
        <f t="shared" si="89"/>
        <v>0</v>
      </c>
      <c r="AF194" s="11">
        <f t="shared" si="90"/>
        <v>0</v>
      </c>
      <c r="AG194" s="11">
        <f t="shared" si="98"/>
        <v>0</v>
      </c>
      <c r="AH194" s="81">
        <f t="shared" si="106"/>
        <v>0</v>
      </c>
      <c r="AI194" s="90">
        <f t="shared" si="107"/>
        <v>0</v>
      </c>
      <c r="AJ194" s="81">
        <f t="shared" si="91"/>
        <v>0</v>
      </c>
      <c r="AK194" s="117">
        <f t="shared" si="92"/>
        <v>0</v>
      </c>
      <c r="AL194" s="117">
        <f t="shared" si="93"/>
        <v>0</v>
      </c>
      <c r="AM194" s="57">
        <f>AK194*InputData!Q194</f>
        <v>0</v>
      </c>
      <c r="AN194" s="123">
        <f>AK194*LifeTable!G194*InputData!R194*EXP(-InputData!$BT$5*(B194-InputData!$B$1))</f>
        <v>0</v>
      </c>
      <c r="AO194" s="1026">
        <f>C194*(1-Q194)*LifeTable!G194</f>
        <v>0</v>
      </c>
      <c r="AP194" s="1027">
        <f>R194*LifeTable!G194</f>
        <v>0</v>
      </c>
      <c r="AQ194" s="1026">
        <f>T194*(1-AH194)*LifeTable!P194</f>
        <v>0</v>
      </c>
      <c r="AR194" s="708">
        <f>AI194*LifeTable!P194</f>
        <v>0</v>
      </c>
      <c r="AS194" s="1028">
        <f>(AQ194-AO194)*EXP(-InputData!$BT$6*(B194-InputData!$B$1))</f>
        <v>0</v>
      </c>
      <c r="AT194" s="58">
        <f>(AR194-AP194)*EXP(-InputData!$BT$6*(B194-InputData!$B$1))</f>
        <v>0</v>
      </c>
      <c r="AU194">
        <v>88</v>
      </c>
    </row>
    <row r="195" spans="1:47">
      <c r="A195" t="s">
        <v>14</v>
      </c>
      <c r="B195">
        <f t="shared" si="99"/>
        <v>186</v>
      </c>
      <c r="C195" s="80">
        <f>InputData!O195*InputData!BZ195</f>
        <v>0</v>
      </c>
      <c r="D195" s="81">
        <v>0</v>
      </c>
      <c r="E195" s="13">
        <f>InputData!P195*InputData!CE195</f>
        <v>0</v>
      </c>
      <c r="F195" s="90">
        <v>0</v>
      </c>
      <c r="G195" s="81">
        <f t="shared" si="78"/>
        <v>0</v>
      </c>
      <c r="H195" s="81">
        <f t="shared" si="94"/>
        <v>0</v>
      </c>
      <c r="I195" s="81">
        <f t="shared" si="79"/>
        <v>1</v>
      </c>
      <c r="J195" s="81">
        <f t="shared" si="80"/>
        <v>1</v>
      </c>
      <c r="K195" s="82">
        <f t="shared" si="108"/>
        <v>0</v>
      </c>
      <c r="L195" s="11">
        <f t="shared" si="109"/>
        <v>0</v>
      </c>
      <c r="M195" s="81">
        <f t="shared" si="110"/>
        <v>0</v>
      </c>
      <c r="N195" s="11">
        <f t="shared" si="81"/>
        <v>0</v>
      </c>
      <c r="O195" s="11">
        <f t="shared" si="82"/>
        <v>0</v>
      </c>
      <c r="P195" s="11">
        <f t="shared" si="95"/>
        <v>0</v>
      </c>
      <c r="Q195" s="81">
        <f t="shared" si="104"/>
        <v>0</v>
      </c>
      <c r="R195" s="90">
        <f t="shared" si="105"/>
        <v>0</v>
      </c>
      <c r="S195" s="120">
        <f>(Exposure!BL196-1)*InputData!CH195+1</f>
        <v>1</v>
      </c>
      <c r="T195" s="89">
        <f t="shared" si="96"/>
        <v>0</v>
      </c>
      <c r="U195" s="10">
        <f t="shared" si="83"/>
        <v>0</v>
      </c>
      <c r="V195" s="10">
        <f t="shared" si="84"/>
        <v>0</v>
      </c>
      <c r="W195" s="91">
        <f t="shared" si="85"/>
        <v>0</v>
      </c>
      <c r="X195" s="81">
        <f t="shared" si="86"/>
        <v>0</v>
      </c>
      <c r="Y195" s="81">
        <f t="shared" si="97"/>
        <v>0</v>
      </c>
      <c r="Z195" s="81">
        <f t="shared" si="87"/>
        <v>1</v>
      </c>
      <c r="AA195" s="81">
        <f t="shared" si="88"/>
        <v>1</v>
      </c>
      <c r="AB195" s="82">
        <f t="shared" si="111"/>
        <v>0</v>
      </c>
      <c r="AC195" s="11">
        <f t="shared" si="112"/>
        <v>0</v>
      </c>
      <c r="AD195" s="81">
        <f t="shared" si="113"/>
        <v>0</v>
      </c>
      <c r="AE195" s="11">
        <f t="shared" si="89"/>
        <v>0</v>
      </c>
      <c r="AF195" s="11">
        <f t="shared" si="90"/>
        <v>0</v>
      </c>
      <c r="AG195" s="11">
        <f t="shared" si="98"/>
        <v>0</v>
      </c>
      <c r="AH195" s="81">
        <f t="shared" si="106"/>
        <v>0</v>
      </c>
      <c r="AI195" s="90">
        <f t="shared" si="107"/>
        <v>0</v>
      </c>
      <c r="AJ195" s="81">
        <f t="shared" si="91"/>
        <v>0</v>
      </c>
      <c r="AK195" s="117">
        <f t="shared" si="92"/>
        <v>0</v>
      </c>
      <c r="AL195" s="117">
        <f t="shared" si="93"/>
        <v>0</v>
      </c>
      <c r="AM195" s="57">
        <f>AK195*InputData!Q195</f>
        <v>0</v>
      </c>
      <c r="AN195" s="123">
        <f>AK195*LifeTable!G195*InputData!R195*EXP(-InputData!$BT$5*(B195-InputData!$B$1))</f>
        <v>0</v>
      </c>
      <c r="AO195" s="1026">
        <f>C195*(1-Q195)*LifeTable!G195</f>
        <v>0</v>
      </c>
      <c r="AP195" s="1027">
        <f>R195*LifeTable!G195</f>
        <v>0</v>
      </c>
      <c r="AQ195" s="1026">
        <f>T195*(1-AH195)*LifeTable!P195</f>
        <v>0</v>
      </c>
      <c r="AR195" s="708">
        <f>AI195*LifeTable!P195</f>
        <v>0</v>
      </c>
      <c r="AS195" s="1028">
        <f>(AQ195-AO195)*EXP(-InputData!$BT$6*(B195-InputData!$B$1))</f>
        <v>0</v>
      </c>
      <c r="AT195" s="58">
        <f>(AR195-AP195)*EXP(-InputData!$BT$6*(B195-InputData!$B$1))</f>
        <v>0</v>
      </c>
      <c r="AU195">
        <v>89</v>
      </c>
    </row>
    <row r="196" spans="1:47">
      <c r="A196" t="s">
        <v>14</v>
      </c>
      <c r="B196">
        <f t="shared" si="99"/>
        <v>187</v>
      </c>
      <c r="C196" s="80">
        <f>InputData!O196*InputData!BZ196</f>
        <v>0</v>
      </c>
      <c r="D196" s="81">
        <v>0</v>
      </c>
      <c r="E196" s="13">
        <f>InputData!P196*InputData!CE196</f>
        <v>0</v>
      </c>
      <c r="F196" s="90">
        <v>0</v>
      </c>
      <c r="G196" s="81">
        <f t="shared" si="78"/>
        <v>0</v>
      </c>
      <c r="H196" s="81">
        <f t="shared" si="94"/>
        <v>0</v>
      </c>
      <c r="I196" s="81">
        <f t="shared" si="79"/>
        <v>1</v>
      </c>
      <c r="J196" s="81">
        <f t="shared" si="80"/>
        <v>1</v>
      </c>
      <c r="K196" s="82">
        <f t="shared" si="108"/>
        <v>0</v>
      </c>
      <c r="L196" s="11">
        <f t="shared" si="109"/>
        <v>0</v>
      </c>
      <c r="M196" s="81">
        <f t="shared" si="110"/>
        <v>0</v>
      </c>
      <c r="N196" s="11">
        <f t="shared" si="81"/>
        <v>0</v>
      </c>
      <c r="O196" s="11">
        <f t="shared" si="82"/>
        <v>0</v>
      </c>
      <c r="P196" s="11">
        <f t="shared" si="95"/>
        <v>0</v>
      </c>
      <c r="Q196" s="81">
        <f t="shared" si="104"/>
        <v>0</v>
      </c>
      <c r="R196" s="90">
        <f t="shared" si="105"/>
        <v>0</v>
      </c>
      <c r="S196" s="120">
        <f>(Exposure!BL197-1)*InputData!CH196+1</f>
        <v>1</v>
      </c>
      <c r="T196" s="89">
        <f t="shared" si="96"/>
        <v>0</v>
      </c>
      <c r="U196" s="10">
        <f t="shared" si="83"/>
        <v>0</v>
      </c>
      <c r="V196" s="10">
        <f t="shared" si="84"/>
        <v>0</v>
      </c>
      <c r="W196" s="91">
        <f t="shared" si="85"/>
        <v>0</v>
      </c>
      <c r="X196" s="81">
        <f t="shared" si="86"/>
        <v>0</v>
      </c>
      <c r="Y196" s="81">
        <f t="shared" si="97"/>
        <v>0</v>
      </c>
      <c r="Z196" s="81">
        <f t="shared" si="87"/>
        <v>1</v>
      </c>
      <c r="AA196" s="81">
        <f t="shared" si="88"/>
        <v>1</v>
      </c>
      <c r="AB196" s="82">
        <f t="shared" si="111"/>
        <v>0</v>
      </c>
      <c r="AC196" s="11">
        <f t="shared" si="112"/>
        <v>0</v>
      </c>
      <c r="AD196" s="81">
        <f t="shared" si="113"/>
        <v>0</v>
      </c>
      <c r="AE196" s="11">
        <f t="shared" si="89"/>
        <v>0</v>
      </c>
      <c r="AF196" s="11">
        <f t="shared" si="90"/>
        <v>0</v>
      </c>
      <c r="AG196" s="11">
        <f t="shared" si="98"/>
        <v>0</v>
      </c>
      <c r="AH196" s="81">
        <f t="shared" si="106"/>
        <v>0</v>
      </c>
      <c r="AI196" s="90">
        <f t="shared" si="107"/>
        <v>0</v>
      </c>
      <c r="AJ196" s="81">
        <f t="shared" si="91"/>
        <v>0</v>
      </c>
      <c r="AK196" s="117">
        <f t="shared" si="92"/>
        <v>0</v>
      </c>
      <c r="AL196" s="117">
        <f t="shared" si="93"/>
        <v>0</v>
      </c>
      <c r="AM196" s="57">
        <f>AK196*InputData!Q196</f>
        <v>0</v>
      </c>
      <c r="AN196" s="123">
        <f>AK196*LifeTable!G196*InputData!R196*EXP(-InputData!$BT$5*(B196-InputData!$B$1))</f>
        <v>0</v>
      </c>
      <c r="AO196" s="1026">
        <f>C196*(1-Q196)*LifeTable!G196</f>
        <v>0</v>
      </c>
      <c r="AP196" s="1027">
        <f>R196*LifeTable!G196</f>
        <v>0</v>
      </c>
      <c r="AQ196" s="1026">
        <f>T196*(1-AH196)*LifeTable!P196</f>
        <v>0</v>
      </c>
      <c r="AR196" s="708">
        <f>AI196*LifeTable!P196</f>
        <v>0</v>
      </c>
      <c r="AS196" s="1028">
        <f>(AQ196-AO196)*EXP(-InputData!$BT$6*(B196-InputData!$B$1))</f>
        <v>0</v>
      </c>
      <c r="AT196" s="58">
        <f>(AR196-AP196)*EXP(-InputData!$BT$6*(B196-InputData!$B$1))</f>
        <v>0</v>
      </c>
      <c r="AU196">
        <v>90</v>
      </c>
    </row>
    <row r="197" spans="1:47">
      <c r="A197" t="s">
        <v>14</v>
      </c>
      <c r="B197">
        <f t="shared" si="99"/>
        <v>188</v>
      </c>
      <c r="C197" s="80">
        <f>InputData!O197*InputData!BZ197</f>
        <v>0</v>
      </c>
      <c r="D197" s="81">
        <v>0</v>
      </c>
      <c r="E197" s="13">
        <f>InputData!P197*InputData!CE197</f>
        <v>0</v>
      </c>
      <c r="F197" s="90">
        <v>0</v>
      </c>
      <c r="G197" s="81">
        <f t="shared" ref="G197:G206" si="114">C197+D197+E197</f>
        <v>0</v>
      </c>
      <c r="H197" s="81">
        <f t="shared" si="94"/>
        <v>0</v>
      </c>
      <c r="I197" s="81">
        <f t="shared" ref="I197:I206" si="115">EXP(-(G197+H197)/2)</f>
        <v>1</v>
      </c>
      <c r="J197" s="81">
        <f t="shared" ref="J197:J206" si="116">EXP(-(G197-H197)/2)</f>
        <v>1</v>
      </c>
      <c r="K197" s="82">
        <f t="shared" si="108"/>
        <v>0</v>
      </c>
      <c r="L197" s="11">
        <f t="shared" si="109"/>
        <v>0</v>
      </c>
      <c r="M197" s="81">
        <f t="shared" si="110"/>
        <v>0</v>
      </c>
      <c r="N197" s="11">
        <f t="shared" ref="N197:N206" si="117">SUM(K197:M197)</f>
        <v>0</v>
      </c>
      <c r="O197" s="11">
        <f t="shared" ref="O197:O206" si="118">K197+L197</f>
        <v>0</v>
      </c>
      <c r="P197" s="11">
        <f t="shared" si="95"/>
        <v>0</v>
      </c>
      <c r="Q197" s="81">
        <f t="shared" si="104"/>
        <v>0</v>
      </c>
      <c r="R197" s="90">
        <f t="shared" si="105"/>
        <v>0</v>
      </c>
      <c r="S197" s="120">
        <f>(Exposure!BL198-1)*InputData!CH197+1</f>
        <v>1</v>
      </c>
      <c r="T197" s="89">
        <f t="shared" si="96"/>
        <v>0</v>
      </c>
      <c r="U197" s="10">
        <f t="shared" ref="U197:U206" si="119">D197</f>
        <v>0</v>
      </c>
      <c r="V197" s="10">
        <f t="shared" ref="V197:V206" si="120">E197</f>
        <v>0</v>
      </c>
      <c r="W197" s="91">
        <f t="shared" ref="W197:W206" si="121">F197</f>
        <v>0</v>
      </c>
      <c r="X197" s="81">
        <f t="shared" ref="X197:X206" si="122">T197+U197+V197</f>
        <v>0</v>
      </c>
      <c r="Y197" s="81">
        <f t="shared" si="97"/>
        <v>0</v>
      </c>
      <c r="Z197" s="81">
        <f t="shared" ref="Z197:Z206" si="123">EXP(-(X197+Y197)/2)</f>
        <v>1</v>
      </c>
      <c r="AA197" s="81">
        <f t="shared" ref="AA197:AA206" si="124">EXP(-(X197-Y197)/2)</f>
        <v>1</v>
      </c>
      <c r="AB197" s="82">
        <f t="shared" si="111"/>
        <v>0</v>
      </c>
      <c r="AC197" s="11">
        <f t="shared" si="112"/>
        <v>0</v>
      </c>
      <c r="AD197" s="81">
        <f t="shared" si="113"/>
        <v>0</v>
      </c>
      <c r="AE197" s="11">
        <f t="shared" ref="AE197:AE206" si="125">SUM(AB197:AD197)</f>
        <v>0</v>
      </c>
      <c r="AF197" s="11">
        <f t="shared" ref="AF197:AF206" si="126">AB197+AC197</f>
        <v>0</v>
      </c>
      <c r="AG197" s="11">
        <f t="shared" si="98"/>
        <v>0</v>
      </c>
      <c r="AH197" s="81">
        <f t="shared" si="106"/>
        <v>0</v>
      </c>
      <c r="AI197" s="90">
        <f t="shared" si="107"/>
        <v>0</v>
      </c>
      <c r="AJ197" s="81">
        <f t="shared" ref="AJ197:AJ206" si="127">T197-C197</f>
        <v>0</v>
      </c>
      <c r="AK197" s="117">
        <f t="shared" ref="AK197:AK206" si="128">(AH197-Q197)</f>
        <v>0</v>
      </c>
      <c r="AL197" s="117">
        <f t="shared" ref="AL197:AL206" si="129">(AI197-R197)</f>
        <v>0</v>
      </c>
      <c r="AM197" s="57">
        <f>AK197*InputData!Q197</f>
        <v>0</v>
      </c>
      <c r="AN197" s="123">
        <f>AK197*LifeTable!G197*InputData!R197*EXP(-InputData!$BT$5*(B197-InputData!$B$1))</f>
        <v>0</v>
      </c>
      <c r="AO197" s="1026">
        <f>C197*(1-Q197)*LifeTable!G197</f>
        <v>0</v>
      </c>
      <c r="AP197" s="1027">
        <f>R197*LifeTable!G197</f>
        <v>0</v>
      </c>
      <c r="AQ197" s="1026">
        <f>T197*(1-AH197)*LifeTable!P197</f>
        <v>0</v>
      </c>
      <c r="AR197" s="708">
        <f>AI197*LifeTable!P197</f>
        <v>0</v>
      </c>
      <c r="AS197" s="1028">
        <f>(AQ197-AO197)*EXP(-InputData!$BT$6*(B197-InputData!$B$1))</f>
        <v>0</v>
      </c>
      <c r="AT197" s="58">
        <f>(AR197-AP197)*EXP(-InputData!$BT$6*(B197-InputData!$B$1))</f>
        <v>0</v>
      </c>
      <c r="AU197">
        <v>91</v>
      </c>
    </row>
    <row r="198" spans="1:47">
      <c r="A198" t="s">
        <v>14</v>
      </c>
      <c r="B198">
        <f t="shared" si="99"/>
        <v>189</v>
      </c>
      <c r="C198" s="80">
        <f>InputData!O198*InputData!BZ198</f>
        <v>0</v>
      </c>
      <c r="D198" s="81">
        <v>0</v>
      </c>
      <c r="E198" s="13">
        <f>InputData!P198*InputData!CE198</f>
        <v>0</v>
      </c>
      <c r="F198" s="90">
        <v>0</v>
      </c>
      <c r="G198" s="81">
        <f t="shared" si="114"/>
        <v>0</v>
      </c>
      <c r="H198" s="81">
        <f t="shared" ref="H198:H206" si="130">SQRT((C198-E198)*(C198-E198))</f>
        <v>0</v>
      </c>
      <c r="I198" s="81">
        <f t="shared" si="115"/>
        <v>1</v>
      </c>
      <c r="J198" s="81">
        <f t="shared" si="116"/>
        <v>1</v>
      </c>
      <c r="K198" s="82">
        <f t="shared" si="108"/>
        <v>0</v>
      </c>
      <c r="L198" s="11">
        <f t="shared" si="109"/>
        <v>0</v>
      </c>
      <c r="M198" s="81">
        <f t="shared" si="110"/>
        <v>0</v>
      </c>
      <c r="N198" s="11">
        <f t="shared" si="117"/>
        <v>0</v>
      </c>
      <c r="O198" s="11">
        <f t="shared" si="118"/>
        <v>0</v>
      </c>
      <c r="P198" s="11">
        <f t="shared" ref="P198:P205" si="131">IF($B198=100,0,IF(O198&lt;&gt;O199,AVERAGE(O198:O199),O198))</f>
        <v>0</v>
      </c>
      <c r="Q198" s="81">
        <f t="shared" si="104"/>
        <v>0</v>
      </c>
      <c r="R198" s="90">
        <f t="shared" si="105"/>
        <v>0</v>
      </c>
      <c r="S198" s="120">
        <f>(Exposure!BL199-1)*InputData!CH198+1</f>
        <v>1</v>
      </c>
      <c r="T198" s="89">
        <f t="shared" ref="T198:T206" si="132">C198*S198</f>
        <v>0</v>
      </c>
      <c r="U198" s="10">
        <f t="shared" si="119"/>
        <v>0</v>
      </c>
      <c r="V198" s="10">
        <f t="shared" si="120"/>
        <v>0</v>
      </c>
      <c r="W198" s="91">
        <f t="shared" si="121"/>
        <v>0</v>
      </c>
      <c r="X198" s="81">
        <f t="shared" si="122"/>
        <v>0</v>
      </c>
      <c r="Y198" s="81">
        <f t="shared" ref="Y198:Y206" si="133">SQRT((T198-V198)*(T198-V198))</f>
        <v>0</v>
      </c>
      <c r="Z198" s="81">
        <f t="shared" si="123"/>
        <v>1</v>
      </c>
      <c r="AA198" s="81">
        <f t="shared" si="124"/>
        <v>1</v>
      </c>
      <c r="AB198" s="82">
        <f t="shared" si="111"/>
        <v>0</v>
      </c>
      <c r="AC198" s="11">
        <f t="shared" si="112"/>
        <v>0</v>
      </c>
      <c r="AD198" s="81">
        <f t="shared" si="113"/>
        <v>0</v>
      </c>
      <c r="AE198" s="11">
        <f t="shared" si="125"/>
        <v>0</v>
      </c>
      <c r="AF198" s="11">
        <f t="shared" si="126"/>
        <v>0</v>
      </c>
      <c r="AG198" s="11">
        <f t="shared" ref="AG198:AG205" si="134">IF($B198=100,0,IF(AF198&lt;&gt;AF199,AVERAGE(AF198:AF199),AF198))</f>
        <v>0</v>
      </c>
      <c r="AH198" s="81">
        <f t="shared" si="106"/>
        <v>0</v>
      </c>
      <c r="AI198" s="90">
        <f t="shared" si="107"/>
        <v>0</v>
      </c>
      <c r="AJ198" s="81">
        <f t="shared" si="127"/>
        <v>0</v>
      </c>
      <c r="AK198" s="117">
        <f t="shared" si="128"/>
        <v>0</v>
      </c>
      <c r="AL198" s="117">
        <f t="shared" si="129"/>
        <v>0</v>
      </c>
      <c r="AM198" s="57">
        <f>AK198*InputData!Q198</f>
        <v>0</v>
      </c>
      <c r="AN198" s="123">
        <f>AK198*LifeTable!G198*InputData!R198*EXP(-InputData!$BT$5*(B198-InputData!$B$1))</f>
        <v>0</v>
      </c>
      <c r="AO198" s="1026">
        <f>C198*(1-Q198)*LifeTable!G198</f>
        <v>0</v>
      </c>
      <c r="AP198" s="1027">
        <f>R198*LifeTable!G198</f>
        <v>0</v>
      </c>
      <c r="AQ198" s="1026">
        <f>T198*(1-AH198)*LifeTable!P198</f>
        <v>0</v>
      </c>
      <c r="AR198" s="708">
        <f>AI198*LifeTable!P198</f>
        <v>0</v>
      </c>
      <c r="AS198" s="1028">
        <f>(AQ198-AO198)*EXP(-InputData!$BT$6*(B198-InputData!$B$1))</f>
        <v>0</v>
      </c>
      <c r="AT198" s="58">
        <f>(AR198-AP198)*EXP(-InputData!$BT$6*(B198-InputData!$B$1))</f>
        <v>0</v>
      </c>
      <c r="AU198">
        <v>92</v>
      </c>
    </row>
    <row r="199" spans="1:47">
      <c r="A199" t="s">
        <v>14</v>
      </c>
      <c r="B199">
        <f t="shared" ref="B199:B206" si="135">B198+1</f>
        <v>190</v>
      </c>
      <c r="C199" s="80">
        <f>InputData!O199*InputData!BZ199</f>
        <v>0</v>
      </c>
      <c r="D199" s="81">
        <v>0</v>
      </c>
      <c r="E199" s="13">
        <f>InputData!P199*InputData!CE199</f>
        <v>0</v>
      </c>
      <c r="F199" s="90">
        <v>0</v>
      </c>
      <c r="G199" s="81">
        <f t="shared" si="114"/>
        <v>0</v>
      </c>
      <c r="H199" s="81">
        <f t="shared" si="130"/>
        <v>0</v>
      </c>
      <c r="I199" s="81">
        <f t="shared" si="115"/>
        <v>1</v>
      </c>
      <c r="J199" s="81">
        <f t="shared" si="116"/>
        <v>1</v>
      </c>
      <c r="K199" s="82">
        <f t="shared" si="108"/>
        <v>0</v>
      </c>
      <c r="L199" s="11">
        <f t="shared" si="109"/>
        <v>0</v>
      </c>
      <c r="M199" s="81">
        <f t="shared" si="110"/>
        <v>0</v>
      </c>
      <c r="N199" s="11">
        <f t="shared" si="117"/>
        <v>0</v>
      </c>
      <c r="O199" s="11">
        <f t="shared" si="118"/>
        <v>0</v>
      </c>
      <c r="P199" s="11">
        <f t="shared" si="131"/>
        <v>0</v>
      </c>
      <c r="Q199" s="81">
        <f t="shared" si="104"/>
        <v>0</v>
      </c>
      <c r="R199" s="90">
        <f t="shared" si="105"/>
        <v>0</v>
      </c>
      <c r="S199" s="120">
        <f>(Exposure!BL200-1)*InputData!CH199+1</f>
        <v>1</v>
      </c>
      <c r="T199" s="89">
        <f t="shared" si="132"/>
        <v>0</v>
      </c>
      <c r="U199" s="10">
        <f t="shared" si="119"/>
        <v>0</v>
      </c>
      <c r="V199" s="10">
        <f t="shared" si="120"/>
        <v>0</v>
      </c>
      <c r="W199" s="91">
        <f t="shared" si="121"/>
        <v>0</v>
      </c>
      <c r="X199" s="81">
        <f t="shared" si="122"/>
        <v>0</v>
      </c>
      <c r="Y199" s="81">
        <f t="shared" si="133"/>
        <v>0</v>
      </c>
      <c r="Z199" s="81">
        <f t="shared" si="123"/>
        <v>1</v>
      </c>
      <c r="AA199" s="81">
        <f t="shared" si="124"/>
        <v>1</v>
      </c>
      <c r="AB199" s="82">
        <f t="shared" si="111"/>
        <v>0</v>
      </c>
      <c r="AC199" s="11">
        <f t="shared" si="112"/>
        <v>0</v>
      </c>
      <c r="AD199" s="81">
        <f t="shared" si="113"/>
        <v>0</v>
      </c>
      <c r="AE199" s="11">
        <f t="shared" si="125"/>
        <v>0</v>
      </c>
      <c r="AF199" s="11">
        <f t="shared" si="126"/>
        <v>0</v>
      </c>
      <c r="AG199" s="11">
        <f t="shared" si="134"/>
        <v>0</v>
      </c>
      <c r="AH199" s="81">
        <f t="shared" si="106"/>
        <v>0</v>
      </c>
      <c r="AI199" s="90">
        <f t="shared" si="107"/>
        <v>0</v>
      </c>
      <c r="AJ199" s="81">
        <f t="shared" si="127"/>
        <v>0</v>
      </c>
      <c r="AK199" s="117">
        <f t="shared" si="128"/>
        <v>0</v>
      </c>
      <c r="AL199" s="117">
        <f t="shared" si="129"/>
        <v>0</v>
      </c>
      <c r="AM199" s="57">
        <f>AK199*InputData!Q199</f>
        <v>0</v>
      </c>
      <c r="AN199" s="123">
        <f>AK199*LifeTable!G199*InputData!R199*EXP(-InputData!$BT$5*(B199-InputData!$B$1))</f>
        <v>0</v>
      </c>
      <c r="AO199" s="1026">
        <f>C199*(1-Q199)*LifeTable!G199</f>
        <v>0</v>
      </c>
      <c r="AP199" s="1027">
        <f>R199*LifeTable!G199</f>
        <v>0</v>
      </c>
      <c r="AQ199" s="1026">
        <f>T199*(1-AH199)*LifeTable!P199</f>
        <v>0</v>
      </c>
      <c r="AR199" s="708">
        <f>AI199*LifeTable!P199</f>
        <v>0</v>
      </c>
      <c r="AS199" s="1028">
        <f>(AQ199-AO199)*EXP(-InputData!$BT$6*(B199-InputData!$B$1))</f>
        <v>0</v>
      </c>
      <c r="AT199" s="58">
        <f>(AR199-AP199)*EXP(-InputData!$BT$6*(B199-InputData!$B$1))</f>
        <v>0</v>
      </c>
      <c r="AU199">
        <v>93</v>
      </c>
    </row>
    <row r="200" spans="1:47">
      <c r="A200" t="s">
        <v>14</v>
      </c>
      <c r="B200">
        <f t="shared" si="135"/>
        <v>191</v>
      </c>
      <c r="C200" s="80">
        <f>InputData!O200*InputData!BZ200</f>
        <v>0</v>
      </c>
      <c r="D200" s="81">
        <v>0</v>
      </c>
      <c r="E200" s="13">
        <f>InputData!P200*InputData!CE200</f>
        <v>0</v>
      </c>
      <c r="F200" s="90">
        <v>0</v>
      </c>
      <c r="G200" s="81">
        <f t="shared" si="114"/>
        <v>0</v>
      </c>
      <c r="H200" s="81">
        <f t="shared" si="130"/>
        <v>0</v>
      </c>
      <c r="I200" s="81">
        <f t="shared" si="115"/>
        <v>1</v>
      </c>
      <c r="J200" s="81">
        <f t="shared" si="116"/>
        <v>1</v>
      </c>
      <c r="K200" s="82">
        <f t="shared" si="108"/>
        <v>0</v>
      </c>
      <c r="L200" s="11">
        <f t="shared" si="109"/>
        <v>0</v>
      </c>
      <c r="M200" s="81">
        <f t="shared" si="110"/>
        <v>0</v>
      </c>
      <c r="N200" s="11">
        <f t="shared" si="117"/>
        <v>0</v>
      </c>
      <c r="O200" s="11">
        <f t="shared" si="118"/>
        <v>0</v>
      </c>
      <c r="P200" s="11">
        <f t="shared" si="131"/>
        <v>0</v>
      </c>
      <c r="Q200" s="81">
        <f t="shared" si="104"/>
        <v>0</v>
      </c>
      <c r="R200" s="90">
        <f t="shared" si="105"/>
        <v>0</v>
      </c>
      <c r="S200" s="120">
        <f>(Exposure!BL201-1)*InputData!CH200+1</f>
        <v>1</v>
      </c>
      <c r="T200" s="89">
        <f t="shared" si="132"/>
        <v>0</v>
      </c>
      <c r="U200" s="10">
        <f t="shared" si="119"/>
        <v>0</v>
      </c>
      <c r="V200" s="10">
        <f t="shared" si="120"/>
        <v>0</v>
      </c>
      <c r="W200" s="91">
        <f t="shared" si="121"/>
        <v>0</v>
      </c>
      <c r="X200" s="81">
        <f t="shared" si="122"/>
        <v>0</v>
      </c>
      <c r="Y200" s="81">
        <f t="shared" si="133"/>
        <v>0</v>
      </c>
      <c r="Z200" s="81">
        <f t="shared" si="123"/>
        <v>1</v>
      </c>
      <c r="AA200" s="81">
        <f t="shared" si="124"/>
        <v>1</v>
      </c>
      <c r="AB200" s="82">
        <f t="shared" si="111"/>
        <v>0</v>
      </c>
      <c r="AC200" s="11">
        <f t="shared" si="112"/>
        <v>0</v>
      </c>
      <c r="AD200" s="81">
        <f t="shared" si="113"/>
        <v>0</v>
      </c>
      <c r="AE200" s="11">
        <f t="shared" si="125"/>
        <v>0</v>
      </c>
      <c r="AF200" s="11">
        <f t="shared" si="126"/>
        <v>0</v>
      </c>
      <c r="AG200" s="11">
        <f t="shared" si="134"/>
        <v>0</v>
      </c>
      <c r="AH200" s="81">
        <f t="shared" si="106"/>
        <v>0</v>
      </c>
      <c r="AI200" s="90">
        <f t="shared" si="107"/>
        <v>0</v>
      </c>
      <c r="AJ200" s="81">
        <f t="shared" si="127"/>
        <v>0</v>
      </c>
      <c r="AK200" s="117">
        <f t="shared" si="128"/>
        <v>0</v>
      </c>
      <c r="AL200" s="117">
        <f t="shared" si="129"/>
        <v>0</v>
      </c>
      <c r="AM200" s="57">
        <f>AK200*InputData!Q200</f>
        <v>0</v>
      </c>
      <c r="AN200" s="123">
        <f>AK200*LifeTable!G200*InputData!R200*EXP(-InputData!$BT$5*(B200-InputData!$B$1))</f>
        <v>0</v>
      </c>
      <c r="AO200" s="1026">
        <f>C200*(1-Q200)*LifeTable!G200</f>
        <v>0</v>
      </c>
      <c r="AP200" s="1027">
        <f>R200*LifeTable!G200</f>
        <v>0</v>
      </c>
      <c r="AQ200" s="1026">
        <f>T200*(1-AH200)*LifeTable!P200</f>
        <v>0</v>
      </c>
      <c r="AR200" s="708">
        <f>AI200*LifeTable!P200</f>
        <v>0</v>
      </c>
      <c r="AS200" s="1028">
        <f>(AQ200-AO200)*EXP(-InputData!$BT$6*(B200-InputData!$B$1))</f>
        <v>0</v>
      </c>
      <c r="AT200" s="58">
        <f>(AR200-AP200)*EXP(-InputData!$BT$6*(B200-InputData!$B$1))</f>
        <v>0</v>
      </c>
      <c r="AU200">
        <v>94</v>
      </c>
    </row>
    <row r="201" spans="1:47">
      <c r="A201" t="s">
        <v>14</v>
      </c>
      <c r="B201">
        <f t="shared" si="135"/>
        <v>192</v>
      </c>
      <c r="C201" s="80">
        <f>InputData!O201*InputData!BZ201</f>
        <v>0</v>
      </c>
      <c r="D201" s="81">
        <v>0</v>
      </c>
      <c r="E201" s="13">
        <f>InputData!P201*InputData!CE201</f>
        <v>0</v>
      </c>
      <c r="F201" s="90">
        <v>0</v>
      </c>
      <c r="G201" s="81">
        <f t="shared" si="114"/>
        <v>0</v>
      </c>
      <c r="H201" s="81">
        <f t="shared" si="130"/>
        <v>0</v>
      </c>
      <c r="I201" s="81">
        <f t="shared" si="115"/>
        <v>1</v>
      </c>
      <c r="J201" s="81">
        <f t="shared" si="116"/>
        <v>1</v>
      </c>
      <c r="K201" s="82">
        <f t="shared" si="108"/>
        <v>0</v>
      </c>
      <c r="L201" s="11">
        <f t="shared" si="109"/>
        <v>0</v>
      </c>
      <c r="M201" s="81">
        <f t="shared" si="110"/>
        <v>0</v>
      </c>
      <c r="N201" s="11">
        <f t="shared" si="117"/>
        <v>0</v>
      </c>
      <c r="O201" s="11">
        <f t="shared" si="118"/>
        <v>0</v>
      </c>
      <c r="P201" s="11">
        <f t="shared" si="131"/>
        <v>0</v>
      </c>
      <c r="Q201" s="81">
        <f t="shared" si="104"/>
        <v>0</v>
      </c>
      <c r="R201" s="90">
        <f t="shared" si="105"/>
        <v>0</v>
      </c>
      <c r="S201" s="120">
        <f>(Exposure!BL202-1)*InputData!CH201+1</f>
        <v>1</v>
      </c>
      <c r="T201" s="89">
        <f t="shared" si="132"/>
        <v>0</v>
      </c>
      <c r="U201" s="10">
        <f t="shared" si="119"/>
        <v>0</v>
      </c>
      <c r="V201" s="10">
        <f t="shared" si="120"/>
        <v>0</v>
      </c>
      <c r="W201" s="91">
        <f t="shared" si="121"/>
        <v>0</v>
      </c>
      <c r="X201" s="81">
        <f t="shared" si="122"/>
        <v>0</v>
      </c>
      <c r="Y201" s="81">
        <f t="shared" si="133"/>
        <v>0</v>
      </c>
      <c r="Z201" s="81">
        <f t="shared" si="123"/>
        <v>1</v>
      </c>
      <c r="AA201" s="81">
        <f t="shared" si="124"/>
        <v>1</v>
      </c>
      <c r="AB201" s="82">
        <f t="shared" si="111"/>
        <v>0</v>
      </c>
      <c r="AC201" s="11">
        <f t="shared" si="112"/>
        <v>0</v>
      </c>
      <c r="AD201" s="81">
        <f t="shared" si="113"/>
        <v>0</v>
      </c>
      <c r="AE201" s="11">
        <f t="shared" si="125"/>
        <v>0</v>
      </c>
      <c r="AF201" s="11">
        <f t="shared" si="126"/>
        <v>0</v>
      </c>
      <c r="AG201" s="11">
        <f t="shared" si="134"/>
        <v>0</v>
      </c>
      <c r="AH201" s="81">
        <f t="shared" si="106"/>
        <v>0</v>
      </c>
      <c r="AI201" s="90">
        <f t="shared" si="107"/>
        <v>0</v>
      </c>
      <c r="AJ201" s="81">
        <f t="shared" si="127"/>
        <v>0</v>
      </c>
      <c r="AK201" s="117">
        <f t="shared" si="128"/>
        <v>0</v>
      </c>
      <c r="AL201" s="117">
        <f t="shared" si="129"/>
        <v>0</v>
      </c>
      <c r="AM201" s="57">
        <f>AK201*InputData!Q201</f>
        <v>0</v>
      </c>
      <c r="AN201" s="123">
        <f>AK201*LifeTable!G201*InputData!R201*EXP(-InputData!$BT$5*(B201-InputData!$B$1))</f>
        <v>0</v>
      </c>
      <c r="AO201" s="1026">
        <f>C201*(1-Q201)*LifeTable!G201</f>
        <v>0</v>
      </c>
      <c r="AP201" s="1027">
        <f>R201*LifeTable!G201</f>
        <v>0</v>
      </c>
      <c r="AQ201" s="1026">
        <f>T201*(1-AH201)*LifeTable!P201</f>
        <v>0</v>
      </c>
      <c r="AR201" s="708">
        <f>AI201*LifeTable!P201</f>
        <v>0</v>
      </c>
      <c r="AS201" s="1028">
        <f>(AQ201-AO201)*EXP(-InputData!$BT$6*(B201-InputData!$B$1))</f>
        <v>0</v>
      </c>
      <c r="AT201" s="58">
        <f>(AR201-AP201)*EXP(-InputData!$BT$6*(B201-InputData!$B$1))</f>
        <v>0</v>
      </c>
      <c r="AU201">
        <v>95</v>
      </c>
    </row>
    <row r="202" spans="1:47">
      <c r="A202" t="s">
        <v>14</v>
      </c>
      <c r="B202">
        <f t="shared" si="135"/>
        <v>193</v>
      </c>
      <c r="C202" s="80">
        <f>InputData!O202*InputData!BZ202</f>
        <v>0</v>
      </c>
      <c r="D202" s="81">
        <v>0</v>
      </c>
      <c r="E202" s="13">
        <f>InputData!P202*InputData!CE202</f>
        <v>0</v>
      </c>
      <c r="F202" s="90">
        <v>0</v>
      </c>
      <c r="G202" s="81">
        <f t="shared" si="114"/>
        <v>0</v>
      </c>
      <c r="H202" s="81">
        <f t="shared" si="130"/>
        <v>0</v>
      </c>
      <c r="I202" s="81">
        <f t="shared" si="115"/>
        <v>1</v>
      </c>
      <c r="J202" s="81">
        <f t="shared" si="116"/>
        <v>1</v>
      </c>
      <c r="K202" s="82">
        <f t="shared" si="108"/>
        <v>0</v>
      </c>
      <c r="L202" s="11">
        <f t="shared" si="109"/>
        <v>0</v>
      </c>
      <c r="M202" s="81">
        <f t="shared" si="110"/>
        <v>0</v>
      </c>
      <c r="N202" s="11">
        <f t="shared" si="117"/>
        <v>0</v>
      </c>
      <c r="O202" s="11">
        <f t="shared" si="118"/>
        <v>0</v>
      </c>
      <c r="P202" s="11">
        <f t="shared" si="131"/>
        <v>0</v>
      </c>
      <c r="Q202" s="81">
        <f>IF(ISERROR(0.5*(L202+L203)/P202),0,0.5*(L202+L203)/P202)</f>
        <v>0</v>
      </c>
      <c r="R202" s="90">
        <f t="shared" si="105"/>
        <v>0</v>
      </c>
      <c r="S202" s="120">
        <f>(Exposure!BL203-1)*InputData!CH202+1</f>
        <v>1</v>
      </c>
      <c r="T202" s="89">
        <f t="shared" si="132"/>
        <v>0</v>
      </c>
      <c r="U202" s="10">
        <f t="shared" si="119"/>
        <v>0</v>
      </c>
      <c r="V202" s="10">
        <f t="shared" si="120"/>
        <v>0</v>
      </c>
      <c r="W202" s="91">
        <f t="shared" si="121"/>
        <v>0</v>
      </c>
      <c r="X202" s="81">
        <f t="shared" si="122"/>
        <v>0</v>
      </c>
      <c r="Y202" s="81">
        <f t="shared" si="133"/>
        <v>0</v>
      </c>
      <c r="Z202" s="81">
        <f t="shared" si="123"/>
        <v>1</v>
      </c>
      <c r="AA202" s="81">
        <f t="shared" si="124"/>
        <v>1</v>
      </c>
      <c r="AB202" s="82">
        <f t="shared" si="111"/>
        <v>0</v>
      </c>
      <c r="AC202" s="11">
        <f t="shared" si="112"/>
        <v>0</v>
      </c>
      <c r="AD202" s="81">
        <f t="shared" si="113"/>
        <v>0</v>
      </c>
      <c r="AE202" s="11">
        <f t="shared" si="125"/>
        <v>0</v>
      </c>
      <c r="AF202" s="11">
        <f t="shared" si="126"/>
        <v>0</v>
      </c>
      <c r="AG202" s="11">
        <f t="shared" si="134"/>
        <v>0</v>
      </c>
      <c r="AH202" s="81">
        <f>IF(ISERROR(0.5*(AC202+AC203)/AG202),0,0.5*(AC202+AC203)/AG202)</f>
        <v>0</v>
      </c>
      <c r="AI202" s="90">
        <f t="shared" si="107"/>
        <v>0</v>
      </c>
      <c r="AJ202" s="81">
        <f t="shared" si="127"/>
        <v>0</v>
      </c>
      <c r="AK202" s="117">
        <f t="shared" si="128"/>
        <v>0</v>
      </c>
      <c r="AL202" s="117">
        <f t="shared" si="129"/>
        <v>0</v>
      </c>
      <c r="AM202" s="57">
        <f>AK202*InputData!Q202</f>
        <v>0</v>
      </c>
      <c r="AN202" s="123">
        <f>AK202*LifeTable!G202*InputData!R202*EXP(-InputData!$BT$5*(B202-InputData!$B$1))</f>
        <v>0</v>
      </c>
      <c r="AO202" s="1026">
        <f>C202*(1-Q202)*LifeTable!G202</f>
        <v>0</v>
      </c>
      <c r="AP202" s="1027">
        <f>R202*LifeTable!G202</f>
        <v>0</v>
      </c>
      <c r="AQ202" s="1026">
        <f>T202*(1-AH202)*LifeTable!P202</f>
        <v>0</v>
      </c>
      <c r="AR202" s="708">
        <f>AI202*LifeTable!P202</f>
        <v>0</v>
      </c>
      <c r="AS202" s="1028">
        <f>(AQ202-AO202)*EXP(-InputData!$BT$6*(B202-InputData!$B$1))</f>
        <v>0</v>
      </c>
      <c r="AT202" s="58">
        <f>(AR202-AP202)*EXP(-InputData!$BT$6*(B202-InputData!$B$1))</f>
        <v>0</v>
      </c>
      <c r="AU202">
        <v>96</v>
      </c>
    </row>
    <row r="203" spans="1:47">
      <c r="A203" t="s">
        <v>14</v>
      </c>
      <c r="B203">
        <f t="shared" si="135"/>
        <v>194</v>
      </c>
      <c r="C203" s="80">
        <f>InputData!O203*InputData!BZ203</f>
        <v>0</v>
      </c>
      <c r="D203" s="81">
        <v>0</v>
      </c>
      <c r="E203" s="13">
        <f>InputData!P203*InputData!CE203</f>
        <v>0</v>
      </c>
      <c r="F203" s="90">
        <v>0</v>
      </c>
      <c r="G203" s="81">
        <f t="shared" si="114"/>
        <v>0</v>
      </c>
      <c r="H203" s="81">
        <f t="shared" si="130"/>
        <v>0</v>
      </c>
      <c r="I203" s="81">
        <f t="shared" si="115"/>
        <v>1</v>
      </c>
      <c r="J203" s="81">
        <f t="shared" si="116"/>
        <v>1</v>
      </c>
      <c r="K203" s="82">
        <f t="shared" si="108"/>
        <v>0</v>
      </c>
      <c r="L203" s="11">
        <f t="shared" si="109"/>
        <v>0</v>
      </c>
      <c r="M203" s="81">
        <f t="shared" si="110"/>
        <v>0</v>
      </c>
      <c r="N203" s="11">
        <f t="shared" si="117"/>
        <v>0</v>
      </c>
      <c r="O203" s="11">
        <f t="shared" si="118"/>
        <v>0</v>
      </c>
      <c r="P203" s="11">
        <f t="shared" si="131"/>
        <v>0</v>
      </c>
      <c r="Q203" s="81">
        <f>IF(ISERROR(0.5*(L203+L204)/P203),0,0.5*(L203+L204)/P203)</f>
        <v>0</v>
      </c>
      <c r="R203" s="90">
        <f t="shared" si="105"/>
        <v>0</v>
      </c>
      <c r="S203" s="120">
        <f>(Exposure!BL204-1)*InputData!CH203+1</f>
        <v>1</v>
      </c>
      <c r="T203" s="89">
        <f t="shared" si="132"/>
        <v>0</v>
      </c>
      <c r="U203" s="10">
        <f t="shared" si="119"/>
        <v>0</v>
      </c>
      <c r="V203" s="10">
        <f t="shared" si="120"/>
        <v>0</v>
      </c>
      <c r="W203" s="91">
        <f t="shared" si="121"/>
        <v>0</v>
      </c>
      <c r="X203" s="81">
        <f t="shared" si="122"/>
        <v>0</v>
      </c>
      <c r="Y203" s="81">
        <f t="shared" si="133"/>
        <v>0</v>
      </c>
      <c r="Z203" s="81">
        <f t="shared" si="123"/>
        <v>1</v>
      </c>
      <c r="AA203" s="81">
        <f t="shared" si="124"/>
        <v>1</v>
      </c>
      <c r="AB203" s="82">
        <f t="shared" si="111"/>
        <v>0</v>
      </c>
      <c r="AC203" s="11">
        <f t="shared" si="112"/>
        <v>0</v>
      </c>
      <c r="AD203" s="81">
        <f t="shared" si="113"/>
        <v>0</v>
      </c>
      <c r="AE203" s="11">
        <f t="shared" si="125"/>
        <v>0</v>
      </c>
      <c r="AF203" s="11">
        <f t="shared" si="126"/>
        <v>0</v>
      </c>
      <c r="AG203" s="11">
        <f t="shared" si="134"/>
        <v>0</v>
      </c>
      <c r="AH203" s="81">
        <f>IF(ISERROR(0.5*(AC203+AC204)/AG203),0,0.5*(AC203+AC204)/AG203)</f>
        <v>0</v>
      </c>
      <c r="AI203" s="90">
        <f t="shared" si="107"/>
        <v>0</v>
      </c>
      <c r="AJ203" s="81">
        <f t="shared" si="127"/>
        <v>0</v>
      </c>
      <c r="AK203" s="117">
        <f t="shared" si="128"/>
        <v>0</v>
      </c>
      <c r="AL203" s="117">
        <f t="shared" si="129"/>
        <v>0</v>
      </c>
      <c r="AM203" s="57">
        <f>AK203*InputData!Q203</f>
        <v>0</v>
      </c>
      <c r="AN203" s="123">
        <f>AK203*LifeTable!G203*InputData!R203*EXP(-InputData!$BT$5*(B203-InputData!$B$1))</f>
        <v>0</v>
      </c>
      <c r="AO203" s="1026">
        <f>C203*(1-Q203)*LifeTable!G203</f>
        <v>0</v>
      </c>
      <c r="AP203" s="1027">
        <f>R203*LifeTable!G203</f>
        <v>0</v>
      </c>
      <c r="AQ203" s="1026">
        <f>T203*(1-AH203)*LifeTable!P203</f>
        <v>0</v>
      </c>
      <c r="AR203" s="708">
        <f>AI203*LifeTable!P203</f>
        <v>0</v>
      </c>
      <c r="AS203" s="1028">
        <f>(AQ203-AO203)*EXP(-InputData!$BT$6*(B203-InputData!$B$1))</f>
        <v>0</v>
      </c>
      <c r="AT203" s="58">
        <f>(AR203-AP203)*EXP(-InputData!$BT$6*(B203-InputData!$B$1))</f>
        <v>0</v>
      </c>
      <c r="AU203">
        <v>97</v>
      </c>
    </row>
    <row r="204" spans="1:47">
      <c r="A204" t="s">
        <v>14</v>
      </c>
      <c r="B204">
        <f t="shared" si="135"/>
        <v>195</v>
      </c>
      <c r="C204" s="80">
        <f>InputData!O204*InputData!BZ204</f>
        <v>0</v>
      </c>
      <c r="D204" s="81">
        <v>0</v>
      </c>
      <c r="E204" s="13">
        <f>InputData!P204*InputData!CE204</f>
        <v>0</v>
      </c>
      <c r="F204" s="90">
        <v>0</v>
      </c>
      <c r="G204" s="81">
        <f t="shared" si="114"/>
        <v>0</v>
      </c>
      <c r="H204" s="81">
        <f t="shared" si="130"/>
        <v>0</v>
      </c>
      <c r="I204" s="81">
        <f t="shared" si="115"/>
        <v>1</v>
      </c>
      <c r="J204" s="81">
        <f t="shared" si="116"/>
        <v>1</v>
      </c>
      <c r="K204" s="82">
        <f t="shared" si="108"/>
        <v>0</v>
      </c>
      <c r="L204" s="11">
        <f t="shared" si="109"/>
        <v>0</v>
      </c>
      <c r="M204" s="81">
        <f t="shared" si="110"/>
        <v>0</v>
      </c>
      <c r="N204" s="11">
        <f t="shared" si="117"/>
        <v>0</v>
      </c>
      <c r="O204" s="11">
        <f t="shared" si="118"/>
        <v>0</v>
      </c>
      <c r="P204" s="11">
        <f t="shared" si="131"/>
        <v>0</v>
      </c>
      <c r="Q204" s="81">
        <f>IF(ISERROR(0.5*(L204+L205)/P204),0,0.5*(L204+L205)/P204)</f>
        <v>0</v>
      </c>
      <c r="R204" s="90">
        <f t="shared" si="105"/>
        <v>0</v>
      </c>
      <c r="S204" s="120">
        <f>(Exposure!BL205-1)*InputData!CH204+1</f>
        <v>1</v>
      </c>
      <c r="T204" s="89">
        <f t="shared" si="132"/>
        <v>0</v>
      </c>
      <c r="U204" s="10">
        <f t="shared" si="119"/>
        <v>0</v>
      </c>
      <c r="V204" s="10">
        <f t="shared" si="120"/>
        <v>0</v>
      </c>
      <c r="W204" s="91">
        <f t="shared" si="121"/>
        <v>0</v>
      </c>
      <c r="X204" s="81">
        <f t="shared" si="122"/>
        <v>0</v>
      </c>
      <c r="Y204" s="81">
        <f t="shared" si="133"/>
        <v>0</v>
      </c>
      <c r="Z204" s="81">
        <f t="shared" si="123"/>
        <v>1</v>
      </c>
      <c r="AA204" s="81">
        <f t="shared" si="124"/>
        <v>1</v>
      </c>
      <c r="AB204" s="82">
        <f t="shared" si="111"/>
        <v>0</v>
      </c>
      <c r="AC204" s="11">
        <f t="shared" si="112"/>
        <v>0</v>
      </c>
      <c r="AD204" s="81">
        <f t="shared" si="113"/>
        <v>0</v>
      </c>
      <c r="AE204" s="11">
        <f t="shared" si="125"/>
        <v>0</v>
      </c>
      <c r="AF204" s="11">
        <f t="shared" si="126"/>
        <v>0</v>
      </c>
      <c r="AG204" s="11">
        <f t="shared" si="134"/>
        <v>0</v>
      </c>
      <c r="AH204" s="81">
        <f>IF(ISERROR(0.5*(AC204+AC205)/AG204),0,0.5*(AC204+AC205)/AG204)</f>
        <v>0</v>
      </c>
      <c r="AI204" s="90">
        <f t="shared" si="107"/>
        <v>0</v>
      </c>
      <c r="AJ204" s="81">
        <f t="shared" si="127"/>
        <v>0</v>
      </c>
      <c r="AK204" s="117">
        <f t="shared" si="128"/>
        <v>0</v>
      </c>
      <c r="AL204" s="117">
        <f t="shared" si="129"/>
        <v>0</v>
      </c>
      <c r="AM204" s="57">
        <f>AK204*InputData!Q204</f>
        <v>0</v>
      </c>
      <c r="AN204" s="123">
        <f>AK204*LifeTable!G204*InputData!R204*EXP(-InputData!$BT$5*(B204-InputData!$B$1))</f>
        <v>0</v>
      </c>
      <c r="AO204" s="1026">
        <f>C204*(1-Q204)*LifeTable!G204</f>
        <v>0</v>
      </c>
      <c r="AP204" s="1027">
        <f>R204*LifeTable!G204</f>
        <v>0</v>
      </c>
      <c r="AQ204" s="1026">
        <f>T204*(1-AH204)*LifeTable!P204</f>
        <v>0</v>
      </c>
      <c r="AR204" s="708">
        <f>AI204*LifeTable!P204</f>
        <v>0</v>
      </c>
      <c r="AS204" s="1028">
        <f>(AQ204-AO204)*EXP(-InputData!$BT$6*(B204-InputData!$B$1))</f>
        <v>0</v>
      </c>
      <c r="AT204" s="58">
        <f>(AR204-AP204)*EXP(-InputData!$BT$6*(B204-InputData!$B$1))</f>
        <v>0</v>
      </c>
      <c r="AU204">
        <v>98</v>
      </c>
    </row>
    <row r="205" spans="1:47">
      <c r="A205" t="s">
        <v>14</v>
      </c>
      <c r="B205">
        <f t="shared" si="135"/>
        <v>196</v>
      </c>
      <c r="C205" s="80">
        <f>InputData!O205*InputData!BZ205</f>
        <v>0</v>
      </c>
      <c r="D205" s="81">
        <v>0</v>
      </c>
      <c r="E205" s="13">
        <f>InputData!P205*InputData!CE205</f>
        <v>0</v>
      </c>
      <c r="F205" s="90">
        <v>0</v>
      </c>
      <c r="G205" s="81">
        <f t="shared" si="114"/>
        <v>0</v>
      </c>
      <c r="H205" s="81">
        <f t="shared" si="130"/>
        <v>0</v>
      </c>
      <c r="I205" s="81">
        <f t="shared" si="115"/>
        <v>1</v>
      </c>
      <c r="J205" s="81">
        <f t="shared" si="116"/>
        <v>1</v>
      </c>
      <c r="K205" s="82">
        <f t="shared" si="108"/>
        <v>0</v>
      </c>
      <c r="L205" s="11">
        <f t="shared" si="109"/>
        <v>0</v>
      </c>
      <c r="M205" s="81">
        <f t="shared" si="110"/>
        <v>0</v>
      </c>
      <c r="N205" s="11">
        <f t="shared" si="117"/>
        <v>0</v>
      </c>
      <c r="O205" s="11">
        <f t="shared" si="118"/>
        <v>0</v>
      </c>
      <c r="P205" s="11">
        <f t="shared" si="131"/>
        <v>0</v>
      </c>
      <c r="Q205" s="81">
        <f>IF(ISERROR(0.5*(L205+L206)/P205),0,0.5*(L205+L206)/P205)</f>
        <v>0</v>
      </c>
      <c r="R205" s="90">
        <f t="shared" si="105"/>
        <v>0</v>
      </c>
      <c r="S205" s="120">
        <f>(Exposure!BL206-1)*InputData!CH205+1</f>
        <v>1</v>
      </c>
      <c r="T205" s="89">
        <f t="shared" si="132"/>
        <v>0</v>
      </c>
      <c r="U205" s="10">
        <f t="shared" si="119"/>
        <v>0</v>
      </c>
      <c r="V205" s="10">
        <f t="shared" si="120"/>
        <v>0</v>
      </c>
      <c r="W205" s="91">
        <f t="shared" si="121"/>
        <v>0</v>
      </c>
      <c r="X205" s="81">
        <f t="shared" si="122"/>
        <v>0</v>
      </c>
      <c r="Y205" s="81">
        <f t="shared" si="133"/>
        <v>0</v>
      </c>
      <c r="Z205" s="81">
        <f t="shared" si="123"/>
        <v>1</v>
      </c>
      <c r="AA205" s="81">
        <f t="shared" si="124"/>
        <v>1</v>
      </c>
      <c r="AB205" s="82">
        <f t="shared" si="111"/>
        <v>0</v>
      </c>
      <c r="AC205" s="11">
        <f t="shared" si="112"/>
        <v>0</v>
      </c>
      <c r="AD205" s="81">
        <f t="shared" si="113"/>
        <v>0</v>
      </c>
      <c r="AE205" s="11">
        <f t="shared" si="125"/>
        <v>0</v>
      </c>
      <c r="AF205" s="11">
        <f t="shared" si="126"/>
        <v>0</v>
      </c>
      <c r="AG205" s="11">
        <f t="shared" si="134"/>
        <v>0</v>
      </c>
      <c r="AH205" s="81">
        <f>IF(ISERROR(0.5*(AC205+AC206)/AG205),0,0.5*(AC205+AC206)/AG205)</f>
        <v>0</v>
      </c>
      <c r="AI205" s="90">
        <f t="shared" si="107"/>
        <v>0</v>
      </c>
      <c r="AJ205" s="81">
        <f t="shared" si="127"/>
        <v>0</v>
      </c>
      <c r="AK205" s="117">
        <f t="shared" si="128"/>
        <v>0</v>
      </c>
      <c r="AL205" s="117">
        <f t="shared" si="129"/>
        <v>0</v>
      </c>
      <c r="AM205" s="57">
        <f>AK205*InputData!Q205</f>
        <v>0</v>
      </c>
      <c r="AN205" s="123">
        <f>AK205*LifeTable!G205*InputData!R205*EXP(-InputData!$BT$5*(B205-InputData!$B$1))</f>
        <v>0</v>
      </c>
      <c r="AO205" s="1026">
        <f>C205*(1-Q205)*LifeTable!G205</f>
        <v>0</v>
      </c>
      <c r="AP205" s="1027">
        <f>R205*LifeTable!G205</f>
        <v>0</v>
      </c>
      <c r="AQ205" s="1026">
        <f>T205*(1-AH205)*LifeTable!P205</f>
        <v>0</v>
      </c>
      <c r="AR205" s="708">
        <f>AI205*LifeTable!P205</f>
        <v>0</v>
      </c>
      <c r="AS205" s="1028">
        <f>(AQ205-AO205)*EXP(-InputData!$BT$6*(B205-InputData!$B$1))</f>
        <v>0</v>
      </c>
      <c r="AT205" s="58">
        <f>(AR205-AP205)*EXP(-InputData!$BT$6*(B205-InputData!$B$1))</f>
        <v>0</v>
      </c>
      <c r="AU205">
        <v>99</v>
      </c>
    </row>
    <row r="206" spans="1:47" ht="13.5" thickBot="1">
      <c r="A206" t="s">
        <v>14</v>
      </c>
      <c r="B206">
        <f t="shared" si="135"/>
        <v>197</v>
      </c>
      <c r="C206" s="578">
        <f>InputData!O206*InputData!BZ206</f>
        <v>0</v>
      </c>
      <c r="D206" s="93">
        <v>0</v>
      </c>
      <c r="E206" s="128">
        <f>InputData!P206*InputData!CE206</f>
        <v>0</v>
      </c>
      <c r="F206" s="95">
        <v>0</v>
      </c>
      <c r="G206" s="93">
        <f t="shared" si="114"/>
        <v>0</v>
      </c>
      <c r="H206" s="93">
        <f t="shared" si="130"/>
        <v>0</v>
      </c>
      <c r="I206" s="93">
        <f t="shared" si="115"/>
        <v>1</v>
      </c>
      <c r="J206" s="93">
        <f t="shared" si="116"/>
        <v>1</v>
      </c>
      <c r="K206" s="92">
        <f t="shared" si="108"/>
        <v>0</v>
      </c>
      <c r="L206" s="94">
        <f t="shared" si="109"/>
        <v>0</v>
      </c>
      <c r="M206" s="93">
        <f t="shared" si="110"/>
        <v>0</v>
      </c>
      <c r="N206" s="94">
        <f t="shared" si="117"/>
        <v>0</v>
      </c>
      <c r="O206" s="94">
        <f t="shared" si="118"/>
        <v>0</v>
      </c>
      <c r="P206" s="94"/>
      <c r="Q206" s="93"/>
      <c r="R206" s="95"/>
      <c r="S206" s="121">
        <f>(Exposure!BL207-1)*InputData!CH206+1</f>
        <v>1</v>
      </c>
      <c r="T206" s="96">
        <f t="shared" si="132"/>
        <v>0</v>
      </c>
      <c r="U206" s="97">
        <f t="shared" si="119"/>
        <v>0</v>
      </c>
      <c r="V206" s="97">
        <f t="shared" si="120"/>
        <v>0</v>
      </c>
      <c r="W206" s="98">
        <f t="shared" si="121"/>
        <v>0</v>
      </c>
      <c r="X206" s="93">
        <f t="shared" si="122"/>
        <v>0</v>
      </c>
      <c r="Y206" s="93">
        <f t="shared" si="133"/>
        <v>0</v>
      </c>
      <c r="Z206" s="93">
        <f t="shared" si="123"/>
        <v>1</v>
      </c>
      <c r="AA206" s="93">
        <f t="shared" si="124"/>
        <v>1</v>
      </c>
      <c r="AB206" s="92">
        <f t="shared" si="111"/>
        <v>0</v>
      </c>
      <c r="AC206" s="94">
        <f t="shared" si="112"/>
        <v>0</v>
      </c>
      <c r="AD206" s="93">
        <f t="shared" si="113"/>
        <v>0</v>
      </c>
      <c r="AE206" s="94">
        <f t="shared" si="125"/>
        <v>0</v>
      </c>
      <c r="AF206" s="94">
        <f t="shared" si="126"/>
        <v>0</v>
      </c>
      <c r="AG206" s="94"/>
      <c r="AH206" s="93"/>
      <c r="AI206" s="95"/>
      <c r="AJ206" s="93">
        <f t="shared" si="127"/>
        <v>0</v>
      </c>
      <c r="AK206" s="131">
        <f t="shared" si="128"/>
        <v>0</v>
      </c>
      <c r="AL206" s="131">
        <f t="shared" si="129"/>
        <v>0</v>
      </c>
      <c r="AM206" s="111">
        <f>AK206*InputData!Q206</f>
        <v>0</v>
      </c>
      <c r="AN206" s="124">
        <f>AK206*LifeTable!G206*InputData!R206*EXP(-InputData!$BT$5*(B206-InputData!$B$1))</f>
        <v>0</v>
      </c>
      <c r="AO206" s="1029">
        <f>C206*(1-Q206)*LifeTable!G206</f>
        <v>0</v>
      </c>
      <c r="AP206" s="1030">
        <f>R206*LifeTable!G206</f>
        <v>0</v>
      </c>
      <c r="AQ206" s="1029">
        <f>T206*(1-AH206)*LifeTable!P206</f>
        <v>0</v>
      </c>
      <c r="AR206" s="1031">
        <f>AI206*LifeTable!P206</f>
        <v>0</v>
      </c>
      <c r="AS206" s="1032">
        <f>(AQ206-AO206)*EXP(-InputData!$BT$6*(B206-InputData!$B$1))</f>
        <v>0</v>
      </c>
      <c r="AT206" s="61">
        <f>(AR206-AP206)*EXP(-InputData!$BT$6*(B206-InputData!$B$1))</f>
        <v>0</v>
      </c>
      <c r="AU206">
        <v>100</v>
      </c>
    </row>
    <row r="207" spans="1:47">
      <c r="AI207" s="9"/>
      <c r="AJ207" s="9"/>
      <c r="AK207" s="100"/>
      <c r="AL207" s="100">
        <f>SUM(AL5:AL206)</f>
        <v>-1.0485657057849006E-2</v>
      </c>
      <c r="AM207" s="100">
        <f>SUM(AM5:AM206)</f>
        <v>-1.4746407600597887E-3</v>
      </c>
      <c r="AN207" s="141">
        <f>SUM(AN5:AN105)</f>
        <v>-8244.0650662978915</v>
      </c>
      <c r="AO207" s="1033">
        <f t="shared" ref="AO207:AT207" si="136">SUM(AO5:AO105)</f>
        <v>338.9693586603438</v>
      </c>
      <c r="AP207" s="1033">
        <f t="shared" si="136"/>
        <v>100.68613985205195</v>
      </c>
      <c r="AQ207" s="1033">
        <f t="shared" si="136"/>
        <v>322.19945198538539</v>
      </c>
      <c r="AR207" s="1033">
        <f t="shared" si="136"/>
        <v>95.542683292956653</v>
      </c>
      <c r="AS207" s="56">
        <f t="shared" si="136"/>
        <v>-16.769906674958442</v>
      </c>
      <c r="AT207" s="56">
        <f t="shared" si="136"/>
        <v>-5.1434565590952914</v>
      </c>
    </row>
    <row r="208" spans="1:47">
      <c r="AI208" s="9"/>
      <c r="AJ208" s="9"/>
      <c r="AK208" s="100"/>
      <c r="AL208" s="100"/>
      <c r="AM208" s="100"/>
      <c r="AN208" s="142">
        <f>SUM(AN106:AN206)</f>
        <v>-22002.402484703431</v>
      </c>
      <c r="AO208" s="246">
        <f t="shared" ref="AO208:AT208" si="137">SUM(AO106:AO206)</f>
        <v>1131.5706483535826</v>
      </c>
      <c r="AP208" s="246">
        <f t="shared" si="137"/>
        <v>345.62038865253169</v>
      </c>
      <c r="AQ208" s="246">
        <f t="shared" si="137"/>
        <v>1068.2729282220496</v>
      </c>
      <c r="AR208" s="1035">
        <f t="shared" si="137"/>
        <v>325.42352392045655</v>
      </c>
      <c r="AS208" s="1036">
        <f t="shared" si="137"/>
        <v>-63.297720131533083</v>
      </c>
      <c r="AT208" s="1036">
        <f t="shared" si="137"/>
        <v>-20.196864732075113</v>
      </c>
    </row>
    <row r="209" spans="35:46" ht="13.5" thickBot="1">
      <c r="AI209" s="9"/>
      <c r="AJ209" s="9"/>
      <c r="AK209" s="100"/>
      <c r="AL209" s="100"/>
      <c r="AM209" s="100"/>
      <c r="AN209" s="143">
        <f>SUM(AN207:AN208)</f>
        <v>-30246.467551001322</v>
      </c>
      <c r="AO209" s="1034">
        <f t="shared" ref="AO209:AT209" si="138">SUM(AO207:AO208)</f>
        <v>1470.5400070139262</v>
      </c>
      <c r="AP209" s="1034">
        <f t="shared" si="138"/>
        <v>446.30652850458364</v>
      </c>
      <c r="AQ209" s="1034">
        <f t="shared" si="138"/>
        <v>1390.472380207435</v>
      </c>
      <c r="AR209" s="1037">
        <f t="shared" si="138"/>
        <v>420.96620721341321</v>
      </c>
      <c r="AS209" s="1037">
        <f t="shared" si="138"/>
        <v>-80.067626806491518</v>
      </c>
      <c r="AT209" s="1037">
        <f t="shared" si="138"/>
        <v>-25.340321291170405</v>
      </c>
    </row>
    <row r="210" spans="35:46" ht="13.5" thickTop="1"/>
  </sheetData>
  <mergeCells count="3">
    <mergeCell ref="AO2:AP2"/>
    <mergeCell ref="AQ2:AR2"/>
    <mergeCell ref="AS2:AT2"/>
  </mergeCells>
  <phoneticPr fontId="6" type="noConversion"/>
  <pageMargins left="0.24" right="0.17" top="0.27" bottom="0.23" header="0.18" footer="0.21"/>
  <pageSetup paperSize="9" orientation="landscape" horizontalDpi="1200" verticalDpi="1200"/>
  <headerFooter alignWithMargins="0"/>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6"/>
  </sheetPr>
  <dimension ref="A1:DX210"/>
  <sheetViews>
    <sheetView topLeftCell="AM1" zoomScale="85" zoomScaleNormal="85" zoomScalePageLayoutView="55" workbookViewId="0">
      <pane ySplit="4" topLeftCell="A101" activePane="bottomLeft" state="frozen"/>
      <selection activeCell="DL5" sqref="DL5:DM5"/>
      <selection pane="bottomLeft" activeCell="AU1" sqref="AU1:AU1048576"/>
    </sheetView>
  </sheetViews>
  <sheetFormatPr defaultColWidth="13.42578125" defaultRowHeight="12.75"/>
  <cols>
    <col min="1" max="1" width="9.28515625" customWidth="1"/>
    <col min="2" max="2" width="5.7109375" customWidth="1"/>
    <col min="3" max="4" width="13.42578125" customWidth="1"/>
    <col min="5" max="5" width="13.42578125" style="27" customWidth="1"/>
    <col min="6" max="6" width="13.42578125" customWidth="1"/>
    <col min="7" max="10" width="11.7109375" customWidth="1"/>
    <col min="11" max="13" width="13.42578125" bestFit="1" customWidth="1"/>
    <col min="14" max="15" width="13.42578125" customWidth="1"/>
    <col min="16" max="17" width="13.42578125" style="11" customWidth="1"/>
    <col min="18" max="18" width="13.42578125" customWidth="1"/>
    <col min="19" max="19" width="13.42578125" style="11" customWidth="1"/>
    <col min="20" max="21" width="13.42578125" customWidth="1"/>
    <col min="22" max="22" width="13.42578125" style="27" customWidth="1"/>
    <col min="23" max="24" width="13.42578125" customWidth="1"/>
    <col min="25" max="25" width="11.7109375" customWidth="1"/>
    <col min="26" max="27" width="13.42578125" customWidth="1"/>
    <col min="28" max="30" width="13.42578125" bestFit="1" customWidth="1"/>
    <col min="31" max="32" width="13.42578125" customWidth="1"/>
    <col min="33" max="34" width="13.42578125" style="11" customWidth="1"/>
    <col min="35" max="36" width="13.42578125" customWidth="1"/>
    <col min="37" max="38" width="11.7109375" style="102" customWidth="1"/>
    <col min="39" max="39" width="11.7109375" style="11" customWidth="1"/>
    <col min="40" max="40" width="15.28515625" customWidth="1"/>
    <col min="41" max="41" width="10" bestFit="1" customWidth="1"/>
    <col min="42" max="42" width="8.42578125" bestFit="1" customWidth="1"/>
    <col min="43" max="43" width="10" bestFit="1" customWidth="1"/>
    <col min="44" max="44" width="8.42578125" bestFit="1" customWidth="1"/>
    <col min="45" max="45" width="10" bestFit="1" customWidth="1"/>
    <col min="46" max="46" width="8.42578125" bestFit="1" customWidth="1"/>
  </cols>
  <sheetData>
    <row r="1" spans="1:128" ht="13.5" thickBot="1">
      <c r="A1" s="68"/>
      <c r="B1" s="17"/>
      <c r="C1" s="104"/>
      <c r="D1" s="4"/>
      <c r="E1" s="4"/>
      <c r="F1" s="4"/>
      <c r="G1" s="11" t="s">
        <v>35</v>
      </c>
      <c r="H1" s="11"/>
      <c r="I1" s="11"/>
      <c r="J1" s="11"/>
      <c r="K1" s="11"/>
      <c r="L1" s="11"/>
      <c r="M1" s="11"/>
      <c r="N1" s="11"/>
      <c r="O1" s="11"/>
      <c r="R1" s="11"/>
      <c r="T1" s="11"/>
      <c r="U1" s="11"/>
      <c r="V1" s="11"/>
      <c r="W1" s="11"/>
      <c r="X1" s="11"/>
      <c r="Y1" s="11"/>
      <c r="Z1" s="11"/>
      <c r="AA1" s="11"/>
      <c r="AB1" s="11"/>
      <c r="AC1" s="11"/>
      <c r="AD1" s="11"/>
      <c r="AE1" s="11"/>
      <c r="AF1" s="11"/>
      <c r="AI1" s="11"/>
      <c r="AJ1" s="11"/>
      <c r="AK1" s="10"/>
      <c r="AL1" s="10"/>
      <c r="AN1" s="69" t="s">
        <v>19</v>
      </c>
    </row>
    <row r="2" spans="1:128" s="14" customFormat="1" ht="45.75" thickBot="1">
      <c r="A2" s="36" t="s">
        <v>0</v>
      </c>
      <c r="B2" s="14" t="s">
        <v>5</v>
      </c>
      <c r="C2" s="70" t="s">
        <v>36</v>
      </c>
      <c r="D2" s="71" t="s">
        <v>37</v>
      </c>
      <c r="E2" s="71" t="s">
        <v>38</v>
      </c>
      <c r="F2" s="71" t="s">
        <v>39</v>
      </c>
      <c r="G2" s="38"/>
      <c r="H2" s="38"/>
      <c r="I2" s="38"/>
      <c r="J2" s="38"/>
      <c r="K2" s="38" t="s">
        <v>40</v>
      </c>
      <c r="L2" s="38" t="s">
        <v>41</v>
      </c>
      <c r="M2" s="38" t="s">
        <v>42</v>
      </c>
      <c r="N2" s="38" t="s">
        <v>43</v>
      </c>
      <c r="O2" s="38" t="s">
        <v>44</v>
      </c>
      <c r="P2" s="38" t="s">
        <v>45</v>
      </c>
      <c r="Q2" s="38" t="s">
        <v>46</v>
      </c>
      <c r="R2" s="40" t="s">
        <v>47</v>
      </c>
      <c r="S2" s="411" t="s">
        <v>175</v>
      </c>
      <c r="T2" s="70" t="s">
        <v>50</v>
      </c>
      <c r="U2" s="71" t="s">
        <v>37</v>
      </c>
      <c r="V2" s="71" t="s">
        <v>38</v>
      </c>
      <c r="W2" s="71" t="s">
        <v>39</v>
      </c>
      <c r="X2" s="38"/>
      <c r="Y2" s="38"/>
      <c r="Z2" s="38"/>
      <c r="AA2" s="38"/>
      <c r="AB2" s="38" t="s">
        <v>40</v>
      </c>
      <c r="AC2" s="38" t="s">
        <v>41</v>
      </c>
      <c r="AD2" s="38" t="s">
        <v>42</v>
      </c>
      <c r="AE2" s="38" t="s">
        <v>43</v>
      </c>
      <c r="AF2" s="38" t="s">
        <v>44</v>
      </c>
      <c r="AG2" s="38" t="s">
        <v>45</v>
      </c>
      <c r="AH2" s="38" t="s">
        <v>46</v>
      </c>
      <c r="AI2" s="38" t="s">
        <v>47</v>
      </c>
      <c r="AJ2" s="112" t="s">
        <v>145</v>
      </c>
      <c r="AK2" s="113" t="s">
        <v>122</v>
      </c>
      <c r="AL2" s="113" t="s">
        <v>123</v>
      </c>
      <c r="AM2" s="129" t="s">
        <v>124</v>
      </c>
      <c r="AN2" s="107" t="s">
        <v>15</v>
      </c>
      <c r="AO2" s="1189" t="s">
        <v>316</v>
      </c>
      <c r="AP2" s="1190"/>
      <c r="AQ2" s="1191" t="s">
        <v>317</v>
      </c>
      <c r="AR2" s="1192"/>
      <c r="AS2" s="1193" t="s">
        <v>318</v>
      </c>
      <c r="AT2" s="1194"/>
      <c r="AU2" s="14" t="s">
        <v>386</v>
      </c>
    </row>
    <row r="3" spans="1:128" s="24" customFormat="1" ht="14.25">
      <c r="A3" s="36"/>
      <c r="B3" s="41" t="s">
        <v>32</v>
      </c>
      <c r="C3" s="42" t="s">
        <v>82</v>
      </c>
      <c r="D3" s="43" t="s">
        <v>83</v>
      </c>
      <c r="E3" s="43" t="s">
        <v>84</v>
      </c>
      <c r="F3" s="43" t="s">
        <v>56</v>
      </c>
      <c r="G3" s="43" t="s">
        <v>58</v>
      </c>
      <c r="H3" s="43" t="s">
        <v>57</v>
      </c>
      <c r="I3" s="43" t="s">
        <v>62</v>
      </c>
      <c r="J3" s="43" t="s">
        <v>85</v>
      </c>
      <c r="K3" s="43" t="s">
        <v>86</v>
      </c>
      <c r="L3" s="43" t="s">
        <v>87</v>
      </c>
      <c r="M3" s="43" t="s">
        <v>88</v>
      </c>
      <c r="N3" s="43"/>
      <c r="O3" s="43"/>
      <c r="P3" s="43" t="s">
        <v>89</v>
      </c>
      <c r="Q3" s="43" t="s">
        <v>90</v>
      </c>
      <c r="R3" s="105" t="s">
        <v>91</v>
      </c>
      <c r="S3" s="497" t="s">
        <v>174</v>
      </c>
      <c r="T3" s="44" t="s">
        <v>92</v>
      </c>
      <c r="U3" s="45" t="s">
        <v>93</v>
      </c>
      <c r="V3" s="45" t="s">
        <v>94</v>
      </c>
      <c r="W3" s="45" t="s">
        <v>65</v>
      </c>
      <c r="X3" s="45" t="s">
        <v>95</v>
      </c>
      <c r="Y3" s="45" t="s">
        <v>57</v>
      </c>
      <c r="Z3" s="45" t="s">
        <v>71</v>
      </c>
      <c r="AA3" s="45" t="s">
        <v>96</v>
      </c>
      <c r="AB3" s="45" t="s">
        <v>97</v>
      </c>
      <c r="AC3" s="45" t="s">
        <v>98</v>
      </c>
      <c r="AD3" s="45" t="s">
        <v>99</v>
      </c>
      <c r="AE3" s="45"/>
      <c r="AF3" s="45"/>
      <c r="AG3" s="45" t="s">
        <v>100</v>
      </c>
      <c r="AH3" s="45" t="s">
        <v>101</v>
      </c>
      <c r="AI3" s="45" t="s">
        <v>102</v>
      </c>
      <c r="AJ3" s="46"/>
      <c r="AK3" s="73"/>
      <c r="AL3" s="73"/>
      <c r="AM3" s="130"/>
      <c r="AN3" s="116" t="s">
        <v>51</v>
      </c>
      <c r="AO3" s="840" t="s">
        <v>1</v>
      </c>
      <c r="AP3" s="841" t="s">
        <v>49</v>
      </c>
      <c r="AQ3" s="842" t="s">
        <v>1</v>
      </c>
      <c r="AR3" s="841" t="s">
        <v>49</v>
      </c>
      <c r="AS3" s="842" t="s">
        <v>1</v>
      </c>
      <c r="AT3" s="841" t="s">
        <v>49</v>
      </c>
      <c r="AU3" s="41" t="s">
        <v>385</v>
      </c>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row>
    <row r="4" spans="1:128" s="68" customFormat="1" ht="15" thickBot="1">
      <c r="A4" s="36"/>
      <c r="B4" s="48"/>
      <c r="C4" s="74" t="s">
        <v>52</v>
      </c>
      <c r="D4" s="75" t="s">
        <v>52</v>
      </c>
      <c r="E4" s="75" t="s">
        <v>52</v>
      </c>
      <c r="F4" s="75" t="s">
        <v>52</v>
      </c>
      <c r="G4" s="75"/>
      <c r="H4" s="75"/>
      <c r="I4" s="75"/>
      <c r="J4" s="75"/>
      <c r="K4" s="75"/>
      <c r="L4" s="75"/>
      <c r="M4" s="75"/>
      <c r="N4" s="78" t="s">
        <v>103</v>
      </c>
      <c r="O4" s="78" t="s">
        <v>104</v>
      </c>
      <c r="P4" s="75" t="s">
        <v>53</v>
      </c>
      <c r="Q4" s="78" t="s">
        <v>105</v>
      </c>
      <c r="R4" s="106" t="s">
        <v>106</v>
      </c>
      <c r="S4" s="501"/>
      <c r="T4" s="79" t="s">
        <v>52</v>
      </c>
      <c r="U4" s="76" t="s">
        <v>52</v>
      </c>
      <c r="V4" s="76" t="s">
        <v>52</v>
      </c>
      <c r="W4" s="76" t="s">
        <v>52</v>
      </c>
      <c r="X4" s="75"/>
      <c r="Y4" s="75"/>
      <c r="Z4" s="75"/>
      <c r="AA4" s="75"/>
      <c r="AB4" s="76"/>
      <c r="AC4" s="76"/>
      <c r="AD4" s="76"/>
      <c r="AE4" s="77" t="s">
        <v>107</v>
      </c>
      <c r="AF4" s="77" t="s">
        <v>108</v>
      </c>
      <c r="AG4" s="76" t="s">
        <v>53</v>
      </c>
      <c r="AH4" s="78" t="s">
        <v>109</v>
      </c>
      <c r="AI4" s="78" t="s">
        <v>110</v>
      </c>
      <c r="AJ4" s="145"/>
      <c r="AK4" s="77"/>
      <c r="AL4" s="77"/>
      <c r="AM4" s="146"/>
      <c r="AN4" s="109"/>
      <c r="AO4" s="79"/>
      <c r="AP4" s="913"/>
      <c r="AQ4" s="76"/>
      <c r="AR4" s="913"/>
      <c r="AS4" s="76"/>
      <c r="AT4" s="913"/>
    </row>
    <row r="5" spans="1:128">
      <c r="A5" t="s">
        <v>13</v>
      </c>
      <c r="B5">
        <f>InputData!$B$1</f>
        <v>97</v>
      </c>
      <c r="C5" s="80">
        <f>InputData!S5*InputData!CA5</f>
        <v>0</v>
      </c>
      <c r="D5" s="81">
        <v>0</v>
      </c>
      <c r="E5" s="13">
        <f>InputData!T5*InputData!CF5</f>
        <v>0</v>
      </c>
      <c r="F5" s="81">
        <v>0</v>
      </c>
      <c r="G5" s="82">
        <f t="shared" ref="G5:G68" si="0">C5+D5+E5</f>
        <v>0</v>
      </c>
      <c r="H5" s="81">
        <f>SQRT((C5-E5)*(C5-E5))</f>
        <v>0</v>
      </c>
      <c r="I5" s="81">
        <f t="shared" ref="I5:I68" si="1">EXP(-(G5+H5)/2)</f>
        <v>1</v>
      </c>
      <c r="J5" s="81">
        <f t="shared" ref="J5:J68" si="2">EXP(-(G5-H5)/2)</f>
        <v>1</v>
      </c>
      <c r="K5" s="83">
        <v>1000</v>
      </c>
      <c r="L5" s="4">
        <v>0</v>
      </c>
      <c r="M5" s="4">
        <v>0</v>
      </c>
      <c r="N5" s="4">
        <f t="shared" ref="N5:N68" si="3">SUM(K5:M5)</f>
        <v>1000</v>
      </c>
      <c r="O5" s="4">
        <f t="shared" ref="O5:O68" si="4">K5+L5</f>
        <v>1000</v>
      </c>
      <c r="P5" s="4">
        <f>IF($B5=100,0,IF(O5&lt;&gt;O6,AVERAGE(O5:O6),O5))</f>
        <v>1000</v>
      </c>
      <c r="Q5" s="87">
        <f t="shared" ref="Q5:Q36" si="5">IF(ISERROR(0.5*(L5+L6)/P5),0,0.5*(L5+L6)/P5)</f>
        <v>0</v>
      </c>
      <c r="R5" s="84">
        <f t="shared" ref="R5:R36" si="6">IF(ISERROR((M6-M5)/P5),0,(M6-M5)/P5)</f>
        <v>0</v>
      </c>
      <c r="S5" s="982">
        <f>(Exposure!BJ6-1)*InputData!CH5+1</f>
        <v>1</v>
      </c>
      <c r="T5" s="85">
        <f>C5*S5</f>
        <v>0</v>
      </c>
      <c r="U5" s="54">
        <f t="shared" ref="U5:U68" si="7">D5</f>
        <v>0</v>
      </c>
      <c r="V5" s="54">
        <f t="shared" ref="V5:V68" si="8">E5</f>
        <v>0</v>
      </c>
      <c r="W5" s="86">
        <f t="shared" ref="W5:W68" si="9">F5</f>
        <v>0</v>
      </c>
      <c r="X5" s="87">
        <f t="shared" ref="X5:X68" si="10">T5+U5+V5</f>
        <v>0</v>
      </c>
      <c r="Y5" s="81">
        <f>SQRT((T5-V5)*(T5-V5))</f>
        <v>0</v>
      </c>
      <c r="Z5" s="87">
        <f t="shared" ref="Z5:Z68" si="11">EXP(-(X5+Y5)/2)</f>
        <v>1</v>
      </c>
      <c r="AA5" s="87">
        <f t="shared" ref="AA5:AA68" si="12">EXP(-(X5-Y5)/2)</f>
        <v>1</v>
      </c>
      <c r="AB5" s="88">
        <f>K5</f>
        <v>1000</v>
      </c>
      <c r="AC5" s="4">
        <v>0</v>
      </c>
      <c r="AD5" s="4">
        <v>0</v>
      </c>
      <c r="AE5" s="4">
        <f t="shared" ref="AE5:AE68" si="13">SUM(AB5:AD5)</f>
        <v>1000</v>
      </c>
      <c r="AF5" s="4">
        <f t="shared" ref="AF5:AF68" si="14">AB5+AC5</f>
        <v>1000</v>
      </c>
      <c r="AG5" s="4">
        <f>IF($B5=100,0,IF(AF5&lt;&gt;AF6,AVERAGE(AF5:AF6),AF5))</f>
        <v>1000</v>
      </c>
      <c r="AH5" s="87">
        <f t="shared" ref="AH5:AH36" si="15">IF(ISERROR(0.5*(AC5+AC6)/AG5),0,0.5*(AC5+AC6)/AG5)</f>
        <v>0</v>
      </c>
      <c r="AI5" s="87">
        <f t="shared" ref="AI5:AI36" si="16">IF(ISERROR((AD6-AD5)/AG5),0,(AD6-AD5)/AG5)</f>
        <v>0</v>
      </c>
      <c r="AJ5" s="599">
        <f>T5-C5</f>
        <v>0</v>
      </c>
      <c r="AK5" s="600">
        <f>AH5-Q5</f>
        <v>0</v>
      </c>
      <c r="AL5" s="600">
        <f>AI5-R5</f>
        <v>0</v>
      </c>
      <c r="AM5" s="601">
        <f>AK5*InputData!U5</f>
        <v>0</v>
      </c>
      <c r="AN5" s="122">
        <v>0</v>
      </c>
      <c r="AO5" s="1021">
        <f>C5*(1-Q5)*LifeTable!G5</f>
        <v>0</v>
      </c>
      <c r="AP5" s="1022">
        <f>R5*LifeTable!G5</f>
        <v>0</v>
      </c>
      <c r="AQ5" s="1021">
        <f>T5*(1-AH5)*LifeTable!P5</f>
        <v>0</v>
      </c>
      <c r="AR5" s="1023">
        <f>AI5*LifeTable!P5</f>
        <v>0</v>
      </c>
      <c r="AS5" s="1024">
        <f>(AQ5-AO5)*EXP(-InputData!$BT$6*(B5-InputData!$B$1))</f>
        <v>0</v>
      </c>
      <c r="AT5" s="1025">
        <f>(AR5-AP5)*EXP(-InputData!$BT$6*(B5-InputData!$B$1))</f>
        <v>0</v>
      </c>
      <c r="AU5">
        <v>0</v>
      </c>
    </row>
    <row r="6" spans="1:128">
      <c r="A6" t="s">
        <v>13</v>
      </c>
      <c r="B6">
        <f>B5+1</f>
        <v>98</v>
      </c>
      <c r="C6" s="80">
        <f>InputData!S6*InputData!CA6</f>
        <v>0</v>
      </c>
      <c r="D6" s="81">
        <v>0</v>
      </c>
      <c r="E6" s="13">
        <f>InputData!T6*InputData!CF6</f>
        <v>0</v>
      </c>
      <c r="F6" s="81">
        <v>0</v>
      </c>
      <c r="G6" s="82">
        <f t="shared" si="0"/>
        <v>0</v>
      </c>
      <c r="H6" s="81">
        <f t="shared" ref="H6:H69" si="17">SQRT((C6-E6)*(C6-E6))</f>
        <v>0</v>
      </c>
      <c r="I6" s="81">
        <f t="shared" si="1"/>
        <v>1</v>
      </c>
      <c r="J6" s="81">
        <f t="shared" si="2"/>
        <v>1</v>
      </c>
      <c r="K6" s="82">
        <f>IF($B6&gt;100,0,IF(H5&gt;0.0000000001,(2*(J5-I5)*(K5*(E5+D5+F5)+L5*D5)+K5*(J5*(H5-G5)+I5*(H5+G5)))/(2*H5),K5))</f>
        <v>1000</v>
      </c>
      <c r="L6" s="11">
        <f>IF($B6&gt;100,0,IF(H5&gt;0.0000000001,-((J5-I5)*(2*((E5+D5+F5)*(K5+L5)-G5*K5+F5*K5)-L5*G5)-L5*H5*(J5+I5))/(2*H5),L5))</f>
        <v>0</v>
      </c>
      <c r="M6" s="81">
        <f>IF($B6&gt;100,0,IF(H5&gt;0.0000000001,((2*(L5*(E5+F5)+K5*F5)-G5*(K5+L5))*(J5-I5)-H5*(K5+L5)*(J5+I5)+2*H5*(K5+L5+M5))/(2*H5),M5))</f>
        <v>0</v>
      </c>
      <c r="N6" s="11">
        <f t="shared" si="3"/>
        <v>1000</v>
      </c>
      <c r="O6" s="11">
        <f t="shared" si="4"/>
        <v>1000</v>
      </c>
      <c r="P6" s="11">
        <f t="shared" ref="P6:P69" si="18">IF($B6=100,0,IF(O6&lt;&gt;O7,AVERAGE(O6:O7),O6))</f>
        <v>1000</v>
      </c>
      <c r="Q6" s="81">
        <f t="shared" si="5"/>
        <v>0</v>
      </c>
      <c r="R6" s="90">
        <f t="shared" si="6"/>
        <v>0</v>
      </c>
      <c r="S6" s="499">
        <f>(Exposure!BJ7-1)*InputData!CH6+1</f>
        <v>1</v>
      </c>
      <c r="T6" s="89">
        <f t="shared" ref="T6:T69" si="19">C6*S6</f>
        <v>0</v>
      </c>
      <c r="U6" s="10">
        <f t="shared" si="7"/>
        <v>0</v>
      </c>
      <c r="V6" s="10">
        <f t="shared" si="8"/>
        <v>0</v>
      </c>
      <c r="W6" s="91">
        <f t="shared" si="9"/>
        <v>0</v>
      </c>
      <c r="X6" s="81">
        <f t="shared" si="10"/>
        <v>0</v>
      </c>
      <c r="Y6" s="81">
        <f t="shared" ref="Y6:Y69" si="20">SQRT((T6-V6)*(T6-V6))</f>
        <v>0</v>
      </c>
      <c r="Z6" s="81">
        <f t="shared" si="11"/>
        <v>1</v>
      </c>
      <c r="AA6" s="81">
        <f t="shared" si="12"/>
        <v>1</v>
      </c>
      <c r="AB6" s="82">
        <f>IF($B6&gt;100,0,IF(Y5&gt;0.0000000001,(2*(AA5-Z5)*(AB5*(V5+U5+W5)+AC5*U5)+AB5*(AA5*(Y5-X5)+Z5*(Y5+X5)))/(2*Y5),AB5))</f>
        <v>1000</v>
      </c>
      <c r="AC6" s="11">
        <f>IF($B6&gt;100,0,IF(Y5&gt;0.0000000001,-((AA5-Z5)*(2*((V5+U5+W5)*(AB5+AC5)-X5*AB5+W5*AB5)-AC5*X5)-AC5*Y5*(AA5+Z5))/(2*Y5),AC5))</f>
        <v>0</v>
      </c>
      <c r="AD6" s="81">
        <f>IF($B6&gt;100,0,IF(Y5&gt;0.0000000001,((2*(AC5*(V5+W5)+AB5*W5)-X5*(AB5+AC5))*(AA5-Z5)-Y5*(AB5+AC5)*(AA5+Z5)+2*Y5*(AB5+AC5+AD5))/(2*Y5),AD5))</f>
        <v>0</v>
      </c>
      <c r="AE6" s="11">
        <f t="shared" si="13"/>
        <v>1000</v>
      </c>
      <c r="AF6" s="11">
        <f t="shared" si="14"/>
        <v>1000</v>
      </c>
      <c r="AG6" s="11">
        <f t="shared" ref="AG6:AG69" si="21">IF($B6=100,0,IF(AF6&lt;&gt;AF7,AVERAGE(AF6:AF7),AF6))</f>
        <v>1000</v>
      </c>
      <c r="AH6" s="81">
        <f t="shared" si="15"/>
        <v>0</v>
      </c>
      <c r="AI6" s="81">
        <f t="shared" si="16"/>
        <v>0</v>
      </c>
      <c r="AJ6" s="82">
        <f>T6-C6</f>
        <v>0</v>
      </c>
      <c r="AK6" s="118">
        <f t="shared" ref="AK6:AK69" si="22">AH6-Q6</f>
        <v>0</v>
      </c>
      <c r="AL6" s="118">
        <f t="shared" ref="AL6:AL69" si="23">AI6-R6</f>
        <v>0</v>
      </c>
      <c r="AM6" s="120">
        <f>AK6*InputData!U6</f>
        <v>0</v>
      </c>
      <c r="AN6" s="123">
        <v>0</v>
      </c>
      <c r="AO6" s="1026">
        <f>C6*(1-Q6)*LifeTable!G6</f>
        <v>0</v>
      </c>
      <c r="AP6" s="1027">
        <f>R6*LifeTable!G6</f>
        <v>0</v>
      </c>
      <c r="AQ6" s="1026">
        <f>T6*(1-AH6)*LifeTable!P6</f>
        <v>0</v>
      </c>
      <c r="AR6" s="708">
        <f>AI6*LifeTable!P6</f>
        <v>0</v>
      </c>
      <c r="AS6" s="1028">
        <f>(AQ6-AO6)*EXP(-InputData!$BT$6*(B6-InputData!$B$1))</f>
        <v>0</v>
      </c>
      <c r="AT6" s="58">
        <f>(AR6-AP6)*EXP(-InputData!$BT$6*(B6-InputData!$B$1))</f>
        <v>0</v>
      </c>
      <c r="AU6">
        <v>1</v>
      </c>
    </row>
    <row r="7" spans="1:128">
      <c r="A7" t="s">
        <v>13</v>
      </c>
      <c r="B7">
        <f t="shared" ref="B7:B70" si="24">B6+1</f>
        <v>99</v>
      </c>
      <c r="C7" s="80">
        <f>InputData!S7*InputData!CA7</f>
        <v>0</v>
      </c>
      <c r="D7" s="81">
        <v>0</v>
      </c>
      <c r="E7" s="13">
        <f>InputData!T7*InputData!CF7</f>
        <v>0</v>
      </c>
      <c r="F7" s="81">
        <v>0</v>
      </c>
      <c r="G7" s="82">
        <f t="shared" si="0"/>
        <v>0</v>
      </c>
      <c r="H7" s="81">
        <f t="shared" si="17"/>
        <v>0</v>
      </c>
      <c r="I7" s="81">
        <f t="shared" si="1"/>
        <v>1</v>
      </c>
      <c r="J7" s="81">
        <f t="shared" si="2"/>
        <v>1</v>
      </c>
      <c r="K7" s="82">
        <f t="shared" ref="K7:K70" si="25">IF($B7&gt;100,0,IF(H6&gt;0.0000000001,(2*(J6-I6)*(K6*(E6+D6+F6)+L6*D6)+K6*(J6*(H6-G6)+I6*(H6+G6)))/(2*H6),K6))</f>
        <v>1000</v>
      </c>
      <c r="L7" s="11">
        <f t="shared" ref="L7:L70" si="26">IF($B7&gt;100,0,IF(H6&gt;0.0000000001,-((J6-I6)*(2*((E6+D6+F6)*(K6+L6)-G6*K6+F6*K6)-L6*G6)-L6*H6*(J6+I6))/(2*H6),L6))</f>
        <v>0</v>
      </c>
      <c r="M7" s="81">
        <f t="shared" ref="M7:M70" si="27">IF($B7&gt;100,0,IF(H6&gt;0.0000000001,((2*(L6*(E6+F6)+K6*F6)-G6*(K6+L6))*(J6-I6)-H6*(K6+L6)*(J6+I6)+2*H6*(K6+L6+M6))/(2*H6),M6))</f>
        <v>0</v>
      </c>
      <c r="N7" s="11">
        <f t="shared" si="3"/>
        <v>1000</v>
      </c>
      <c r="O7" s="11">
        <f t="shared" si="4"/>
        <v>1000</v>
      </c>
      <c r="P7" s="11">
        <f t="shared" si="18"/>
        <v>1000</v>
      </c>
      <c r="Q7" s="81">
        <f t="shared" si="5"/>
        <v>0</v>
      </c>
      <c r="R7" s="90">
        <f t="shared" si="6"/>
        <v>0</v>
      </c>
      <c r="S7" s="499">
        <f>(Exposure!BJ8-1)*InputData!CH7+1</f>
        <v>1</v>
      </c>
      <c r="T7" s="89">
        <f t="shared" si="19"/>
        <v>0</v>
      </c>
      <c r="U7" s="10">
        <f t="shared" si="7"/>
        <v>0</v>
      </c>
      <c r="V7" s="10">
        <f t="shared" si="8"/>
        <v>0</v>
      </c>
      <c r="W7" s="91">
        <f t="shared" si="9"/>
        <v>0</v>
      </c>
      <c r="X7" s="81">
        <f t="shared" si="10"/>
        <v>0</v>
      </c>
      <c r="Y7" s="81">
        <f t="shared" si="20"/>
        <v>0</v>
      </c>
      <c r="Z7" s="81">
        <f t="shared" si="11"/>
        <v>1</v>
      </c>
      <c r="AA7" s="81">
        <f t="shared" si="12"/>
        <v>1</v>
      </c>
      <c r="AB7" s="82">
        <f t="shared" ref="AB7:AB70" si="28">IF($B7&gt;100,0,IF(Y6&gt;0.0000000001,(2*(AA6-Z6)*(AB6*(V6+U6+W6)+AC6*U6)+AB6*(AA6*(Y6-X6)+Z6*(Y6+X6)))/(2*Y6),AB6))</f>
        <v>1000</v>
      </c>
      <c r="AC7" s="11">
        <f t="shared" ref="AC7:AC70" si="29">IF($B7&gt;100,0,IF(Y6&gt;0.0000000001,-((AA6-Z6)*(2*((V6+U6+W6)*(AB6+AC6)-X6*AB6+W6*AB6)-AC6*X6)-AC6*Y6*(AA6+Z6))/(2*Y6),AC6))</f>
        <v>0</v>
      </c>
      <c r="AD7" s="81">
        <f t="shared" ref="AD7:AD70" si="30">IF($B7&gt;100,0,IF(Y6&gt;0.0000000001,((2*(AC6*(V6+W6)+AB6*W6)-X6*(AB6+AC6))*(AA6-Z6)-Y6*(AB6+AC6)*(AA6+Z6)+2*Y6*(AB6+AC6+AD6))/(2*Y6),AD6))</f>
        <v>0</v>
      </c>
      <c r="AE7" s="11">
        <f t="shared" si="13"/>
        <v>1000</v>
      </c>
      <c r="AF7" s="11">
        <f t="shared" si="14"/>
        <v>1000</v>
      </c>
      <c r="AG7" s="11">
        <f t="shared" si="21"/>
        <v>1000</v>
      </c>
      <c r="AH7" s="81">
        <f t="shared" si="15"/>
        <v>0</v>
      </c>
      <c r="AI7" s="81">
        <f t="shared" si="16"/>
        <v>0</v>
      </c>
      <c r="AJ7" s="82">
        <f t="shared" ref="AJ7:AJ70" si="31">T7-C7</f>
        <v>0</v>
      </c>
      <c r="AK7" s="118">
        <f t="shared" si="22"/>
        <v>0</v>
      </c>
      <c r="AL7" s="118">
        <f t="shared" si="23"/>
        <v>0</v>
      </c>
      <c r="AM7" s="120">
        <f>AK7*InputData!U7</f>
        <v>0</v>
      </c>
      <c r="AN7" s="123">
        <v>0</v>
      </c>
      <c r="AO7" s="1026">
        <f>C7*(1-Q7)*LifeTable!G7</f>
        <v>0</v>
      </c>
      <c r="AP7" s="1027">
        <f>R7*LifeTable!G7</f>
        <v>0</v>
      </c>
      <c r="AQ7" s="1026">
        <f>T7*(1-AH7)*LifeTable!P7</f>
        <v>0</v>
      </c>
      <c r="AR7" s="708">
        <f>AI7*LifeTable!P7</f>
        <v>0</v>
      </c>
      <c r="AS7" s="1028">
        <f>(AQ7-AO7)*EXP(-InputData!$BT$6*(B7-InputData!$B$1))</f>
        <v>0</v>
      </c>
      <c r="AT7" s="58">
        <f>(AR7-AP7)*EXP(-InputData!$BT$6*(B7-InputData!$B$1))</f>
        <v>0</v>
      </c>
      <c r="AU7">
        <v>2</v>
      </c>
    </row>
    <row r="8" spans="1:128">
      <c r="A8" t="s">
        <v>13</v>
      </c>
      <c r="B8">
        <f t="shared" si="24"/>
        <v>100</v>
      </c>
      <c r="C8" s="80">
        <f>InputData!S8*InputData!CA8</f>
        <v>0</v>
      </c>
      <c r="D8" s="81">
        <v>0</v>
      </c>
      <c r="E8" s="13">
        <f>InputData!T8*InputData!CF8</f>
        <v>0</v>
      </c>
      <c r="F8" s="81">
        <v>0</v>
      </c>
      <c r="G8" s="82">
        <f t="shared" si="0"/>
        <v>0</v>
      </c>
      <c r="H8" s="81">
        <f t="shared" si="17"/>
        <v>0</v>
      </c>
      <c r="I8" s="81">
        <f t="shared" si="1"/>
        <v>1</v>
      </c>
      <c r="J8" s="81">
        <f t="shared" si="2"/>
        <v>1</v>
      </c>
      <c r="K8" s="82">
        <f t="shared" si="25"/>
        <v>1000</v>
      </c>
      <c r="L8" s="11">
        <f t="shared" si="26"/>
        <v>0</v>
      </c>
      <c r="M8" s="81">
        <f t="shared" si="27"/>
        <v>0</v>
      </c>
      <c r="N8" s="11">
        <f t="shared" si="3"/>
        <v>1000</v>
      </c>
      <c r="O8" s="11">
        <f t="shared" si="4"/>
        <v>1000</v>
      </c>
      <c r="P8" s="11">
        <f t="shared" si="18"/>
        <v>0</v>
      </c>
      <c r="Q8" s="81">
        <f t="shared" si="5"/>
        <v>0</v>
      </c>
      <c r="R8" s="90">
        <f t="shared" si="6"/>
        <v>0</v>
      </c>
      <c r="S8" s="499">
        <f>(Exposure!BJ9-1)*InputData!CH8+1</f>
        <v>1</v>
      </c>
      <c r="T8" s="89">
        <f t="shared" si="19"/>
        <v>0</v>
      </c>
      <c r="U8" s="10">
        <f t="shared" si="7"/>
        <v>0</v>
      </c>
      <c r="V8" s="10">
        <f t="shared" si="8"/>
        <v>0</v>
      </c>
      <c r="W8" s="91">
        <f t="shared" si="9"/>
        <v>0</v>
      </c>
      <c r="X8" s="81">
        <f t="shared" si="10"/>
        <v>0</v>
      </c>
      <c r="Y8" s="81">
        <f t="shared" si="20"/>
        <v>0</v>
      </c>
      <c r="Z8" s="81">
        <f t="shared" si="11"/>
        <v>1</v>
      </c>
      <c r="AA8" s="81">
        <f t="shared" si="12"/>
        <v>1</v>
      </c>
      <c r="AB8" s="82">
        <f t="shared" si="28"/>
        <v>1000</v>
      </c>
      <c r="AC8" s="11">
        <f t="shared" si="29"/>
        <v>0</v>
      </c>
      <c r="AD8" s="81">
        <f t="shared" si="30"/>
        <v>0</v>
      </c>
      <c r="AE8" s="11">
        <f t="shared" si="13"/>
        <v>1000</v>
      </c>
      <c r="AF8" s="11">
        <f t="shared" si="14"/>
        <v>1000</v>
      </c>
      <c r="AG8" s="11">
        <f t="shared" si="21"/>
        <v>0</v>
      </c>
      <c r="AH8" s="81">
        <f t="shared" si="15"/>
        <v>0</v>
      </c>
      <c r="AI8" s="81">
        <f t="shared" si="16"/>
        <v>0</v>
      </c>
      <c r="AJ8" s="82">
        <f t="shared" si="31"/>
        <v>0</v>
      </c>
      <c r="AK8" s="118">
        <f t="shared" si="22"/>
        <v>0</v>
      </c>
      <c r="AL8" s="118">
        <f t="shared" si="23"/>
        <v>0</v>
      </c>
      <c r="AM8" s="120">
        <f>AK8*InputData!U8</f>
        <v>0</v>
      </c>
      <c r="AN8" s="123">
        <v>0</v>
      </c>
      <c r="AO8" s="1026">
        <f>C8*(1-Q8)*LifeTable!G8</f>
        <v>0</v>
      </c>
      <c r="AP8" s="1027">
        <f>R8*LifeTable!G8</f>
        <v>0</v>
      </c>
      <c r="AQ8" s="1026">
        <f>T8*(1-AH8)*LifeTable!P8</f>
        <v>0</v>
      </c>
      <c r="AR8" s="708">
        <f>AI8*LifeTable!P8</f>
        <v>0</v>
      </c>
      <c r="AS8" s="1028">
        <f>(AQ8-AO8)*EXP(-InputData!$BT$6*(B8-InputData!$B$1))</f>
        <v>0</v>
      </c>
      <c r="AT8" s="58">
        <f>(AR8-AP8)*EXP(-InputData!$BT$6*(B8-InputData!$B$1))</f>
        <v>0</v>
      </c>
      <c r="AU8">
        <v>3</v>
      </c>
    </row>
    <row r="9" spans="1:128">
      <c r="A9" t="s">
        <v>13</v>
      </c>
      <c r="B9">
        <f t="shared" si="24"/>
        <v>101</v>
      </c>
      <c r="C9" s="80">
        <f>InputData!S9*InputData!CA9</f>
        <v>0</v>
      </c>
      <c r="D9" s="81">
        <v>0</v>
      </c>
      <c r="E9" s="13">
        <f>InputData!T9*InputData!CF9</f>
        <v>0</v>
      </c>
      <c r="F9" s="81">
        <v>0</v>
      </c>
      <c r="G9" s="82">
        <f t="shared" si="0"/>
        <v>0</v>
      </c>
      <c r="H9" s="81">
        <f t="shared" si="17"/>
        <v>0</v>
      </c>
      <c r="I9" s="81">
        <f t="shared" si="1"/>
        <v>1</v>
      </c>
      <c r="J9" s="81">
        <f t="shared" si="2"/>
        <v>1</v>
      </c>
      <c r="K9" s="82">
        <f t="shared" si="25"/>
        <v>0</v>
      </c>
      <c r="L9" s="11">
        <f t="shared" si="26"/>
        <v>0</v>
      </c>
      <c r="M9" s="81">
        <f t="shared" si="27"/>
        <v>0</v>
      </c>
      <c r="N9" s="11">
        <f t="shared" si="3"/>
        <v>0</v>
      </c>
      <c r="O9" s="11">
        <f t="shared" si="4"/>
        <v>0</v>
      </c>
      <c r="P9" s="11">
        <f t="shared" si="18"/>
        <v>0</v>
      </c>
      <c r="Q9" s="81">
        <f t="shared" si="5"/>
        <v>0</v>
      </c>
      <c r="R9" s="90">
        <f t="shared" si="6"/>
        <v>0</v>
      </c>
      <c r="S9" s="499">
        <f>(Exposure!BJ10-1)*InputData!CH9+1</f>
        <v>1</v>
      </c>
      <c r="T9" s="89">
        <f t="shared" si="19"/>
        <v>0</v>
      </c>
      <c r="U9" s="10">
        <f t="shared" si="7"/>
        <v>0</v>
      </c>
      <c r="V9" s="10">
        <f t="shared" si="8"/>
        <v>0</v>
      </c>
      <c r="W9" s="91">
        <f t="shared" si="9"/>
        <v>0</v>
      </c>
      <c r="X9" s="81">
        <f t="shared" si="10"/>
        <v>0</v>
      </c>
      <c r="Y9" s="81">
        <f t="shared" si="20"/>
        <v>0</v>
      </c>
      <c r="Z9" s="81">
        <f t="shared" si="11"/>
        <v>1</v>
      </c>
      <c r="AA9" s="81">
        <f t="shared" si="12"/>
        <v>1</v>
      </c>
      <c r="AB9" s="82">
        <f t="shared" si="28"/>
        <v>0</v>
      </c>
      <c r="AC9" s="11">
        <f t="shared" si="29"/>
        <v>0</v>
      </c>
      <c r="AD9" s="81">
        <f t="shared" si="30"/>
        <v>0</v>
      </c>
      <c r="AE9" s="11">
        <f t="shared" si="13"/>
        <v>0</v>
      </c>
      <c r="AF9" s="11">
        <f t="shared" si="14"/>
        <v>0</v>
      </c>
      <c r="AG9" s="11">
        <f t="shared" si="21"/>
        <v>0</v>
      </c>
      <c r="AH9" s="81">
        <f t="shared" si="15"/>
        <v>0</v>
      </c>
      <c r="AI9" s="81">
        <f t="shared" si="16"/>
        <v>0</v>
      </c>
      <c r="AJ9" s="82">
        <f t="shared" si="31"/>
        <v>0</v>
      </c>
      <c r="AK9" s="118">
        <f t="shared" si="22"/>
        <v>0</v>
      </c>
      <c r="AL9" s="118">
        <f t="shared" si="23"/>
        <v>0</v>
      </c>
      <c r="AM9" s="120">
        <f>AK9*InputData!U9</f>
        <v>0</v>
      </c>
      <c r="AN9" s="123">
        <v>0</v>
      </c>
      <c r="AO9" s="1026">
        <f>C9*(1-Q9)*LifeTable!G9</f>
        <v>0</v>
      </c>
      <c r="AP9" s="1027">
        <f>R9*LifeTable!G9</f>
        <v>0</v>
      </c>
      <c r="AQ9" s="1026">
        <f>T9*(1-AH9)*LifeTable!P9</f>
        <v>0</v>
      </c>
      <c r="AR9" s="708">
        <f>AI9*LifeTable!P9</f>
        <v>0</v>
      </c>
      <c r="AS9" s="1028">
        <f>(AQ9-AO9)*EXP(-InputData!$BT$6*(B9-InputData!$B$1))</f>
        <v>0</v>
      </c>
      <c r="AT9" s="58">
        <f>(AR9-AP9)*EXP(-InputData!$BT$6*(B9-InputData!$B$1))</f>
        <v>0</v>
      </c>
      <c r="AU9">
        <v>4</v>
      </c>
    </row>
    <row r="10" spans="1:128">
      <c r="A10" t="s">
        <v>13</v>
      </c>
      <c r="B10">
        <f t="shared" si="24"/>
        <v>102</v>
      </c>
      <c r="C10" s="80">
        <f>InputData!S10*InputData!CA10</f>
        <v>0</v>
      </c>
      <c r="D10" s="81">
        <v>0</v>
      </c>
      <c r="E10" s="13">
        <f>InputData!T10*InputData!CF10</f>
        <v>0</v>
      </c>
      <c r="F10" s="81">
        <v>0</v>
      </c>
      <c r="G10" s="82">
        <f t="shared" si="0"/>
        <v>0</v>
      </c>
      <c r="H10" s="81">
        <f t="shared" si="17"/>
        <v>0</v>
      </c>
      <c r="I10" s="81">
        <f t="shared" si="1"/>
        <v>1</v>
      </c>
      <c r="J10" s="81">
        <f t="shared" si="2"/>
        <v>1</v>
      </c>
      <c r="K10" s="82">
        <f t="shared" si="25"/>
        <v>0</v>
      </c>
      <c r="L10" s="11">
        <f t="shared" si="26"/>
        <v>0</v>
      </c>
      <c r="M10" s="81">
        <f t="shared" si="27"/>
        <v>0</v>
      </c>
      <c r="N10" s="11">
        <f t="shared" si="3"/>
        <v>0</v>
      </c>
      <c r="O10" s="11">
        <f t="shared" si="4"/>
        <v>0</v>
      </c>
      <c r="P10" s="11">
        <f t="shared" si="18"/>
        <v>0</v>
      </c>
      <c r="Q10" s="81">
        <f t="shared" si="5"/>
        <v>0</v>
      </c>
      <c r="R10" s="90">
        <f t="shared" si="6"/>
        <v>0</v>
      </c>
      <c r="S10" s="499">
        <f>(Exposure!BJ11-1)*InputData!CH10+1</f>
        <v>1</v>
      </c>
      <c r="T10" s="89">
        <f t="shared" si="19"/>
        <v>0</v>
      </c>
      <c r="U10" s="10">
        <f t="shared" si="7"/>
        <v>0</v>
      </c>
      <c r="V10" s="10">
        <f t="shared" si="8"/>
        <v>0</v>
      </c>
      <c r="W10" s="91">
        <f t="shared" si="9"/>
        <v>0</v>
      </c>
      <c r="X10" s="81">
        <f t="shared" si="10"/>
        <v>0</v>
      </c>
      <c r="Y10" s="81">
        <f t="shared" si="20"/>
        <v>0</v>
      </c>
      <c r="Z10" s="81">
        <f t="shared" si="11"/>
        <v>1</v>
      </c>
      <c r="AA10" s="81">
        <f t="shared" si="12"/>
        <v>1</v>
      </c>
      <c r="AB10" s="82">
        <f t="shared" si="28"/>
        <v>0</v>
      </c>
      <c r="AC10" s="11">
        <f t="shared" si="29"/>
        <v>0</v>
      </c>
      <c r="AD10" s="81">
        <f t="shared" si="30"/>
        <v>0</v>
      </c>
      <c r="AE10" s="11">
        <f t="shared" si="13"/>
        <v>0</v>
      </c>
      <c r="AF10" s="11">
        <f t="shared" si="14"/>
        <v>0</v>
      </c>
      <c r="AG10" s="11">
        <f t="shared" si="21"/>
        <v>0</v>
      </c>
      <c r="AH10" s="81">
        <f t="shared" si="15"/>
        <v>0</v>
      </c>
      <c r="AI10" s="81">
        <f t="shared" si="16"/>
        <v>0</v>
      </c>
      <c r="AJ10" s="82">
        <f t="shared" si="31"/>
        <v>0</v>
      </c>
      <c r="AK10" s="118">
        <f t="shared" si="22"/>
        <v>0</v>
      </c>
      <c r="AL10" s="118">
        <f t="shared" si="23"/>
        <v>0</v>
      </c>
      <c r="AM10" s="120">
        <f>AK10*InputData!U10</f>
        <v>0</v>
      </c>
      <c r="AN10" s="123">
        <v>0</v>
      </c>
      <c r="AO10" s="1026">
        <f>C10*(1-Q10)*LifeTable!G10</f>
        <v>0</v>
      </c>
      <c r="AP10" s="1027">
        <f>R10*LifeTable!G10</f>
        <v>0</v>
      </c>
      <c r="AQ10" s="1026">
        <f>T10*(1-AH10)*LifeTable!P10</f>
        <v>0</v>
      </c>
      <c r="AR10" s="708">
        <f>AI10*LifeTable!P10</f>
        <v>0</v>
      </c>
      <c r="AS10" s="1028">
        <f>(AQ10-AO10)*EXP(-InputData!$BT$6*(B10-InputData!$B$1))</f>
        <v>0</v>
      </c>
      <c r="AT10" s="58">
        <f>(AR10-AP10)*EXP(-InputData!$BT$6*(B10-InputData!$B$1))</f>
        <v>0</v>
      </c>
      <c r="AU10">
        <v>5</v>
      </c>
    </row>
    <row r="11" spans="1:128">
      <c r="A11" t="s">
        <v>13</v>
      </c>
      <c r="B11">
        <f t="shared" si="24"/>
        <v>103</v>
      </c>
      <c r="C11" s="80">
        <f>InputData!S11*InputData!CA11</f>
        <v>0</v>
      </c>
      <c r="D11" s="81">
        <v>0</v>
      </c>
      <c r="E11" s="13">
        <f>InputData!T11*InputData!CF11</f>
        <v>0</v>
      </c>
      <c r="F11" s="81">
        <v>0</v>
      </c>
      <c r="G11" s="82">
        <f t="shared" si="0"/>
        <v>0</v>
      </c>
      <c r="H11" s="81">
        <f t="shared" si="17"/>
        <v>0</v>
      </c>
      <c r="I11" s="81">
        <f t="shared" si="1"/>
        <v>1</v>
      </c>
      <c r="J11" s="81">
        <f t="shared" si="2"/>
        <v>1</v>
      </c>
      <c r="K11" s="82">
        <f t="shared" si="25"/>
        <v>0</v>
      </c>
      <c r="L11" s="11">
        <f t="shared" si="26"/>
        <v>0</v>
      </c>
      <c r="M11" s="81">
        <f t="shared" si="27"/>
        <v>0</v>
      </c>
      <c r="N11" s="11">
        <f t="shared" si="3"/>
        <v>0</v>
      </c>
      <c r="O11" s="11">
        <f t="shared" si="4"/>
        <v>0</v>
      </c>
      <c r="P11" s="11">
        <f t="shared" si="18"/>
        <v>0</v>
      </c>
      <c r="Q11" s="81">
        <f t="shared" si="5"/>
        <v>0</v>
      </c>
      <c r="R11" s="90">
        <f t="shared" si="6"/>
        <v>0</v>
      </c>
      <c r="S11" s="499">
        <f>(Exposure!BJ12-1)*InputData!CH11+1</f>
        <v>1</v>
      </c>
      <c r="T11" s="89">
        <f t="shared" si="19"/>
        <v>0</v>
      </c>
      <c r="U11" s="10">
        <f t="shared" si="7"/>
        <v>0</v>
      </c>
      <c r="V11" s="10">
        <f t="shared" si="8"/>
        <v>0</v>
      </c>
      <c r="W11" s="91">
        <f t="shared" si="9"/>
        <v>0</v>
      </c>
      <c r="X11" s="81">
        <f t="shared" si="10"/>
        <v>0</v>
      </c>
      <c r="Y11" s="81">
        <f t="shared" si="20"/>
        <v>0</v>
      </c>
      <c r="Z11" s="81">
        <f t="shared" si="11"/>
        <v>1</v>
      </c>
      <c r="AA11" s="81">
        <f t="shared" si="12"/>
        <v>1</v>
      </c>
      <c r="AB11" s="82">
        <f t="shared" si="28"/>
        <v>0</v>
      </c>
      <c r="AC11" s="11">
        <f t="shared" si="29"/>
        <v>0</v>
      </c>
      <c r="AD11" s="81">
        <f t="shared" si="30"/>
        <v>0</v>
      </c>
      <c r="AE11" s="11">
        <f t="shared" si="13"/>
        <v>0</v>
      </c>
      <c r="AF11" s="11">
        <f t="shared" si="14"/>
        <v>0</v>
      </c>
      <c r="AG11" s="11">
        <f t="shared" si="21"/>
        <v>0</v>
      </c>
      <c r="AH11" s="81">
        <f t="shared" si="15"/>
        <v>0</v>
      </c>
      <c r="AI11" s="81">
        <f t="shared" si="16"/>
        <v>0</v>
      </c>
      <c r="AJ11" s="82">
        <f t="shared" si="31"/>
        <v>0</v>
      </c>
      <c r="AK11" s="118">
        <f t="shared" si="22"/>
        <v>0</v>
      </c>
      <c r="AL11" s="118">
        <f t="shared" si="23"/>
        <v>0</v>
      </c>
      <c r="AM11" s="120">
        <f>AK11*InputData!U11</f>
        <v>0</v>
      </c>
      <c r="AN11" s="123">
        <v>0</v>
      </c>
      <c r="AO11" s="1026">
        <f>C11*(1-Q11)*LifeTable!G11</f>
        <v>0</v>
      </c>
      <c r="AP11" s="1027">
        <f>R11*LifeTable!G11</f>
        <v>0</v>
      </c>
      <c r="AQ11" s="1026">
        <f>T11*(1-AH11)*LifeTable!P11</f>
        <v>0</v>
      </c>
      <c r="AR11" s="708">
        <f>AI11*LifeTable!P11</f>
        <v>0</v>
      </c>
      <c r="AS11" s="1028">
        <f>(AQ11-AO11)*EXP(-InputData!$BT$6*(B11-InputData!$B$1))</f>
        <v>0</v>
      </c>
      <c r="AT11" s="58">
        <f>(AR11-AP11)*EXP(-InputData!$BT$6*(B11-InputData!$B$1))</f>
        <v>0</v>
      </c>
      <c r="AU11">
        <v>6</v>
      </c>
    </row>
    <row r="12" spans="1:128">
      <c r="A12" t="s">
        <v>13</v>
      </c>
      <c r="B12">
        <f t="shared" si="24"/>
        <v>104</v>
      </c>
      <c r="C12" s="80">
        <f>InputData!S12*InputData!CA12</f>
        <v>0</v>
      </c>
      <c r="D12" s="81">
        <v>0</v>
      </c>
      <c r="E12" s="13">
        <f>InputData!T12*InputData!CF12</f>
        <v>0</v>
      </c>
      <c r="F12" s="81">
        <v>0</v>
      </c>
      <c r="G12" s="82">
        <f t="shared" si="0"/>
        <v>0</v>
      </c>
      <c r="H12" s="81">
        <f t="shared" si="17"/>
        <v>0</v>
      </c>
      <c r="I12" s="81">
        <f t="shared" si="1"/>
        <v>1</v>
      </c>
      <c r="J12" s="81">
        <f t="shared" si="2"/>
        <v>1</v>
      </c>
      <c r="K12" s="82">
        <f t="shared" si="25"/>
        <v>0</v>
      </c>
      <c r="L12" s="11">
        <f t="shared" si="26"/>
        <v>0</v>
      </c>
      <c r="M12" s="81">
        <f t="shared" si="27"/>
        <v>0</v>
      </c>
      <c r="N12" s="11">
        <f t="shared" si="3"/>
        <v>0</v>
      </c>
      <c r="O12" s="11">
        <f t="shared" si="4"/>
        <v>0</v>
      </c>
      <c r="P12" s="11">
        <f t="shared" si="18"/>
        <v>0</v>
      </c>
      <c r="Q12" s="81">
        <f t="shared" si="5"/>
        <v>0</v>
      </c>
      <c r="R12" s="90">
        <f t="shared" si="6"/>
        <v>0</v>
      </c>
      <c r="S12" s="499">
        <f>(Exposure!BJ13-1)*InputData!CH12+1</f>
        <v>1</v>
      </c>
      <c r="T12" s="89">
        <f t="shared" si="19"/>
        <v>0</v>
      </c>
      <c r="U12" s="10">
        <f t="shared" si="7"/>
        <v>0</v>
      </c>
      <c r="V12" s="10">
        <f t="shared" si="8"/>
        <v>0</v>
      </c>
      <c r="W12" s="91">
        <f t="shared" si="9"/>
        <v>0</v>
      </c>
      <c r="X12" s="81">
        <f t="shared" si="10"/>
        <v>0</v>
      </c>
      <c r="Y12" s="81">
        <f t="shared" si="20"/>
        <v>0</v>
      </c>
      <c r="Z12" s="81">
        <f t="shared" si="11"/>
        <v>1</v>
      </c>
      <c r="AA12" s="81">
        <f t="shared" si="12"/>
        <v>1</v>
      </c>
      <c r="AB12" s="82">
        <f t="shared" si="28"/>
        <v>0</v>
      </c>
      <c r="AC12" s="11">
        <f t="shared" si="29"/>
        <v>0</v>
      </c>
      <c r="AD12" s="81">
        <f t="shared" si="30"/>
        <v>0</v>
      </c>
      <c r="AE12" s="11">
        <f t="shared" si="13"/>
        <v>0</v>
      </c>
      <c r="AF12" s="11">
        <f t="shared" si="14"/>
        <v>0</v>
      </c>
      <c r="AG12" s="11">
        <f t="shared" si="21"/>
        <v>0</v>
      </c>
      <c r="AH12" s="81">
        <f t="shared" si="15"/>
        <v>0</v>
      </c>
      <c r="AI12" s="81">
        <f t="shared" si="16"/>
        <v>0</v>
      </c>
      <c r="AJ12" s="82">
        <f t="shared" si="31"/>
        <v>0</v>
      </c>
      <c r="AK12" s="118">
        <f t="shared" si="22"/>
        <v>0</v>
      </c>
      <c r="AL12" s="118">
        <f t="shared" si="23"/>
        <v>0</v>
      </c>
      <c r="AM12" s="120">
        <f>AK12*InputData!U12</f>
        <v>0</v>
      </c>
      <c r="AN12" s="123">
        <v>0</v>
      </c>
      <c r="AO12" s="1026">
        <f>C12*(1-Q12)*LifeTable!G12</f>
        <v>0</v>
      </c>
      <c r="AP12" s="1027">
        <f>R12*LifeTable!G12</f>
        <v>0</v>
      </c>
      <c r="AQ12" s="1026">
        <f>T12*(1-AH12)*LifeTable!P12</f>
        <v>0</v>
      </c>
      <c r="AR12" s="708">
        <f>AI12*LifeTable!P12</f>
        <v>0</v>
      </c>
      <c r="AS12" s="1028">
        <f>(AQ12-AO12)*EXP(-InputData!$BT$6*(B12-InputData!$B$1))</f>
        <v>0</v>
      </c>
      <c r="AT12" s="58">
        <f>(AR12-AP12)*EXP(-InputData!$BT$6*(B12-InputData!$B$1))</f>
        <v>0</v>
      </c>
      <c r="AU12">
        <v>7</v>
      </c>
    </row>
    <row r="13" spans="1:128">
      <c r="A13" t="s">
        <v>13</v>
      </c>
      <c r="B13">
        <f t="shared" si="24"/>
        <v>105</v>
      </c>
      <c r="C13" s="80">
        <f>InputData!S13*InputData!CA13</f>
        <v>0</v>
      </c>
      <c r="D13" s="81">
        <v>0</v>
      </c>
      <c r="E13" s="13">
        <f>InputData!T13*InputData!CF13</f>
        <v>0</v>
      </c>
      <c r="F13" s="81">
        <v>0</v>
      </c>
      <c r="G13" s="82">
        <f t="shared" si="0"/>
        <v>0</v>
      </c>
      <c r="H13" s="81">
        <f t="shared" si="17"/>
        <v>0</v>
      </c>
      <c r="I13" s="81">
        <f t="shared" si="1"/>
        <v>1</v>
      </c>
      <c r="J13" s="81">
        <f t="shared" si="2"/>
        <v>1</v>
      </c>
      <c r="K13" s="82">
        <f t="shared" si="25"/>
        <v>0</v>
      </c>
      <c r="L13" s="11">
        <f t="shared" si="26"/>
        <v>0</v>
      </c>
      <c r="M13" s="81">
        <f t="shared" si="27"/>
        <v>0</v>
      </c>
      <c r="N13" s="11">
        <f t="shared" si="3"/>
        <v>0</v>
      </c>
      <c r="O13" s="11">
        <f t="shared" si="4"/>
        <v>0</v>
      </c>
      <c r="P13" s="11">
        <f t="shared" si="18"/>
        <v>0</v>
      </c>
      <c r="Q13" s="81">
        <f t="shared" si="5"/>
        <v>0</v>
      </c>
      <c r="R13" s="90">
        <f t="shared" si="6"/>
        <v>0</v>
      </c>
      <c r="S13" s="499">
        <f>(Exposure!BJ14-1)*InputData!CH13+1</f>
        <v>1</v>
      </c>
      <c r="T13" s="89">
        <f t="shared" si="19"/>
        <v>0</v>
      </c>
      <c r="U13" s="10">
        <f t="shared" si="7"/>
        <v>0</v>
      </c>
      <c r="V13" s="10">
        <f t="shared" si="8"/>
        <v>0</v>
      </c>
      <c r="W13" s="91">
        <f t="shared" si="9"/>
        <v>0</v>
      </c>
      <c r="X13" s="81">
        <f t="shared" si="10"/>
        <v>0</v>
      </c>
      <c r="Y13" s="81">
        <f t="shared" si="20"/>
        <v>0</v>
      </c>
      <c r="Z13" s="81">
        <f t="shared" si="11"/>
        <v>1</v>
      </c>
      <c r="AA13" s="81">
        <f t="shared" si="12"/>
        <v>1</v>
      </c>
      <c r="AB13" s="82">
        <f t="shared" si="28"/>
        <v>0</v>
      </c>
      <c r="AC13" s="11">
        <f t="shared" si="29"/>
        <v>0</v>
      </c>
      <c r="AD13" s="81">
        <f t="shared" si="30"/>
        <v>0</v>
      </c>
      <c r="AE13" s="11">
        <f t="shared" si="13"/>
        <v>0</v>
      </c>
      <c r="AF13" s="11">
        <f t="shared" si="14"/>
        <v>0</v>
      </c>
      <c r="AG13" s="11">
        <f t="shared" si="21"/>
        <v>0</v>
      </c>
      <c r="AH13" s="81">
        <f t="shared" si="15"/>
        <v>0</v>
      </c>
      <c r="AI13" s="81">
        <f t="shared" si="16"/>
        <v>0</v>
      </c>
      <c r="AJ13" s="82">
        <f t="shared" si="31"/>
        <v>0</v>
      </c>
      <c r="AK13" s="118">
        <f t="shared" si="22"/>
        <v>0</v>
      </c>
      <c r="AL13" s="118">
        <f t="shared" si="23"/>
        <v>0</v>
      </c>
      <c r="AM13" s="120">
        <f>AK13*InputData!U13</f>
        <v>0</v>
      </c>
      <c r="AN13" s="123">
        <v>0</v>
      </c>
      <c r="AO13" s="1026">
        <f>C13*(1-Q13)*LifeTable!G13</f>
        <v>0</v>
      </c>
      <c r="AP13" s="1027">
        <f>R13*LifeTable!G13</f>
        <v>0</v>
      </c>
      <c r="AQ13" s="1026">
        <f>T13*(1-AH13)*LifeTable!P13</f>
        <v>0</v>
      </c>
      <c r="AR13" s="708">
        <f>AI13*LifeTable!P13</f>
        <v>0</v>
      </c>
      <c r="AS13" s="1028">
        <f>(AQ13-AO13)*EXP(-InputData!$BT$6*(B13-InputData!$B$1))</f>
        <v>0</v>
      </c>
      <c r="AT13" s="58">
        <f>(AR13-AP13)*EXP(-InputData!$BT$6*(B13-InputData!$B$1))</f>
        <v>0</v>
      </c>
      <c r="AU13">
        <v>8</v>
      </c>
    </row>
    <row r="14" spans="1:128">
      <c r="A14" t="s">
        <v>13</v>
      </c>
      <c r="B14">
        <f t="shared" si="24"/>
        <v>106</v>
      </c>
      <c r="C14" s="80">
        <f>InputData!S14*InputData!CA14</f>
        <v>0</v>
      </c>
      <c r="D14" s="81">
        <v>0</v>
      </c>
      <c r="E14" s="13">
        <f>InputData!T14*InputData!CF14</f>
        <v>0</v>
      </c>
      <c r="F14" s="81">
        <v>0</v>
      </c>
      <c r="G14" s="82">
        <f t="shared" si="0"/>
        <v>0</v>
      </c>
      <c r="H14" s="81">
        <f t="shared" si="17"/>
        <v>0</v>
      </c>
      <c r="I14" s="81">
        <f t="shared" si="1"/>
        <v>1</v>
      </c>
      <c r="J14" s="81">
        <f t="shared" si="2"/>
        <v>1</v>
      </c>
      <c r="K14" s="82">
        <f t="shared" si="25"/>
        <v>0</v>
      </c>
      <c r="L14" s="11">
        <f t="shared" si="26"/>
        <v>0</v>
      </c>
      <c r="M14" s="81">
        <f t="shared" si="27"/>
        <v>0</v>
      </c>
      <c r="N14" s="11">
        <f t="shared" si="3"/>
        <v>0</v>
      </c>
      <c r="O14" s="11">
        <f t="shared" si="4"/>
        <v>0</v>
      </c>
      <c r="P14" s="11">
        <f t="shared" si="18"/>
        <v>0</v>
      </c>
      <c r="Q14" s="81">
        <f t="shared" si="5"/>
        <v>0</v>
      </c>
      <c r="R14" s="90">
        <f t="shared" si="6"/>
        <v>0</v>
      </c>
      <c r="S14" s="499">
        <f>(Exposure!BJ15-1)*InputData!CH14+1</f>
        <v>1</v>
      </c>
      <c r="T14" s="89">
        <f t="shared" si="19"/>
        <v>0</v>
      </c>
      <c r="U14" s="10">
        <f t="shared" si="7"/>
        <v>0</v>
      </c>
      <c r="V14" s="10">
        <f t="shared" si="8"/>
        <v>0</v>
      </c>
      <c r="W14" s="91">
        <f t="shared" si="9"/>
        <v>0</v>
      </c>
      <c r="X14" s="81">
        <f t="shared" si="10"/>
        <v>0</v>
      </c>
      <c r="Y14" s="81">
        <f t="shared" si="20"/>
        <v>0</v>
      </c>
      <c r="Z14" s="81">
        <f t="shared" si="11"/>
        <v>1</v>
      </c>
      <c r="AA14" s="81">
        <f t="shared" si="12"/>
        <v>1</v>
      </c>
      <c r="AB14" s="82">
        <f t="shared" si="28"/>
        <v>0</v>
      </c>
      <c r="AC14" s="11">
        <f t="shared" si="29"/>
        <v>0</v>
      </c>
      <c r="AD14" s="81">
        <f t="shared" si="30"/>
        <v>0</v>
      </c>
      <c r="AE14" s="11">
        <f t="shared" si="13"/>
        <v>0</v>
      </c>
      <c r="AF14" s="11">
        <f t="shared" si="14"/>
        <v>0</v>
      </c>
      <c r="AG14" s="11">
        <f t="shared" si="21"/>
        <v>0</v>
      </c>
      <c r="AH14" s="81">
        <f t="shared" si="15"/>
        <v>0</v>
      </c>
      <c r="AI14" s="81">
        <f t="shared" si="16"/>
        <v>0</v>
      </c>
      <c r="AJ14" s="82">
        <f t="shared" si="31"/>
        <v>0</v>
      </c>
      <c r="AK14" s="118">
        <f t="shared" si="22"/>
        <v>0</v>
      </c>
      <c r="AL14" s="118">
        <f t="shared" si="23"/>
        <v>0</v>
      </c>
      <c r="AM14" s="120">
        <f>AK14*InputData!U14</f>
        <v>0</v>
      </c>
      <c r="AN14" s="123">
        <v>0</v>
      </c>
      <c r="AO14" s="1026">
        <f>C14*(1-Q14)*LifeTable!G14</f>
        <v>0</v>
      </c>
      <c r="AP14" s="1027">
        <f>R14*LifeTable!G14</f>
        <v>0</v>
      </c>
      <c r="AQ14" s="1026">
        <f>T14*(1-AH14)*LifeTable!P14</f>
        <v>0</v>
      </c>
      <c r="AR14" s="708">
        <f>AI14*LifeTable!P14</f>
        <v>0</v>
      </c>
      <c r="AS14" s="1028">
        <f>(AQ14-AO14)*EXP(-InputData!$BT$6*(B14-InputData!$B$1))</f>
        <v>0</v>
      </c>
      <c r="AT14" s="58">
        <f>(AR14-AP14)*EXP(-InputData!$BT$6*(B14-InputData!$B$1))</f>
        <v>0</v>
      </c>
      <c r="AU14">
        <v>9</v>
      </c>
    </row>
    <row r="15" spans="1:128">
      <c r="A15" t="s">
        <v>13</v>
      </c>
      <c r="B15">
        <f t="shared" si="24"/>
        <v>107</v>
      </c>
      <c r="C15" s="80">
        <f>InputData!S15*InputData!CA15</f>
        <v>0</v>
      </c>
      <c r="D15" s="81">
        <v>0</v>
      </c>
      <c r="E15" s="13">
        <f>InputData!T15*InputData!CF15</f>
        <v>0</v>
      </c>
      <c r="F15" s="81">
        <v>0</v>
      </c>
      <c r="G15" s="82">
        <f t="shared" si="0"/>
        <v>0</v>
      </c>
      <c r="H15" s="81">
        <f t="shared" si="17"/>
        <v>0</v>
      </c>
      <c r="I15" s="81">
        <f t="shared" si="1"/>
        <v>1</v>
      </c>
      <c r="J15" s="81">
        <f t="shared" si="2"/>
        <v>1</v>
      </c>
      <c r="K15" s="82">
        <f t="shared" si="25"/>
        <v>0</v>
      </c>
      <c r="L15" s="11">
        <f t="shared" si="26"/>
        <v>0</v>
      </c>
      <c r="M15" s="81">
        <f t="shared" si="27"/>
        <v>0</v>
      </c>
      <c r="N15" s="11">
        <f t="shared" si="3"/>
        <v>0</v>
      </c>
      <c r="O15" s="11">
        <f t="shared" si="4"/>
        <v>0</v>
      </c>
      <c r="P15" s="11">
        <f t="shared" si="18"/>
        <v>0</v>
      </c>
      <c r="Q15" s="81">
        <f t="shared" si="5"/>
        <v>0</v>
      </c>
      <c r="R15" s="90">
        <f t="shared" si="6"/>
        <v>0</v>
      </c>
      <c r="S15" s="499">
        <f>(Exposure!BJ16-1)*InputData!CH15+1</f>
        <v>1</v>
      </c>
      <c r="T15" s="89">
        <f t="shared" si="19"/>
        <v>0</v>
      </c>
      <c r="U15" s="10">
        <f t="shared" si="7"/>
        <v>0</v>
      </c>
      <c r="V15" s="10">
        <f t="shared" si="8"/>
        <v>0</v>
      </c>
      <c r="W15" s="91">
        <f t="shared" si="9"/>
        <v>0</v>
      </c>
      <c r="X15" s="81">
        <f t="shared" si="10"/>
        <v>0</v>
      </c>
      <c r="Y15" s="81">
        <f t="shared" si="20"/>
        <v>0</v>
      </c>
      <c r="Z15" s="81">
        <f t="shared" si="11"/>
        <v>1</v>
      </c>
      <c r="AA15" s="81">
        <f t="shared" si="12"/>
        <v>1</v>
      </c>
      <c r="AB15" s="82">
        <f t="shared" si="28"/>
        <v>0</v>
      </c>
      <c r="AC15" s="11">
        <f t="shared" si="29"/>
        <v>0</v>
      </c>
      <c r="AD15" s="81">
        <f t="shared" si="30"/>
        <v>0</v>
      </c>
      <c r="AE15" s="11">
        <f t="shared" si="13"/>
        <v>0</v>
      </c>
      <c r="AF15" s="11">
        <f t="shared" si="14"/>
        <v>0</v>
      </c>
      <c r="AG15" s="11">
        <f t="shared" si="21"/>
        <v>0</v>
      </c>
      <c r="AH15" s="81">
        <f t="shared" si="15"/>
        <v>0</v>
      </c>
      <c r="AI15" s="81">
        <f t="shared" si="16"/>
        <v>0</v>
      </c>
      <c r="AJ15" s="82">
        <f t="shared" si="31"/>
        <v>0</v>
      </c>
      <c r="AK15" s="118">
        <f t="shared" si="22"/>
        <v>0</v>
      </c>
      <c r="AL15" s="118">
        <f t="shared" si="23"/>
        <v>0</v>
      </c>
      <c r="AM15" s="120">
        <f>AK15*InputData!U15</f>
        <v>0</v>
      </c>
      <c r="AN15" s="123">
        <v>0</v>
      </c>
      <c r="AO15" s="1026">
        <f>C15*(1-Q15)*LifeTable!G15</f>
        <v>0</v>
      </c>
      <c r="AP15" s="1027">
        <f>R15*LifeTable!G15</f>
        <v>0</v>
      </c>
      <c r="AQ15" s="1026">
        <f>T15*(1-AH15)*LifeTable!P15</f>
        <v>0</v>
      </c>
      <c r="AR15" s="708">
        <f>AI15*LifeTable!P15</f>
        <v>0</v>
      </c>
      <c r="AS15" s="1028">
        <f>(AQ15-AO15)*EXP(-InputData!$BT$6*(B15-InputData!$B$1))</f>
        <v>0</v>
      </c>
      <c r="AT15" s="58">
        <f>(AR15-AP15)*EXP(-InputData!$BT$6*(B15-InputData!$B$1))</f>
        <v>0</v>
      </c>
      <c r="AU15">
        <v>10</v>
      </c>
    </row>
    <row r="16" spans="1:128">
      <c r="A16" t="s">
        <v>13</v>
      </c>
      <c r="B16">
        <f t="shared" si="24"/>
        <v>108</v>
      </c>
      <c r="C16" s="80">
        <f>InputData!S16*InputData!CA16</f>
        <v>0</v>
      </c>
      <c r="D16" s="81">
        <v>0</v>
      </c>
      <c r="E16" s="13">
        <f>InputData!T16*InputData!CF16</f>
        <v>0</v>
      </c>
      <c r="F16" s="81">
        <v>0</v>
      </c>
      <c r="G16" s="82">
        <f t="shared" si="0"/>
        <v>0</v>
      </c>
      <c r="H16" s="81">
        <f t="shared" si="17"/>
        <v>0</v>
      </c>
      <c r="I16" s="81">
        <f t="shared" si="1"/>
        <v>1</v>
      </c>
      <c r="J16" s="81">
        <f t="shared" si="2"/>
        <v>1</v>
      </c>
      <c r="K16" s="82">
        <f t="shared" si="25"/>
        <v>0</v>
      </c>
      <c r="L16" s="11">
        <f t="shared" si="26"/>
        <v>0</v>
      </c>
      <c r="M16" s="81">
        <f t="shared" si="27"/>
        <v>0</v>
      </c>
      <c r="N16" s="11">
        <f t="shared" si="3"/>
        <v>0</v>
      </c>
      <c r="O16" s="11">
        <f t="shared" si="4"/>
        <v>0</v>
      </c>
      <c r="P16" s="11">
        <f t="shared" si="18"/>
        <v>0</v>
      </c>
      <c r="Q16" s="81">
        <f t="shared" si="5"/>
        <v>0</v>
      </c>
      <c r="R16" s="90">
        <f t="shared" si="6"/>
        <v>0</v>
      </c>
      <c r="S16" s="499">
        <f>(Exposure!BJ17-1)*InputData!CH16+1</f>
        <v>1</v>
      </c>
      <c r="T16" s="89">
        <f t="shared" si="19"/>
        <v>0</v>
      </c>
      <c r="U16" s="10">
        <f t="shared" si="7"/>
        <v>0</v>
      </c>
      <c r="V16" s="10">
        <f t="shared" si="8"/>
        <v>0</v>
      </c>
      <c r="W16" s="91">
        <f t="shared" si="9"/>
        <v>0</v>
      </c>
      <c r="X16" s="81">
        <f t="shared" si="10"/>
        <v>0</v>
      </c>
      <c r="Y16" s="81">
        <f t="shared" si="20"/>
        <v>0</v>
      </c>
      <c r="Z16" s="81">
        <f t="shared" si="11"/>
        <v>1</v>
      </c>
      <c r="AA16" s="81">
        <f t="shared" si="12"/>
        <v>1</v>
      </c>
      <c r="AB16" s="82">
        <f t="shared" si="28"/>
        <v>0</v>
      </c>
      <c r="AC16" s="11">
        <f t="shared" si="29"/>
        <v>0</v>
      </c>
      <c r="AD16" s="81">
        <f t="shared" si="30"/>
        <v>0</v>
      </c>
      <c r="AE16" s="11">
        <f t="shared" si="13"/>
        <v>0</v>
      </c>
      <c r="AF16" s="11">
        <f t="shared" si="14"/>
        <v>0</v>
      </c>
      <c r="AG16" s="11">
        <f t="shared" si="21"/>
        <v>0</v>
      </c>
      <c r="AH16" s="81">
        <f t="shared" si="15"/>
        <v>0</v>
      </c>
      <c r="AI16" s="81">
        <f t="shared" si="16"/>
        <v>0</v>
      </c>
      <c r="AJ16" s="82">
        <f t="shared" si="31"/>
        <v>0</v>
      </c>
      <c r="AK16" s="118">
        <f t="shared" si="22"/>
        <v>0</v>
      </c>
      <c r="AL16" s="118">
        <f t="shared" si="23"/>
        <v>0</v>
      </c>
      <c r="AM16" s="120">
        <f>AK16*InputData!U16</f>
        <v>0</v>
      </c>
      <c r="AN16" s="123">
        <v>0</v>
      </c>
      <c r="AO16" s="1026">
        <f>C16*(1-Q16)*LifeTable!G16</f>
        <v>0</v>
      </c>
      <c r="AP16" s="1027">
        <f>R16*LifeTable!G16</f>
        <v>0</v>
      </c>
      <c r="AQ16" s="1026">
        <f>T16*(1-AH16)*LifeTable!P16</f>
        <v>0</v>
      </c>
      <c r="AR16" s="708">
        <f>AI16*LifeTable!P16</f>
        <v>0</v>
      </c>
      <c r="AS16" s="1028">
        <f>(AQ16-AO16)*EXP(-InputData!$BT$6*(B16-InputData!$B$1))</f>
        <v>0</v>
      </c>
      <c r="AT16" s="58">
        <f>(AR16-AP16)*EXP(-InputData!$BT$6*(B16-InputData!$B$1))</f>
        <v>0</v>
      </c>
      <c r="AU16">
        <v>11</v>
      </c>
    </row>
    <row r="17" spans="1:47">
      <c r="A17" t="s">
        <v>13</v>
      </c>
      <c r="B17">
        <f t="shared" si="24"/>
        <v>109</v>
      </c>
      <c r="C17" s="80">
        <f>InputData!S17*InputData!CA17</f>
        <v>0</v>
      </c>
      <c r="D17" s="81">
        <v>0</v>
      </c>
      <c r="E17" s="13">
        <f>InputData!T17*InputData!CF17</f>
        <v>0</v>
      </c>
      <c r="F17" s="81">
        <v>0</v>
      </c>
      <c r="G17" s="82">
        <f t="shared" si="0"/>
        <v>0</v>
      </c>
      <c r="H17" s="81">
        <f t="shared" si="17"/>
        <v>0</v>
      </c>
      <c r="I17" s="81">
        <f t="shared" si="1"/>
        <v>1</v>
      </c>
      <c r="J17" s="81">
        <f t="shared" si="2"/>
        <v>1</v>
      </c>
      <c r="K17" s="82">
        <f t="shared" si="25"/>
        <v>0</v>
      </c>
      <c r="L17" s="11">
        <f t="shared" si="26"/>
        <v>0</v>
      </c>
      <c r="M17" s="81">
        <f t="shared" si="27"/>
        <v>0</v>
      </c>
      <c r="N17" s="11">
        <f t="shared" si="3"/>
        <v>0</v>
      </c>
      <c r="O17" s="11">
        <f t="shared" si="4"/>
        <v>0</v>
      </c>
      <c r="P17" s="11">
        <f t="shared" si="18"/>
        <v>0</v>
      </c>
      <c r="Q17" s="81">
        <f t="shared" si="5"/>
        <v>0</v>
      </c>
      <c r="R17" s="90">
        <f t="shared" si="6"/>
        <v>0</v>
      </c>
      <c r="S17" s="499">
        <f>(Exposure!BJ18-1)*InputData!CH17+1</f>
        <v>1</v>
      </c>
      <c r="T17" s="89">
        <f t="shared" si="19"/>
        <v>0</v>
      </c>
      <c r="U17" s="10">
        <f t="shared" si="7"/>
        <v>0</v>
      </c>
      <c r="V17" s="10">
        <f t="shared" si="8"/>
        <v>0</v>
      </c>
      <c r="W17" s="91">
        <f t="shared" si="9"/>
        <v>0</v>
      </c>
      <c r="X17" s="81">
        <f t="shared" si="10"/>
        <v>0</v>
      </c>
      <c r="Y17" s="81">
        <f t="shared" si="20"/>
        <v>0</v>
      </c>
      <c r="Z17" s="81">
        <f t="shared" si="11"/>
        <v>1</v>
      </c>
      <c r="AA17" s="81">
        <f t="shared" si="12"/>
        <v>1</v>
      </c>
      <c r="AB17" s="82">
        <f t="shared" si="28"/>
        <v>0</v>
      </c>
      <c r="AC17" s="11">
        <f t="shared" si="29"/>
        <v>0</v>
      </c>
      <c r="AD17" s="81">
        <f t="shared" si="30"/>
        <v>0</v>
      </c>
      <c r="AE17" s="11">
        <f t="shared" si="13"/>
        <v>0</v>
      </c>
      <c r="AF17" s="11">
        <f t="shared" si="14"/>
        <v>0</v>
      </c>
      <c r="AG17" s="11">
        <f t="shared" si="21"/>
        <v>0</v>
      </c>
      <c r="AH17" s="81">
        <f t="shared" si="15"/>
        <v>0</v>
      </c>
      <c r="AI17" s="81">
        <f t="shared" si="16"/>
        <v>0</v>
      </c>
      <c r="AJ17" s="82">
        <f t="shared" si="31"/>
        <v>0</v>
      </c>
      <c r="AK17" s="118">
        <f t="shared" si="22"/>
        <v>0</v>
      </c>
      <c r="AL17" s="118">
        <f t="shared" si="23"/>
        <v>0</v>
      </c>
      <c r="AM17" s="120">
        <f>AK17*InputData!U17</f>
        <v>0</v>
      </c>
      <c r="AN17" s="123">
        <v>0</v>
      </c>
      <c r="AO17" s="1026">
        <f>C17*(1-Q17)*LifeTable!G17</f>
        <v>0</v>
      </c>
      <c r="AP17" s="1027">
        <f>R17*LifeTable!G17</f>
        <v>0</v>
      </c>
      <c r="AQ17" s="1026">
        <f>T17*(1-AH17)*LifeTable!P17</f>
        <v>0</v>
      </c>
      <c r="AR17" s="708">
        <f>AI17*LifeTable!P17</f>
        <v>0</v>
      </c>
      <c r="AS17" s="1028">
        <f>(AQ17-AO17)*EXP(-InputData!$BT$6*(B17-InputData!$B$1))</f>
        <v>0</v>
      </c>
      <c r="AT17" s="58">
        <f>(AR17-AP17)*EXP(-InputData!$BT$6*(B17-InputData!$B$1))</f>
        <v>0</v>
      </c>
      <c r="AU17">
        <v>12</v>
      </c>
    </row>
    <row r="18" spans="1:47">
      <c r="A18" t="s">
        <v>13</v>
      </c>
      <c r="B18">
        <f t="shared" si="24"/>
        <v>110</v>
      </c>
      <c r="C18" s="80">
        <f>InputData!S18*InputData!CA18</f>
        <v>0</v>
      </c>
      <c r="D18" s="81">
        <v>0</v>
      </c>
      <c r="E18" s="13">
        <f>InputData!T18*InputData!CF18</f>
        <v>0</v>
      </c>
      <c r="F18" s="81">
        <v>0</v>
      </c>
      <c r="G18" s="82">
        <f t="shared" si="0"/>
        <v>0</v>
      </c>
      <c r="H18" s="81">
        <f t="shared" si="17"/>
        <v>0</v>
      </c>
      <c r="I18" s="81">
        <f t="shared" si="1"/>
        <v>1</v>
      </c>
      <c r="J18" s="81">
        <f t="shared" si="2"/>
        <v>1</v>
      </c>
      <c r="K18" s="82">
        <f t="shared" si="25"/>
        <v>0</v>
      </c>
      <c r="L18" s="11">
        <f t="shared" si="26"/>
        <v>0</v>
      </c>
      <c r="M18" s="81">
        <f t="shared" si="27"/>
        <v>0</v>
      </c>
      <c r="N18" s="11">
        <f t="shared" si="3"/>
        <v>0</v>
      </c>
      <c r="O18" s="11">
        <f t="shared" si="4"/>
        <v>0</v>
      </c>
      <c r="P18" s="11">
        <f t="shared" si="18"/>
        <v>0</v>
      </c>
      <c r="Q18" s="81">
        <f t="shared" si="5"/>
        <v>0</v>
      </c>
      <c r="R18" s="90">
        <f t="shared" si="6"/>
        <v>0</v>
      </c>
      <c r="S18" s="499">
        <f>(Exposure!BJ19-1)*InputData!CH18+1</f>
        <v>1</v>
      </c>
      <c r="T18" s="89">
        <f t="shared" si="19"/>
        <v>0</v>
      </c>
      <c r="U18" s="10">
        <f t="shared" si="7"/>
        <v>0</v>
      </c>
      <c r="V18" s="10">
        <f t="shared" si="8"/>
        <v>0</v>
      </c>
      <c r="W18" s="91">
        <f t="shared" si="9"/>
        <v>0</v>
      </c>
      <c r="X18" s="81">
        <f t="shared" si="10"/>
        <v>0</v>
      </c>
      <c r="Y18" s="81">
        <f t="shared" si="20"/>
        <v>0</v>
      </c>
      <c r="Z18" s="81">
        <f t="shared" si="11"/>
        <v>1</v>
      </c>
      <c r="AA18" s="81">
        <f t="shared" si="12"/>
        <v>1</v>
      </c>
      <c r="AB18" s="82">
        <f t="shared" si="28"/>
        <v>0</v>
      </c>
      <c r="AC18" s="11">
        <f t="shared" si="29"/>
        <v>0</v>
      </c>
      <c r="AD18" s="81">
        <f t="shared" si="30"/>
        <v>0</v>
      </c>
      <c r="AE18" s="11">
        <f t="shared" si="13"/>
        <v>0</v>
      </c>
      <c r="AF18" s="11">
        <f t="shared" si="14"/>
        <v>0</v>
      </c>
      <c r="AG18" s="11">
        <f t="shared" si="21"/>
        <v>0</v>
      </c>
      <c r="AH18" s="81">
        <f t="shared" si="15"/>
        <v>0</v>
      </c>
      <c r="AI18" s="81">
        <f t="shared" si="16"/>
        <v>0</v>
      </c>
      <c r="AJ18" s="82">
        <f t="shared" si="31"/>
        <v>0</v>
      </c>
      <c r="AK18" s="118">
        <f t="shared" si="22"/>
        <v>0</v>
      </c>
      <c r="AL18" s="118">
        <f t="shared" si="23"/>
        <v>0</v>
      </c>
      <c r="AM18" s="120">
        <f>AK18*InputData!U18</f>
        <v>0</v>
      </c>
      <c r="AN18" s="123">
        <v>0</v>
      </c>
      <c r="AO18" s="1026">
        <f>C18*(1-Q18)*LifeTable!G18</f>
        <v>0</v>
      </c>
      <c r="AP18" s="1027">
        <f>R18*LifeTable!G18</f>
        <v>0</v>
      </c>
      <c r="AQ18" s="1026">
        <f>T18*(1-AH18)*LifeTable!P18</f>
        <v>0</v>
      </c>
      <c r="AR18" s="708">
        <f>AI18*LifeTable!P18</f>
        <v>0</v>
      </c>
      <c r="AS18" s="1028">
        <f>(AQ18-AO18)*EXP(-InputData!$BT$6*(B18-InputData!$B$1))</f>
        <v>0</v>
      </c>
      <c r="AT18" s="58">
        <f>(AR18-AP18)*EXP(-InputData!$BT$6*(B18-InputData!$B$1))</f>
        <v>0</v>
      </c>
      <c r="AU18">
        <v>13</v>
      </c>
    </row>
    <row r="19" spans="1:47">
      <c r="A19" t="s">
        <v>13</v>
      </c>
      <c r="B19">
        <f t="shared" si="24"/>
        <v>111</v>
      </c>
      <c r="C19" s="80">
        <f>InputData!S19*InputData!CA19</f>
        <v>0</v>
      </c>
      <c r="D19" s="81">
        <v>0</v>
      </c>
      <c r="E19" s="13">
        <f>InputData!T19*InputData!CF19</f>
        <v>0</v>
      </c>
      <c r="F19" s="81">
        <v>0</v>
      </c>
      <c r="G19" s="82">
        <f t="shared" si="0"/>
        <v>0</v>
      </c>
      <c r="H19" s="81">
        <f t="shared" si="17"/>
        <v>0</v>
      </c>
      <c r="I19" s="81">
        <f t="shared" si="1"/>
        <v>1</v>
      </c>
      <c r="J19" s="81">
        <f t="shared" si="2"/>
        <v>1</v>
      </c>
      <c r="K19" s="82">
        <f t="shared" si="25"/>
        <v>0</v>
      </c>
      <c r="L19" s="11">
        <f t="shared" si="26"/>
        <v>0</v>
      </c>
      <c r="M19" s="81">
        <f t="shared" si="27"/>
        <v>0</v>
      </c>
      <c r="N19" s="11">
        <f t="shared" si="3"/>
        <v>0</v>
      </c>
      <c r="O19" s="11">
        <f t="shared" si="4"/>
        <v>0</v>
      </c>
      <c r="P19" s="11">
        <f t="shared" si="18"/>
        <v>0</v>
      </c>
      <c r="Q19" s="81">
        <f t="shared" si="5"/>
        <v>0</v>
      </c>
      <c r="R19" s="90">
        <f t="shared" si="6"/>
        <v>0</v>
      </c>
      <c r="S19" s="499">
        <f>(Exposure!BJ20-1)*InputData!CH19+1</f>
        <v>1</v>
      </c>
      <c r="T19" s="89">
        <f t="shared" si="19"/>
        <v>0</v>
      </c>
      <c r="U19" s="10">
        <f t="shared" si="7"/>
        <v>0</v>
      </c>
      <c r="V19" s="10">
        <f t="shared" si="8"/>
        <v>0</v>
      </c>
      <c r="W19" s="91">
        <f t="shared" si="9"/>
        <v>0</v>
      </c>
      <c r="X19" s="81">
        <f t="shared" si="10"/>
        <v>0</v>
      </c>
      <c r="Y19" s="81">
        <f t="shared" si="20"/>
        <v>0</v>
      </c>
      <c r="Z19" s="81">
        <f t="shared" si="11"/>
        <v>1</v>
      </c>
      <c r="AA19" s="81">
        <f t="shared" si="12"/>
        <v>1</v>
      </c>
      <c r="AB19" s="82">
        <f t="shared" si="28"/>
        <v>0</v>
      </c>
      <c r="AC19" s="11">
        <f t="shared" si="29"/>
        <v>0</v>
      </c>
      <c r="AD19" s="81">
        <f t="shared" si="30"/>
        <v>0</v>
      </c>
      <c r="AE19" s="11">
        <f t="shared" si="13"/>
        <v>0</v>
      </c>
      <c r="AF19" s="11">
        <f t="shared" si="14"/>
        <v>0</v>
      </c>
      <c r="AG19" s="11">
        <f t="shared" si="21"/>
        <v>0</v>
      </c>
      <c r="AH19" s="81">
        <f t="shared" si="15"/>
        <v>0</v>
      </c>
      <c r="AI19" s="81">
        <f t="shared" si="16"/>
        <v>0</v>
      </c>
      <c r="AJ19" s="82">
        <f t="shared" si="31"/>
        <v>0</v>
      </c>
      <c r="AK19" s="118">
        <f t="shared" si="22"/>
        <v>0</v>
      </c>
      <c r="AL19" s="118">
        <f t="shared" si="23"/>
        <v>0</v>
      </c>
      <c r="AM19" s="120">
        <f>AK19*InputData!U19</f>
        <v>0</v>
      </c>
      <c r="AN19" s="123">
        <v>0</v>
      </c>
      <c r="AO19" s="1026">
        <f>C19*(1-Q19)*LifeTable!G19</f>
        <v>0</v>
      </c>
      <c r="AP19" s="1027">
        <f>R19*LifeTable!G19</f>
        <v>0</v>
      </c>
      <c r="AQ19" s="1026">
        <f>T19*(1-AH19)*LifeTable!P19</f>
        <v>0</v>
      </c>
      <c r="AR19" s="708">
        <f>AI19*LifeTable!P19</f>
        <v>0</v>
      </c>
      <c r="AS19" s="1028">
        <f>(AQ19-AO19)*EXP(-InputData!$BT$6*(B19-InputData!$B$1))</f>
        <v>0</v>
      </c>
      <c r="AT19" s="58">
        <f>(AR19-AP19)*EXP(-InputData!$BT$6*(B19-InputData!$B$1))</f>
        <v>0</v>
      </c>
      <c r="AU19">
        <v>14</v>
      </c>
    </row>
    <row r="20" spans="1:47">
      <c r="A20" t="s">
        <v>13</v>
      </c>
      <c r="B20">
        <f t="shared" si="24"/>
        <v>112</v>
      </c>
      <c r="C20" s="80">
        <f>InputData!S20*InputData!CA20</f>
        <v>0</v>
      </c>
      <c r="D20" s="81">
        <v>0</v>
      </c>
      <c r="E20" s="13">
        <f>InputData!T20*InputData!CF20</f>
        <v>0</v>
      </c>
      <c r="F20" s="81">
        <v>0</v>
      </c>
      <c r="G20" s="82">
        <f t="shared" si="0"/>
        <v>0</v>
      </c>
      <c r="H20" s="81">
        <f t="shared" si="17"/>
        <v>0</v>
      </c>
      <c r="I20" s="81">
        <f t="shared" si="1"/>
        <v>1</v>
      </c>
      <c r="J20" s="81">
        <f t="shared" si="2"/>
        <v>1</v>
      </c>
      <c r="K20" s="82">
        <f t="shared" si="25"/>
        <v>0</v>
      </c>
      <c r="L20" s="11">
        <f t="shared" si="26"/>
        <v>0</v>
      </c>
      <c r="M20" s="81">
        <f t="shared" si="27"/>
        <v>0</v>
      </c>
      <c r="N20" s="11">
        <f t="shared" si="3"/>
        <v>0</v>
      </c>
      <c r="O20" s="11">
        <f t="shared" si="4"/>
        <v>0</v>
      </c>
      <c r="P20" s="11">
        <f t="shared" si="18"/>
        <v>0</v>
      </c>
      <c r="Q20" s="81">
        <f t="shared" si="5"/>
        <v>0</v>
      </c>
      <c r="R20" s="90">
        <f t="shared" si="6"/>
        <v>0</v>
      </c>
      <c r="S20" s="499">
        <f>(Exposure!BJ21-1)*InputData!CH20+1</f>
        <v>1</v>
      </c>
      <c r="T20" s="89">
        <f t="shared" si="19"/>
        <v>0</v>
      </c>
      <c r="U20" s="10">
        <f t="shared" si="7"/>
        <v>0</v>
      </c>
      <c r="V20" s="10">
        <f t="shared" si="8"/>
        <v>0</v>
      </c>
      <c r="W20" s="91">
        <f t="shared" si="9"/>
        <v>0</v>
      </c>
      <c r="X20" s="81">
        <f t="shared" si="10"/>
        <v>0</v>
      </c>
      <c r="Y20" s="81">
        <f t="shared" si="20"/>
        <v>0</v>
      </c>
      <c r="Z20" s="81">
        <f t="shared" si="11"/>
        <v>1</v>
      </c>
      <c r="AA20" s="81">
        <f t="shared" si="12"/>
        <v>1</v>
      </c>
      <c r="AB20" s="82">
        <f t="shared" si="28"/>
        <v>0</v>
      </c>
      <c r="AC20" s="11">
        <f t="shared" si="29"/>
        <v>0</v>
      </c>
      <c r="AD20" s="81">
        <f t="shared" si="30"/>
        <v>0</v>
      </c>
      <c r="AE20" s="11">
        <f t="shared" si="13"/>
        <v>0</v>
      </c>
      <c r="AF20" s="11">
        <f t="shared" si="14"/>
        <v>0</v>
      </c>
      <c r="AG20" s="11">
        <f t="shared" si="21"/>
        <v>0</v>
      </c>
      <c r="AH20" s="81">
        <f t="shared" si="15"/>
        <v>0</v>
      </c>
      <c r="AI20" s="81">
        <f t="shared" si="16"/>
        <v>0</v>
      </c>
      <c r="AJ20" s="82">
        <f t="shared" si="31"/>
        <v>0</v>
      </c>
      <c r="AK20" s="118">
        <f t="shared" si="22"/>
        <v>0</v>
      </c>
      <c r="AL20" s="118">
        <f t="shared" si="23"/>
        <v>0</v>
      </c>
      <c r="AM20" s="120">
        <f>AK20*InputData!U20</f>
        <v>0</v>
      </c>
      <c r="AN20" s="123">
        <v>0</v>
      </c>
      <c r="AO20" s="1026">
        <f>C20*(1-Q20)*LifeTable!G20</f>
        <v>0</v>
      </c>
      <c r="AP20" s="1027">
        <f>R20*LifeTable!G20</f>
        <v>0</v>
      </c>
      <c r="AQ20" s="1026">
        <f>T20*(1-AH20)*LifeTable!P20</f>
        <v>0</v>
      </c>
      <c r="AR20" s="708">
        <f>AI20*LifeTable!P20</f>
        <v>0</v>
      </c>
      <c r="AS20" s="1028">
        <f>(AQ20-AO20)*EXP(-InputData!$BT$6*(B20-InputData!$B$1))</f>
        <v>0</v>
      </c>
      <c r="AT20" s="58">
        <f>(AR20-AP20)*EXP(-InputData!$BT$6*(B20-InputData!$B$1))</f>
        <v>0</v>
      </c>
      <c r="AU20">
        <v>15</v>
      </c>
    </row>
    <row r="21" spans="1:47">
      <c r="A21" t="s">
        <v>13</v>
      </c>
      <c r="B21">
        <f t="shared" si="24"/>
        <v>113</v>
      </c>
      <c r="C21" s="80">
        <f>InputData!S21*InputData!CA21</f>
        <v>0</v>
      </c>
      <c r="D21" s="81">
        <v>0</v>
      </c>
      <c r="E21" s="13">
        <f>InputData!T21*InputData!CF21</f>
        <v>0</v>
      </c>
      <c r="F21" s="81">
        <v>0</v>
      </c>
      <c r="G21" s="82">
        <f t="shared" si="0"/>
        <v>0</v>
      </c>
      <c r="H21" s="81">
        <f t="shared" si="17"/>
        <v>0</v>
      </c>
      <c r="I21" s="81">
        <f t="shared" si="1"/>
        <v>1</v>
      </c>
      <c r="J21" s="81">
        <f t="shared" si="2"/>
        <v>1</v>
      </c>
      <c r="K21" s="82">
        <f t="shared" si="25"/>
        <v>0</v>
      </c>
      <c r="L21" s="11">
        <f t="shared" si="26"/>
        <v>0</v>
      </c>
      <c r="M21" s="81">
        <f t="shared" si="27"/>
        <v>0</v>
      </c>
      <c r="N21" s="11">
        <f t="shared" si="3"/>
        <v>0</v>
      </c>
      <c r="O21" s="11">
        <f t="shared" si="4"/>
        <v>0</v>
      </c>
      <c r="P21" s="11">
        <f t="shared" si="18"/>
        <v>0</v>
      </c>
      <c r="Q21" s="81">
        <f t="shared" si="5"/>
        <v>0</v>
      </c>
      <c r="R21" s="90">
        <f t="shared" si="6"/>
        <v>0</v>
      </c>
      <c r="S21" s="499">
        <f>(Exposure!BJ22-1)*InputData!CH21+1</f>
        <v>1</v>
      </c>
      <c r="T21" s="89">
        <f t="shared" si="19"/>
        <v>0</v>
      </c>
      <c r="U21" s="10">
        <f t="shared" si="7"/>
        <v>0</v>
      </c>
      <c r="V21" s="10">
        <f t="shared" si="8"/>
        <v>0</v>
      </c>
      <c r="W21" s="91">
        <f t="shared" si="9"/>
        <v>0</v>
      </c>
      <c r="X21" s="81">
        <f t="shared" si="10"/>
        <v>0</v>
      </c>
      <c r="Y21" s="81">
        <f t="shared" si="20"/>
        <v>0</v>
      </c>
      <c r="Z21" s="81">
        <f t="shared" si="11"/>
        <v>1</v>
      </c>
      <c r="AA21" s="81">
        <f t="shared" si="12"/>
        <v>1</v>
      </c>
      <c r="AB21" s="82">
        <f t="shared" si="28"/>
        <v>0</v>
      </c>
      <c r="AC21" s="11">
        <f t="shared" si="29"/>
        <v>0</v>
      </c>
      <c r="AD21" s="81">
        <f t="shared" si="30"/>
        <v>0</v>
      </c>
      <c r="AE21" s="11">
        <f t="shared" si="13"/>
        <v>0</v>
      </c>
      <c r="AF21" s="11">
        <f t="shared" si="14"/>
        <v>0</v>
      </c>
      <c r="AG21" s="11">
        <f t="shared" si="21"/>
        <v>0</v>
      </c>
      <c r="AH21" s="81">
        <f t="shared" si="15"/>
        <v>0</v>
      </c>
      <c r="AI21" s="81">
        <f t="shared" si="16"/>
        <v>0</v>
      </c>
      <c r="AJ21" s="82">
        <f t="shared" si="31"/>
        <v>0</v>
      </c>
      <c r="AK21" s="118">
        <f t="shared" si="22"/>
        <v>0</v>
      </c>
      <c r="AL21" s="118">
        <f t="shared" si="23"/>
        <v>0</v>
      </c>
      <c r="AM21" s="120">
        <f>AK21*InputData!U21</f>
        <v>0</v>
      </c>
      <c r="AN21" s="123">
        <v>0</v>
      </c>
      <c r="AO21" s="1026">
        <f>C21*(1-Q21)*LifeTable!G21</f>
        <v>0</v>
      </c>
      <c r="AP21" s="1027">
        <f>R21*LifeTable!G21</f>
        <v>0</v>
      </c>
      <c r="AQ21" s="1026">
        <f>T21*(1-AH21)*LifeTable!P21</f>
        <v>0</v>
      </c>
      <c r="AR21" s="708">
        <f>AI21*LifeTable!P21</f>
        <v>0</v>
      </c>
      <c r="AS21" s="1028">
        <f>(AQ21-AO21)*EXP(-InputData!$BT$6*(B21-InputData!$B$1))</f>
        <v>0</v>
      </c>
      <c r="AT21" s="58">
        <f>(AR21-AP21)*EXP(-InputData!$BT$6*(B21-InputData!$B$1))</f>
        <v>0</v>
      </c>
      <c r="AU21">
        <v>16</v>
      </c>
    </row>
    <row r="22" spans="1:47">
      <c r="A22" t="s">
        <v>13</v>
      </c>
      <c r="B22">
        <f t="shared" si="24"/>
        <v>114</v>
      </c>
      <c r="C22" s="80">
        <f>InputData!S22*InputData!CA22</f>
        <v>0</v>
      </c>
      <c r="D22" s="81">
        <v>0</v>
      </c>
      <c r="E22" s="13">
        <f>InputData!T22*InputData!CF22</f>
        <v>0</v>
      </c>
      <c r="F22" s="81">
        <v>0</v>
      </c>
      <c r="G22" s="82">
        <f t="shared" si="0"/>
        <v>0</v>
      </c>
      <c r="H22" s="81">
        <f t="shared" si="17"/>
        <v>0</v>
      </c>
      <c r="I22" s="81">
        <f t="shared" si="1"/>
        <v>1</v>
      </c>
      <c r="J22" s="81">
        <f t="shared" si="2"/>
        <v>1</v>
      </c>
      <c r="K22" s="82">
        <f t="shared" si="25"/>
        <v>0</v>
      </c>
      <c r="L22" s="11">
        <f t="shared" si="26"/>
        <v>0</v>
      </c>
      <c r="M22" s="81">
        <f t="shared" si="27"/>
        <v>0</v>
      </c>
      <c r="N22" s="11">
        <f t="shared" si="3"/>
        <v>0</v>
      </c>
      <c r="O22" s="11">
        <f t="shared" si="4"/>
        <v>0</v>
      </c>
      <c r="P22" s="11">
        <f t="shared" si="18"/>
        <v>0</v>
      </c>
      <c r="Q22" s="81">
        <f t="shared" si="5"/>
        <v>0</v>
      </c>
      <c r="R22" s="90">
        <f t="shared" si="6"/>
        <v>0</v>
      </c>
      <c r="S22" s="499">
        <f>(Exposure!BJ23-1)*InputData!CH22+1</f>
        <v>1</v>
      </c>
      <c r="T22" s="89">
        <f t="shared" si="19"/>
        <v>0</v>
      </c>
      <c r="U22" s="10">
        <f t="shared" si="7"/>
        <v>0</v>
      </c>
      <c r="V22" s="10">
        <f t="shared" si="8"/>
        <v>0</v>
      </c>
      <c r="W22" s="91">
        <f t="shared" si="9"/>
        <v>0</v>
      </c>
      <c r="X22" s="81">
        <f t="shared" si="10"/>
        <v>0</v>
      </c>
      <c r="Y22" s="81">
        <f t="shared" si="20"/>
        <v>0</v>
      </c>
      <c r="Z22" s="81">
        <f t="shared" si="11"/>
        <v>1</v>
      </c>
      <c r="AA22" s="81">
        <f t="shared" si="12"/>
        <v>1</v>
      </c>
      <c r="AB22" s="82">
        <f t="shared" si="28"/>
        <v>0</v>
      </c>
      <c r="AC22" s="11">
        <f t="shared" si="29"/>
        <v>0</v>
      </c>
      <c r="AD22" s="81">
        <f t="shared" si="30"/>
        <v>0</v>
      </c>
      <c r="AE22" s="11">
        <f t="shared" si="13"/>
        <v>0</v>
      </c>
      <c r="AF22" s="11">
        <f t="shared" si="14"/>
        <v>0</v>
      </c>
      <c r="AG22" s="11">
        <f t="shared" si="21"/>
        <v>0</v>
      </c>
      <c r="AH22" s="81">
        <f t="shared" si="15"/>
        <v>0</v>
      </c>
      <c r="AI22" s="81">
        <f t="shared" si="16"/>
        <v>0</v>
      </c>
      <c r="AJ22" s="82">
        <f t="shared" si="31"/>
        <v>0</v>
      </c>
      <c r="AK22" s="118">
        <f t="shared" si="22"/>
        <v>0</v>
      </c>
      <c r="AL22" s="118">
        <f t="shared" si="23"/>
        <v>0</v>
      </c>
      <c r="AM22" s="120">
        <f>AK22*InputData!U22</f>
        <v>0</v>
      </c>
      <c r="AN22" s="123">
        <v>0</v>
      </c>
      <c r="AO22" s="1026">
        <f>C22*(1-Q22)*LifeTable!G22</f>
        <v>0</v>
      </c>
      <c r="AP22" s="1027">
        <f>R22*LifeTable!G22</f>
        <v>0</v>
      </c>
      <c r="AQ22" s="1026">
        <f>T22*(1-AH22)*LifeTable!P22</f>
        <v>0</v>
      </c>
      <c r="AR22" s="708">
        <f>AI22*LifeTable!P22</f>
        <v>0</v>
      </c>
      <c r="AS22" s="1028">
        <f>(AQ22-AO22)*EXP(-InputData!$BT$6*(B22-InputData!$B$1))</f>
        <v>0</v>
      </c>
      <c r="AT22" s="58">
        <f>(AR22-AP22)*EXP(-InputData!$BT$6*(B22-InputData!$B$1))</f>
        <v>0</v>
      </c>
      <c r="AU22">
        <v>17</v>
      </c>
    </row>
    <row r="23" spans="1:47">
      <c r="A23" t="s">
        <v>13</v>
      </c>
      <c r="B23">
        <f t="shared" si="24"/>
        <v>115</v>
      </c>
      <c r="C23" s="80">
        <f>InputData!S23*InputData!CA23</f>
        <v>0</v>
      </c>
      <c r="D23" s="81">
        <v>0</v>
      </c>
      <c r="E23" s="13">
        <f>InputData!T23*InputData!CF23</f>
        <v>0</v>
      </c>
      <c r="F23" s="81">
        <v>0</v>
      </c>
      <c r="G23" s="82">
        <f t="shared" si="0"/>
        <v>0</v>
      </c>
      <c r="H23" s="81">
        <f t="shared" si="17"/>
        <v>0</v>
      </c>
      <c r="I23" s="81">
        <f t="shared" si="1"/>
        <v>1</v>
      </c>
      <c r="J23" s="81">
        <f t="shared" si="2"/>
        <v>1</v>
      </c>
      <c r="K23" s="82">
        <f t="shared" si="25"/>
        <v>0</v>
      </c>
      <c r="L23" s="11">
        <f t="shared" si="26"/>
        <v>0</v>
      </c>
      <c r="M23" s="81">
        <f t="shared" si="27"/>
        <v>0</v>
      </c>
      <c r="N23" s="11">
        <f t="shared" si="3"/>
        <v>0</v>
      </c>
      <c r="O23" s="11">
        <f t="shared" si="4"/>
        <v>0</v>
      </c>
      <c r="P23" s="11">
        <f t="shared" si="18"/>
        <v>0</v>
      </c>
      <c r="Q23" s="81">
        <f t="shared" si="5"/>
        <v>0</v>
      </c>
      <c r="R23" s="90">
        <f t="shared" si="6"/>
        <v>0</v>
      </c>
      <c r="S23" s="499">
        <f>(Exposure!BJ24-1)*InputData!CH23+1</f>
        <v>1</v>
      </c>
      <c r="T23" s="89">
        <f t="shared" si="19"/>
        <v>0</v>
      </c>
      <c r="U23" s="10">
        <f t="shared" si="7"/>
        <v>0</v>
      </c>
      <c r="V23" s="10">
        <f t="shared" si="8"/>
        <v>0</v>
      </c>
      <c r="W23" s="91">
        <f t="shared" si="9"/>
        <v>0</v>
      </c>
      <c r="X23" s="81">
        <f t="shared" si="10"/>
        <v>0</v>
      </c>
      <c r="Y23" s="81">
        <f t="shared" si="20"/>
        <v>0</v>
      </c>
      <c r="Z23" s="81">
        <f t="shared" si="11"/>
        <v>1</v>
      </c>
      <c r="AA23" s="81">
        <f t="shared" si="12"/>
        <v>1</v>
      </c>
      <c r="AB23" s="82">
        <f t="shared" si="28"/>
        <v>0</v>
      </c>
      <c r="AC23" s="11">
        <f t="shared" si="29"/>
        <v>0</v>
      </c>
      <c r="AD23" s="81">
        <f t="shared" si="30"/>
        <v>0</v>
      </c>
      <c r="AE23" s="11">
        <f t="shared" si="13"/>
        <v>0</v>
      </c>
      <c r="AF23" s="11">
        <f t="shared" si="14"/>
        <v>0</v>
      </c>
      <c r="AG23" s="11">
        <f t="shared" si="21"/>
        <v>0</v>
      </c>
      <c r="AH23" s="81">
        <f t="shared" si="15"/>
        <v>0</v>
      </c>
      <c r="AI23" s="81">
        <f t="shared" si="16"/>
        <v>0</v>
      </c>
      <c r="AJ23" s="82">
        <f t="shared" si="31"/>
        <v>0</v>
      </c>
      <c r="AK23" s="118">
        <f t="shared" si="22"/>
        <v>0</v>
      </c>
      <c r="AL23" s="118">
        <f t="shared" si="23"/>
        <v>0</v>
      </c>
      <c r="AM23" s="120">
        <f>AK23*InputData!U23</f>
        <v>0</v>
      </c>
      <c r="AN23" s="123">
        <v>0</v>
      </c>
      <c r="AO23" s="1026">
        <f>C23*(1-Q23)*LifeTable!G23</f>
        <v>0</v>
      </c>
      <c r="AP23" s="1027">
        <f>R23*LifeTable!G23</f>
        <v>0</v>
      </c>
      <c r="AQ23" s="1026">
        <f>T23*(1-AH23)*LifeTable!P23</f>
        <v>0</v>
      </c>
      <c r="AR23" s="708">
        <f>AI23*LifeTable!P23</f>
        <v>0</v>
      </c>
      <c r="AS23" s="1028">
        <f>(AQ23-AO23)*EXP(-InputData!$BT$6*(B23-InputData!$B$1))</f>
        <v>0</v>
      </c>
      <c r="AT23" s="58">
        <f>(AR23-AP23)*EXP(-InputData!$BT$6*(B23-InputData!$B$1))</f>
        <v>0</v>
      </c>
      <c r="AU23">
        <v>18</v>
      </c>
    </row>
    <row r="24" spans="1:47">
      <c r="A24" t="s">
        <v>13</v>
      </c>
      <c r="B24">
        <f t="shared" si="24"/>
        <v>116</v>
      </c>
      <c r="C24" s="80">
        <f>InputData!S24*InputData!CA24</f>
        <v>0</v>
      </c>
      <c r="D24" s="81">
        <v>0</v>
      </c>
      <c r="E24" s="13">
        <f>InputData!T24*InputData!CF24</f>
        <v>0</v>
      </c>
      <c r="F24" s="81">
        <v>0</v>
      </c>
      <c r="G24" s="82">
        <f t="shared" si="0"/>
        <v>0</v>
      </c>
      <c r="H24" s="81">
        <f t="shared" si="17"/>
        <v>0</v>
      </c>
      <c r="I24" s="81">
        <f t="shared" si="1"/>
        <v>1</v>
      </c>
      <c r="J24" s="81">
        <f t="shared" si="2"/>
        <v>1</v>
      </c>
      <c r="K24" s="82">
        <f t="shared" si="25"/>
        <v>0</v>
      </c>
      <c r="L24" s="11">
        <f t="shared" si="26"/>
        <v>0</v>
      </c>
      <c r="M24" s="81">
        <f t="shared" si="27"/>
        <v>0</v>
      </c>
      <c r="N24" s="11">
        <f t="shared" si="3"/>
        <v>0</v>
      </c>
      <c r="O24" s="11">
        <f t="shared" si="4"/>
        <v>0</v>
      </c>
      <c r="P24" s="11">
        <f t="shared" si="18"/>
        <v>0</v>
      </c>
      <c r="Q24" s="81">
        <f t="shared" si="5"/>
        <v>0</v>
      </c>
      <c r="R24" s="90">
        <f t="shared" si="6"/>
        <v>0</v>
      </c>
      <c r="S24" s="499">
        <f>(Exposure!BJ25-1)*InputData!CH24+1</f>
        <v>1</v>
      </c>
      <c r="T24" s="89">
        <f t="shared" si="19"/>
        <v>0</v>
      </c>
      <c r="U24" s="10">
        <f t="shared" si="7"/>
        <v>0</v>
      </c>
      <c r="V24" s="10">
        <f t="shared" si="8"/>
        <v>0</v>
      </c>
      <c r="W24" s="91">
        <f t="shared" si="9"/>
        <v>0</v>
      </c>
      <c r="X24" s="81">
        <f t="shared" si="10"/>
        <v>0</v>
      </c>
      <c r="Y24" s="81">
        <f t="shared" si="20"/>
        <v>0</v>
      </c>
      <c r="Z24" s="81">
        <f t="shared" si="11"/>
        <v>1</v>
      </c>
      <c r="AA24" s="81">
        <f t="shared" si="12"/>
        <v>1</v>
      </c>
      <c r="AB24" s="82">
        <f t="shared" si="28"/>
        <v>0</v>
      </c>
      <c r="AC24" s="11">
        <f t="shared" si="29"/>
        <v>0</v>
      </c>
      <c r="AD24" s="81">
        <f t="shared" si="30"/>
        <v>0</v>
      </c>
      <c r="AE24" s="11">
        <f t="shared" si="13"/>
        <v>0</v>
      </c>
      <c r="AF24" s="11">
        <f t="shared" si="14"/>
        <v>0</v>
      </c>
      <c r="AG24" s="11">
        <f t="shared" si="21"/>
        <v>0</v>
      </c>
      <c r="AH24" s="81">
        <f t="shared" si="15"/>
        <v>0</v>
      </c>
      <c r="AI24" s="81">
        <f t="shared" si="16"/>
        <v>0</v>
      </c>
      <c r="AJ24" s="82">
        <f t="shared" si="31"/>
        <v>0</v>
      </c>
      <c r="AK24" s="118">
        <f t="shared" si="22"/>
        <v>0</v>
      </c>
      <c r="AL24" s="118">
        <f t="shared" si="23"/>
        <v>0</v>
      </c>
      <c r="AM24" s="120">
        <f>AK24*InputData!U24</f>
        <v>0</v>
      </c>
      <c r="AN24" s="123">
        <v>0</v>
      </c>
      <c r="AO24" s="1026">
        <f>C24*(1-Q24)*LifeTable!G24</f>
        <v>0</v>
      </c>
      <c r="AP24" s="1027">
        <f>R24*LifeTable!G24</f>
        <v>0</v>
      </c>
      <c r="AQ24" s="1026">
        <f>T24*(1-AH24)*LifeTable!P24</f>
        <v>0</v>
      </c>
      <c r="AR24" s="708">
        <f>AI24*LifeTable!P24</f>
        <v>0</v>
      </c>
      <c r="AS24" s="1028">
        <f>(AQ24-AO24)*EXP(-InputData!$BT$6*(B24-InputData!$B$1))</f>
        <v>0</v>
      </c>
      <c r="AT24" s="58">
        <f>(AR24-AP24)*EXP(-InputData!$BT$6*(B24-InputData!$B$1))</f>
        <v>0</v>
      </c>
      <c r="AU24">
        <v>19</v>
      </c>
    </row>
    <row r="25" spans="1:47">
      <c r="A25" t="s">
        <v>13</v>
      </c>
      <c r="B25">
        <f t="shared" si="24"/>
        <v>117</v>
      </c>
      <c r="C25" s="80">
        <f>InputData!S25*InputData!CA25</f>
        <v>0</v>
      </c>
      <c r="D25" s="81">
        <v>0</v>
      </c>
      <c r="E25" s="13">
        <f>InputData!T25*InputData!CF25</f>
        <v>0</v>
      </c>
      <c r="F25" s="81">
        <v>0</v>
      </c>
      <c r="G25" s="82">
        <f t="shared" si="0"/>
        <v>0</v>
      </c>
      <c r="H25" s="81">
        <f t="shared" si="17"/>
        <v>0</v>
      </c>
      <c r="I25" s="81">
        <f t="shared" si="1"/>
        <v>1</v>
      </c>
      <c r="J25" s="81">
        <f t="shared" si="2"/>
        <v>1</v>
      </c>
      <c r="K25" s="82">
        <f t="shared" si="25"/>
        <v>0</v>
      </c>
      <c r="L25" s="11">
        <f t="shared" si="26"/>
        <v>0</v>
      </c>
      <c r="M25" s="81">
        <f t="shared" si="27"/>
        <v>0</v>
      </c>
      <c r="N25" s="11">
        <f t="shared" si="3"/>
        <v>0</v>
      </c>
      <c r="O25" s="11">
        <f t="shared" si="4"/>
        <v>0</v>
      </c>
      <c r="P25" s="11">
        <f t="shared" si="18"/>
        <v>0</v>
      </c>
      <c r="Q25" s="81">
        <f t="shared" si="5"/>
        <v>0</v>
      </c>
      <c r="R25" s="90">
        <f t="shared" si="6"/>
        <v>0</v>
      </c>
      <c r="S25" s="499">
        <f>(Exposure!BJ26-1)*InputData!CH25+1</f>
        <v>1</v>
      </c>
      <c r="T25" s="89">
        <f t="shared" si="19"/>
        <v>0</v>
      </c>
      <c r="U25" s="10">
        <f t="shared" si="7"/>
        <v>0</v>
      </c>
      <c r="V25" s="10">
        <f t="shared" si="8"/>
        <v>0</v>
      </c>
      <c r="W25" s="91">
        <f t="shared" si="9"/>
        <v>0</v>
      </c>
      <c r="X25" s="81">
        <f t="shared" si="10"/>
        <v>0</v>
      </c>
      <c r="Y25" s="81">
        <f t="shared" si="20"/>
        <v>0</v>
      </c>
      <c r="Z25" s="81">
        <f t="shared" si="11"/>
        <v>1</v>
      </c>
      <c r="AA25" s="81">
        <f t="shared" si="12"/>
        <v>1</v>
      </c>
      <c r="AB25" s="82">
        <f t="shared" si="28"/>
        <v>0</v>
      </c>
      <c r="AC25" s="11">
        <f t="shared" si="29"/>
        <v>0</v>
      </c>
      <c r="AD25" s="81">
        <f t="shared" si="30"/>
        <v>0</v>
      </c>
      <c r="AE25" s="11">
        <f t="shared" si="13"/>
        <v>0</v>
      </c>
      <c r="AF25" s="11">
        <f t="shared" si="14"/>
        <v>0</v>
      </c>
      <c r="AG25" s="11">
        <f t="shared" si="21"/>
        <v>0</v>
      </c>
      <c r="AH25" s="81">
        <f t="shared" si="15"/>
        <v>0</v>
      </c>
      <c r="AI25" s="81">
        <f t="shared" si="16"/>
        <v>0</v>
      </c>
      <c r="AJ25" s="82">
        <f t="shared" si="31"/>
        <v>0</v>
      </c>
      <c r="AK25" s="118">
        <f t="shared" si="22"/>
        <v>0</v>
      </c>
      <c r="AL25" s="118">
        <f t="shared" si="23"/>
        <v>0</v>
      </c>
      <c r="AM25" s="120">
        <f>AK25*InputData!U25</f>
        <v>0</v>
      </c>
      <c r="AN25" s="123">
        <v>0</v>
      </c>
      <c r="AO25" s="1026">
        <f>C25*(1-Q25)*LifeTable!G25</f>
        <v>0</v>
      </c>
      <c r="AP25" s="1027">
        <f>R25*LifeTable!G25</f>
        <v>0</v>
      </c>
      <c r="AQ25" s="1026">
        <f>T25*(1-AH25)*LifeTable!P25</f>
        <v>0</v>
      </c>
      <c r="AR25" s="708">
        <f>AI25*LifeTable!P25</f>
        <v>0</v>
      </c>
      <c r="AS25" s="1028">
        <f>(AQ25-AO25)*EXP(-InputData!$BT$6*(B25-InputData!$B$1))</f>
        <v>0</v>
      </c>
      <c r="AT25" s="58">
        <f>(AR25-AP25)*EXP(-InputData!$BT$6*(B25-InputData!$B$1))</f>
        <v>0</v>
      </c>
      <c r="AU25">
        <v>20</v>
      </c>
    </row>
    <row r="26" spans="1:47">
      <c r="A26" t="s">
        <v>13</v>
      </c>
      <c r="B26">
        <f t="shared" si="24"/>
        <v>118</v>
      </c>
      <c r="C26" s="80">
        <f>InputData!S26*InputData!CA26</f>
        <v>0</v>
      </c>
      <c r="D26" s="81">
        <v>0</v>
      </c>
      <c r="E26" s="13">
        <f>InputData!T26*InputData!CF26</f>
        <v>0</v>
      </c>
      <c r="F26" s="81">
        <v>0</v>
      </c>
      <c r="G26" s="82">
        <f t="shared" si="0"/>
        <v>0</v>
      </c>
      <c r="H26" s="81">
        <f t="shared" si="17"/>
        <v>0</v>
      </c>
      <c r="I26" s="81">
        <f t="shared" si="1"/>
        <v>1</v>
      </c>
      <c r="J26" s="81">
        <f t="shared" si="2"/>
        <v>1</v>
      </c>
      <c r="K26" s="82">
        <f t="shared" si="25"/>
        <v>0</v>
      </c>
      <c r="L26" s="11">
        <f t="shared" si="26"/>
        <v>0</v>
      </c>
      <c r="M26" s="81">
        <f t="shared" si="27"/>
        <v>0</v>
      </c>
      <c r="N26" s="11">
        <f t="shared" si="3"/>
        <v>0</v>
      </c>
      <c r="O26" s="11">
        <f t="shared" si="4"/>
        <v>0</v>
      </c>
      <c r="P26" s="11">
        <f t="shared" si="18"/>
        <v>0</v>
      </c>
      <c r="Q26" s="81">
        <f t="shared" si="5"/>
        <v>0</v>
      </c>
      <c r="R26" s="90">
        <f t="shared" si="6"/>
        <v>0</v>
      </c>
      <c r="S26" s="499">
        <f>(Exposure!BJ27-1)*InputData!CH26+1</f>
        <v>1</v>
      </c>
      <c r="T26" s="89">
        <f t="shared" si="19"/>
        <v>0</v>
      </c>
      <c r="U26" s="10">
        <f t="shared" si="7"/>
        <v>0</v>
      </c>
      <c r="V26" s="10">
        <f t="shared" si="8"/>
        <v>0</v>
      </c>
      <c r="W26" s="91">
        <f t="shared" si="9"/>
        <v>0</v>
      </c>
      <c r="X26" s="81">
        <f t="shared" si="10"/>
        <v>0</v>
      </c>
      <c r="Y26" s="81">
        <f t="shared" si="20"/>
        <v>0</v>
      </c>
      <c r="Z26" s="81">
        <f t="shared" si="11"/>
        <v>1</v>
      </c>
      <c r="AA26" s="81">
        <f t="shared" si="12"/>
        <v>1</v>
      </c>
      <c r="AB26" s="82">
        <f t="shared" si="28"/>
        <v>0</v>
      </c>
      <c r="AC26" s="11">
        <f t="shared" si="29"/>
        <v>0</v>
      </c>
      <c r="AD26" s="81">
        <f t="shared" si="30"/>
        <v>0</v>
      </c>
      <c r="AE26" s="11">
        <f t="shared" si="13"/>
        <v>0</v>
      </c>
      <c r="AF26" s="11">
        <f t="shared" si="14"/>
        <v>0</v>
      </c>
      <c r="AG26" s="11">
        <f t="shared" si="21"/>
        <v>0</v>
      </c>
      <c r="AH26" s="81">
        <f t="shared" si="15"/>
        <v>0</v>
      </c>
      <c r="AI26" s="81">
        <f t="shared" si="16"/>
        <v>0</v>
      </c>
      <c r="AJ26" s="82">
        <f t="shared" si="31"/>
        <v>0</v>
      </c>
      <c r="AK26" s="118">
        <f t="shared" si="22"/>
        <v>0</v>
      </c>
      <c r="AL26" s="118">
        <f t="shared" si="23"/>
        <v>0</v>
      </c>
      <c r="AM26" s="120">
        <f>AK26*InputData!U26</f>
        <v>0</v>
      </c>
      <c r="AN26" s="123">
        <v>0</v>
      </c>
      <c r="AO26" s="1026">
        <f>C26*(1-Q26)*LifeTable!G26</f>
        <v>0</v>
      </c>
      <c r="AP26" s="1027">
        <f>R26*LifeTable!G26</f>
        <v>0</v>
      </c>
      <c r="AQ26" s="1026">
        <f>T26*(1-AH26)*LifeTable!P26</f>
        <v>0</v>
      </c>
      <c r="AR26" s="708">
        <f>AI26*LifeTable!P26</f>
        <v>0</v>
      </c>
      <c r="AS26" s="1028">
        <f>(AQ26-AO26)*EXP(-InputData!$BT$6*(B26-InputData!$B$1))</f>
        <v>0</v>
      </c>
      <c r="AT26" s="58">
        <f>(AR26-AP26)*EXP(-InputData!$BT$6*(B26-InputData!$B$1))</f>
        <v>0</v>
      </c>
      <c r="AU26">
        <v>21</v>
      </c>
    </row>
    <row r="27" spans="1:47">
      <c r="A27" t="s">
        <v>13</v>
      </c>
      <c r="B27">
        <f t="shared" si="24"/>
        <v>119</v>
      </c>
      <c r="C27" s="80">
        <f>InputData!S27*InputData!CA27</f>
        <v>0</v>
      </c>
      <c r="D27" s="81">
        <v>0</v>
      </c>
      <c r="E27" s="13">
        <f>InputData!T27*InputData!CF27</f>
        <v>0</v>
      </c>
      <c r="F27" s="81">
        <v>0</v>
      </c>
      <c r="G27" s="82">
        <f t="shared" si="0"/>
        <v>0</v>
      </c>
      <c r="H27" s="81">
        <f t="shared" si="17"/>
        <v>0</v>
      </c>
      <c r="I27" s="81">
        <f t="shared" si="1"/>
        <v>1</v>
      </c>
      <c r="J27" s="81">
        <f t="shared" si="2"/>
        <v>1</v>
      </c>
      <c r="K27" s="82">
        <f t="shared" si="25"/>
        <v>0</v>
      </c>
      <c r="L27" s="11">
        <f t="shared" si="26"/>
        <v>0</v>
      </c>
      <c r="M27" s="81">
        <f t="shared" si="27"/>
        <v>0</v>
      </c>
      <c r="N27" s="11">
        <f t="shared" si="3"/>
        <v>0</v>
      </c>
      <c r="O27" s="11">
        <f t="shared" si="4"/>
        <v>0</v>
      </c>
      <c r="P27" s="11">
        <f t="shared" si="18"/>
        <v>0</v>
      </c>
      <c r="Q27" s="81">
        <f t="shared" si="5"/>
        <v>0</v>
      </c>
      <c r="R27" s="90">
        <f t="shared" si="6"/>
        <v>0</v>
      </c>
      <c r="S27" s="499">
        <f>(Exposure!BJ28-1)*InputData!CH27+1</f>
        <v>1</v>
      </c>
      <c r="T27" s="89">
        <f t="shared" si="19"/>
        <v>0</v>
      </c>
      <c r="U27" s="10">
        <f t="shared" si="7"/>
        <v>0</v>
      </c>
      <c r="V27" s="10">
        <f t="shared" si="8"/>
        <v>0</v>
      </c>
      <c r="W27" s="91">
        <f t="shared" si="9"/>
        <v>0</v>
      </c>
      <c r="X27" s="81">
        <f t="shared" si="10"/>
        <v>0</v>
      </c>
      <c r="Y27" s="81">
        <f t="shared" si="20"/>
        <v>0</v>
      </c>
      <c r="Z27" s="81">
        <f t="shared" si="11"/>
        <v>1</v>
      </c>
      <c r="AA27" s="81">
        <f t="shared" si="12"/>
        <v>1</v>
      </c>
      <c r="AB27" s="82">
        <f t="shared" si="28"/>
        <v>0</v>
      </c>
      <c r="AC27" s="11">
        <f t="shared" si="29"/>
        <v>0</v>
      </c>
      <c r="AD27" s="81">
        <f t="shared" si="30"/>
        <v>0</v>
      </c>
      <c r="AE27" s="11">
        <f t="shared" si="13"/>
        <v>0</v>
      </c>
      <c r="AF27" s="11">
        <f t="shared" si="14"/>
        <v>0</v>
      </c>
      <c r="AG27" s="11">
        <f t="shared" si="21"/>
        <v>0</v>
      </c>
      <c r="AH27" s="81">
        <f t="shared" si="15"/>
        <v>0</v>
      </c>
      <c r="AI27" s="81">
        <f t="shared" si="16"/>
        <v>0</v>
      </c>
      <c r="AJ27" s="82">
        <f t="shared" si="31"/>
        <v>0</v>
      </c>
      <c r="AK27" s="118">
        <f t="shared" si="22"/>
        <v>0</v>
      </c>
      <c r="AL27" s="118">
        <f t="shared" si="23"/>
        <v>0</v>
      </c>
      <c r="AM27" s="120">
        <f>AK27*InputData!U27</f>
        <v>0</v>
      </c>
      <c r="AN27" s="123">
        <v>0</v>
      </c>
      <c r="AO27" s="1026">
        <f>C27*(1-Q27)*LifeTable!G27</f>
        <v>0</v>
      </c>
      <c r="AP27" s="1027">
        <f>R27*LifeTable!G27</f>
        <v>0</v>
      </c>
      <c r="AQ27" s="1026">
        <f>T27*(1-AH27)*LifeTable!P27</f>
        <v>0</v>
      </c>
      <c r="AR27" s="708">
        <f>AI27*LifeTable!P27</f>
        <v>0</v>
      </c>
      <c r="AS27" s="1028">
        <f>(AQ27-AO27)*EXP(-InputData!$BT$6*(B27-InputData!$B$1))</f>
        <v>0</v>
      </c>
      <c r="AT27" s="58">
        <f>(AR27-AP27)*EXP(-InputData!$BT$6*(B27-InputData!$B$1))</f>
        <v>0</v>
      </c>
      <c r="AU27">
        <v>22</v>
      </c>
    </row>
    <row r="28" spans="1:47">
      <c r="A28" t="s">
        <v>13</v>
      </c>
      <c r="B28">
        <f t="shared" si="24"/>
        <v>120</v>
      </c>
      <c r="C28" s="80">
        <f>InputData!S28*InputData!CA28</f>
        <v>0</v>
      </c>
      <c r="D28" s="81">
        <v>0</v>
      </c>
      <c r="E28" s="13">
        <f>InputData!T28*InputData!CF28</f>
        <v>0</v>
      </c>
      <c r="F28" s="81">
        <v>0</v>
      </c>
      <c r="G28" s="82">
        <f t="shared" si="0"/>
        <v>0</v>
      </c>
      <c r="H28" s="81">
        <f t="shared" si="17"/>
        <v>0</v>
      </c>
      <c r="I28" s="81">
        <f t="shared" si="1"/>
        <v>1</v>
      </c>
      <c r="J28" s="81">
        <f t="shared" si="2"/>
        <v>1</v>
      </c>
      <c r="K28" s="82">
        <f t="shared" si="25"/>
        <v>0</v>
      </c>
      <c r="L28" s="11">
        <f t="shared" si="26"/>
        <v>0</v>
      </c>
      <c r="M28" s="81">
        <f t="shared" si="27"/>
        <v>0</v>
      </c>
      <c r="N28" s="11">
        <f t="shared" si="3"/>
        <v>0</v>
      </c>
      <c r="O28" s="11">
        <f t="shared" si="4"/>
        <v>0</v>
      </c>
      <c r="P28" s="11">
        <f t="shared" si="18"/>
        <v>0</v>
      </c>
      <c r="Q28" s="81">
        <f t="shared" si="5"/>
        <v>0</v>
      </c>
      <c r="R28" s="90">
        <f t="shared" si="6"/>
        <v>0</v>
      </c>
      <c r="S28" s="499">
        <f>(Exposure!BJ29-1)*InputData!CH28+1</f>
        <v>1</v>
      </c>
      <c r="T28" s="89">
        <f t="shared" si="19"/>
        <v>0</v>
      </c>
      <c r="U28" s="10">
        <f t="shared" si="7"/>
        <v>0</v>
      </c>
      <c r="V28" s="10">
        <f t="shared" si="8"/>
        <v>0</v>
      </c>
      <c r="W28" s="91">
        <f t="shared" si="9"/>
        <v>0</v>
      </c>
      <c r="X28" s="81">
        <f t="shared" si="10"/>
        <v>0</v>
      </c>
      <c r="Y28" s="81">
        <f t="shared" si="20"/>
        <v>0</v>
      </c>
      <c r="Z28" s="81">
        <f t="shared" si="11"/>
        <v>1</v>
      </c>
      <c r="AA28" s="81">
        <f t="shared" si="12"/>
        <v>1</v>
      </c>
      <c r="AB28" s="82">
        <f t="shared" si="28"/>
        <v>0</v>
      </c>
      <c r="AC28" s="11">
        <f t="shared" si="29"/>
        <v>0</v>
      </c>
      <c r="AD28" s="81">
        <f t="shared" si="30"/>
        <v>0</v>
      </c>
      <c r="AE28" s="11">
        <f t="shared" si="13"/>
        <v>0</v>
      </c>
      <c r="AF28" s="11">
        <f t="shared" si="14"/>
        <v>0</v>
      </c>
      <c r="AG28" s="11">
        <f t="shared" si="21"/>
        <v>0</v>
      </c>
      <c r="AH28" s="81">
        <f t="shared" si="15"/>
        <v>0</v>
      </c>
      <c r="AI28" s="81">
        <f t="shared" si="16"/>
        <v>0</v>
      </c>
      <c r="AJ28" s="82">
        <f t="shared" si="31"/>
        <v>0</v>
      </c>
      <c r="AK28" s="118">
        <f t="shared" si="22"/>
        <v>0</v>
      </c>
      <c r="AL28" s="118">
        <f t="shared" si="23"/>
        <v>0</v>
      </c>
      <c r="AM28" s="120">
        <f>AK28*InputData!U28</f>
        <v>0</v>
      </c>
      <c r="AN28" s="123">
        <v>0</v>
      </c>
      <c r="AO28" s="1026">
        <f>C28*(1-Q28)*LifeTable!G28</f>
        <v>0</v>
      </c>
      <c r="AP28" s="1027">
        <f>R28*LifeTable!G28</f>
        <v>0</v>
      </c>
      <c r="AQ28" s="1026">
        <f>T28*(1-AH28)*LifeTable!P28</f>
        <v>0</v>
      </c>
      <c r="AR28" s="708">
        <f>AI28*LifeTable!P28</f>
        <v>0</v>
      </c>
      <c r="AS28" s="1028">
        <f>(AQ28-AO28)*EXP(-InputData!$BT$6*(B28-InputData!$B$1))</f>
        <v>0</v>
      </c>
      <c r="AT28" s="58">
        <f>(AR28-AP28)*EXP(-InputData!$BT$6*(B28-InputData!$B$1))</f>
        <v>0</v>
      </c>
      <c r="AU28">
        <v>23</v>
      </c>
    </row>
    <row r="29" spans="1:47">
      <c r="A29" t="s">
        <v>13</v>
      </c>
      <c r="B29">
        <f t="shared" si="24"/>
        <v>121</v>
      </c>
      <c r="C29" s="80">
        <f>InputData!S29*InputData!CA29</f>
        <v>0</v>
      </c>
      <c r="D29" s="81">
        <v>0</v>
      </c>
      <c r="E29" s="13">
        <f>InputData!T29*InputData!CF29</f>
        <v>0</v>
      </c>
      <c r="F29" s="81">
        <v>0</v>
      </c>
      <c r="G29" s="82">
        <f t="shared" si="0"/>
        <v>0</v>
      </c>
      <c r="H29" s="81">
        <f t="shared" si="17"/>
        <v>0</v>
      </c>
      <c r="I29" s="81">
        <f t="shared" si="1"/>
        <v>1</v>
      </c>
      <c r="J29" s="81">
        <f t="shared" si="2"/>
        <v>1</v>
      </c>
      <c r="K29" s="82">
        <f t="shared" si="25"/>
        <v>0</v>
      </c>
      <c r="L29" s="11">
        <f t="shared" si="26"/>
        <v>0</v>
      </c>
      <c r="M29" s="81">
        <f t="shared" si="27"/>
        <v>0</v>
      </c>
      <c r="N29" s="11">
        <f t="shared" si="3"/>
        <v>0</v>
      </c>
      <c r="O29" s="11">
        <f t="shared" si="4"/>
        <v>0</v>
      </c>
      <c r="P29" s="11">
        <f t="shared" si="18"/>
        <v>0</v>
      </c>
      <c r="Q29" s="81">
        <f t="shared" si="5"/>
        <v>0</v>
      </c>
      <c r="R29" s="90">
        <f t="shared" si="6"/>
        <v>0</v>
      </c>
      <c r="S29" s="499">
        <f>(Exposure!BJ30-1)*InputData!CH29+1</f>
        <v>1</v>
      </c>
      <c r="T29" s="89">
        <f t="shared" si="19"/>
        <v>0</v>
      </c>
      <c r="U29" s="10">
        <f t="shared" si="7"/>
        <v>0</v>
      </c>
      <c r="V29" s="10">
        <f t="shared" si="8"/>
        <v>0</v>
      </c>
      <c r="W29" s="91">
        <f t="shared" si="9"/>
        <v>0</v>
      </c>
      <c r="X29" s="81">
        <f t="shared" si="10"/>
        <v>0</v>
      </c>
      <c r="Y29" s="81">
        <f t="shared" si="20"/>
        <v>0</v>
      </c>
      <c r="Z29" s="81">
        <f t="shared" si="11"/>
        <v>1</v>
      </c>
      <c r="AA29" s="81">
        <f t="shared" si="12"/>
        <v>1</v>
      </c>
      <c r="AB29" s="82">
        <f t="shared" si="28"/>
        <v>0</v>
      </c>
      <c r="AC29" s="11">
        <f t="shared" si="29"/>
        <v>0</v>
      </c>
      <c r="AD29" s="81">
        <f t="shared" si="30"/>
        <v>0</v>
      </c>
      <c r="AE29" s="11">
        <f t="shared" si="13"/>
        <v>0</v>
      </c>
      <c r="AF29" s="11">
        <f t="shared" si="14"/>
        <v>0</v>
      </c>
      <c r="AG29" s="11">
        <f t="shared" si="21"/>
        <v>0</v>
      </c>
      <c r="AH29" s="81">
        <f t="shared" si="15"/>
        <v>0</v>
      </c>
      <c r="AI29" s="81">
        <f t="shared" si="16"/>
        <v>0</v>
      </c>
      <c r="AJ29" s="82">
        <f t="shared" si="31"/>
        <v>0</v>
      </c>
      <c r="AK29" s="118">
        <f t="shared" si="22"/>
        <v>0</v>
      </c>
      <c r="AL29" s="118">
        <f t="shared" si="23"/>
        <v>0</v>
      </c>
      <c r="AM29" s="120">
        <f>AK29*InputData!U29</f>
        <v>0</v>
      </c>
      <c r="AN29" s="123">
        <v>0</v>
      </c>
      <c r="AO29" s="1026">
        <f>C29*(1-Q29)*LifeTable!G29</f>
        <v>0</v>
      </c>
      <c r="AP29" s="1027">
        <f>R29*LifeTable!G29</f>
        <v>0</v>
      </c>
      <c r="AQ29" s="1026">
        <f>T29*(1-AH29)*LifeTable!P29</f>
        <v>0</v>
      </c>
      <c r="AR29" s="708">
        <f>AI29*LifeTable!P29</f>
        <v>0</v>
      </c>
      <c r="AS29" s="1028">
        <f>(AQ29-AO29)*EXP(-InputData!$BT$6*(B29-InputData!$B$1))</f>
        <v>0</v>
      </c>
      <c r="AT29" s="58">
        <f>(AR29-AP29)*EXP(-InputData!$BT$6*(B29-InputData!$B$1))</f>
        <v>0</v>
      </c>
      <c r="AU29">
        <v>24</v>
      </c>
    </row>
    <row r="30" spans="1:47">
      <c r="A30" t="s">
        <v>13</v>
      </c>
      <c r="B30">
        <f t="shared" si="24"/>
        <v>122</v>
      </c>
      <c r="C30" s="80">
        <f>InputData!S30*InputData!CA30</f>
        <v>0</v>
      </c>
      <c r="D30" s="81">
        <v>0</v>
      </c>
      <c r="E30" s="13">
        <f>InputData!T30*InputData!CF30</f>
        <v>0</v>
      </c>
      <c r="F30" s="81">
        <v>0</v>
      </c>
      <c r="G30" s="82">
        <f t="shared" si="0"/>
        <v>0</v>
      </c>
      <c r="H30" s="81">
        <f t="shared" si="17"/>
        <v>0</v>
      </c>
      <c r="I30" s="81">
        <f t="shared" si="1"/>
        <v>1</v>
      </c>
      <c r="J30" s="81">
        <f t="shared" si="2"/>
        <v>1</v>
      </c>
      <c r="K30" s="82">
        <f t="shared" si="25"/>
        <v>0</v>
      </c>
      <c r="L30" s="11">
        <f t="shared" si="26"/>
        <v>0</v>
      </c>
      <c r="M30" s="81">
        <f t="shared" si="27"/>
        <v>0</v>
      </c>
      <c r="N30" s="11">
        <f t="shared" si="3"/>
        <v>0</v>
      </c>
      <c r="O30" s="11">
        <f t="shared" si="4"/>
        <v>0</v>
      </c>
      <c r="P30" s="11">
        <f t="shared" si="18"/>
        <v>0</v>
      </c>
      <c r="Q30" s="81">
        <f t="shared" si="5"/>
        <v>0</v>
      </c>
      <c r="R30" s="90">
        <f t="shared" si="6"/>
        <v>0</v>
      </c>
      <c r="S30" s="499">
        <f>(Exposure!BJ31-1)*InputData!CH30+1</f>
        <v>1</v>
      </c>
      <c r="T30" s="89">
        <f t="shared" si="19"/>
        <v>0</v>
      </c>
      <c r="U30" s="10">
        <f t="shared" si="7"/>
        <v>0</v>
      </c>
      <c r="V30" s="10">
        <f t="shared" si="8"/>
        <v>0</v>
      </c>
      <c r="W30" s="91">
        <f t="shared" si="9"/>
        <v>0</v>
      </c>
      <c r="X30" s="81">
        <f t="shared" si="10"/>
        <v>0</v>
      </c>
      <c r="Y30" s="81">
        <f t="shared" si="20"/>
        <v>0</v>
      </c>
      <c r="Z30" s="81">
        <f t="shared" si="11"/>
        <v>1</v>
      </c>
      <c r="AA30" s="81">
        <f t="shared" si="12"/>
        <v>1</v>
      </c>
      <c r="AB30" s="82">
        <f t="shared" si="28"/>
        <v>0</v>
      </c>
      <c r="AC30" s="11">
        <f t="shared" si="29"/>
        <v>0</v>
      </c>
      <c r="AD30" s="81">
        <f t="shared" si="30"/>
        <v>0</v>
      </c>
      <c r="AE30" s="11">
        <f t="shared" si="13"/>
        <v>0</v>
      </c>
      <c r="AF30" s="11">
        <f t="shared" si="14"/>
        <v>0</v>
      </c>
      <c r="AG30" s="11">
        <f t="shared" si="21"/>
        <v>0</v>
      </c>
      <c r="AH30" s="81">
        <f t="shared" si="15"/>
        <v>0</v>
      </c>
      <c r="AI30" s="81">
        <f t="shared" si="16"/>
        <v>0</v>
      </c>
      <c r="AJ30" s="82">
        <f t="shared" si="31"/>
        <v>0</v>
      </c>
      <c r="AK30" s="118">
        <f t="shared" si="22"/>
        <v>0</v>
      </c>
      <c r="AL30" s="118">
        <f t="shared" si="23"/>
        <v>0</v>
      </c>
      <c r="AM30" s="120">
        <f>AK30*InputData!U30</f>
        <v>0</v>
      </c>
      <c r="AN30" s="123">
        <v>0</v>
      </c>
      <c r="AO30" s="1026">
        <f>C30*(1-Q30)*LifeTable!G30</f>
        <v>0</v>
      </c>
      <c r="AP30" s="1027">
        <f>R30*LifeTable!G30</f>
        <v>0</v>
      </c>
      <c r="AQ30" s="1026">
        <f>T30*(1-AH30)*LifeTable!P30</f>
        <v>0</v>
      </c>
      <c r="AR30" s="708">
        <f>AI30*LifeTable!P30</f>
        <v>0</v>
      </c>
      <c r="AS30" s="1028">
        <f>(AQ30-AO30)*EXP(-InputData!$BT$6*(B30-InputData!$B$1))</f>
        <v>0</v>
      </c>
      <c r="AT30" s="58">
        <f>(AR30-AP30)*EXP(-InputData!$BT$6*(B30-InputData!$B$1))</f>
        <v>0</v>
      </c>
      <c r="AU30">
        <v>25</v>
      </c>
    </row>
    <row r="31" spans="1:47">
      <c r="A31" t="s">
        <v>13</v>
      </c>
      <c r="B31">
        <f t="shared" si="24"/>
        <v>123</v>
      </c>
      <c r="C31" s="80">
        <f>InputData!S31*InputData!CA31</f>
        <v>0</v>
      </c>
      <c r="D31" s="81">
        <v>0</v>
      </c>
      <c r="E31" s="13">
        <f>InputData!T31*InputData!CF31</f>
        <v>0</v>
      </c>
      <c r="F31" s="81">
        <v>0</v>
      </c>
      <c r="G31" s="82">
        <f t="shared" si="0"/>
        <v>0</v>
      </c>
      <c r="H31" s="81">
        <f t="shared" si="17"/>
        <v>0</v>
      </c>
      <c r="I31" s="81">
        <f t="shared" si="1"/>
        <v>1</v>
      </c>
      <c r="J31" s="81">
        <f t="shared" si="2"/>
        <v>1</v>
      </c>
      <c r="K31" s="82">
        <f t="shared" si="25"/>
        <v>0</v>
      </c>
      <c r="L31" s="11">
        <f t="shared" si="26"/>
        <v>0</v>
      </c>
      <c r="M31" s="81">
        <f t="shared" si="27"/>
        <v>0</v>
      </c>
      <c r="N31" s="11">
        <f t="shared" si="3"/>
        <v>0</v>
      </c>
      <c r="O31" s="11">
        <f t="shared" si="4"/>
        <v>0</v>
      </c>
      <c r="P31" s="11">
        <f t="shared" si="18"/>
        <v>0</v>
      </c>
      <c r="Q31" s="81">
        <f t="shared" si="5"/>
        <v>0</v>
      </c>
      <c r="R31" s="90">
        <f t="shared" si="6"/>
        <v>0</v>
      </c>
      <c r="S31" s="499">
        <f>(Exposure!BJ32-1)*InputData!CH31+1</f>
        <v>1</v>
      </c>
      <c r="T31" s="89">
        <f t="shared" si="19"/>
        <v>0</v>
      </c>
      <c r="U31" s="10">
        <f t="shared" si="7"/>
        <v>0</v>
      </c>
      <c r="V31" s="10">
        <f t="shared" si="8"/>
        <v>0</v>
      </c>
      <c r="W31" s="91">
        <f t="shared" si="9"/>
        <v>0</v>
      </c>
      <c r="X31" s="81">
        <f t="shared" si="10"/>
        <v>0</v>
      </c>
      <c r="Y31" s="81">
        <f t="shared" si="20"/>
        <v>0</v>
      </c>
      <c r="Z31" s="81">
        <f t="shared" si="11"/>
        <v>1</v>
      </c>
      <c r="AA31" s="81">
        <f t="shared" si="12"/>
        <v>1</v>
      </c>
      <c r="AB31" s="82">
        <f t="shared" si="28"/>
        <v>0</v>
      </c>
      <c r="AC31" s="11">
        <f t="shared" si="29"/>
        <v>0</v>
      </c>
      <c r="AD31" s="81">
        <f t="shared" si="30"/>
        <v>0</v>
      </c>
      <c r="AE31" s="11">
        <f t="shared" si="13"/>
        <v>0</v>
      </c>
      <c r="AF31" s="11">
        <f t="shared" si="14"/>
        <v>0</v>
      </c>
      <c r="AG31" s="11">
        <f t="shared" si="21"/>
        <v>0</v>
      </c>
      <c r="AH31" s="81">
        <f t="shared" si="15"/>
        <v>0</v>
      </c>
      <c r="AI31" s="81">
        <f t="shared" si="16"/>
        <v>0</v>
      </c>
      <c r="AJ31" s="82">
        <f t="shared" si="31"/>
        <v>0</v>
      </c>
      <c r="AK31" s="118">
        <f t="shared" si="22"/>
        <v>0</v>
      </c>
      <c r="AL31" s="118">
        <f t="shared" si="23"/>
        <v>0</v>
      </c>
      <c r="AM31" s="120">
        <f>AK31*InputData!U31</f>
        <v>0</v>
      </c>
      <c r="AN31" s="123">
        <v>0</v>
      </c>
      <c r="AO31" s="1026">
        <f>C31*(1-Q31)*LifeTable!G31</f>
        <v>0</v>
      </c>
      <c r="AP31" s="1027">
        <f>R31*LifeTable!G31</f>
        <v>0</v>
      </c>
      <c r="AQ31" s="1026">
        <f>T31*(1-AH31)*LifeTable!P31</f>
        <v>0</v>
      </c>
      <c r="AR31" s="708">
        <f>AI31*LifeTable!P31</f>
        <v>0</v>
      </c>
      <c r="AS31" s="1028">
        <f>(AQ31-AO31)*EXP(-InputData!$BT$6*(B31-InputData!$B$1))</f>
        <v>0</v>
      </c>
      <c r="AT31" s="58">
        <f>(AR31-AP31)*EXP(-InputData!$BT$6*(B31-InputData!$B$1))</f>
        <v>0</v>
      </c>
      <c r="AU31">
        <v>26</v>
      </c>
    </row>
    <row r="32" spans="1:47">
      <c r="A32" t="s">
        <v>13</v>
      </c>
      <c r="B32">
        <f t="shared" si="24"/>
        <v>124</v>
      </c>
      <c r="C32" s="80">
        <f>InputData!S32*InputData!CA32</f>
        <v>0</v>
      </c>
      <c r="D32" s="81">
        <v>0</v>
      </c>
      <c r="E32" s="13">
        <f>InputData!T32*InputData!CF32</f>
        <v>0</v>
      </c>
      <c r="F32" s="81">
        <v>0</v>
      </c>
      <c r="G32" s="82">
        <f t="shared" si="0"/>
        <v>0</v>
      </c>
      <c r="H32" s="81">
        <f t="shared" si="17"/>
        <v>0</v>
      </c>
      <c r="I32" s="81">
        <f t="shared" si="1"/>
        <v>1</v>
      </c>
      <c r="J32" s="81">
        <f t="shared" si="2"/>
        <v>1</v>
      </c>
      <c r="K32" s="82">
        <f t="shared" si="25"/>
        <v>0</v>
      </c>
      <c r="L32" s="11">
        <f t="shared" si="26"/>
        <v>0</v>
      </c>
      <c r="M32" s="81">
        <f t="shared" si="27"/>
        <v>0</v>
      </c>
      <c r="N32" s="11">
        <f t="shared" si="3"/>
        <v>0</v>
      </c>
      <c r="O32" s="11">
        <f t="shared" si="4"/>
        <v>0</v>
      </c>
      <c r="P32" s="11">
        <f t="shared" si="18"/>
        <v>0</v>
      </c>
      <c r="Q32" s="81">
        <f t="shared" si="5"/>
        <v>0</v>
      </c>
      <c r="R32" s="90">
        <f t="shared" si="6"/>
        <v>0</v>
      </c>
      <c r="S32" s="499">
        <f>(Exposure!BJ33-1)*InputData!CH32+1</f>
        <v>1</v>
      </c>
      <c r="T32" s="89">
        <f t="shared" si="19"/>
        <v>0</v>
      </c>
      <c r="U32" s="10">
        <f t="shared" si="7"/>
        <v>0</v>
      </c>
      <c r="V32" s="10">
        <f t="shared" si="8"/>
        <v>0</v>
      </c>
      <c r="W32" s="91">
        <f t="shared" si="9"/>
        <v>0</v>
      </c>
      <c r="X32" s="81">
        <f t="shared" si="10"/>
        <v>0</v>
      </c>
      <c r="Y32" s="81">
        <f t="shared" si="20"/>
        <v>0</v>
      </c>
      <c r="Z32" s="81">
        <f t="shared" si="11"/>
        <v>1</v>
      </c>
      <c r="AA32" s="81">
        <f t="shared" si="12"/>
        <v>1</v>
      </c>
      <c r="AB32" s="82">
        <f t="shared" si="28"/>
        <v>0</v>
      </c>
      <c r="AC32" s="11">
        <f t="shared" si="29"/>
        <v>0</v>
      </c>
      <c r="AD32" s="81">
        <f t="shared" si="30"/>
        <v>0</v>
      </c>
      <c r="AE32" s="11">
        <f t="shared" si="13"/>
        <v>0</v>
      </c>
      <c r="AF32" s="11">
        <f t="shared" si="14"/>
        <v>0</v>
      </c>
      <c r="AG32" s="11">
        <f t="shared" si="21"/>
        <v>0</v>
      </c>
      <c r="AH32" s="81">
        <f t="shared" si="15"/>
        <v>0</v>
      </c>
      <c r="AI32" s="81">
        <f t="shared" si="16"/>
        <v>0</v>
      </c>
      <c r="AJ32" s="82">
        <f t="shared" si="31"/>
        <v>0</v>
      </c>
      <c r="AK32" s="118">
        <f t="shared" si="22"/>
        <v>0</v>
      </c>
      <c r="AL32" s="118">
        <f t="shared" si="23"/>
        <v>0</v>
      </c>
      <c r="AM32" s="120">
        <f>AK32*InputData!U32</f>
        <v>0</v>
      </c>
      <c r="AN32" s="123">
        <v>0</v>
      </c>
      <c r="AO32" s="1026">
        <f>C32*(1-Q32)*LifeTable!G32</f>
        <v>0</v>
      </c>
      <c r="AP32" s="1027">
        <f>R32*LifeTable!G32</f>
        <v>0</v>
      </c>
      <c r="AQ32" s="1026">
        <f>T32*(1-AH32)*LifeTable!P32</f>
        <v>0</v>
      </c>
      <c r="AR32" s="708">
        <f>AI32*LifeTable!P32</f>
        <v>0</v>
      </c>
      <c r="AS32" s="1028">
        <f>(AQ32-AO32)*EXP(-InputData!$BT$6*(B32-InputData!$B$1))</f>
        <v>0</v>
      </c>
      <c r="AT32" s="58">
        <f>(AR32-AP32)*EXP(-InputData!$BT$6*(B32-InputData!$B$1))</f>
        <v>0</v>
      </c>
      <c r="AU32">
        <v>27</v>
      </c>
    </row>
    <row r="33" spans="1:47">
      <c r="A33" t="s">
        <v>13</v>
      </c>
      <c r="B33">
        <f t="shared" si="24"/>
        <v>125</v>
      </c>
      <c r="C33" s="80">
        <f>InputData!S33*InputData!CA33</f>
        <v>0</v>
      </c>
      <c r="D33" s="81">
        <v>0</v>
      </c>
      <c r="E33" s="13">
        <f>InputData!T33*InputData!CF33</f>
        <v>0</v>
      </c>
      <c r="F33" s="81">
        <v>0</v>
      </c>
      <c r="G33" s="82">
        <f t="shared" si="0"/>
        <v>0</v>
      </c>
      <c r="H33" s="81">
        <f t="shared" si="17"/>
        <v>0</v>
      </c>
      <c r="I33" s="81">
        <f t="shared" si="1"/>
        <v>1</v>
      </c>
      <c r="J33" s="81">
        <f t="shared" si="2"/>
        <v>1</v>
      </c>
      <c r="K33" s="82">
        <f t="shared" si="25"/>
        <v>0</v>
      </c>
      <c r="L33" s="11">
        <f t="shared" si="26"/>
        <v>0</v>
      </c>
      <c r="M33" s="81">
        <f t="shared" si="27"/>
        <v>0</v>
      </c>
      <c r="N33" s="11">
        <f t="shared" si="3"/>
        <v>0</v>
      </c>
      <c r="O33" s="11">
        <f t="shared" si="4"/>
        <v>0</v>
      </c>
      <c r="P33" s="11">
        <f t="shared" si="18"/>
        <v>0</v>
      </c>
      <c r="Q33" s="81">
        <f t="shared" si="5"/>
        <v>0</v>
      </c>
      <c r="R33" s="90">
        <f t="shared" si="6"/>
        <v>0</v>
      </c>
      <c r="S33" s="499">
        <f>(Exposure!BJ34-1)*InputData!CH33+1</f>
        <v>1</v>
      </c>
      <c r="T33" s="89">
        <f t="shared" si="19"/>
        <v>0</v>
      </c>
      <c r="U33" s="10">
        <f t="shared" si="7"/>
        <v>0</v>
      </c>
      <c r="V33" s="10">
        <f t="shared" si="8"/>
        <v>0</v>
      </c>
      <c r="W33" s="91">
        <f t="shared" si="9"/>
        <v>0</v>
      </c>
      <c r="X33" s="81">
        <f t="shared" si="10"/>
        <v>0</v>
      </c>
      <c r="Y33" s="81">
        <f t="shared" si="20"/>
        <v>0</v>
      </c>
      <c r="Z33" s="81">
        <f t="shared" si="11"/>
        <v>1</v>
      </c>
      <c r="AA33" s="81">
        <f t="shared" si="12"/>
        <v>1</v>
      </c>
      <c r="AB33" s="82">
        <f t="shared" si="28"/>
        <v>0</v>
      </c>
      <c r="AC33" s="11">
        <f t="shared" si="29"/>
        <v>0</v>
      </c>
      <c r="AD33" s="81">
        <f t="shared" si="30"/>
        <v>0</v>
      </c>
      <c r="AE33" s="11">
        <f t="shared" si="13"/>
        <v>0</v>
      </c>
      <c r="AF33" s="11">
        <f t="shared" si="14"/>
        <v>0</v>
      </c>
      <c r="AG33" s="11">
        <f t="shared" si="21"/>
        <v>0</v>
      </c>
      <c r="AH33" s="81">
        <f t="shared" si="15"/>
        <v>0</v>
      </c>
      <c r="AI33" s="81">
        <f t="shared" si="16"/>
        <v>0</v>
      </c>
      <c r="AJ33" s="82">
        <f t="shared" si="31"/>
        <v>0</v>
      </c>
      <c r="AK33" s="118">
        <f t="shared" si="22"/>
        <v>0</v>
      </c>
      <c r="AL33" s="118">
        <f t="shared" si="23"/>
        <v>0</v>
      </c>
      <c r="AM33" s="120">
        <f>AK33*InputData!U33</f>
        <v>0</v>
      </c>
      <c r="AN33" s="123">
        <v>0</v>
      </c>
      <c r="AO33" s="1026">
        <f>C33*(1-Q33)*LifeTable!G33</f>
        <v>0</v>
      </c>
      <c r="AP33" s="1027">
        <f>R33*LifeTable!G33</f>
        <v>0</v>
      </c>
      <c r="AQ33" s="1026">
        <f>T33*(1-AH33)*LifeTable!P33</f>
        <v>0</v>
      </c>
      <c r="AR33" s="708">
        <f>AI33*LifeTable!P33</f>
        <v>0</v>
      </c>
      <c r="AS33" s="1028">
        <f>(AQ33-AO33)*EXP(-InputData!$BT$6*(B33-InputData!$B$1))</f>
        <v>0</v>
      </c>
      <c r="AT33" s="58">
        <f>(AR33-AP33)*EXP(-InputData!$BT$6*(B33-InputData!$B$1))</f>
        <v>0</v>
      </c>
      <c r="AU33">
        <v>28</v>
      </c>
    </row>
    <row r="34" spans="1:47">
      <c r="A34" t="s">
        <v>13</v>
      </c>
      <c r="B34">
        <f t="shared" si="24"/>
        <v>126</v>
      </c>
      <c r="C34" s="80">
        <f>InputData!S34*InputData!CA34</f>
        <v>0</v>
      </c>
      <c r="D34" s="81">
        <v>0</v>
      </c>
      <c r="E34" s="13">
        <f>InputData!T34*InputData!CF34</f>
        <v>0</v>
      </c>
      <c r="F34" s="81">
        <v>0</v>
      </c>
      <c r="G34" s="82">
        <f t="shared" si="0"/>
        <v>0</v>
      </c>
      <c r="H34" s="81">
        <f t="shared" si="17"/>
        <v>0</v>
      </c>
      <c r="I34" s="81">
        <f t="shared" si="1"/>
        <v>1</v>
      </c>
      <c r="J34" s="81">
        <f t="shared" si="2"/>
        <v>1</v>
      </c>
      <c r="K34" s="82">
        <f t="shared" si="25"/>
        <v>0</v>
      </c>
      <c r="L34" s="11">
        <f t="shared" si="26"/>
        <v>0</v>
      </c>
      <c r="M34" s="81">
        <f t="shared" si="27"/>
        <v>0</v>
      </c>
      <c r="N34" s="11">
        <f t="shared" si="3"/>
        <v>0</v>
      </c>
      <c r="O34" s="11">
        <f t="shared" si="4"/>
        <v>0</v>
      </c>
      <c r="P34" s="11">
        <f t="shared" si="18"/>
        <v>0</v>
      </c>
      <c r="Q34" s="81">
        <f t="shared" si="5"/>
        <v>0</v>
      </c>
      <c r="R34" s="90">
        <f t="shared" si="6"/>
        <v>0</v>
      </c>
      <c r="S34" s="499">
        <f>(Exposure!BJ35-1)*InputData!CH34+1</f>
        <v>1</v>
      </c>
      <c r="T34" s="89">
        <f t="shared" si="19"/>
        <v>0</v>
      </c>
      <c r="U34" s="10">
        <f t="shared" si="7"/>
        <v>0</v>
      </c>
      <c r="V34" s="10">
        <f t="shared" si="8"/>
        <v>0</v>
      </c>
      <c r="W34" s="91">
        <f t="shared" si="9"/>
        <v>0</v>
      </c>
      <c r="X34" s="81">
        <f t="shared" si="10"/>
        <v>0</v>
      </c>
      <c r="Y34" s="81">
        <f t="shared" si="20"/>
        <v>0</v>
      </c>
      <c r="Z34" s="81">
        <f t="shared" si="11"/>
        <v>1</v>
      </c>
      <c r="AA34" s="81">
        <f t="shared" si="12"/>
        <v>1</v>
      </c>
      <c r="AB34" s="82">
        <f t="shared" si="28"/>
        <v>0</v>
      </c>
      <c r="AC34" s="11">
        <f t="shared" si="29"/>
        <v>0</v>
      </c>
      <c r="AD34" s="81">
        <f t="shared" si="30"/>
        <v>0</v>
      </c>
      <c r="AE34" s="11">
        <f t="shared" si="13"/>
        <v>0</v>
      </c>
      <c r="AF34" s="11">
        <f t="shared" si="14"/>
        <v>0</v>
      </c>
      <c r="AG34" s="11">
        <f t="shared" si="21"/>
        <v>0</v>
      </c>
      <c r="AH34" s="81">
        <f t="shared" si="15"/>
        <v>0</v>
      </c>
      <c r="AI34" s="81">
        <f t="shared" si="16"/>
        <v>0</v>
      </c>
      <c r="AJ34" s="82">
        <f t="shared" si="31"/>
        <v>0</v>
      </c>
      <c r="AK34" s="118">
        <f t="shared" si="22"/>
        <v>0</v>
      </c>
      <c r="AL34" s="118">
        <f t="shared" si="23"/>
        <v>0</v>
      </c>
      <c r="AM34" s="120">
        <f>AK34*InputData!U34</f>
        <v>0</v>
      </c>
      <c r="AN34" s="123">
        <v>0</v>
      </c>
      <c r="AO34" s="1026">
        <f>C34*(1-Q34)*LifeTable!G34</f>
        <v>0</v>
      </c>
      <c r="AP34" s="1027">
        <f>R34*LifeTable!G34</f>
        <v>0</v>
      </c>
      <c r="AQ34" s="1026">
        <f>T34*(1-AH34)*LifeTable!P34</f>
        <v>0</v>
      </c>
      <c r="AR34" s="708">
        <f>AI34*LifeTable!P34</f>
        <v>0</v>
      </c>
      <c r="AS34" s="1028">
        <f>(AQ34-AO34)*EXP(-InputData!$BT$6*(B34-InputData!$B$1))</f>
        <v>0</v>
      </c>
      <c r="AT34" s="58">
        <f>(AR34-AP34)*EXP(-InputData!$BT$6*(B34-InputData!$B$1))</f>
        <v>0</v>
      </c>
      <c r="AU34">
        <v>29</v>
      </c>
    </row>
    <row r="35" spans="1:47">
      <c r="A35" t="s">
        <v>13</v>
      </c>
      <c r="B35">
        <f t="shared" si="24"/>
        <v>127</v>
      </c>
      <c r="C35" s="80">
        <f>InputData!S35*InputData!CA35</f>
        <v>0</v>
      </c>
      <c r="D35" s="81">
        <v>0</v>
      </c>
      <c r="E35" s="13">
        <f>InputData!T35*InputData!CF35</f>
        <v>0</v>
      </c>
      <c r="F35" s="81">
        <v>0</v>
      </c>
      <c r="G35" s="82">
        <f t="shared" si="0"/>
        <v>0</v>
      </c>
      <c r="H35" s="81">
        <f t="shared" si="17"/>
        <v>0</v>
      </c>
      <c r="I35" s="81">
        <f t="shared" si="1"/>
        <v>1</v>
      </c>
      <c r="J35" s="81">
        <f t="shared" si="2"/>
        <v>1</v>
      </c>
      <c r="K35" s="82">
        <f t="shared" si="25"/>
        <v>0</v>
      </c>
      <c r="L35" s="11">
        <f t="shared" si="26"/>
        <v>0</v>
      </c>
      <c r="M35" s="81">
        <f t="shared" si="27"/>
        <v>0</v>
      </c>
      <c r="N35" s="11">
        <f t="shared" si="3"/>
        <v>0</v>
      </c>
      <c r="O35" s="11">
        <f t="shared" si="4"/>
        <v>0</v>
      </c>
      <c r="P35" s="11">
        <f t="shared" si="18"/>
        <v>0</v>
      </c>
      <c r="Q35" s="81">
        <f t="shared" si="5"/>
        <v>0</v>
      </c>
      <c r="R35" s="90">
        <f t="shared" si="6"/>
        <v>0</v>
      </c>
      <c r="S35" s="499">
        <f>(Exposure!BJ36-1)*InputData!CH35+1</f>
        <v>1</v>
      </c>
      <c r="T35" s="89">
        <f t="shared" si="19"/>
        <v>0</v>
      </c>
      <c r="U35" s="10">
        <f t="shared" si="7"/>
        <v>0</v>
      </c>
      <c r="V35" s="10">
        <f t="shared" si="8"/>
        <v>0</v>
      </c>
      <c r="W35" s="91">
        <f t="shared" si="9"/>
        <v>0</v>
      </c>
      <c r="X35" s="81">
        <f t="shared" si="10"/>
        <v>0</v>
      </c>
      <c r="Y35" s="81">
        <f t="shared" si="20"/>
        <v>0</v>
      </c>
      <c r="Z35" s="81">
        <f t="shared" si="11"/>
        <v>1</v>
      </c>
      <c r="AA35" s="81">
        <f t="shared" si="12"/>
        <v>1</v>
      </c>
      <c r="AB35" s="82">
        <f t="shared" si="28"/>
        <v>0</v>
      </c>
      <c r="AC35" s="11">
        <f t="shared" si="29"/>
        <v>0</v>
      </c>
      <c r="AD35" s="81">
        <f t="shared" si="30"/>
        <v>0</v>
      </c>
      <c r="AE35" s="11">
        <f t="shared" si="13"/>
        <v>0</v>
      </c>
      <c r="AF35" s="11">
        <f t="shared" si="14"/>
        <v>0</v>
      </c>
      <c r="AG35" s="11">
        <f t="shared" si="21"/>
        <v>0</v>
      </c>
      <c r="AH35" s="81">
        <f t="shared" si="15"/>
        <v>0</v>
      </c>
      <c r="AI35" s="81">
        <f t="shared" si="16"/>
        <v>0</v>
      </c>
      <c r="AJ35" s="82">
        <f t="shared" si="31"/>
        <v>0</v>
      </c>
      <c r="AK35" s="118">
        <f t="shared" si="22"/>
        <v>0</v>
      </c>
      <c r="AL35" s="118">
        <f t="shared" si="23"/>
        <v>0</v>
      </c>
      <c r="AM35" s="120">
        <f>AK35*InputData!U35</f>
        <v>0</v>
      </c>
      <c r="AN35" s="123">
        <v>0</v>
      </c>
      <c r="AO35" s="1026">
        <f>C35*(1-Q35)*LifeTable!G35</f>
        <v>0</v>
      </c>
      <c r="AP35" s="1027">
        <f>R35*LifeTable!G35</f>
        <v>0</v>
      </c>
      <c r="AQ35" s="1026">
        <f>T35*(1-AH35)*LifeTable!P35</f>
        <v>0</v>
      </c>
      <c r="AR35" s="708">
        <f>AI35*LifeTable!P35</f>
        <v>0</v>
      </c>
      <c r="AS35" s="1028">
        <f>(AQ35-AO35)*EXP(-InputData!$BT$6*(B35-InputData!$B$1))</f>
        <v>0</v>
      </c>
      <c r="AT35" s="58">
        <f>(AR35-AP35)*EXP(-InputData!$BT$6*(B35-InputData!$B$1))</f>
        <v>0</v>
      </c>
      <c r="AU35">
        <v>30</v>
      </c>
    </row>
    <row r="36" spans="1:47">
      <c r="A36" t="s">
        <v>13</v>
      </c>
      <c r="B36">
        <f t="shared" si="24"/>
        <v>128</v>
      </c>
      <c r="C36" s="80">
        <f>InputData!S36*InputData!CA36</f>
        <v>0</v>
      </c>
      <c r="D36" s="81">
        <v>0</v>
      </c>
      <c r="E36" s="13">
        <f>InputData!T36*InputData!CF36</f>
        <v>0</v>
      </c>
      <c r="F36" s="81">
        <v>0</v>
      </c>
      <c r="G36" s="82">
        <f t="shared" si="0"/>
        <v>0</v>
      </c>
      <c r="H36" s="81">
        <f t="shared" si="17"/>
        <v>0</v>
      </c>
      <c r="I36" s="81">
        <f t="shared" si="1"/>
        <v>1</v>
      </c>
      <c r="J36" s="81">
        <f t="shared" si="2"/>
        <v>1</v>
      </c>
      <c r="K36" s="82">
        <f t="shared" si="25"/>
        <v>0</v>
      </c>
      <c r="L36" s="11">
        <f t="shared" si="26"/>
        <v>0</v>
      </c>
      <c r="M36" s="81">
        <f t="shared" si="27"/>
        <v>0</v>
      </c>
      <c r="N36" s="11">
        <f t="shared" si="3"/>
        <v>0</v>
      </c>
      <c r="O36" s="11">
        <f t="shared" si="4"/>
        <v>0</v>
      </c>
      <c r="P36" s="11">
        <f t="shared" si="18"/>
        <v>0</v>
      </c>
      <c r="Q36" s="81">
        <f t="shared" si="5"/>
        <v>0</v>
      </c>
      <c r="R36" s="90">
        <f t="shared" si="6"/>
        <v>0</v>
      </c>
      <c r="S36" s="499">
        <f>(Exposure!BJ37-1)*InputData!CH36+1</f>
        <v>1</v>
      </c>
      <c r="T36" s="89">
        <f t="shared" si="19"/>
        <v>0</v>
      </c>
      <c r="U36" s="10">
        <f t="shared" si="7"/>
        <v>0</v>
      </c>
      <c r="V36" s="10">
        <f t="shared" si="8"/>
        <v>0</v>
      </c>
      <c r="W36" s="91">
        <f t="shared" si="9"/>
        <v>0</v>
      </c>
      <c r="X36" s="81">
        <f t="shared" si="10"/>
        <v>0</v>
      </c>
      <c r="Y36" s="81">
        <f t="shared" si="20"/>
        <v>0</v>
      </c>
      <c r="Z36" s="81">
        <f t="shared" si="11"/>
        <v>1</v>
      </c>
      <c r="AA36" s="81">
        <f t="shared" si="12"/>
        <v>1</v>
      </c>
      <c r="AB36" s="82">
        <f t="shared" si="28"/>
        <v>0</v>
      </c>
      <c r="AC36" s="11">
        <f t="shared" si="29"/>
        <v>0</v>
      </c>
      <c r="AD36" s="81">
        <f t="shared" si="30"/>
        <v>0</v>
      </c>
      <c r="AE36" s="11">
        <f t="shared" si="13"/>
        <v>0</v>
      </c>
      <c r="AF36" s="11">
        <f t="shared" si="14"/>
        <v>0</v>
      </c>
      <c r="AG36" s="11">
        <f t="shared" si="21"/>
        <v>0</v>
      </c>
      <c r="AH36" s="81">
        <f t="shared" si="15"/>
        <v>0</v>
      </c>
      <c r="AI36" s="81">
        <f t="shared" si="16"/>
        <v>0</v>
      </c>
      <c r="AJ36" s="82">
        <f t="shared" si="31"/>
        <v>0</v>
      </c>
      <c r="AK36" s="118">
        <f t="shared" si="22"/>
        <v>0</v>
      </c>
      <c r="AL36" s="118">
        <f t="shared" si="23"/>
        <v>0</v>
      </c>
      <c r="AM36" s="120">
        <f>AK36*InputData!U36</f>
        <v>0</v>
      </c>
      <c r="AN36" s="123">
        <v>0</v>
      </c>
      <c r="AO36" s="1026">
        <f>C36*(1-Q36)*LifeTable!G36</f>
        <v>0</v>
      </c>
      <c r="AP36" s="1027">
        <f>R36*LifeTable!G36</f>
        <v>0</v>
      </c>
      <c r="AQ36" s="1026">
        <f>T36*(1-AH36)*LifeTable!P36</f>
        <v>0</v>
      </c>
      <c r="AR36" s="708">
        <f>AI36*LifeTable!P36</f>
        <v>0</v>
      </c>
      <c r="AS36" s="1028">
        <f>(AQ36-AO36)*EXP(-InputData!$BT$6*(B36-InputData!$B$1))</f>
        <v>0</v>
      </c>
      <c r="AT36" s="58">
        <f>(AR36-AP36)*EXP(-InputData!$BT$6*(B36-InputData!$B$1))</f>
        <v>0</v>
      </c>
      <c r="AU36">
        <v>31</v>
      </c>
    </row>
    <row r="37" spans="1:47">
      <c r="A37" t="s">
        <v>13</v>
      </c>
      <c r="B37">
        <f t="shared" si="24"/>
        <v>129</v>
      </c>
      <c r="C37" s="80">
        <f>InputData!S37*InputData!CA37</f>
        <v>0</v>
      </c>
      <c r="D37" s="81">
        <v>0</v>
      </c>
      <c r="E37" s="13">
        <f>InputData!T37*InputData!CF37</f>
        <v>0</v>
      </c>
      <c r="F37" s="81">
        <v>0</v>
      </c>
      <c r="G37" s="82">
        <f t="shared" si="0"/>
        <v>0</v>
      </c>
      <c r="H37" s="81">
        <f t="shared" si="17"/>
        <v>0</v>
      </c>
      <c r="I37" s="81">
        <f t="shared" si="1"/>
        <v>1</v>
      </c>
      <c r="J37" s="81">
        <f t="shared" si="2"/>
        <v>1</v>
      </c>
      <c r="K37" s="82">
        <f t="shared" si="25"/>
        <v>0</v>
      </c>
      <c r="L37" s="11">
        <f t="shared" si="26"/>
        <v>0</v>
      </c>
      <c r="M37" s="81">
        <f t="shared" si="27"/>
        <v>0</v>
      </c>
      <c r="N37" s="11">
        <f t="shared" si="3"/>
        <v>0</v>
      </c>
      <c r="O37" s="11">
        <f t="shared" si="4"/>
        <v>0</v>
      </c>
      <c r="P37" s="11">
        <f t="shared" si="18"/>
        <v>0</v>
      </c>
      <c r="Q37" s="81">
        <f t="shared" ref="Q37:Q68" si="32">IF(ISERROR(0.5*(L37+L38)/P37),0,0.5*(L37+L38)/P37)</f>
        <v>0</v>
      </c>
      <c r="R37" s="90">
        <f t="shared" ref="R37:R68" si="33">IF(ISERROR((M38-M37)/P37),0,(M38-M37)/P37)</f>
        <v>0</v>
      </c>
      <c r="S37" s="499">
        <f>(Exposure!BJ38-1)*InputData!CH37+1</f>
        <v>1</v>
      </c>
      <c r="T37" s="89">
        <f t="shared" si="19"/>
        <v>0</v>
      </c>
      <c r="U37" s="10">
        <f t="shared" si="7"/>
        <v>0</v>
      </c>
      <c r="V37" s="10">
        <f t="shared" si="8"/>
        <v>0</v>
      </c>
      <c r="W37" s="91">
        <f t="shared" si="9"/>
        <v>0</v>
      </c>
      <c r="X37" s="81">
        <f t="shared" si="10"/>
        <v>0</v>
      </c>
      <c r="Y37" s="81">
        <f t="shared" si="20"/>
        <v>0</v>
      </c>
      <c r="Z37" s="81">
        <f t="shared" si="11"/>
        <v>1</v>
      </c>
      <c r="AA37" s="81">
        <f t="shared" si="12"/>
        <v>1</v>
      </c>
      <c r="AB37" s="82">
        <f t="shared" si="28"/>
        <v>0</v>
      </c>
      <c r="AC37" s="11">
        <f t="shared" si="29"/>
        <v>0</v>
      </c>
      <c r="AD37" s="81">
        <f t="shared" si="30"/>
        <v>0</v>
      </c>
      <c r="AE37" s="11">
        <f t="shared" si="13"/>
        <v>0</v>
      </c>
      <c r="AF37" s="11">
        <f t="shared" si="14"/>
        <v>0</v>
      </c>
      <c r="AG37" s="11">
        <f t="shared" si="21"/>
        <v>0</v>
      </c>
      <c r="AH37" s="81">
        <f t="shared" ref="AH37:AH68" si="34">IF(ISERROR(0.5*(AC37+AC38)/AG37),0,0.5*(AC37+AC38)/AG37)</f>
        <v>0</v>
      </c>
      <c r="AI37" s="81">
        <f t="shared" ref="AI37:AI68" si="35">IF(ISERROR((AD38-AD37)/AG37),0,(AD38-AD37)/AG37)</f>
        <v>0</v>
      </c>
      <c r="AJ37" s="82">
        <f t="shared" si="31"/>
        <v>0</v>
      </c>
      <c r="AK37" s="118">
        <f t="shared" si="22"/>
        <v>0</v>
      </c>
      <c r="AL37" s="118">
        <f t="shared" si="23"/>
        <v>0</v>
      </c>
      <c r="AM37" s="120">
        <f>AK37*InputData!U37</f>
        <v>0</v>
      </c>
      <c r="AN37" s="123">
        <v>0</v>
      </c>
      <c r="AO37" s="1026">
        <f>C37*(1-Q37)*LifeTable!G37</f>
        <v>0</v>
      </c>
      <c r="AP37" s="1027">
        <f>R37*LifeTable!G37</f>
        <v>0</v>
      </c>
      <c r="AQ37" s="1026">
        <f>T37*(1-AH37)*LifeTable!P37</f>
        <v>0</v>
      </c>
      <c r="AR37" s="708">
        <f>AI37*LifeTable!P37</f>
        <v>0</v>
      </c>
      <c r="AS37" s="1028">
        <f>(AQ37-AO37)*EXP(-InputData!$BT$6*(B37-InputData!$B$1))</f>
        <v>0</v>
      </c>
      <c r="AT37" s="58">
        <f>(AR37-AP37)*EXP(-InputData!$BT$6*(B37-InputData!$B$1))</f>
        <v>0</v>
      </c>
      <c r="AU37">
        <v>32</v>
      </c>
    </row>
    <row r="38" spans="1:47">
      <c r="A38" t="s">
        <v>13</v>
      </c>
      <c r="B38">
        <f t="shared" si="24"/>
        <v>130</v>
      </c>
      <c r="C38" s="80">
        <f>InputData!S38*InputData!CA38</f>
        <v>0</v>
      </c>
      <c r="D38" s="81">
        <v>0</v>
      </c>
      <c r="E38" s="13">
        <f>InputData!T38*InputData!CF38</f>
        <v>0</v>
      </c>
      <c r="F38" s="81">
        <v>0</v>
      </c>
      <c r="G38" s="82">
        <f t="shared" si="0"/>
        <v>0</v>
      </c>
      <c r="H38" s="81">
        <f t="shared" si="17"/>
        <v>0</v>
      </c>
      <c r="I38" s="81">
        <f t="shared" si="1"/>
        <v>1</v>
      </c>
      <c r="J38" s="81">
        <f t="shared" si="2"/>
        <v>1</v>
      </c>
      <c r="K38" s="82">
        <f t="shared" si="25"/>
        <v>0</v>
      </c>
      <c r="L38" s="11">
        <f t="shared" si="26"/>
        <v>0</v>
      </c>
      <c r="M38" s="81">
        <f t="shared" si="27"/>
        <v>0</v>
      </c>
      <c r="N38" s="11">
        <f t="shared" si="3"/>
        <v>0</v>
      </c>
      <c r="O38" s="11">
        <f t="shared" si="4"/>
        <v>0</v>
      </c>
      <c r="P38" s="11">
        <f t="shared" si="18"/>
        <v>0</v>
      </c>
      <c r="Q38" s="81">
        <f t="shared" si="32"/>
        <v>0</v>
      </c>
      <c r="R38" s="90">
        <f t="shared" si="33"/>
        <v>0</v>
      </c>
      <c r="S38" s="499">
        <f>(Exposure!BJ39-1)*InputData!CH38+1</f>
        <v>1</v>
      </c>
      <c r="T38" s="89">
        <f t="shared" si="19"/>
        <v>0</v>
      </c>
      <c r="U38" s="10">
        <f t="shared" si="7"/>
        <v>0</v>
      </c>
      <c r="V38" s="10">
        <f t="shared" si="8"/>
        <v>0</v>
      </c>
      <c r="W38" s="91">
        <f t="shared" si="9"/>
        <v>0</v>
      </c>
      <c r="X38" s="81">
        <f t="shared" si="10"/>
        <v>0</v>
      </c>
      <c r="Y38" s="81">
        <f t="shared" si="20"/>
        <v>0</v>
      </c>
      <c r="Z38" s="81">
        <f t="shared" si="11"/>
        <v>1</v>
      </c>
      <c r="AA38" s="81">
        <f t="shared" si="12"/>
        <v>1</v>
      </c>
      <c r="AB38" s="82">
        <f t="shared" si="28"/>
        <v>0</v>
      </c>
      <c r="AC38" s="11">
        <f t="shared" si="29"/>
        <v>0</v>
      </c>
      <c r="AD38" s="81">
        <f t="shared" si="30"/>
        <v>0</v>
      </c>
      <c r="AE38" s="11">
        <f t="shared" si="13"/>
        <v>0</v>
      </c>
      <c r="AF38" s="11">
        <f t="shared" si="14"/>
        <v>0</v>
      </c>
      <c r="AG38" s="11">
        <f t="shared" si="21"/>
        <v>0</v>
      </c>
      <c r="AH38" s="81">
        <f t="shared" si="34"/>
        <v>0</v>
      </c>
      <c r="AI38" s="81">
        <f t="shared" si="35"/>
        <v>0</v>
      </c>
      <c r="AJ38" s="82">
        <f t="shared" si="31"/>
        <v>0</v>
      </c>
      <c r="AK38" s="118">
        <f t="shared" si="22"/>
        <v>0</v>
      </c>
      <c r="AL38" s="118">
        <f t="shared" si="23"/>
        <v>0</v>
      </c>
      <c r="AM38" s="120">
        <f>AK38*InputData!U38</f>
        <v>0</v>
      </c>
      <c r="AN38" s="123">
        <v>0</v>
      </c>
      <c r="AO38" s="1026">
        <f>C38*(1-Q38)*LifeTable!G38</f>
        <v>0</v>
      </c>
      <c r="AP38" s="1027">
        <f>R38*LifeTable!G38</f>
        <v>0</v>
      </c>
      <c r="AQ38" s="1026">
        <f>T38*(1-AH38)*LifeTable!P38</f>
        <v>0</v>
      </c>
      <c r="AR38" s="708">
        <f>AI38*LifeTable!P38</f>
        <v>0</v>
      </c>
      <c r="AS38" s="1028">
        <f>(AQ38-AO38)*EXP(-InputData!$BT$6*(B38-InputData!$B$1))</f>
        <v>0</v>
      </c>
      <c r="AT38" s="58">
        <f>(AR38-AP38)*EXP(-InputData!$BT$6*(B38-InputData!$B$1))</f>
        <v>0</v>
      </c>
      <c r="AU38">
        <v>33</v>
      </c>
    </row>
    <row r="39" spans="1:47">
      <c r="A39" t="s">
        <v>13</v>
      </c>
      <c r="B39">
        <f t="shared" si="24"/>
        <v>131</v>
      </c>
      <c r="C39" s="80">
        <f>InputData!S39*InputData!CA39</f>
        <v>0</v>
      </c>
      <c r="D39" s="81">
        <v>0</v>
      </c>
      <c r="E39" s="13">
        <f>InputData!T39*InputData!CF39</f>
        <v>0</v>
      </c>
      <c r="F39" s="81">
        <v>0</v>
      </c>
      <c r="G39" s="82">
        <f t="shared" si="0"/>
        <v>0</v>
      </c>
      <c r="H39" s="81">
        <f t="shared" si="17"/>
        <v>0</v>
      </c>
      <c r="I39" s="81">
        <f t="shared" si="1"/>
        <v>1</v>
      </c>
      <c r="J39" s="81">
        <f t="shared" si="2"/>
        <v>1</v>
      </c>
      <c r="K39" s="82">
        <f t="shared" si="25"/>
        <v>0</v>
      </c>
      <c r="L39" s="11">
        <f t="shared" si="26"/>
        <v>0</v>
      </c>
      <c r="M39" s="81">
        <f t="shared" si="27"/>
        <v>0</v>
      </c>
      <c r="N39" s="11">
        <f t="shared" si="3"/>
        <v>0</v>
      </c>
      <c r="O39" s="11">
        <f t="shared" si="4"/>
        <v>0</v>
      </c>
      <c r="P39" s="11">
        <f t="shared" si="18"/>
        <v>0</v>
      </c>
      <c r="Q39" s="81">
        <f t="shared" si="32"/>
        <v>0</v>
      </c>
      <c r="R39" s="90">
        <f t="shared" si="33"/>
        <v>0</v>
      </c>
      <c r="S39" s="499">
        <f>(Exposure!BJ40-1)*InputData!CH39+1</f>
        <v>1</v>
      </c>
      <c r="T39" s="89">
        <f t="shared" si="19"/>
        <v>0</v>
      </c>
      <c r="U39" s="10">
        <f t="shared" si="7"/>
        <v>0</v>
      </c>
      <c r="V39" s="10">
        <f t="shared" si="8"/>
        <v>0</v>
      </c>
      <c r="W39" s="91">
        <f t="shared" si="9"/>
        <v>0</v>
      </c>
      <c r="X39" s="81">
        <f t="shared" si="10"/>
        <v>0</v>
      </c>
      <c r="Y39" s="81">
        <f t="shared" si="20"/>
        <v>0</v>
      </c>
      <c r="Z39" s="81">
        <f t="shared" si="11"/>
        <v>1</v>
      </c>
      <c r="AA39" s="81">
        <f t="shared" si="12"/>
        <v>1</v>
      </c>
      <c r="AB39" s="82">
        <f t="shared" si="28"/>
        <v>0</v>
      </c>
      <c r="AC39" s="11">
        <f t="shared" si="29"/>
        <v>0</v>
      </c>
      <c r="AD39" s="81">
        <f t="shared" si="30"/>
        <v>0</v>
      </c>
      <c r="AE39" s="11">
        <f t="shared" si="13"/>
        <v>0</v>
      </c>
      <c r="AF39" s="11">
        <f t="shared" si="14"/>
        <v>0</v>
      </c>
      <c r="AG39" s="11">
        <f t="shared" si="21"/>
        <v>0</v>
      </c>
      <c r="AH39" s="81">
        <f t="shared" si="34"/>
        <v>0</v>
      </c>
      <c r="AI39" s="81">
        <f t="shared" si="35"/>
        <v>0</v>
      </c>
      <c r="AJ39" s="82">
        <f t="shared" si="31"/>
        <v>0</v>
      </c>
      <c r="AK39" s="118">
        <f t="shared" si="22"/>
        <v>0</v>
      </c>
      <c r="AL39" s="118">
        <f t="shared" si="23"/>
        <v>0</v>
      </c>
      <c r="AM39" s="120">
        <f>AK39*InputData!U39</f>
        <v>0</v>
      </c>
      <c r="AN39" s="123">
        <v>0</v>
      </c>
      <c r="AO39" s="1026">
        <f>C39*(1-Q39)*LifeTable!G39</f>
        <v>0</v>
      </c>
      <c r="AP39" s="1027">
        <f>R39*LifeTable!G39</f>
        <v>0</v>
      </c>
      <c r="AQ39" s="1026">
        <f>T39*(1-AH39)*LifeTable!P39</f>
        <v>0</v>
      </c>
      <c r="AR39" s="708">
        <f>AI39*LifeTable!P39</f>
        <v>0</v>
      </c>
      <c r="AS39" s="1028">
        <f>(AQ39-AO39)*EXP(-InputData!$BT$6*(B39-InputData!$B$1))</f>
        <v>0</v>
      </c>
      <c r="AT39" s="58">
        <f>(AR39-AP39)*EXP(-InputData!$BT$6*(B39-InputData!$B$1))</f>
        <v>0</v>
      </c>
      <c r="AU39">
        <v>34</v>
      </c>
    </row>
    <row r="40" spans="1:47">
      <c r="A40" t="s">
        <v>13</v>
      </c>
      <c r="B40">
        <f t="shared" si="24"/>
        <v>132</v>
      </c>
      <c r="C40" s="80">
        <f>InputData!S40*InputData!CA40</f>
        <v>0</v>
      </c>
      <c r="D40" s="81">
        <v>0</v>
      </c>
      <c r="E40" s="13">
        <f>InputData!T40*InputData!CF40</f>
        <v>0</v>
      </c>
      <c r="F40" s="81">
        <v>0</v>
      </c>
      <c r="G40" s="82">
        <f t="shared" si="0"/>
        <v>0</v>
      </c>
      <c r="H40" s="81">
        <f t="shared" si="17"/>
        <v>0</v>
      </c>
      <c r="I40" s="81">
        <f t="shared" si="1"/>
        <v>1</v>
      </c>
      <c r="J40" s="81">
        <f t="shared" si="2"/>
        <v>1</v>
      </c>
      <c r="K40" s="82">
        <f t="shared" si="25"/>
        <v>0</v>
      </c>
      <c r="L40" s="11">
        <f t="shared" si="26"/>
        <v>0</v>
      </c>
      <c r="M40" s="81">
        <f t="shared" si="27"/>
        <v>0</v>
      </c>
      <c r="N40" s="11">
        <f t="shared" si="3"/>
        <v>0</v>
      </c>
      <c r="O40" s="11">
        <f t="shared" si="4"/>
        <v>0</v>
      </c>
      <c r="P40" s="11">
        <f t="shared" si="18"/>
        <v>0</v>
      </c>
      <c r="Q40" s="81">
        <f t="shared" si="32"/>
        <v>0</v>
      </c>
      <c r="R40" s="90">
        <f t="shared" si="33"/>
        <v>0</v>
      </c>
      <c r="S40" s="499">
        <f>(Exposure!BJ41-1)*InputData!CH40+1</f>
        <v>1</v>
      </c>
      <c r="T40" s="89">
        <f t="shared" si="19"/>
        <v>0</v>
      </c>
      <c r="U40" s="10">
        <f t="shared" si="7"/>
        <v>0</v>
      </c>
      <c r="V40" s="10">
        <f t="shared" si="8"/>
        <v>0</v>
      </c>
      <c r="W40" s="91">
        <f t="shared" si="9"/>
        <v>0</v>
      </c>
      <c r="X40" s="81">
        <f t="shared" si="10"/>
        <v>0</v>
      </c>
      <c r="Y40" s="81">
        <f t="shared" si="20"/>
        <v>0</v>
      </c>
      <c r="Z40" s="81">
        <f t="shared" si="11"/>
        <v>1</v>
      </c>
      <c r="AA40" s="81">
        <f t="shared" si="12"/>
        <v>1</v>
      </c>
      <c r="AB40" s="82">
        <f t="shared" si="28"/>
        <v>0</v>
      </c>
      <c r="AC40" s="11">
        <f t="shared" si="29"/>
        <v>0</v>
      </c>
      <c r="AD40" s="81">
        <f t="shared" si="30"/>
        <v>0</v>
      </c>
      <c r="AE40" s="11">
        <f t="shared" si="13"/>
        <v>0</v>
      </c>
      <c r="AF40" s="11">
        <f t="shared" si="14"/>
        <v>0</v>
      </c>
      <c r="AG40" s="11">
        <f t="shared" si="21"/>
        <v>0</v>
      </c>
      <c r="AH40" s="81">
        <f t="shared" si="34"/>
        <v>0</v>
      </c>
      <c r="AI40" s="81">
        <f t="shared" si="35"/>
        <v>0</v>
      </c>
      <c r="AJ40" s="82">
        <f t="shared" si="31"/>
        <v>0</v>
      </c>
      <c r="AK40" s="118">
        <f t="shared" si="22"/>
        <v>0</v>
      </c>
      <c r="AL40" s="118">
        <f t="shared" si="23"/>
        <v>0</v>
      </c>
      <c r="AM40" s="120">
        <f>AK40*InputData!U40</f>
        <v>0</v>
      </c>
      <c r="AN40" s="123">
        <v>0</v>
      </c>
      <c r="AO40" s="1026">
        <f>C40*(1-Q40)*LifeTable!G40</f>
        <v>0</v>
      </c>
      <c r="AP40" s="1027">
        <f>R40*LifeTable!G40</f>
        <v>0</v>
      </c>
      <c r="AQ40" s="1026">
        <f>T40*(1-AH40)*LifeTable!P40</f>
        <v>0</v>
      </c>
      <c r="AR40" s="708">
        <f>AI40*LifeTable!P40</f>
        <v>0</v>
      </c>
      <c r="AS40" s="1028">
        <f>(AQ40-AO40)*EXP(-InputData!$BT$6*(B40-InputData!$B$1))</f>
        <v>0</v>
      </c>
      <c r="AT40" s="58">
        <f>(AR40-AP40)*EXP(-InputData!$BT$6*(B40-InputData!$B$1))</f>
        <v>0</v>
      </c>
      <c r="AU40">
        <v>35</v>
      </c>
    </row>
    <row r="41" spans="1:47">
      <c r="A41" t="s">
        <v>13</v>
      </c>
      <c r="B41">
        <f t="shared" si="24"/>
        <v>133</v>
      </c>
      <c r="C41" s="80">
        <f>InputData!S41*InputData!CA41</f>
        <v>0</v>
      </c>
      <c r="D41" s="81">
        <v>0</v>
      </c>
      <c r="E41" s="13">
        <f>InputData!T41*InputData!CF41</f>
        <v>0</v>
      </c>
      <c r="F41" s="81">
        <v>0</v>
      </c>
      <c r="G41" s="82">
        <f t="shared" si="0"/>
        <v>0</v>
      </c>
      <c r="H41" s="81">
        <f t="shared" si="17"/>
        <v>0</v>
      </c>
      <c r="I41" s="81">
        <f t="shared" si="1"/>
        <v>1</v>
      </c>
      <c r="J41" s="81">
        <f t="shared" si="2"/>
        <v>1</v>
      </c>
      <c r="K41" s="82">
        <f t="shared" si="25"/>
        <v>0</v>
      </c>
      <c r="L41" s="11">
        <f t="shared" si="26"/>
        <v>0</v>
      </c>
      <c r="M41" s="81">
        <f t="shared" si="27"/>
        <v>0</v>
      </c>
      <c r="N41" s="11">
        <f t="shared" si="3"/>
        <v>0</v>
      </c>
      <c r="O41" s="11">
        <f t="shared" si="4"/>
        <v>0</v>
      </c>
      <c r="P41" s="11">
        <f t="shared" si="18"/>
        <v>0</v>
      </c>
      <c r="Q41" s="81">
        <f t="shared" si="32"/>
        <v>0</v>
      </c>
      <c r="R41" s="90">
        <f t="shared" si="33"/>
        <v>0</v>
      </c>
      <c r="S41" s="499">
        <f>(Exposure!BJ42-1)*InputData!CH41+1</f>
        <v>1</v>
      </c>
      <c r="T41" s="89">
        <f t="shared" si="19"/>
        <v>0</v>
      </c>
      <c r="U41" s="10">
        <f t="shared" si="7"/>
        <v>0</v>
      </c>
      <c r="V41" s="10">
        <f t="shared" si="8"/>
        <v>0</v>
      </c>
      <c r="W41" s="91">
        <f t="shared" si="9"/>
        <v>0</v>
      </c>
      <c r="X41" s="81">
        <f t="shared" si="10"/>
        <v>0</v>
      </c>
      <c r="Y41" s="81">
        <f t="shared" si="20"/>
        <v>0</v>
      </c>
      <c r="Z41" s="81">
        <f t="shared" si="11"/>
        <v>1</v>
      </c>
      <c r="AA41" s="81">
        <f t="shared" si="12"/>
        <v>1</v>
      </c>
      <c r="AB41" s="82">
        <f t="shared" si="28"/>
        <v>0</v>
      </c>
      <c r="AC41" s="11">
        <f t="shared" si="29"/>
        <v>0</v>
      </c>
      <c r="AD41" s="81">
        <f t="shared" si="30"/>
        <v>0</v>
      </c>
      <c r="AE41" s="11">
        <f t="shared" si="13"/>
        <v>0</v>
      </c>
      <c r="AF41" s="11">
        <f t="shared" si="14"/>
        <v>0</v>
      </c>
      <c r="AG41" s="11">
        <f t="shared" si="21"/>
        <v>0</v>
      </c>
      <c r="AH41" s="81">
        <f t="shared" si="34"/>
        <v>0</v>
      </c>
      <c r="AI41" s="81">
        <f t="shared" si="35"/>
        <v>0</v>
      </c>
      <c r="AJ41" s="82">
        <f t="shared" si="31"/>
        <v>0</v>
      </c>
      <c r="AK41" s="118">
        <f t="shared" si="22"/>
        <v>0</v>
      </c>
      <c r="AL41" s="118">
        <f t="shared" si="23"/>
        <v>0</v>
      </c>
      <c r="AM41" s="120">
        <f>AK41*InputData!U41</f>
        <v>0</v>
      </c>
      <c r="AN41" s="123">
        <v>0</v>
      </c>
      <c r="AO41" s="1026">
        <f>C41*(1-Q41)*LifeTable!G41</f>
        <v>0</v>
      </c>
      <c r="AP41" s="1027">
        <f>R41*LifeTable!G41</f>
        <v>0</v>
      </c>
      <c r="AQ41" s="1026">
        <f>T41*(1-AH41)*LifeTable!P41</f>
        <v>0</v>
      </c>
      <c r="AR41" s="708">
        <f>AI41*LifeTable!P41</f>
        <v>0</v>
      </c>
      <c r="AS41" s="1028">
        <f>(AQ41-AO41)*EXP(-InputData!$BT$6*(B41-InputData!$B$1))</f>
        <v>0</v>
      </c>
      <c r="AT41" s="58">
        <f>(AR41-AP41)*EXP(-InputData!$BT$6*(B41-InputData!$B$1))</f>
        <v>0</v>
      </c>
      <c r="AU41">
        <v>36</v>
      </c>
    </row>
    <row r="42" spans="1:47">
      <c r="A42" t="s">
        <v>13</v>
      </c>
      <c r="B42">
        <f t="shared" si="24"/>
        <v>134</v>
      </c>
      <c r="C42" s="80">
        <f>InputData!S42*InputData!CA42</f>
        <v>0</v>
      </c>
      <c r="D42" s="81">
        <v>0</v>
      </c>
      <c r="E42" s="13">
        <f>InputData!T42*InputData!CF42</f>
        <v>0</v>
      </c>
      <c r="F42" s="81">
        <v>0</v>
      </c>
      <c r="G42" s="82">
        <f t="shared" si="0"/>
        <v>0</v>
      </c>
      <c r="H42" s="81">
        <f t="shared" si="17"/>
        <v>0</v>
      </c>
      <c r="I42" s="81">
        <f t="shared" si="1"/>
        <v>1</v>
      </c>
      <c r="J42" s="81">
        <f t="shared" si="2"/>
        <v>1</v>
      </c>
      <c r="K42" s="82">
        <f t="shared" si="25"/>
        <v>0</v>
      </c>
      <c r="L42" s="11">
        <f t="shared" si="26"/>
        <v>0</v>
      </c>
      <c r="M42" s="81">
        <f t="shared" si="27"/>
        <v>0</v>
      </c>
      <c r="N42" s="11">
        <f t="shared" si="3"/>
        <v>0</v>
      </c>
      <c r="O42" s="11">
        <f t="shared" si="4"/>
        <v>0</v>
      </c>
      <c r="P42" s="11">
        <f t="shared" si="18"/>
        <v>0</v>
      </c>
      <c r="Q42" s="81">
        <f t="shared" si="32"/>
        <v>0</v>
      </c>
      <c r="R42" s="90">
        <f t="shared" si="33"/>
        <v>0</v>
      </c>
      <c r="S42" s="499">
        <f>(Exposure!BJ43-1)*InputData!CH42+1</f>
        <v>1</v>
      </c>
      <c r="T42" s="89">
        <f t="shared" si="19"/>
        <v>0</v>
      </c>
      <c r="U42" s="10">
        <f t="shared" si="7"/>
        <v>0</v>
      </c>
      <c r="V42" s="10">
        <f t="shared" si="8"/>
        <v>0</v>
      </c>
      <c r="W42" s="91">
        <f t="shared" si="9"/>
        <v>0</v>
      </c>
      <c r="X42" s="81">
        <f t="shared" si="10"/>
        <v>0</v>
      </c>
      <c r="Y42" s="81">
        <f t="shared" si="20"/>
        <v>0</v>
      </c>
      <c r="Z42" s="81">
        <f t="shared" si="11"/>
        <v>1</v>
      </c>
      <c r="AA42" s="81">
        <f t="shared" si="12"/>
        <v>1</v>
      </c>
      <c r="AB42" s="82">
        <f t="shared" si="28"/>
        <v>0</v>
      </c>
      <c r="AC42" s="11">
        <f t="shared" si="29"/>
        <v>0</v>
      </c>
      <c r="AD42" s="81">
        <f t="shared" si="30"/>
        <v>0</v>
      </c>
      <c r="AE42" s="11">
        <f t="shared" si="13"/>
        <v>0</v>
      </c>
      <c r="AF42" s="11">
        <f t="shared" si="14"/>
        <v>0</v>
      </c>
      <c r="AG42" s="11">
        <f t="shared" si="21"/>
        <v>0</v>
      </c>
      <c r="AH42" s="81">
        <f t="shared" si="34"/>
        <v>0</v>
      </c>
      <c r="AI42" s="81">
        <f t="shared" si="35"/>
        <v>0</v>
      </c>
      <c r="AJ42" s="82">
        <f t="shared" si="31"/>
        <v>0</v>
      </c>
      <c r="AK42" s="118">
        <f t="shared" si="22"/>
        <v>0</v>
      </c>
      <c r="AL42" s="118">
        <f t="shared" si="23"/>
        <v>0</v>
      </c>
      <c r="AM42" s="120">
        <f>AK42*InputData!U42</f>
        <v>0</v>
      </c>
      <c r="AN42" s="123">
        <v>0</v>
      </c>
      <c r="AO42" s="1026">
        <f>C42*(1-Q42)*LifeTable!G42</f>
        <v>0</v>
      </c>
      <c r="AP42" s="1027">
        <f>R42*LifeTable!G42</f>
        <v>0</v>
      </c>
      <c r="AQ42" s="1026">
        <f>T42*(1-AH42)*LifeTable!P42</f>
        <v>0</v>
      </c>
      <c r="AR42" s="708">
        <f>AI42*LifeTable!P42</f>
        <v>0</v>
      </c>
      <c r="AS42" s="1028">
        <f>(AQ42-AO42)*EXP(-InputData!$BT$6*(B42-InputData!$B$1))</f>
        <v>0</v>
      </c>
      <c r="AT42" s="58">
        <f>(AR42-AP42)*EXP(-InputData!$BT$6*(B42-InputData!$B$1))</f>
        <v>0</v>
      </c>
      <c r="AU42">
        <v>37</v>
      </c>
    </row>
    <row r="43" spans="1:47">
      <c r="A43" t="s">
        <v>13</v>
      </c>
      <c r="B43">
        <f t="shared" si="24"/>
        <v>135</v>
      </c>
      <c r="C43" s="80">
        <f>InputData!S43*InputData!CA43</f>
        <v>0</v>
      </c>
      <c r="D43" s="81">
        <v>0</v>
      </c>
      <c r="E43" s="13">
        <f>InputData!T43*InputData!CF43</f>
        <v>0</v>
      </c>
      <c r="F43" s="81">
        <v>0</v>
      </c>
      <c r="G43" s="82">
        <f t="shared" si="0"/>
        <v>0</v>
      </c>
      <c r="H43" s="81">
        <f t="shared" si="17"/>
        <v>0</v>
      </c>
      <c r="I43" s="81">
        <f t="shared" si="1"/>
        <v>1</v>
      </c>
      <c r="J43" s="81">
        <f t="shared" si="2"/>
        <v>1</v>
      </c>
      <c r="K43" s="82">
        <f t="shared" si="25"/>
        <v>0</v>
      </c>
      <c r="L43" s="11">
        <f t="shared" si="26"/>
        <v>0</v>
      </c>
      <c r="M43" s="81">
        <f t="shared" si="27"/>
        <v>0</v>
      </c>
      <c r="N43" s="11">
        <f t="shared" si="3"/>
        <v>0</v>
      </c>
      <c r="O43" s="11">
        <f t="shared" si="4"/>
        <v>0</v>
      </c>
      <c r="P43" s="11">
        <f t="shared" si="18"/>
        <v>0</v>
      </c>
      <c r="Q43" s="81">
        <f t="shared" si="32"/>
        <v>0</v>
      </c>
      <c r="R43" s="90">
        <f t="shared" si="33"/>
        <v>0</v>
      </c>
      <c r="S43" s="499">
        <f>(Exposure!BJ44-1)*InputData!CH43+1</f>
        <v>1</v>
      </c>
      <c r="T43" s="89">
        <f t="shared" si="19"/>
        <v>0</v>
      </c>
      <c r="U43" s="10">
        <f t="shared" si="7"/>
        <v>0</v>
      </c>
      <c r="V43" s="10">
        <f t="shared" si="8"/>
        <v>0</v>
      </c>
      <c r="W43" s="91">
        <f t="shared" si="9"/>
        <v>0</v>
      </c>
      <c r="X43" s="81">
        <f t="shared" si="10"/>
        <v>0</v>
      </c>
      <c r="Y43" s="81">
        <f t="shared" si="20"/>
        <v>0</v>
      </c>
      <c r="Z43" s="81">
        <f t="shared" si="11"/>
        <v>1</v>
      </c>
      <c r="AA43" s="81">
        <f t="shared" si="12"/>
        <v>1</v>
      </c>
      <c r="AB43" s="82">
        <f t="shared" si="28"/>
        <v>0</v>
      </c>
      <c r="AC43" s="11">
        <f t="shared" si="29"/>
        <v>0</v>
      </c>
      <c r="AD43" s="81">
        <f t="shared" si="30"/>
        <v>0</v>
      </c>
      <c r="AE43" s="11">
        <f t="shared" si="13"/>
        <v>0</v>
      </c>
      <c r="AF43" s="11">
        <f t="shared" si="14"/>
        <v>0</v>
      </c>
      <c r="AG43" s="11">
        <f t="shared" si="21"/>
        <v>0</v>
      </c>
      <c r="AH43" s="81">
        <f t="shared" si="34"/>
        <v>0</v>
      </c>
      <c r="AI43" s="81">
        <f t="shared" si="35"/>
        <v>0</v>
      </c>
      <c r="AJ43" s="82">
        <f t="shared" si="31"/>
        <v>0</v>
      </c>
      <c r="AK43" s="118">
        <f t="shared" si="22"/>
        <v>0</v>
      </c>
      <c r="AL43" s="118">
        <f t="shared" si="23"/>
        <v>0</v>
      </c>
      <c r="AM43" s="120">
        <f>AK43*InputData!U43</f>
        <v>0</v>
      </c>
      <c r="AN43" s="123">
        <v>0</v>
      </c>
      <c r="AO43" s="1026">
        <f>C43*(1-Q43)*LifeTable!G43</f>
        <v>0</v>
      </c>
      <c r="AP43" s="1027">
        <f>R43*LifeTable!G43</f>
        <v>0</v>
      </c>
      <c r="AQ43" s="1026">
        <f>T43*(1-AH43)*LifeTable!P43</f>
        <v>0</v>
      </c>
      <c r="AR43" s="708">
        <f>AI43*LifeTable!P43</f>
        <v>0</v>
      </c>
      <c r="AS43" s="1028">
        <f>(AQ43-AO43)*EXP(-InputData!$BT$6*(B43-InputData!$B$1))</f>
        <v>0</v>
      </c>
      <c r="AT43" s="58">
        <f>(AR43-AP43)*EXP(-InputData!$BT$6*(B43-InputData!$B$1))</f>
        <v>0</v>
      </c>
      <c r="AU43">
        <v>38</v>
      </c>
    </row>
    <row r="44" spans="1:47">
      <c r="A44" t="s">
        <v>13</v>
      </c>
      <c r="B44">
        <f t="shared" si="24"/>
        <v>136</v>
      </c>
      <c r="C44" s="80">
        <f>InputData!S44*InputData!CA44</f>
        <v>0</v>
      </c>
      <c r="D44" s="81">
        <v>0</v>
      </c>
      <c r="E44" s="13">
        <f>InputData!T44*InputData!CF44</f>
        <v>0</v>
      </c>
      <c r="F44" s="81">
        <v>0</v>
      </c>
      <c r="G44" s="82">
        <f t="shared" si="0"/>
        <v>0</v>
      </c>
      <c r="H44" s="81">
        <f t="shared" si="17"/>
        <v>0</v>
      </c>
      <c r="I44" s="81">
        <f t="shared" si="1"/>
        <v>1</v>
      </c>
      <c r="J44" s="81">
        <f t="shared" si="2"/>
        <v>1</v>
      </c>
      <c r="K44" s="82">
        <f t="shared" si="25"/>
        <v>0</v>
      </c>
      <c r="L44" s="11">
        <f t="shared" si="26"/>
        <v>0</v>
      </c>
      <c r="M44" s="81">
        <f t="shared" si="27"/>
        <v>0</v>
      </c>
      <c r="N44" s="11">
        <f t="shared" si="3"/>
        <v>0</v>
      </c>
      <c r="O44" s="11">
        <f t="shared" si="4"/>
        <v>0</v>
      </c>
      <c r="P44" s="11">
        <f t="shared" si="18"/>
        <v>0</v>
      </c>
      <c r="Q44" s="81">
        <f t="shared" si="32"/>
        <v>0</v>
      </c>
      <c r="R44" s="90">
        <f t="shared" si="33"/>
        <v>0</v>
      </c>
      <c r="S44" s="499">
        <f>(Exposure!BJ45-1)*InputData!CH44+1</f>
        <v>1</v>
      </c>
      <c r="T44" s="89">
        <f t="shared" si="19"/>
        <v>0</v>
      </c>
      <c r="U44" s="10">
        <f t="shared" si="7"/>
        <v>0</v>
      </c>
      <c r="V44" s="10">
        <f t="shared" si="8"/>
        <v>0</v>
      </c>
      <c r="W44" s="91">
        <f t="shared" si="9"/>
        <v>0</v>
      </c>
      <c r="X44" s="81">
        <f t="shared" si="10"/>
        <v>0</v>
      </c>
      <c r="Y44" s="81">
        <f t="shared" si="20"/>
        <v>0</v>
      </c>
      <c r="Z44" s="81">
        <f t="shared" si="11"/>
        <v>1</v>
      </c>
      <c r="AA44" s="81">
        <f t="shared" si="12"/>
        <v>1</v>
      </c>
      <c r="AB44" s="82">
        <f t="shared" si="28"/>
        <v>0</v>
      </c>
      <c r="AC44" s="11">
        <f t="shared" si="29"/>
        <v>0</v>
      </c>
      <c r="AD44" s="81">
        <f t="shared" si="30"/>
        <v>0</v>
      </c>
      <c r="AE44" s="11">
        <f t="shared" si="13"/>
        <v>0</v>
      </c>
      <c r="AF44" s="11">
        <f t="shared" si="14"/>
        <v>0</v>
      </c>
      <c r="AG44" s="11">
        <f t="shared" si="21"/>
        <v>0</v>
      </c>
      <c r="AH44" s="81">
        <f t="shared" si="34"/>
        <v>0</v>
      </c>
      <c r="AI44" s="81">
        <f t="shared" si="35"/>
        <v>0</v>
      </c>
      <c r="AJ44" s="82">
        <f t="shared" si="31"/>
        <v>0</v>
      </c>
      <c r="AK44" s="118">
        <f t="shared" si="22"/>
        <v>0</v>
      </c>
      <c r="AL44" s="118">
        <f t="shared" si="23"/>
        <v>0</v>
      </c>
      <c r="AM44" s="120">
        <f>AK44*InputData!U44</f>
        <v>0</v>
      </c>
      <c r="AN44" s="123">
        <v>0</v>
      </c>
      <c r="AO44" s="1026">
        <f>C44*(1-Q44)*LifeTable!G44</f>
        <v>0</v>
      </c>
      <c r="AP44" s="1027">
        <f>R44*LifeTable!G44</f>
        <v>0</v>
      </c>
      <c r="AQ44" s="1026">
        <f>T44*(1-AH44)*LifeTable!P44</f>
        <v>0</v>
      </c>
      <c r="AR44" s="708">
        <f>AI44*LifeTable!P44</f>
        <v>0</v>
      </c>
      <c r="AS44" s="1028">
        <f>(AQ44-AO44)*EXP(-InputData!$BT$6*(B44-InputData!$B$1))</f>
        <v>0</v>
      </c>
      <c r="AT44" s="58">
        <f>(AR44-AP44)*EXP(-InputData!$BT$6*(B44-InputData!$B$1))</f>
        <v>0</v>
      </c>
      <c r="AU44">
        <v>39</v>
      </c>
    </row>
    <row r="45" spans="1:47">
      <c r="A45" t="s">
        <v>13</v>
      </c>
      <c r="B45">
        <f t="shared" si="24"/>
        <v>137</v>
      </c>
      <c r="C45" s="80">
        <f>InputData!S45*InputData!CA45</f>
        <v>0</v>
      </c>
      <c r="D45" s="81">
        <v>0</v>
      </c>
      <c r="E45" s="13">
        <f>InputData!T45*InputData!CF45</f>
        <v>0</v>
      </c>
      <c r="F45" s="81">
        <v>0</v>
      </c>
      <c r="G45" s="82">
        <f t="shared" si="0"/>
        <v>0</v>
      </c>
      <c r="H45" s="81">
        <f t="shared" si="17"/>
        <v>0</v>
      </c>
      <c r="I45" s="81">
        <f t="shared" si="1"/>
        <v>1</v>
      </c>
      <c r="J45" s="81">
        <f t="shared" si="2"/>
        <v>1</v>
      </c>
      <c r="K45" s="82">
        <f t="shared" si="25"/>
        <v>0</v>
      </c>
      <c r="L45" s="11">
        <f t="shared" si="26"/>
        <v>0</v>
      </c>
      <c r="M45" s="81">
        <f t="shared" si="27"/>
        <v>0</v>
      </c>
      <c r="N45" s="11">
        <f t="shared" si="3"/>
        <v>0</v>
      </c>
      <c r="O45" s="11">
        <f t="shared" si="4"/>
        <v>0</v>
      </c>
      <c r="P45" s="11">
        <f t="shared" si="18"/>
        <v>0</v>
      </c>
      <c r="Q45" s="81">
        <f t="shared" si="32"/>
        <v>0</v>
      </c>
      <c r="R45" s="90">
        <f t="shared" si="33"/>
        <v>0</v>
      </c>
      <c r="S45" s="499">
        <f>(Exposure!BJ46-1)*InputData!CH45+1</f>
        <v>1</v>
      </c>
      <c r="T45" s="89">
        <f t="shared" si="19"/>
        <v>0</v>
      </c>
      <c r="U45" s="10">
        <f t="shared" si="7"/>
        <v>0</v>
      </c>
      <c r="V45" s="10">
        <f t="shared" si="8"/>
        <v>0</v>
      </c>
      <c r="W45" s="91">
        <f t="shared" si="9"/>
        <v>0</v>
      </c>
      <c r="X45" s="81">
        <f t="shared" si="10"/>
        <v>0</v>
      </c>
      <c r="Y45" s="81">
        <f t="shared" si="20"/>
        <v>0</v>
      </c>
      <c r="Z45" s="81">
        <f t="shared" si="11"/>
        <v>1</v>
      </c>
      <c r="AA45" s="81">
        <f t="shared" si="12"/>
        <v>1</v>
      </c>
      <c r="AB45" s="82">
        <f t="shared" si="28"/>
        <v>0</v>
      </c>
      <c r="AC45" s="11">
        <f t="shared" si="29"/>
        <v>0</v>
      </c>
      <c r="AD45" s="81">
        <f t="shared" si="30"/>
        <v>0</v>
      </c>
      <c r="AE45" s="11">
        <f t="shared" si="13"/>
        <v>0</v>
      </c>
      <c r="AF45" s="11">
        <f t="shared" si="14"/>
        <v>0</v>
      </c>
      <c r="AG45" s="11">
        <f t="shared" si="21"/>
        <v>0</v>
      </c>
      <c r="AH45" s="81">
        <f t="shared" si="34"/>
        <v>0</v>
      </c>
      <c r="AI45" s="81">
        <f t="shared" si="35"/>
        <v>0</v>
      </c>
      <c r="AJ45" s="82">
        <f t="shared" si="31"/>
        <v>0</v>
      </c>
      <c r="AK45" s="118">
        <f t="shared" si="22"/>
        <v>0</v>
      </c>
      <c r="AL45" s="118">
        <f t="shared" si="23"/>
        <v>0</v>
      </c>
      <c r="AM45" s="120">
        <f>AK45*InputData!U45</f>
        <v>0</v>
      </c>
      <c r="AN45" s="123">
        <v>0</v>
      </c>
      <c r="AO45" s="1026">
        <f>C45*(1-Q45)*LifeTable!G45</f>
        <v>0</v>
      </c>
      <c r="AP45" s="1027">
        <f>R45*LifeTable!G45</f>
        <v>0</v>
      </c>
      <c r="AQ45" s="1026">
        <f>T45*(1-AH45)*LifeTable!P45</f>
        <v>0</v>
      </c>
      <c r="AR45" s="708">
        <f>AI45*LifeTable!P45</f>
        <v>0</v>
      </c>
      <c r="AS45" s="1028">
        <f>(AQ45-AO45)*EXP(-InputData!$BT$6*(B45-InputData!$B$1))</f>
        <v>0</v>
      </c>
      <c r="AT45" s="58">
        <f>(AR45-AP45)*EXP(-InputData!$BT$6*(B45-InputData!$B$1))</f>
        <v>0</v>
      </c>
      <c r="AU45">
        <v>40</v>
      </c>
    </row>
    <row r="46" spans="1:47">
      <c r="A46" t="s">
        <v>13</v>
      </c>
      <c r="B46">
        <f t="shared" si="24"/>
        <v>138</v>
      </c>
      <c r="C46" s="80">
        <f>InputData!S46*InputData!CA46</f>
        <v>0</v>
      </c>
      <c r="D46" s="81">
        <v>0</v>
      </c>
      <c r="E46" s="13">
        <f>InputData!T46*InputData!CF46</f>
        <v>0</v>
      </c>
      <c r="F46" s="81">
        <v>0</v>
      </c>
      <c r="G46" s="82">
        <f t="shared" si="0"/>
        <v>0</v>
      </c>
      <c r="H46" s="81">
        <f t="shared" si="17"/>
        <v>0</v>
      </c>
      <c r="I46" s="81">
        <f t="shared" si="1"/>
        <v>1</v>
      </c>
      <c r="J46" s="81">
        <f t="shared" si="2"/>
        <v>1</v>
      </c>
      <c r="K46" s="82">
        <f t="shared" si="25"/>
        <v>0</v>
      </c>
      <c r="L46" s="11">
        <f t="shared" si="26"/>
        <v>0</v>
      </c>
      <c r="M46" s="81">
        <f t="shared" si="27"/>
        <v>0</v>
      </c>
      <c r="N46" s="11">
        <f t="shared" si="3"/>
        <v>0</v>
      </c>
      <c r="O46" s="11">
        <f t="shared" si="4"/>
        <v>0</v>
      </c>
      <c r="P46" s="11">
        <f t="shared" si="18"/>
        <v>0</v>
      </c>
      <c r="Q46" s="81">
        <f t="shared" si="32"/>
        <v>0</v>
      </c>
      <c r="R46" s="90">
        <f t="shared" si="33"/>
        <v>0</v>
      </c>
      <c r="S46" s="499">
        <f>(Exposure!BJ47-1)*InputData!CH46+1</f>
        <v>1</v>
      </c>
      <c r="T46" s="89">
        <f t="shared" si="19"/>
        <v>0</v>
      </c>
      <c r="U46" s="10">
        <f t="shared" si="7"/>
        <v>0</v>
      </c>
      <c r="V46" s="10">
        <f t="shared" si="8"/>
        <v>0</v>
      </c>
      <c r="W46" s="91">
        <f t="shared" si="9"/>
        <v>0</v>
      </c>
      <c r="X46" s="81">
        <f t="shared" si="10"/>
        <v>0</v>
      </c>
      <c r="Y46" s="81">
        <f t="shared" si="20"/>
        <v>0</v>
      </c>
      <c r="Z46" s="81">
        <f t="shared" si="11"/>
        <v>1</v>
      </c>
      <c r="AA46" s="81">
        <f t="shared" si="12"/>
        <v>1</v>
      </c>
      <c r="AB46" s="82">
        <f t="shared" si="28"/>
        <v>0</v>
      </c>
      <c r="AC46" s="11">
        <f t="shared" si="29"/>
        <v>0</v>
      </c>
      <c r="AD46" s="81">
        <f t="shared" si="30"/>
        <v>0</v>
      </c>
      <c r="AE46" s="11">
        <f t="shared" si="13"/>
        <v>0</v>
      </c>
      <c r="AF46" s="11">
        <f t="shared" si="14"/>
        <v>0</v>
      </c>
      <c r="AG46" s="11">
        <f t="shared" si="21"/>
        <v>0</v>
      </c>
      <c r="AH46" s="81">
        <f t="shared" si="34"/>
        <v>0</v>
      </c>
      <c r="AI46" s="81">
        <f t="shared" si="35"/>
        <v>0</v>
      </c>
      <c r="AJ46" s="82">
        <f t="shared" si="31"/>
        <v>0</v>
      </c>
      <c r="AK46" s="118">
        <f t="shared" si="22"/>
        <v>0</v>
      </c>
      <c r="AL46" s="118">
        <f t="shared" si="23"/>
        <v>0</v>
      </c>
      <c r="AM46" s="120">
        <f>AK46*InputData!U46</f>
        <v>0</v>
      </c>
      <c r="AN46" s="123">
        <v>0</v>
      </c>
      <c r="AO46" s="1026">
        <f>C46*(1-Q46)*LifeTable!G46</f>
        <v>0</v>
      </c>
      <c r="AP46" s="1027">
        <f>R46*LifeTable!G46</f>
        <v>0</v>
      </c>
      <c r="AQ46" s="1026">
        <f>T46*(1-AH46)*LifeTable!P46</f>
        <v>0</v>
      </c>
      <c r="AR46" s="708">
        <f>AI46*LifeTable!P46</f>
        <v>0</v>
      </c>
      <c r="AS46" s="1028">
        <f>(AQ46-AO46)*EXP(-InputData!$BT$6*(B46-InputData!$B$1))</f>
        <v>0</v>
      </c>
      <c r="AT46" s="58">
        <f>(AR46-AP46)*EXP(-InputData!$BT$6*(B46-InputData!$B$1))</f>
        <v>0</v>
      </c>
      <c r="AU46">
        <v>41</v>
      </c>
    </row>
    <row r="47" spans="1:47">
      <c r="A47" t="s">
        <v>13</v>
      </c>
      <c r="B47">
        <f t="shared" si="24"/>
        <v>139</v>
      </c>
      <c r="C47" s="80">
        <f>InputData!S47*InputData!CA47</f>
        <v>0</v>
      </c>
      <c r="D47" s="81">
        <v>0</v>
      </c>
      <c r="E47" s="13">
        <f>InputData!T47*InputData!CF47</f>
        <v>0</v>
      </c>
      <c r="F47" s="81">
        <v>0</v>
      </c>
      <c r="G47" s="82">
        <f t="shared" si="0"/>
        <v>0</v>
      </c>
      <c r="H47" s="81">
        <f t="shared" si="17"/>
        <v>0</v>
      </c>
      <c r="I47" s="81">
        <f t="shared" si="1"/>
        <v>1</v>
      </c>
      <c r="J47" s="81">
        <f t="shared" si="2"/>
        <v>1</v>
      </c>
      <c r="K47" s="82">
        <f t="shared" si="25"/>
        <v>0</v>
      </c>
      <c r="L47" s="11">
        <f t="shared" si="26"/>
        <v>0</v>
      </c>
      <c r="M47" s="81">
        <f t="shared" si="27"/>
        <v>0</v>
      </c>
      <c r="N47" s="11">
        <f t="shared" si="3"/>
        <v>0</v>
      </c>
      <c r="O47" s="11">
        <f t="shared" si="4"/>
        <v>0</v>
      </c>
      <c r="P47" s="11">
        <f t="shared" si="18"/>
        <v>0</v>
      </c>
      <c r="Q47" s="81">
        <f t="shared" si="32"/>
        <v>0</v>
      </c>
      <c r="R47" s="90">
        <f t="shared" si="33"/>
        <v>0</v>
      </c>
      <c r="S47" s="499">
        <f>(Exposure!BJ48-1)*InputData!CH47+1</f>
        <v>1</v>
      </c>
      <c r="T47" s="89">
        <f t="shared" si="19"/>
        <v>0</v>
      </c>
      <c r="U47" s="10">
        <f t="shared" si="7"/>
        <v>0</v>
      </c>
      <c r="V47" s="10">
        <f t="shared" si="8"/>
        <v>0</v>
      </c>
      <c r="W47" s="91">
        <f t="shared" si="9"/>
        <v>0</v>
      </c>
      <c r="X47" s="81">
        <f t="shared" si="10"/>
        <v>0</v>
      </c>
      <c r="Y47" s="81">
        <f t="shared" si="20"/>
        <v>0</v>
      </c>
      <c r="Z47" s="81">
        <f t="shared" si="11"/>
        <v>1</v>
      </c>
      <c r="AA47" s="81">
        <f t="shared" si="12"/>
        <v>1</v>
      </c>
      <c r="AB47" s="82">
        <f t="shared" si="28"/>
        <v>0</v>
      </c>
      <c r="AC47" s="11">
        <f t="shared" si="29"/>
        <v>0</v>
      </c>
      <c r="AD47" s="81">
        <f t="shared" si="30"/>
        <v>0</v>
      </c>
      <c r="AE47" s="11">
        <f t="shared" si="13"/>
        <v>0</v>
      </c>
      <c r="AF47" s="11">
        <f t="shared" si="14"/>
        <v>0</v>
      </c>
      <c r="AG47" s="11">
        <f t="shared" si="21"/>
        <v>0</v>
      </c>
      <c r="AH47" s="81">
        <f t="shared" si="34"/>
        <v>0</v>
      </c>
      <c r="AI47" s="81">
        <f t="shared" si="35"/>
        <v>0</v>
      </c>
      <c r="AJ47" s="82">
        <f t="shared" si="31"/>
        <v>0</v>
      </c>
      <c r="AK47" s="118">
        <f t="shared" si="22"/>
        <v>0</v>
      </c>
      <c r="AL47" s="118">
        <f t="shared" si="23"/>
        <v>0</v>
      </c>
      <c r="AM47" s="120">
        <f>AK47*InputData!U47</f>
        <v>0</v>
      </c>
      <c r="AN47" s="123">
        <v>0</v>
      </c>
      <c r="AO47" s="1026">
        <f>C47*(1-Q47)*LifeTable!G47</f>
        <v>0</v>
      </c>
      <c r="AP47" s="1027">
        <f>R47*LifeTable!G47</f>
        <v>0</v>
      </c>
      <c r="AQ47" s="1026">
        <f>T47*(1-AH47)*LifeTable!P47</f>
        <v>0</v>
      </c>
      <c r="AR47" s="708">
        <f>AI47*LifeTable!P47</f>
        <v>0</v>
      </c>
      <c r="AS47" s="1028">
        <f>(AQ47-AO47)*EXP(-InputData!$BT$6*(B47-InputData!$B$1))</f>
        <v>0</v>
      </c>
      <c r="AT47" s="58">
        <f>(AR47-AP47)*EXP(-InputData!$BT$6*(B47-InputData!$B$1))</f>
        <v>0</v>
      </c>
      <c r="AU47">
        <v>42</v>
      </c>
    </row>
    <row r="48" spans="1:47">
      <c r="A48" t="s">
        <v>13</v>
      </c>
      <c r="B48">
        <f t="shared" si="24"/>
        <v>140</v>
      </c>
      <c r="C48" s="80">
        <f>InputData!S48*InputData!CA48</f>
        <v>0</v>
      </c>
      <c r="D48" s="81">
        <v>0</v>
      </c>
      <c r="E48" s="13">
        <f>InputData!T48*InputData!CF48</f>
        <v>0</v>
      </c>
      <c r="F48" s="81">
        <v>0</v>
      </c>
      <c r="G48" s="82">
        <f t="shared" si="0"/>
        <v>0</v>
      </c>
      <c r="H48" s="81">
        <f t="shared" si="17"/>
        <v>0</v>
      </c>
      <c r="I48" s="81">
        <f t="shared" si="1"/>
        <v>1</v>
      </c>
      <c r="J48" s="81">
        <f t="shared" si="2"/>
        <v>1</v>
      </c>
      <c r="K48" s="82">
        <f t="shared" si="25"/>
        <v>0</v>
      </c>
      <c r="L48" s="11">
        <f t="shared" si="26"/>
        <v>0</v>
      </c>
      <c r="M48" s="81">
        <f t="shared" si="27"/>
        <v>0</v>
      </c>
      <c r="N48" s="11">
        <f t="shared" si="3"/>
        <v>0</v>
      </c>
      <c r="O48" s="11">
        <f t="shared" si="4"/>
        <v>0</v>
      </c>
      <c r="P48" s="11">
        <f t="shared" si="18"/>
        <v>0</v>
      </c>
      <c r="Q48" s="81">
        <f t="shared" si="32"/>
        <v>0</v>
      </c>
      <c r="R48" s="90">
        <f t="shared" si="33"/>
        <v>0</v>
      </c>
      <c r="S48" s="499">
        <f>(Exposure!BJ49-1)*InputData!CH48+1</f>
        <v>1</v>
      </c>
      <c r="T48" s="89">
        <f t="shared" si="19"/>
        <v>0</v>
      </c>
      <c r="U48" s="10">
        <f t="shared" si="7"/>
        <v>0</v>
      </c>
      <c r="V48" s="10">
        <f t="shared" si="8"/>
        <v>0</v>
      </c>
      <c r="W48" s="91">
        <f t="shared" si="9"/>
        <v>0</v>
      </c>
      <c r="X48" s="81">
        <f t="shared" si="10"/>
        <v>0</v>
      </c>
      <c r="Y48" s="81">
        <f t="shared" si="20"/>
        <v>0</v>
      </c>
      <c r="Z48" s="81">
        <f t="shared" si="11"/>
        <v>1</v>
      </c>
      <c r="AA48" s="81">
        <f t="shared" si="12"/>
        <v>1</v>
      </c>
      <c r="AB48" s="82">
        <f t="shared" si="28"/>
        <v>0</v>
      </c>
      <c r="AC48" s="11">
        <f t="shared" si="29"/>
        <v>0</v>
      </c>
      <c r="AD48" s="81">
        <f t="shared" si="30"/>
        <v>0</v>
      </c>
      <c r="AE48" s="11">
        <f t="shared" si="13"/>
        <v>0</v>
      </c>
      <c r="AF48" s="11">
        <f t="shared" si="14"/>
        <v>0</v>
      </c>
      <c r="AG48" s="11">
        <f t="shared" si="21"/>
        <v>0</v>
      </c>
      <c r="AH48" s="81">
        <f t="shared" si="34"/>
        <v>0</v>
      </c>
      <c r="AI48" s="81">
        <f t="shared" si="35"/>
        <v>0</v>
      </c>
      <c r="AJ48" s="82">
        <f t="shared" si="31"/>
        <v>0</v>
      </c>
      <c r="AK48" s="118">
        <f t="shared" si="22"/>
        <v>0</v>
      </c>
      <c r="AL48" s="118">
        <f t="shared" si="23"/>
        <v>0</v>
      </c>
      <c r="AM48" s="120">
        <f>AK48*InputData!U48</f>
        <v>0</v>
      </c>
      <c r="AN48" s="123">
        <v>0</v>
      </c>
      <c r="AO48" s="1026">
        <f>C48*(1-Q48)*LifeTable!G48</f>
        <v>0</v>
      </c>
      <c r="AP48" s="1027">
        <f>R48*LifeTable!G48</f>
        <v>0</v>
      </c>
      <c r="AQ48" s="1026">
        <f>T48*(1-AH48)*LifeTable!P48</f>
        <v>0</v>
      </c>
      <c r="AR48" s="708">
        <f>AI48*LifeTable!P48</f>
        <v>0</v>
      </c>
      <c r="AS48" s="1028">
        <f>(AQ48-AO48)*EXP(-InputData!$BT$6*(B48-InputData!$B$1))</f>
        <v>0</v>
      </c>
      <c r="AT48" s="58">
        <f>(AR48-AP48)*EXP(-InputData!$BT$6*(B48-InputData!$B$1))</f>
        <v>0</v>
      </c>
      <c r="AU48">
        <v>43</v>
      </c>
    </row>
    <row r="49" spans="1:47">
      <c r="A49" t="s">
        <v>13</v>
      </c>
      <c r="B49">
        <f t="shared" si="24"/>
        <v>141</v>
      </c>
      <c r="C49" s="80">
        <f>InputData!S49*InputData!CA49</f>
        <v>0</v>
      </c>
      <c r="D49" s="81">
        <v>0</v>
      </c>
      <c r="E49" s="13">
        <f>InputData!T49*InputData!CF49</f>
        <v>0</v>
      </c>
      <c r="F49" s="81">
        <v>0</v>
      </c>
      <c r="G49" s="82">
        <f t="shared" si="0"/>
        <v>0</v>
      </c>
      <c r="H49" s="81">
        <f t="shared" si="17"/>
        <v>0</v>
      </c>
      <c r="I49" s="81">
        <f t="shared" si="1"/>
        <v>1</v>
      </c>
      <c r="J49" s="81">
        <f t="shared" si="2"/>
        <v>1</v>
      </c>
      <c r="K49" s="82">
        <f t="shared" si="25"/>
        <v>0</v>
      </c>
      <c r="L49" s="11">
        <f t="shared" si="26"/>
        <v>0</v>
      </c>
      <c r="M49" s="81">
        <f t="shared" si="27"/>
        <v>0</v>
      </c>
      <c r="N49" s="11">
        <f t="shared" si="3"/>
        <v>0</v>
      </c>
      <c r="O49" s="11">
        <f t="shared" si="4"/>
        <v>0</v>
      </c>
      <c r="P49" s="11">
        <f t="shared" si="18"/>
        <v>0</v>
      </c>
      <c r="Q49" s="81">
        <f t="shared" si="32"/>
        <v>0</v>
      </c>
      <c r="R49" s="90">
        <f t="shared" si="33"/>
        <v>0</v>
      </c>
      <c r="S49" s="499">
        <f>(Exposure!BJ50-1)*InputData!CH49+1</f>
        <v>1</v>
      </c>
      <c r="T49" s="89">
        <f t="shared" si="19"/>
        <v>0</v>
      </c>
      <c r="U49" s="10">
        <f t="shared" si="7"/>
        <v>0</v>
      </c>
      <c r="V49" s="10">
        <f t="shared" si="8"/>
        <v>0</v>
      </c>
      <c r="W49" s="91">
        <f t="shared" si="9"/>
        <v>0</v>
      </c>
      <c r="X49" s="81">
        <f t="shared" si="10"/>
        <v>0</v>
      </c>
      <c r="Y49" s="81">
        <f t="shared" si="20"/>
        <v>0</v>
      </c>
      <c r="Z49" s="81">
        <f t="shared" si="11"/>
        <v>1</v>
      </c>
      <c r="AA49" s="81">
        <f t="shared" si="12"/>
        <v>1</v>
      </c>
      <c r="AB49" s="82">
        <f t="shared" si="28"/>
        <v>0</v>
      </c>
      <c r="AC49" s="11">
        <f t="shared" si="29"/>
        <v>0</v>
      </c>
      <c r="AD49" s="81">
        <f t="shared" si="30"/>
        <v>0</v>
      </c>
      <c r="AE49" s="11">
        <f t="shared" si="13"/>
        <v>0</v>
      </c>
      <c r="AF49" s="11">
        <f t="shared" si="14"/>
        <v>0</v>
      </c>
      <c r="AG49" s="11">
        <f t="shared" si="21"/>
        <v>0</v>
      </c>
      <c r="AH49" s="81">
        <f t="shared" si="34"/>
        <v>0</v>
      </c>
      <c r="AI49" s="81">
        <f t="shared" si="35"/>
        <v>0</v>
      </c>
      <c r="AJ49" s="82">
        <f t="shared" si="31"/>
        <v>0</v>
      </c>
      <c r="AK49" s="118">
        <f t="shared" si="22"/>
        <v>0</v>
      </c>
      <c r="AL49" s="118">
        <f t="shared" si="23"/>
        <v>0</v>
      </c>
      <c r="AM49" s="120">
        <f>AK49*InputData!U49</f>
        <v>0</v>
      </c>
      <c r="AN49" s="123">
        <v>0</v>
      </c>
      <c r="AO49" s="1026">
        <f>C49*(1-Q49)*LifeTable!G49</f>
        <v>0</v>
      </c>
      <c r="AP49" s="1027">
        <f>R49*LifeTable!G49</f>
        <v>0</v>
      </c>
      <c r="AQ49" s="1026">
        <f>T49*(1-AH49)*LifeTable!P49</f>
        <v>0</v>
      </c>
      <c r="AR49" s="708">
        <f>AI49*LifeTable!P49</f>
        <v>0</v>
      </c>
      <c r="AS49" s="1028">
        <f>(AQ49-AO49)*EXP(-InputData!$BT$6*(B49-InputData!$B$1))</f>
        <v>0</v>
      </c>
      <c r="AT49" s="58">
        <f>(AR49-AP49)*EXP(-InputData!$BT$6*(B49-InputData!$B$1))</f>
        <v>0</v>
      </c>
      <c r="AU49">
        <v>44</v>
      </c>
    </row>
    <row r="50" spans="1:47">
      <c r="A50" t="s">
        <v>13</v>
      </c>
      <c r="B50">
        <f t="shared" si="24"/>
        <v>142</v>
      </c>
      <c r="C50" s="80">
        <f>InputData!S50*InputData!CA50</f>
        <v>0</v>
      </c>
      <c r="D50" s="81">
        <v>0</v>
      </c>
      <c r="E50" s="13">
        <f>InputData!T50*InputData!CF50</f>
        <v>0</v>
      </c>
      <c r="F50" s="81">
        <v>0</v>
      </c>
      <c r="G50" s="82">
        <f t="shared" si="0"/>
        <v>0</v>
      </c>
      <c r="H50" s="81">
        <f t="shared" si="17"/>
        <v>0</v>
      </c>
      <c r="I50" s="81">
        <f t="shared" si="1"/>
        <v>1</v>
      </c>
      <c r="J50" s="81">
        <f t="shared" si="2"/>
        <v>1</v>
      </c>
      <c r="K50" s="82">
        <f t="shared" si="25"/>
        <v>0</v>
      </c>
      <c r="L50" s="11">
        <f t="shared" si="26"/>
        <v>0</v>
      </c>
      <c r="M50" s="81">
        <f t="shared" si="27"/>
        <v>0</v>
      </c>
      <c r="N50" s="11">
        <f t="shared" si="3"/>
        <v>0</v>
      </c>
      <c r="O50" s="11">
        <f t="shared" si="4"/>
        <v>0</v>
      </c>
      <c r="P50" s="11">
        <f t="shared" si="18"/>
        <v>0</v>
      </c>
      <c r="Q50" s="81">
        <f t="shared" si="32"/>
        <v>0</v>
      </c>
      <c r="R50" s="90">
        <f t="shared" si="33"/>
        <v>0</v>
      </c>
      <c r="S50" s="499">
        <f>(Exposure!BJ51-1)*InputData!CH50+1</f>
        <v>1</v>
      </c>
      <c r="T50" s="89">
        <f t="shared" si="19"/>
        <v>0</v>
      </c>
      <c r="U50" s="10">
        <f t="shared" si="7"/>
        <v>0</v>
      </c>
      <c r="V50" s="10">
        <f t="shared" si="8"/>
        <v>0</v>
      </c>
      <c r="W50" s="91">
        <f t="shared" si="9"/>
        <v>0</v>
      </c>
      <c r="X50" s="81">
        <f t="shared" si="10"/>
        <v>0</v>
      </c>
      <c r="Y50" s="81">
        <f t="shared" si="20"/>
        <v>0</v>
      </c>
      <c r="Z50" s="81">
        <f t="shared" si="11"/>
        <v>1</v>
      </c>
      <c r="AA50" s="81">
        <f t="shared" si="12"/>
        <v>1</v>
      </c>
      <c r="AB50" s="82">
        <f t="shared" si="28"/>
        <v>0</v>
      </c>
      <c r="AC50" s="11">
        <f t="shared" si="29"/>
        <v>0</v>
      </c>
      <c r="AD50" s="81">
        <f t="shared" si="30"/>
        <v>0</v>
      </c>
      <c r="AE50" s="11">
        <f t="shared" si="13"/>
        <v>0</v>
      </c>
      <c r="AF50" s="11">
        <f t="shared" si="14"/>
        <v>0</v>
      </c>
      <c r="AG50" s="11">
        <f t="shared" si="21"/>
        <v>0</v>
      </c>
      <c r="AH50" s="81">
        <f t="shared" si="34"/>
        <v>0</v>
      </c>
      <c r="AI50" s="81">
        <f t="shared" si="35"/>
        <v>0</v>
      </c>
      <c r="AJ50" s="82">
        <f t="shared" si="31"/>
        <v>0</v>
      </c>
      <c r="AK50" s="118">
        <f t="shared" si="22"/>
        <v>0</v>
      </c>
      <c r="AL50" s="118">
        <f t="shared" si="23"/>
        <v>0</v>
      </c>
      <c r="AM50" s="120">
        <f>AK50*InputData!U50</f>
        <v>0</v>
      </c>
      <c r="AN50" s="123">
        <v>0</v>
      </c>
      <c r="AO50" s="1026">
        <f>C50*(1-Q50)*LifeTable!G50</f>
        <v>0</v>
      </c>
      <c r="AP50" s="1027">
        <f>R50*LifeTable!G50</f>
        <v>0</v>
      </c>
      <c r="AQ50" s="1026">
        <f>T50*(1-AH50)*LifeTable!P50</f>
        <v>0</v>
      </c>
      <c r="AR50" s="708">
        <f>AI50*LifeTable!P50</f>
        <v>0</v>
      </c>
      <c r="AS50" s="1028">
        <f>(AQ50-AO50)*EXP(-InputData!$BT$6*(B50-InputData!$B$1))</f>
        <v>0</v>
      </c>
      <c r="AT50" s="58">
        <f>(AR50-AP50)*EXP(-InputData!$BT$6*(B50-InputData!$B$1))</f>
        <v>0</v>
      </c>
      <c r="AU50">
        <v>45</v>
      </c>
    </row>
    <row r="51" spans="1:47">
      <c r="A51" t="s">
        <v>13</v>
      </c>
      <c r="B51">
        <f t="shared" si="24"/>
        <v>143</v>
      </c>
      <c r="C51" s="80">
        <f>InputData!S51*InputData!CA51</f>
        <v>0</v>
      </c>
      <c r="D51" s="81">
        <v>0</v>
      </c>
      <c r="E51" s="13">
        <f>InputData!T51*InputData!CF51</f>
        <v>0</v>
      </c>
      <c r="F51" s="81">
        <v>0</v>
      </c>
      <c r="G51" s="82">
        <f t="shared" si="0"/>
        <v>0</v>
      </c>
      <c r="H51" s="81">
        <f t="shared" si="17"/>
        <v>0</v>
      </c>
      <c r="I51" s="81">
        <f t="shared" si="1"/>
        <v>1</v>
      </c>
      <c r="J51" s="81">
        <f t="shared" si="2"/>
        <v>1</v>
      </c>
      <c r="K51" s="82">
        <f t="shared" si="25"/>
        <v>0</v>
      </c>
      <c r="L51" s="11">
        <f t="shared" si="26"/>
        <v>0</v>
      </c>
      <c r="M51" s="81">
        <f t="shared" si="27"/>
        <v>0</v>
      </c>
      <c r="N51" s="11">
        <f t="shared" si="3"/>
        <v>0</v>
      </c>
      <c r="O51" s="11">
        <f t="shared" si="4"/>
        <v>0</v>
      </c>
      <c r="P51" s="11">
        <f t="shared" si="18"/>
        <v>0</v>
      </c>
      <c r="Q51" s="81">
        <f t="shared" si="32"/>
        <v>0</v>
      </c>
      <c r="R51" s="90">
        <f t="shared" si="33"/>
        <v>0</v>
      </c>
      <c r="S51" s="499">
        <f>(Exposure!BJ52-1)*InputData!CH51+1</f>
        <v>1</v>
      </c>
      <c r="T51" s="89">
        <f t="shared" si="19"/>
        <v>0</v>
      </c>
      <c r="U51" s="10">
        <f t="shared" si="7"/>
        <v>0</v>
      </c>
      <c r="V51" s="10">
        <f t="shared" si="8"/>
        <v>0</v>
      </c>
      <c r="W51" s="91">
        <f t="shared" si="9"/>
        <v>0</v>
      </c>
      <c r="X51" s="81">
        <f t="shared" si="10"/>
        <v>0</v>
      </c>
      <c r="Y51" s="81">
        <f t="shared" si="20"/>
        <v>0</v>
      </c>
      <c r="Z51" s="81">
        <f t="shared" si="11"/>
        <v>1</v>
      </c>
      <c r="AA51" s="81">
        <f t="shared" si="12"/>
        <v>1</v>
      </c>
      <c r="AB51" s="82">
        <f t="shared" si="28"/>
        <v>0</v>
      </c>
      <c r="AC51" s="11">
        <f t="shared" si="29"/>
        <v>0</v>
      </c>
      <c r="AD51" s="81">
        <f t="shared" si="30"/>
        <v>0</v>
      </c>
      <c r="AE51" s="11">
        <f t="shared" si="13"/>
        <v>0</v>
      </c>
      <c r="AF51" s="11">
        <f t="shared" si="14"/>
        <v>0</v>
      </c>
      <c r="AG51" s="11">
        <f t="shared" si="21"/>
        <v>0</v>
      </c>
      <c r="AH51" s="81">
        <f t="shared" si="34"/>
        <v>0</v>
      </c>
      <c r="AI51" s="81">
        <f t="shared" si="35"/>
        <v>0</v>
      </c>
      <c r="AJ51" s="82">
        <f t="shared" si="31"/>
        <v>0</v>
      </c>
      <c r="AK51" s="118">
        <f t="shared" si="22"/>
        <v>0</v>
      </c>
      <c r="AL51" s="118">
        <f t="shared" si="23"/>
        <v>0</v>
      </c>
      <c r="AM51" s="120">
        <f>AK51*InputData!U51</f>
        <v>0</v>
      </c>
      <c r="AN51" s="123">
        <v>0</v>
      </c>
      <c r="AO51" s="1026">
        <f>C51*(1-Q51)*LifeTable!G51</f>
        <v>0</v>
      </c>
      <c r="AP51" s="1027">
        <f>R51*LifeTable!G51</f>
        <v>0</v>
      </c>
      <c r="AQ51" s="1026">
        <f>T51*(1-AH51)*LifeTable!P51</f>
        <v>0</v>
      </c>
      <c r="AR51" s="708">
        <f>AI51*LifeTable!P51</f>
        <v>0</v>
      </c>
      <c r="AS51" s="1028">
        <f>(AQ51-AO51)*EXP(-InputData!$BT$6*(B51-InputData!$B$1))</f>
        <v>0</v>
      </c>
      <c r="AT51" s="58">
        <f>(AR51-AP51)*EXP(-InputData!$BT$6*(B51-InputData!$B$1))</f>
        <v>0</v>
      </c>
      <c r="AU51">
        <v>46</v>
      </c>
    </row>
    <row r="52" spans="1:47">
      <c r="A52" t="s">
        <v>13</v>
      </c>
      <c r="B52">
        <f t="shared" si="24"/>
        <v>144</v>
      </c>
      <c r="C52" s="80">
        <f>InputData!S52*InputData!CA52</f>
        <v>0</v>
      </c>
      <c r="D52" s="81">
        <v>0</v>
      </c>
      <c r="E52" s="13">
        <f>InputData!T52*InputData!CF52</f>
        <v>0</v>
      </c>
      <c r="F52" s="81">
        <v>0</v>
      </c>
      <c r="G52" s="82">
        <f t="shared" si="0"/>
        <v>0</v>
      </c>
      <c r="H52" s="81">
        <f t="shared" si="17"/>
        <v>0</v>
      </c>
      <c r="I52" s="81">
        <f t="shared" si="1"/>
        <v>1</v>
      </c>
      <c r="J52" s="81">
        <f t="shared" si="2"/>
        <v>1</v>
      </c>
      <c r="K52" s="82">
        <f t="shared" si="25"/>
        <v>0</v>
      </c>
      <c r="L52" s="11">
        <f t="shared" si="26"/>
        <v>0</v>
      </c>
      <c r="M52" s="81">
        <f t="shared" si="27"/>
        <v>0</v>
      </c>
      <c r="N52" s="11">
        <f t="shared" si="3"/>
        <v>0</v>
      </c>
      <c r="O52" s="11">
        <f t="shared" si="4"/>
        <v>0</v>
      </c>
      <c r="P52" s="11">
        <f t="shared" si="18"/>
        <v>0</v>
      </c>
      <c r="Q52" s="81">
        <f t="shared" si="32"/>
        <v>0</v>
      </c>
      <c r="R52" s="90">
        <f t="shared" si="33"/>
        <v>0</v>
      </c>
      <c r="S52" s="499">
        <f>(Exposure!BJ53-1)*InputData!CH52+1</f>
        <v>1</v>
      </c>
      <c r="T52" s="89">
        <f t="shared" si="19"/>
        <v>0</v>
      </c>
      <c r="U52" s="10">
        <f t="shared" si="7"/>
        <v>0</v>
      </c>
      <c r="V52" s="10">
        <f t="shared" si="8"/>
        <v>0</v>
      </c>
      <c r="W52" s="91">
        <f t="shared" si="9"/>
        <v>0</v>
      </c>
      <c r="X52" s="81">
        <f t="shared" si="10"/>
        <v>0</v>
      </c>
      <c r="Y52" s="81">
        <f t="shared" si="20"/>
        <v>0</v>
      </c>
      <c r="Z52" s="81">
        <f t="shared" si="11"/>
        <v>1</v>
      </c>
      <c r="AA52" s="81">
        <f t="shared" si="12"/>
        <v>1</v>
      </c>
      <c r="AB52" s="82">
        <f t="shared" si="28"/>
        <v>0</v>
      </c>
      <c r="AC52" s="11">
        <f t="shared" si="29"/>
        <v>0</v>
      </c>
      <c r="AD52" s="81">
        <f t="shared" si="30"/>
        <v>0</v>
      </c>
      <c r="AE52" s="11">
        <f t="shared" si="13"/>
        <v>0</v>
      </c>
      <c r="AF52" s="11">
        <f t="shared" si="14"/>
        <v>0</v>
      </c>
      <c r="AG52" s="11">
        <f t="shared" si="21"/>
        <v>0</v>
      </c>
      <c r="AH52" s="81">
        <f t="shared" si="34"/>
        <v>0</v>
      </c>
      <c r="AI52" s="81">
        <f t="shared" si="35"/>
        <v>0</v>
      </c>
      <c r="AJ52" s="82">
        <f t="shared" si="31"/>
        <v>0</v>
      </c>
      <c r="AK52" s="118">
        <f t="shared" si="22"/>
        <v>0</v>
      </c>
      <c r="AL52" s="118">
        <f t="shared" si="23"/>
        <v>0</v>
      </c>
      <c r="AM52" s="120">
        <f>AK52*InputData!U52</f>
        <v>0</v>
      </c>
      <c r="AN52" s="123">
        <v>0</v>
      </c>
      <c r="AO52" s="1026">
        <f>C52*(1-Q52)*LifeTable!G52</f>
        <v>0</v>
      </c>
      <c r="AP52" s="1027">
        <f>R52*LifeTable!G52</f>
        <v>0</v>
      </c>
      <c r="AQ52" s="1026">
        <f>T52*(1-AH52)*LifeTable!P52</f>
        <v>0</v>
      </c>
      <c r="AR52" s="708">
        <f>AI52*LifeTable!P52</f>
        <v>0</v>
      </c>
      <c r="AS52" s="1028">
        <f>(AQ52-AO52)*EXP(-InputData!$BT$6*(B52-InputData!$B$1))</f>
        <v>0</v>
      </c>
      <c r="AT52" s="58">
        <f>(AR52-AP52)*EXP(-InputData!$BT$6*(B52-InputData!$B$1))</f>
        <v>0</v>
      </c>
      <c r="AU52">
        <v>47</v>
      </c>
    </row>
    <row r="53" spans="1:47">
      <c r="A53" t="s">
        <v>13</v>
      </c>
      <c r="B53">
        <f t="shared" si="24"/>
        <v>145</v>
      </c>
      <c r="C53" s="80">
        <f>InputData!S53*InputData!CA53</f>
        <v>0</v>
      </c>
      <c r="D53" s="81">
        <v>0</v>
      </c>
      <c r="E53" s="13">
        <f>InputData!T53*InputData!CF53</f>
        <v>0</v>
      </c>
      <c r="F53" s="81">
        <v>0</v>
      </c>
      <c r="G53" s="82">
        <f t="shared" si="0"/>
        <v>0</v>
      </c>
      <c r="H53" s="81">
        <f t="shared" si="17"/>
        <v>0</v>
      </c>
      <c r="I53" s="81">
        <f t="shared" si="1"/>
        <v>1</v>
      </c>
      <c r="J53" s="81">
        <f t="shared" si="2"/>
        <v>1</v>
      </c>
      <c r="K53" s="82">
        <f t="shared" si="25"/>
        <v>0</v>
      </c>
      <c r="L53" s="11">
        <f t="shared" si="26"/>
        <v>0</v>
      </c>
      <c r="M53" s="81">
        <f t="shared" si="27"/>
        <v>0</v>
      </c>
      <c r="N53" s="11">
        <f t="shared" si="3"/>
        <v>0</v>
      </c>
      <c r="O53" s="11">
        <f t="shared" si="4"/>
        <v>0</v>
      </c>
      <c r="P53" s="11">
        <f t="shared" si="18"/>
        <v>0</v>
      </c>
      <c r="Q53" s="81">
        <f t="shared" si="32"/>
        <v>0</v>
      </c>
      <c r="R53" s="90">
        <f t="shared" si="33"/>
        <v>0</v>
      </c>
      <c r="S53" s="499">
        <f>(Exposure!BJ54-1)*InputData!CH53+1</f>
        <v>1</v>
      </c>
      <c r="T53" s="89">
        <f t="shared" si="19"/>
        <v>0</v>
      </c>
      <c r="U53" s="10">
        <f t="shared" si="7"/>
        <v>0</v>
      </c>
      <c r="V53" s="10">
        <f t="shared" si="8"/>
        <v>0</v>
      </c>
      <c r="W53" s="91">
        <f t="shared" si="9"/>
        <v>0</v>
      </c>
      <c r="X53" s="81">
        <f t="shared" si="10"/>
        <v>0</v>
      </c>
      <c r="Y53" s="81">
        <f t="shared" si="20"/>
        <v>0</v>
      </c>
      <c r="Z53" s="81">
        <f t="shared" si="11"/>
        <v>1</v>
      </c>
      <c r="AA53" s="81">
        <f t="shared" si="12"/>
        <v>1</v>
      </c>
      <c r="AB53" s="82">
        <f t="shared" si="28"/>
        <v>0</v>
      </c>
      <c r="AC53" s="11">
        <f t="shared" si="29"/>
        <v>0</v>
      </c>
      <c r="AD53" s="81">
        <f t="shared" si="30"/>
        <v>0</v>
      </c>
      <c r="AE53" s="11">
        <f t="shared" si="13"/>
        <v>0</v>
      </c>
      <c r="AF53" s="11">
        <f t="shared" si="14"/>
        <v>0</v>
      </c>
      <c r="AG53" s="11">
        <f t="shared" si="21"/>
        <v>0</v>
      </c>
      <c r="AH53" s="81">
        <f t="shared" si="34"/>
        <v>0</v>
      </c>
      <c r="AI53" s="81">
        <f t="shared" si="35"/>
        <v>0</v>
      </c>
      <c r="AJ53" s="82">
        <f t="shared" si="31"/>
        <v>0</v>
      </c>
      <c r="AK53" s="118">
        <f t="shared" si="22"/>
        <v>0</v>
      </c>
      <c r="AL53" s="118">
        <f t="shared" si="23"/>
        <v>0</v>
      </c>
      <c r="AM53" s="120">
        <f>AK53*InputData!U53</f>
        <v>0</v>
      </c>
      <c r="AN53" s="123">
        <v>0</v>
      </c>
      <c r="AO53" s="1026">
        <f>C53*(1-Q53)*LifeTable!G53</f>
        <v>0</v>
      </c>
      <c r="AP53" s="1027">
        <f>R53*LifeTable!G53</f>
        <v>0</v>
      </c>
      <c r="AQ53" s="1026">
        <f>T53*(1-AH53)*LifeTable!P53</f>
        <v>0</v>
      </c>
      <c r="AR53" s="708">
        <f>AI53*LifeTable!P53</f>
        <v>0</v>
      </c>
      <c r="AS53" s="1028">
        <f>(AQ53-AO53)*EXP(-InputData!$BT$6*(B53-InputData!$B$1))</f>
        <v>0</v>
      </c>
      <c r="AT53" s="58">
        <f>(AR53-AP53)*EXP(-InputData!$BT$6*(B53-InputData!$B$1))</f>
        <v>0</v>
      </c>
      <c r="AU53">
        <v>48</v>
      </c>
    </row>
    <row r="54" spans="1:47">
      <c r="A54" t="s">
        <v>13</v>
      </c>
      <c r="B54">
        <f t="shared" si="24"/>
        <v>146</v>
      </c>
      <c r="C54" s="80">
        <f>InputData!S54*InputData!CA54</f>
        <v>0</v>
      </c>
      <c r="D54" s="81">
        <v>0</v>
      </c>
      <c r="E54" s="13">
        <f>InputData!T54*InputData!CF54</f>
        <v>0</v>
      </c>
      <c r="F54" s="81">
        <v>0</v>
      </c>
      <c r="G54" s="82">
        <f t="shared" si="0"/>
        <v>0</v>
      </c>
      <c r="H54" s="81">
        <f t="shared" si="17"/>
        <v>0</v>
      </c>
      <c r="I54" s="81">
        <f t="shared" si="1"/>
        <v>1</v>
      </c>
      <c r="J54" s="81">
        <f t="shared" si="2"/>
        <v>1</v>
      </c>
      <c r="K54" s="82">
        <f t="shared" si="25"/>
        <v>0</v>
      </c>
      <c r="L54" s="11">
        <f t="shared" si="26"/>
        <v>0</v>
      </c>
      <c r="M54" s="81">
        <f t="shared" si="27"/>
        <v>0</v>
      </c>
      <c r="N54" s="11">
        <f t="shared" si="3"/>
        <v>0</v>
      </c>
      <c r="O54" s="11">
        <f t="shared" si="4"/>
        <v>0</v>
      </c>
      <c r="P54" s="11">
        <f t="shared" si="18"/>
        <v>0</v>
      </c>
      <c r="Q54" s="81">
        <f t="shared" si="32"/>
        <v>0</v>
      </c>
      <c r="R54" s="90">
        <f t="shared" si="33"/>
        <v>0</v>
      </c>
      <c r="S54" s="499">
        <f>(Exposure!BJ55-1)*InputData!CH54+1</f>
        <v>1</v>
      </c>
      <c r="T54" s="89">
        <f t="shared" si="19"/>
        <v>0</v>
      </c>
      <c r="U54" s="10">
        <f t="shared" si="7"/>
        <v>0</v>
      </c>
      <c r="V54" s="10">
        <f t="shared" si="8"/>
        <v>0</v>
      </c>
      <c r="W54" s="91">
        <f t="shared" si="9"/>
        <v>0</v>
      </c>
      <c r="X54" s="81">
        <f t="shared" si="10"/>
        <v>0</v>
      </c>
      <c r="Y54" s="81">
        <f t="shared" si="20"/>
        <v>0</v>
      </c>
      <c r="Z54" s="81">
        <f t="shared" si="11"/>
        <v>1</v>
      </c>
      <c r="AA54" s="81">
        <f t="shared" si="12"/>
        <v>1</v>
      </c>
      <c r="AB54" s="82">
        <f t="shared" si="28"/>
        <v>0</v>
      </c>
      <c r="AC54" s="11">
        <f t="shared" si="29"/>
        <v>0</v>
      </c>
      <c r="AD54" s="81">
        <f t="shared" si="30"/>
        <v>0</v>
      </c>
      <c r="AE54" s="11">
        <f t="shared" si="13"/>
        <v>0</v>
      </c>
      <c r="AF54" s="11">
        <f t="shared" si="14"/>
        <v>0</v>
      </c>
      <c r="AG54" s="11">
        <f t="shared" si="21"/>
        <v>0</v>
      </c>
      <c r="AH54" s="81">
        <f t="shared" si="34"/>
        <v>0</v>
      </c>
      <c r="AI54" s="81">
        <f t="shared" si="35"/>
        <v>0</v>
      </c>
      <c r="AJ54" s="82">
        <f t="shared" si="31"/>
        <v>0</v>
      </c>
      <c r="AK54" s="118">
        <f t="shared" si="22"/>
        <v>0</v>
      </c>
      <c r="AL54" s="118">
        <f t="shared" si="23"/>
        <v>0</v>
      </c>
      <c r="AM54" s="120">
        <f>AK54*InputData!U54</f>
        <v>0</v>
      </c>
      <c r="AN54" s="123">
        <v>0</v>
      </c>
      <c r="AO54" s="1026">
        <f>C54*(1-Q54)*LifeTable!G54</f>
        <v>0</v>
      </c>
      <c r="AP54" s="1027">
        <f>R54*LifeTable!G54</f>
        <v>0</v>
      </c>
      <c r="AQ54" s="1026">
        <f>T54*(1-AH54)*LifeTable!P54</f>
        <v>0</v>
      </c>
      <c r="AR54" s="708">
        <f>AI54*LifeTable!P54</f>
        <v>0</v>
      </c>
      <c r="AS54" s="1028">
        <f>(AQ54-AO54)*EXP(-InputData!$BT$6*(B54-InputData!$B$1))</f>
        <v>0</v>
      </c>
      <c r="AT54" s="58">
        <f>(AR54-AP54)*EXP(-InputData!$BT$6*(B54-InputData!$B$1))</f>
        <v>0</v>
      </c>
      <c r="AU54">
        <v>49</v>
      </c>
    </row>
    <row r="55" spans="1:47">
      <c r="A55" t="s">
        <v>13</v>
      </c>
      <c r="B55">
        <f t="shared" si="24"/>
        <v>147</v>
      </c>
      <c r="C55" s="80">
        <f>InputData!S55*InputData!CA55</f>
        <v>0</v>
      </c>
      <c r="D55" s="81">
        <v>0</v>
      </c>
      <c r="E55" s="13">
        <f>InputData!T55*InputData!CF55</f>
        <v>0</v>
      </c>
      <c r="F55" s="81">
        <v>0</v>
      </c>
      <c r="G55" s="82">
        <f t="shared" si="0"/>
        <v>0</v>
      </c>
      <c r="H55" s="81">
        <f t="shared" si="17"/>
        <v>0</v>
      </c>
      <c r="I55" s="81">
        <f t="shared" si="1"/>
        <v>1</v>
      </c>
      <c r="J55" s="81">
        <f t="shared" si="2"/>
        <v>1</v>
      </c>
      <c r="K55" s="82">
        <f t="shared" si="25"/>
        <v>0</v>
      </c>
      <c r="L55" s="11">
        <f t="shared" si="26"/>
        <v>0</v>
      </c>
      <c r="M55" s="81">
        <f t="shared" si="27"/>
        <v>0</v>
      </c>
      <c r="N55" s="11">
        <f t="shared" si="3"/>
        <v>0</v>
      </c>
      <c r="O55" s="11">
        <f t="shared" si="4"/>
        <v>0</v>
      </c>
      <c r="P55" s="11">
        <f t="shared" si="18"/>
        <v>0</v>
      </c>
      <c r="Q55" s="81">
        <f t="shared" si="32"/>
        <v>0</v>
      </c>
      <c r="R55" s="90">
        <f t="shared" si="33"/>
        <v>0</v>
      </c>
      <c r="S55" s="499">
        <f>(Exposure!BJ56-1)*InputData!CH55+1</f>
        <v>1</v>
      </c>
      <c r="T55" s="89">
        <f t="shared" si="19"/>
        <v>0</v>
      </c>
      <c r="U55" s="10">
        <f t="shared" si="7"/>
        <v>0</v>
      </c>
      <c r="V55" s="10">
        <f t="shared" si="8"/>
        <v>0</v>
      </c>
      <c r="W55" s="91">
        <f t="shared" si="9"/>
        <v>0</v>
      </c>
      <c r="X55" s="81">
        <f t="shared" si="10"/>
        <v>0</v>
      </c>
      <c r="Y55" s="81">
        <f t="shared" si="20"/>
        <v>0</v>
      </c>
      <c r="Z55" s="81">
        <f t="shared" si="11"/>
        <v>1</v>
      </c>
      <c r="AA55" s="81">
        <f t="shared" si="12"/>
        <v>1</v>
      </c>
      <c r="AB55" s="82">
        <f t="shared" si="28"/>
        <v>0</v>
      </c>
      <c r="AC55" s="11">
        <f t="shared" si="29"/>
        <v>0</v>
      </c>
      <c r="AD55" s="81">
        <f t="shared" si="30"/>
        <v>0</v>
      </c>
      <c r="AE55" s="11">
        <f t="shared" si="13"/>
        <v>0</v>
      </c>
      <c r="AF55" s="11">
        <f t="shared" si="14"/>
        <v>0</v>
      </c>
      <c r="AG55" s="11">
        <f t="shared" si="21"/>
        <v>0</v>
      </c>
      <c r="AH55" s="81">
        <f t="shared" si="34"/>
        <v>0</v>
      </c>
      <c r="AI55" s="81">
        <f t="shared" si="35"/>
        <v>0</v>
      </c>
      <c r="AJ55" s="82">
        <f t="shared" si="31"/>
        <v>0</v>
      </c>
      <c r="AK55" s="118">
        <f t="shared" si="22"/>
        <v>0</v>
      </c>
      <c r="AL55" s="118">
        <f t="shared" si="23"/>
        <v>0</v>
      </c>
      <c r="AM55" s="120">
        <f>AK55*InputData!U55</f>
        <v>0</v>
      </c>
      <c r="AN55" s="123">
        <v>0</v>
      </c>
      <c r="AO55" s="1026">
        <f>C55*(1-Q55)*LifeTable!G55</f>
        <v>0</v>
      </c>
      <c r="AP55" s="1027">
        <f>R55*LifeTable!G55</f>
        <v>0</v>
      </c>
      <c r="AQ55" s="1026">
        <f>T55*(1-AH55)*LifeTable!P55</f>
        <v>0</v>
      </c>
      <c r="AR55" s="708">
        <f>AI55*LifeTable!P55</f>
        <v>0</v>
      </c>
      <c r="AS55" s="1028">
        <f>(AQ55-AO55)*EXP(-InputData!$BT$6*(B55-InputData!$B$1))</f>
        <v>0</v>
      </c>
      <c r="AT55" s="58">
        <f>(AR55-AP55)*EXP(-InputData!$BT$6*(B55-InputData!$B$1))</f>
        <v>0</v>
      </c>
      <c r="AU55">
        <v>50</v>
      </c>
    </row>
    <row r="56" spans="1:47">
      <c r="A56" t="s">
        <v>13</v>
      </c>
      <c r="B56">
        <f t="shared" si="24"/>
        <v>148</v>
      </c>
      <c r="C56" s="80">
        <f>InputData!S56*InputData!CA56</f>
        <v>0</v>
      </c>
      <c r="D56" s="81">
        <v>0</v>
      </c>
      <c r="E56" s="13">
        <f>InputData!T56*InputData!CF56</f>
        <v>0</v>
      </c>
      <c r="F56" s="81">
        <v>0</v>
      </c>
      <c r="G56" s="82">
        <f t="shared" si="0"/>
        <v>0</v>
      </c>
      <c r="H56" s="81">
        <f t="shared" si="17"/>
        <v>0</v>
      </c>
      <c r="I56" s="81">
        <f t="shared" si="1"/>
        <v>1</v>
      </c>
      <c r="J56" s="81">
        <f t="shared" si="2"/>
        <v>1</v>
      </c>
      <c r="K56" s="82">
        <f t="shared" si="25"/>
        <v>0</v>
      </c>
      <c r="L56" s="11">
        <f t="shared" si="26"/>
        <v>0</v>
      </c>
      <c r="M56" s="81">
        <f t="shared" si="27"/>
        <v>0</v>
      </c>
      <c r="N56" s="11">
        <f t="shared" si="3"/>
        <v>0</v>
      </c>
      <c r="O56" s="11">
        <f t="shared" si="4"/>
        <v>0</v>
      </c>
      <c r="P56" s="11">
        <f t="shared" si="18"/>
        <v>0</v>
      </c>
      <c r="Q56" s="81">
        <f t="shared" si="32"/>
        <v>0</v>
      </c>
      <c r="R56" s="90">
        <f t="shared" si="33"/>
        <v>0</v>
      </c>
      <c r="S56" s="499">
        <f>(Exposure!BJ57-1)*InputData!CH56+1</f>
        <v>1</v>
      </c>
      <c r="T56" s="89">
        <f t="shared" si="19"/>
        <v>0</v>
      </c>
      <c r="U56" s="10">
        <f t="shared" si="7"/>
        <v>0</v>
      </c>
      <c r="V56" s="10">
        <f t="shared" si="8"/>
        <v>0</v>
      </c>
      <c r="W56" s="91">
        <f t="shared" si="9"/>
        <v>0</v>
      </c>
      <c r="X56" s="81">
        <f t="shared" si="10"/>
        <v>0</v>
      </c>
      <c r="Y56" s="81">
        <f t="shared" si="20"/>
        <v>0</v>
      </c>
      <c r="Z56" s="81">
        <f t="shared" si="11"/>
        <v>1</v>
      </c>
      <c r="AA56" s="81">
        <f t="shared" si="12"/>
        <v>1</v>
      </c>
      <c r="AB56" s="82">
        <f t="shared" si="28"/>
        <v>0</v>
      </c>
      <c r="AC56" s="11">
        <f t="shared" si="29"/>
        <v>0</v>
      </c>
      <c r="AD56" s="81">
        <f t="shared" si="30"/>
        <v>0</v>
      </c>
      <c r="AE56" s="11">
        <f t="shared" si="13"/>
        <v>0</v>
      </c>
      <c r="AF56" s="11">
        <f t="shared" si="14"/>
        <v>0</v>
      </c>
      <c r="AG56" s="11">
        <f t="shared" si="21"/>
        <v>0</v>
      </c>
      <c r="AH56" s="81">
        <f t="shared" si="34"/>
        <v>0</v>
      </c>
      <c r="AI56" s="81">
        <f t="shared" si="35"/>
        <v>0</v>
      </c>
      <c r="AJ56" s="82">
        <f t="shared" si="31"/>
        <v>0</v>
      </c>
      <c r="AK56" s="118">
        <f t="shared" si="22"/>
        <v>0</v>
      </c>
      <c r="AL56" s="118">
        <f t="shared" si="23"/>
        <v>0</v>
      </c>
      <c r="AM56" s="120">
        <f>AK56*InputData!U56</f>
        <v>0</v>
      </c>
      <c r="AN56" s="123">
        <v>0</v>
      </c>
      <c r="AO56" s="1026">
        <f>C56*(1-Q56)*LifeTable!G56</f>
        <v>0</v>
      </c>
      <c r="AP56" s="1027">
        <f>R56*LifeTable!G56</f>
        <v>0</v>
      </c>
      <c r="AQ56" s="1026">
        <f>T56*(1-AH56)*LifeTable!P56</f>
        <v>0</v>
      </c>
      <c r="AR56" s="708">
        <f>AI56*LifeTable!P56</f>
        <v>0</v>
      </c>
      <c r="AS56" s="1028">
        <f>(AQ56-AO56)*EXP(-InputData!$BT$6*(B56-InputData!$B$1))</f>
        <v>0</v>
      </c>
      <c r="AT56" s="58">
        <f>(AR56-AP56)*EXP(-InputData!$BT$6*(B56-InputData!$B$1))</f>
        <v>0</v>
      </c>
      <c r="AU56">
        <v>51</v>
      </c>
    </row>
    <row r="57" spans="1:47">
      <c r="A57" t="s">
        <v>13</v>
      </c>
      <c r="B57">
        <f t="shared" si="24"/>
        <v>149</v>
      </c>
      <c r="C57" s="80">
        <f>InputData!S57*InputData!CA57</f>
        <v>0</v>
      </c>
      <c r="D57" s="81">
        <v>0</v>
      </c>
      <c r="E57" s="13">
        <f>InputData!T57*InputData!CF57</f>
        <v>0</v>
      </c>
      <c r="F57" s="81">
        <v>0</v>
      </c>
      <c r="G57" s="82">
        <f t="shared" si="0"/>
        <v>0</v>
      </c>
      <c r="H57" s="81">
        <f t="shared" si="17"/>
        <v>0</v>
      </c>
      <c r="I57" s="81">
        <f t="shared" si="1"/>
        <v>1</v>
      </c>
      <c r="J57" s="81">
        <f t="shared" si="2"/>
        <v>1</v>
      </c>
      <c r="K57" s="82">
        <f t="shared" si="25"/>
        <v>0</v>
      </c>
      <c r="L57" s="11">
        <f t="shared" si="26"/>
        <v>0</v>
      </c>
      <c r="M57" s="81">
        <f t="shared" si="27"/>
        <v>0</v>
      </c>
      <c r="N57" s="11">
        <f t="shared" si="3"/>
        <v>0</v>
      </c>
      <c r="O57" s="11">
        <f t="shared" si="4"/>
        <v>0</v>
      </c>
      <c r="P57" s="11">
        <f t="shared" si="18"/>
        <v>0</v>
      </c>
      <c r="Q57" s="81">
        <f t="shared" si="32"/>
        <v>0</v>
      </c>
      <c r="R57" s="90">
        <f t="shared" si="33"/>
        <v>0</v>
      </c>
      <c r="S57" s="499">
        <f>(Exposure!BJ58-1)*InputData!CH57+1</f>
        <v>1</v>
      </c>
      <c r="T57" s="89">
        <f t="shared" si="19"/>
        <v>0</v>
      </c>
      <c r="U57" s="10">
        <f t="shared" si="7"/>
        <v>0</v>
      </c>
      <c r="V57" s="10">
        <f t="shared" si="8"/>
        <v>0</v>
      </c>
      <c r="W57" s="91">
        <f t="shared" si="9"/>
        <v>0</v>
      </c>
      <c r="X57" s="81">
        <f t="shared" si="10"/>
        <v>0</v>
      </c>
      <c r="Y57" s="81">
        <f t="shared" si="20"/>
        <v>0</v>
      </c>
      <c r="Z57" s="81">
        <f t="shared" si="11"/>
        <v>1</v>
      </c>
      <c r="AA57" s="81">
        <f t="shared" si="12"/>
        <v>1</v>
      </c>
      <c r="AB57" s="82">
        <f t="shared" si="28"/>
        <v>0</v>
      </c>
      <c r="AC57" s="11">
        <f t="shared" si="29"/>
        <v>0</v>
      </c>
      <c r="AD57" s="81">
        <f t="shared" si="30"/>
        <v>0</v>
      </c>
      <c r="AE57" s="11">
        <f t="shared" si="13"/>
        <v>0</v>
      </c>
      <c r="AF57" s="11">
        <f t="shared" si="14"/>
        <v>0</v>
      </c>
      <c r="AG57" s="11">
        <f t="shared" si="21"/>
        <v>0</v>
      </c>
      <c r="AH57" s="81">
        <f t="shared" si="34"/>
        <v>0</v>
      </c>
      <c r="AI57" s="81">
        <f t="shared" si="35"/>
        <v>0</v>
      </c>
      <c r="AJ57" s="82">
        <f t="shared" si="31"/>
        <v>0</v>
      </c>
      <c r="AK57" s="118">
        <f t="shared" si="22"/>
        <v>0</v>
      </c>
      <c r="AL57" s="118">
        <f t="shared" si="23"/>
        <v>0</v>
      </c>
      <c r="AM57" s="120">
        <f>AK57*InputData!U57</f>
        <v>0</v>
      </c>
      <c r="AN57" s="123">
        <v>0</v>
      </c>
      <c r="AO57" s="1026">
        <f>C57*(1-Q57)*LifeTable!G57</f>
        <v>0</v>
      </c>
      <c r="AP57" s="1027">
        <f>R57*LifeTable!G57</f>
        <v>0</v>
      </c>
      <c r="AQ57" s="1026">
        <f>T57*(1-AH57)*LifeTable!P57</f>
        <v>0</v>
      </c>
      <c r="AR57" s="708">
        <f>AI57*LifeTable!P57</f>
        <v>0</v>
      </c>
      <c r="AS57" s="1028">
        <f>(AQ57-AO57)*EXP(-InputData!$BT$6*(B57-InputData!$B$1))</f>
        <v>0</v>
      </c>
      <c r="AT57" s="58">
        <f>(AR57-AP57)*EXP(-InputData!$BT$6*(B57-InputData!$B$1))</f>
        <v>0</v>
      </c>
      <c r="AU57">
        <v>52</v>
      </c>
    </row>
    <row r="58" spans="1:47">
      <c r="A58" t="s">
        <v>13</v>
      </c>
      <c r="B58">
        <f t="shared" si="24"/>
        <v>150</v>
      </c>
      <c r="C58" s="80">
        <f>InputData!S58*InputData!CA58</f>
        <v>0</v>
      </c>
      <c r="D58" s="81">
        <v>0</v>
      </c>
      <c r="E58" s="13">
        <f>InputData!T58*InputData!CF58</f>
        <v>0</v>
      </c>
      <c r="F58" s="81">
        <v>0</v>
      </c>
      <c r="G58" s="82">
        <f t="shared" si="0"/>
        <v>0</v>
      </c>
      <c r="H58" s="81">
        <f t="shared" si="17"/>
        <v>0</v>
      </c>
      <c r="I58" s="81">
        <f t="shared" si="1"/>
        <v>1</v>
      </c>
      <c r="J58" s="81">
        <f t="shared" si="2"/>
        <v>1</v>
      </c>
      <c r="K58" s="82">
        <f t="shared" si="25"/>
        <v>0</v>
      </c>
      <c r="L58" s="11">
        <f t="shared" si="26"/>
        <v>0</v>
      </c>
      <c r="M58" s="81">
        <f t="shared" si="27"/>
        <v>0</v>
      </c>
      <c r="N58" s="11">
        <f t="shared" si="3"/>
        <v>0</v>
      </c>
      <c r="O58" s="11">
        <f t="shared" si="4"/>
        <v>0</v>
      </c>
      <c r="P58" s="11">
        <f t="shared" si="18"/>
        <v>0</v>
      </c>
      <c r="Q58" s="81">
        <f t="shared" si="32"/>
        <v>0</v>
      </c>
      <c r="R58" s="90">
        <f t="shared" si="33"/>
        <v>0</v>
      </c>
      <c r="S58" s="499">
        <f>(Exposure!BJ59-1)*InputData!CH58+1</f>
        <v>1</v>
      </c>
      <c r="T58" s="89">
        <f t="shared" si="19"/>
        <v>0</v>
      </c>
      <c r="U58" s="10">
        <f t="shared" si="7"/>
        <v>0</v>
      </c>
      <c r="V58" s="10">
        <f t="shared" si="8"/>
        <v>0</v>
      </c>
      <c r="W58" s="91">
        <f t="shared" si="9"/>
        <v>0</v>
      </c>
      <c r="X58" s="81">
        <f t="shared" si="10"/>
        <v>0</v>
      </c>
      <c r="Y58" s="81">
        <f t="shared" si="20"/>
        <v>0</v>
      </c>
      <c r="Z58" s="81">
        <f t="shared" si="11"/>
        <v>1</v>
      </c>
      <c r="AA58" s="81">
        <f t="shared" si="12"/>
        <v>1</v>
      </c>
      <c r="AB58" s="82">
        <f t="shared" si="28"/>
        <v>0</v>
      </c>
      <c r="AC58" s="11">
        <f t="shared" si="29"/>
        <v>0</v>
      </c>
      <c r="AD58" s="81">
        <f t="shared" si="30"/>
        <v>0</v>
      </c>
      <c r="AE58" s="11">
        <f t="shared" si="13"/>
        <v>0</v>
      </c>
      <c r="AF58" s="11">
        <f t="shared" si="14"/>
        <v>0</v>
      </c>
      <c r="AG58" s="11">
        <f t="shared" si="21"/>
        <v>0</v>
      </c>
      <c r="AH58" s="81">
        <f t="shared" si="34"/>
        <v>0</v>
      </c>
      <c r="AI58" s="81">
        <f t="shared" si="35"/>
        <v>0</v>
      </c>
      <c r="AJ58" s="82">
        <f t="shared" si="31"/>
        <v>0</v>
      </c>
      <c r="AK58" s="118">
        <f t="shared" si="22"/>
        <v>0</v>
      </c>
      <c r="AL58" s="118">
        <f t="shared" si="23"/>
        <v>0</v>
      </c>
      <c r="AM58" s="120">
        <f>AK58*InputData!U58</f>
        <v>0</v>
      </c>
      <c r="AN58" s="123">
        <v>0</v>
      </c>
      <c r="AO58" s="1026">
        <f>C58*(1-Q58)*LifeTable!G58</f>
        <v>0</v>
      </c>
      <c r="AP58" s="1027">
        <f>R58*LifeTable!G58</f>
        <v>0</v>
      </c>
      <c r="AQ58" s="1026">
        <f>T58*(1-AH58)*LifeTable!P58</f>
        <v>0</v>
      </c>
      <c r="AR58" s="708">
        <f>AI58*LifeTable!P58</f>
        <v>0</v>
      </c>
      <c r="AS58" s="1028">
        <f>(AQ58-AO58)*EXP(-InputData!$BT$6*(B58-InputData!$B$1))</f>
        <v>0</v>
      </c>
      <c r="AT58" s="58">
        <f>(AR58-AP58)*EXP(-InputData!$BT$6*(B58-InputData!$B$1))</f>
        <v>0</v>
      </c>
      <c r="AU58">
        <v>53</v>
      </c>
    </row>
    <row r="59" spans="1:47">
      <c r="A59" t="s">
        <v>13</v>
      </c>
      <c r="B59">
        <f t="shared" si="24"/>
        <v>151</v>
      </c>
      <c r="C59" s="80">
        <f>InputData!S59*InputData!CA59</f>
        <v>0</v>
      </c>
      <c r="D59" s="81">
        <v>0</v>
      </c>
      <c r="E59" s="13">
        <f>InputData!T59*InputData!CF59</f>
        <v>0</v>
      </c>
      <c r="F59" s="81">
        <v>0</v>
      </c>
      <c r="G59" s="82">
        <f t="shared" si="0"/>
        <v>0</v>
      </c>
      <c r="H59" s="81">
        <f t="shared" si="17"/>
        <v>0</v>
      </c>
      <c r="I59" s="81">
        <f t="shared" si="1"/>
        <v>1</v>
      </c>
      <c r="J59" s="81">
        <f t="shared" si="2"/>
        <v>1</v>
      </c>
      <c r="K59" s="82">
        <f t="shared" si="25"/>
        <v>0</v>
      </c>
      <c r="L59" s="11">
        <f t="shared" si="26"/>
        <v>0</v>
      </c>
      <c r="M59" s="81">
        <f t="shared" si="27"/>
        <v>0</v>
      </c>
      <c r="N59" s="11">
        <f t="shared" si="3"/>
        <v>0</v>
      </c>
      <c r="O59" s="11">
        <f t="shared" si="4"/>
        <v>0</v>
      </c>
      <c r="P59" s="11">
        <f t="shared" si="18"/>
        <v>0</v>
      </c>
      <c r="Q59" s="81">
        <f t="shared" si="32"/>
        <v>0</v>
      </c>
      <c r="R59" s="90">
        <f t="shared" si="33"/>
        <v>0</v>
      </c>
      <c r="S59" s="499">
        <f>(Exposure!BJ60-1)*InputData!CH59+1</f>
        <v>1</v>
      </c>
      <c r="T59" s="89">
        <f t="shared" si="19"/>
        <v>0</v>
      </c>
      <c r="U59" s="10">
        <f t="shared" si="7"/>
        <v>0</v>
      </c>
      <c r="V59" s="10">
        <f t="shared" si="8"/>
        <v>0</v>
      </c>
      <c r="W59" s="91">
        <f t="shared" si="9"/>
        <v>0</v>
      </c>
      <c r="X59" s="81">
        <f t="shared" si="10"/>
        <v>0</v>
      </c>
      <c r="Y59" s="81">
        <f t="shared" si="20"/>
        <v>0</v>
      </c>
      <c r="Z59" s="81">
        <f t="shared" si="11"/>
        <v>1</v>
      </c>
      <c r="AA59" s="81">
        <f t="shared" si="12"/>
        <v>1</v>
      </c>
      <c r="AB59" s="82">
        <f t="shared" si="28"/>
        <v>0</v>
      </c>
      <c r="AC59" s="11">
        <f t="shared" si="29"/>
        <v>0</v>
      </c>
      <c r="AD59" s="81">
        <f t="shared" si="30"/>
        <v>0</v>
      </c>
      <c r="AE59" s="11">
        <f t="shared" si="13"/>
        <v>0</v>
      </c>
      <c r="AF59" s="11">
        <f t="shared" si="14"/>
        <v>0</v>
      </c>
      <c r="AG59" s="11">
        <f t="shared" si="21"/>
        <v>0</v>
      </c>
      <c r="AH59" s="81">
        <f t="shared" si="34"/>
        <v>0</v>
      </c>
      <c r="AI59" s="81">
        <f t="shared" si="35"/>
        <v>0</v>
      </c>
      <c r="AJ59" s="82">
        <f t="shared" si="31"/>
        <v>0</v>
      </c>
      <c r="AK59" s="118">
        <f t="shared" si="22"/>
        <v>0</v>
      </c>
      <c r="AL59" s="118">
        <f t="shared" si="23"/>
        <v>0</v>
      </c>
      <c r="AM59" s="120">
        <f>AK59*InputData!U59</f>
        <v>0</v>
      </c>
      <c r="AN59" s="123">
        <v>0</v>
      </c>
      <c r="AO59" s="1026">
        <f>C59*(1-Q59)*LifeTable!G59</f>
        <v>0</v>
      </c>
      <c r="AP59" s="1027">
        <f>R59*LifeTable!G59</f>
        <v>0</v>
      </c>
      <c r="AQ59" s="1026">
        <f>T59*(1-AH59)*LifeTable!P59</f>
        <v>0</v>
      </c>
      <c r="AR59" s="708">
        <f>AI59*LifeTable!P59</f>
        <v>0</v>
      </c>
      <c r="AS59" s="1028">
        <f>(AQ59-AO59)*EXP(-InputData!$BT$6*(B59-InputData!$B$1))</f>
        <v>0</v>
      </c>
      <c r="AT59" s="58">
        <f>(AR59-AP59)*EXP(-InputData!$BT$6*(B59-InputData!$B$1))</f>
        <v>0</v>
      </c>
      <c r="AU59">
        <v>54</v>
      </c>
    </row>
    <row r="60" spans="1:47">
      <c r="A60" t="s">
        <v>13</v>
      </c>
      <c r="B60">
        <f t="shared" si="24"/>
        <v>152</v>
      </c>
      <c r="C60" s="80">
        <f>InputData!S60*InputData!CA60</f>
        <v>0</v>
      </c>
      <c r="D60" s="81">
        <v>0</v>
      </c>
      <c r="E60" s="13">
        <f>InputData!T60*InputData!CF60</f>
        <v>0</v>
      </c>
      <c r="F60" s="81">
        <v>0</v>
      </c>
      <c r="G60" s="82">
        <f t="shared" si="0"/>
        <v>0</v>
      </c>
      <c r="H60" s="81">
        <f t="shared" si="17"/>
        <v>0</v>
      </c>
      <c r="I60" s="81">
        <f t="shared" si="1"/>
        <v>1</v>
      </c>
      <c r="J60" s="81">
        <f t="shared" si="2"/>
        <v>1</v>
      </c>
      <c r="K60" s="82">
        <f t="shared" si="25"/>
        <v>0</v>
      </c>
      <c r="L60" s="11">
        <f t="shared" si="26"/>
        <v>0</v>
      </c>
      <c r="M60" s="81">
        <f t="shared" si="27"/>
        <v>0</v>
      </c>
      <c r="N60" s="11">
        <f t="shared" si="3"/>
        <v>0</v>
      </c>
      <c r="O60" s="11">
        <f t="shared" si="4"/>
        <v>0</v>
      </c>
      <c r="P60" s="11">
        <f t="shared" si="18"/>
        <v>0</v>
      </c>
      <c r="Q60" s="81">
        <f t="shared" si="32"/>
        <v>0</v>
      </c>
      <c r="R60" s="90">
        <f t="shared" si="33"/>
        <v>0</v>
      </c>
      <c r="S60" s="499">
        <f>(Exposure!BJ61-1)*InputData!CH60+1</f>
        <v>1</v>
      </c>
      <c r="T60" s="89">
        <f t="shared" si="19"/>
        <v>0</v>
      </c>
      <c r="U60" s="10">
        <f t="shared" si="7"/>
        <v>0</v>
      </c>
      <c r="V60" s="10">
        <f t="shared" si="8"/>
        <v>0</v>
      </c>
      <c r="W60" s="91">
        <f t="shared" si="9"/>
        <v>0</v>
      </c>
      <c r="X60" s="81">
        <f t="shared" si="10"/>
        <v>0</v>
      </c>
      <c r="Y60" s="81">
        <f t="shared" si="20"/>
        <v>0</v>
      </c>
      <c r="Z60" s="81">
        <f t="shared" si="11"/>
        <v>1</v>
      </c>
      <c r="AA60" s="81">
        <f t="shared" si="12"/>
        <v>1</v>
      </c>
      <c r="AB60" s="82">
        <f t="shared" si="28"/>
        <v>0</v>
      </c>
      <c r="AC60" s="11">
        <f t="shared" si="29"/>
        <v>0</v>
      </c>
      <c r="AD60" s="81">
        <f t="shared" si="30"/>
        <v>0</v>
      </c>
      <c r="AE60" s="11">
        <f t="shared" si="13"/>
        <v>0</v>
      </c>
      <c r="AF60" s="11">
        <f t="shared" si="14"/>
        <v>0</v>
      </c>
      <c r="AG60" s="11">
        <f t="shared" si="21"/>
        <v>0</v>
      </c>
      <c r="AH60" s="81">
        <f t="shared" si="34"/>
        <v>0</v>
      </c>
      <c r="AI60" s="81">
        <f t="shared" si="35"/>
        <v>0</v>
      </c>
      <c r="AJ60" s="82">
        <f t="shared" si="31"/>
        <v>0</v>
      </c>
      <c r="AK60" s="118">
        <f t="shared" si="22"/>
        <v>0</v>
      </c>
      <c r="AL60" s="118">
        <f t="shared" si="23"/>
        <v>0</v>
      </c>
      <c r="AM60" s="120">
        <f>AK60*InputData!U60</f>
        <v>0</v>
      </c>
      <c r="AN60" s="123">
        <v>0</v>
      </c>
      <c r="AO60" s="1026">
        <f>C60*(1-Q60)*LifeTable!G60</f>
        <v>0</v>
      </c>
      <c r="AP60" s="1027">
        <f>R60*LifeTable!G60</f>
        <v>0</v>
      </c>
      <c r="AQ60" s="1026">
        <f>T60*(1-AH60)*LifeTable!P60</f>
        <v>0</v>
      </c>
      <c r="AR60" s="708">
        <f>AI60*LifeTable!P60</f>
        <v>0</v>
      </c>
      <c r="AS60" s="1028">
        <f>(AQ60-AO60)*EXP(-InputData!$BT$6*(B60-InputData!$B$1))</f>
        <v>0</v>
      </c>
      <c r="AT60" s="58">
        <f>(AR60-AP60)*EXP(-InputData!$BT$6*(B60-InputData!$B$1))</f>
        <v>0</v>
      </c>
      <c r="AU60">
        <v>55</v>
      </c>
    </row>
    <row r="61" spans="1:47">
      <c r="A61" t="s">
        <v>13</v>
      </c>
      <c r="B61">
        <f t="shared" si="24"/>
        <v>153</v>
      </c>
      <c r="C61" s="80">
        <f>InputData!S61*InputData!CA61</f>
        <v>0</v>
      </c>
      <c r="D61" s="81">
        <v>0</v>
      </c>
      <c r="E61" s="13">
        <f>InputData!T61*InputData!CF61</f>
        <v>0</v>
      </c>
      <c r="F61" s="81">
        <v>0</v>
      </c>
      <c r="G61" s="82">
        <f t="shared" si="0"/>
        <v>0</v>
      </c>
      <c r="H61" s="81">
        <f t="shared" si="17"/>
        <v>0</v>
      </c>
      <c r="I61" s="81">
        <f t="shared" si="1"/>
        <v>1</v>
      </c>
      <c r="J61" s="81">
        <f t="shared" si="2"/>
        <v>1</v>
      </c>
      <c r="K61" s="82">
        <f t="shared" si="25"/>
        <v>0</v>
      </c>
      <c r="L61" s="11">
        <f t="shared" si="26"/>
        <v>0</v>
      </c>
      <c r="M61" s="81">
        <f t="shared" si="27"/>
        <v>0</v>
      </c>
      <c r="N61" s="11">
        <f t="shared" si="3"/>
        <v>0</v>
      </c>
      <c r="O61" s="11">
        <f t="shared" si="4"/>
        <v>0</v>
      </c>
      <c r="P61" s="11">
        <f t="shared" si="18"/>
        <v>0</v>
      </c>
      <c r="Q61" s="81">
        <f t="shared" si="32"/>
        <v>0</v>
      </c>
      <c r="R61" s="90">
        <f t="shared" si="33"/>
        <v>0</v>
      </c>
      <c r="S61" s="499">
        <f>(Exposure!BJ62-1)*InputData!CH61+1</f>
        <v>1</v>
      </c>
      <c r="T61" s="89">
        <f t="shared" si="19"/>
        <v>0</v>
      </c>
      <c r="U61" s="10">
        <f t="shared" si="7"/>
        <v>0</v>
      </c>
      <c r="V61" s="10">
        <f t="shared" si="8"/>
        <v>0</v>
      </c>
      <c r="W61" s="91">
        <f t="shared" si="9"/>
        <v>0</v>
      </c>
      <c r="X61" s="81">
        <f t="shared" si="10"/>
        <v>0</v>
      </c>
      <c r="Y61" s="81">
        <f t="shared" si="20"/>
        <v>0</v>
      </c>
      <c r="Z61" s="81">
        <f t="shared" si="11"/>
        <v>1</v>
      </c>
      <c r="AA61" s="81">
        <f t="shared" si="12"/>
        <v>1</v>
      </c>
      <c r="AB61" s="82">
        <f t="shared" si="28"/>
        <v>0</v>
      </c>
      <c r="AC61" s="11">
        <f t="shared" si="29"/>
        <v>0</v>
      </c>
      <c r="AD61" s="81">
        <f t="shared" si="30"/>
        <v>0</v>
      </c>
      <c r="AE61" s="11">
        <f t="shared" si="13"/>
        <v>0</v>
      </c>
      <c r="AF61" s="11">
        <f t="shared" si="14"/>
        <v>0</v>
      </c>
      <c r="AG61" s="11">
        <f t="shared" si="21"/>
        <v>0</v>
      </c>
      <c r="AH61" s="81">
        <f t="shared" si="34"/>
        <v>0</v>
      </c>
      <c r="AI61" s="81">
        <f t="shared" si="35"/>
        <v>0</v>
      </c>
      <c r="AJ61" s="82">
        <f t="shared" si="31"/>
        <v>0</v>
      </c>
      <c r="AK61" s="118">
        <f t="shared" si="22"/>
        <v>0</v>
      </c>
      <c r="AL61" s="118">
        <f t="shared" si="23"/>
        <v>0</v>
      </c>
      <c r="AM61" s="120">
        <f>AK61*InputData!U61</f>
        <v>0</v>
      </c>
      <c r="AN61" s="123">
        <v>0</v>
      </c>
      <c r="AO61" s="1026">
        <f>C61*(1-Q61)*LifeTable!G61</f>
        <v>0</v>
      </c>
      <c r="AP61" s="1027">
        <f>R61*LifeTable!G61</f>
        <v>0</v>
      </c>
      <c r="AQ61" s="1026">
        <f>T61*(1-AH61)*LifeTable!P61</f>
        <v>0</v>
      </c>
      <c r="AR61" s="708">
        <f>AI61*LifeTable!P61</f>
        <v>0</v>
      </c>
      <c r="AS61" s="1028">
        <f>(AQ61-AO61)*EXP(-InputData!$BT$6*(B61-InputData!$B$1))</f>
        <v>0</v>
      </c>
      <c r="AT61" s="58">
        <f>(AR61-AP61)*EXP(-InputData!$BT$6*(B61-InputData!$B$1))</f>
        <v>0</v>
      </c>
      <c r="AU61">
        <v>56</v>
      </c>
    </row>
    <row r="62" spans="1:47">
      <c r="A62" t="s">
        <v>13</v>
      </c>
      <c r="B62">
        <f t="shared" si="24"/>
        <v>154</v>
      </c>
      <c r="C62" s="80">
        <f>InputData!S62*InputData!CA62</f>
        <v>0</v>
      </c>
      <c r="D62" s="81">
        <v>0</v>
      </c>
      <c r="E62" s="13">
        <f>InputData!T62*InputData!CF62</f>
        <v>0</v>
      </c>
      <c r="F62" s="81">
        <v>0</v>
      </c>
      <c r="G62" s="82">
        <f t="shared" si="0"/>
        <v>0</v>
      </c>
      <c r="H62" s="81">
        <f t="shared" si="17"/>
        <v>0</v>
      </c>
      <c r="I62" s="81">
        <f t="shared" si="1"/>
        <v>1</v>
      </c>
      <c r="J62" s="81">
        <f t="shared" si="2"/>
        <v>1</v>
      </c>
      <c r="K62" s="82">
        <f t="shared" si="25"/>
        <v>0</v>
      </c>
      <c r="L62" s="11">
        <f t="shared" si="26"/>
        <v>0</v>
      </c>
      <c r="M62" s="81">
        <f t="shared" si="27"/>
        <v>0</v>
      </c>
      <c r="N62" s="11">
        <f t="shared" si="3"/>
        <v>0</v>
      </c>
      <c r="O62" s="11">
        <f t="shared" si="4"/>
        <v>0</v>
      </c>
      <c r="P62" s="11">
        <f t="shared" si="18"/>
        <v>0</v>
      </c>
      <c r="Q62" s="81">
        <f t="shared" si="32"/>
        <v>0</v>
      </c>
      <c r="R62" s="90">
        <f t="shared" si="33"/>
        <v>0</v>
      </c>
      <c r="S62" s="499">
        <f>(Exposure!BJ63-1)*InputData!CH62+1</f>
        <v>1</v>
      </c>
      <c r="T62" s="89">
        <f t="shared" si="19"/>
        <v>0</v>
      </c>
      <c r="U62" s="10">
        <f t="shared" si="7"/>
        <v>0</v>
      </c>
      <c r="V62" s="10">
        <f t="shared" si="8"/>
        <v>0</v>
      </c>
      <c r="W62" s="91">
        <f t="shared" si="9"/>
        <v>0</v>
      </c>
      <c r="X62" s="81">
        <f t="shared" si="10"/>
        <v>0</v>
      </c>
      <c r="Y62" s="81">
        <f t="shared" si="20"/>
        <v>0</v>
      </c>
      <c r="Z62" s="81">
        <f t="shared" si="11"/>
        <v>1</v>
      </c>
      <c r="AA62" s="81">
        <f t="shared" si="12"/>
        <v>1</v>
      </c>
      <c r="AB62" s="82">
        <f t="shared" si="28"/>
        <v>0</v>
      </c>
      <c r="AC62" s="11">
        <f t="shared" si="29"/>
        <v>0</v>
      </c>
      <c r="AD62" s="81">
        <f t="shared" si="30"/>
        <v>0</v>
      </c>
      <c r="AE62" s="11">
        <f t="shared" si="13"/>
        <v>0</v>
      </c>
      <c r="AF62" s="11">
        <f t="shared" si="14"/>
        <v>0</v>
      </c>
      <c r="AG62" s="11">
        <f t="shared" si="21"/>
        <v>0</v>
      </c>
      <c r="AH62" s="81">
        <f t="shared" si="34"/>
        <v>0</v>
      </c>
      <c r="AI62" s="81">
        <f t="shared" si="35"/>
        <v>0</v>
      </c>
      <c r="AJ62" s="82">
        <f t="shared" si="31"/>
        <v>0</v>
      </c>
      <c r="AK62" s="118">
        <f t="shared" si="22"/>
        <v>0</v>
      </c>
      <c r="AL62" s="118">
        <f t="shared" si="23"/>
        <v>0</v>
      </c>
      <c r="AM62" s="120">
        <f>AK62*InputData!U62</f>
        <v>0</v>
      </c>
      <c r="AN62" s="123">
        <v>0</v>
      </c>
      <c r="AO62" s="1026">
        <f>C62*(1-Q62)*LifeTable!G62</f>
        <v>0</v>
      </c>
      <c r="AP62" s="1027">
        <f>R62*LifeTable!G62</f>
        <v>0</v>
      </c>
      <c r="AQ62" s="1026">
        <f>T62*(1-AH62)*LifeTable!P62</f>
        <v>0</v>
      </c>
      <c r="AR62" s="708">
        <f>AI62*LifeTable!P62</f>
        <v>0</v>
      </c>
      <c r="AS62" s="1028">
        <f>(AQ62-AO62)*EXP(-InputData!$BT$6*(B62-InputData!$B$1))</f>
        <v>0</v>
      </c>
      <c r="AT62" s="58">
        <f>(AR62-AP62)*EXP(-InputData!$BT$6*(B62-InputData!$B$1))</f>
        <v>0</v>
      </c>
      <c r="AU62">
        <v>57</v>
      </c>
    </row>
    <row r="63" spans="1:47">
      <c r="A63" t="s">
        <v>13</v>
      </c>
      <c r="B63">
        <f t="shared" si="24"/>
        <v>155</v>
      </c>
      <c r="C63" s="80">
        <f>InputData!S63*InputData!CA63</f>
        <v>0</v>
      </c>
      <c r="D63" s="81">
        <v>0</v>
      </c>
      <c r="E63" s="13">
        <f>InputData!T63*InputData!CF63</f>
        <v>0</v>
      </c>
      <c r="F63" s="81">
        <v>0</v>
      </c>
      <c r="G63" s="82">
        <f t="shared" si="0"/>
        <v>0</v>
      </c>
      <c r="H63" s="81">
        <f t="shared" si="17"/>
        <v>0</v>
      </c>
      <c r="I63" s="81">
        <f t="shared" si="1"/>
        <v>1</v>
      </c>
      <c r="J63" s="81">
        <f t="shared" si="2"/>
        <v>1</v>
      </c>
      <c r="K63" s="82">
        <f t="shared" si="25"/>
        <v>0</v>
      </c>
      <c r="L63" s="11">
        <f t="shared" si="26"/>
        <v>0</v>
      </c>
      <c r="M63" s="81">
        <f t="shared" si="27"/>
        <v>0</v>
      </c>
      <c r="N63" s="11">
        <f t="shared" si="3"/>
        <v>0</v>
      </c>
      <c r="O63" s="11">
        <f t="shared" si="4"/>
        <v>0</v>
      </c>
      <c r="P63" s="11">
        <f t="shared" si="18"/>
        <v>0</v>
      </c>
      <c r="Q63" s="81">
        <f t="shared" si="32"/>
        <v>0</v>
      </c>
      <c r="R63" s="90">
        <f t="shared" si="33"/>
        <v>0</v>
      </c>
      <c r="S63" s="499">
        <f>(Exposure!BJ64-1)*InputData!CH63+1</f>
        <v>1</v>
      </c>
      <c r="T63" s="89">
        <f t="shared" si="19"/>
        <v>0</v>
      </c>
      <c r="U63" s="10">
        <f t="shared" si="7"/>
        <v>0</v>
      </c>
      <c r="V63" s="10">
        <f t="shared" si="8"/>
        <v>0</v>
      </c>
      <c r="W63" s="91">
        <f t="shared" si="9"/>
        <v>0</v>
      </c>
      <c r="X63" s="81">
        <f t="shared" si="10"/>
        <v>0</v>
      </c>
      <c r="Y63" s="81">
        <f t="shared" si="20"/>
        <v>0</v>
      </c>
      <c r="Z63" s="81">
        <f t="shared" si="11"/>
        <v>1</v>
      </c>
      <c r="AA63" s="81">
        <f t="shared" si="12"/>
        <v>1</v>
      </c>
      <c r="AB63" s="82">
        <f t="shared" si="28"/>
        <v>0</v>
      </c>
      <c r="AC63" s="11">
        <f t="shared" si="29"/>
        <v>0</v>
      </c>
      <c r="AD63" s="81">
        <f t="shared" si="30"/>
        <v>0</v>
      </c>
      <c r="AE63" s="11">
        <f t="shared" si="13"/>
        <v>0</v>
      </c>
      <c r="AF63" s="11">
        <f t="shared" si="14"/>
        <v>0</v>
      </c>
      <c r="AG63" s="11">
        <f t="shared" si="21"/>
        <v>0</v>
      </c>
      <c r="AH63" s="81">
        <f t="shared" si="34"/>
        <v>0</v>
      </c>
      <c r="AI63" s="81">
        <f t="shared" si="35"/>
        <v>0</v>
      </c>
      <c r="AJ63" s="82">
        <f t="shared" si="31"/>
        <v>0</v>
      </c>
      <c r="AK63" s="118">
        <f t="shared" si="22"/>
        <v>0</v>
      </c>
      <c r="AL63" s="118">
        <f t="shared" si="23"/>
        <v>0</v>
      </c>
      <c r="AM63" s="120">
        <f>AK63*InputData!U63</f>
        <v>0</v>
      </c>
      <c r="AN63" s="123">
        <v>0</v>
      </c>
      <c r="AO63" s="1026">
        <f>C63*(1-Q63)*LifeTable!G63</f>
        <v>0</v>
      </c>
      <c r="AP63" s="1027">
        <f>R63*LifeTable!G63</f>
        <v>0</v>
      </c>
      <c r="AQ63" s="1026">
        <f>T63*(1-AH63)*LifeTable!P63</f>
        <v>0</v>
      </c>
      <c r="AR63" s="708">
        <f>AI63*LifeTable!P63</f>
        <v>0</v>
      </c>
      <c r="AS63" s="1028">
        <f>(AQ63-AO63)*EXP(-InputData!$BT$6*(B63-InputData!$B$1))</f>
        <v>0</v>
      </c>
      <c r="AT63" s="58">
        <f>(AR63-AP63)*EXP(-InputData!$BT$6*(B63-InputData!$B$1))</f>
        <v>0</v>
      </c>
      <c r="AU63">
        <v>58</v>
      </c>
    </row>
    <row r="64" spans="1:47">
      <c r="A64" t="s">
        <v>13</v>
      </c>
      <c r="B64">
        <f t="shared" si="24"/>
        <v>156</v>
      </c>
      <c r="C64" s="80">
        <f>InputData!S64*InputData!CA64</f>
        <v>0</v>
      </c>
      <c r="D64" s="81">
        <v>0</v>
      </c>
      <c r="E64" s="13">
        <f>InputData!T64*InputData!CF64</f>
        <v>0</v>
      </c>
      <c r="F64" s="81">
        <v>0</v>
      </c>
      <c r="G64" s="82">
        <f t="shared" si="0"/>
        <v>0</v>
      </c>
      <c r="H64" s="81">
        <f t="shared" si="17"/>
        <v>0</v>
      </c>
      <c r="I64" s="81">
        <f t="shared" si="1"/>
        <v>1</v>
      </c>
      <c r="J64" s="81">
        <f t="shared" si="2"/>
        <v>1</v>
      </c>
      <c r="K64" s="82">
        <f t="shared" si="25"/>
        <v>0</v>
      </c>
      <c r="L64" s="11">
        <f t="shared" si="26"/>
        <v>0</v>
      </c>
      <c r="M64" s="81">
        <f t="shared" si="27"/>
        <v>0</v>
      </c>
      <c r="N64" s="11">
        <f t="shared" si="3"/>
        <v>0</v>
      </c>
      <c r="O64" s="11">
        <f t="shared" si="4"/>
        <v>0</v>
      </c>
      <c r="P64" s="11">
        <f t="shared" si="18"/>
        <v>0</v>
      </c>
      <c r="Q64" s="81">
        <f t="shared" si="32"/>
        <v>0</v>
      </c>
      <c r="R64" s="90">
        <f t="shared" si="33"/>
        <v>0</v>
      </c>
      <c r="S64" s="499">
        <f>(Exposure!BJ65-1)*InputData!CH64+1</f>
        <v>1</v>
      </c>
      <c r="T64" s="89">
        <f t="shared" si="19"/>
        <v>0</v>
      </c>
      <c r="U64" s="10">
        <f t="shared" si="7"/>
        <v>0</v>
      </c>
      <c r="V64" s="10">
        <f t="shared" si="8"/>
        <v>0</v>
      </c>
      <c r="W64" s="91">
        <f t="shared" si="9"/>
        <v>0</v>
      </c>
      <c r="X64" s="81">
        <f t="shared" si="10"/>
        <v>0</v>
      </c>
      <c r="Y64" s="81">
        <f t="shared" si="20"/>
        <v>0</v>
      </c>
      <c r="Z64" s="81">
        <f t="shared" si="11"/>
        <v>1</v>
      </c>
      <c r="AA64" s="81">
        <f t="shared" si="12"/>
        <v>1</v>
      </c>
      <c r="AB64" s="82">
        <f t="shared" si="28"/>
        <v>0</v>
      </c>
      <c r="AC64" s="11">
        <f t="shared" si="29"/>
        <v>0</v>
      </c>
      <c r="AD64" s="81">
        <f t="shared" si="30"/>
        <v>0</v>
      </c>
      <c r="AE64" s="11">
        <f t="shared" si="13"/>
        <v>0</v>
      </c>
      <c r="AF64" s="11">
        <f t="shared" si="14"/>
        <v>0</v>
      </c>
      <c r="AG64" s="11">
        <f t="shared" si="21"/>
        <v>0</v>
      </c>
      <c r="AH64" s="81">
        <f t="shared" si="34"/>
        <v>0</v>
      </c>
      <c r="AI64" s="81">
        <f t="shared" si="35"/>
        <v>0</v>
      </c>
      <c r="AJ64" s="82">
        <f t="shared" si="31"/>
        <v>0</v>
      </c>
      <c r="AK64" s="118">
        <f t="shared" si="22"/>
        <v>0</v>
      </c>
      <c r="AL64" s="118">
        <f t="shared" si="23"/>
        <v>0</v>
      </c>
      <c r="AM64" s="120">
        <f>AK64*InputData!U64</f>
        <v>0</v>
      </c>
      <c r="AN64" s="123">
        <v>0</v>
      </c>
      <c r="AO64" s="1026">
        <f>C64*(1-Q64)*LifeTable!G64</f>
        <v>0</v>
      </c>
      <c r="AP64" s="1027">
        <f>R64*LifeTable!G64</f>
        <v>0</v>
      </c>
      <c r="AQ64" s="1026">
        <f>T64*(1-AH64)*LifeTable!P64</f>
        <v>0</v>
      </c>
      <c r="AR64" s="708">
        <f>AI64*LifeTable!P64</f>
        <v>0</v>
      </c>
      <c r="AS64" s="1028">
        <f>(AQ64-AO64)*EXP(-InputData!$BT$6*(B64-InputData!$B$1))</f>
        <v>0</v>
      </c>
      <c r="AT64" s="58">
        <f>(AR64-AP64)*EXP(-InputData!$BT$6*(B64-InputData!$B$1))</f>
        <v>0</v>
      </c>
      <c r="AU64">
        <v>59</v>
      </c>
    </row>
    <row r="65" spans="1:47">
      <c r="A65" t="s">
        <v>13</v>
      </c>
      <c r="B65">
        <f t="shared" si="24"/>
        <v>157</v>
      </c>
      <c r="C65" s="80">
        <f>InputData!S65*InputData!CA65</f>
        <v>0</v>
      </c>
      <c r="D65" s="81">
        <v>0</v>
      </c>
      <c r="E65" s="13">
        <f>InputData!T65*InputData!CF65</f>
        <v>0</v>
      </c>
      <c r="F65" s="81">
        <v>0</v>
      </c>
      <c r="G65" s="82">
        <f t="shared" si="0"/>
        <v>0</v>
      </c>
      <c r="H65" s="81">
        <f t="shared" si="17"/>
        <v>0</v>
      </c>
      <c r="I65" s="81">
        <f t="shared" si="1"/>
        <v>1</v>
      </c>
      <c r="J65" s="81">
        <f t="shared" si="2"/>
        <v>1</v>
      </c>
      <c r="K65" s="82">
        <f t="shared" si="25"/>
        <v>0</v>
      </c>
      <c r="L65" s="11">
        <f t="shared" si="26"/>
        <v>0</v>
      </c>
      <c r="M65" s="81">
        <f t="shared" si="27"/>
        <v>0</v>
      </c>
      <c r="N65" s="11">
        <f t="shared" si="3"/>
        <v>0</v>
      </c>
      <c r="O65" s="11">
        <f t="shared" si="4"/>
        <v>0</v>
      </c>
      <c r="P65" s="11">
        <f t="shared" si="18"/>
        <v>0</v>
      </c>
      <c r="Q65" s="81">
        <f t="shared" si="32"/>
        <v>0</v>
      </c>
      <c r="R65" s="90">
        <f t="shared" si="33"/>
        <v>0</v>
      </c>
      <c r="S65" s="499">
        <f>(Exposure!BJ66-1)*InputData!CH65+1</f>
        <v>1</v>
      </c>
      <c r="T65" s="89">
        <f t="shared" si="19"/>
        <v>0</v>
      </c>
      <c r="U65" s="10">
        <f t="shared" si="7"/>
        <v>0</v>
      </c>
      <c r="V65" s="10">
        <f t="shared" si="8"/>
        <v>0</v>
      </c>
      <c r="W65" s="91">
        <f t="shared" si="9"/>
        <v>0</v>
      </c>
      <c r="X65" s="81">
        <f t="shared" si="10"/>
        <v>0</v>
      </c>
      <c r="Y65" s="81">
        <f t="shared" si="20"/>
        <v>0</v>
      </c>
      <c r="Z65" s="81">
        <f t="shared" si="11"/>
        <v>1</v>
      </c>
      <c r="AA65" s="81">
        <f t="shared" si="12"/>
        <v>1</v>
      </c>
      <c r="AB65" s="82">
        <f t="shared" si="28"/>
        <v>0</v>
      </c>
      <c r="AC65" s="11">
        <f t="shared" si="29"/>
        <v>0</v>
      </c>
      <c r="AD65" s="81">
        <f t="shared" si="30"/>
        <v>0</v>
      </c>
      <c r="AE65" s="11">
        <f t="shared" si="13"/>
        <v>0</v>
      </c>
      <c r="AF65" s="11">
        <f t="shared" si="14"/>
        <v>0</v>
      </c>
      <c r="AG65" s="11">
        <f t="shared" si="21"/>
        <v>0</v>
      </c>
      <c r="AH65" s="81">
        <f t="shared" si="34"/>
        <v>0</v>
      </c>
      <c r="AI65" s="81">
        <f t="shared" si="35"/>
        <v>0</v>
      </c>
      <c r="AJ65" s="82">
        <f t="shared" si="31"/>
        <v>0</v>
      </c>
      <c r="AK65" s="118">
        <f t="shared" si="22"/>
        <v>0</v>
      </c>
      <c r="AL65" s="118">
        <f t="shared" si="23"/>
        <v>0</v>
      </c>
      <c r="AM65" s="120">
        <f>AK65*InputData!U65</f>
        <v>0</v>
      </c>
      <c r="AN65" s="123">
        <v>0</v>
      </c>
      <c r="AO65" s="1026">
        <f>C65*(1-Q65)*LifeTable!G65</f>
        <v>0</v>
      </c>
      <c r="AP65" s="1027">
        <f>R65*LifeTable!G65</f>
        <v>0</v>
      </c>
      <c r="AQ65" s="1026">
        <f>T65*(1-AH65)*LifeTable!P65</f>
        <v>0</v>
      </c>
      <c r="AR65" s="708">
        <f>AI65*LifeTable!P65</f>
        <v>0</v>
      </c>
      <c r="AS65" s="1028">
        <f>(AQ65-AO65)*EXP(-InputData!$BT$6*(B65-InputData!$B$1))</f>
        <v>0</v>
      </c>
      <c r="AT65" s="58">
        <f>(AR65-AP65)*EXP(-InputData!$BT$6*(B65-InputData!$B$1))</f>
        <v>0</v>
      </c>
      <c r="AU65">
        <v>60</v>
      </c>
    </row>
    <row r="66" spans="1:47">
      <c r="A66" t="s">
        <v>13</v>
      </c>
      <c r="B66">
        <f t="shared" si="24"/>
        <v>158</v>
      </c>
      <c r="C66" s="80">
        <f>InputData!S66*InputData!CA66</f>
        <v>0</v>
      </c>
      <c r="D66" s="81">
        <v>0</v>
      </c>
      <c r="E66" s="13">
        <f>InputData!T66*InputData!CF66</f>
        <v>0</v>
      </c>
      <c r="F66" s="81">
        <v>0</v>
      </c>
      <c r="G66" s="82">
        <f t="shared" si="0"/>
        <v>0</v>
      </c>
      <c r="H66" s="81">
        <f t="shared" si="17"/>
        <v>0</v>
      </c>
      <c r="I66" s="81">
        <f t="shared" si="1"/>
        <v>1</v>
      </c>
      <c r="J66" s="81">
        <f t="shared" si="2"/>
        <v>1</v>
      </c>
      <c r="K66" s="82">
        <f t="shared" si="25"/>
        <v>0</v>
      </c>
      <c r="L66" s="11">
        <f t="shared" si="26"/>
        <v>0</v>
      </c>
      <c r="M66" s="81">
        <f t="shared" si="27"/>
        <v>0</v>
      </c>
      <c r="N66" s="11">
        <f t="shared" si="3"/>
        <v>0</v>
      </c>
      <c r="O66" s="11">
        <f t="shared" si="4"/>
        <v>0</v>
      </c>
      <c r="P66" s="11">
        <f t="shared" si="18"/>
        <v>0</v>
      </c>
      <c r="Q66" s="81">
        <f t="shared" si="32"/>
        <v>0</v>
      </c>
      <c r="R66" s="90">
        <f t="shared" si="33"/>
        <v>0</v>
      </c>
      <c r="S66" s="499">
        <f>(Exposure!BJ67-1)*InputData!CH66+1</f>
        <v>1</v>
      </c>
      <c r="T66" s="89">
        <f t="shared" si="19"/>
        <v>0</v>
      </c>
      <c r="U66" s="10">
        <f t="shared" si="7"/>
        <v>0</v>
      </c>
      <c r="V66" s="10">
        <f t="shared" si="8"/>
        <v>0</v>
      </c>
      <c r="W66" s="91">
        <f t="shared" si="9"/>
        <v>0</v>
      </c>
      <c r="X66" s="81">
        <f t="shared" si="10"/>
        <v>0</v>
      </c>
      <c r="Y66" s="81">
        <f t="shared" si="20"/>
        <v>0</v>
      </c>
      <c r="Z66" s="81">
        <f t="shared" si="11"/>
        <v>1</v>
      </c>
      <c r="AA66" s="81">
        <f t="shared" si="12"/>
        <v>1</v>
      </c>
      <c r="AB66" s="82">
        <f t="shared" si="28"/>
        <v>0</v>
      </c>
      <c r="AC66" s="11">
        <f t="shared" si="29"/>
        <v>0</v>
      </c>
      <c r="AD66" s="81">
        <f t="shared" si="30"/>
        <v>0</v>
      </c>
      <c r="AE66" s="11">
        <f t="shared" si="13"/>
        <v>0</v>
      </c>
      <c r="AF66" s="11">
        <f t="shared" si="14"/>
        <v>0</v>
      </c>
      <c r="AG66" s="11">
        <f t="shared" si="21"/>
        <v>0</v>
      </c>
      <c r="AH66" s="81">
        <f t="shared" si="34"/>
        <v>0</v>
      </c>
      <c r="AI66" s="81">
        <f t="shared" si="35"/>
        <v>0</v>
      </c>
      <c r="AJ66" s="82">
        <f t="shared" si="31"/>
        <v>0</v>
      </c>
      <c r="AK66" s="118">
        <f t="shared" si="22"/>
        <v>0</v>
      </c>
      <c r="AL66" s="118">
        <f t="shared" si="23"/>
        <v>0</v>
      </c>
      <c r="AM66" s="120">
        <f>AK66*InputData!U66</f>
        <v>0</v>
      </c>
      <c r="AN66" s="123">
        <v>0</v>
      </c>
      <c r="AO66" s="1026">
        <f>C66*(1-Q66)*LifeTable!G66</f>
        <v>0</v>
      </c>
      <c r="AP66" s="1027">
        <f>R66*LifeTable!G66</f>
        <v>0</v>
      </c>
      <c r="AQ66" s="1026">
        <f>T66*(1-AH66)*LifeTable!P66</f>
        <v>0</v>
      </c>
      <c r="AR66" s="708">
        <f>AI66*LifeTable!P66</f>
        <v>0</v>
      </c>
      <c r="AS66" s="1028">
        <f>(AQ66-AO66)*EXP(-InputData!$BT$6*(B66-InputData!$B$1))</f>
        <v>0</v>
      </c>
      <c r="AT66" s="58">
        <f>(AR66-AP66)*EXP(-InputData!$BT$6*(B66-InputData!$B$1))</f>
        <v>0</v>
      </c>
      <c r="AU66">
        <v>61</v>
      </c>
    </row>
    <row r="67" spans="1:47">
      <c r="A67" t="s">
        <v>13</v>
      </c>
      <c r="B67">
        <f t="shared" si="24"/>
        <v>159</v>
      </c>
      <c r="C67" s="80">
        <f>InputData!S67*InputData!CA67</f>
        <v>0</v>
      </c>
      <c r="D67" s="81">
        <v>0</v>
      </c>
      <c r="E67" s="13">
        <f>InputData!T67*InputData!CF67</f>
        <v>0</v>
      </c>
      <c r="F67" s="81">
        <v>0</v>
      </c>
      <c r="G67" s="82">
        <f t="shared" si="0"/>
        <v>0</v>
      </c>
      <c r="H67" s="81">
        <f t="shared" si="17"/>
        <v>0</v>
      </c>
      <c r="I67" s="81">
        <f t="shared" si="1"/>
        <v>1</v>
      </c>
      <c r="J67" s="81">
        <f t="shared" si="2"/>
        <v>1</v>
      </c>
      <c r="K67" s="82">
        <f t="shared" si="25"/>
        <v>0</v>
      </c>
      <c r="L67" s="11">
        <f t="shared" si="26"/>
        <v>0</v>
      </c>
      <c r="M67" s="81">
        <f t="shared" si="27"/>
        <v>0</v>
      </c>
      <c r="N67" s="11">
        <f t="shared" si="3"/>
        <v>0</v>
      </c>
      <c r="O67" s="11">
        <f t="shared" si="4"/>
        <v>0</v>
      </c>
      <c r="P67" s="11">
        <f t="shared" si="18"/>
        <v>0</v>
      </c>
      <c r="Q67" s="81">
        <f t="shared" si="32"/>
        <v>0</v>
      </c>
      <c r="R67" s="90">
        <f t="shared" si="33"/>
        <v>0</v>
      </c>
      <c r="S67" s="499">
        <f>(Exposure!BJ68-1)*InputData!CH67+1</f>
        <v>1</v>
      </c>
      <c r="T67" s="89">
        <f t="shared" si="19"/>
        <v>0</v>
      </c>
      <c r="U67" s="10">
        <f t="shared" si="7"/>
        <v>0</v>
      </c>
      <c r="V67" s="10">
        <f t="shared" si="8"/>
        <v>0</v>
      </c>
      <c r="W67" s="91">
        <f t="shared" si="9"/>
        <v>0</v>
      </c>
      <c r="X67" s="81">
        <f t="shared" si="10"/>
        <v>0</v>
      </c>
      <c r="Y67" s="81">
        <f t="shared" si="20"/>
        <v>0</v>
      </c>
      <c r="Z67" s="81">
        <f t="shared" si="11"/>
        <v>1</v>
      </c>
      <c r="AA67" s="81">
        <f t="shared" si="12"/>
        <v>1</v>
      </c>
      <c r="AB67" s="82">
        <f t="shared" si="28"/>
        <v>0</v>
      </c>
      <c r="AC67" s="11">
        <f t="shared" si="29"/>
        <v>0</v>
      </c>
      <c r="AD67" s="81">
        <f t="shared" si="30"/>
        <v>0</v>
      </c>
      <c r="AE67" s="11">
        <f t="shared" si="13"/>
        <v>0</v>
      </c>
      <c r="AF67" s="11">
        <f t="shared" si="14"/>
        <v>0</v>
      </c>
      <c r="AG67" s="11">
        <f t="shared" si="21"/>
        <v>0</v>
      </c>
      <c r="AH67" s="81">
        <f t="shared" si="34"/>
        <v>0</v>
      </c>
      <c r="AI67" s="81">
        <f t="shared" si="35"/>
        <v>0</v>
      </c>
      <c r="AJ67" s="82">
        <f t="shared" si="31"/>
        <v>0</v>
      </c>
      <c r="AK67" s="118">
        <f t="shared" si="22"/>
        <v>0</v>
      </c>
      <c r="AL67" s="118">
        <f t="shared" si="23"/>
        <v>0</v>
      </c>
      <c r="AM67" s="120">
        <f>AK67*InputData!U67</f>
        <v>0</v>
      </c>
      <c r="AN67" s="123">
        <v>0</v>
      </c>
      <c r="AO67" s="1026">
        <f>C67*(1-Q67)*LifeTable!G67</f>
        <v>0</v>
      </c>
      <c r="AP67" s="1027">
        <f>R67*LifeTable!G67</f>
        <v>0</v>
      </c>
      <c r="AQ67" s="1026">
        <f>T67*(1-AH67)*LifeTable!P67</f>
        <v>0</v>
      </c>
      <c r="AR67" s="708">
        <f>AI67*LifeTable!P67</f>
        <v>0</v>
      </c>
      <c r="AS67" s="1028">
        <f>(AQ67-AO67)*EXP(-InputData!$BT$6*(B67-InputData!$B$1))</f>
        <v>0</v>
      </c>
      <c r="AT67" s="58">
        <f>(AR67-AP67)*EXP(-InputData!$BT$6*(B67-InputData!$B$1))</f>
        <v>0</v>
      </c>
      <c r="AU67">
        <v>62</v>
      </c>
    </row>
    <row r="68" spans="1:47">
      <c r="A68" t="s">
        <v>13</v>
      </c>
      <c r="B68">
        <f t="shared" si="24"/>
        <v>160</v>
      </c>
      <c r="C68" s="80">
        <f>InputData!S68*InputData!CA68</f>
        <v>0</v>
      </c>
      <c r="D68" s="81">
        <v>0</v>
      </c>
      <c r="E68" s="13">
        <f>InputData!T68*InputData!CF68</f>
        <v>0</v>
      </c>
      <c r="F68" s="81">
        <v>0</v>
      </c>
      <c r="G68" s="82">
        <f t="shared" si="0"/>
        <v>0</v>
      </c>
      <c r="H68" s="81">
        <f t="shared" si="17"/>
        <v>0</v>
      </c>
      <c r="I68" s="81">
        <f t="shared" si="1"/>
        <v>1</v>
      </c>
      <c r="J68" s="81">
        <f t="shared" si="2"/>
        <v>1</v>
      </c>
      <c r="K68" s="82">
        <f t="shared" si="25"/>
        <v>0</v>
      </c>
      <c r="L68" s="11">
        <f t="shared" si="26"/>
        <v>0</v>
      </c>
      <c r="M68" s="81">
        <f t="shared" si="27"/>
        <v>0</v>
      </c>
      <c r="N68" s="11">
        <f t="shared" si="3"/>
        <v>0</v>
      </c>
      <c r="O68" s="11">
        <f t="shared" si="4"/>
        <v>0</v>
      </c>
      <c r="P68" s="11">
        <f t="shared" si="18"/>
        <v>0</v>
      </c>
      <c r="Q68" s="81">
        <f t="shared" si="32"/>
        <v>0</v>
      </c>
      <c r="R68" s="90">
        <f t="shared" si="33"/>
        <v>0</v>
      </c>
      <c r="S68" s="499">
        <f>(Exposure!BJ69-1)*InputData!CH68+1</f>
        <v>1</v>
      </c>
      <c r="T68" s="89">
        <f t="shared" si="19"/>
        <v>0</v>
      </c>
      <c r="U68" s="10">
        <f t="shared" si="7"/>
        <v>0</v>
      </c>
      <c r="V68" s="10">
        <f t="shared" si="8"/>
        <v>0</v>
      </c>
      <c r="W68" s="91">
        <f t="shared" si="9"/>
        <v>0</v>
      </c>
      <c r="X68" s="81">
        <f t="shared" si="10"/>
        <v>0</v>
      </c>
      <c r="Y68" s="81">
        <f t="shared" si="20"/>
        <v>0</v>
      </c>
      <c r="Z68" s="81">
        <f t="shared" si="11"/>
        <v>1</v>
      </c>
      <c r="AA68" s="81">
        <f t="shared" si="12"/>
        <v>1</v>
      </c>
      <c r="AB68" s="82">
        <f t="shared" si="28"/>
        <v>0</v>
      </c>
      <c r="AC68" s="11">
        <f t="shared" si="29"/>
        <v>0</v>
      </c>
      <c r="AD68" s="81">
        <f t="shared" si="30"/>
        <v>0</v>
      </c>
      <c r="AE68" s="11">
        <f t="shared" si="13"/>
        <v>0</v>
      </c>
      <c r="AF68" s="11">
        <f t="shared" si="14"/>
        <v>0</v>
      </c>
      <c r="AG68" s="11">
        <f t="shared" si="21"/>
        <v>0</v>
      </c>
      <c r="AH68" s="81">
        <f t="shared" si="34"/>
        <v>0</v>
      </c>
      <c r="AI68" s="81">
        <f t="shared" si="35"/>
        <v>0</v>
      </c>
      <c r="AJ68" s="82">
        <f t="shared" si="31"/>
        <v>0</v>
      </c>
      <c r="AK68" s="118">
        <f t="shared" si="22"/>
        <v>0</v>
      </c>
      <c r="AL68" s="118">
        <f t="shared" si="23"/>
        <v>0</v>
      </c>
      <c r="AM68" s="120">
        <f>AK68*InputData!U68</f>
        <v>0</v>
      </c>
      <c r="AN68" s="123">
        <v>0</v>
      </c>
      <c r="AO68" s="1026">
        <f>C68*(1-Q68)*LifeTable!G68</f>
        <v>0</v>
      </c>
      <c r="AP68" s="1027">
        <f>R68*LifeTable!G68</f>
        <v>0</v>
      </c>
      <c r="AQ68" s="1026">
        <f>T68*(1-AH68)*LifeTable!P68</f>
        <v>0</v>
      </c>
      <c r="AR68" s="708">
        <f>AI68*LifeTable!P68</f>
        <v>0</v>
      </c>
      <c r="AS68" s="1028">
        <f>(AQ68-AO68)*EXP(-InputData!$BT$6*(B68-InputData!$B$1))</f>
        <v>0</v>
      </c>
      <c r="AT68" s="58">
        <f>(AR68-AP68)*EXP(-InputData!$BT$6*(B68-InputData!$B$1))</f>
        <v>0</v>
      </c>
      <c r="AU68">
        <v>63</v>
      </c>
    </row>
    <row r="69" spans="1:47">
      <c r="A69" t="s">
        <v>13</v>
      </c>
      <c r="B69">
        <f t="shared" si="24"/>
        <v>161</v>
      </c>
      <c r="C69" s="80">
        <f>InputData!S69*InputData!CA69</f>
        <v>0</v>
      </c>
      <c r="D69" s="81">
        <v>0</v>
      </c>
      <c r="E69" s="13">
        <f>InputData!T69*InputData!CF69</f>
        <v>0</v>
      </c>
      <c r="F69" s="81">
        <v>0</v>
      </c>
      <c r="G69" s="82">
        <f t="shared" ref="G69:G132" si="36">C69+D69+E69</f>
        <v>0</v>
      </c>
      <c r="H69" s="81">
        <f t="shared" si="17"/>
        <v>0</v>
      </c>
      <c r="I69" s="81">
        <f t="shared" ref="I69:I132" si="37">EXP(-(G69+H69)/2)</f>
        <v>1</v>
      </c>
      <c r="J69" s="81">
        <f t="shared" ref="J69:J132" si="38">EXP(-(G69-H69)/2)</f>
        <v>1</v>
      </c>
      <c r="K69" s="82">
        <f t="shared" si="25"/>
        <v>0</v>
      </c>
      <c r="L69" s="11">
        <f t="shared" si="26"/>
        <v>0</v>
      </c>
      <c r="M69" s="81">
        <f t="shared" si="27"/>
        <v>0</v>
      </c>
      <c r="N69" s="11">
        <f t="shared" ref="N69:N132" si="39">SUM(K69:M69)</f>
        <v>0</v>
      </c>
      <c r="O69" s="11">
        <f t="shared" ref="O69:O132" si="40">K69+L69</f>
        <v>0</v>
      </c>
      <c r="P69" s="11">
        <f t="shared" si="18"/>
        <v>0</v>
      </c>
      <c r="Q69" s="81">
        <f t="shared" ref="Q69:Q100" si="41">IF(ISERROR(0.5*(L69+L70)/P69),0,0.5*(L69+L70)/P69)</f>
        <v>0</v>
      </c>
      <c r="R69" s="90">
        <f t="shared" ref="R69:R104" si="42">IF(ISERROR((M70-M69)/P69),0,(M70-M69)/P69)</f>
        <v>0</v>
      </c>
      <c r="S69" s="499">
        <f>(Exposure!BJ70-1)*InputData!CH69+1</f>
        <v>1</v>
      </c>
      <c r="T69" s="89">
        <f t="shared" si="19"/>
        <v>0</v>
      </c>
      <c r="U69" s="10">
        <f t="shared" ref="U69:U132" si="43">D69</f>
        <v>0</v>
      </c>
      <c r="V69" s="10">
        <f t="shared" ref="V69:V132" si="44">E69</f>
        <v>0</v>
      </c>
      <c r="W69" s="91">
        <f t="shared" ref="W69:W132" si="45">F69</f>
        <v>0</v>
      </c>
      <c r="X69" s="81">
        <f t="shared" ref="X69:X132" si="46">T69+U69+V69</f>
        <v>0</v>
      </c>
      <c r="Y69" s="81">
        <f t="shared" si="20"/>
        <v>0</v>
      </c>
      <c r="Z69" s="81">
        <f t="shared" ref="Z69:Z132" si="47">EXP(-(X69+Y69)/2)</f>
        <v>1</v>
      </c>
      <c r="AA69" s="81">
        <f t="shared" ref="AA69:AA132" si="48">EXP(-(X69-Y69)/2)</f>
        <v>1</v>
      </c>
      <c r="AB69" s="82">
        <f t="shared" si="28"/>
        <v>0</v>
      </c>
      <c r="AC69" s="11">
        <f t="shared" si="29"/>
        <v>0</v>
      </c>
      <c r="AD69" s="81">
        <f t="shared" si="30"/>
        <v>0</v>
      </c>
      <c r="AE69" s="11">
        <f t="shared" ref="AE69:AE132" si="49">SUM(AB69:AD69)</f>
        <v>0</v>
      </c>
      <c r="AF69" s="11">
        <f t="shared" ref="AF69:AF132" si="50">AB69+AC69</f>
        <v>0</v>
      </c>
      <c r="AG69" s="11">
        <f t="shared" si="21"/>
        <v>0</v>
      </c>
      <c r="AH69" s="81">
        <f t="shared" ref="AH69:AH100" si="51">IF(ISERROR(0.5*(AC69+AC70)/AG69),0,0.5*(AC69+AC70)/AG69)</f>
        <v>0</v>
      </c>
      <c r="AI69" s="81">
        <f t="shared" ref="AI69:AI104" si="52">IF(ISERROR((AD70-AD69)/AG69),0,(AD70-AD69)/AG69)</f>
        <v>0</v>
      </c>
      <c r="AJ69" s="82">
        <f t="shared" si="31"/>
        <v>0</v>
      </c>
      <c r="AK69" s="118">
        <f t="shared" si="22"/>
        <v>0</v>
      </c>
      <c r="AL69" s="118">
        <f t="shared" si="23"/>
        <v>0</v>
      </c>
      <c r="AM69" s="120">
        <f>AK69*InputData!U69</f>
        <v>0</v>
      </c>
      <c r="AN69" s="123">
        <v>0</v>
      </c>
      <c r="AO69" s="1026">
        <f>C69*(1-Q69)*LifeTable!G69</f>
        <v>0</v>
      </c>
      <c r="AP69" s="1027">
        <f>R69*LifeTable!G69</f>
        <v>0</v>
      </c>
      <c r="AQ69" s="1026">
        <f>T69*(1-AH69)*LifeTable!P69</f>
        <v>0</v>
      </c>
      <c r="AR69" s="708">
        <f>AI69*LifeTable!P69</f>
        <v>0</v>
      </c>
      <c r="AS69" s="1028">
        <f>(AQ69-AO69)*EXP(-InputData!$BT$6*(B69-InputData!$B$1))</f>
        <v>0</v>
      </c>
      <c r="AT69" s="58">
        <f>(AR69-AP69)*EXP(-InputData!$BT$6*(B69-InputData!$B$1))</f>
        <v>0</v>
      </c>
      <c r="AU69">
        <v>64</v>
      </c>
    </row>
    <row r="70" spans="1:47">
      <c r="A70" t="s">
        <v>13</v>
      </c>
      <c r="B70">
        <f t="shared" si="24"/>
        <v>162</v>
      </c>
      <c r="C70" s="80">
        <f>InputData!S70*InputData!CA70</f>
        <v>0</v>
      </c>
      <c r="D70" s="81">
        <v>0</v>
      </c>
      <c r="E70" s="13">
        <f>InputData!T70*InputData!CF70</f>
        <v>0</v>
      </c>
      <c r="F70" s="81">
        <v>0</v>
      </c>
      <c r="G70" s="82">
        <f t="shared" si="36"/>
        <v>0</v>
      </c>
      <c r="H70" s="81">
        <f t="shared" ref="H70:H133" si="53">SQRT((C70-E70)*(C70-E70))</f>
        <v>0</v>
      </c>
      <c r="I70" s="81">
        <f t="shared" si="37"/>
        <v>1</v>
      </c>
      <c r="J70" s="81">
        <f t="shared" si="38"/>
        <v>1</v>
      </c>
      <c r="K70" s="82">
        <f t="shared" si="25"/>
        <v>0</v>
      </c>
      <c r="L70" s="11">
        <f t="shared" si="26"/>
        <v>0</v>
      </c>
      <c r="M70" s="81">
        <f t="shared" si="27"/>
        <v>0</v>
      </c>
      <c r="N70" s="11">
        <f t="shared" si="39"/>
        <v>0</v>
      </c>
      <c r="O70" s="11">
        <f t="shared" si="40"/>
        <v>0</v>
      </c>
      <c r="P70" s="11">
        <f t="shared" ref="P70:P133" si="54">IF($B70=100,0,IF(O70&lt;&gt;O71,AVERAGE(O70:O71),O70))</f>
        <v>0</v>
      </c>
      <c r="Q70" s="81">
        <f t="shared" si="41"/>
        <v>0</v>
      </c>
      <c r="R70" s="90">
        <f t="shared" si="42"/>
        <v>0</v>
      </c>
      <c r="S70" s="499">
        <f>(Exposure!BJ71-1)*InputData!CH70+1</f>
        <v>1</v>
      </c>
      <c r="T70" s="89">
        <f t="shared" ref="T70:T133" si="55">C70*S70</f>
        <v>0</v>
      </c>
      <c r="U70" s="10">
        <f t="shared" si="43"/>
        <v>0</v>
      </c>
      <c r="V70" s="10">
        <f t="shared" si="44"/>
        <v>0</v>
      </c>
      <c r="W70" s="91">
        <f t="shared" si="45"/>
        <v>0</v>
      </c>
      <c r="X70" s="81">
        <f t="shared" si="46"/>
        <v>0</v>
      </c>
      <c r="Y70" s="81">
        <f t="shared" ref="Y70:Y133" si="56">SQRT((T70-V70)*(T70-V70))</f>
        <v>0</v>
      </c>
      <c r="Z70" s="81">
        <f t="shared" si="47"/>
        <v>1</v>
      </c>
      <c r="AA70" s="81">
        <f t="shared" si="48"/>
        <v>1</v>
      </c>
      <c r="AB70" s="82">
        <f t="shared" si="28"/>
        <v>0</v>
      </c>
      <c r="AC70" s="11">
        <f t="shared" si="29"/>
        <v>0</v>
      </c>
      <c r="AD70" s="81">
        <f t="shared" si="30"/>
        <v>0</v>
      </c>
      <c r="AE70" s="11">
        <f t="shared" si="49"/>
        <v>0</v>
      </c>
      <c r="AF70" s="11">
        <f t="shared" si="50"/>
        <v>0</v>
      </c>
      <c r="AG70" s="11">
        <f t="shared" ref="AG70:AG133" si="57">IF($B70=100,0,IF(AF70&lt;&gt;AF71,AVERAGE(AF70:AF71),AF70))</f>
        <v>0</v>
      </c>
      <c r="AH70" s="81">
        <f t="shared" si="51"/>
        <v>0</v>
      </c>
      <c r="AI70" s="81">
        <f t="shared" si="52"/>
        <v>0</v>
      </c>
      <c r="AJ70" s="82">
        <f t="shared" si="31"/>
        <v>0</v>
      </c>
      <c r="AK70" s="118">
        <f t="shared" ref="AK70:AK133" si="58">AH70-Q70</f>
        <v>0</v>
      </c>
      <c r="AL70" s="118">
        <f t="shared" ref="AL70:AL133" si="59">AI70-R70</f>
        <v>0</v>
      </c>
      <c r="AM70" s="120">
        <f>AK70*InputData!U70</f>
        <v>0</v>
      </c>
      <c r="AN70" s="123">
        <v>0</v>
      </c>
      <c r="AO70" s="1026">
        <f>C70*(1-Q70)*LifeTable!G70</f>
        <v>0</v>
      </c>
      <c r="AP70" s="1027">
        <f>R70*LifeTable!G70</f>
        <v>0</v>
      </c>
      <c r="AQ70" s="1026">
        <f>T70*(1-AH70)*LifeTable!P70</f>
        <v>0</v>
      </c>
      <c r="AR70" s="708">
        <f>AI70*LifeTable!P70</f>
        <v>0</v>
      </c>
      <c r="AS70" s="1028">
        <f>(AQ70-AO70)*EXP(-InputData!$BT$6*(B70-InputData!$B$1))</f>
        <v>0</v>
      </c>
      <c r="AT70" s="58">
        <f>(AR70-AP70)*EXP(-InputData!$BT$6*(B70-InputData!$B$1))</f>
        <v>0</v>
      </c>
      <c r="AU70">
        <v>65</v>
      </c>
    </row>
    <row r="71" spans="1:47">
      <c r="A71" t="s">
        <v>13</v>
      </c>
      <c r="B71">
        <f t="shared" ref="B71:B134" si="60">B70+1</f>
        <v>163</v>
      </c>
      <c r="C71" s="80">
        <f>InputData!S71*InputData!CA71</f>
        <v>0</v>
      </c>
      <c r="D71" s="81">
        <v>0</v>
      </c>
      <c r="E71" s="13">
        <f>InputData!T71*InputData!CF71</f>
        <v>0</v>
      </c>
      <c r="F71" s="81">
        <v>0</v>
      </c>
      <c r="G71" s="82">
        <f t="shared" si="36"/>
        <v>0</v>
      </c>
      <c r="H71" s="81">
        <f t="shared" si="53"/>
        <v>0</v>
      </c>
      <c r="I71" s="81">
        <f t="shared" si="37"/>
        <v>1</v>
      </c>
      <c r="J71" s="81">
        <f t="shared" si="38"/>
        <v>1</v>
      </c>
      <c r="K71" s="82">
        <f t="shared" ref="K71:K105" si="61">IF($B71&gt;100,0,IF(H70&gt;0.0000000001,(2*(J70-I70)*(K70*(E70+D70+F70)+L70*D70)+K70*(J70*(H70-G70)+I70*(H70+G70)))/(2*H70),K70))</f>
        <v>0</v>
      </c>
      <c r="L71" s="11">
        <f t="shared" ref="L71:L105" si="62">IF($B71&gt;100,0,IF(H70&gt;0.0000000001,-((J70-I70)*(2*((E70+D70+F70)*(K70+L70)-G70*K70+F70*K70)-L70*G70)-L70*H70*(J70+I70))/(2*H70),L70))</f>
        <v>0</v>
      </c>
      <c r="M71" s="81">
        <f t="shared" ref="M71:M105" si="63">IF($B71&gt;100,0,IF(H70&gt;0.0000000001,((2*(L70*(E70+F70)+K70*F70)-G70*(K70+L70))*(J70-I70)-H70*(K70+L70)*(J70+I70)+2*H70*(K70+L70+M70))/(2*H70),M70))</f>
        <v>0</v>
      </c>
      <c r="N71" s="11">
        <f t="shared" si="39"/>
        <v>0</v>
      </c>
      <c r="O71" s="11">
        <f t="shared" si="40"/>
        <v>0</v>
      </c>
      <c r="P71" s="11">
        <f t="shared" si="54"/>
        <v>0</v>
      </c>
      <c r="Q71" s="81">
        <f t="shared" si="41"/>
        <v>0</v>
      </c>
      <c r="R71" s="90">
        <f t="shared" si="42"/>
        <v>0</v>
      </c>
      <c r="S71" s="499">
        <f>(Exposure!BJ72-1)*InputData!CH71+1</f>
        <v>1</v>
      </c>
      <c r="T71" s="89">
        <f t="shared" si="55"/>
        <v>0</v>
      </c>
      <c r="U71" s="10">
        <f t="shared" si="43"/>
        <v>0</v>
      </c>
      <c r="V71" s="10">
        <f t="shared" si="44"/>
        <v>0</v>
      </c>
      <c r="W71" s="91">
        <f t="shared" si="45"/>
        <v>0</v>
      </c>
      <c r="X71" s="81">
        <f t="shared" si="46"/>
        <v>0</v>
      </c>
      <c r="Y71" s="81">
        <f t="shared" si="56"/>
        <v>0</v>
      </c>
      <c r="Z71" s="81">
        <f t="shared" si="47"/>
        <v>1</v>
      </c>
      <c r="AA71" s="81">
        <f t="shared" si="48"/>
        <v>1</v>
      </c>
      <c r="AB71" s="82">
        <f t="shared" ref="AB71:AB105" si="64">IF($B71&gt;100,0,IF(Y70&gt;0.0000000001,(2*(AA70-Z70)*(AB70*(V70+U70+W70)+AC70*U70)+AB70*(AA70*(Y70-X70)+Z70*(Y70+X70)))/(2*Y70),AB70))</f>
        <v>0</v>
      </c>
      <c r="AC71" s="11">
        <f t="shared" ref="AC71:AC105" si="65">IF($B71&gt;100,0,IF(Y70&gt;0.0000000001,-((AA70-Z70)*(2*((V70+U70+W70)*(AB70+AC70)-X70*AB70+W70*AB70)-AC70*X70)-AC70*Y70*(AA70+Z70))/(2*Y70),AC70))</f>
        <v>0</v>
      </c>
      <c r="AD71" s="81">
        <f t="shared" ref="AD71:AD105" si="66">IF($B71&gt;100,0,IF(Y70&gt;0.0000000001,((2*(AC70*(V70+W70)+AB70*W70)-X70*(AB70+AC70))*(AA70-Z70)-Y70*(AB70+AC70)*(AA70+Z70)+2*Y70*(AB70+AC70+AD70))/(2*Y70),AD70))</f>
        <v>0</v>
      </c>
      <c r="AE71" s="11">
        <f t="shared" si="49"/>
        <v>0</v>
      </c>
      <c r="AF71" s="11">
        <f t="shared" si="50"/>
        <v>0</v>
      </c>
      <c r="AG71" s="11">
        <f t="shared" si="57"/>
        <v>0</v>
      </c>
      <c r="AH71" s="81">
        <f t="shared" si="51"/>
        <v>0</v>
      </c>
      <c r="AI71" s="81">
        <f t="shared" si="52"/>
        <v>0</v>
      </c>
      <c r="AJ71" s="82">
        <f t="shared" ref="AJ71:AJ104" si="67">T71-C71</f>
        <v>0</v>
      </c>
      <c r="AK71" s="118">
        <f t="shared" si="58"/>
        <v>0</v>
      </c>
      <c r="AL71" s="118">
        <f t="shared" si="59"/>
        <v>0</v>
      </c>
      <c r="AM71" s="120">
        <f>AK71*InputData!U71</f>
        <v>0</v>
      </c>
      <c r="AN71" s="123">
        <v>0</v>
      </c>
      <c r="AO71" s="1026">
        <f>C71*(1-Q71)*LifeTable!G71</f>
        <v>0</v>
      </c>
      <c r="AP71" s="1027">
        <f>R71*LifeTable!G71</f>
        <v>0</v>
      </c>
      <c r="AQ71" s="1026">
        <f>T71*(1-AH71)*LifeTable!P71</f>
        <v>0</v>
      </c>
      <c r="AR71" s="708">
        <f>AI71*LifeTable!P71</f>
        <v>0</v>
      </c>
      <c r="AS71" s="1028">
        <f>(AQ71-AO71)*EXP(-InputData!$BT$6*(B71-InputData!$B$1))</f>
        <v>0</v>
      </c>
      <c r="AT71" s="58">
        <f>(AR71-AP71)*EXP(-InputData!$BT$6*(B71-InputData!$B$1))</f>
        <v>0</v>
      </c>
      <c r="AU71">
        <v>66</v>
      </c>
    </row>
    <row r="72" spans="1:47">
      <c r="A72" t="s">
        <v>13</v>
      </c>
      <c r="B72">
        <f t="shared" si="60"/>
        <v>164</v>
      </c>
      <c r="C72" s="80">
        <f>InputData!S72*InputData!CA72</f>
        <v>0</v>
      </c>
      <c r="D72" s="81">
        <v>0</v>
      </c>
      <c r="E72" s="13">
        <f>InputData!T72*InputData!CF72</f>
        <v>0</v>
      </c>
      <c r="F72" s="81">
        <v>0</v>
      </c>
      <c r="G72" s="82">
        <f t="shared" si="36"/>
        <v>0</v>
      </c>
      <c r="H72" s="81">
        <f t="shared" si="53"/>
        <v>0</v>
      </c>
      <c r="I72" s="81">
        <f t="shared" si="37"/>
        <v>1</v>
      </c>
      <c r="J72" s="81">
        <f t="shared" si="38"/>
        <v>1</v>
      </c>
      <c r="K72" s="82">
        <f t="shared" si="61"/>
        <v>0</v>
      </c>
      <c r="L72" s="11">
        <f t="shared" si="62"/>
        <v>0</v>
      </c>
      <c r="M72" s="81">
        <f t="shared" si="63"/>
        <v>0</v>
      </c>
      <c r="N72" s="11">
        <f t="shared" si="39"/>
        <v>0</v>
      </c>
      <c r="O72" s="11">
        <f t="shared" si="40"/>
        <v>0</v>
      </c>
      <c r="P72" s="11">
        <f t="shared" si="54"/>
        <v>0</v>
      </c>
      <c r="Q72" s="81">
        <f t="shared" si="41"/>
        <v>0</v>
      </c>
      <c r="R72" s="90">
        <f t="shared" si="42"/>
        <v>0</v>
      </c>
      <c r="S72" s="499">
        <f>(Exposure!BJ73-1)*InputData!CH72+1</f>
        <v>1</v>
      </c>
      <c r="T72" s="89">
        <f t="shared" si="55"/>
        <v>0</v>
      </c>
      <c r="U72" s="10">
        <f t="shared" si="43"/>
        <v>0</v>
      </c>
      <c r="V72" s="10">
        <f t="shared" si="44"/>
        <v>0</v>
      </c>
      <c r="W72" s="91">
        <f t="shared" si="45"/>
        <v>0</v>
      </c>
      <c r="X72" s="81">
        <f t="shared" si="46"/>
        <v>0</v>
      </c>
      <c r="Y72" s="81">
        <f t="shared" si="56"/>
        <v>0</v>
      </c>
      <c r="Z72" s="81">
        <f t="shared" si="47"/>
        <v>1</v>
      </c>
      <c r="AA72" s="81">
        <f t="shared" si="48"/>
        <v>1</v>
      </c>
      <c r="AB72" s="82">
        <f t="shared" si="64"/>
        <v>0</v>
      </c>
      <c r="AC72" s="11">
        <f t="shared" si="65"/>
        <v>0</v>
      </c>
      <c r="AD72" s="81">
        <f t="shared" si="66"/>
        <v>0</v>
      </c>
      <c r="AE72" s="11">
        <f t="shared" si="49"/>
        <v>0</v>
      </c>
      <c r="AF72" s="11">
        <f t="shared" si="50"/>
        <v>0</v>
      </c>
      <c r="AG72" s="11">
        <f t="shared" si="57"/>
        <v>0</v>
      </c>
      <c r="AH72" s="81">
        <f t="shared" si="51"/>
        <v>0</v>
      </c>
      <c r="AI72" s="81">
        <f t="shared" si="52"/>
        <v>0</v>
      </c>
      <c r="AJ72" s="82">
        <f t="shared" si="67"/>
        <v>0</v>
      </c>
      <c r="AK72" s="118">
        <f t="shared" si="58"/>
        <v>0</v>
      </c>
      <c r="AL72" s="118">
        <f t="shared" si="59"/>
        <v>0</v>
      </c>
      <c r="AM72" s="120">
        <f>AK72*InputData!U72</f>
        <v>0</v>
      </c>
      <c r="AN72" s="123">
        <v>0</v>
      </c>
      <c r="AO72" s="1026">
        <f>C72*(1-Q72)*LifeTable!G72</f>
        <v>0</v>
      </c>
      <c r="AP72" s="1027">
        <f>R72*LifeTable!G72</f>
        <v>0</v>
      </c>
      <c r="AQ72" s="1026">
        <f>T72*(1-AH72)*LifeTable!P72</f>
        <v>0</v>
      </c>
      <c r="AR72" s="708">
        <f>AI72*LifeTable!P72</f>
        <v>0</v>
      </c>
      <c r="AS72" s="1028">
        <f>(AQ72-AO72)*EXP(-InputData!$BT$6*(B72-InputData!$B$1))</f>
        <v>0</v>
      </c>
      <c r="AT72" s="58">
        <f>(AR72-AP72)*EXP(-InputData!$BT$6*(B72-InputData!$B$1))</f>
        <v>0</v>
      </c>
      <c r="AU72">
        <v>67</v>
      </c>
    </row>
    <row r="73" spans="1:47">
      <c r="A73" t="s">
        <v>13</v>
      </c>
      <c r="B73">
        <f t="shared" si="60"/>
        <v>165</v>
      </c>
      <c r="C73" s="80">
        <f>InputData!S73*InputData!CA73</f>
        <v>0</v>
      </c>
      <c r="D73" s="81">
        <v>0</v>
      </c>
      <c r="E73" s="13">
        <f>InputData!T73*InputData!CF73</f>
        <v>0</v>
      </c>
      <c r="F73" s="81">
        <v>0</v>
      </c>
      <c r="G73" s="82">
        <f t="shared" si="36"/>
        <v>0</v>
      </c>
      <c r="H73" s="81">
        <f t="shared" si="53"/>
        <v>0</v>
      </c>
      <c r="I73" s="81">
        <f t="shared" si="37"/>
        <v>1</v>
      </c>
      <c r="J73" s="81">
        <f t="shared" si="38"/>
        <v>1</v>
      </c>
      <c r="K73" s="82">
        <f t="shared" si="61"/>
        <v>0</v>
      </c>
      <c r="L73" s="11">
        <f t="shared" si="62"/>
        <v>0</v>
      </c>
      <c r="M73" s="81">
        <f t="shared" si="63"/>
        <v>0</v>
      </c>
      <c r="N73" s="11">
        <f t="shared" si="39"/>
        <v>0</v>
      </c>
      <c r="O73" s="11">
        <f t="shared" si="40"/>
        <v>0</v>
      </c>
      <c r="P73" s="11">
        <f t="shared" si="54"/>
        <v>0</v>
      </c>
      <c r="Q73" s="81">
        <f t="shared" si="41"/>
        <v>0</v>
      </c>
      <c r="R73" s="90">
        <f t="shared" si="42"/>
        <v>0</v>
      </c>
      <c r="S73" s="499">
        <f>(Exposure!BJ74-1)*InputData!CH73+1</f>
        <v>1</v>
      </c>
      <c r="T73" s="89">
        <f t="shared" si="55"/>
        <v>0</v>
      </c>
      <c r="U73" s="10">
        <f t="shared" si="43"/>
        <v>0</v>
      </c>
      <c r="V73" s="10">
        <f t="shared" si="44"/>
        <v>0</v>
      </c>
      <c r="W73" s="91">
        <f t="shared" si="45"/>
        <v>0</v>
      </c>
      <c r="X73" s="81">
        <f t="shared" si="46"/>
        <v>0</v>
      </c>
      <c r="Y73" s="81">
        <f t="shared" si="56"/>
        <v>0</v>
      </c>
      <c r="Z73" s="81">
        <f t="shared" si="47"/>
        <v>1</v>
      </c>
      <c r="AA73" s="81">
        <f t="shared" si="48"/>
        <v>1</v>
      </c>
      <c r="AB73" s="82">
        <f t="shared" si="64"/>
        <v>0</v>
      </c>
      <c r="AC73" s="11">
        <f t="shared" si="65"/>
        <v>0</v>
      </c>
      <c r="AD73" s="81">
        <f t="shared" si="66"/>
        <v>0</v>
      </c>
      <c r="AE73" s="11">
        <f t="shared" si="49"/>
        <v>0</v>
      </c>
      <c r="AF73" s="11">
        <f t="shared" si="50"/>
        <v>0</v>
      </c>
      <c r="AG73" s="11">
        <f t="shared" si="57"/>
        <v>0</v>
      </c>
      <c r="AH73" s="81">
        <f t="shared" si="51"/>
        <v>0</v>
      </c>
      <c r="AI73" s="81">
        <f t="shared" si="52"/>
        <v>0</v>
      </c>
      <c r="AJ73" s="82">
        <f t="shared" si="67"/>
        <v>0</v>
      </c>
      <c r="AK73" s="118">
        <f t="shared" si="58"/>
        <v>0</v>
      </c>
      <c r="AL73" s="118">
        <f t="shared" si="59"/>
        <v>0</v>
      </c>
      <c r="AM73" s="120">
        <f>AK73*InputData!U73</f>
        <v>0</v>
      </c>
      <c r="AN73" s="123">
        <v>0</v>
      </c>
      <c r="AO73" s="1026">
        <f>C73*(1-Q73)*LifeTable!G73</f>
        <v>0</v>
      </c>
      <c r="AP73" s="1027">
        <f>R73*LifeTable!G73</f>
        <v>0</v>
      </c>
      <c r="AQ73" s="1026">
        <f>T73*(1-AH73)*LifeTable!P73</f>
        <v>0</v>
      </c>
      <c r="AR73" s="708">
        <f>AI73*LifeTable!P73</f>
        <v>0</v>
      </c>
      <c r="AS73" s="1028">
        <f>(AQ73-AO73)*EXP(-InputData!$BT$6*(B73-InputData!$B$1))</f>
        <v>0</v>
      </c>
      <c r="AT73" s="58">
        <f>(AR73-AP73)*EXP(-InputData!$BT$6*(B73-InputData!$B$1))</f>
        <v>0</v>
      </c>
      <c r="AU73">
        <v>68</v>
      </c>
    </row>
    <row r="74" spans="1:47">
      <c r="A74" t="s">
        <v>13</v>
      </c>
      <c r="B74">
        <f t="shared" si="60"/>
        <v>166</v>
      </c>
      <c r="C74" s="80">
        <f>InputData!S74*InputData!CA74</f>
        <v>0</v>
      </c>
      <c r="D74" s="81">
        <v>0</v>
      </c>
      <c r="E74" s="13">
        <f>InputData!T74*InputData!CF74</f>
        <v>0</v>
      </c>
      <c r="F74" s="81">
        <v>0</v>
      </c>
      <c r="G74" s="82">
        <f t="shared" si="36"/>
        <v>0</v>
      </c>
      <c r="H74" s="81">
        <f t="shared" si="53"/>
        <v>0</v>
      </c>
      <c r="I74" s="81">
        <f t="shared" si="37"/>
        <v>1</v>
      </c>
      <c r="J74" s="81">
        <f t="shared" si="38"/>
        <v>1</v>
      </c>
      <c r="K74" s="82">
        <f t="shared" si="61"/>
        <v>0</v>
      </c>
      <c r="L74" s="11">
        <f t="shared" si="62"/>
        <v>0</v>
      </c>
      <c r="M74" s="81">
        <f t="shared" si="63"/>
        <v>0</v>
      </c>
      <c r="N74" s="11">
        <f t="shared" si="39"/>
        <v>0</v>
      </c>
      <c r="O74" s="11">
        <f t="shared" si="40"/>
        <v>0</v>
      </c>
      <c r="P74" s="11">
        <f t="shared" si="54"/>
        <v>0</v>
      </c>
      <c r="Q74" s="81">
        <f t="shared" si="41"/>
        <v>0</v>
      </c>
      <c r="R74" s="90">
        <f t="shared" si="42"/>
        <v>0</v>
      </c>
      <c r="S74" s="499">
        <f>(Exposure!BJ75-1)*InputData!CH74+1</f>
        <v>1</v>
      </c>
      <c r="T74" s="89">
        <f t="shared" si="55"/>
        <v>0</v>
      </c>
      <c r="U74" s="10">
        <f t="shared" si="43"/>
        <v>0</v>
      </c>
      <c r="V74" s="10">
        <f t="shared" si="44"/>
        <v>0</v>
      </c>
      <c r="W74" s="91">
        <f t="shared" si="45"/>
        <v>0</v>
      </c>
      <c r="X74" s="81">
        <f t="shared" si="46"/>
        <v>0</v>
      </c>
      <c r="Y74" s="81">
        <f t="shared" si="56"/>
        <v>0</v>
      </c>
      <c r="Z74" s="81">
        <f t="shared" si="47"/>
        <v>1</v>
      </c>
      <c r="AA74" s="81">
        <f t="shared" si="48"/>
        <v>1</v>
      </c>
      <c r="AB74" s="82">
        <f t="shared" si="64"/>
        <v>0</v>
      </c>
      <c r="AC74" s="11">
        <f t="shared" si="65"/>
        <v>0</v>
      </c>
      <c r="AD74" s="81">
        <f t="shared" si="66"/>
        <v>0</v>
      </c>
      <c r="AE74" s="11">
        <f t="shared" si="49"/>
        <v>0</v>
      </c>
      <c r="AF74" s="11">
        <f t="shared" si="50"/>
        <v>0</v>
      </c>
      <c r="AG74" s="11">
        <f t="shared" si="57"/>
        <v>0</v>
      </c>
      <c r="AH74" s="81">
        <f t="shared" si="51"/>
        <v>0</v>
      </c>
      <c r="AI74" s="81">
        <f t="shared" si="52"/>
        <v>0</v>
      </c>
      <c r="AJ74" s="82">
        <f t="shared" si="67"/>
        <v>0</v>
      </c>
      <c r="AK74" s="118">
        <f t="shared" si="58"/>
        <v>0</v>
      </c>
      <c r="AL74" s="118">
        <f t="shared" si="59"/>
        <v>0</v>
      </c>
      <c r="AM74" s="120">
        <f>AK74*InputData!U74</f>
        <v>0</v>
      </c>
      <c r="AN74" s="123">
        <v>0</v>
      </c>
      <c r="AO74" s="1026">
        <f>C74*(1-Q74)*LifeTable!G74</f>
        <v>0</v>
      </c>
      <c r="AP74" s="1027">
        <f>R74*LifeTable!G74</f>
        <v>0</v>
      </c>
      <c r="AQ74" s="1026">
        <f>T74*(1-AH74)*LifeTable!P74</f>
        <v>0</v>
      </c>
      <c r="AR74" s="708">
        <f>AI74*LifeTable!P74</f>
        <v>0</v>
      </c>
      <c r="AS74" s="1028">
        <f>(AQ74-AO74)*EXP(-InputData!$BT$6*(B74-InputData!$B$1))</f>
        <v>0</v>
      </c>
      <c r="AT74" s="58">
        <f>(AR74-AP74)*EXP(-InputData!$BT$6*(B74-InputData!$B$1))</f>
        <v>0</v>
      </c>
      <c r="AU74">
        <v>69</v>
      </c>
    </row>
    <row r="75" spans="1:47">
      <c r="A75" t="s">
        <v>13</v>
      </c>
      <c r="B75">
        <f t="shared" si="60"/>
        <v>167</v>
      </c>
      <c r="C75" s="80">
        <f>InputData!S75*InputData!CA75</f>
        <v>0</v>
      </c>
      <c r="D75" s="81">
        <v>0</v>
      </c>
      <c r="E75" s="13">
        <f>InputData!T75*InputData!CF75</f>
        <v>0</v>
      </c>
      <c r="F75" s="81">
        <v>0</v>
      </c>
      <c r="G75" s="82">
        <f t="shared" si="36"/>
        <v>0</v>
      </c>
      <c r="H75" s="81">
        <f t="shared" si="53"/>
        <v>0</v>
      </c>
      <c r="I75" s="81">
        <f t="shared" si="37"/>
        <v>1</v>
      </c>
      <c r="J75" s="81">
        <f t="shared" si="38"/>
        <v>1</v>
      </c>
      <c r="K75" s="82">
        <f t="shared" si="61"/>
        <v>0</v>
      </c>
      <c r="L75" s="11">
        <f t="shared" si="62"/>
        <v>0</v>
      </c>
      <c r="M75" s="81">
        <f t="shared" si="63"/>
        <v>0</v>
      </c>
      <c r="N75" s="11">
        <f t="shared" si="39"/>
        <v>0</v>
      </c>
      <c r="O75" s="11">
        <f t="shared" si="40"/>
        <v>0</v>
      </c>
      <c r="P75" s="11">
        <f t="shared" si="54"/>
        <v>0</v>
      </c>
      <c r="Q75" s="81">
        <f t="shared" si="41"/>
        <v>0</v>
      </c>
      <c r="R75" s="90">
        <f t="shared" si="42"/>
        <v>0</v>
      </c>
      <c r="S75" s="499">
        <f>(Exposure!BJ76-1)*InputData!CH75+1</f>
        <v>1</v>
      </c>
      <c r="T75" s="89">
        <f t="shared" si="55"/>
        <v>0</v>
      </c>
      <c r="U75" s="10">
        <f t="shared" si="43"/>
        <v>0</v>
      </c>
      <c r="V75" s="10">
        <f t="shared" si="44"/>
        <v>0</v>
      </c>
      <c r="W75" s="91">
        <f t="shared" si="45"/>
        <v>0</v>
      </c>
      <c r="X75" s="81">
        <f t="shared" si="46"/>
        <v>0</v>
      </c>
      <c r="Y75" s="81">
        <f t="shared" si="56"/>
        <v>0</v>
      </c>
      <c r="Z75" s="81">
        <f t="shared" si="47"/>
        <v>1</v>
      </c>
      <c r="AA75" s="81">
        <f t="shared" si="48"/>
        <v>1</v>
      </c>
      <c r="AB75" s="82">
        <f t="shared" si="64"/>
        <v>0</v>
      </c>
      <c r="AC75" s="11">
        <f t="shared" si="65"/>
        <v>0</v>
      </c>
      <c r="AD75" s="81">
        <f t="shared" si="66"/>
        <v>0</v>
      </c>
      <c r="AE75" s="11">
        <f t="shared" si="49"/>
        <v>0</v>
      </c>
      <c r="AF75" s="11">
        <f t="shared" si="50"/>
        <v>0</v>
      </c>
      <c r="AG75" s="11">
        <f t="shared" si="57"/>
        <v>0</v>
      </c>
      <c r="AH75" s="81">
        <f t="shared" si="51"/>
        <v>0</v>
      </c>
      <c r="AI75" s="81">
        <f t="shared" si="52"/>
        <v>0</v>
      </c>
      <c r="AJ75" s="82">
        <f t="shared" si="67"/>
        <v>0</v>
      </c>
      <c r="AK75" s="118">
        <f t="shared" si="58"/>
        <v>0</v>
      </c>
      <c r="AL75" s="118">
        <f t="shared" si="59"/>
        <v>0</v>
      </c>
      <c r="AM75" s="120">
        <f>AK75*InputData!U75</f>
        <v>0</v>
      </c>
      <c r="AN75" s="123">
        <v>0</v>
      </c>
      <c r="AO75" s="1026">
        <f>C75*(1-Q75)*LifeTable!G75</f>
        <v>0</v>
      </c>
      <c r="AP75" s="1027">
        <f>R75*LifeTable!G75</f>
        <v>0</v>
      </c>
      <c r="AQ75" s="1026">
        <f>T75*(1-AH75)*LifeTable!P75</f>
        <v>0</v>
      </c>
      <c r="AR75" s="708">
        <f>AI75*LifeTable!P75</f>
        <v>0</v>
      </c>
      <c r="AS75" s="1028">
        <f>(AQ75-AO75)*EXP(-InputData!$BT$6*(B75-InputData!$B$1))</f>
        <v>0</v>
      </c>
      <c r="AT75" s="58">
        <f>(AR75-AP75)*EXP(-InputData!$BT$6*(B75-InputData!$B$1))</f>
        <v>0</v>
      </c>
      <c r="AU75">
        <v>70</v>
      </c>
    </row>
    <row r="76" spans="1:47">
      <c r="A76" t="s">
        <v>13</v>
      </c>
      <c r="B76">
        <f t="shared" si="60"/>
        <v>168</v>
      </c>
      <c r="C76" s="80">
        <f>InputData!S76*InputData!CA76</f>
        <v>0</v>
      </c>
      <c r="D76" s="81">
        <v>0</v>
      </c>
      <c r="E76" s="13">
        <f>InputData!T76*InputData!CF76</f>
        <v>0</v>
      </c>
      <c r="F76" s="81">
        <v>0</v>
      </c>
      <c r="G76" s="82">
        <f t="shared" si="36"/>
        <v>0</v>
      </c>
      <c r="H76" s="81">
        <f t="shared" si="53"/>
        <v>0</v>
      </c>
      <c r="I76" s="81">
        <f t="shared" si="37"/>
        <v>1</v>
      </c>
      <c r="J76" s="81">
        <f t="shared" si="38"/>
        <v>1</v>
      </c>
      <c r="K76" s="82">
        <f t="shared" si="61"/>
        <v>0</v>
      </c>
      <c r="L76" s="11">
        <f t="shared" si="62"/>
        <v>0</v>
      </c>
      <c r="M76" s="81">
        <f t="shared" si="63"/>
        <v>0</v>
      </c>
      <c r="N76" s="11">
        <f t="shared" si="39"/>
        <v>0</v>
      </c>
      <c r="O76" s="11">
        <f t="shared" si="40"/>
        <v>0</v>
      </c>
      <c r="P76" s="11">
        <f t="shared" si="54"/>
        <v>0</v>
      </c>
      <c r="Q76" s="81">
        <f t="shared" si="41"/>
        <v>0</v>
      </c>
      <c r="R76" s="90">
        <f t="shared" si="42"/>
        <v>0</v>
      </c>
      <c r="S76" s="499">
        <f>(Exposure!BJ77-1)*InputData!CH76+1</f>
        <v>1</v>
      </c>
      <c r="T76" s="89">
        <f t="shared" si="55"/>
        <v>0</v>
      </c>
      <c r="U76" s="10">
        <f t="shared" si="43"/>
        <v>0</v>
      </c>
      <c r="V76" s="10">
        <f t="shared" si="44"/>
        <v>0</v>
      </c>
      <c r="W76" s="91">
        <f t="shared" si="45"/>
        <v>0</v>
      </c>
      <c r="X76" s="81">
        <f t="shared" si="46"/>
        <v>0</v>
      </c>
      <c r="Y76" s="81">
        <f t="shared" si="56"/>
        <v>0</v>
      </c>
      <c r="Z76" s="81">
        <f t="shared" si="47"/>
        <v>1</v>
      </c>
      <c r="AA76" s="81">
        <f t="shared" si="48"/>
        <v>1</v>
      </c>
      <c r="AB76" s="82">
        <f t="shared" si="64"/>
        <v>0</v>
      </c>
      <c r="AC76" s="11">
        <f t="shared" si="65"/>
        <v>0</v>
      </c>
      <c r="AD76" s="81">
        <f t="shared" si="66"/>
        <v>0</v>
      </c>
      <c r="AE76" s="11">
        <f t="shared" si="49"/>
        <v>0</v>
      </c>
      <c r="AF76" s="11">
        <f t="shared" si="50"/>
        <v>0</v>
      </c>
      <c r="AG76" s="11">
        <f t="shared" si="57"/>
        <v>0</v>
      </c>
      <c r="AH76" s="81">
        <f t="shared" si="51"/>
        <v>0</v>
      </c>
      <c r="AI76" s="81">
        <f t="shared" si="52"/>
        <v>0</v>
      </c>
      <c r="AJ76" s="82">
        <f t="shared" si="67"/>
        <v>0</v>
      </c>
      <c r="AK76" s="118">
        <f t="shared" si="58"/>
        <v>0</v>
      </c>
      <c r="AL76" s="118">
        <f t="shared" si="59"/>
        <v>0</v>
      </c>
      <c r="AM76" s="120">
        <f>AK76*InputData!U76</f>
        <v>0</v>
      </c>
      <c r="AN76" s="123">
        <v>0</v>
      </c>
      <c r="AO76" s="1026">
        <f>C76*(1-Q76)*LifeTable!G76</f>
        <v>0</v>
      </c>
      <c r="AP76" s="1027">
        <f>R76*LifeTable!G76</f>
        <v>0</v>
      </c>
      <c r="AQ76" s="1026">
        <f>T76*(1-AH76)*LifeTable!P76</f>
        <v>0</v>
      </c>
      <c r="AR76" s="708">
        <f>AI76*LifeTable!P76</f>
        <v>0</v>
      </c>
      <c r="AS76" s="1028">
        <f>(AQ76-AO76)*EXP(-InputData!$BT$6*(B76-InputData!$B$1))</f>
        <v>0</v>
      </c>
      <c r="AT76" s="58">
        <f>(AR76-AP76)*EXP(-InputData!$BT$6*(B76-InputData!$B$1))</f>
        <v>0</v>
      </c>
      <c r="AU76">
        <v>71</v>
      </c>
    </row>
    <row r="77" spans="1:47">
      <c r="A77" t="s">
        <v>13</v>
      </c>
      <c r="B77">
        <f t="shared" si="60"/>
        <v>169</v>
      </c>
      <c r="C77" s="80">
        <f>InputData!S77*InputData!CA77</f>
        <v>0</v>
      </c>
      <c r="D77" s="81">
        <v>0</v>
      </c>
      <c r="E77" s="13">
        <f>InputData!T77*InputData!CF77</f>
        <v>0</v>
      </c>
      <c r="F77" s="81">
        <v>0</v>
      </c>
      <c r="G77" s="82">
        <f t="shared" si="36"/>
        <v>0</v>
      </c>
      <c r="H77" s="81">
        <f t="shared" si="53"/>
        <v>0</v>
      </c>
      <c r="I77" s="81">
        <f t="shared" si="37"/>
        <v>1</v>
      </c>
      <c r="J77" s="81">
        <f t="shared" si="38"/>
        <v>1</v>
      </c>
      <c r="K77" s="82">
        <f t="shared" si="61"/>
        <v>0</v>
      </c>
      <c r="L77" s="11">
        <f t="shared" si="62"/>
        <v>0</v>
      </c>
      <c r="M77" s="81">
        <f t="shared" si="63"/>
        <v>0</v>
      </c>
      <c r="N77" s="11">
        <f t="shared" si="39"/>
        <v>0</v>
      </c>
      <c r="O77" s="11">
        <f t="shared" si="40"/>
        <v>0</v>
      </c>
      <c r="P77" s="11">
        <f t="shared" si="54"/>
        <v>0</v>
      </c>
      <c r="Q77" s="81">
        <f t="shared" si="41"/>
        <v>0</v>
      </c>
      <c r="R77" s="90">
        <f t="shared" si="42"/>
        <v>0</v>
      </c>
      <c r="S77" s="499">
        <f>(Exposure!BJ78-1)*InputData!CH77+1</f>
        <v>1</v>
      </c>
      <c r="T77" s="89">
        <f t="shared" si="55"/>
        <v>0</v>
      </c>
      <c r="U77" s="10">
        <f t="shared" si="43"/>
        <v>0</v>
      </c>
      <c r="V77" s="10">
        <f t="shared" si="44"/>
        <v>0</v>
      </c>
      <c r="W77" s="91">
        <f t="shared" si="45"/>
        <v>0</v>
      </c>
      <c r="X77" s="81">
        <f t="shared" si="46"/>
        <v>0</v>
      </c>
      <c r="Y77" s="81">
        <f t="shared" si="56"/>
        <v>0</v>
      </c>
      <c r="Z77" s="81">
        <f t="shared" si="47"/>
        <v>1</v>
      </c>
      <c r="AA77" s="81">
        <f t="shared" si="48"/>
        <v>1</v>
      </c>
      <c r="AB77" s="82">
        <f t="shared" si="64"/>
        <v>0</v>
      </c>
      <c r="AC77" s="11">
        <f t="shared" si="65"/>
        <v>0</v>
      </c>
      <c r="AD77" s="81">
        <f t="shared" si="66"/>
        <v>0</v>
      </c>
      <c r="AE77" s="11">
        <f t="shared" si="49"/>
        <v>0</v>
      </c>
      <c r="AF77" s="11">
        <f t="shared" si="50"/>
        <v>0</v>
      </c>
      <c r="AG77" s="11">
        <f t="shared" si="57"/>
        <v>0</v>
      </c>
      <c r="AH77" s="81">
        <f t="shared" si="51"/>
        <v>0</v>
      </c>
      <c r="AI77" s="81">
        <f t="shared" si="52"/>
        <v>0</v>
      </c>
      <c r="AJ77" s="82">
        <f t="shared" si="67"/>
        <v>0</v>
      </c>
      <c r="AK77" s="118">
        <f t="shared" si="58"/>
        <v>0</v>
      </c>
      <c r="AL77" s="118">
        <f t="shared" si="59"/>
        <v>0</v>
      </c>
      <c r="AM77" s="120">
        <f>AK77*InputData!U77</f>
        <v>0</v>
      </c>
      <c r="AN77" s="123">
        <v>0</v>
      </c>
      <c r="AO77" s="1026">
        <f>C77*(1-Q77)*LifeTable!G77</f>
        <v>0</v>
      </c>
      <c r="AP77" s="1027">
        <f>R77*LifeTable!G77</f>
        <v>0</v>
      </c>
      <c r="AQ77" s="1026">
        <f>T77*(1-AH77)*LifeTable!P77</f>
        <v>0</v>
      </c>
      <c r="AR77" s="708">
        <f>AI77*LifeTable!P77</f>
        <v>0</v>
      </c>
      <c r="AS77" s="1028">
        <f>(AQ77-AO77)*EXP(-InputData!$BT$6*(B77-InputData!$B$1))</f>
        <v>0</v>
      </c>
      <c r="AT77" s="58">
        <f>(AR77-AP77)*EXP(-InputData!$BT$6*(B77-InputData!$B$1))</f>
        <v>0</v>
      </c>
      <c r="AU77">
        <v>72</v>
      </c>
    </row>
    <row r="78" spans="1:47">
      <c r="A78" t="s">
        <v>13</v>
      </c>
      <c r="B78">
        <f t="shared" si="60"/>
        <v>170</v>
      </c>
      <c r="C78" s="80">
        <f>InputData!S78*InputData!CA78</f>
        <v>0</v>
      </c>
      <c r="D78" s="81">
        <v>0</v>
      </c>
      <c r="E78" s="13">
        <f>InputData!T78*InputData!CF78</f>
        <v>0</v>
      </c>
      <c r="F78" s="81">
        <v>0</v>
      </c>
      <c r="G78" s="82">
        <f t="shared" si="36"/>
        <v>0</v>
      </c>
      <c r="H78" s="81">
        <f t="shared" si="53"/>
        <v>0</v>
      </c>
      <c r="I78" s="81">
        <f t="shared" si="37"/>
        <v>1</v>
      </c>
      <c r="J78" s="81">
        <f t="shared" si="38"/>
        <v>1</v>
      </c>
      <c r="K78" s="82">
        <f t="shared" si="61"/>
        <v>0</v>
      </c>
      <c r="L78" s="11">
        <f t="shared" si="62"/>
        <v>0</v>
      </c>
      <c r="M78" s="81">
        <f t="shared" si="63"/>
        <v>0</v>
      </c>
      <c r="N78" s="11">
        <f t="shared" si="39"/>
        <v>0</v>
      </c>
      <c r="O78" s="11">
        <f t="shared" si="40"/>
        <v>0</v>
      </c>
      <c r="P78" s="11">
        <f t="shared" si="54"/>
        <v>0</v>
      </c>
      <c r="Q78" s="81">
        <f t="shared" si="41"/>
        <v>0</v>
      </c>
      <c r="R78" s="90">
        <f t="shared" si="42"/>
        <v>0</v>
      </c>
      <c r="S78" s="499">
        <f>(Exposure!BJ79-1)*InputData!CH78+1</f>
        <v>1</v>
      </c>
      <c r="T78" s="89">
        <f t="shared" si="55"/>
        <v>0</v>
      </c>
      <c r="U78" s="10">
        <f t="shared" si="43"/>
        <v>0</v>
      </c>
      <c r="V78" s="10">
        <f t="shared" si="44"/>
        <v>0</v>
      </c>
      <c r="W78" s="91">
        <f t="shared" si="45"/>
        <v>0</v>
      </c>
      <c r="X78" s="81">
        <f t="shared" si="46"/>
        <v>0</v>
      </c>
      <c r="Y78" s="81">
        <f t="shared" si="56"/>
        <v>0</v>
      </c>
      <c r="Z78" s="81">
        <f t="shared" si="47"/>
        <v>1</v>
      </c>
      <c r="AA78" s="81">
        <f t="shared" si="48"/>
        <v>1</v>
      </c>
      <c r="AB78" s="82">
        <f t="shared" si="64"/>
        <v>0</v>
      </c>
      <c r="AC78" s="11">
        <f t="shared" si="65"/>
        <v>0</v>
      </c>
      <c r="AD78" s="81">
        <f t="shared" si="66"/>
        <v>0</v>
      </c>
      <c r="AE78" s="11">
        <f t="shared" si="49"/>
        <v>0</v>
      </c>
      <c r="AF78" s="11">
        <f t="shared" si="50"/>
        <v>0</v>
      </c>
      <c r="AG78" s="11">
        <f t="shared" si="57"/>
        <v>0</v>
      </c>
      <c r="AH78" s="81">
        <f t="shared" si="51"/>
        <v>0</v>
      </c>
      <c r="AI78" s="81">
        <f t="shared" si="52"/>
        <v>0</v>
      </c>
      <c r="AJ78" s="82">
        <f t="shared" si="67"/>
        <v>0</v>
      </c>
      <c r="AK78" s="118">
        <f t="shared" si="58"/>
        <v>0</v>
      </c>
      <c r="AL78" s="118">
        <f t="shared" si="59"/>
        <v>0</v>
      </c>
      <c r="AM78" s="120">
        <f>AK78*InputData!U78</f>
        <v>0</v>
      </c>
      <c r="AN78" s="123">
        <v>0</v>
      </c>
      <c r="AO78" s="1026">
        <f>C78*(1-Q78)*LifeTable!G78</f>
        <v>0</v>
      </c>
      <c r="AP78" s="1027">
        <f>R78*LifeTable!G78</f>
        <v>0</v>
      </c>
      <c r="AQ78" s="1026">
        <f>T78*(1-AH78)*LifeTable!P78</f>
        <v>0</v>
      </c>
      <c r="AR78" s="708">
        <f>AI78*LifeTable!P78</f>
        <v>0</v>
      </c>
      <c r="AS78" s="1028">
        <f>(AQ78-AO78)*EXP(-InputData!$BT$6*(B78-InputData!$B$1))</f>
        <v>0</v>
      </c>
      <c r="AT78" s="58">
        <f>(AR78-AP78)*EXP(-InputData!$BT$6*(B78-InputData!$B$1))</f>
        <v>0</v>
      </c>
      <c r="AU78">
        <v>73</v>
      </c>
    </row>
    <row r="79" spans="1:47">
      <c r="A79" t="s">
        <v>13</v>
      </c>
      <c r="B79">
        <f t="shared" si="60"/>
        <v>171</v>
      </c>
      <c r="C79" s="80">
        <f>InputData!S79*InputData!CA79</f>
        <v>0</v>
      </c>
      <c r="D79" s="81">
        <v>0</v>
      </c>
      <c r="E79" s="13">
        <f>InputData!T79*InputData!CF79</f>
        <v>0</v>
      </c>
      <c r="F79" s="81">
        <v>0</v>
      </c>
      <c r="G79" s="82">
        <f t="shared" si="36"/>
        <v>0</v>
      </c>
      <c r="H79" s="81">
        <f t="shared" si="53"/>
        <v>0</v>
      </c>
      <c r="I79" s="81">
        <f t="shared" si="37"/>
        <v>1</v>
      </c>
      <c r="J79" s="81">
        <f t="shared" si="38"/>
        <v>1</v>
      </c>
      <c r="K79" s="82">
        <f t="shared" si="61"/>
        <v>0</v>
      </c>
      <c r="L79" s="11">
        <f t="shared" si="62"/>
        <v>0</v>
      </c>
      <c r="M79" s="81">
        <f t="shared" si="63"/>
        <v>0</v>
      </c>
      <c r="N79" s="11">
        <f t="shared" si="39"/>
        <v>0</v>
      </c>
      <c r="O79" s="11">
        <f t="shared" si="40"/>
        <v>0</v>
      </c>
      <c r="P79" s="11">
        <f t="shared" si="54"/>
        <v>0</v>
      </c>
      <c r="Q79" s="81">
        <f t="shared" si="41"/>
        <v>0</v>
      </c>
      <c r="R79" s="90">
        <f t="shared" si="42"/>
        <v>0</v>
      </c>
      <c r="S79" s="499">
        <f>(Exposure!BJ80-1)*InputData!CH79+1</f>
        <v>1</v>
      </c>
      <c r="T79" s="89">
        <f t="shared" si="55"/>
        <v>0</v>
      </c>
      <c r="U79" s="10">
        <f t="shared" si="43"/>
        <v>0</v>
      </c>
      <c r="V79" s="10">
        <f t="shared" si="44"/>
        <v>0</v>
      </c>
      <c r="W79" s="91">
        <f t="shared" si="45"/>
        <v>0</v>
      </c>
      <c r="X79" s="81">
        <f t="shared" si="46"/>
        <v>0</v>
      </c>
      <c r="Y79" s="81">
        <f t="shared" si="56"/>
        <v>0</v>
      </c>
      <c r="Z79" s="81">
        <f t="shared" si="47"/>
        <v>1</v>
      </c>
      <c r="AA79" s="81">
        <f t="shared" si="48"/>
        <v>1</v>
      </c>
      <c r="AB79" s="82">
        <f t="shared" si="64"/>
        <v>0</v>
      </c>
      <c r="AC79" s="11">
        <f t="shared" si="65"/>
        <v>0</v>
      </c>
      <c r="AD79" s="81">
        <f t="shared" si="66"/>
        <v>0</v>
      </c>
      <c r="AE79" s="11">
        <f t="shared" si="49"/>
        <v>0</v>
      </c>
      <c r="AF79" s="11">
        <f t="shared" si="50"/>
        <v>0</v>
      </c>
      <c r="AG79" s="11">
        <f t="shared" si="57"/>
        <v>0</v>
      </c>
      <c r="AH79" s="81">
        <f t="shared" si="51"/>
        <v>0</v>
      </c>
      <c r="AI79" s="81">
        <f t="shared" si="52"/>
        <v>0</v>
      </c>
      <c r="AJ79" s="82">
        <f t="shared" si="67"/>
        <v>0</v>
      </c>
      <c r="AK79" s="118">
        <f t="shared" si="58"/>
        <v>0</v>
      </c>
      <c r="AL79" s="118">
        <f t="shared" si="59"/>
        <v>0</v>
      </c>
      <c r="AM79" s="120">
        <f>AK79*InputData!U79</f>
        <v>0</v>
      </c>
      <c r="AN79" s="123">
        <v>0</v>
      </c>
      <c r="AO79" s="1026">
        <f>C79*(1-Q79)*LifeTable!G79</f>
        <v>0</v>
      </c>
      <c r="AP79" s="1027">
        <f>R79*LifeTable!G79</f>
        <v>0</v>
      </c>
      <c r="AQ79" s="1026">
        <f>T79*(1-AH79)*LifeTable!P79</f>
        <v>0</v>
      </c>
      <c r="AR79" s="708">
        <f>AI79*LifeTable!P79</f>
        <v>0</v>
      </c>
      <c r="AS79" s="1028">
        <f>(AQ79-AO79)*EXP(-InputData!$BT$6*(B79-InputData!$B$1))</f>
        <v>0</v>
      </c>
      <c r="AT79" s="58">
        <f>(AR79-AP79)*EXP(-InputData!$BT$6*(B79-InputData!$B$1))</f>
        <v>0</v>
      </c>
      <c r="AU79">
        <v>74</v>
      </c>
    </row>
    <row r="80" spans="1:47">
      <c r="A80" t="s">
        <v>13</v>
      </c>
      <c r="B80">
        <f t="shared" si="60"/>
        <v>172</v>
      </c>
      <c r="C80" s="80">
        <f>InputData!S80*InputData!CA80</f>
        <v>0</v>
      </c>
      <c r="D80" s="81">
        <v>0</v>
      </c>
      <c r="E80" s="13">
        <f>InputData!T80*InputData!CF80</f>
        <v>0</v>
      </c>
      <c r="F80" s="81">
        <v>0</v>
      </c>
      <c r="G80" s="82">
        <f t="shared" si="36"/>
        <v>0</v>
      </c>
      <c r="H80" s="81">
        <f t="shared" si="53"/>
        <v>0</v>
      </c>
      <c r="I80" s="81">
        <f t="shared" si="37"/>
        <v>1</v>
      </c>
      <c r="J80" s="81">
        <f t="shared" si="38"/>
        <v>1</v>
      </c>
      <c r="K80" s="82">
        <f t="shared" si="61"/>
        <v>0</v>
      </c>
      <c r="L80" s="11">
        <f t="shared" si="62"/>
        <v>0</v>
      </c>
      <c r="M80" s="81">
        <f t="shared" si="63"/>
        <v>0</v>
      </c>
      <c r="N80" s="11">
        <f t="shared" si="39"/>
        <v>0</v>
      </c>
      <c r="O80" s="11">
        <f t="shared" si="40"/>
        <v>0</v>
      </c>
      <c r="P80" s="11">
        <f t="shared" si="54"/>
        <v>0</v>
      </c>
      <c r="Q80" s="81">
        <f t="shared" si="41"/>
        <v>0</v>
      </c>
      <c r="R80" s="90">
        <f t="shared" si="42"/>
        <v>0</v>
      </c>
      <c r="S80" s="499">
        <f>(Exposure!BJ81-1)*InputData!CH80+1</f>
        <v>1</v>
      </c>
      <c r="T80" s="89">
        <f t="shared" si="55"/>
        <v>0</v>
      </c>
      <c r="U80" s="10">
        <f t="shared" si="43"/>
        <v>0</v>
      </c>
      <c r="V80" s="10">
        <f t="shared" si="44"/>
        <v>0</v>
      </c>
      <c r="W80" s="91">
        <f t="shared" si="45"/>
        <v>0</v>
      </c>
      <c r="X80" s="81">
        <f t="shared" si="46"/>
        <v>0</v>
      </c>
      <c r="Y80" s="81">
        <f t="shared" si="56"/>
        <v>0</v>
      </c>
      <c r="Z80" s="81">
        <f t="shared" si="47"/>
        <v>1</v>
      </c>
      <c r="AA80" s="81">
        <f t="shared" si="48"/>
        <v>1</v>
      </c>
      <c r="AB80" s="82">
        <f t="shared" si="64"/>
        <v>0</v>
      </c>
      <c r="AC80" s="11">
        <f t="shared" si="65"/>
        <v>0</v>
      </c>
      <c r="AD80" s="81">
        <f t="shared" si="66"/>
        <v>0</v>
      </c>
      <c r="AE80" s="11">
        <f t="shared" si="49"/>
        <v>0</v>
      </c>
      <c r="AF80" s="11">
        <f t="shared" si="50"/>
        <v>0</v>
      </c>
      <c r="AG80" s="11">
        <f t="shared" si="57"/>
        <v>0</v>
      </c>
      <c r="AH80" s="81">
        <f t="shared" si="51"/>
        <v>0</v>
      </c>
      <c r="AI80" s="81">
        <f t="shared" si="52"/>
        <v>0</v>
      </c>
      <c r="AJ80" s="82">
        <f t="shared" si="67"/>
        <v>0</v>
      </c>
      <c r="AK80" s="118">
        <f t="shared" si="58"/>
        <v>0</v>
      </c>
      <c r="AL80" s="118">
        <f t="shared" si="59"/>
        <v>0</v>
      </c>
      <c r="AM80" s="120">
        <f>AK80*InputData!U80</f>
        <v>0</v>
      </c>
      <c r="AN80" s="123">
        <v>0</v>
      </c>
      <c r="AO80" s="1026">
        <f>C80*(1-Q80)*LifeTable!G80</f>
        <v>0</v>
      </c>
      <c r="AP80" s="1027">
        <f>R80*LifeTable!G80</f>
        <v>0</v>
      </c>
      <c r="AQ80" s="1026">
        <f>T80*(1-AH80)*LifeTable!P80</f>
        <v>0</v>
      </c>
      <c r="AR80" s="708">
        <f>AI80*LifeTable!P80</f>
        <v>0</v>
      </c>
      <c r="AS80" s="1028">
        <f>(AQ80-AO80)*EXP(-InputData!$BT$6*(B80-InputData!$B$1))</f>
        <v>0</v>
      </c>
      <c r="AT80" s="58">
        <f>(AR80-AP80)*EXP(-InputData!$BT$6*(B80-InputData!$B$1))</f>
        <v>0</v>
      </c>
      <c r="AU80">
        <v>75</v>
      </c>
    </row>
    <row r="81" spans="1:47">
      <c r="A81" t="s">
        <v>13</v>
      </c>
      <c r="B81">
        <f t="shared" si="60"/>
        <v>173</v>
      </c>
      <c r="C81" s="80">
        <f>InputData!S81*InputData!CA81</f>
        <v>0</v>
      </c>
      <c r="D81" s="81">
        <v>0</v>
      </c>
      <c r="E81" s="13">
        <f>InputData!T81*InputData!CF81</f>
        <v>0</v>
      </c>
      <c r="F81" s="81">
        <v>0</v>
      </c>
      <c r="G81" s="82">
        <f t="shared" si="36"/>
        <v>0</v>
      </c>
      <c r="H81" s="81">
        <f t="shared" si="53"/>
        <v>0</v>
      </c>
      <c r="I81" s="81">
        <f t="shared" si="37"/>
        <v>1</v>
      </c>
      <c r="J81" s="81">
        <f t="shared" si="38"/>
        <v>1</v>
      </c>
      <c r="K81" s="82">
        <f t="shared" si="61"/>
        <v>0</v>
      </c>
      <c r="L81" s="11">
        <f t="shared" si="62"/>
        <v>0</v>
      </c>
      <c r="M81" s="81">
        <f t="shared" si="63"/>
        <v>0</v>
      </c>
      <c r="N81" s="11">
        <f t="shared" si="39"/>
        <v>0</v>
      </c>
      <c r="O81" s="11">
        <f t="shared" si="40"/>
        <v>0</v>
      </c>
      <c r="P81" s="11">
        <f t="shared" si="54"/>
        <v>0</v>
      </c>
      <c r="Q81" s="81">
        <f t="shared" si="41"/>
        <v>0</v>
      </c>
      <c r="R81" s="90">
        <f t="shared" si="42"/>
        <v>0</v>
      </c>
      <c r="S81" s="499">
        <f>(Exposure!BJ82-1)*InputData!CH81+1</f>
        <v>1</v>
      </c>
      <c r="T81" s="89">
        <f t="shared" si="55"/>
        <v>0</v>
      </c>
      <c r="U81" s="10">
        <f t="shared" si="43"/>
        <v>0</v>
      </c>
      <c r="V81" s="10">
        <f t="shared" si="44"/>
        <v>0</v>
      </c>
      <c r="W81" s="91">
        <f t="shared" si="45"/>
        <v>0</v>
      </c>
      <c r="X81" s="81">
        <f t="shared" si="46"/>
        <v>0</v>
      </c>
      <c r="Y81" s="81">
        <f t="shared" si="56"/>
        <v>0</v>
      </c>
      <c r="Z81" s="81">
        <f t="shared" si="47"/>
        <v>1</v>
      </c>
      <c r="AA81" s="81">
        <f t="shared" si="48"/>
        <v>1</v>
      </c>
      <c r="AB81" s="82">
        <f t="shared" si="64"/>
        <v>0</v>
      </c>
      <c r="AC81" s="11">
        <f t="shared" si="65"/>
        <v>0</v>
      </c>
      <c r="AD81" s="81">
        <f t="shared" si="66"/>
        <v>0</v>
      </c>
      <c r="AE81" s="11">
        <f t="shared" si="49"/>
        <v>0</v>
      </c>
      <c r="AF81" s="11">
        <f t="shared" si="50"/>
        <v>0</v>
      </c>
      <c r="AG81" s="11">
        <f t="shared" si="57"/>
        <v>0</v>
      </c>
      <c r="AH81" s="81">
        <f t="shared" si="51"/>
        <v>0</v>
      </c>
      <c r="AI81" s="81">
        <f t="shared" si="52"/>
        <v>0</v>
      </c>
      <c r="AJ81" s="82">
        <f t="shared" si="67"/>
        <v>0</v>
      </c>
      <c r="AK81" s="118">
        <f t="shared" si="58"/>
        <v>0</v>
      </c>
      <c r="AL81" s="118">
        <f t="shared" si="59"/>
        <v>0</v>
      </c>
      <c r="AM81" s="120">
        <f>AK81*InputData!U81</f>
        <v>0</v>
      </c>
      <c r="AN81" s="123">
        <v>0</v>
      </c>
      <c r="AO81" s="1026">
        <f>C81*(1-Q81)*LifeTable!G81</f>
        <v>0</v>
      </c>
      <c r="AP81" s="1027">
        <f>R81*LifeTable!G81</f>
        <v>0</v>
      </c>
      <c r="AQ81" s="1026">
        <f>T81*(1-AH81)*LifeTable!P81</f>
        <v>0</v>
      </c>
      <c r="AR81" s="708">
        <f>AI81*LifeTable!P81</f>
        <v>0</v>
      </c>
      <c r="AS81" s="1028">
        <f>(AQ81-AO81)*EXP(-InputData!$BT$6*(B81-InputData!$B$1))</f>
        <v>0</v>
      </c>
      <c r="AT81" s="58">
        <f>(AR81-AP81)*EXP(-InputData!$BT$6*(B81-InputData!$B$1))</f>
        <v>0</v>
      </c>
      <c r="AU81">
        <v>76</v>
      </c>
    </row>
    <row r="82" spans="1:47">
      <c r="A82" t="s">
        <v>13</v>
      </c>
      <c r="B82">
        <f t="shared" si="60"/>
        <v>174</v>
      </c>
      <c r="C82" s="80">
        <f>InputData!S82*InputData!CA82</f>
        <v>0</v>
      </c>
      <c r="D82" s="81">
        <v>0</v>
      </c>
      <c r="E82" s="13">
        <f>InputData!T82*InputData!CF82</f>
        <v>0</v>
      </c>
      <c r="F82" s="81">
        <v>0</v>
      </c>
      <c r="G82" s="82">
        <f t="shared" si="36"/>
        <v>0</v>
      </c>
      <c r="H82" s="81">
        <f t="shared" si="53"/>
        <v>0</v>
      </c>
      <c r="I82" s="81">
        <f t="shared" si="37"/>
        <v>1</v>
      </c>
      <c r="J82" s="81">
        <f t="shared" si="38"/>
        <v>1</v>
      </c>
      <c r="K82" s="82">
        <f t="shared" si="61"/>
        <v>0</v>
      </c>
      <c r="L82" s="11">
        <f t="shared" si="62"/>
        <v>0</v>
      </c>
      <c r="M82" s="81">
        <f t="shared" si="63"/>
        <v>0</v>
      </c>
      <c r="N82" s="11">
        <f t="shared" si="39"/>
        <v>0</v>
      </c>
      <c r="O82" s="11">
        <f t="shared" si="40"/>
        <v>0</v>
      </c>
      <c r="P82" s="11">
        <f t="shared" si="54"/>
        <v>0</v>
      </c>
      <c r="Q82" s="81">
        <f t="shared" si="41"/>
        <v>0</v>
      </c>
      <c r="R82" s="90">
        <f t="shared" si="42"/>
        <v>0</v>
      </c>
      <c r="S82" s="499">
        <f>(Exposure!BJ83-1)*InputData!CH82+1</f>
        <v>1</v>
      </c>
      <c r="T82" s="89">
        <f t="shared" si="55"/>
        <v>0</v>
      </c>
      <c r="U82" s="10">
        <f t="shared" si="43"/>
        <v>0</v>
      </c>
      <c r="V82" s="10">
        <f t="shared" si="44"/>
        <v>0</v>
      </c>
      <c r="W82" s="91">
        <f t="shared" si="45"/>
        <v>0</v>
      </c>
      <c r="X82" s="81">
        <f t="shared" si="46"/>
        <v>0</v>
      </c>
      <c r="Y82" s="81">
        <f t="shared" si="56"/>
        <v>0</v>
      </c>
      <c r="Z82" s="81">
        <f t="shared" si="47"/>
        <v>1</v>
      </c>
      <c r="AA82" s="81">
        <f t="shared" si="48"/>
        <v>1</v>
      </c>
      <c r="AB82" s="82">
        <f t="shared" si="64"/>
        <v>0</v>
      </c>
      <c r="AC82" s="11">
        <f t="shared" si="65"/>
        <v>0</v>
      </c>
      <c r="AD82" s="81">
        <f t="shared" si="66"/>
        <v>0</v>
      </c>
      <c r="AE82" s="11">
        <f t="shared" si="49"/>
        <v>0</v>
      </c>
      <c r="AF82" s="11">
        <f t="shared" si="50"/>
        <v>0</v>
      </c>
      <c r="AG82" s="11">
        <f t="shared" si="57"/>
        <v>0</v>
      </c>
      <c r="AH82" s="81">
        <f t="shared" si="51"/>
        <v>0</v>
      </c>
      <c r="AI82" s="81">
        <f t="shared" si="52"/>
        <v>0</v>
      </c>
      <c r="AJ82" s="82">
        <f t="shared" si="67"/>
        <v>0</v>
      </c>
      <c r="AK82" s="118">
        <f t="shared" si="58"/>
        <v>0</v>
      </c>
      <c r="AL82" s="118">
        <f t="shared" si="59"/>
        <v>0</v>
      </c>
      <c r="AM82" s="120">
        <f>AK82*InputData!U82</f>
        <v>0</v>
      </c>
      <c r="AN82" s="123">
        <v>0</v>
      </c>
      <c r="AO82" s="1026">
        <f>C82*(1-Q82)*LifeTable!G82</f>
        <v>0</v>
      </c>
      <c r="AP82" s="1027">
        <f>R82*LifeTable!G82</f>
        <v>0</v>
      </c>
      <c r="AQ82" s="1026">
        <f>T82*(1-AH82)*LifeTable!P82</f>
        <v>0</v>
      </c>
      <c r="AR82" s="708">
        <f>AI82*LifeTable!P82</f>
        <v>0</v>
      </c>
      <c r="AS82" s="1028">
        <f>(AQ82-AO82)*EXP(-InputData!$BT$6*(B82-InputData!$B$1))</f>
        <v>0</v>
      </c>
      <c r="AT82" s="58">
        <f>(AR82-AP82)*EXP(-InputData!$BT$6*(B82-InputData!$B$1))</f>
        <v>0</v>
      </c>
      <c r="AU82">
        <v>77</v>
      </c>
    </row>
    <row r="83" spans="1:47">
      <c r="A83" t="s">
        <v>13</v>
      </c>
      <c r="B83">
        <f t="shared" si="60"/>
        <v>175</v>
      </c>
      <c r="C83" s="80">
        <f>InputData!S83*InputData!CA83</f>
        <v>0</v>
      </c>
      <c r="D83" s="81">
        <v>0</v>
      </c>
      <c r="E83" s="13">
        <f>InputData!T83*InputData!CF83</f>
        <v>0</v>
      </c>
      <c r="F83" s="81">
        <v>0</v>
      </c>
      <c r="G83" s="82">
        <f t="shared" si="36"/>
        <v>0</v>
      </c>
      <c r="H83" s="81">
        <f t="shared" si="53"/>
        <v>0</v>
      </c>
      <c r="I83" s="81">
        <f t="shared" si="37"/>
        <v>1</v>
      </c>
      <c r="J83" s="81">
        <f t="shared" si="38"/>
        <v>1</v>
      </c>
      <c r="K83" s="82">
        <f t="shared" si="61"/>
        <v>0</v>
      </c>
      <c r="L83" s="11">
        <f t="shared" si="62"/>
        <v>0</v>
      </c>
      <c r="M83" s="81">
        <f t="shared" si="63"/>
        <v>0</v>
      </c>
      <c r="N83" s="11">
        <f t="shared" si="39"/>
        <v>0</v>
      </c>
      <c r="O83" s="11">
        <f t="shared" si="40"/>
        <v>0</v>
      </c>
      <c r="P83" s="11">
        <f t="shared" si="54"/>
        <v>0</v>
      </c>
      <c r="Q83" s="81">
        <f t="shared" si="41"/>
        <v>0</v>
      </c>
      <c r="R83" s="90">
        <f t="shared" si="42"/>
        <v>0</v>
      </c>
      <c r="S83" s="499">
        <f>(Exposure!BJ84-1)*InputData!CH83+1</f>
        <v>1</v>
      </c>
      <c r="T83" s="89">
        <f t="shared" si="55"/>
        <v>0</v>
      </c>
      <c r="U83" s="10">
        <f t="shared" si="43"/>
        <v>0</v>
      </c>
      <c r="V83" s="10">
        <f t="shared" si="44"/>
        <v>0</v>
      </c>
      <c r="W83" s="91">
        <f t="shared" si="45"/>
        <v>0</v>
      </c>
      <c r="X83" s="81">
        <f t="shared" si="46"/>
        <v>0</v>
      </c>
      <c r="Y83" s="81">
        <f t="shared" si="56"/>
        <v>0</v>
      </c>
      <c r="Z83" s="81">
        <f t="shared" si="47"/>
        <v>1</v>
      </c>
      <c r="AA83" s="81">
        <f t="shared" si="48"/>
        <v>1</v>
      </c>
      <c r="AB83" s="82">
        <f t="shared" si="64"/>
        <v>0</v>
      </c>
      <c r="AC83" s="11">
        <f t="shared" si="65"/>
        <v>0</v>
      </c>
      <c r="AD83" s="81">
        <f t="shared" si="66"/>
        <v>0</v>
      </c>
      <c r="AE83" s="11">
        <f t="shared" si="49"/>
        <v>0</v>
      </c>
      <c r="AF83" s="11">
        <f t="shared" si="50"/>
        <v>0</v>
      </c>
      <c r="AG83" s="11">
        <f t="shared" si="57"/>
        <v>0</v>
      </c>
      <c r="AH83" s="81">
        <f t="shared" si="51"/>
        <v>0</v>
      </c>
      <c r="AI83" s="81">
        <f t="shared" si="52"/>
        <v>0</v>
      </c>
      <c r="AJ83" s="82">
        <f t="shared" si="67"/>
        <v>0</v>
      </c>
      <c r="AK83" s="118">
        <f t="shared" si="58"/>
        <v>0</v>
      </c>
      <c r="AL83" s="118">
        <f t="shared" si="59"/>
        <v>0</v>
      </c>
      <c r="AM83" s="120">
        <f>AK83*InputData!U83</f>
        <v>0</v>
      </c>
      <c r="AN83" s="123">
        <v>0</v>
      </c>
      <c r="AO83" s="1026">
        <f>C83*(1-Q83)*LifeTable!G83</f>
        <v>0</v>
      </c>
      <c r="AP83" s="1027">
        <f>R83*LifeTable!G83</f>
        <v>0</v>
      </c>
      <c r="AQ83" s="1026">
        <f>T83*(1-AH83)*LifeTable!P83</f>
        <v>0</v>
      </c>
      <c r="AR83" s="708">
        <f>AI83*LifeTable!P83</f>
        <v>0</v>
      </c>
      <c r="AS83" s="1028">
        <f>(AQ83-AO83)*EXP(-InputData!$BT$6*(B83-InputData!$B$1))</f>
        <v>0</v>
      </c>
      <c r="AT83" s="58">
        <f>(AR83-AP83)*EXP(-InputData!$BT$6*(B83-InputData!$B$1))</f>
        <v>0</v>
      </c>
      <c r="AU83">
        <v>78</v>
      </c>
    </row>
    <row r="84" spans="1:47">
      <c r="A84" t="s">
        <v>13</v>
      </c>
      <c r="B84">
        <f t="shared" si="60"/>
        <v>176</v>
      </c>
      <c r="C84" s="80">
        <f>InputData!S84*InputData!CA84</f>
        <v>0</v>
      </c>
      <c r="D84" s="81">
        <v>0</v>
      </c>
      <c r="E84" s="13">
        <f>InputData!T84*InputData!CF84</f>
        <v>0</v>
      </c>
      <c r="F84" s="81">
        <v>0</v>
      </c>
      <c r="G84" s="82">
        <f t="shared" si="36"/>
        <v>0</v>
      </c>
      <c r="H84" s="81">
        <f t="shared" si="53"/>
        <v>0</v>
      </c>
      <c r="I84" s="81">
        <f t="shared" si="37"/>
        <v>1</v>
      </c>
      <c r="J84" s="81">
        <f t="shared" si="38"/>
        <v>1</v>
      </c>
      <c r="K84" s="82">
        <f t="shared" si="61"/>
        <v>0</v>
      </c>
      <c r="L84" s="11">
        <f t="shared" si="62"/>
        <v>0</v>
      </c>
      <c r="M84" s="81">
        <f t="shared" si="63"/>
        <v>0</v>
      </c>
      <c r="N84" s="11">
        <f t="shared" si="39"/>
        <v>0</v>
      </c>
      <c r="O84" s="11">
        <f t="shared" si="40"/>
        <v>0</v>
      </c>
      <c r="P84" s="11">
        <f t="shared" si="54"/>
        <v>0</v>
      </c>
      <c r="Q84" s="81">
        <f t="shared" si="41"/>
        <v>0</v>
      </c>
      <c r="R84" s="90">
        <f t="shared" si="42"/>
        <v>0</v>
      </c>
      <c r="S84" s="499">
        <f>(Exposure!BJ85-1)*InputData!CH84+1</f>
        <v>1</v>
      </c>
      <c r="T84" s="89">
        <f t="shared" si="55"/>
        <v>0</v>
      </c>
      <c r="U84" s="10">
        <f t="shared" si="43"/>
        <v>0</v>
      </c>
      <c r="V84" s="10">
        <f t="shared" si="44"/>
        <v>0</v>
      </c>
      <c r="W84" s="91">
        <f t="shared" si="45"/>
        <v>0</v>
      </c>
      <c r="X84" s="81">
        <f t="shared" si="46"/>
        <v>0</v>
      </c>
      <c r="Y84" s="81">
        <f t="shared" si="56"/>
        <v>0</v>
      </c>
      <c r="Z84" s="81">
        <f t="shared" si="47"/>
        <v>1</v>
      </c>
      <c r="AA84" s="81">
        <f t="shared" si="48"/>
        <v>1</v>
      </c>
      <c r="AB84" s="82">
        <f t="shared" si="64"/>
        <v>0</v>
      </c>
      <c r="AC84" s="11">
        <f t="shared" si="65"/>
        <v>0</v>
      </c>
      <c r="AD84" s="81">
        <f t="shared" si="66"/>
        <v>0</v>
      </c>
      <c r="AE84" s="11">
        <f t="shared" si="49"/>
        <v>0</v>
      </c>
      <c r="AF84" s="11">
        <f t="shared" si="50"/>
        <v>0</v>
      </c>
      <c r="AG84" s="11">
        <f t="shared" si="57"/>
        <v>0</v>
      </c>
      <c r="AH84" s="81">
        <f t="shared" si="51"/>
        <v>0</v>
      </c>
      <c r="AI84" s="81">
        <f t="shared" si="52"/>
        <v>0</v>
      </c>
      <c r="AJ84" s="82">
        <f t="shared" si="67"/>
        <v>0</v>
      </c>
      <c r="AK84" s="118">
        <f t="shared" si="58"/>
        <v>0</v>
      </c>
      <c r="AL84" s="118">
        <f t="shared" si="59"/>
        <v>0</v>
      </c>
      <c r="AM84" s="120">
        <f>AK84*InputData!U84</f>
        <v>0</v>
      </c>
      <c r="AN84" s="123">
        <v>0</v>
      </c>
      <c r="AO84" s="1026">
        <f>C84*(1-Q84)*LifeTable!G84</f>
        <v>0</v>
      </c>
      <c r="AP84" s="1027">
        <f>R84*LifeTable!G84</f>
        <v>0</v>
      </c>
      <c r="AQ84" s="1026">
        <f>T84*(1-AH84)*LifeTable!P84</f>
        <v>0</v>
      </c>
      <c r="AR84" s="708">
        <f>AI84*LifeTable!P84</f>
        <v>0</v>
      </c>
      <c r="AS84" s="1028">
        <f>(AQ84-AO84)*EXP(-InputData!$BT$6*(B84-InputData!$B$1))</f>
        <v>0</v>
      </c>
      <c r="AT84" s="58">
        <f>(AR84-AP84)*EXP(-InputData!$BT$6*(B84-InputData!$B$1))</f>
        <v>0</v>
      </c>
      <c r="AU84">
        <v>79</v>
      </c>
    </row>
    <row r="85" spans="1:47">
      <c r="A85" t="s">
        <v>13</v>
      </c>
      <c r="B85">
        <f t="shared" si="60"/>
        <v>177</v>
      </c>
      <c r="C85" s="80">
        <f>InputData!S85*InputData!CA85</f>
        <v>0</v>
      </c>
      <c r="D85" s="81">
        <v>0</v>
      </c>
      <c r="E85" s="13">
        <f>InputData!T85*InputData!CF85</f>
        <v>0</v>
      </c>
      <c r="F85" s="81">
        <v>0</v>
      </c>
      <c r="G85" s="82">
        <f t="shared" si="36"/>
        <v>0</v>
      </c>
      <c r="H85" s="81">
        <f t="shared" si="53"/>
        <v>0</v>
      </c>
      <c r="I85" s="81">
        <f t="shared" si="37"/>
        <v>1</v>
      </c>
      <c r="J85" s="81">
        <f t="shared" si="38"/>
        <v>1</v>
      </c>
      <c r="K85" s="82">
        <f t="shared" si="61"/>
        <v>0</v>
      </c>
      <c r="L85" s="11">
        <f t="shared" si="62"/>
        <v>0</v>
      </c>
      <c r="M85" s="81">
        <f t="shared" si="63"/>
        <v>0</v>
      </c>
      <c r="N85" s="11">
        <f t="shared" si="39"/>
        <v>0</v>
      </c>
      <c r="O85" s="11">
        <f t="shared" si="40"/>
        <v>0</v>
      </c>
      <c r="P85" s="11">
        <f t="shared" si="54"/>
        <v>0</v>
      </c>
      <c r="Q85" s="81">
        <f t="shared" si="41"/>
        <v>0</v>
      </c>
      <c r="R85" s="90">
        <f t="shared" si="42"/>
        <v>0</v>
      </c>
      <c r="S85" s="499">
        <f>(Exposure!BJ86-1)*InputData!CH85+1</f>
        <v>1</v>
      </c>
      <c r="T85" s="89">
        <f t="shared" si="55"/>
        <v>0</v>
      </c>
      <c r="U85" s="10">
        <f t="shared" si="43"/>
        <v>0</v>
      </c>
      <c r="V85" s="10">
        <f t="shared" si="44"/>
        <v>0</v>
      </c>
      <c r="W85" s="91">
        <f t="shared" si="45"/>
        <v>0</v>
      </c>
      <c r="X85" s="81">
        <f t="shared" si="46"/>
        <v>0</v>
      </c>
      <c r="Y85" s="81">
        <f t="shared" si="56"/>
        <v>0</v>
      </c>
      <c r="Z85" s="81">
        <f t="shared" si="47"/>
        <v>1</v>
      </c>
      <c r="AA85" s="81">
        <f t="shared" si="48"/>
        <v>1</v>
      </c>
      <c r="AB85" s="82">
        <f t="shared" si="64"/>
        <v>0</v>
      </c>
      <c r="AC85" s="11">
        <f t="shared" si="65"/>
        <v>0</v>
      </c>
      <c r="AD85" s="81">
        <f t="shared" si="66"/>
        <v>0</v>
      </c>
      <c r="AE85" s="11">
        <f t="shared" si="49"/>
        <v>0</v>
      </c>
      <c r="AF85" s="11">
        <f t="shared" si="50"/>
        <v>0</v>
      </c>
      <c r="AG85" s="11">
        <f t="shared" si="57"/>
        <v>0</v>
      </c>
      <c r="AH85" s="81">
        <f t="shared" si="51"/>
        <v>0</v>
      </c>
      <c r="AI85" s="81">
        <f t="shared" si="52"/>
        <v>0</v>
      </c>
      <c r="AJ85" s="82">
        <f t="shared" si="67"/>
        <v>0</v>
      </c>
      <c r="AK85" s="118">
        <f t="shared" si="58"/>
        <v>0</v>
      </c>
      <c r="AL85" s="118">
        <f t="shared" si="59"/>
        <v>0</v>
      </c>
      <c r="AM85" s="120">
        <f>AK85*InputData!U85</f>
        <v>0</v>
      </c>
      <c r="AN85" s="123">
        <v>0</v>
      </c>
      <c r="AO85" s="1026">
        <f>C85*(1-Q85)*LifeTable!G85</f>
        <v>0</v>
      </c>
      <c r="AP85" s="1027">
        <f>R85*LifeTable!G85</f>
        <v>0</v>
      </c>
      <c r="AQ85" s="1026">
        <f>T85*(1-AH85)*LifeTable!P85</f>
        <v>0</v>
      </c>
      <c r="AR85" s="708">
        <f>AI85*LifeTable!P85</f>
        <v>0</v>
      </c>
      <c r="AS85" s="1028">
        <f>(AQ85-AO85)*EXP(-InputData!$BT$6*(B85-InputData!$B$1))</f>
        <v>0</v>
      </c>
      <c r="AT85" s="58">
        <f>(AR85-AP85)*EXP(-InputData!$BT$6*(B85-InputData!$B$1))</f>
        <v>0</v>
      </c>
      <c r="AU85">
        <v>80</v>
      </c>
    </row>
    <row r="86" spans="1:47">
      <c r="A86" t="s">
        <v>13</v>
      </c>
      <c r="B86">
        <f t="shared" si="60"/>
        <v>178</v>
      </c>
      <c r="C86" s="80">
        <f>InputData!S86*InputData!CA86</f>
        <v>0</v>
      </c>
      <c r="D86" s="81">
        <v>0</v>
      </c>
      <c r="E86" s="13">
        <f>InputData!T86*InputData!CF86</f>
        <v>0</v>
      </c>
      <c r="F86" s="81">
        <v>0</v>
      </c>
      <c r="G86" s="82">
        <f t="shared" si="36"/>
        <v>0</v>
      </c>
      <c r="H86" s="81">
        <f t="shared" si="53"/>
        <v>0</v>
      </c>
      <c r="I86" s="81">
        <f t="shared" si="37"/>
        <v>1</v>
      </c>
      <c r="J86" s="81">
        <f t="shared" si="38"/>
        <v>1</v>
      </c>
      <c r="K86" s="82">
        <f t="shared" si="61"/>
        <v>0</v>
      </c>
      <c r="L86" s="11">
        <f t="shared" si="62"/>
        <v>0</v>
      </c>
      <c r="M86" s="81">
        <f t="shared" si="63"/>
        <v>0</v>
      </c>
      <c r="N86" s="11">
        <f t="shared" si="39"/>
        <v>0</v>
      </c>
      <c r="O86" s="11">
        <f t="shared" si="40"/>
        <v>0</v>
      </c>
      <c r="P86" s="11">
        <f t="shared" si="54"/>
        <v>0</v>
      </c>
      <c r="Q86" s="81">
        <f t="shared" si="41"/>
        <v>0</v>
      </c>
      <c r="R86" s="90">
        <f t="shared" si="42"/>
        <v>0</v>
      </c>
      <c r="S86" s="499">
        <f>(Exposure!BJ87-1)*InputData!CH86+1</f>
        <v>1</v>
      </c>
      <c r="T86" s="89">
        <f t="shared" si="55"/>
        <v>0</v>
      </c>
      <c r="U86" s="10">
        <f t="shared" si="43"/>
        <v>0</v>
      </c>
      <c r="V86" s="10">
        <f t="shared" si="44"/>
        <v>0</v>
      </c>
      <c r="W86" s="91">
        <f t="shared" si="45"/>
        <v>0</v>
      </c>
      <c r="X86" s="81">
        <f t="shared" si="46"/>
        <v>0</v>
      </c>
      <c r="Y86" s="81">
        <f t="shared" si="56"/>
        <v>0</v>
      </c>
      <c r="Z86" s="81">
        <f t="shared" si="47"/>
        <v>1</v>
      </c>
      <c r="AA86" s="81">
        <f t="shared" si="48"/>
        <v>1</v>
      </c>
      <c r="AB86" s="82">
        <f t="shared" si="64"/>
        <v>0</v>
      </c>
      <c r="AC86" s="11">
        <f t="shared" si="65"/>
        <v>0</v>
      </c>
      <c r="AD86" s="81">
        <f t="shared" si="66"/>
        <v>0</v>
      </c>
      <c r="AE86" s="11">
        <f t="shared" si="49"/>
        <v>0</v>
      </c>
      <c r="AF86" s="11">
        <f t="shared" si="50"/>
        <v>0</v>
      </c>
      <c r="AG86" s="11">
        <f t="shared" si="57"/>
        <v>0</v>
      </c>
      <c r="AH86" s="81">
        <f t="shared" si="51"/>
        <v>0</v>
      </c>
      <c r="AI86" s="81">
        <f t="shared" si="52"/>
        <v>0</v>
      </c>
      <c r="AJ86" s="82">
        <f t="shared" si="67"/>
        <v>0</v>
      </c>
      <c r="AK86" s="118">
        <f t="shared" si="58"/>
        <v>0</v>
      </c>
      <c r="AL86" s="118">
        <f t="shared" si="59"/>
        <v>0</v>
      </c>
      <c r="AM86" s="120">
        <f>AK86*InputData!U86</f>
        <v>0</v>
      </c>
      <c r="AN86" s="123">
        <v>0</v>
      </c>
      <c r="AO86" s="1026">
        <f>C86*(1-Q86)*LifeTable!G86</f>
        <v>0</v>
      </c>
      <c r="AP86" s="1027">
        <f>R86*LifeTable!G86</f>
        <v>0</v>
      </c>
      <c r="AQ86" s="1026">
        <f>T86*(1-AH86)*LifeTable!P86</f>
        <v>0</v>
      </c>
      <c r="AR86" s="708">
        <f>AI86*LifeTable!P86</f>
        <v>0</v>
      </c>
      <c r="AS86" s="1028">
        <f>(AQ86-AO86)*EXP(-InputData!$BT$6*(B86-InputData!$B$1))</f>
        <v>0</v>
      </c>
      <c r="AT86" s="58">
        <f>(AR86-AP86)*EXP(-InputData!$BT$6*(B86-InputData!$B$1))</f>
        <v>0</v>
      </c>
      <c r="AU86">
        <v>81</v>
      </c>
    </row>
    <row r="87" spans="1:47">
      <c r="A87" t="s">
        <v>13</v>
      </c>
      <c r="B87">
        <f t="shared" si="60"/>
        <v>179</v>
      </c>
      <c r="C87" s="80">
        <f>InputData!S87*InputData!CA87</f>
        <v>0</v>
      </c>
      <c r="D87" s="81">
        <v>0</v>
      </c>
      <c r="E87" s="13">
        <f>InputData!T87*InputData!CF87</f>
        <v>0</v>
      </c>
      <c r="F87" s="81">
        <v>0</v>
      </c>
      <c r="G87" s="82">
        <f t="shared" si="36"/>
        <v>0</v>
      </c>
      <c r="H87" s="81">
        <f t="shared" si="53"/>
        <v>0</v>
      </c>
      <c r="I87" s="81">
        <f t="shared" si="37"/>
        <v>1</v>
      </c>
      <c r="J87" s="81">
        <f t="shared" si="38"/>
        <v>1</v>
      </c>
      <c r="K87" s="82">
        <f t="shared" si="61"/>
        <v>0</v>
      </c>
      <c r="L87" s="11">
        <f t="shared" si="62"/>
        <v>0</v>
      </c>
      <c r="M87" s="81">
        <f t="shared" si="63"/>
        <v>0</v>
      </c>
      <c r="N87" s="11">
        <f t="shared" si="39"/>
        <v>0</v>
      </c>
      <c r="O87" s="11">
        <f t="shared" si="40"/>
        <v>0</v>
      </c>
      <c r="P87" s="11">
        <f t="shared" si="54"/>
        <v>0</v>
      </c>
      <c r="Q87" s="81">
        <f t="shared" si="41"/>
        <v>0</v>
      </c>
      <c r="R87" s="90">
        <f t="shared" si="42"/>
        <v>0</v>
      </c>
      <c r="S87" s="499">
        <f>(Exposure!BJ88-1)*InputData!CH87+1</f>
        <v>1</v>
      </c>
      <c r="T87" s="89">
        <f t="shared" si="55"/>
        <v>0</v>
      </c>
      <c r="U87" s="10">
        <f t="shared" si="43"/>
        <v>0</v>
      </c>
      <c r="V87" s="10">
        <f t="shared" si="44"/>
        <v>0</v>
      </c>
      <c r="W87" s="91">
        <f t="shared" si="45"/>
        <v>0</v>
      </c>
      <c r="X87" s="81">
        <f t="shared" si="46"/>
        <v>0</v>
      </c>
      <c r="Y87" s="81">
        <f t="shared" si="56"/>
        <v>0</v>
      </c>
      <c r="Z87" s="81">
        <f t="shared" si="47"/>
        <v>1</v>
      </c>
      <c r="AA87" s="81">
        <f t="shared" si="48"/>
        <v>1</v>
      </c>
      <c r="AB87" s="82">
        <f t="shared" si="64"/>
        <v>0</v>
      </c>
      <c r="AC87" s="11">
        <f t="shared" si="65"/>
        <v>0</v>
      </c>
      <c r="AD87" s="81">
        <f t="shared" si="66"/>
        <v>0</v>
      </c>
      <c r="AE87" s="11">
        <f t="shared" si="49"/>
        <v>0</v>
      </c>
      <c r="AF87" s="11">
        <f t="shared" si="50"/>
        <v>0</v>
      </c>
      <c r="AG87" s="11">
        <f t="shared" si="57"/>
        <v>0</v>
      </c>
      <c r="AH87" s="81">
        <f t="shared" si="51"/>
        <v>0</v>
      </c>
      <c r="AI87" s="81">
        <f t="shared" si="52"/>
        <v>0</v>
      </c>
      <c r="AJ87" s="82">
        <f t="shared" si="67"/>
        <v>0</v>
      </c>
      <c r="AK87" s="118">
        <f t="shared" si="58"/>
        <v>0</v>
      </c>
      <c r="AL87" s="118">
        <f t="shared" si="59"/>
        <v>0</v>
      </c>
      <c r="AM87" s="120">
        <f>AK87*InputData!U87</f>
        <v>0</v>
      </c>
      <c r="AN87" s="123">
        <v>0</v>
      </c>
      <c r="AO87" s="1026">
        <f>C87*(1-Q87)*LifeTable!G87</f>
        <v>0</v>
      </c>
      <c r="AP87" s="1027">
        <f>R87*LifeTable!G87</f>
        <v>0</v>
      </c>
      <c r="AQ87" s="1026">
        <f>T87*(1-AH87)*LifeTable!P87</f>
        <v>0</v>
      </c>
      <c r="AR87" s="708">
        <f>AI87*LifeTable!P87</f>
        <v>0</v>
      </c>
      <c r="AS87" s="1028">
        <f>(AQ87-AO87)*EXP(-InputData!$BT$6*(B87-InputData!$B$1))</f>
        <v>0</v>
      </c>
      <c r="AT87" s="58">
        <f>(AR87-AP87)*EXP(-InputData!$BT$6*(B87-InputData!$B$1))</f>
        <v>0</v>
      </c>
      <c r="AU87">
        <v>82</v>
      </c>
    </row>
    <row r="88" spans="1:47">
      <c r="A88" t="s">
        <v>13</v>
      </c>
      <c r="B88">
        <f t="shared" si="60"/>
        <v>180</v>
      </c>
      <c r="C88" s="80">
        <f>InputData!S88*InputData!CA88</f>
        <v>0</v>
      </c>
      <c r="D88" s="81">
        <v>0</v>
      </c>
      <c r="E88" s="13">
        <f>InputData!T88*InputData!CF88</f>
        <v>0</v>
      </c>
      <c r="F88" s="81">
        <v>0</v>
      </c>
      <c r="G88" s="82">
        <f t="shared" si="36"/>
        <v>0</v>
      </c>
      <c r="H88" s="81">
        <f t="shared" si="53"/>
        <v>0</v>
      </c>
      <c r="I88" s="81">
        <f t="shared" si="37"/>
        <v>1</v>
      </c>
      <c r="J88" s="81">
        <f t="shared" si="38"/>
        <v>1</v>
      </c>
      <c r="K88" s="82">
        <f t="shared" si="61"/>
        <v>0</v>
      </c>
      <c r="L88" s="11">
        <f t="shared" si="62"/>
        <v>0</v>
      </c>
      <c r="M88" s="81">
        <f t="shared" si="63"/>
        <v>0</v>
      </c>
      <c r="N88" s="11">
        <f t="shared" si="39"/>
        <v>0</v>
      </c>
      <c r="O88" s="11">
        <f t="shared" si="40"/>
        <v>0</v>
      </c>
      <c r="P88" s="11">
        <f t="shared" si="54"/>
        <v>0</v>
      </c>
      <c r="Q88" s="81">
        <f t="shared" si="41"/>
        <v>0</v>
      </c>
      <c r="R88" s="90">
        <f t="shared" si="42"/>
        <v>0</v>
      </c>
      <c r="S88" s="499">
        <f>(Exposure!BJ89-1)*InputData!CH88+1</f>
        <v>1</v>
      </c>
      <c r="T88" s="89">
        <f t="shared" si="55"/>
        <v>0</v>
      </c>
      <c r="U88" s="10">
        <f t="shared" si="43"/>
        <v>0</v>
      </c>
      <c r="V88" s="10">
        <f t="shared" si="44"/>
        <v>0</v>
      </c>
      <c r="W88" s="91">
        <f t="shared" si="45"/>
        <v>0</v>
      </c>
      <c r="X88" s="81">
        <f t="shared" si="46"/>
        <v>0</v>
      </c>
      <c r="Y88" s="81">
        <f t="shared" si="56"/>
        <v>0</v>
      </c>
      <c r="Z88" s="81">
        <f t="shared" si="47"/>
        <v>1</v>
      </c>
      <c r="AA88" s="81">
        <f t="shared" si="48"/>
        <v>1</v>
      </c>
      <c r="AB88" s="82">
        <f t="shared" si="64"/>
        <v>0</v>
      </c>
      <c r="AC88" s="11">
        <f t="shared" si="65"/>
        <v>0</v>
      </c>
      <c r="AD88" s="81">
        <f t="shared" si="66"/>
        <v>0</v>
      </c>
      <c r="AE88" s="11">
        <f t="shared" si="49"/>
        <v>0</v>
      </c>
      <c r="AF88" s="11">
        <f t="shared" si="50"/>
        <v>0</v>
      </c>
      <c r="AG88" s="11">
        <f t="shared" si="57"/>
        <v>0</v>
      </c>
      <c r="AH88" s="81">
        <f t="shared" si="51"/>
        <v>0</v>
      </c>
      <c r="AI88" s="81">
        <f t="shared" si="52"/>
        <v>0</v>
      </c>
      <c r="AJ88" s="82">
        <f t="shared" si="67"/>
        <v>0</v>
      </c>
      <c r="AK88" s="118">
        <f t="shared" si="58"/>
        <v>0</v>
      </c>
      <c r="AL88" s="118">
        <f t="shared" si="59"/>
        <v>0</v>
      </c>
      <c r="AM88" s="120">
        <f>AK88*InputData!U88</f>
        <v>0</v>
      </c>
      <c r="AN88" s="123">
        <v>0</v>
      </c>
      <c r="AO88" s="1026">
        <f>C88*(1-Q88)*LifeTable!G88</f>
        <v>0</v>
      </c>
      <c r="AP88" s="1027">
        <f>R88*LifeTable!G88</f>
        <v>0</v>
      </c>
      <c r="AQ88" s="1026">
        <f>T88*(1-AH88)*LifeTable!P88</f>
        <v>0</v>
      </c>
      <c r="AR88" s="708">
        <f>AI88*LifeTable!P88</f>
        <v>0</v>
      </c>
      <c r="AS88" s="1028">
        <f>(AQ88-AO88)*EXP(-InputData!$BT$6*(B88-InputData!$B$1))</f>
        <v>0</v>
      </c>
      <c r="AT88" s="58">
        <f>(AR88-AP88)*EXP(-InputData!$BT$6*(B88-InputData!$B$1))</f>
        <v>0</v>
      </c>
      <c r="AU88">
        <v>83</v>
      </c>
    </row>
    <row r="89" spans="1:47">
      <c r="A89" t="s">
        <v>13</v>
      </c>
      <c r="B89">
        <f t="shared" si="60"/>
        <v>181</v>
      </c>
      <c r="C89" s="80">
        <f>InputData!S89*InputData!CA89</f>
        <v>0</v>
      </c>
      <c r="D89" s="81">
        <v>0</v>
      </c>
      <c r="E89" s="13">
        <f>InputData!T89*InputData!CF89</f>
        <v>0</v>
      </c>
      <c r="F89" s="81">
        <v>0</v>
      </c>
      <c r="G89" s="82">
        <f t="shared" si="36"/>
        <v>0</v>
      </c>
      <c r="H89" s="81">
        <f t="shared" si="53"/>
        <v>0</v>
      </c>
      <c r="I89" s="81">
        <f t="shared" si="37"/>
        <v>1</v>
      </c>
      <c r="J89" s="81">
        <f t="shared" si="38"/>
        <v>1</v>
      </c>
      <c r="K89" s="82">
        <f t="shared" si="61"/>
        <v>0</v>
      </c>
      <c r="L89" s="11">
        <f t="shared" si="62"/>
        <v>0</v>
      </c>
      <c r="M89" s="81">
        <f t="shared" si="63"/>
        <v>0</v>
      </c>
      <c r="N89" s="11">
        <f t="shared" si="39"/>
        <v>0</v>
      </c>
      <c r="O89" s="11">
        <f t="shared" si="40"/>
        <v>0</v>
      </c>
      <c r="P89" s="11">
        <f t="shared" si="54"/>
        <v>0</v>
      </c>
      <c r="Q89" s="81">
        <f t="shared" si="41"/>
        <v>0</v>
      </c>
      <c r="R89" s="90">
        <f t="shared" si="42"/>
        <v>0</v>
      </c>
      <c r="S89" s="499">
        <f>(Exposure!BJ90-1)*InputData!CH89+1</f>
        <v>1</v>
      </c>
      <c r="T89" s="89">
        <f t="shared" si="55"/>
        <v>0</v>
      </c>
      <c r="U89" s="10">
        <f t="shared" si="43"/>
        <v>0</v>
      </c>
      <c r="V89" s="10">
        <f t="shared" si="44"/>
        <v>0</v>
      </c>
      <c r="W89" s="91">
        <f t="shared" si="45"/>
        <v>0</v>
      </c>
      <c r="X89" s="81">
        <f t="shared" si="46"/>
        <v>0</v>
      </c>
      <c r="Y89" s="81">
        <f t="shared" si="56"/>
        <v>0</v>
      </c>
      <c r="Z89" s="81">
        <f t="shared" si="47"/>
        <v>1</v>
      </c>
      <c r="AA89" s="81">
        <f t="shared" si="48"/>
        <v>1</v>
      </c>
      <c r="AB89" s="82">
        <f t="shared" si="64"/>
        <v>0</v>
      </c>
      <c r="AC89" s="11">
        <f t="shared" si="65"/>
        <v>0</v>
      </c>
      <c r="AD89" s="81">
        <f t="shared" si="66"/>
        <v>0</v>
      </c>
      <c r="AE89" s="11">
        <f t="shared" si="49"/>
        <v>0</v>
      </c>
      <c r="AF89" s="11">
        <f t="shared" si="50"/>
        <v>0</v>
      </c>
      <c r="AG89" s="11">
        <f t="shared" si="57"/>
        <v>0</v>
      </c>
      <c r="AH89" s="81">
        <f t="shared" si="51"/>
        <v>0</v>
      </c>
      <c r="AI89" s="81">
        <f t="shared" si="52"/>
        <v>0</v>
      </c>
      <c r="AJ89" s="82">
        <f t="shared" si="67"/>
        <v>0</v>
      </c>
      <c r="AK89" s="118">
        <f t="shared" si="58"/>
        <v>0</v>
      </c>
      <c r="AL89" s="118">
        <f t="shared" si="59"/>
        <v>0</v>
      </c>
      <c r="AM89" s="120">
        <f>AK89*InputData!U89</f>
        <v>0</v>
      </c>
      <c r="AN89" s="123">
        <v>0</v>
      </c>
      <c r="AO89" s="1026">
        <f>C89*(1-Q89)*LifeTable!G89</f>
        <v>0</v>
      </c>
      <c r="AP89" s="1027">
        <f>R89*LifeTable!G89</f>
        <v>0</v>
      </c>
      <c r="AQ89" s="1026">
        <f>T89*(1-AH89)*LifeTable!P89</f>
        <v>0</v>
      </c>
      <c r="AR89" s="708">
        <f>AI89*LifeTable!P89</f>
        <v>0</v>
      </c>
      <c r="AS89" s="1028">
        <f>(AQ89-AO89)*EXP(-InputData!$BT$6*(B89-InputData!$B$1))</f>
        <v>0</v>
      </c>
      <c r="AT89" s="58">
        <f>(AR89-AP89)*EXP(-InputData!$BT$6*(B89-InputData!$B$1))</f>
        <v>0</v>
      </c>
      <c r="AU89">
        <v>84</v>
      </c>
    </row>
    <row r="90" spans="1:47">
      <c r="A90" t="s">
        <v>13</v>
      </c>
      <c r="B90">
        <f t="shared" si="60"/>
        <v>182</v>
      </c>
      <c r="C90" s="80">
        <f>InputData!S90*InputData!CA90</f>
        <v>0</v>
      </c>
      <c r="D90" s="81">
        <v>0</v>
      </c>
      <c r="E90" s="13">
        <f>InputData!T90*InputData!CF90</f>
        <v>0</v>
      </c>
      <c r="F90" s="81">
        <v>0</v>
      </c>
      <c r="G90" s="82">
        <f t="shared" si="36"/>
        <v>0</v>
      </c>
      <c r="H90" s="81">
        <f t="shared" si="53"/>
        <v>0</v>
      </c>
      <c r="I90" s="81">
        <f t="shared" si="37"/>
        <v>1</v>
      </c>
      <c r="J90" s="81">
        <f t="shared" si="38"/>
        <v>1</v>
      </c>
      <c r="K90" s="82">
        <f t="shared" si="61"/>
        <v>0</v>
      </c>
      <c r="L90" s="11">
        <f t="shared" si="62"/>
        <v>0</v>
      </c>
      <c r="M90" s="81">
        <f t="shared" si="63"/>
        <v>0</v>
      </c>
      <c r="N90" s="11">
        <f t="shared" si="39"/>
        <v>0</v>
      </c>
      <c r="O90" s="11">
        <f t="shared" si="40"/>
        <v>0</v>
      </c>
      <c r="P90" s="11">
        <f t="shared" si="54"/>
        <v>0</v>
      </c>
      <c r="Q90" s="81">
        <f t="shared" si="41"/>
        <v>0</v>
      </c>
      <c r="R90" s="90">
        <f t="shared" si="42"/>
        <v>0</v>
      </c>
      <c r="S90" s="499">
        <f>(Exposure!BJ91-1)*InputData!CH90+1</f>
        <v>1</v>
      </c>
      <c r="T90" s="89">
        <f t="shared" si="55"/>
        <v>0</v>
      </c>
      <c r="U90" s="10">
        <f t="shared" si="43"/>
        <v>0</v>
      </c>
      <c r="V90" s="10">
        <f t="shared" si="44"/>
        <v>0</v>
      </c>
      <c r="W90" s="91">
        <f t="shared" si="45"/>
        <v>0</v>
      </c>
      <c r="X90" s="81">
        <f t="shared" si="46"/>
        <v>0</v>
      </c>
      <c r="Y90" s="81">
        <f t="shared" si="56"/>
        <v>0</v>
      </c>
      <c r="Z90" s="81">
        <f t="shared" si="47"/>
        <v>1</v>
      </c>
      <c r="AA90" s="81">
        <f t="shared" si="48"/>
        <v>1</v>
      </c>
      <c r="AB90" s="82">
        <f t="shared" si="64"/>
        <v>0</v>
      </c>
      <c r="AC90" s="11">
        <f t="shared" si="65"/>
        <v>0</v>
      </c>
      <c r="AD90" s="81">
        <f t="shared" si="66"/>
        <v>0</v>
      </c>
      <c r="AE90" s="11">
        <f t="shared" si="49"/>
        <v>0</v>
      </c>
      <c r="AF90" s="11">
        <f t="shared" si="50"/>
        <v>0</v>
      </c>
      <c r="AG90" s="11">
        <f t="shared" si="57"/>
        <v>0</v>
      </c>
      <c r="AH90" s="81">
        <f t="shared" si="51"/>
        <v>0</v>
      </c>
      <c r="AI90" s="81">
        <f t="shared" si="52"/>
        <v>0</v>
      </c>
      <c r="AJ90" s="82">
        <f t="shared" si="67"/>
        <v>0</v>
      </c>
      <c r="AK90" s="118">
        <f t="shared" si="58"/>
        <v>0</v>
      </c>
      <c r="AL90" s="118">
        <f t="shared" si="59"/>
        <v>0</v>
      </c>
      <c r="AM90" s="120">
        <f>AK90*InputData!U90</f>
        <v>0</v>
      </c>
      <c r="AN90" s="123">
        <v>0</v>
      </c>
      <c r="AO90" s="1026">
        <f>C90*(1-Q90)*LifeTable!G90</f>
        <v>0</v>
      </c>
      <c r="AP90" s="1027">
        <f>R90*LifeTable!G90</f>
        <v>0</v>
      </c>
      <c r="AQ90" s="1026">
        <f>T90*(1-AH90)*LifeTable!P90</f>
        <v>0</v>
      </c>
      <c r="AR90" s="708">
        <f>AI90*LifeTable!P90</f>
        <v>0</v>
      </c>
      <c r="AS90" s="1028">
        <f>(AQ90-AO90)*EXP(-InputData!$BT$6*(B90-InputData!$B$1))</f>
        <v>0</v>
      </c>
      <c r="AT90" s="58">
        <f>(AR90-AP90)*EXP(-InputData!$BT$6*(B90-InputData!$B$1))</f>
        <v>0</v>
      </c>
      <c r="AU90">
        <v>85</v>
      </c>
    </row>
    <row r="91" spans="1:47">
      <c r="A91" t="s">
        <v>13</v>
      </c>
      <c r="B91">
        <f t="shared" si="60"/>
        <v>183</v>
      </c>
      <c r="C91" s="80">
        <f>InputData!S91*InputData!CA91</f>
        <v>0</v>
      </c>
      <c r="D91" s="81">
        <v>0</v>
      </c>
      <c r="E91" s="13">
        <f>InputData!T91*InputData!CF91</f>
        <v>0</v>
      </c>
      <c r="F91" s="81">
        <v>0</v>
      </c>
      <c r="G91" s="82">
        <f t="shared" si="36"/>
        <v>0</v>
      </c>
      <c r="H91" s="81">
        <f t="shared" si="53"/>
        <v>0</v>
      </c>
      <c r="I91" s="81">
        <f t="shared" si="37"/>
        <v>1</v>
      </c>
      <c r="J91" s="81">
        <f t="shared" si="38"/>
        <v>1</v>
      </c>
      <c r="K91" s="82">
        <f t="shared" si="61"/>
        <v>0</v>
      </c>
      <c r="L91" s="11">
        <f t="shared" si="62"/>
        <v>0</v>
      </c>
      <c r="M91" s="81">
        <f t="shared" si="63"/>
        <v>0</v>
      </c>
      <c r="N91" s="11">
        <f t="shared" si="39"/>
        <v>0</v>
      </c>
      <c r="O91" s="11">
        <f t="shared" si="40"/>
        <v>0</v>
      </c>
      <c r="P91" s="11">
        <f t="shared" si="54"/>
        <v>0</v>
      </c>
      <c r="Q91" s="81">
        <f t="shared" si="41"/>
        <v>0</v>
      </c>
      <c r="R91" s="90">
        <f t="shared" si="42"/>
        <v>0</v>
      </c>
      <c r="S91" s="499">
        <f>(Exposure!BJ92-1)*InputData!CH91+1</f>
        <v>1</v>
      </c>
      <c r="T91" s="89">
        <f t="shared" si="55"/>
        <v>0</v>
      </c>
      <c r="U91" s="10">
        <f t="shared" si="43"/>
        <v>0</v>
      </c>
      <c r="V91" s="10">
        <f t="shared" si="44"/>
        <v>0</v>
      </c>
      <c r="W91" s="91">
        <f t="shared" si="45"/>
        <v>0</v>
      </c>
      <c r="X91" s="81">
        <f t="shared" si="46"/>
        <v>0</v>
      </c>
      <c r="Y91" s="81">
        <f t="shared" si="56"/>
        <v>0</v>
      </c>
      <c r="Z91" s="81">
        <f t="shared" si="47"/>
        <v>1</v>
      </c>
      <c r="AA91" s="81">
        <f t="shared" si="48"/>
        <v>1</v>
      </c>
      <c r="AB91" s="82">
        <f t="shared" si="64"/>
        <v>0</v>
      </c>
      <c r="AC91" s="11">
        <f t="shared" si="65"/>
        <v>0</v>
      </c>
      <c r="AD91" s="81">
        <f t="shared" si="66"/>
        <v>0</v>
      </c>
      <c r="AE91" s="11">
        <f t="shared" si="49"/>
        <v>0</v>
      </c>
      <c r="AF91" s="11">
        <f t="shared" si="50"/>
        <v>0</v>
      </c>
      <c r="AG91" s="11">
        <f t="shared" si="57"/>
        <v>0</v>
      </c>
      <c r="AH91" s="81">
        <f t="shared" si="51"/>
        <v>0</v>
      </c>
      <c r="AI91" s="81">
        <f t="shared" si="52"/>
        <v>0</v>
      </c>
      <c r="AJ91" s="82">
        <f t="shared" si="67"/>
        <v>0</v>
      </c>
      <c r="AK91" s="118">
        <f t="shared" si="58"/>
        <v>0</v>
      </c>
      <c r="AL91" s="118">
        <f t="shared" si="59"/>
        <v>0</v>
      </c>
      <c r="AM91" s="120">
        <f>AK91*InputData!U91</f>
        <v>0</v>
      </c>
      <c r="AN91" s="123">
        <v>0</v>
      </c>
      <c r="AO91" s="1026">
        <f>C91*(1-Q91)*LifeTable!G91</f>
        <v>0</v>
      </c>
      <c r="AP91" s="1027">
        <f>R91*LifeTable!G91</f>
        <v>0</v>
      </c>
      <c r="AQ91" s="1026">
        <f>T91*(1-AH91)*LifeTable!P91</f>
        <v>0</v>
      </c>
      <c r="AR91" s="708">
        <f>AI91*LifeTable!P91</f>
        <v>0</v>
      </c>
      <c r="AS91" s="1028">
        <f>(AQ91-AO91)*EXP(-InputData!$BT$6*(B91-InputData!$B$1))</f>
        <v>0</v>
      </c>
      <c r="AT91" s="58">
        <f>(AR91-AP91)*EXP(-InputData!$BT$6*(B91-InputData!$B$1))</f>
        <v>0</v>
      </c>
      <c r="AU91">
        <v>86</v>
      </c>
    </row>
    <row r="92" spans="1:47">
      <c r="A92" t="s">
        <v>13</v>
      </c>
      <c r="B92">
        <f t="shared" si="60"/>
        <v>184</v>
      </c>
      <c r="C92" s="80">
        <f>InputData!S92*InputData!CA92</f>
        <v>0</v>
      </c>
      <c r="D92" s="81">
        <v>0</v>
      </c>
      <c r="E92" s="13">
        <f>InputData!T92*InputData!CF92</f>
        <v>0</v>
      </c>
      <c r="F92" s="81">
        <v>0</v>
      </c>
      <c r="G92" s="82">
        <f t="shared" si="36"/>
        <v>0</v>
      </c>
      <c r="H92" s="81">
        <f t="shared" si="53"/>
        <v>0</v>
      </c>
      <c r="I92" s="81">
        <f t="shared" si="37"/>
        <v>1</v>
      </c>
      <c r="J92" s="81">
        <f t="shared" si="38"/>
        <v>1</v>
      </c>
      <c r="K92" s="82">
        <f t="shared" si="61"/>
        <v>0</v>
      </c>
      <c r="L92" s="11">
        <f t="shared" si="62"/>
        <v>0</v>
      </c>
      <c r="M92" s="81">
        <f t="shared" si="63"/>
        <v>0</v>
      </c>
      <c r="N92" s="11">
        <f t="shared" si="39"/>
        <v>0</v>
      </c>
      <c r="O92" s="11">
        <f t="shared" si="40"/>
        <v>0</v>
      </c>
      <c r="P92" s="11">
        <f t="shared" si="54"/>
        <v>0</v>
      </c>
      <c r="Q92" s="81">
        <f t="shared" si="41"/>
        <v>0</v>
      </c>
      <c r="R92" s="90">
        <f t="shared" si="42"/>
        <v>0</v>
      </c>
      <c r="S92" s="499">
        <f>(Exposure!BJ93-1)*InputData!CH92+1</f>
        <v>1</v>
      </c>
      <c r="T92" s="89">
        <f t="shared" si="55"/>
        <v>0</v>
      </c>
      <c r="U92" s="10">
        <f t="shared" si="43"/>
        <v>0</v>
      </c>
      <c r="V92" s="10">
        <f t="shared" si="44"/>
        <v>0</v>
      </c>
      <c r="W92" s="91">
        <f t="shared" si="45"/>
        <v>0</v>
      </c>
      <c r="X92" s="81">
        <f t="shared" si="46"/>
        <v>0</v>
      </c>
      <c r="Y92" s="81">
        <f t="shared" si="56"/>
        <v>0</v>
      </c>
      <c r="Z92" s="81">
        <f t="shared" si="47"/>
        <v>1</v>
      </c>
      <c r="AA92" s="81">
        <f t="shared" si="48"/>
        <v>1</v>
      </c>
      <c r="AB92" s="82">
        <f t="shared" si="64"/>
        <v>0</v>
      </c>
      <c r="AC92" s="11">
        <f t="shared" si="65"/>
        <v>0</v>
      </c>
      <c r="AD92" s="81">
        <f t="shared" si="66"/>
        <v>0</v>
      </c>
      <c r="AE92" s="11">
        <f t="shared" si="49"/>
        <v>0</v>
      </c>
      <c r="AF92" s="11">
        <f t="shared" si="50"/>
        <v>0</v>
      </c>
      <c r="AG92" s="11">
        <f t="shared" si="57"/>
        <v>0</v>
      </c>
      <c r="AH92" s="81">
        <f t="shared" si="51"/>
        <v>0</v>
      </c>
      <c r="AI92" s="81">
        <f t="shared" si="52"/>
        <v>0</v>
      </c>
      <c r="AJ92" s="82">
        <f t="shared" si="67"/>
        <v>0</v>
      </c>
      <c r="AK92" s="118">
        <f t="shared" si="58"/>
        <v>0</v>
      </c>
      <c r="AL92" s="118">
        <f t="shared" si="59"/>
        <v>0</v>
      </c>
      <c r="AM92" s="120">
        <f>AK92*InputData!U92</f>
        <v>0</v>
      </c>
      <c r="AN92" s="123">
        <v>0</v>
      </c>
      <c r="AO92" s="1026">
        <f>C92*(1-Q92)*LifeTable!G92</f>
        <v>0</v>
      </c>
      <c r="AP92" s="1027">
        <f>R92*LifeTable!G92</f>
        <v>0</v>
      </c>
      <c r="AQ92" s="1026">
        <f>T92*(1-AH92)*LifeTable!P92</f>
        <v>0</v>
      </c>
      <c r="AR92" s="708">
        <f>AI92*LifeTable!P92</f>
        <v>0</v>
      </c>
      <c r="AS92" s="1028">
        <f>(AQ92-AO92)*EXP(-InputData!$BT$6*(B92-InputData!$B$1))</f>
        <v>0</v>
      </c>
      <c r="AT92" s="58">
        <f>(AR92-AP92)*EXP(-InputData!$BT$6*(B92-InputData!$B$1))</f>
        <v>0</v>
      </c>
      <c r="AU92">
        <v>87</v>
      </c>
    </row>
    <row r="93" spans="1:47">
      <c r="A93" t="s">
        <v>13</v>
      </c>
      <c r="B93">
        <f t="shared" si="60"/>
        <v>185</v>
      </c>
      <c r="C93" s="80">
        <f>InputData!S93*InputData!CA93</f>
        <v>0</v>
      </c>
      <c r="D93" s="81">
        <v>0</v>
      </c>
      <c r="E93" s="13">
        <f>InputData!T93*InputData!CF93</f>
        <v>0</v>
      </c>
      <c r="F93" s="81">
        <v>0</v>
      </c>
      <c r="G93" s="82">
        <f t="shared" si="36"/>
        <v>0</v>
      </c>
      <c r="H93" s="81">
        <f t="shared" si="53"/>
        <v>0</v>
      </c>
      <c r="I93" s="81">
        <f t="shared" si="37"/>
        <v>1</v>
      </c>
      <c r="J93" s="81">
        <f t="shared" si="38"/>
        <v>1</v>
      </c>
      <c r="K93" s="82">
        <f t="shared" si="61"/>
        <v>0</v>
      </c>
      <c r="L93" s="11">
        <f t="shared" si="62"/>
        <v>0</v>
      </c>
      <c r="M93" s="81">
        <f t="shared" si="63"/>
        <v>0</v>
      </c>
      <c r="N93" s="11">
        <f t="shared" si="39"/>
        <v>0</v>
      </c>
      <c r="O93" s="11">
        <f t="shared" si="40"/>
        <v>0</v>
      </c>
      <c r="P93" s="11">
        <f t="shared" si="54"/>
        <v>0</v>
      </c>
      <c r="Q93" s="81">
        <f t="shared" si="41"/>
        <v>0</v>
      </c>
      <c r="R93" s="90">
        <f t="shared" si="42"/>
        <v>0</v>
      </c>
      <c r="S93" s="499">
        <f>(Exposure!BJ94-1)*InputData!CH93+1</f>
        <v>1</v>
      </c>
      <c r="T93" s="89">
        <f t="shared" si="55"/>
        <v>0</v>
      </c>
      <c r="U93" s="10">
        <f t="shared" si="43"/>
        <v>0</v>
      </c>
      <c r="V93" s="10">
        <f t="shared" si="44"/>
        <v>0</v>
      </c>
      <c r="W93" s="91">
        <f t="shared" si="45"/>
        <v>0</v>
      </c>
      <c r="X93" s="81">
        <f t="shared" si="46"/>
        <v>0</v>
      </c>
      <c r="Y93" s="81">
        <f t="shared" si="56"/>
        <v>0</v>
      </c>
      <c r="Z93" s="81">
        <f t="shared" si="47"/>
        <v>1</v>
      </c>
      <c r="AA93" s="81">
        <f t="shared" si="48"/>
        <v>1</v>
      </c>
      <c r="AB93" s="82">
        <f t="shared" si="64"/>
        <v>0</v>
      </c>
      <c r="AC93" s="11">
        <f t="shared" si="65"/>
        <v>0</v>
      </c>
      <c r="AD93" s="81">
        <f t="shared" si="66"/>
        <v>0</v>
      </c>
      <c r="AE93" s="11">
        <f t="shared" si="49"/>
        <v>0</v>
      </c>
      <c r="AF93" s="11">
        <f t="shared" si="50"/>
        <v>0</v>
      </c>
      <c r="AG93" s="11">
        <f t="shared" si="57"/>
        <v>0</v>
      </c>
      <c r="AH93" s="81">
        <f t="shared" si="51"/>
        <v>0</v>
      </c>
      <c r="AI93" s="81">
        <f t="shared" si="52"/>
        <v>0</v>
      </c>
      <c r="AJ93" s="82">
        <f t="shared" si="67"/>
        <v>0</v>
      </c>
      <c r="AK93" s="118">
        <f t="shared" si="58"/>
        <v>0</v>
      </c>
      <c r="AL93" s="118">
        <f t="shared" si="59"/>
        <v>0</v>
      </c>
      <c r="AM93" s="120">
        <f>AK93*InputData!U93</f>
        <v>0</v>
      </c>
      <c r="AN93" s="123">
        <v>0</v>
      </c>
      <c r="AO93" s="1026">
        <f>C93*(1-Q93)*LifeTable!G93</f>
        <v>0</v>
      </c>
      <c r="AP93" s="1027">
        <f>R93*LifeTable!G93</f>
        <v>0</v>
      </c>
      <c r="AQ93" s="1026">
        <f>T93*(1-AH93)*LifeTable!P93</f>
        <v>0</v>
      </c>
      <c r="AR93" s="708">
        <f>AI93*LifeTable!P93</f>
        <v>0</v>
      </c>
      <c r="AS93" s="1028">
        <f>(AQ93-AO93)*EXP(-InputData!$BT$6*(B93-InputData!$B$1))</f>
        <v>0</v>
      </c>
      <c r="AT93" s="58">
        <f>(AR93-AP93)*EXP(-InputData!$BT$6*(B93-InputData!$B$1))</f>
        <v>0</v>
      </c>
      <c r="AU93">
        <v>88</v>
      </c>
    </row>
    <row r="94" spans="1:47">
      <c r="A94" t="s">
        <v>13</v>
      </c>
      <c r="B94">
        <f t="shared" si="60"/>
        <v>186</v>
      </c>
      <c r="C94" s="80">
        <f>InputData!S94*InputData!CA94</f>
        <v>0</v>
      </c>
      <c r="D94" s="81">
        <v>0</v>
      </c>
      <c r="E94" s="13">
        <f>InputData!T94*InputData!CF94</f>
        <v>0</v>
      </c>
      <c r="F94" s="81">
        <v>0</v>
      </c>
      <c r="G94" s="82">
        <f t="shared" si="36"/>
        <v>0</v>
      </c>
      <c r="H94" s="81">
        <f t="shared" si="53"/>
        <v>0</v>
      </c>
      <c r="I94" s="81">
        <f t="shared" si="37"/>
        <v>1</v>
      </c>
      <c r="J94" s="81">
        <f t="shared" si="38"/>
        <v>1</v>
      </c>
      <c r="K94" s="82">
        <f t="shared" si="61"/>
        <v>0</v>
      </c>
      <c r="L94" s="11">
        <f t="shared" si="62"/>
        <v>0</v>
      </c>
      <c r="M94" s="81">
        <f t="shared" si="63"/>
        <v>0</v>
      </c>
      <c r="N94" s="11">
        <f t="shared" si="39"/>
        <v>0</v>
      </c>
      <c r="O94" s="11">
        <f t="shared" si="40"/>
        <v>0</v>
      </c>
      <c r="P94" s="11">
        <f t="shared" si="54"/>
        <v>0</v>
      </c>
      <c r="Q94" s="81">
        <f t="shared" si="41"/>
        <v>0</v>
      </c>
      <c r="R94" s="90">
        <f t="shared" si="42"/>
        <v>0</v>
      </c>
      <c r="S94" s="499">
        <f>(Exposure!BJ95-1)*InputData!CH94+1</f>
        <v>1</v>
      </c>
      <c r="T94" s="89">
        <f t="shared" si="55"/>
        <v>0</v>
      </c>
      <c r="U94" s="10">
        <f t="shared" si="43"/>
        <v>0</v>
      </c>
      <c r="V94" s="10">
        <f t="shared" si="44"/>
        <v>0</v>
      </c>
      <c r="W94" s="91">
        <f t="shared" si="45"/>
        <v>0</v>
      </c>
      <c r="X94" s="81">
        <f t="shared" si="46"/>
        <v>0</v>
      </c>
      <c r="Y94" s="81">
        <f t="shared" si="56"/>
        <v>0</v>
      </c>
      <c r="Z94" s="81">
        <f t="shared" si="47"/>
        <v>1</v>
      </c>
      <c r="AA94" s="81">
        <f t="shared" si="48"/>
        <v>1</v>
      </c>
      <c r="AB94" s="82">
        <f t="shared" si="64"/>
        <v>0</v>
      </c>
      <c r="AC94" s="11">
        <f t="shared" si="65"/>
        <v>0</v>
      </c>
      <c r="AD94" s="81">
        <f t="shared" si="66"/>
        <v>0</v>
      </c>
      <c r="AE94" s="11">
        <f t="shared" si="49"/>
        <v>0</v>
      </c>
      <c r="AF94" s="11">
        <f t="shared" si="50"/>
        <v>0</v>
      </c>
      <c r="AG94" s="11">
        <f t="shared" si="57"/>
        <v>0</v>
      </c>
      <c r="AH94" s="81">
        <f t="shared" si="51"/>
        <v>0</v>
      </c>
      <c r="AI94" s="81">
        <f t="shared" si="52"/>
        <v>0</v>
      </c>
      <c r="AJ94" s="82">
        <f t="shared" si="67"/>
        <v>0</v>
      </c>
      <c r="AK94" s="118">
        <f t="shared" si="58"/>
        <v>0</v>
      </c>
      <c r="AL94" s="118">
        <f t="shared" si="59"/>
        <v>0</v>
      </c>
      <c r="AM94" s="120">
        <f>AK94*InputData!U94</f>
        <v>0</v>
      </c>
      <c r="AN94" s="123">
        <v>0</v>
      </c>
      <c r="AO94" s="1026">
        <f>C94*(1-Q94)*LifeTable!G94</f>
        <v>0</v>
      </c>
      <c r="AP94" s="1027">
        <f>R94*LifeTable!G94</f>
        <v>0</v>
      </c>
      <c r="AQ94" s="1026">
        <f>T94*(1-AH94)*LifeTable!P94</f>
        <v>0</v>
      </c>
      <c r="AR94" s="708">
        <f>AI94*LifeTable!P94</f>
        <v>0</v>
      </c>
      <c r="AS94" s="1028">
        <f>(AQ94-AO94)*EXP(-InputData!$BT$6*(B94-InputData!$B$1))</f>
        <v>0</v>
      </c>
      <c r="AT94" s="58">
        <f>(AR94-AP94)*EXP(-InputData!$BT$6*(B94-InputData!$B$1))</f>
        <v>0</v>
      </c>
      <c r="AU94">
        <v>89</v>
      </c>
    </row>
    <row r="95" spans="1:47">
      <c r="A95" t="s">
        <v>13</v>
      </c>
      <c r="B95">
        <f t="shared" si="60"/>
        <v>187</v>
      </c>
      <c r="C95" s="80">
        <f>InputData!S95*InputData!CA95</f>
        <v>0</v>
      </c>
      <c r="D95" s="81">
        <v>0</v>
      </c>
      <c r="E95" s="13">
        <f>InputData!T95*InputData!CF95</f>
        <v>0</v>
      </c>
      <c r="F95" s="81">
        <v>0</v>
      </c>
      <c r="G95" s="82">
        <f t="shared" si="36"/>
        <v>0</v>
      </c>
      <c r="H95" s="81">
        <f t="shared" si="53"/>
        <v>0</v>
      </c>
      <c r="I95" s="81">
        <f t="shared" si="37"/>
        <v>1</v>
      </c>
      <c r="J95" s="81">
        <f t="shared" si="38"/>
        <v>1</v>
      </c>
      <c r="K95" s="82">
        <f t="shared" si="61"/>
        <v>0</v>
      </c>
      <c r="L95" s="11">
        <f t="shared" si="62"/>
        <v>0</v>
      </c>
      <c r="M95" s="81">
        <f t="shared" si="63"/>
        <v>0</v>
      </c>
      <c r="N95" s="11">
        <f t="shared" si="39"/>
        <v>0</v>
      </c>
      <c r="O95" s="11">
        <f t="shared" si="40"/>
        <v>0</v>
      </c>
      <c r="P95" s="11">
        <f t="shared" si="54"/>
        <v>0</v>
      </c>
      <c r="Q95" s="81">
        <f t="shared" si="41"/>
        <v>0</v>
      </c>
      <c r="R95" s="90">
        <f t="shared" si="42"/>
        <v>0</v>
      </c>
      <c r="S95" s="499">
        <f>(Exposure!BJ96-1)*InputData!CH95+1</f>
        <v>1</v>
      </c>
      <c r="T95" s="89">
        <f t="shared" si="55"/>
        <v>0</v>
      </c>
      <c r="U95" s="10">
        <f t="shared" si="43"/>
        <v>0</v>
      </c>
      <c r="V95" s="10">
        <f t="shared" si="44"/>
        <v>0</v>
      </c>
      <c r="W95" s="91">
        <f t="shared" si="45"/>
        <v>0</v>
      </c>
      <c r="X95" s="81">
        <f t="shared" si="46"/>
        <v>0</v>
      </c>
      <c r="Y95" s="81">
        <f t="shared" si="56"/>
        <v>0</v>
      </c>
      <c r="Z95" s="81">
        <f t="shared" si="47"/>
        <v>1</v>
      </c>
      <c r="AA95" s="81">
        <f t="shared" si="48"/>
        <v>1</v>
      </c>
      <c r="AB95" s="82">
        <f t="shared" si="64"/>
        <v>0</v>
      </c>
      <c r="AC95" s="11">
        <f t="shared" si="65"/>
        <v>0</v>
      </c>
      <c r="AD95" s="81">
        <f t="shared" si="66"/>
        <v>0</v>
      </c>
      <c r="AE95" s="11">
        <f t="shared" si="49"/>
        <v>0</v>
      </c>
      <c r="AF95" s="11">
        <f t="shared" si="50"/>
        <v>0</v>
      </c>
      <c r="AG95" s="11">
        <f t="shared" si="57"/>
        <v>0</v>
      </c>
      <c r="AH95" s="81">
        <f t="shared" si="51"/>
        <v>0</v>
      </c>
      <c r="AI95" s="81">
        <f t="shared" si="52"/>
        <v>0</v>
      </c>
      <c r="AJ95" s="82">
        <f t="shared" si="67"/>
        <v>0</v>
      </c>
      <c r="AK95" s="118">
        <f t="shared" si="58"/>
        <v>0</v>
      </c>
      <c r="AL95" s="118">
        <f t="shared" si="59"/>
        <v>0</v>
      </c>
      <c r="AM95" s="120">
        <f>AK95*InputData!U95</f>
        <v>0</v>
      </c>
      <c r="AN95" s="123">
        <v>0</v>
      </c>
      <c r="AO95" s="1026">
        <f>C95*(1-Q95)*LifeTable!G95</f>
        <v>0</v>
      </c>
      <c r="AP95" s="1027">
        <f>R95*LifeTable!G95</f>
        <v>0</v>
      </c>
      <c r="AQ95" s="1026">
        <f>T95*(1-AH95)*LifeTable!P95</f>
        <v>0</v>
      </c>
      <c r="AR95" s="708">
        <f>AI95*LifeTable!P95</f>
        <v>0</v>
      </c>
      <c r="AS95" s="1028">
        <f>(AQ95-AO95)*EXP(-InputData!$BT$6*(B95-InputData!$B$1))</f>
        <v>0</v>
      </c>
      <c r="AT95" s="58">
        <f>(AR95-AP95)*EXP(-InputData!$BT$6*(B95-InputData!$B$1))</f>
        <v>0</v>
      </c>
      <c r="AU95">
        <v>90</v>
      </c>
    </row>
    <row r="96" spans="1:47">
      <c r="A96" t="s">
        <v>13</v>
      </c>
      <c r="B96">
        <f t="shared" si="60"/>
        <v>188</v>
      </c>
      <c r="C96" s="80">
        <f>InputData!S96*InputData!CA96</f>
        <v>0</v>
      </c>
      <c r="D96" s="81">
        <v>0</v>
      </c>
      <c r="E96" s="13">
        <f>InputData!T96*InputData!CF96</f>
        <v>0</v>
      </c>
      <c r="F96" s="81">
        <v>0</v>
      </c>
      <c r="G96" s="82">
        <f t="shared" si="36"/>
        <v>0</v>
      </c>
      <c r="H96" s="81">
        <f t="shared" si="53"/>
        <v>0</v>
      </c>
      <c r="I96" s="81">
        <f t="shared" si="37"/>
        <v>1</v>
      </c>
      <c r="J96" s="81">
        <f t="shared" si="38"/>
        <v>1</v>
      </c>
      <c r="K96" s="82">
        <f t="shared" si="61"/>
        <v>0</v>
      </c>
      <c r="L96" s="11">
        <f t="shared" si="62"/>
        <v>0</v>
      </c>
      <c r="M96" s="81">
        <f t="shared" si="63"/>
        <v>0</v>
      </c>
      <c r="N96" s="11">
        <f t="shared" si="39"/>
        <v>0</v>
      </c>
      <c r="O96" s="11">
        <f t="shared" si="40"/>
        <v>0</v>
      </c>
      <c r="P96" s="11">
        <f t="shared" si="54"/>
        <v>0</v>
      </c>
      <c r="Q96" s="81">
        <f t="shared" si="41"/>
        <v>0</v>
      </c>
      <c r="R96" s="90">
        <f t="shared" si="42"/>
        <v>0</v>
      </c>
      <c r="S96" s="499">
        <f>(Exposure!BJ97-1)*InputData!CH96+1</f>
        <v>1</v>
      </c>
      <c r="T96" s="89">
        <f t="shared" si="55"/>
        <v>0</v>
      </c>
      <c r="U96" s="10">
        <f t="shared" si="43"/>
        <v>0</v>
      </c>
      <c r="V96" s="10">
        <f t="shared" si="44"/>
        <v>0</v>
      </c>
      <c r="W96" s="91">
        <f t="shared" si="45"/>
        <v>0</v>
      </c>
      <c r="X96" s="81">
        <f t="shared" si="46"/>
        <v>0</v>
      </c>
      <c r="Y96" s="81">
        <f t="shared" si="56"/>
        <v>0</v>
      </c>
      <c r="Z96" s="81">
        <f t="shared" si="47"/>
        <v>1</v>
      </c>
      <c r="AA96" s="81">
        <f t="shared" si="48"/>
        <v>1</v>
      </c>
      <c r="AB96" s="82">
        <f t="shared" si="64"/>
        <v>0</v>
      </c>
      <c r="AC96" s="11">
        <f t="shared" si="65"/>
        <v>0</v>
      </c>
      <c r="AD96" s="81">
        <f t="shared" si="66"/>
        <v>0</v>
      </c>
      <c r="AE96" s="11">
        <f t="shared" si="49"/>
        <v>0</v>
      </c>
      <c r="AF96" s="11">
        <f t="shared" si="50"/>
        <v>0</v>
      </c>
      <c r="AG96" s="11">
        <f t="shared" si="57"/>
        <v>0</v>
      </c>
      <c r="AH96" s="81">
        <f t="shared" si="51"/>
        <v>0</v>
      </c>
      <c r="AI96" s="81">
        <f t="shared" si="52"/>
        <v>0</v>
      </c>
      <c r="AJ96" s="82">
        <f t="shared" si="67"/>
        <v>0</v>
      </c>
      <c r="AK96" s="118">
        <f t="shared" si="58"/>
        <v>0</v>
      </c>
      <c r="AL96" s="118">
        <f t="shared" si="59"/>
        <v>0</v>
      </c>
      <c r="AM96" s="120">
        <f>AK96*InputData!U96</f>
        <v>0</v>
      </c>
      <c r="AN96" s="123">
        <v>0</v>
      </c>
      <c r="AO96" s="1026">
        <f>C96*(1-Q96)*LifeTable!G96</f>
        <v>0</v>
      </c>
      <c r="AP96" s="1027">
        <f>R96*LifeTable!G96</f>
        <v>0</v>
      </c>
      <c r="AQ96" s="1026">
        <f>T96*(1-AH96)*LifeTable!P96</f>
        <v>0</v>
      </c>
      <c r="AR96" s="708">
        <f>AI96*LifeTable!P96</f>
        <v>0</v>
      </c>
      <c r="AS96" s="1028">
        <f>(AQ96-AO96)*EXP(-InputData!$BT$6*(B96-InputData!$B$1))</f>
        <v>0</v>
      </c>
      <c r="AT96" s="58">
        <f>(AR96-AP96)*EXP(-InputData!$BT$6*(B96-InputData!$B$1))</f>
        <v>0</v>
      </c>
      <c r="AU96">
        <v>91</v>
      </c>
    </row>
    <row r="97" spans="1:47">
      <c r="A97" t="s">
        <v>13</v>
      </c>
      <c r="B97">
        <f t="shared" si="60"/>
        <v>189</v>
      </c>
      <c r="C97" s="80">
        <f>InputData!S97*InputData!CA97</f>
        <v>0</v>
      </c>
      <c r="D97" s="81">
        <v>0</v>
      </c>
      <c r="E97" s="13">
        <f>InputData!T97*InputData!CF97</f>
        <v>0</v>
      </c>
      <c r="F97" s="81">
        <v>0</v>
      </c>
      <c r="G97" s="82">
        <f t="shared" si="36"/>
        <v>0</v>
      </c>
      <c r="H97" s="81">
        <f t="shared" si="53"/>
        <v>0</v>
      </c>
      <c r="I97" s="81">
        <f t="shared" si="37"/>
        <v>1</v>
      </c>
      <c r="J97" s="81">
        <f t="shared" si="38"/>
        <v>1</v>
      </c>
      <c r="K97" s="82">
        <f t="shared" si="61"/>
        <v>0</v>
      </c>
      <c r="L97" s="11">
        <f t="shared" si="62"/>
        <v>0</v>
      </c>
      <c r="M97" s="81">
        <f t="shared" si="63"/>
        <v>0</v>
      </c>
      <c r="N97" s="11">
        <f t="shared" si="39"/>
        <v>0</v>
      </c>
      <c r="O97" s="11">
        <f t="shared" si="40"/>
        <v>0</v>
      </c>
      <c r="P97" s="11">
        <f t="shared" si="54"/>
        <v>0</v>
      </c>
      <c r="Q97" s="81">
        <f t="shared" si="41"/>
        <v>0</v>
      </c>
      <c r="R97" s="90">
        <f t="shared" si="42"/>
        <v>0</v>
      </c>
      <c r="S97" s="499">
        <f>(Exposure!BJ98-1)*InputData!CH97+1</f>
        <v>1</v>
      </c>
      <c r="T97" s="89">
        <f t="shared" si="55"/>
        <v>0</v>
      </c>
      <c r="U97" s="10">
        <f t="shared" si="43"/>
        <v>0</v>
      </c>
      <c r="V97" s="10">
        <f t="shared" si="44"/>
        <v>0</v>
      </c>
      <c r="W97" s="91">
        <f t="shared" si="45"/>
        <v>0</v>
      </c>
      <c r="X97" s="81">
        <f t="shared" si="46"/>
        <v>0</v>
      </c>
      <c r="Y97" s="81">
        <f t="shared" si="56"/>
        <v>0</v>
      </c>
      <c r="Z97" s="81">
        <f t="shared" si="47"/>
        <v>1</v>
      </c>
      <c r="AA97" s="81">
        <f t="shared" si="48"/>
        <v>1</v>
      </c>
      <c r="AB97" s="82">
        <f t="shared" si="64"/>
        <v>0</v>
      </c>
      <c r="AC97" s="11">
        <f t="shared" si="65"/>
        <v>0</v>
      </c>
      <c r="AD97" s="81">
        <f t="shared" si="66"/>
        <v>0</v>
      </c>
      <c r="AE97" s="11">
        <f t="shared" si="49"/>
        <v>0</v>
      </c>
      <c r="AF97" s="11">
        <f t="shared" si="50"/>
        <v>0</v>
      </c>
      <c r="AG97" s="11">
        <f t="shared" si="57"/>
        <v>0</v>
      </c>
      <c r="AH97" s="81">
        <f t="shared" si="51"/>
        <v>0</v>
      </c>
      <c r="AI97" s="81">
        <f t="shared" si="52"/>
        <v>0</v>
      </c>
      <c r="AJ97" s="82">
        <f t="shared" si="67"/>
        <v>0</v>
      </c>
      <c r="AK97" s="118">
        <f t="shared" si="58"/>
        <v>0</v>
      </c>
      <c r="AL97" s="118">
        <f t="shared" si="59"/>
        <v>0</v>
      </c>
      <c r="AM97" s="120">
        <f>AK97*InputData!U97</f>
        <v>0</v>
      </c>
      <c r="AN97" s="123">
        <v>0</v>
      </c>
      <c r="AO97" s="1026">
        <f>C97*(1-Q97)*LifeTable!G97</f>
        <v>0</v>
      </c>
      <c r="AP97" s="1027">
        <f>R97*LifeTable!G97</f>
        <v>0</v>
      </c>
      <c r="AQ97" s="1026">
        <f>T97*(1-AH97)*LifeTable!P97</f>
        <v>0</v>
      </c>
      <c r="AR97" s="708">
        <f>AI97*LifeTable!P97</f>
        <v>0</v>
      </c>
      <c r="AS97" s="1028">
        <f>(AQ97-AO97)*EXP(-InputData!$BT$6*(B97-InputData!$B$1))</f>
        <v>0</v>
      </c>
      <c r="AT97" s="58">
        <f>(AR97-AP97)*EXP(-InputData!$BT$6*(B97-InputData!$B$1))</f>
        <v>0</v>
      </c>
      <c r="AU97">
        <v>92</v>
      </c>
    </row>
    <row r="98" spans="1:47">
      <c r="A98" t="s">
        <v>13</v>
      </c>
      <c r="B98">
        <f t="shared" si="60"/>
        <v>190</v>
      </c>
      <c r="C98" s="80">
        <f>InputData!S98*InputData!CA98</f>
        <v>0</v>
      </c>
      <c r="D98" s="81">
        <v>0</v>
      </c>
      <c r="E98" s="13">
        <f>InputData!T98*InputData!CF98</f>
        <v>0</v>
      </c>
      <c r="F98" s="81">
        <v>0</v>
      </c>
      <c r="G98" s="82">
        <f t="shared" si="36"/>
        <v>0</v>
      </c>
      <c r="H98" s="81">
        <f t="shared" si="53"/>
        <v>0</v>
      </c>
      <c r="I98" s="81">
        <f t="shared" si="37"/>
        <v>1</v>
      </c>
      <c r="J98" s="81">
        <f t="shared" si="38"/>
        <v>1</v>
      </c>
      <c r="K98" s="82">
        <f t="shared" si="61"/>
        <v>0</v>
      </c>
      <c r="L98" s="11">
        <f t="shared" si="62"/>
        <v>0</v>
      </c>
      <c r="M98" s="81">
        <f t="shared" si="63"/>
        <v>0</v>
      </c>
      <c r="N98" s="11">
        <f t="shared" si="39"/>
        <v>0</v>
      </c>
      <c r="O98" s="11">
        <f t="shared" si="40"/>
        <v>0</v>
      </c>
      <c r="P98" s="11">
        <f t="shared" si="54"/>
        <v>0</v>
      </c>
      <c r="Q98" s="81">
        <f t="shared" si="41"/>
        <v>0</v>
      </c>
      <c r="R98" s="90">
        <f t="shared" si="42"/>
        <v>0</v>
      </c>
      <c r="S98" s="499">
        <f>(Exposure!BJ99-1)*InputData!CH98+1</f>
        <v>1</v>
      </c>
      <c r="T98" s="89">
        <f t="shared" si="55"/>
        <v>0</v>
      </c>
      <c r="U98" s="10">
        <f t="shared" si="43"/>
        <v>0</v>
      </c>
      <c r="V98" s="10">
        <f t="shared" si="44"/>
        <v>0</v>
      </c>
      <c r="W98" s="91">
        <f t="shared" si="45"/>
        <v>0</v>
      </c>
      <c r="X98" s="81">
        <f t="shared" si="46"/>
        <v>0</v>
      </c>
      <c r="Y98" s="81">
        <f t="shared" si="56"/>
        <v>0</v>
      </c>
      <c r="Z98" s="81">
        <f t="shared" si="47"/>
        <v>1</v>
      </c>
      <c r="AA98" s="81">
        <f t="shared" si="48"/>
        <v>1</v>
      </c>
      <c r="AB98" s="82">
        <f t="shared" si="64"/>
        <v>0</v>
      </c>
      <c r="AC98" s="11">
        <f t="shared" si="65"/>
        <v>0</v>
      </c>
      <c r="AD98" s="81">
        <f t="shared" si="66"/>
        <v>0</v>
      </c>
      <c r="AE98" s="11">
        <f t="shared" si="49"/>
        <v>0</v>
      </c>
      <c r="AF98" s="11">
        <f t="shared" si="50"/>
        <v>0</v>
      </c>
      <c r="AG98" s="11">
        <f t="shared" si="57"/>
        <v>0</v>
      </c>
      <c r="AH98" s="81">
        <f t="shared" si="51"/>
        <v>0</v>
      </c>
      <c r="AI98" s="81">
        <f t="shared" si="52"/>
        <v>0</v>
      </c>
      <c r="AJ98" s="82">
        <f t="shared" si="67"/>
        <v>0</v>
      </c>
      <c r="AK98" s="118">
        <f t="shared" si="58"/>
        <v>0</v>
      </c>
      <c r="AL98" s="118">
        <f t="shared" si="59"/>
        <v>0</v>
      </c>
      <c r="AM98" s="120">
        <f>AK98*InputData!U98</f>
        <v>0</v>
      </c>
      <c r="AN98" s="123">
        <v>0</v>
      </c>
      <c r="AO98" s="1026">
        <f>C98*(1-Q98)*LifeTable!G98</f>
        <v>0</v>
      </c>
      <c r="AP98" s="1027">
        <f>R98*LifeTable!G98</f>
        <v>0</v>
      </c>
      <c r="AQ98" s="1026">
        <f>T98*(1-AH98)*LifeTable!P98</f>
        <v>0</v>
      </c>
      <c r="AR98" s="708">
        <f>AI98*LifeTable!P98</f>
        <v>0</v>
      </c>
      <c r="AS98" s="1028">
        <f>(AQ98-AO98)*EXP(-InputData!$BT$6*(B98-InputData!$B$1))</f>
        <v>0</v>
      </c>
      <c r="AT98" s="58">
        <f>(AR98-AP98)*EXP(-InputData!$BT$6*(B98-InputData!$B$1))</f>
        <v>0</v>
      </c>
      <c r="AU98">
        <v>93</v>
      </c>
    </row>
    <row r="99" spans="1:47">
      <c r="A99" t="s">
        <v>13</v>
      </c>
      <c r="B99">
        <f t="shared" si="60"/>
        <v>191</v>
      </c>
      <c r="C99" s="80">
        <f>InputData!S99*InputData!CA99</f>
        <v>0</v>
      </c>
      <c r="D99" s="81">
        <v>0</v>
      </c>
      <c r="E99" s="13">
        <f>InputData!T99*InputData!CF99</f>
        <v>0</v>
      </c>
      <c r="F99" s="81">
        <v>0</v>
      </c>
      <c r="G99" s="82">
        <f t="shared" si="36"/>
        <v>0</v>
      </c>
      <c r="H99" s="81">
        <f t="shared" si="53"/>
        <v>0</v>
      </c>
      <c r="I99" s="81">
        <f t="shared" si="37"/>
        <v>1</v>
      </c>
      <c r="J99" s="81">
        <f t="shared" si="38"/>
        <v>1</v>
      </c>
      <c r="K99" s="82">
        <f t="shared" si="61"/>
        <v>0</v>
      </c>
      <c r="L99" s="11">
        <f t="shared" si="62"/>
        <v>0</v>
      </c>
      <c r="M99" s="81">
        <f t="shared" si="63"/>
        <v>0</v>
      </c>
      <c r="N99" s="11">
        <f t="shared" si="39"/>
        <v>0</v>
      </c>
      <c r="O99" s="11">
        <f t="shared" si="40"/>
        <v>0</v>
      </c>
      <c r="P99" s="11">
        <f t="shared" si="54"/>
        <v>0</v>
      </c>
      <c r="Q99" s="81">
        <f t="shared" si="41"/>
        <v>0</v>
      </c>
      <c r="R99" s="90">
        <f t="shared" si="42"/>
        <v>0</v>
      </c>
      <c r="S99" s="499">
        <f>(Exposure!BJ100-1)*InputData!CH99+1</f>
        <v>1</v>
      </c>
      <c r="T99" s="89">
        <f t="shared" si="55"/>
        <v>0</v>
      </c>
      <c r="U99" s="10">
        <f t="shared" si="43"/>
        <v>0</v>
      </c>
      <c r="V99" s="10">
        <f t="shared" si="44"/>
        <v>0</v>
      </c>
      <c r="W99" s="91">
        <f t="shared" si="45"/>
        <v>0</v>
      </c>
      <c r="X99" s="81">
        <f t="shared" si="46"/>
        <v>0</v>
      </c>
      <c r="Y99" s="81">
        <f t="shared" si="56"/>
        <v>0</v>
      </c>
      <c r="Z99" s="81">
        <f t="shared" si="47"/>
        <v>1</v>
      </c>
      <c r="AA99" s="81">
        <f t="shared" si="48"/>
        <v>1</v>
      </c>
      <c r="AB99" s="82">
        <f t="shared" si="64"/>
        <v>0</v>
      </c>
      <c r="AC99" s="11">
        <f t="shared" si="65"/>
        <v>0</v>
      </c>
      <c r="AD99" s="81">
        <f t="shared" si="66"/>
        <v>0</v>
      </c>
      <c r="AE99" s="11">
        <f t="shared" si="49"/>
        <v>0</v>
      </c>
      <c r="AF99" s="11">
        <f t="shared" si="50"/>
        <v>0</v>
      </c>
      <c r="AG99" s="11">
        <f t="shared" si="57"/>
        <v>0</v>
      </c>
      <c r="AH99" s="81">
        <f t="shared" si="51"/>
        <v>0</v>
      </c>
      <c r="AI99" s="81">
        <f t="shared" si="52"/>
        <v>0</v>
      </c>
      <c r="AJ99" s="82">
        <f t="shared" si="67"/>
        <v>0</v>
      </c>
      <c r="AK99" s="118">
        <f t="shared" si="58"/>
        <v>0</v>
      </c>
      <c r="AL99" s="118">
        <f t="shared" si="59"/>
        <v>0</v>
      </c>
      <c r="AM99" s="120">
        <f>AK99*InputData!U99</f>
        <v>0</v>
      </c>
      <c r="AN99" s="123">
        <v>0</v>
      </c>
      <c r="AO99" s="1026">
        <f>C99*(1-Q99)*LifeTable!G99</f>
        <v>0</v>
      </c>
      <c r="AP99" s="1027">
        <f>R99*LifeTable!G99</f>
        <v>0</v>
      </c>
      <c r="AQ99" s="1026">
        <f>T99*(1-AH99)*LifeTable!P99</f>
        <v>0</v>
      </c>
      <c r="AR99" s="708">
        <f>AI99*LifeTable!P99</f>
        <v>0</v>
      </c>
      <c r="AS99" s="1028">
        <f>(AQ99-AO99)*EXP(-InputData!$BT$6*(B99-InputData!$B$1))</f>
        <v>0</v>
      </c>
      <c r="AT99" s="58">
        <f>(AR99-AP99)*EXP(-InputData!$BT$6*(B99-InputData!$B$1))</f>
        <v>0</v>
      </c>
      <c r="AU99">
        <v>94</v>
      </c>
    </row>
    <row r="100" spans="1:47">
      <c r="A100" t="s">
        <v>13</v>
      </c>
      <c r="B100">
        <f t="shared" si="60"/>
        <v>192</v>
      </c>
      <c r="C100" s="80">
        <f>InputData!S100*InputData!CA100</f>
        <v>0</v>
      </c>
      <c r="D100" s="81">
        <v>0</v>
      </c>
      <c r="E100" s="13">
        <f>InputData!T100*InputData!CF100</f>
        <v>0</v>
      </c>
      <c r="F100" s="81">
        <v>0</v>
      </c>
      <c r="G100" s="82">
        <f t="shared" si="36"/>
        <v>0</v>
      </c>
      <c r="H100" s="81">
        <f t="shared" si="53"/>
        <v>0</v>
      </c>
      <c r="I100" s="81">
        <f t="shared" si="37"/>
        <v>1</v>
      </c>
      <c r="J100" s="81">
        <f t="shared" si="38"/>
        <v>1</v>
      </c>
      <c r="K100" s="82">
        <f t="shared" si="61"/>
        <v>0</v>
      </c>
      <c r="L100" s="11">
        <f t="shared" si="62"/>
        <v>0</v>
      </c>
      <c r="M100" s="81">
        <f t="shared" si="63"/>
        <v>0</v>
      </c>
      <c r="N100" s="11">
        <f t="shared" si="39"/>
        <v>0</v>
      </c>
      <c r="O100" s="11">
        <f t="shared" si="40"/>
        <v>0</v>
      </c>
      <c r="P100" s="11">
        <f t="shared" si="54"/>
        <v>0</v>
      </c>
      <c r="Q100" s="81">
        <f t="shared" si="41"/>
        <v>0</v>
      </c>
      <c r="R100" s="90">
        <f t="shared" si="42"/>
        <v>0</v>
      </c>
      <c r="S100" s="499">
        <f>(Exposure!BJ101-1)*InputData!CH100+1</f>
        <v>1</v>
      </c>
      <c r="T100" s="89">
        <f t="shared" si="55"/>
        <v>0</v>
      </c>
      <c r="U100" s="10">
        <f t="shared" si="43"/>
        <v>0</v>
      </c>
      <c r="V100" s="10">
        <f t="shared" si="44"/>
        <v>0</v>
      </c>
      <c r="W100" s="91">
        <f t="shared" si="45"/>
        <v>0</v>
      </c>
      <c r="X100" s="81">
        <f t="shared" si="46"/>
        <v>0</v>
      </c>
      <c r="Y100" s="81">
        <f t="shared" si="56"/>
        <v>0</v>
      </c>
      <c r="Z100" s="81">
        <f t="shared" si="47"/>
        <v>1</v>
      </c>
      <c r="AA100" s="81">
        <f t="shared" si="48"/>
        <v>1</v>
      </c>
      <c r="AB100" s="82">
        <f t="shared" si="64"/>
        <v>0</v>
      </c>
      <c r="AC100" s="11">
        <f t="shared" si="65"/>
        <v>0</v>
      </c>
      <c r="AD100" s="81">
        <f t="shared" si="66"/>
        <v>0</v>
      </c>
      <c r="AE100" s="11">
        <f t="shared" si="49"/>
        <v>0</v>
      </c>
      <c r="AF100" s="11">
        <f t="shared" si="50"/>
        <v>0</v>
      </c>
      <c r="AG100" s="11">
        <f t="shared" si="57"/>
        <v>0</v>
      </c>
      <c r="AH100" s="81">
        <f t="shared" si="51"/>
        <v>0</v>
      </c>
      <c r="AI100" s="81">
        <f t="shared" si="52"/>
        <v>0</v>
      </c>
      <c r="AJ100" s="82">
        <f t="shared" si="67"/>
        <v>0</v>
      </c>
      <c r="AK100" s="118">
        <f t="shared" si="58"/>
        <v>0</v>
      </c>
      <c r="AL100" s="118">
        <f t="shared" si="59"/>
        <v>0</v>
      </c>
      <c r="AM100" s="120">
        <f>AK100*InputData!U100</f>
        <v>0</v>
      </c>
      <c r="AN100" s="123">
        <v>0</v>
      </c>
      <c r="AO100" s="1026">
        <f>C100*(1-Q100)*LifeTable!G100</f>
        <v>0</v>
      </c>
      <c r="AP100" s="1027">
        <f>R100*LifeTable!G100</f>
        <v>0</v>
      </c>
      <c r="AQ100" s="1026">
        <f>T100*(1-AH100)*LifeTable!P100</f>
        <v>0</v>
      </c>
      <c r="AR100" s="708">
        <f>AI100*LifeTable!P100</f>
        <v>0</v>
      </c>
      <c r="AS100" s="1028">
        <f>(AQ100-AO100)*EXP(-InputData!$BT$6*(B100-InputData!$B$1))</f>
        <v>0</v>
      </c>
      <c r="AT100" s="58">
        <f>(AR100-AP100)*EXP(-InputData!$BT$6*(B100-InputData!$B$1))</f>
        <v>0</v>
      </c>
      <c r="AU100">
        <v>95</v>
      </c>
    </row>
    <row r="101" spans="1:47">
      <c r="A101" t="s">
        <v>13</v>
      </c>
      <c r="B101">
        <f t="shared" si="60"/>
        <v>193</v>
      </c>
      <c r="C101" s="80">
        <f>InputData!S101*InputData!CA101</f>
        <v>0</v>
      </c>
      <c r="D101" s="81">
        <v>0</v>
      </c>
      <c r="E101" s="13">
        <f>InputData!T101*InputData!CF101</f>
        <v>0</v>
      </c>
      <c r="F101" s="81">
        <v>0</v>
      </c>
      <c r="G101" s="82">
        <f t="shared" si="36"/>
        <v>0</v>
      </c>
      <c r="H101" s="81">
        <f t="shared" si="53"/>
        <v>0</v>
      </c>
      <c r="I101" s="81">
        <f t="shared" si="37"/>
        <v>1</v>
      </c>
      <c r="J101" s="81">
        <f t="shared" si="38"/>
        <v>1</v>
      </c>
      <c r="K101" s="82">
        <f t="shared" si="61"/>
        <v>0</v>
      </c>
      <c r="L101" s="11">
        <f t="shared" si="62"/>
        <v>0</v>
      </c>
      <c r="M101" s="81">
        <f t="shared" si="63"/>
        <v>0</v>
      </c>
      <c r="N101" s="11">
        <f t="shared" si="39"/>
        <v>0</v>
      </c>
      <c r="O101" s="11">
        <f t="shared" si="40"/>
        <v>0</v>
      </c>
      <c r="P101" s="11">
        <f t="shared" si="54"/>
        <v>0</v>
      </c>
      <c r="Q101" s="81">
        <f>IF(ISERROR(0.5*(L101+L102)/P101),0,0.5*(L101+L102)/P101)</f>
        <v>0</v>
      </c>
      <c r="R101" s="90">
        <f t="shared" si="42"/>
        <v>0</v>
      </c>
      <c r="S101" s="499">
        <f>(Exposure!BJ102-1)*InputData!CH101+1</f>
        <v>1</v>
      </c>
      <c r="T101" s="89">
        <f t="shared" si="55"/>
        <v>0</v>
      </c>
      <c r="U101" s="10">
        <f t="shared" si="43"/>
        <v>0</v>
      </c>
      <c r="V101" s="10">
        <f t="shared" si="44"/>
        <v>0</v>
      </c>
      <c r="W101" s="91">
        <f t="shared" si="45"/>
        <v>0</v>
      </c>
      <c r="X101" s="81">
        <f t="shared" si="46"/>
        <v>0</v>
      </c>
      <c r="Y101" s="81">
        <f t="shared" si="56"/>
        <v>0</v>
      </c>
      <c r="Z101" s="81">
        <f t="shared" si="47"/>
        <v>1</v>
      </c>
      <c r="AA101" s="81">
        <f t="shared" si="48"/>
        <v>1</v>
      </c>
      <c r="AB101" s="82">
        <f t="shared" si="64"/>
        <v>0</v>
      </c>
      <c r="AC101" s="11">
        <f t="shared" si="65"/>
        <v>0</v>
      </c>
      <c r="AD101" s="81">
        <f t="shared" si="66"/>
        <v>0</v>
      </c>
      <c r="AE101" s="11">
        <f t="shared" si="49"/>
        <v>0</v>
      </c>
      <c r="AF101" s="11">
        <f t="shared" si="50"/>
        <v>0</v>
      </c>
      <c r="AG101" s="11">
        <f t="shared" si="57"/>
        <v>0</v>
      </c>
      <c r="AH101" s="81">
        <f>IF(ISERROR(0.5*(AC101+AC102)/AG101),0,0.5*(AC101+AC102)/AG101)</f>
        <v>0</v>
      </c>
      <c r="AI101" s="81">
        <f t="shared" si="52"/>
        <v>0</v>
      </c>
      <c r="AJ101" s="82">
        <f t="shared" si="67"/>
        <v>0</v>
      </c>
      <c r="AK101" s="118">
        <f t="shared" si="58"/>
        <v>0</v>
      </c>
      <c r="AL101" s="118">
        <f t="shared" si="59"/>
        <v>0</v>
      </c>
      <c r="AM101" s="120">
        <f>AK101*InputData!U101</f>
        <v>0</v>
      </c>
      <c r="AN101" s="123">
        <v>0</v>
      </c>
      <c r="AO101" s="1026">
        <f>C101*(1-Q101)*LifeTable!G101</f>
        <v>0</v>
      </c>
      <c r="AP101" s="1027">
        <f>R101*LifeTable!G101</f>
        <v>0</v>
      </c>
      <c r="AQ101" s="1026">
        <f>T101*(1-AH101)*LifeTable!P101</f>
        <v>0</v>
      </c>
      <c r="AR101" s="708">
        <f>AI101*LifeTable!P101</f>
        <v>0</v>
      </c>
      <c r="AS101" s="1028">
        <f>(AQ101-AO101)*EXP(-InputData!$BT$6*(B101-InputData!$B$1))</f>
        <v>0</v>
      </c>
      <c r="AT101" s="58">
        <f>(AR101-AP101)*EXP(-InputData!$BT$6*(B101-InputData!$B$1))</f>
        <v>0</v>
      </c>
      <c r="AU101">
        <v>96</v>
      </c>
    </row>
    <row r="102" spans="1:47">
      <c r="A102" t="s">
        <v>13</v>
      </c>
      <c r="B102">
        <f t="shared" si="60"/>
        <v>194</v>
      </c>
      <c r="C102" s="80">
        <f>InputData!S102*InputData!CA102</f>
        <v>0</v>
      </c>
      <c r="D102" s="81">
        <v>0</v>
      </c>
      <c r="E102" s="13">
        <f>InputData!T102*InputData!CF102</f>
        <v>0</v>
      </c>
      <c r="F102" s="81">
        <v>0</v>
      </c>
      <c r="G102" s="82">
        <f t="shared" si="36"/>
        <v>0</v>
      </c>
      <c r="H102" s="81">
        <f t="shared" si="53"/>
        <v>0</v>
      </c>
      <c r="I102" s="81">
        <f t="shared" si="37"/>
        <v>1</v>
      </c>
      <c r="J102" s="81">
        <f t="shared" si="38"/>
        <v>1</v>
      </c>
      <c r="K102" s="82">
        <f t="shared" si="61"/>
        <v>0</v>
      </c>
      <c r="L102" s="11">
        <f t="shared" si="62"/>
        <v>0</v>
      </c>
      <c r="M102" s="81">
        <f t="shared" si="63"/>
        <v>0</v>
      </c>
      <c r="N102" s="11">
        <f t="shared" si="39"/>
        <v>0</v>
      </c>
      <c r="O102" s="11">
        <f t="shared" si="40"/>
        <v>0</v>
      </c>
      <c r="P102" s="11">
        <f t="shared" si="54"/>
        <v>0</v>
      </c>
      <c r="Q102" s="81">
        <f>IF(ISERROR(0.5*(L102+L103)/P102),0,0.5*(L102+L103)/P102)</f>
        <v>0</v>
      </c>
      <c r="R102" s="90">
        <f t="shared" si="42"/>
        <v>0</v>
      </c>
      <c r="S102" s="499">
        <f>(Exposure!BJ103-1)*InputData!CH102+1</f>
        <v>1</v>
      </c>
      <c r="T102" s="89">
        <f t="shared" si="55"/>
        <v>0</v>
      </c>
      <c r="U102" s="10">
        <f t="shared" si="43"/>
        <v>0</v>
      </c>
      <c r="V102" s="10">
        <f t="shared" si="44"/>
        <v>0</v>
      </c>
      <c r="W102" s="91">
        <f t="shared" si="45"/>
        <v>0</v>
      </c>
      <c r="X102" s="81">
        <f t="shared" si="46"/>
        <v>0</v>
      </c>
      <c r="Y102" s="81">
        <f t="shared" si="56"/>
        <v>0</v>
      </c>
      <c r="Z102" s="81">
        <f t="shared" si="47"/>
        <v>1</v>
      </c>
      <c r="AA102" s="81">
        <f t="shared" si="48"/>
        <v>1</v>
      </c>
      <c r="AB102" s="82">
        <f t="shared" si="64"/>
        <v>0</v>
      </c>
      <c r="AC102" s="11">
        <f t="shared" si="65"/>
        <v>0</v>
      </c>
      <c r="AD102" s="81">
        <f t="shared" si="66"/>
        <v>0</v>
      </c>
      <c r="AE102" s="11">
        <f t="shared" si="49"/>
        <v>0</v>
      </c>
      <c r="AF102" s="11">
        <f t="shared" si="50"/>
        <v>0</v>
      </c>
      <c r="AG102" s="11">
        <f t="shared" si="57"/>
        <v>0</v>
      </c>
      <c r="AH102" s="81">
        <f>IF(ISERROR(0.5*(AC102+AC103)/AG102),0,0.5*(AC102+AC103)/AG102)</f>
        <v>0</v>
      </c>
      <c r="AI102" s="81">
        <f t="shared" si="52"/>
        <v>0</v>
      </c>
      <c r="AJ102" s="82">
        <f t="shared" si="67"/>
        <v>0</v>
      </c>
      <c r="AK102" s="118">
        <f t="shared" si="58"/>
        <v>0</v>
      </c>
      <c r="AL102" s="118">
        <f t="shared" si="59"/>
        <v>0</v>
      </c>
      <c r="AM102" s="120">
        <f>AK102*InputData!U102</f>
        <v>0</v>
      </c>
      <c r="AN102" s="123">
        <v>0</v>
      </c>
      <c r="AO102" s="1026">
        <f>C102*(1-Q102)*LifeTable!G102</f>
        <v>0</v>
      </c>
      <c r="AP102" s="1027">
        <f>R102*LifeTable!G102</f>
        <v>0</v>
      </c>
      <c r="AQ102" s="1026">
        <f>T102*(1-AH102)*LifeTable!P102</f>
        <v>0</v>
      </c>
      <c r="AR102" s="708">
        <f>AI102*LifeTable!P102</f>
        <v>0</v>
      </c>
      <c r="AS102" s="1028">
        <f>(AQ102-AO102)*EXP(-InputData!$BT$6*(B102-InputData!$B$1))</f>
        <v>0</v>
      </c>
      <c r="AT102" s="58">
        <f>(AR102-AP102)*EXP(-InputData!$BT$6*(B102-InputData!$B$1))</f>
        <v>0</v>
      </c>
      <c r="AU102">
        <v>97</v>
      </c>
    </row>
    <row r="103" spans="1:47">
      <c r="A103" t="s">
        <v>13</v>
      </c>
      <c r="B103">
        <f t="shared" si="60"/>
        <v>195</v>
      </c>
      <c r="C103" s="80">
        <f>InputData!S103*InputData!CA103</f>
        <v>0</v>
      </c>
      <c r="D103" s="81">
        <v>0</v>
      </c>
      <c r="E103" s="13">
        <f>InputData!T103*InputData!CF103</f>
        <v>0</v>
      </c>
      <c r="F103" s="81">
        <v>0</v>
      </c>
      <c r="G103" s="82">
        <f t="shared" si="36"/>
        <v>0</v>
      </c>
      <c r="H103" s="81">
        <f t="shared" si="53"/>
        <v>0</v>
      </c>
      <c r="I103" s="81">
        <f t="shared" si="37"/>
        <v>1</v>
      </c>
      <c r="J103" s="81">
        <f t="shared" si="38"/>
        <v>1</v>
      </c>
      <c r="K103" s="82">
        <f t="shared" si="61"/>
        <v>0</v>
      </c>
      <c r="L103" s="11">
        <f t="shared" si="62"/>
        <v>0</v>
      </c>
      <c r="M103" s="81">
        <f t="shared" si="63"/>
        <v>0</v>
      </c>
      <c r="N103" s="11">
        <f t="shared" si="39"/>
        <v>0</v>
      </c>
      <c r="O103" s="11">
        <f t="shared" si="40"/>
        <v>0</v>
      </c>
      <c r="P103" s="11">
        <f t="shared" si="54"/>
        <v>0</v>
      </c>
      <c r="Q103" s="81">
        <f>IF(ISERROR(0.5*(L103+L104)/P103),0,0.5*(L103+L104)/P103)</f>
        <v>0</v>
      </c>
      <c r="R103" s="90">
        <f t="shared" si="42"/>
        <v>0</v>
      </c>
      <c r="S103" s="499">
        <f>(Exposure!BJ104-1)*InputData!CH103+1</f>
        <v>1</v>
      </c>
      <c r="T103" s="89">
        <f t="shared" si="55"/>
        <v>0</v>
      </c>
      <c r="U103" s="10">
        <f t="shared" si="43"/>
        <v>0</v>
      </c>
      <c r="V103" s="10">
        <f t="shared" si="44"/>
        <v>0</v>
      </c>
      <c r="W103" s="91">
        <f t="shared" si="45"/>
        <v>0</v>
      </c>
      <c r="X103" s="81">
        <f t="shared" si="46"/>
        <v>0</v>
      </c>
      <c r="Y103" s="81">
        <f t="shared" si="56"/>
        <v>0</v>
      </c>
      <c r="Z103" s="81">
        <f t="shared" si="47"/>
        <v>1</v>
      </c>
      <c r="AA103" s="81">
        <f t="shared" si="48"/>
        <v>1</v>
      </c>
      <c r="AB103" s="82">
        <f t="shared" si="64"/>
        <v>0</v>
      </c>
      <c r="AC103" s="11">
        <f t="shared" si="65"/>
        <v>0</v>
      </c>
      <c r="AD103" s="81">
        <f t="shared" si="66"/>
        <v>0</v>
      </c>
      <c r="AE103" s="11">
        <f t="shared" si="49"/>
        <v>0</v>
      </c>
      <c r="AF103" s="11">
        <f t="shared" si="50"/>
        <v>0</v>
      </c>
      <c r="AG103" s="11">
        <f t="shared" si="57"/>
        <v>0</v>
      </c>
      <c r="AH103" s="81">
        <f>IF(ISERROR(0.5*(AC103+AC104)/AG103),0,0.5*(AC103+AC104)/AG103)</f>
        <v>0</v>
      </c>
      <c r="AI103" s="81">
        <f t="shared" si="52"/>
        <v>0</v>
      </c>
      <c r="AJ103" s="82">
        <f t="shared" si="67"/>
        <v>0</v>
      </c>
      <c r="AK103" s="118">
        <f t="shared" si="58"/>
        <v>0</v>
      </c>
      <c r="AL103" s="118">
        <f t="shared" si="59"/>
        <v>0</v>
      </c>
      <c r="AM103" s="120">
        <f>AK103*InputData!U103</f>
        <v>0</v>
      </c>
      <c r="AN103" s="123">
        <v>0</v>
      </c>
      <c r="AO103" s="1026">
        <f>C103*(1-Q103)*LifeTable!G103</f>
        <v>0</v>
      </c>
      <c r="AP103" s="1027">
        <f>R103*LifeTable!G103</f>
        <v>0</v>
      </c>
      <c r="AQ103" s="1026">
        <f>T103*(1-AH103)*LifeTable!P103</f>
        <v>0</v>
      </c>
      <c r="AR103" s="708">
        <f>AI103*LifeTable!P103</f>
        <v>0</v>
      </c>
      <c r="AS103" s="1028">
        <f>(AQ103-AO103)*EXP(-InputData!$BT$6*(B103-InputData!$B$1))</f>
        <v>0</v>
      </c>
      <c r="AT103" s="58">
        <f>(AR103-AP103)*EXP(-InputData!$BT$6*(B103-InputData!$B$1))</f>
        <v>0</v>
      </c>
      <c r="AU103">
        <v>98</v>
      </c>
    </row>
    <row r="104" spans="1:47">
      <c r="A104" t="s">
        <v>13</v>
      </c>
      <c r="B104">
        <f t="shared" si="60"/>
        <v>196</v>
      </c>
      <c r="C104" s="80">
        <f>InputData!S104*InputData!CA104</f>
        <v>0</v>
      </c>
      <c r="D104" s="81">
        <v>0</v>
      </c>
      <c r="E104" s="13">
        <f>InputData!T104*InputData!CF104</f>
        <v>0</v>
      </c>
      <c r="F104" s="81">
        <v>0</v>
      </c>
      <c r="G104" s="82">
        <f t="shared" si="36"/>
        <v>0</v>
      </c>
      <c r="H104" s="81">
        <f t="shared" si="53"/>
        <v>0</v>
      </c>
      <c r="I104" s="81">
        <f t="shared" si="37"/>
        <v>1</v>
      </c>
      <c r="J104" s="81">
        <f t="shared" si="38"/>
        <v>1</v>
      </c>
      <c r="K104" s="82">
        <f t="shared" si="61"/>
        <v>0</v>
      </c>
      <c r="L104" s="11">
        <f t="shared" si="62"/>
        <v>0</v>
      </c>
      <c r="M104" s="81">
        <f t="shared" si="63"/>
        <v>0</v>
      </c>
      <c r="N104" s="11">
        <f t="shared" si="39"/>
        <v>0</v>
      </c>
      <c r="O104" s="11">
        <f t="shared" si="40"/>
        <v>0</v>
      </c>
      <c r="P104" s="11">
        <f t="shared" si="54"/>
        <v>0</v>
      </c>
      <c r="Q104" s="81">
        <f>IF(ISERROR(0.5*(L104+L105)/P104),0,0.5*(L104+L105)/P104)</f>
        <v>0</v>
      </c>
      <c r="R104" s="90">
        <f t="shared" si="42"/>
        <v>0</v>
      </c>
      <c r="S104" s="499">
        <f>(Exposure!BJ105-1)*InputData!CH104+1</f>
        <v>1</v>
      </c>
      <c r="T104" s="89">
        <f t="shared" si="55"/>
        <v>0</v>
      </c>
      <c r="U104" s="10">
        <f t="shared" si="43"/>
        <v>0</v>
      </c>
      <c r="V104" s="10">
        <f t="shared" si="44"/>
        <v>0</v>
      </c>
      <c r="W104" s="91">
        <f t="shared" si="45"/>
        <v>0</v>
      </c>
      <c r="X104" s="81">
        <f t="shared" si="46"/>
        <v>0</v>
      </c>
      <c r="Y104" s="81">
        <f t="shared" si="56"/>
        <v>0</v>
      </c>
      <c r="Z104" s="81">
        <f t="shared" si="47"/>
        <v>1</v>
      </c>
      <c r="AA104" s="81">
        <f t="shared" si="48"/>
        <v>1</v>
      </c>
      <c r="AB104" s="82">
        <f t="shared" si="64"/>
        <v>0</v>
      </c>
      <c r="AC104" s="11">
        <f t="shared" si="65"/>
        <v>0</v>
      </c>
      <c r="AD104" s="81">
        <f t="shared" si="66"/>
        <v>0</v>
      </c>
      <c r="AE104" s="11">
        <f t="shared" si="49"/>
        <v>0</v>
      </c>
      <c r="AF104" s="11">
        <f t="shared" si="50"/>
        <v>0</v>
      </c>
      <c r="AG104" s="11">
        <f t="shared" si="57"/>
        <v>0</v>
      </c>
      <c r="AH104" s="81">
        <f>IF(ISERROR(0.5*(AC104+AC105)/AG104),0,0.5*(AC104+AC105)/AG104)</f>
        <v>0</v>
      </c>
      <c r="AI104" s="81">
        <f t="shared" si="52"/>
        <v>0</v>
      </c>
      <c r="AJ104" s="82">
        <f t="shared" si="67"/>
        <v>0</v>
      </c>
      <c r="AK104" s="118">
        <f t="shared" si="58"/>
        <v>0</v>
      </c>
      <c r="AL104" s="118">
        <f t="shared" si="59"/>
        <v>0</v>
      </c>
      <c r="AM104" s="120">
        <f>AK104*InputData!U104</f>
        <v>0</v>
      </c>
      <c r="AN104" s="123">
        <v>0</v>
      </c>
      <c r="AO104" s="1026">
        <f>C104*(1-Q104)*LifeTable!G104</f>
        <v>0</v>
      </c>
      <c r="AP104" s="1027">
        <f>R104*LifeTable!G104</f>
        <v>0</v>
      </c>
      <c r="AQ104" s="1026">
        <f>T104*(1-AH104)*LifeTable!P104</f>
        <v>0</v>
      </c>
      <c r="AR104" s="708">
        <f>AI104*LifeTable!P104</f>
        <v>0</v>
      </c>
      <c r="AS104" s="1028">
        <f>(AQ104-AO104)*EXP(-InputData!$BT$6*(B104-InputData!$B$1))</f>
        <v>0</v>
      </c>
      <c r="AT104" s="58">
        <f>(AR104-AP104)*EXP(-InputData!$BT$6*(B104-InputData!$B$1))</f>
        <v>0</v>
      </c>
      <c r="AU104">
        <v>99</v>
      </c>
    </row>
    <row r="105" spans="1:47" ht="13.5" thickBot="1">
      <c r="A105" t="s">
        <v>13</v>
      </c>
      <c r="B105">
        <f t="shared" si="60"/>
        <v>197</v>
      </c>
      <c r="C105" s="80">
        <f>InputData!S105*InputData!CA105</f>
        <v>0</v>
      </c>
      <c r="D105" s="81">
        <v>0</v>
      </c>
      <c r="E105" s="13">
        <f>InputData!T105*InputData!CF105</f>
        <v>0</v>
      </c>
      <c r="F105" s="81">
        <v>0</v>
      </c>
      <c r="G105" s="92">
        <f t="shared" si="36"/>
        <v>0</v>
      </c>
      <c r="H105" s="93">
        <f t="shared" si="53"/>
        <v>0</v>
      </c>
      <c r="I105" s="93">
        <f t="shared" si="37"/>
        <v>1</v>
      </c>
      <c r="J105" s="93">
        <f t="shared" si="38"/>
        <v>1</v>
      </c>
      <c r="K105" s="82">
        <f t="shared" si="61"/>
        <v>0</v>
      </c>
      <c r="L105" s="11">
        <f t="shared" si="62"/>
        <v>0</v>
      </c>
      <c r="M105" s="81">
        <f t="shared" si="63"/>
        <v>0</v>
      </c>
      <c r="N105" s="94">
        <f t="shared" si="39"/>
        <v>0</v>
      </c>
      <c r="O105" s="94">
        <f t="shared" si="40"/>
        <v>0</v>
      </c>
      <c r="P105" s="94"/>
      <c r="Q105" s="93"/>
      <c r="R105" s="95"/>
      <c r="S105" s="500">
        <f>(Exposure!BJ106-1)*InputData!CH105+1</f>
        <v>1</v>
      </c>
      <c r="T105" s="96">
        <f t="shared" si="55"/>
        <v>0</v>
      </c>
      <c r="U105" s="97">
        <f t="shared" si="43"/>
        <v>0</v>
      </c>
      <c r="V105" s="97">
        <f t="shared" si="44"/>
        <v>0</v>
      </c>
      <c r="W105" s="98">
        <f t="shared" si="45"/>
        <v>0</v>
      </c>
      <c r="X105" s="93">
        <f t="shared" si="46"/>
        <v>0</v>
      </c>
      <c r="Y105" s="93">
        <f t="shared" si="56"/>
        <v>0</v>
      </c>
      <c r="Z105" s="93">
        <f t="shared" si="47"/>
        <v>1</v>
      </c>
      <c r="AA105" s="93">
        <f t="shared" si="48"/>
        <v>1</v>
      </c>
      <c r="AB105" s="82">
        <f t="shared" si="64"/>
        <v>0</v>
      </c>
      <c r="AC105" s="11">
        <f t="shared" si="65"/>
        <v>0</v>
      </c>
      <c r="AD105" s="81">
        <f t="shared" si="66"/>
        <v>0</v>
      </c>
      <c r="AE105" s="94">
        <f t="shared" si="49"/>
        <v>0</v>
      </c>
      <c r="AF105" s="94">
        <f t="shared" si="50"/>
        <v>0</v>
      </c>
      <c r="AG105" s="94"/>
      <c r="AH105" s="93"/>
      <c r="AI105" s="93"/>
      <c r="AJ105" s="92">
        <f t="shared" ref="AJ105:AJ168" si="68">T105-C105</f>
        <v>0</v>
      </c>
      <c r="AK105" s="119">
        <f t="shared" si="58"/>
        <v>0</v>
      </c>
      <c r="AL105" s="119">
        <f t="shared" si="59"/>
        <v>0</v>
      </c>
      <c r="AM105" s="121">
        <f>AK105*InputData!U105</f>
        <v>0</v>
      </c>
      <c r="AN105" s="123">
        <v>0</v>
      </c>
      <c r="AO105" s="1029">
        <f>C105*(1-Q105)*LifeTable!G105</f>
        <v>0</v>
      </c>
      <c r="AP105" s="1030">
        <f>R105*LifeTable!G105</f>
        <v>0</v>
      </c>
      <c r="AQ105" s="1029">
        <f>T105*(1-AH105)*LifeTable!P105</f>
        <v>0</v>
      </c>
      <c r="AR105" s="1031">
        <f>AI105*LifeTable!P105</f>
        <v>0</v>
      </c>
      <c r="AS105" s="1032">
        <f>(AQ105-AO105)*EXP(-InputData!$BT$6*(B105-InputData!$B$1))</f>
        <v>0</v>
      </c>
      <c r="AT105" s="61">
        <f>(AR105-AP105)*EXP(-InputData!$BT$6*(B105-InputData!$B$1))</f>
        <v>0</v>
      </c>
      <c r="AU105">
        <v>100</v>
      </c>
    </row>
    <row r="106" spans="1:47">
      <c r="A106" t="s">
        <v>14</v>
      </c>
      <c r="B106">
        <f>InputData!$B$1</f>
        <v>97</v>
      </c>
      <c r="C106" s="606">
        <f>InputData!S106*InputData!CA106</f>
        <v>4.4999999999999997E-3</v>
      </c>
      <c r="D106" s="575">
        <v>0</v>
      </c>
      <c r="E106" s="607">
        <f>InputData!T106*InputData!CF106</f>
        <v>0.02</v>
      </c>
      <c r="F106" s="604">
        <v>0</v>
      </c>
      <c r="G106" s="81">
        <f t="shared" si="36"/>
        <v>2.4500000000000001E-2</v>
      </c>
      <c r="H106" s="81">
        <f t="shared" si="53"/>
        <v>1.55E-2</v>
      </c>
      <c r="I106" s="81">
        <f t="shared" si="37"/>
        <v>0.98019867330675525</v>
      </c>
      <c r="J106" s="81">
        <f t="shared" si="38"/>
        <v>0.99551010982957056</v>
      </c>
      <c r="K106" s="602">
        <v>1000</v>
      </c>
      <c r="L106" s="603">
        <v>0</v>
      </c>
      <c r="M106" s="603">
        <v>0</v>
      </c>
      <c r="N106" s="603">
        <f t="shared" si="39"/>
        <v>1000</v>
      </c>
      <c r="O106" s="603">
        <f t="shared" si="40"/>
        <v>1000</v>
      </c>
      <c r="P106" s="603">
        <f t="shared" si="54"/>
        <v>999.97768279712955</v>
      </c>
      <c r="Q106" s="575">
        <f t="shared" ref="Q106:Q137" si="69">IF(ISERROR(0.5*(L106+L107)/P106),0,0.5*(L106+L107)/P106)</f>
        <v>2.2226774862885339E-3</v>
      </c>
      <c r="R106" s="604">
        <f t="shared" ref="R106:R137" si="70">IF(ISERROR((M107-M106)/P106),0,(M107-M106)/P106)</f>
        <v>4.4635401878467877E-5</v>
      </c>
      <c r="S106" s="605">
        <f>(Exposure!BJ107-1)*InputData!CH106+1</f>
        <v>0.93593841035394265</v>
      </c>
      <c r="T106" s="89">
        <f t="shared" si="55"/>
        <v>4.2117228465927414E-3</v>
      </c>
      <c r="U106" s="10">
        <f t="shared" si="43"/>
        <v>0</v>
      </c>
      <c r="V106" s="10">
        <f t="shared" si="44"/>
        <v>0.02</v>
      </c>
      <c r="W106" s="91">
        <f t="shared" si="45"/>
        <v>0</v>
      </c>
      <c r="X106" s="81">
        <f t="shared" si="46"/>
        <v>2.4211722846592742E-2</v>
      </c>
      <c r="Y106" s="81">
        <f t="shared" si="56"/>
        <v>1.5788277153407259E-2</v>
      </c>
      <c r="Z106" s="81">
        <f t="shared" si="47"/>
        <v>0.98019867330675525</v>
      </c>
      <c r="AA106" s="81">
        <f t="shared" si="48"/>
        <v>0.99579713401949088</v>
      </c>
      <c r="AB106" s="602">
        <f>K106</f>
        <v>1000</v>
      </c>
      <c r="AC106" s="603">
        <v>0</v>
      </c>
      <c r="AD106" s="603">
        <v>0</v>
      </c>
      <c r="AE106" s="603">
        <f t="shared" si="49"/>
        <v>1000</v>
      </c>
      <c r="AF106" s="603">
        <f t="shared" si="50"/>
        <v>1000</v>
      </c>
      <c r="AG106" s="603">
        <f t="shared" si="57"/>
        <v>999.97911046351078</v>
      </c>
      <c r="AH106" s="575">
        <f t="shared" ref="AH106:AH137" si="71">IF(ISERROR(0.5*(AC106+AC107)/AG106),0,0.5*(AC106+AC107)/AG106)</f>
        <v>2.0805869162616227E-3</v>
      </c>
      <c r="AI106" s="604">
        <f t="shared" ref="AI106:AI137" si="72">IF(ISERROR((AD107-AD106)/AG106),0,(AD107-AD106)/AG106)</f>
        <v>4.1779945742187757E-5</v>
      </c>
      <c r="AJ106" s="599">
        <f t="shared" si="68"/>
        <v>-2.8827715340725823E-4</v>
      </c>
      <c r="AK106" s="600">
        <f t="shared" si="58"/>
        <v>-1.4209057002691119E-4</v>
      </c>
      <c r="AL106" s="600">
        <f t="shared" si="59"/>
        <v>-2.8554561362801199E-6</v>
      </c>
      <c r="AM106" s="601">
        <f>AK106*InputData!U106</f>
        <v>-7.6702509864267301E-6</v>
      </c>
      <c r="AN106" s="122">
        <f>AJ106*LifeTable!G106*InputData!V106*EXP(-InputData!$BT$5*(B106-InputData!$B$1))</f>
        <v>-27475.828156918178</v>
      </c>
      <c r="AO106" s="1021">
        <f>C106*(1-Q106)*LifeTable!G106</f>
        <v>25.534697608281473</v>
      </c>
      <c r="AP106" s="1022">
        <f>R106*LifeTable!G106</f>
        <v>0.25384231840413884</v>
      </c>
      <c r="AQ106" s="1021">
        <f>T106*(1-AH106)*LifeTable!P106</f>
        <v>23.925161816183291</v>
      </c>
      <c r="AR106" s="1023">
        <f>AI106*LifeTable!P106</f>
        <v>0.23783047296657997</v>
      </c>
      <c r="AS106" s="1024">
        <f>(AQ106-AO106)*EXP(-InputData!$BT$6*(B106-InputData!$B$1))</f>
        <v>-1.6095357920981819</v>
      </c>
      <c r="AT106" s="1025">
        <f>(AR106-AP106)*EXP(-InputData!$BT$6*(B106-InputData!$B$1))</f>
        <v>-1.6011845437558875E-2</v>
      </c>
      <c r="AU106">
        <v>0</v>
      </c>
    </row>
    <row r="107" spans="1:47">
      <c r="A107" t="s">
        <v>14</v>
      </c>
      <c r="B107">
        <f t="shared" si="60"/>
        <v>98</v>
      </c>
      <c r="C107" s="80">
        <f>InputData!S107*InputData!CA107</f>
        <v>4.5436608395635651E-3</v>
      </c>
      <c r="D107" s="81">
        <v>0</v>
      </c>
      <c r="E107" s="13">
        <f>InputData!T107*InputData!CF107</f>
        <v>2.06E-2</v>
      </c>
      <c r="F107" s="90">
        <v>0</v>
      </c>
      <c r="G107" s="81">
        <f t="shared" si="36"/>
        <v>2.5143660839563566E-2</v>
      </c>
      <c r="H107" s="81">
        <f t="shared" si="53"/>
        <v>1.6056339160436434E-2</v>
      </c>
      <c r="I107" s="81">
        <f t="shared" si="37"/>
        <v>0.97961073050325054</v>
      </c>
      <c r="J107" s="81">
        <f t="shared" si="38"/>
        <v>0.99546664597122259</v>
      </c>
      <c r="K107" s="82">
        <f t="shared" ref="K107:K170" si="73">IF($B107&gt;100,0,IF(H106&gt;0.0000000001,(2*(J106-I106)*(K106*(E106+D106+F106)+L106*D106)+K106*(J106*(H106-G106)+I106*(H106+G106)))/(2*H106),K106))</f>
        <v>995.51010982957064</v>
      </c>
      <c r="L107" s="11">
        <f t="shared" ref="L107:L170" si="74">IF($B107&gt;100,0,IF(H106&gt;0.0000000001,-((J106-I106)*(2*((E106+D106+F106)*(K106+L106)-G106*K106+F106*K106)-L106*G106)-L106*H106*(J106+I106))/(2*H106),L106))</f>
        <v>4.445255764688314</v>
      </c>
      <c r="M107" s="81">
        <f t="shared" ref="M107:M170" si="75">IF($B107&gt;100,0,IF(H106&gt;0.0000000001,((2*(L106*(E106+F106)+K106*F106)-G106*(K106+L106))*(J106-I106)-H106*(K106+L106)*(J106+I106)+2*H106*(K106+L106+M106))/(2*H106),M106))</f>
        <v>4.463440574114895E-2</v>
      </c>
      <c r="N107" s="11">
        <f t="shared" si="39"/>
        <v>1000.0000000000001</v>
      </c>
      <c r="O107" s="11">
        <f t="shared" si="40"/>
        <v>999.95536559425898</v>
      </c>
      <c r="P107" s="11">
        <f t="shared" si="54"/>
        <v>999.88694724236666</v>
      </c>
      <c r="Q107" s="81">
        <f t="shared" si="69"/>
        <v>6.6340872982016789E-3</v>
      </c>
      <c r="R107" s="90">
        <f t="shared" si="70"/>
        <v>1.3685217530053664E-4</v>
      </c>
      <c r="S107" s="499">
        <f>(Exposure!BJ108-1)*InputData!CH107+1</f>
        <v>0.93593841035394265</v>
      </c>
      <c r="T107" s="89">
        <f t="shared" si="55"/>
        <v>4.2525867033685839E-3</v>
      </c>
      <c r="U107" s="10">
        <f t="shared" si="43"/>
        <v>0</v>
      </c>
      <c r="V107" s="10">
        <f t="shared" si="44"/>
        <v>2.06E-2</v>
      </c>
      <c r="W107" s="91">
        <f t="shared" si="45"/>
        <v>0</v>
      </c>
      <c r="X107" s="81">
        <f t="shared" si="46"/>
        <v>2.4852586703368585E-2</v>
      </c>
      <c r="Y107" s="81">
        <f t="shared" si="56"/>
        <v>1.6347413296631415E-2</v>
      </c>
      <c r="Z107" s="81">
        <f t="shared" si="47"/>
        <v>0.97961073050325054</v>
      </c>
      <c r="AA107" s="81">
        <f t="shared" si="48"/>
        <v>0.99575644273943553</v>
      </c>
      <c r="AB107" s="82">
        <f t="shared" ref="AB107:AB170" si="76">IF($B107&gt;100,0,IF(Y106&gt;0.0000000001,(2*(AA106-Z106)*(AB106*(V106+U106+W106)+AC106*U106)+AB106*(AA106*(Y106-X106)+Z106*(Y106+X106)))/(2*Y106),AB106))</f>
        <v>995.79713401949095</v>
      </c>
      <c r="AC107" s="11">
        <f t="shared" ref="AC107:AC170" si="77">IF($B107&gt;100,0,IF(Y106&gt;0.0000000001,-((AA106-Z106)*(2*((V106+U106+W106)*(AB106+AC106)-X106*AB106+W106*AB106)-AC106*X106)-AC106*Y106*(AA106+Z106))/(2*Y106),AC106))</f>
        <v>4.1610869075306329</v>
      </c>
      <c r="AD107" s="81">
        <f t="shared" ref="AD107:AD170" si="78">IF($B107&gt;100,0,IF(Y106&gt;0.0000000001,((2*(AC106*(V106+W106)+AB106*W106)-X106*(AB106+AC106))*(AA106-Z106)-Y106*(AB106+AC106)*(AA106+Z106)+2*Y106*(AB106+AC106+AD106))/(2*Y106),AD106))</f>
        <v>4.177907297848666E-2</v>
      </c>
      <c r="AE107" s="11">
        <f t="shared" si="49"/>
        <v>1000</v>
      </c>
      <c r="AF107" s="11">
        <f t="shared" si="50"/>
        <v>999.95822092702156</v>
      </c>
      <c r="AG107" s="11">
        <f t="shared" si="57"/>
        <v>999.89417109937358</v>
      </c>
      <c r="AH107" s="81">
        <f t="shared" si="71"/>
        <v>6.2105554151932934E-3</v>
      </c>
      <c r="AI107" s="90">
        <f t="shared" si="72"/>
        <v>1.2811321337656458E-4</v>
      </c>
      <c r="AJ107" s="82">
        <f t="shared" si="68"/>
        <v>-2.9107413619498118E-4</v>
      </c>
      <c r="AK107" s="118">
        <f t="shared" si="58"/>
        <v>-4.2353188300838559E-4</v>
      </c>
      <c r="AL107" s="118">
        <f t="shared" si="59"/>
        <v>-8.738961923972059E-6</v>
      </c>
      <c r="AM107" s="120">
        <f>AK107*InputData!U107</f>
        <v>-2.2862853198582943E-5</v>
      </c>
      <c r="AN107" s="123">
        <f>AJ107*LifeTable!G107*InputData!V107*EXP(-InputData!$BT$5*(B107-InputData!$B$1))</f>
        <v>-19155.141398719872</v>
      </c>
      <c r="AO107" s="1026">
        <f>C107*(1-Q107)*LifeTable!G107</f>
        <v>18.262900304694401</v>
      </c>
      <c r="AP107" s="1027">
        <f>R107*LifeTable!G107</f>
        <v>0.55374050717393686</v>
      </c>
      <c r="AQ107" s="1026">
        <f>T107*(1-AH107)*LifeTable!P107</f>
        <v>17.18070674957665</v>
      </c>
      <c r="AR107" s="708">
        <f>AI107*LifeTable!P107</f>
        <v>0.52081968791555033</v>
      </c>
      <c r="AS107" s="1028">
        <f>(AQ107-AO107)*EXP(-InputData!$BT$6*(B107-InputData!$B$1))</f>
        <v>-1.0821935551177511</v>
      </c>
      <c r="AT107" s="58">
        <f>(AR107-AP107)*EXP(-InputData!$BT$6*(B107-InputData!$B$1))</f>
        <v>-3.2920819258386524E-2</v>
      </c>
      <c r="AU107">
        <v>1</v>
      </c>
    </row>
    <row r="108" spans="1:47">
      <c r="A108" t="s">
        <v>14</v>
      </c>
      <c r="B108">
        <f t="shared" si="60"/>
        <v>99</v>
      </c>
      <c r="C108" s="80">
        <f>InputData!S108*InputData!CA108</f>
        <v>4.4880117010833651E-3</v>
      </c>
      <c r="D108" s="81">
        <v>0</v>
      </c>
      <c r="E108" s="13">
        <f>InputData!T108*InputData!CF108</f>
        <v>2.12E-2</v>
      </c>
      <c r="F108" s="90">
        <v>0</v>
      </c>
      <c r="G108" s="81">
        <f t="shared" si="36"/>
        <v>2.5688011701083365E-2</v>
      </c>
      <c r="H108" s="81">
        <f t="shared" si="53"/>
        <v>1.6711988298916635E-2</v>
      </c>
      <c r="I108" s="81">
        <f t="shared" si="37"/>
        <v>0.97902314035961946</v>
      </c>
      <c r="J108" s="81">
        <f t="shared" si="38"/>
        <v>0.99552204437387903</v>
      </c>
      <c r="K108" s="82">
        <f t="shared" si="73"/>
        <v>990.99711006248617</v>
      </c>
      <c r="L108" s="11">
        <f t="shared" si="74"/>
        <v>8.8214188279881594</v>
      </c>
      <c r="M108" s="81">
        <f t="shared" si="75"/>
        <v>0.18147110952587975</v>
      </c>
      <c r="N108" s="11">
        <f t="shared" si="39"/>
        <v>1000.0000000000002</v>
      </c>
      <c r="O108" s="11">
        <f t="shared" si="40"/>
        <v>999.81852889047434</v>
      </c>
      <c r="P108" s="11">
        <f t="shared" si="54"/>
        <v>999.70263448042851</v>
      </c>
      <c r="Q108" s="81">
        <f t="shared" si="69"/>
        <v>1.0927594449980465E-2</v>
      </c>
      <c r="R108" s="90">
        <f t="shared" si="70"/>
        <v>2.3185776659701934E-4</v>
      </c>
      <c r="S108" s="499">
        <f>(Exposure!BJ109-1)*InputData!CH108+1</f>
        <v>0.93593841035394265</v>
      </c>
      <c r="T108" s="89">
        <f t="shared" si="55"/>
        <v>4.2005025371618585E-3</v>
      </c>
      <c r="U108" s="10">
        <f t="shared" si="43"/>
        <v>0</v>
      </c>
      <c r="V108" s="10">
        <f t="shared" si="44"/>
        <v>2.12E-2</v>
      </c>
      <c r="W108" s="91">
        <f t="shared" si="45"/>
        <v>0</v>
      </c>
      <c r="X108" s="81">
        <f t="shared" si="46"/>
        <v>2.5400502537161859E-2</v>
      </c>
      <c r="Y108" s="81">
        <f t="shared" si="56"/>
        <v>1.6999497462838142E-2</v>
      </c>
      <c r="Z108" s="81">
        <f t="shared" si="47"/>
        <v>0.97902314035961946</v>
      </c>
      <c r="AA108" s="81">
        <f t="shared" si="48"/>
        <v>0.99580830723414826</v>
      </c>
      <c r="AB108" s="82">
        <f t="shared" si="76"/>
        <v>991.57141186137324</v>
      </c>
      <c r="AC108" s="11">
        <f t="shared" si="77"/>
        <v>8.2587094103522158</v>
      </c>
      <c r="AD108" s="81">
        <f t="shared" si="78"/>
        <v>0.16987872827452388</v>
      </c>
      <c r="AE108" s="11">
        <f t="shared" si="49"/>
        <v>1000</v>
      </c>
      <c r="AF108" s="11">
        <f t="shared" si="50"/>
        <v>999.83012127172549</v>
      </c>
      <c r="AG108" s="11">
        <f t="shared" si="57"/>
        <v>999.72161124387526</v>
      </c>
      <c r="AH108" s="81">
        <f t="shared" si="71"/>
        <v>1.0231228998578737E-2</v>
      </c>
      <c r="AI108" s="90">
        <f t="shared" si="72"/>
        <v>2.1708048846790726E-4</v>
      </c>
      <c r="AJ108" s="82">
        <f t="shared" si="68"/>
        <v>-2.8750916392150661E-4</v>
      </c>
      <c r="AK108" s="118">
        <f t="shared" si="58"/>
        <v>-6.9636545140172763E-4</v>
      </c>
      <c r="AL108" s="118">
        <f t="shared" si="59"/>
        <v>-1.4777278129112078E-5</v>
      </c>
      <c r="AM108" s="120">
        <f>AK108*InputData!U108</f>
        <v>-3.7590797119865053E-5</v>
      </c>
      <c r="AN108" s="123">
        <f>AJ108*LifeTable!G108*InputData!V108*EXP(-InputData!$BT$5*(B108-InputData!$B$1))</f>
        <v>-12941.795227564147</v>
      </c>
      <c r="AO108" s="1026">
        <f>C108*(1-Q108)*LifeTable!G108</f>
        <v>12.659792192326496</v>
      </c>
      <c r="AP108" s="1027">
        <f>R108*LifeTable!G108</f>
        <v>0.66125072162656684</v>
      </c>
      <c r="AQ108" s="1026">
        <f>T108*(1-AH108)*LifeTable!P108</f>
        <v>11.993373176722061</v>
      </c>
      <c r="AR108" s="708">
        <f>AI108*LifeTable!P108</f>
        <v>0.6262202957175782</v>
      </c>
      <c r="AS108" s="1028">
        <f>(AQ108-AO108)*EXP(-InputData!$BT$6*(B108-InputData!$B$1))</f>
        <v>-0.66641901560443451</v>
      </c>
      <c r="AT108" s="58">
        <f>(AR108-AP108)*EXP(-InputData!$BT$6*(B108-InputData!$B$1))</f>
        <v>-3.5030425908988638E-2</v>
      </c>
      <c r="AU108">
        <v>2</v>
      </c>
    </row>
    <row r="109" spans="1:47">
      <c r="A109" t="s">
        <v>14</v>
      </c>
      <c r="B109">
        <f t="shared" si="60"/>
        <v>100</v>
      </c>
      <c r="C109" s="80">
        <f>InputData!S109*InputData!CA109</f>
        <v>4.5294146580559108E-3</v>
      </c>
      <c r="D109" s="81">
        <v>0</v>
      </c>
      <c r="E109" s="13">
        <f>InputData!T109*InputData!CF109</f>
        <v>2.1399999999999999E-2</v>
      </c>
      <c r="F109" s="90">
        <v>0</v>
      </c>
      <c r="G109" s="81">
        <f t="shared" si="36"/>
        <v>2.592941465805591E-2</v>
      </c>
      <c r="H109" s="81">
        <f t="shared" si="53"/>
        <v>1.6870585341944088E-2</v>
      </c>
      <c r="I109" s="81">
        <f t="shared" si="37"/>
        <v>0.97882735531070497</v>
      </c>
      <c r="J109" s="81">
        <f t="shared" si="38"/>
        <v>0.99548082767076318</v>
      </c>
      <c r="K109" s="82">
        <f t="shared" si="73"/>
        <v>986.55946897801232</v>
      </c>
      <c r="L109" s="11">
        <f t="shared" si="74"/>
        <v>13.027271092370201</v>
      </c>
      <c r="M109" s="81">
        <f t="shared" si="75"/>
        <v>0.41325992961766828</v>
      </c>
      <c r="N109" s="11">
        <f t="shared" si="39"/>
        <v>1000.0000000000002</v>
      </c>
      <c r="O109" s="11">
        <f t="shared" si="40"/>
        <v>999.58674007038258</v>
      </c>
      <c r="P109" s="11">
        <f t="shared" si="54"/>
        <v>0</v>
      </c>
      <c r="Q109" s="81">
        <f t="shared" si="69"/>
        <v>0</v>
      </c>
      <c r="R109" s="90">
        <f t="shared" si="70"/>
        <v>0</v>
      </c>
      <c r="S109" s="499">
        <f>(Exposure!BJ110-1)*InputData!CH109+1</f>
        <v>0.93593841035394265</v>
      </c>
      <c r="T109" s="89">
        <f t="shared" si="55"/>
        <v>4.2392531548946961E-3</v>
      </c>
      <c r="U109" s="10">
        <f t="shared" si="43"/>
        <v>0</v>
      </c>
      <c r="V109" s="10">
        <f t="shared" si="44"/>
        <v>2.1399999999999999E-2</v>
      </c>
      <c r="W109" s="91">
        <f t="shared" si="45"/>
        <v>0</v>
      </c>
      <c r="X109" s="81">
        <f t="shared" si="46"/>
        <v>2.5639253154894695E-2</v>
      </c>
      <c r="Y109" s="81">
        <f t="shared" si="56"/>
        <v>1.7160746845105303E-2</v>
      </c>
      <c r="Z109" s="81">
        <f t="shared" si="47"/>
        <v>0.97882735531070497</v>
      </c>
      <c r="AA109" s="81">
        <f t="shared" si="48"/>
        <v>0.99576971979474782</v>
      </c>
      <c r="AB109" s="82">
        <f t="shared" si="76"/>
        <v>987.41504914744871</v>
      </c>
      <c r="AC109" s="11">
        <f t="shared" si="77"/>
        <v>12.198052068576175</v>
      </c>
      <c r="AD109" s="81">
        <f t="shared" si="78"/>
        <v>0.38689878397526761</v>
      </c>
      <c r="AE109" s="11">
        <f t="shared" si="49"/>
        <v>1000.0000000000002</v>
      </c>
      <c r="AF109" s="11">
        <f t="shared" si="50"/>
        <v>999.61310121602492</v>
      </c>
      <c r="AG109" s="11">
        <f t="shared" si="57"/>
        <v>0</v>
      </c>
      <c r="AH109" s="81">
        <f t="shared" si="71"/>
        <v>0</v>
      </c>
      <c r="AI109" s="90">
        <f t="shared" si="72"/>
        <v>0</v>
      </c>
      <c r="AJ109" s="82">
        <f t="shared" si="68"/>
        <v>-2.9016150316121467E-4</v>
      </c>
      <c r="AK109" s="118">
        <f t="shared" si="58"/>
        <v>0</v>
      </c>
      <c r="AL109" s="118">
        <f t="shared" si="59"/>
        <v>0</v>
      </c>
      <c r="AM109" s="120">
        <f>AK109*InputData!U109</f>
        <v>0</v>
      </c>
      <c r="AN109" s="123">
        <f>AJ109*LifeTable!G109*InputData!V109*EXP(-InputData!$BT$5*(B109-InputData!$B$1))</f>
        <v>-24694.219089222432</v>
      </c>
      <c r="AO109" s="1026">
        <f>C109*(1-Q109)*LifeTable!G109</f>
        <v>25.166805857192781</v>
      </c>
      <c r="AP109" s="1027">
        <f>R109*LifeTable!G109</f>
        <v>0</v>
      </c>
      <c r="AQ109" s="1026">
        <f>T109*(1-AH109)*LifeTable!P109</f>
        <v>23.939408773133863</v>
      </c>
      <c r="AR109" s="708">
        <f>AI109*LifeTable!P109</f>
        <v>0</v>
      </c>
      <c r="AS109" s="1028">
        <f>(AQ109-AO109)*EXP(-InputData!$BT$6*(B109-InputData!$B$1))</f>
        <v>-1.2273970840589179</v>
      </c>
      <c r="AT109" s="58">
        <f>(AR109-AP109)*EXP(-InputData!$BT$6*(B109-InputData!$B$1))</f>
        <v>0</v>
      </c>
      <c r="AU109">
        <v>3</v>
      </c>
    </row>
    <row r="110" spans="1:47">
      <c r="A110" t="s">
        <v>14</v>
      </c>
      <c r="B110">
        <f t="shared" si="60"/>
        <v>101</v>
      </c>
      <c r="C110" s="80">
        <f>InputData!S110*InputData!CA110</f>
        <v>0</v>
      </c>
      <c r="D110" s="81">
        <v>0</v>
      </c>
      <c r="E110" s="13">
        <f>InputData!T110*InputData!CF110</f>
        <v>0</v>
      </c>
      <c r="F110" s="90">
        <v>0</v>
      </c>
      <c r="G110" s="81">
        <f t="shared" si="36"/>
        <v>0</v>
      </c>
      <c r="H110" s="81">
        <f t="shared" si="53"/>
        <v>0</v>
      </c>
      <c r="I110" s="81">
        <f t="shared" si="37"/>
        <v>1</v>
      </c>
      <c r="J110" s="81">
        <f t="shared" si="38"/>
        <v>1</v>
      </c>
      <c r="K110" s="82">
        <f t="shared" si="73"/>
        <v>0</v>
      </c>
      <c r="L110" s="11">
        <f t="shared" si="74"/>
        <v>0</v>
      </c>
      <c r="M110" s="81">
        <f t="shared" si="75"/>
        <v>0</v>
      </c>
      <c r="N110" s="11">
        <f t="shared" si="39"/>
        <v>0</v>
      </c>
      <c r="O110" s="11">
        <f t="shared" si="40"/>
        <v>0</v>
      </c>
      <c r="P110" s="11">
        <f t="shared" si="54"/>
        <v>0</v>
      </c>
      <c r="Q110" s="81">
        <f t="shared" si="69"/>
        <v>0</v>
      </c>
      <c r="R110" s="90">
        <f t="shared" si="70"/>
        <v>0</v>
      </c>
      <c r="S110" s="499">
        <f>(Exposure!BJ111-1)*InputData!CH110+1</f>
        <v>1</v>
      </c>
      <c r="T110" s="89">
        <f t="shared" si="55"/>
        <v>0</v>
      </c>
      <c r="U110" s="10">
        <f t="shared" si="43"/>
        <v>0</v>
      </c>
      <c r="V110" s="10">
        <f t="shared" si="44"/>
        <v>0</v>
      </c>
      <c r="W110" s="91">
        <f t="shared" si="45"/>
        <v>0</v>
      </c>
      <c r="X110" s="81">
        <f t="shared" si="46"/>
        <v>0</v>
      </c>
      <c r="Y110" s="81">
        <f t="shared" si="56"/>
        <v>0</v>
      </c>
      <c r="Z110" s="81">
        <f t="shared" si="47"/>
        <v>1</v>
      </c>
      <c r="AA110" s="81">
        <f t="shared" si="48"/>
        <v>1</v>
      </c>
      <c r="AB110" s="82">
        <f t="shared" si="76"/>
        <v>0</v>
      </c>
      <c r="AC110" s="11">
        <f t="shared" si="77"/>
        <v>0</v>
      </c>
      <c r="AD110" s="81">
        <f t="shared" si="78"/>
        <v>0</v>
      </c>
      <c r="AE110" s="11">
        <f t="shared" si="49"/>
        <v>0</v>
      </c>
      <c r="AF110" s="11">
        <f t="shared" si="50"/>
        <v>0</v>
      </c>
      <c r="AG110" s="11">
        <f t="shared" si="57"/>
        <v>0</v>
      </c>
      <c r="AH110" s="81">
        <f t="shared" si="71"/>
        <v>0</v>
      </c>
      <c r="AI110" s="90">
        <f t="shared" si="72"/>
        <v>0</v>
      </c>
      <c r="AJ110" s="82">
        <f t="shared" si="68"/>
        <v>0</v>
      </c>
      <c r="AK110" s="118">
        <f t="shared" si="58"/>
        <v>0</v>
      </c>
      <c r="AL110" s="118">
        <f t="shared" si="59"/>
        <v>0</v>
      </c>
      <c r="AM110" s="120">
        <f>AK110*InputData!U110</f>
        <v>0</v>
      </c>
      <c r="AN110" s="123">
        <f>AJ110*LifeTable!G110*InputData!V110*EXP(-InputData!$BT$5*(B110-InputData!$B$1))</f>
        <v>0</v>
      </c>
      <c r="AO110" s="1026">
        <f>C110*(1-Q110)*LifeTable!G110</f>
        <v>0</v>
      </c>
      <c r="AP110" s="1027">
        <f>R110*LifeTable!G110</f>
        <v>0</v>
      </c>
      <c r="AQ110" s="1026">
        <f>T110*(1-AH110)*LifeTable!P110</f>
        <v>0</v>
      </c>
      <c r="AR110" s="708">
        <f>AI110*LifeTable!P110</f>
        <v>0</v>
      </c>
      <c r="AS110" s="1028">
        <f>(AQ110-AO110)*EXP(-InputData!$BT$6*(B110-InputData!$B$1))</f>
        <v>0</v>
      </c>
      <c r="AT110" s="58">
        <f>(AR110-AP110)*EXP(-InputData!$BT$6*(B110-InputData!$B$1))</f>
        <v>0</v>
      </c>
      <c r="AU110">
        <v>4</v>
      </c>
    </row>
    <row r="111" spans="1:47">
      <c r="A111" t="s">
        <v>14</v>
      </c>
      <c r="B111">
        <f t="shared" si="60"/>
        <v>102</v>
      </c>
      <c r="C111" s="80">
        <f>InputData!S111*InputData!CA111</f>
        <v>0</v>
      </c>
      <c r="D111" s="81">
        <v>0</v>
      </c>
      <c r="E111" s="13">
        <f>InputData!T111*InputData!CF111</f>
        <v>0</v>
      </c>
      <c r="F111" s="90">
        <v>0</v>
      </c>
      <c r="G111" s="81">
        <f t="shared" si="36"/>
        <v>0</v>
      </c>
      <c r="H111" s="81">
        <f t="shared" si="53"/>
        <v>0</v>
      </c>
      <c r="I111" s="81">
        <f t="shared" si="37"/>
        <v>1</v>
      </c>
      <c r="J111" s="81">
        <f t="shared" si="38"/>
        <v>1</v>
      </c>
      <c r="K111" s="82">
        <f t="shared" si="73"/>
        <v>0</v>
      </c>
      <c r="L111" s="11">
        <f t="shared" si="74"/>
        <v>0</v>
      </c>
      <c r="M111" s="81">
        <f t="shared" si="75"/>
        <v>0</v>
      </c>
      <c r="N111" s="11">
        <f t="shared" si="39"/>
        <v>0</v>
      </c>
      <c r="O111" s="11">
        <f t="shared" si="40"/>
        <v>0</v>
      </c>
      <c r="P111" s="11">
        <f t="shared" si="54"/>
        <v>0</v>
      </c>
      <c r="Q111" s="81">
        <f t="shared" si="69"/>
        <v>0</v>
      </c>
      <c r="R111" s="90">
        <f t="shared" si="70"/>
        <v>0</v>
      </c>
      <c r="S111" s="499">
        <f>(Exposure!BJ112-1)*InputData!CH111+1</f>
        <v>1</v>
      </c>
      <c r="T111" s="89">
        <f t="shared" si="55"/>
        <v>0</v>
      </c>
      <c r="U111" s="10">
        <f t="shared" si="43"/>
        <v>0</v>
      </c>
      <c r="V111" s="10">
        <f t="shared" si="44"/>
        <v>0</v>
      </c>
      <c r="W111" s="91">
        <f t="shared" si="45"/>
        <v>0</v>
      </c>
      <c r="X111" s="81">
        <f t="shared" si="46"/>
        <v>0</v>
      </c>
      <c r="Y111" s="81">
        <f t="shared" si="56"/>
        <v>0</v>
      </c>
      <c r="Z111" s="81">
        <f t="shared" si="47"/>
        <v>1</v>
      </c>
      <c r="AA111" s="81">
        <f t="shared" si="48"/>
        <v>1</v>
      </c>
      <c r="AB111" s="82">
        <f t="shared" si="76"/>
        <v>0</v>
      </c>
      <c r="AC111" s="11">
        <f t="shared" si="77"/>
        <v>0</v>
      </c>
      <c r="AD111" s="81">
        <f t="shared" si="78"/>
        <v>0</v>
      </c>
      <c r="AE111" s="11">
        <f t="shared" si="49"/>
        <v>0</v>
      </c>
      <c r="AF111" s="11">
        <f t="shared" si="50"/>
        <v>0</v>
      </c>
      <c r="AG111" s="11">
        <f t="shared" si="57"/>
        <v>0</v>
      </c>
      <c r="AH111" s="81">
        <f t="shared" si="71"/>
        <v>0</v>
      </c>
      <c r="AI111" s="90">
        <f t="shared" si="72"/>
        <v>0</v>
      </c>
      <c r="AJ111" s="82">
        <f t="shared" si="68"/>
        <v>0</v>
      </c>
      <c r="AK111" s="118">
        <f t="shared" si="58"/>
        <v>0</v>
      </c>
      <c r="AL111" s="118">
        <f t="shared" si="59"/>
        <v>0</v>
      </c>
      <c r="AM111" s="120">
        <f>AK111*InputData!U111</f>
        <v>0</v>
      </c>
      <c r="AN111" s="123">
        <f>AJ111*LifeTable!G111*InputData!V111*EXP(-InputData!$BT$5*(B111-InputData!$B$1))</f>
        <v>0</v>
      </c>
      <c r="AO111" s="1026">
        <f>C111*(1-Q111)*LifeTable!G111</f>
        <v>0</v>
      </c>
      <c r="AP111" s="1027">
        <f>R111*LifeTable!G111</f>
        <v>0</v>
      </c>
      <c r="AQ111" s="1026">
        <f>T111*(1-AH111)*LifeTable!P111</f>
        <v>0</v>
      </c>
      <c r="AR111" s="708">
        <f>AI111*LifeTable!P111</f>
        <v>0</v>
      </c>
      <c r="AS111" s="1028">
        <f>(AQ111-AO111)*EXP(-InputData!$BT$6*(B111-InputData!$B$1))</f>
        <v>0</v>
      </c>
      <c r="AT111" s="58">
        <f>(AR111-AP111)*EXP(-InputData!$BT$6*(B111-InputData!$B$1))</f>
        <v>0</v>
      </c>
      <c r="AU111">
        <v>5</v>
      </c>
    </row>
    <row r="112" spans="1:47">
      <c r="A112" t="s">
        <v>14</v>
      </c>
      <c r="B112">
        <f t="shared" si="60"/>
        <v>103</v>
      </c>
      <c r="C112" s="80">
        <f>InputData!S112*InputData!CA112</f>
        <v>0</v>
      </c>
      <c r="D112" s="81">
        <v>0</v>
      </c>
      <c r="E112" s="13">
        <f>InputData!T112*InputData!CF112</f>
        <v>0</v>
      </c>
      <c r="F112" s="90">
        <v>0</v>
      </c>
      <c r="G112" s="81">
        <f t="shared" si="36"/>
        <v>0</v>
      </c>
      <c r="H112" s="81">
        <f t="shared" si="53"/>
        <v>0</v>
      </c>
      <c r="I112" s="81">
        <f t="shared" si="37"/>
        <v>1</v>
      </c>
      <c r="J112" s="81">
        <f t="shared" si="38"/>
        <v>1</v>
      </c>
      <c r="K112" s="82">
        <f t="shared" si="73"/>
        <v>0</v>
      </c>
      <c r="L112" s="11">
        <f t="shared" si="74"/>
        <v>0</v>
      </c>
      <c r="M112" s="81">
        <f t="shared" si="75"/>
        <v>0</v>
      </c>
      <c r="N112" s="11">
        <f t="shared" si="39"/>
        <v>0</v>
      </c>
      <c r="O112" s="11">
        <f t="shared" si="40"/>
        <v>0</v>
      </c>
      <c r="P112" s="11">
        <f t="shared" si="54"/>
        <v>0</v>
      </c>
      <c r="Q112" s="81">
        <f t="shared" si="69"/>
        <v>0</v>
      </c>
      <c r="R112" s="90">
        <f t="shared" si="70"/>
        <v>0</v>
      </c>
      <c r="S112" s="499">
        <f>(Exposure!BJ113-1)*InputData!CH112+1</f>
        <v>1</v>
      </c>
      <c r="T112" s="89">
        <f t="shared" si="55"/>
        <v>0</v>
      </c>
      <c r="U112" s="10">
        <f t="shared" si="43"/>
        <v>0</v>
      </c>
      <c r="V112" s="10">
        <f t="shared" si="44"/>
        <v>0</v>
      </c>
      <c r="W112" s="91">
        <f t="shared" si="45"/>
        <v>0</v>
      </c>
      <c r="X112" s="81">
        <f t="shared" si="46"/>
        <v>0</v>
      </c>
      <c r="Y112" s="81">
        <f t="shared" si="56"/>
        <v>0</v>
      </c>
      <c r="Z112" s="81">
        <f t="shared" si="47"/>
        <v>1</v>
      </c>
      <c r="AA112" s="81">
        <f t="shared" si="48"/>
        <v>1</v>
      </c>
      <c r="AB112" s="82">
        <f t="shared" si="76"/>
        <v>0</v>
      </c>
      <c r="AC112" s="11">
        <f t="shared" si="77"/>
        <v>0</v>
      </c>
      <c r="AD112" s="81">
        <f t="shared" si="78"/>
        <v>0</v>
      </c>
      <c r="AE112" s="11">
        <f t="shared" si="49"/>
        <v>0</v>
      </c>
      <c r="AF112" s="11">
        <f t="shared" si="50"/>
        <v>0</v>
      </c>
      <c r="AG112" s="11">
        <f t="shared" si="57"/>
        <v>0</v>
      </c>
      <c r="AH112" s="81">
        <f t="shared" si="71"/>
        <v>0</v>
      </c>
      <c r="AI112" s="90">
        <f t="shared" si="72"/>
        <v>0</v>
      </c>
      <c r="AJ112" s="82">
        <f t="shared" si="68"/>
        <v>0</v>
      </c>
      <c r="AK112" s="118">
        <f t="shared" si="58"/>
        <v>0</v>
      </c>
      <c r="AL112" s="118">
        <f t="shared" si="59"/>
        <v>0</v>
      </c>
      <c r="AM112" s="120">
        <f>AK112*InputData!U112</f>
        <v>0</v>
      </c>
      <c r="AN112" s="123">
        <f>AJ112*LifeTable!G112*InputData!V112*EXP(-InputData!$BT$5*(B112-InputData!$B$1))</f>
        <v>0</v>
      </c>
      <c r="AO112" s="1026">
        <f>C112*(1-Q112)*LifeTable!G112</f>
        <v>0</v>
      </c>
      <c r="AP112" s="1027">
        <f>R112*LifeTable!G112</f>
        <v>0</v>
      </c>
      <c r="AQ112" s="1026">
        <f>T112*(1-AH112)*LifeTable!P112</f>
        <v>0</v>
      </c>
      <c r="AR112" s="708">
        <f>AI112*LifeTable!P112</f>
        <v>0</v>
      </c>
      <c r="AS112" s="1028">
        <f>(AQ112-AO112)*EXP(-InputData!$BT$6*(B112-InputData!$B$1))</f>
        <v>0</v>
      </c>
      <c r="AT112" s="58">
        <f>(AR112-AP112)*EXP(-InputData!$BT$6*(B112-InputData!$B$1))</f>
        <v>0</v>
      </c>
      <c r="AU112">
        <v>6</v>
      </c>
    </row>
    <row r="113" spans="1:47">
      <c r="A113" t="s">
        <v>14</v>
      </c>
      <c r="B113">
        <f t="shared" si="60"/>
        <v>104</v>
      </c>
      <c r="C113" s="80">
        <f>InputData!S113*InputData!CA113</f>
        <v>0</v>
      </c>
      <c r="D113" s="81">
        <v>0</v>
      </c>
      <c r="E113" s="13">
        <f>InputData!T113*InputData!CF113</f>
        <v>0</v>
      </c>
      <c r="F113" s="90">
        <v>0</v>
      </c>
      <c r="G113" s="81">
        <f t="shared" si="36"/>
        <v>0</v>
      </c>
      <c r="H113" s="81">
        <f t="shared" si="53"/>
        <v>0</v>
      </c>
      <c r="I113" s="81">
        <f t="shared" si="37"/>
        <v>1</v>
      </c>
      <c r="J113" s="81">
        <f t="shared" si="38"/>
        <v>1</v>
      </c>
      <c r="K113" s="82">
        <f t="shared" si="73"/>
        <v>0</v>
      </c>
      <c r="L113" s="11">
        <f t="shared" si="74"/>
        <v>0</v>
      </c>
      <c r="M113" s="81">
        <f t="shared" si="75"/>
        <v>0</v>
      </c>
      <c r="N113" s="11">
        <f t="shared" si="39"/>
        <v>0</v>
      </c>
      <c r="O113" s="11">
        <f t="shared" si="40"/>
        <v>0</v>
      </c>
      <c r="P113" s="11">
        <f t="shared" si="54"/>
        <v>0</v>
      </c>
      <c r="Q113" s="81">
        <f t="shared" si="69"/>
        <v>0</v>
      </c>
      <c r="R113" s="90">
        <f t="shared" si="70"/>
        <v>0</v>
      </c>
      <c r="S113" s="499">
        <f>(Exposure!BJ114-1)*InputData!CH113+1</f>
        <v>1</v>
      </c>
      <c r="T113" s="89">
        <f t="shared" si="55"/>
        <v>0</v>
      </c>
      <c r="U113" s="10">
        <f t="shared" si="43"/>
        <v>0</v>
      </c>
      <c r="V113" s="10">
        <f t="shared" si="44"/>
        <v>0</v>
      </c>
      <c r="W113" s="91">
        <f t="shared" si="45"/>
        <v>0</v>
      </c>
      <c r="X113" s="81">
        <f t="shared" si="46"/>
        <v>0</v>
      </c>
      <c r="Y113" s="81">
        <f t="shared" si="56"/>
        <v>0</v>
      </c>
      <c r="Z113" s="81">
        <f t="shared" si="47"/>
        <v>1</v>
      </c>
      <c r="AA113" s="81">
        <f t="shared" si="48"/>
        <v>1</v>
      </c>
      <c r="AB113" s="82">
        <f t="shared" si="76"/>
        <v>0</v>
      </c>
      <c r="AC113" s="11">
        <f t="shared" si="77"/>
        <v>0</v>
      </c>
      <c r="AD113" s="81">
        <f t="shared" si="78"/>
        <v>0</v>
      </c>
      <c r="AE113" s="11">
        <f t="shared" si="49"/>
        <v>0</v>
      </c>
      <c r="AF113" s="11">
        <f t="shared" si="50"/>
        <v>0</v>
      </c>
      <c r="AG113" s="11">
        <f t="shared" si="57"/>
        <v>0</v>
      </c>
      <c r="AH113" s="81">
        <f t="shared" si="71"/>
        <v>0</v>
      </c>
      <c r="AI113" s="90">
        <f t="shared" si="72"/>
        <v>0</v>
      </c>
      <c r="AJ113" s="82">
        <f t="shared" si="68"/>
        <v>0</v>
      </c>
      <c r="AK113" s="118">
        <f t="shared" si="58"/>
        <v>0</v>
      </c>
      <c r="AL113" s="118">
        <f t="shared" si="59"/>
        <v>0</v>
      </c>
      <c r="AM113" s="120">
        <f>AK113*InputData!U113</f>
        <v>0</v>
      </c>
      <c r="AN113" s="123">
        <f>AJ113*LifeTable!G113*InputData!V113*EXP(-InputData!$BT$5*(B113-InputData!$B$1))</f>
        <v>0</v>
      </c>
      <c r="AO113" s="1026">
        <f>C113*(1-Q113)*LifeTable!G113</f>
        <v>0</v>
      </c>
      <c r="AP113" s="1027">
        <f>R113*LifeTable!G113</f>
        <v>0</v>
      </c>
      <c r="AQ113" s="1026">
        <f>T113*(1-AH113)*LifeTable!P113</f>
        <v>0</v>
      </c>
      <c r="AR113" s="708">
        <f>AI113*LifeTable!P113</f>
        <v>0</v>
      </c>
      <c r="AS113" s="1028">
        <f>(AQ113-AO113)*EXP(-InputData!$BT$6*(B113-InputData!$B$1))</f>
        <v>0</v>
      </c>
      <c r="AT113" s="58">
        <f>(AR113-AP113)*EXP(-InputData!$BT$6*(B113-InputData!$B$1))</f>
        <v>0</v>
      </c>
      <c r="AU113">
        <v>7</v>
      </c>
    </row>
    <row r="114" spans="1:47">
      <c r="A114" t="s">
        <v>14</v>
      </c>
      <c r="B114">
        <f t="shared" si="60"/>
        <v>105</v>
      </c>
      <c r="C114" s="80">
        <f>InputData!S114*InputData!CA114</f>
        <v>0</v>
      </c>
      <c r="D114" s="81">
        <v>0</v>
      </c>
      <c r="E114" s="13">
        <f>InputData!T114*InputData!CF114</f>
        <v>0</v>
      </c>
      <c r="F114" s="90">
        <v>0</v>
      </c>
      <c r="G114" s="81">
        <f t="shared" si="36"/>
        <v>0</v>
      </c>
      <c r="H114" s="81">
        <f t="shared" si="53"/>
        <v>0</v>
      </c>
      <c r="I114" s="81">
        <f t="shared" si="37"/>
        <v>1</v>
      </c>
      <c r="J114" s="81">
        <f t="shared" si="38"/>
        <v>1</v>
      </c>
      <c r="K114" s="82">
        <f t="shared" si="73"/>
        <v>0</v>
      </c>
      <c r="L114" s="11">
        <f t="shared" si="74"/>
        <v>0</v>
      </c>
      <c r="M114" s="81">
        <f t="shared" si="75"/>
        <v>0</v>
      </c>
      <c r="N114" s="11">
        <f t="shared" si="39"/>
        <v>0</v>
      </c>
      <c r="O114" s="11">
        <f t="shared" si="40"/>
        <v>0</v>
      </c>
      <c r="P114" s="11">
        <f t="shared" si="54"/>
        <v>0</v>
      </c>
      <c r="Q114" s="81">
        <f t="shared" si="69"/>
        <v>0</v>
      </c>
      <c r="R114" s="90">
        <f t="shared" si="70"/>
        <v>0</v>
      </c>
      <c r="S114" s="499">
        <f>(Exposure!BJ115-1)*InputData!CH114+1</f>
        <v>1</v>
      </c>
      <c r="T114" s="89">
        <f t="shared" si="55"/>
        <v>0</v>
      </c>
      <c r="U114" s="10">
        <f t="shared" si="43"/>
        <v>0</v>
      </c>
      <c r="V114" s="10">
        <f t="shared" si="44"/>
        <v>0</v>
      </c>
      <c r="W114" s="91">
        <f t="shared" si="45"/>
        <v>0</v>
      </c>
      <c r="X114" s="81">
        <f t="shared" si="46"/>
        <v>0</v>
      </c>
      <c r="Y114" s="81">
        <f t="shared" si="56"/>
        <v>0</v>
      </c>
      <c r="Z114" s="81">
        <f t="shared" si="47"/>
        <v>1</v>
      </c>
      <c r="AA114" s="81">
        <f t="shared" si="48"/>
        <v>1</v>
      </c>
      <c r="AB114" s="82">
        <f t="shared" si="76"/>
        <v>0</v>
      </c>
      <c r="AC114" s="11">
        <f t="shared" si="77"/>
        <v>0</v>
      </c>
      <c r="AD114" s="81">
        <f t="shared" si="78"/>
        <v>0</v>
      </c>
      <c r="AE114" s="11">
        <f t="shared" si="49"/>
        <v>0</v>
      </c>
      <c r="AF114" s="11">
        <f t="shared" si="50"/>
        <v>0</v>
      </c>
      <c r="AG114" s="11">
        <f t="shared" si="57"/>
        <v>0</v>
      </c>
      <c r="AH114" s="81">
        <f t="shared" si="71"/>
        <v>0</v>
      </c>
      <c r="AI114" s="90">
        <f t="shared" si="72"/>
        <v>0</v>
      </c>
      <c r="AJ114" s="82">
        <f t="shared" si="68"/>
        <v>0</v>
      </c>
      <c r="AK114" s="118">
        <f t="shared" si="58"/>
        <v>0</v>
      </c>
      <c r="AL114" s="118">
        <f t="shared" si="59"/>
        <v>0</v>
      </c>
      <c r="AM114" s="120">
        <f>AK114*InputData!U114</f>
        <v>0</v>
      </c>
      <c r="AN114" s="123">
        <f>AJ114*LifeTable!G114*InputData!V114*EXP(-InputData!$BT$5*(B114-InputData!$B$1))</f>
        <v>0</v>
      </c>
      <c r="AO114" s="1026">
        <f>C114*(1-Q114)*LifeTable!G114</f>
        <v>0</v>
      </c>
      <c r="AP114" s="1027">
        <f>R114*LifeTable!G114</f>
        <v>0</v>
      </c>
      <c r="AQ114" s="1026">
        <f>T114*(1-AH114)*LifeTable!P114</f>
        <v>0</v>
      </c>
      <c r="AR114" s="708">
        <f>AI114*LifeTable!P114</f>
        <v>0</v>
      </c>
      <c r="AS114" s="1028">
        <f>(AQ114-AO114)*EXP(-InputData!$BT$6*(B114-InputData!$B$1))</f>
        <v>0</v>
      </c>
      <c r="AT114" s="58">
        <f>(AR114-AP114)*EXP(-InputData!$BT$6*(B114-InputData!$B$1))</f>
        <v>0</v>
      </c>
      <c r="AU114">
        <v>8</v>
      </c>
    </row>
    <row r="115" spans="1:47">
      <c r="A115" t="s">
        <v>14</v>
      </c>
      <c r="B115">
        <f t="shared" si="60"/>
        <v>106</v>
      </c>
      <c r="C115" s="80">
        <f>InputData!S115*InputData!CA115</f>
        <v>0</v>
      </c>
      <c r="D115" s="81">
        <v>0</v>
      </c>
      <c r="E115" s="13">
        <f>InputData!T115*InputData!CF115</f>
        <v>0</v>
      </c>
      <c r="F115" s="90">
        <v>0</v>
      </c>
      <c r="G115" s="81">
        <f t="shared" si="36"/>
        <v>0</v>
      </c>
      <c r="H115" s="81">
        <f t="shared" si="53"/>
        <v>0</v>
      </c>
      <c r="I115" s="81">
        <f t="shared" si="37"/>
        <v>1</v>
      </c>
      <c r="J115" s="81">
        <f t="shared" si="38"/>
        <v>1</v>
      </c>
      <c r="K115" s="82">
        <f t="shared" si="73"/>
        <v>0</v>
      </c>
      <c r="L115" s="11">
        <f t="shared" si="74"/>
        <v>0</v>
      </c>
      <c r="M115" s="81">
        <f t="shared" si="75"/>
        <v>0</v>
      </c>
      <c r="N115" s="11">
        <f t="shared" si="39"/>
        <v>0</v>
      </c>
      <c r="O115" s="11">
        <f t="shared" si="40"/>
        <v>0</v>
      </c>
      <c r="P115" s="11">
        <f t="shared" si="54"/>
        <v>0</v>
      </c>
      <c r="Q115" s="81">
        <f t="shared" si="69"/>
        <v>0</v>
      </c>
      <c r="R115" s="90">
        <f t="shared" si="70"/>
        <v>0</v>
      </c>
      <c r="S115" s="499">
        <f>(Exposure!BJ116-1)*InputData!CH115+1</f>
        <v>1</v>
      </c>
      <c r="T115" s="89">
        <f t="shared" si="55"/>
        <v>0</v>
      </c>
      <c r="U115" s="10">
        <f t="shared" si="43"/>
        <v>0</v>
      </c>
      <c r="V115" s="10">
        <f t="shared" si="44"/>
        <v>0</v>
      </c>
      <c r="W115" s="91">
        <f t="shared" si="45"/>
        <v>0</v>
      </c>
      <c r="X115" s="81">
        <f t="shared" si="46"/>
        <v>0</v>
      </c>
      <c r="Y115" s="81">
        <f t="shared" si="56"/>
        <v>0</v>
      </c>
      <c r="Z115" s="81">
        <f t="shared" si="47"/>
        <v>1</v>
      </c>
      <c r="AA115" s="81">
        <f t="shared" si="48"/>
        <v>1</v>
      </c>
      <c r="AB115" s="82">
        <f t="shared" si="76"/>
        <v>0</v>
      </c>
      <c r="AC115" s="11">
        <f t="shared" si="77"/>
        <v>0</v>
      </c>
      <c r="AD115" s="81">
        <f t="shared" si="78"/>
        <v>0</v>
      </c>
      <c r="AE115" s="11">
        <f t="shared" si="49"/>
        <v>0</v>
      </c>
      <c r="AF115" s="11">
        <f t="shared" si="50"/>
        <v>0</v>
      </c>
      <c r="AG115" s="11">
        <f t="shared" si="57"/>
        <v>0</v>
      </c>
      <c r="AH115" s="81">
        <f t="shared" si="71"/>
        <v>0</v>
      </c>
      <c r="AI115" s="90">
        <f t="shared" si="72"/>
        <v>0</v>
      </c>
      <c r="AJ115" s="82">
        <f t="shared" si="68"/>
        <v>0</v>
      </c>
      <c r="AK115" s="118">
        <f t="shared" si="58"/>
        <v>0</v>
      </c>
      <c r="AL115" s="118">
        <f t="shared" si="59"/>
        <v>0</v>
      </c>
      <c r="AM115" s="120">
        <f>AK115*InputData!U115</f>
        <v>0</v>
      </c>
      <c r="AN115" s="123">
        <f>AJ115*LifeTable!G115*InputData!V115*EXP(-InputData!$BT$5*(B115-InputData!$B$1))</f>
        <v>0</v>
      </c>
      <c r="AO115" s="1026">
        <f>C115*(1-Q115)*LifeTable!G115</f>
        <v>0</v>
      </c>
      <c r="AP115" s="1027">
        <f>R115*LifeTable!G115</f>
        <v>0</v>
      </c>
      <c r="AQ115" s="1026">
        <f>T115*(1-AH115)*LifeTable!P115</f>
        <v>0</v>
      </c>
      <c r="AR115" s="708">
        <f>AI115*LifeTable!P115</f>
        <v>0</v>
      </c>
      <c r="AS115" s="1028">
        <f>(AQ115-AO115)*EXP(-InputData!$BT$6*(B115-InputData!$B$1))</f>
        <v>0</v>
      </c>
      <c r="AT115" s="58">
        <f>(AR115-AP115)*EXP(-InputData!$BT$6*(B115-InputData!$B$1))</f>
        <v>0</v>
      </c>
      <c r="AU115">
        <v>9</v>
      </c>
    </row>
    <row r="116" spans="1:47">
      <c r="A116" t="s">
        <v>14</v>
      </c>
      <c r="B116">
        <f t="shared" si="60"/>
        <v>107</v>
      </c>
      <c r="C116" s="80">
        <f>InputData!S116*InputData!CA116</f>
        <v>0</v>
      </c>
      <c r="D116" s="81">
        <v>0</v>
      </c>
      <c r="E116" s="13">
        <f>InputData!T116*InputData!CF116</f>
        <v>0</v>
      </c>
      <c r="F116" s="90">
        <v>0</v>
      </c>
      <c r="G116" s="81">
        <f t="shared" si="36"/>
        <v>0</v>
      </c>
      <c r="H116" s="81">
        <f t="shared" si="53"/>
        <v>0</v>
      </c>
      <c r="I116" s="81">
        <f t="shared" si="37"/>
        <v>1</v>
      </c>
      <c r="J116" s="81">
        <f t="shared" si="38"/>
        <v>1</v>
      </c>
      <c r="K116" s="82">
        <f t="shared" si="73"/>
        <v>0</v>
      </c>
      <c r="L116" s="11">
        <f t="shared" si="74"/>
        <v>0</v>
      </c>
      <c r="M116" s="81">
        <f t="shared" si="75"/>
        <v>0</v>
      </c>
      <c r="N116" s="11">
        <f t="shared" si="39"/>
        <v>0</v>
      </c>
      <c r="O116" s="11">
        <f t="shared" si="40"/>
        <v>0</v>
      </c>
      <c r="P116" s="11">
        <f t="shared" si="54"/>
        <v>0</v>
      </c>
      <c r="Q116" s="81">
        <f t="shared" si="69"/>
        <v>0</v>
      </c>
      <c r="R116" s="90">
        <f t="shared" si="70"/>
        <v>0</v>
      </c>
      <c r="S116" s="499">
        <f>(Exposure!BJ117-1)*InputData!CH116+1</f>
        <v>1</v>
      </c>
      <c r="T116" s="89">
        <f t="shared" si="55"/>
        <v>0</v>
      </c>
      <c r="U116" s="10">
        <f t="shared" si="43"/>
        <v>0</v>
      </c>
      <c r="V116" s="10">
        <f t="shared" si="44"/>
        <v>0</v>
      </c>
      <c r="W116" s="91">
        <f t="shared" si="45"/>
        <v>0</v>
      </c>
      <c r="X116" s="81">
        <f t="shared" si="46"/>
        <v>0</v>
      </c>
      <c r="Y116" s="81">
        <f t="shared" si="56"/>
        <v>0</v>
      </c>
      <c r="Z116" s="81">
        <f t="shared" si="47"/>
        <v>1</v>
      </c>
      <c r="AA116" s="81">
        <f t="shared" si="48"/>
        <v>1</v>
      </c>
      <c r="AB116" s="82">
        <f t="shared" si="76"/>
        <v>0</v>
      </c>
      <c r="AC116" s="11">
        <f t="shared" si="77"/>
        <v>0</v>
      </c>
      <c r="AD116" s="81">
        <f t="shared" si="78"/>
        <v>0</v>
      </c>
      <c r="AE116" s="11">
        <f t="shared" si="49"/>
        <v>0</v>
      </c>
      <c r="AF116" s="11">
        <f t="shared" si="50"/>
        <v>0</v>
      </c>
      <c r="AG116" s="11">
        <f t="shared" si="57"/>
        <v>0</v>
      </c>
      <c r="AH116" s="81">
        <f t="shared" si="71"/>
        <v>0</v>
      </c>
      <c r="AI116" s="90">
        <f t="shared" si="72"/>
        <v>0</v>
      </c>
      <c r="AJ116" s="82">
        <f t="shared" si="68"/>
        <v>0</v>
      </c>
      <c r="AK116" s="118">
        <f t="shared" si="58"/>
        <v>0</v>
      </c>
      <c r="AL116" s="118">
        <f t="shared" si="59"/>
        <v>0</v>
      </c>
      <c r="AM116" s="120">
        <f>AK116*InputData!U116</f>
        <v>0</v>
      </c>
      <c r="AN116" s="123">
        <f>AJ116*LifeTable!G116*InputData!V116*EXP(-InputData!$BT$5*(B116-InputData!$B$1))</f>
        <v>0</v>
      </c>
      <c r="AO116" s="1026">
        <f>C116*(1-Q116)*LifeTable!G116</f>
        <v>0</v>
      </c>
      <c r="AP116" s="1027">
        <f>R116*LifeTable!G116</f>
        <v>0</v>
      </c>
      <c r="AQ116" s="1026">
        <f>T116*(1-AH116)*LifeTable!P116</f>
        <v>0</v>
      </c>
      <c r="AR116" s="708">
        <f>AI116*LifeTable!P116</f>
        <v>0</v>
      </c>
      <c r="AS116" s="1028">
        <f>(AQ116-AO116)*EXP(-InputData!$BT$6*(B116-InputData!$B$1))</f>
        <v>0</v>
      </c>
      <c r="AT116" s="58">
        <f>(AR116-AP116)*EXP(-InputData!$BT$6*(B116-InputData!$B$1))</f>
        <v>0</v>
      </c>
      <c r="AU116">
        <v>10</v>
      </c>
    </row>
    <row r="117" spans="1:47">
      <c r="A117" t="s">
        <v>14</v>
      </c>
      <c r="B117">
        <f t="shared" si="60"/>
        <v>108</v>
      </c>
      <c r="C117" s="80">
        <f>InputData!S117*InputData!CA117</f>
        <v>0</v>
      </c>
      <c r="D117" s="81">
        <v>0</v>
      </c>
      <c r="E117" s="13">
        <f>InputData!T117*InputData!CF117</f>
        <v>0</v>
      </c>
      <c r="F117" s="90">
        <v>0</v>
      </c>
      <c r="G117" s="81">
        <f t="shared" si="36"/>
        <v>0</v>
      </c>
      <c r="H117" s="81">
        <f t="shared" si="53"/>
        <v>0</v>
      </c>
      <c r="I117" s="81">
        <f t="shared" si="37"/>
        <v>1</v>
      </c>
      <c r="J117" s="81">
        <f t="shared" si="38"/>
        <v>1</v>
      </c>
      <c r="K117" s="82">
        <f t="shared" si="73"/>
        <v>0</v>
      </c>
      <c r="L117" s="11">
        <f t="shared" si="74"/>
        <v>0</v>
      </c>
      <c r="M117" s="81">
        <f t="shared" si="75"/>
        <v>0</v>
      </c>
      <c r="N117" s="11">
        <f t="shared" si="39"/>
        <v>0</v>
      </c>
      <c r="O117" s="11">
        <f t="shared" si="40"/>
        <v>0</v>
      </c>
      <c r="P117" s="11">
        <f t="shared" si="54"/>
        <v>0</v>
      </c>
      <c r="Q117" s="81">
        <f t="shared" si="69"/>
        <v>0</v>
      </c>
      <c r="R117" s="90">
        <f t="shared" si="70"/>
        <v>0</v>
      </c>
      <c r="S117" s="499">
        <f>(Exposure!BJ118-1)*InputData!CH117+1</f>
        <v>1</v>
      </c>
      <c r="T117" s="89">
        <f t="shared" si="55"/>
        <v>0</v>
      </c>
      <c r="U117" s="10">
        <f t="shared" si="43"/>
        <v>0</v>
      </c>
      <c r="V117" s="10">
        <f t="shared" si="44"/>
        <v>0</v>
      </c>
      <c r="W117" s="91">
        <f t="shared" si="45"/>
        <v>0</v>
      </c>
      <c r="X117" s="81">
        <f t="shared" si="46"/>
        <v>0</v>
      </c>
      <c r="Y117" s="81">
        <f t="shared" si="56"/>
        <v>0</v>
      </c>
      <c r="Z117" s="81">
        <f t="shared" si="47"/>
        <v>1</v>
      </c>
      <c r="AA117" s="81">
        <f t="shared" si="48"/>
        <v>1</v>
      </c>
      <c r="AB117" s="82">
        <f t="shared" si="76"/>
        <v>0</v>
      </c>
      <c r="AC117" s="11">
        <f t="shared" si="77"/>
        <v>0</v>
      </c>
      <c r="AD117" s="81">
        <f t="shared" si="78"/>
        <v>0</v>
      </c>
      <c r="AE117" s="11">
        <f t="shared" si="49"/>
        <v>0</v>
      </c>
      <c r="AF117" s="11">
        <f t="shared" si="50"/>
        <v>0</v>
      </c>
      <c r="AG117" s="11">
        <f t="shared" si="57"/>
        <v>0</v>
      </c>
      <c r="AH117" s="81">
        <f t="shared" si="71"/>
        <v>0</v>
      </c>
      <c r="AI117" s="90">
        <f t="shared" si="72"/>
        <v>0</v>
      </c>
      <c r="AJ117" s="82">
        <f t="shared" si="68"/>
        <v>0</v>
      </c>
      <c r="AK117" s="118">
        <f t="shared" si="58"/>
        <v>0</v>
      </c>
      <c r="AL117" s="118">
        <f t="shared" si="59"/>
        <v>0</v>
      </c>
      <c r="AM117" s="120">
        <f>AK117*InputData!U117</f>
        <v>0</v>
      </c>
      <c r="AN117" s="123">
        <f>AJ117*LifeTable!G117*InputData!V117*EXP(-InputData!$BT$5*(B117-InputData!$B$1))</f>
        <v>0</v>
      </c>
      <c r="AO117" s="1026">
        <f>C117*(1-Q117)*LifeTable!G117</f>
        <v>0</v>
      </c>
      <c r="AP117" s="1027">
        <f>R117*LifeTable!G117</f>
        <v>0</v>
      </c>
      <c r="AQ117" s="1026">
        <f>T117*(1-AH117)*LifeTable!P117</f>
        <v>0</v>
      </c>
      <c r="AR117" s="708">
        <f>AI117*LifeTable!P117</f>
        <v>0</v>
      </c>
      <c r="AS117" s="1028">
        <f>(AQ117-AO117)*EXP(-InputData!$BT$6*(B117-InputData!$B$1))</f>
        <v>0</v>
      </c>
      <c r="AT117" s="58">
        <f>(AR117-AP117)*EXP(-InputData!$BT$6*(B117-InputData!$B$1))</f>
        <v>0</v>
      </c>
      <c r="AU117">
        <v>11</v>
      </c>
    </row>
    <row r="118" spans="1:47">
      <c r="A118" t="s">
        <v>14</v>
      </c>
      <c r="B118">
        <f t="shared" si="60"/>
        <v>109</v>
      </c>
      <c r="C118" s="80">
        <f>InputData!S118*InputData!CA118</f>
        <v>0</v>
      </c>
      <c r="D118" s="81">
        <v>0</v>
      </c>
      <c r="E118" s="13">
        <f>InputData!T118*InputData!CF118</f>
        <v>0</v>
      </c>
      <c r="F118" s="90">
        <v>0</v>
      </c>
      <c r="G118" s="81">
        <f t="shared" si="36"/>
        <v>0</v>
      </c>
      <c r="H118" s="81">
        <f t="shared" si="53"/>
        <v>0</v>
      </c>
      <c r="I118" s="81">
        <f t="shared" si="37"/>
        <v>1</v>
      </c>
      <c r="J118" s="81">
        <f t="shared" si="38"/>
        <v>1</v>
      </c>
      <c r="K118" s="82">
        <f t="shared" si="73"/>
        <v>0</v>
      </c>
      <c r="L118" s="11">
        <f t="shared" si="74"/>
        <v>0</v>
      </c>
      <c r="M118" s="81">
        <f t="shared" si="75"/>
        <v>0</v>
      </c>
      <c r="N118" s="11">
        <f t="shared" si="39"/>
        <v>0</v>
      </c>
      <c r="O118" s="11">
        <f t="shared" si="40"/>
        <v>0</v>
      </c>
      <c r="P118" s="11">
        <f t="shared" si="54"/>
        <v>0</v>
      </c>
      <c r="Q118" s="81">
        <f t="shared" si="69"/>
        <v>0</v>
      </c>
      <c r="R118" s="90">
        <f t="shared" si="70"/>
        <v>0</v>
      </c>
      <c r="S118" s="499">
        <f>(Exposure!BJ119-1)*InputData!CH118+1</f>
        <v>1</v>
      </c>
      <c r="T118" s="89">
        <f t="shared" si="55"/>
        <v>0</v>
      </c>
      <c r="U118" s="10">
        <f t="shared" si="43"/>
        <v>0</v>
      </c>
      <c r="V118" s="10">
        <f t="shared" si="44"/>
        <v>0</v>
      </c>
      <c r="W118" s="91">
        <f t="shared" si="45"/>
        <v>0</v>
      </c>
      <c r="X118" s="81">
        <f t="shared" si="46"/>
        <v>0</v>
      </c>
      <c r="Y118" s="81">
        <f t="shared" si="56"/>
        <v>0</v>
      </c>
      <c r="Z118" s="81">
        <f t="shared" si="47"/>
        <v>1</v>
      </c>
      <c r="AA118" s="81">
        <f t="shared" si="48"/>
        <v>1</v>
      </c>
      <c r="AB118" s="82">
        <f t="shared" si="76"/>
        <v>0</v>
      </c>
      <c r="AC118" s="11">
        <f t="shared" si="77"/>
        <v>0</v>
      </c>
      <c r="AD118" s="81">
        <f t="shared" si="78"/>
        <v>0</v>
      </c>
      <c r="AE118" s="11">
        <f t="shared" si="49"/>
        <v>0</v>
      </c>
      <c r="AF118" s="11">
        <f t="shared" si="50"/>
        <v>0</v>
      </c>
      <c r="AG118" s="11">
        <f t="shared" si="57"/>
        <v>0</v>
      </c>
      <c r="AH118" s="81">
        <f t="shared" si="71"/>
        <v>0</v>
      </c>
      <c r="AI118" s="90">
        <f t="shared" si="72"/>
        <v>0</v>
      </c>
      <c r="AJ118" s="82">
        <f t="shared" si="68"/>
        <v>0</v>
      </c>
      <c r="AK118" s="118">
        <f t="shared" si="58"/>
        <v>0</v>
      </c>
      <c r="AL118" s="118">
        <f t="shared" si="59"/>
        <v>0</v>
      </c>
      <c r="AM118" s="120">
        <f>AK118*InputData!U118</f>
        <v>0</v>
      </c>
      <c r="AN118" s="123">
        <f>AJ118*LifeTable!G118*InputData!V118*EXP(-InputData!$BT$5*(B118-InputData!$B$1))</f>
        <v>0</v>
      </c>
      <c r="AO118" s="1026">
        <f>C118*(1-Q118)*LifeTable!G118</f>
        <v>0</v>
      </c>
      <c r="AP118" s="1027">
        <f>R118*LifeTable!G118</f>
        <v>0</v>
      </c>
      <c r="AQ118" s="1026">
        <f>T118*(1-AH118)*LifeTable!P118</f>
        <v>0</v>
      </c>
      <c r="AR118" s="708">
        <f>AI118*LifeTable!P118</f>
        <v>0</v>
      </c>
      <c r="AS118" s="1028">
        <f>(AQ118-AO118)*EXP(-InputData!$BT$6*(B118-InputData!$B$1))</f>
        <v>0</v>
      </c>
      <c r="AT118" s="58">
        <f>(AR118-AP118)*EXP(-InputData!$BT$6*(B118-InputData!$B$1))</f>
        <v>0</v>
      </c>
      <c r="AU118">
        <v>12</v>
      </c>
    </row>
    <row r="119" spans="1:47">
      <c r="A119" t="s">
        <v>14</v>
      </c>
      <c r="B119">
        <f t="shared" si="60"/>
        <v>110</v>
      </c>
      <c r="C119" s="80">
        <f>InputData!S119*InputData!CA119</f>
        <v>0</v>
      </c>
      <c r="D119" s="81">
        <v>0</v>
      </c>
      <c r="E119" s="13">
        <f>InputData!T119*InputData!CF119</f>
        <v>0</v>
      </c>
      <c r="F119" s="90">
        <v>0</v>
      </c>
      <c r="G119" s="81">
        <f t="shared" si="36"/>
        <v>0</v>
      </c>
      <c r="H119" s="81">
        <f t="shared" si="53"/>
        <v>0</v>
      </c>
      <c r="I119" s="81">
        <f t="shared" si="37"/>
        <v>1</v>
      </c>
      <c r="J119" s="81">
        <f t="shared" si="38"/>
        <v>1</v>
      </c>
      <c r="K119" s="82">
        <f t="shared" si="73"/>
        <v>0</v>
      </c>
      <c r="L119" s="11">
        <f t="shared" si="74"/>
        <v>0</v>
      </c>
      <c r="M119" s="81">
        <f t="shared" si="75"/>
        <v>0</v>
      </c>
      <c r="N119" s="11">
        <f t="shared" si="39"/>
        <v>0</v>
      </c>
      <c r="O119" s="11">
        <f t="shared" si="40"/>
        <v>0</v>
      </c>
      <c r="P119" s="11">
        <f t="shared" si="54"/>
        <v>0</v>
      </c>
      <c r="Q119" s="81">
        <f t="shared" si="69"/>
        <v>0</v>
      </c>
      <c r="R119" s="90">
        <f t="shared" si="70"/>
        <v>0</v>
      </c>
      <c r="S119" s="499">
        <f>(Exposure!BJ120-1)*InputData!CH119+1</f>
        <v>1</v>
      </c>
      <c r="T119" s="89">
        <f t="shared" si="55"/>
        <v>0</v>
      </c>
      <c r="U119" s="10">
        <f t="shared" si="43"/>
        <v>0</v>
      </c>
      <c r="V119" s="10">
        <f t="shared" si="44"/>
        <v>0</v>
      </c>
      <c r="W119" s="91">
        <f t="shared" si="45"/>
        <v>0</v>
      </c>
      <c r="X119" s="81">
        <f t="shared" si="46"/>
        <v>0</v>
      </c>
      <c r="Y119" s="81">
        <f t="shared" si="56"/>
        <v>0</v>
      </c>
      <c r="Z119" s="81">
        <f t="shared" si="47"/>
        <v>1</v>
      </c>
      <c r="AA119" s="81">
        <f t="shared" si="48"/>
        <v>1</v>
      </c>
      <c r="AB119" s="82">
        <f t="shared" si="76"/>
        <v>0</v>
      </c>
      <c r="AC119" s="11">
        <f t="shared" si="77"/>
        <v>0</v>
      </c>
      <c r="AD119" s="81">
        <f t="shared" si="78"/>
        <v>0</v>
      </c>
      <c r="AE119" s="11">
        <f t="shared" si="49"/>
        <v>0</v>
      </c>
      <c r="AF119" s="11">
        <f t="shared" si="50"/>
        <v>0</v>
      </c>
      <c r="AG119" s="11">
        <f t="shared" si="57"/>
        <v>0</v>
      </c>
      <c r="AH119" s="81">
        <f t="shared" si="71"/>
        <v>0</v>
      </c>
      <c r="AI119" s="90">
        <f t="shared" si="72"/>
        <v>0</v>
      </c>
      <c r="AJ119" s="82">
        <f t="shared" si="68"/>
        <v>0</v>
      </c>
      <c r="AK119" s="118">
        <f t="shared" si="58"/>
        <v>0</v>
      </c>
      <c r="AL119" s="118">
        <f t="shared" si="59"/>
        <v>0</v>
      </c>
      <c r="AM119" s="120">
        <f>AK119*InputData!U119</f>
        <v>0</v>
      </c>
      <c r="AN119" s="123">
        <f>AJ119*LifeTable!G119*InputData!V119*EXP(-InputData!$BT$5*(B119-InputData!$B$1))</f>
        <v>0</v>
      </c>
      <c r="AO119" s="1026">
        <f>C119*(1-Q119)*LifeTable!G119</f>
        <v>0</v>
      </c>
      <c r="AP119" s="1027">
        <f>R119*LifeTable!G119</f>
        <v>0</v>
      </c>
      <c r="AQ119" s="1026">
        <f>T119*(1-AH119)*LifeTable!P119</f>
        <v>0</v>
      </c>
      <c r="AR119" s="708">
        <f>AI119*LifeTable!P119</f>
        <v>0</v>
      </c>
      <c r="AS119" s="1028">
        <f>(AQ119-AO119)*EXP(-InputData!$BT$6*(B119-InputData!$B$1))</f>
        <v>0</v>
      </c>
      <c r="AT119" s="58">
        <f>(AR119-AP119)*EXP(-InputData!$BT$6*(B119-InputData!$B$1))</f>
        <v>0</v>
      </c>
      <c r="AU119">
        <v>13</v>
      </c>
    </row>
    <row r="120" spans="1:47">
      <c r="A120" t="s">
        <v>14</v>
      </c>
      <c r="B120">
        <f t="shared" si="60"/>
        <v>111</v>
      </c>
      <c r="C120" s="80">
        <f>InputData!S120*InputData!CA120</f>
        <v>0</v>
      </c>
      <c r="D120" s="81">
        <v>0</v>
      </c>
      <c r="E120" s="13">
        <f>InputData!T120*InputData!CF120</f>
        <v>0</v>
      </c>
      <c r="F120" s="90">
        <v>0</v>
      </c>
      <c r="G120" s="81">
        <f t="shared" si="36"/>
        <v>0</v>
      </c>
      <c r="H120" s="81">
        <f t="shared" si="53"/>
        <v>0</v>
      </c>
      <c r="I120" s="81">
        <f t="shared" si="37"/>
        <v>1</v>
      </c>
      <c r="J120" s="81">
        <f t="shared" si="38"/>
        <v>1</v>
      </c>
      <c r="K120" s="82">
        <f t="shared" si="73"/>
        <v>0</v>
      </c>
      <c r="L120" s="11">
        <f t="shared" si="74"/>
        <v>0</v>
      </c>
      <c r="M120" s="81">
        <f t="shared" si="75"/>
        <v>0</v>
      </c>
      <c r="N120" s="11">
        <f t="shared" si="39"/>
        <v>0</v>
      </c>
      <c r="O120" s="11">
        <f t="shared" si="40"/>
        <v>0</v>
      </c>
      <c r="P120" s="11">
        <f t="shared" si="54"/>
        <v>0</v>
      </c>
      <c r="Q120" s="81">
        <f t="shared" si="69"/>
        <v>0</v>
      </c>
      <c r="R120" s="90">
        <f t="shared" si="70"/>
        <v>0</v>
      </c>
      <c r="S120" s="499">
        <f>(Exposure!BJ121-1)*InputData!CH120+1</f>
        <v>1</v>
      </c>
      <c r="T120" s="89">
        <f t="shared" si="55"/>
        <v>0</v>
      </c>
      <c r="U120" s="10">
        <f t="shared" si="43"/>
        <v>0</v>
      </c>
      <c r="V120" s="10">
        <f t="shared" si="44"/>
        <v>0</v>
      </c>
      <c r="W120" s="91">
        <f t="shared" si="45"/>
        <v>0</v>
      </c>
      <c r="X120" s="81">
        <f t="shared" si="46"/>
        <v>0</v>
      </c>
      <c r="Y120" s="81">
        <f t="shared" si="56"/>
        <v>0</v>
      </c>
      <c r="Z120" s="81">
        <f t="shared" si="47"/>
        <v>1</v>
      </c>
      <c r="AA120" s="81">
        <f t="shared" si="48"/>
        <v>1</v>
      </c>
      <c r="AB120" s="82">
        <f t="shared" si="76"/>
        <v>0</v>
      </c>
      <c r="AC120" s="11">
        <f t="shared" si="77"/>
        <v>0</v>
      </c>
      <c r="AD120" s="81">
        <f t="shared" si="78"/>
        <v>0</v>
      </c>
      <c r="AE120" s="11">
        <f t="shared" si="49"/>
        <v>0</v>
      </c>
      <c r="AF120" s="11">
        <f t="shared" si="50"/>
        <v>0</v>
      </c>
      <c r="AG120" s="11">
        <f t="shared" si="57"/>
        <v>0</v>
      </c>
      <c r="AH120" s="81">
        <f t="shared" si="71"/>
        <v>0</v>
      </c>
      <c r="AI120" s="90">
        <f t="shared" si="72"/>
        <v>0</v>
      </c>
      <c r="AJ120" s="82">
        <f t="shared" si="68"/>
        <v>0</v>
      </c>
      <c r="AK120" s="118">
        <f t="shared" si="58"/>
        <v>0</v>
      </c>
      <c r="AL120" s="118">
        <f t="shared" si="59"/>
        <v>0</v>
      </c>
      <c r="AM120" s="120">
        <f>AK120*InputData!U120</f>
        <v>0</v>
      </c>
      <c r="AN120" s="123">
        <f>AJ120*LifeTable!G120*InputData!V120*EXP(-InputData!$BT$5*(B120-InputData!$B$1))</f>
        <v>0</v>
      </c>
      <c r="AO120" s="1026">
        <f>C120*(1-Q120)*LifeTable!G120</f>
        <v>0</v>
      </c>
      <c r="AP120" s="1027">
        <f>R120*LifeTable!G120</f>
        <v>0</v>
      </c>
      <c r="AQ120" s="1026">
        <f>T120*(1-AH120)*LifeTable!P120</f>
        <v>0</v>
      </c>
      <c r="AR120" s="708">
        <f>AI120*LifeTable!P120</f>
        <v>0</v>
      </c>
      <c r="AS120" s="1028">
        <f>(AQ120-AO120)*EXP(-InputData!$BT$6*(B120-InputData!$B$1))</f>
        <v>0</v>
      </c>
      <c r="AT120" s="58">
        <f>(AR120-AP120)*EXP(-InputData!$BT$6*(B120-InputData!$B$1))</f>
        <v>0</v>
      </c>
      <c r="AU120">
        <v>14</v>
      </c>
    </row>
    <row r="121" spans="1:47">
      <c r="A121" t="s">
        <v>14</v>
      </c>
      <c r="B121">
        <f t="shared" si="60"/>
        <v>112</v>
      </c>
      <c r="C121" s="80">
        <f>InputData!S121*InputData!CA121</f>
        <v>0</v>
      </c>
      <c r="D121" s="81">
        <v>0</v>
      </c>
      <c r="E121" s="13">
        <f>InputData!T121*InputData!CF121</f>
        <v>0</v>
      </c>
      <c r="F121" s="90">
        <v>0</v>
      </c>
      <c r="G121" s="81">
        <f t="shared" si="36"/>
        <v>0</v>
      </c>
      <c r="H121" s="81">
        <f t="shared" si="53"/>
        <v>0</v>
      </c>
      <c r="I121" s="81">
        <f t="shared" si="37"/>
        <v>1</v>
      </c>
      <c r="J121" s="81">
        <f t="shared" si="38"/>
        <v>1</v>
      </c>
      <c r="K121" s="82">
        <f t="shared" si="73"/>
        <v>0</v>
      </c>
      <c r="L121" s="11">
        <f t="shared" si="74"/>
        <v>0</v>
      </c>
      <c r="M121" s="81">
        <f t="shared" si="75"/>
        <v>0</v>
      </c>
      <c r="N121" s="11">
        <f t="shared" si="39"/>
        <v>0</v>
      </c>
      <c r="O121" s="11">
        <f t="shared" si="40"/>
        <v>0</v>
      </c>
      <c r="P121" s="11">
        <f t="shared" si="54"/>
        <v>0</v>
      </c>
      <c r="Q121" s="81">
        <f t="shared" si="69"/>
        <v>0</v>
      </c>
      <c r="R121" s="90">
        <f t="shared" si="70"/>
        <v>0</v>
      </c>
      <c r="S121" s="499">
        <f>(Exposure!BJ122-1)*InputData!CH121+1</f>
        <v>1</v>
      </c>
      <c r="T121" s="89">
        <f t="shared" si="55"/>
        <v>0</v>
      </c>
      <c r="U121" s="10">
        <f t="shared" si="43"/>
        <v>0</v>
      </c>
      <c r="V121" s="10">
        <f t="shared" si="44"/>
        <v>0</v>
      </c>
      <c r="W121" s="91">
        <f t="shared" si="45"/>
        <v>0</v>
      </c>
      <c r="X121" s="81">
        <f t="shared" si="46"/>
        <v>0</v>
      </c>
      <c r="Y121" s="81">
        <f t="shared" si="56"/>
        <v>0</v>
      </c>
      <c r="Z121" s="81">
        <f t="shared" si="47"/>
        <v>1</v>
      </c>
      <c r="AA121" s="81">
        <f t="shared" si="48"/>
        <v>1</v>
      </c>
      <c r="AB121" s="82">
        <f t="shared" si="76"/>
        <v>0</v>
      </c>
      <c r="AC121" s="11">
        <f t="shared" si="77"/>
        <v>0</v>
      </c>
      <c r="AD121" s="81">
        <f t="shared" si="78"/>
        <v>0</v>
      </c>
      <c r="AE121" s="11">
        <f t="shared" si="49"/>
        <v>0</v>
      </c>
      <c r="AF121" s="11">
        <f t="shared" si="50"/>
        <v>0</v>
      </c>
      <c r="AG121" s="11">
        <f t="shared" si="57"/>
        <v>0</v>
      </c>
      <c r="AH121" s="81">
        <f t="shared" si="71"/>
        <v>0</v>
      </c>
      <c r="AI121" s="90">
        <f t="shared" si="72"/>
        <v>0</v>
      </c>
      <c r="AJ121" s="82">
        <f t="shared" si="68"/>
        <v>0</v>
      </c>
      <c r="AK121" s="118">
        <f t="shared" si="58"/>
        <v>0</v>
      </c>
      <c r="AL121" s="118">
        <f t="shared" si="59"/>
        <v>0</v>
      </c>
      <c r="AM121" s="120">
        <f>AK121*InputData!U121</f>
        <v>0</v>
      </c>
      <c r="AN121" s="123">
        <f>AJ121*LifeTable!G121*InputData!V121*EXP(-InputData!$BT$5*(B121-InputData!$B$1))</f>
        <v>0</v>
      </c>
      <c r="AO121" s="1026">
        <f>C121*(1-Q121)*LifeTable!G121</f>
        <v>0</v>
      </c>
      <c r="AP121" s="1027">
        <f>R121*LifeTable!G121</f>
        <v>0</v>
      </c>
      <c r="AQ121" s="1026">
        <f>T121*(1-AH121)*LifeTable!P121</f>
        <v>0</v>
      </c>
      <c r="AR121" s="708">
        <f>AI121*LifeTable!P121</f>
        <v>0</v>
      </c>
      <c r="AS121" s="1028">
        <f>(AQ121-AO121)*EXP(-InputData!$BT$6*(B121-InputData!$B$1))</f>
        <v>0</v>
      </c>
      <c r="AT121" s="58">
        <f>(AR121-AP121)*EXP(-InputData!$BT$6*(B121-InputData!$B$1))</f>
        <v>0</v>
      </c>
      <c r="AU121">
        <v>15</v>
      </c>
    </row>
    <row r="122" spans="1:47">
      <c r="A122" t="s">
        <v>14</v>
      </c>
      <c r="B122">
        <f t="shared" si="60"/>
        <v>113</v>
      </c>
      <c r="C122" s="80">
        <f>InputData!S122*InputData!CA122</f>
        <v>0</v>
      </c>
      <c r="D122" s="81">
        <v>0</v>
      </c>
      <c r="E122" s="13">
        <f>InputData!T122*InputData!CF122</f>
        <v>0</v>
      </c>
      <c r="F122" s="90">
        <v>0</v>
      </c>
      <c r="G122" s="81">
        <f t="shared" si="36"/>
        <v>0</v>
      </c>
      <c r="H122" s="81">
        <f t="shared" si="53"/>
        <v>0</v>
      </c>
      <c r="I122" s="81">
        <f t="shared" si="37"/>
        <v>1</v>
      </c>
      <c r="J122" s="81">
        <f t="shared" si="38"/>
        <v>1</v>
      </c>
      <c r="K122" s="82">
        <f t="shared" si="73"/>
        <v>0</v>
      </c>
      <c r="L122" s="11">
        <f t="shared" si="74"/>
        <v>0</v>
      </c>
      <c r="M122" s="81">
        <f t="shared" si="75"/>
        <v>0</v>
      </c>
      <c r="N122" s="11">
        <f t="shared" si="39"/>
        <v>0</v>
      </c>
      <c r="O122" s="11">
        <f t="shared" si="40"/>
        <v>0</v>
      </c>
      <c r="P122" s="11">
        <f t="shared" si="54"/>
        <v>0</v>
      </c>
      <c r="Q122" s="81">
        <f t="shared" si="69"/>
        <v>0</v>
      </c>
      <c r="R122" s="90">
        <f t="shared" si="70"/>
        <v>0</v>
      </c>
      <c r="S122" s="499">
        <f>(Exposure!BJ123-1)*InputData!CH122+1</f>
        <v>1</v>
      </c>
      <c r="T122" s="89">
        <f t="shared" si="55"/>
        <v>0</v>
      </c>
      <c r="U122" s="10">
        <f t="shared" si="43"/>
        <v>0</v>
      </c>
      <c r="V122" s="10">
        <f t="shared" si="44"/>
        <v>0</v>
      </c>
      <c r="W122" s="91">
        <f t="shared" si="45"/>
        <v>0</v>
      </c>
      <c r="X122" s="81">
        <f t="shared" si="46"/>
        <v>0</v>
      </c>
      <c r="Y122" s="81">
        <f t="shared" si="56"/>
        <v>0</v>
      </c>
      <c r="Z122" s="81">
        <f t="shared" si="47"/>
        <v>1</v>
      </c>
      <c r="AA122" s="81">
        <f t="shared" si="48"/>
        <v>1</v>
      </c>
      <c r="AB122" s="82">
        <f t="shared" si="76"/>
        <v>0</v>
      </c>
      <c r="AC122" s="11">
        <f t="shared" si="77"/>
        <v>0</v>
      </c>
      <c r="AD122" s="81">
        <f t="shared" si="78"/>
        <v>0</v>
      </c>
      <c r="AE122" s="11">
        <f t="shared" si="49"/>
        <v>0</v>
      </c>
      <c r="AF122" s="11">
        <f t="shared" si="50"/>
        <v>0</v>
      </c>
      <c r="AG122" s="11">
        <f t="shared" si="57"/>
        <v>0</v>
      </c>
      <c r="AH122" s="81">
        <f t="shared" si="71"/>
        <v>0</v>
      </c>
      <c r="AI122" s="90">
        <f t="shared" si="72"/>
        <v>0</v>
      </c>
      <c r="AJ122" s="82">
        <f t="shared" si="68"/>
        <v>0</v>
      </c>
      <c r="AK122" s="118">
        <f t="shared" si="58"/>
        <v>0</v>
      </c>
      <c r="AL122" s="118">
        <f t="shared" si="59"/>
        <v>0</v>
      </c>
      <c r="AM122" s="120">
        <f>AK122*InputData!U122</f>
        <v>0</v>
      </c>
      <c r="AN122" s="123">
        <f>AJ122*LifeTable!G122*InputData!V122*EXP(-InputData!$BT$5*(B122-InputData!$B$1))</f>
        <v>0</v>
      </c>
      <c r="AO122" s="1026">
        <f>C122*(1-Q122)*LifeTable!G122</f>
        <v>0</v>
      </c>
      <c r="AP122" s="1027">
        <f>R122*LifeTable!G122</f>
        <v>0</v>
      </c>
      <c r="AQ122" s="1026">
        <f>T122*(1-AH122)*LifeTable!P122</f>
        <v>0</v>
      </c>
      <c r="AR122" s="708">
        <f>AI122*LifeTable!P122</f>
        <v>0</v>
      </c>
      <c r="AS122" s="1028">
        <f>(AQ122-AO122)*EXP(-InputData!$BT$6*(B122-InputData!$B$1))</f>
        <v>0</v>
      </c>
      <c r="AT122" s="58">
        <f>(AR122-AP122)*EXP(-InputData!$BT$6*(B122-InputData!$B$1))</f>
        <v>0</v>
      </c>
      <c r="AU122">
        <v>16</v>
      </c>
    </row>
    <row r="123" spans="1:47">
      <c r="A123" t="s">
        <v>14</v>
      </c>
      <c r="B123">
        <f t="shared" si="60"/>
        <v>114</v>
      </c>
      <c r="C123" s="80">
        <f>InputData!S123*InputData!CA123</f>
        <v>0</v>
      </c>
      <c r="D123" s="81">
        <v>0</v>
      </c>
      <c r="E123" s="13">
        <f>InputData!T123*InputData!CF123</f>
        <v>0</v>
      </c>
      <c r="F123" s="90">
        <v>0</v>
      </c>
      <c r="G123" s="81">
        <f t="shared" si="36"/>
        <v>0</v>
      </c>
      <c r="H123" s="81">
        <f t="shared" si="53"/>
        <v>0</v>
      </c>
      <c r="I123" s="81">
        <f t="shared" si="37"/>
        <v>1</v>
      </c>
      <c r="J123" s="81">
        <f t="shared" si="38"/>
        <v>1</v>
      </c>
      <c r="K123" s="82">
        <f t="shared" si="73"/>
        <v>0</v>
      </c>
      <c r="L123" s="11">
        <f t="shared" si="74"/>
        <v>0</v>
      </c>
      <c r="M123" s="81">
        <f t="shared" si="75"/>
        <v>0</v>
      </c>
      <c r="N123" s="11">
        <f t="shared" si="39"/>
        <v>0</v>
      </c>
      <c r="O123" s="11">
        <f t="shared" si="40"/>
        <v>0</v>
      </c>
      <c r="P123" s="11">
        <f t="shared" si="54"/>
        <v>0</v>
      </c>
      <c r="Q123" s="81">
        <f t="shared" si="69"/>
        <v>0</v>
      </c>
      <c r="R123" s="90">
        <f t="shared" si="70"/>
        <v>0</v>
      </c>
      <c r="S123" s="499">
        <f>(Exposure!BJ124-1)*InputData!CH123+1</f>
        <v>1</v>
      </c>
      <c r="T123" s="89">
        <f t="shared" si="55"/>
        <v>0</v>
      </c>
      <c r="U123" s="10">
        <f t="shared" si="43"/>
        <v>0</v>
      </c>
      <c r="V123" s="10">
        <f t="shared" si="44"/>
        <v>0</v>
      </c>
      <c r="W123" s="91">
        <f t="shared" si="45"/>
        <v>0</v>
      </c>
      <c r="X123" s="81">
        <f t="shared" si="46"/>
        <v>0</v>
      </c>
      <c r="Y123" s="81">
        <f t="shared" si="56"/>
        <v>0</v>
      </c>
      <c r="Z123" s="81">
        <f t="shared" si="47"/>
        <v>1</v>
      </c>
      <c r="AA123" s="81">
        <f t="shared" si="48"/>
        <v>1</v>
      </c>
      <c r="AB123" s="82">
        <f t="shared" si="76"/>
        <v>0</v>
      </c>
      <c r="AC123" s="11">
        <f t="shared" si="77"/>
        <v>0</v>
      </c>
      <c r="AD123" s="81">
        <f t="shared" si="78"/>
        <v>0</v>
      </c>
      <c r="AE123" s="11">
        <f t="shared" si="49"/>
        <v>0</v>
      </c>
      <c r="AF123" s="11">
        <f t="shared" si="50"/>
        <v>0</v>
      </c>
      <c r="AG123" s="11">
        <f t="shared" si="57"/>
        <v>0</v>
      </c>
      <c r="AH123" s="81">
        <f t="shared" si="71"/>
        <v>0</v>
      </c>
      <c r="AI123" s="90">
        <f t="shared" si="72"/>
        <v>0</v>
      </c>
      <c r="AJ123" s="82">
        <f t="shared" si="68"/>
        <v>0</v>
      </c>
      <c r="AK123" s="118">
        <f t="shared" si="58"/>
        <v>0</v>
      </c>
      <c r="AL123" s="118">
        <f t="shared" si="59"/>
        <v>0</v>
      </c>
      <c r="AM123" s="120">
        <f>AK123*InputData!U123</f>
        <v>0</v>
      </c>
      <c r="AN123" s="123">
        <f>AJ123*LifeTable!G123*InputData!V123*EXP(-InputData!$BT$5*(B123-InputData!$B$1))</f>
        <v>0</v>
      </c>
      <c r="AO123" s="1026">
        <f>C123*(1-Q123)*LifeTable!G123</f>
        <v>0</v>
      </c>
      <c r="AP123" s="1027">
        <f>R123*LifeTable!G123</f>
        <v>0</v>
      </c>
      <c r="AQ123" s="1026">
        <f>T123*(1-AH123)*LifeTable!P123</f>
        <v>0</v>
      </c>
      <c r="AR123" s="708">
        <f>AI123*LifeTable!P123</f>
        <v>0</v>
      </c>
      <c r="AS123" s="1028">
        <f>(AQ123-AO123)*EXP(-InputData!$BT$6*(B123-InputData!$B$1))</f>
        <v>0</v>
      </c>
      <c r="AT123" s="58">
        <f>(AR123-AP123)*EXP(-InputData!$BT$6*(B123-InputData!$B$1))</f>
        <v>0</v>
      </c>
      <c r="AU123">
        <v>17</v>
      </c>
    </row>
    <row r="124" spans="1:47">
      <c r="A124" t="s">
        <v>14</v>
      </c>
      <c r="B124">
        <f t="shared" si="60"/>
        <v>115</v>
      </c>
      <c r="C124" s="80">
        <f>InputData!S124*InputData!CA124</f>
        <v>0</v>
      </c>
      <c r="D124" s="81">
        <v>0</v>
      </c>
      <c r="E124" s="13">
        <f>InputData!T124*InputData!CF124</f>
        <v>0</v>
      </c>
      <c r="F124" s="90">
        <v>0</v>
      </c>
      <c r="G124" s="81">
        <f t="shared" si="36"/>
        <v>0</v>
      </c>
      <c r="H124" s="81">
        <f t="shared" si="53"/>
        <v>0</v>
      </c>
      <c r="I124" s="81">
        <f t="shared" si="37"/>
        <v>1</v>
      </c>
      <c r="J124" s="81">
        <f t="shared" si="38"/>
        <v>1</v>
      </c>
      <c r="K124" s="82">
        <f t="shared" si="73"/>
        <v>0</v>
      </c>
      <c r="L124" s="11">
        <f t="shared" si="74"/>
        <v>0</v>
      </c>
      <c r="M124" s="81">
        <f t="shared" si="75"/>
        <v>0</v>
      </c>
      <c r="N124" s="11">
        <f t="shared" si="39"/>
        <v>0</v>
      </c>
      <c r="O124" s="11">
        <f t="shared" si="40"/>
        <v>0</v>
      </c>
      <c r="P124" s="11">
        <f t="shared" si="54"/>
        <v>0</v>
      </c>
      <c r="Q124" s="81">
        <f t="shared" si="69"/>
        <v>0</v>
      </c>
      <c r="R124" s="90">
        <f t="shared" si="70"/>
        <v>0</v>
      </c>
      <c r="S124" s="499">
        <f>(Exposure!BJ125-1)*InputData!CH124+1</f>
        <v>1</v>
      </c>
      <c r="T124" s="89">
        <f t="shared" si="55"/>
        <v>0</v>
      </c>
      <c r="U124" s="10">
        <f t="shared" si="43"/>
        <v>0</v>
      </c>
      <c r="V124" s="10">
        <f t="shared" si="44"/>
        <v>0</v>
      </c>
      <c r="W124" s="91">
        <f t="shared" si="45"/>
        <v>0</v>
      </c>
      <c r="X124" s="81">
        <f t="shared" si="46"/>
        <v>0</v>
      </c>
      <c r="Y124" s="81">
        <f t="shared" si="56"/>
        <v>0</v>
      </c>
      <c r="Z124" s="81">
        <f t="shared" si="47"/>
        <v>1</v>
      </c>
      <c r="AA124" s="81">
        <f t="shared" si="48"/>
        <v>1</v>
      </c>
      <c r="AB124" s="82">
        <f t="shared" si="76"/>
        <v>0</v>
      </c>
      <c r="AC124" s="11">
        <f t="shared" si="77"/>
        <v>0</v>
      </c>
      <c r="AD124" s="81">
        <f t="shared" si="78"/>
        <v>0</v>
      </c>
      <c r="AE124" s="11">
        <f t="shared" si="49"/>
        <v>0</v>
      </c>
      <c r="AF124" s="11">
        <f t="shared" si="50"/>
        <v>0</v>
      </c>
      <c r="AG124" s="11">
        <f t="shared" si="57"/>
        <v>0</v>
      </c>
      <c r="AH124" s="81">
        <f t="shared" si="71"/>
        <v>0</v>
      </c>
      <c r="AI124" s="90">
        <f t="shared" si="72"/>
        <v>0</v>
      </c>
      <c r="AJ124" s="82">
        <f t="shared" si="68"/>
        <v>0</v>
      </c>
      <c r="AK124" s="118">
        <f t="shared" si="58"/>
        <v>0</v>
      </c>
      <c r="AL124" s="118">
        <f t="shared" si="59"/>
        <v>0</v>
      </c>
      <c r="AM124" s="120">
        <f>AK124*InputData!U124</f>
        <v>0</v>
      </c>
      <c r="AN124" s="123">
        <f>AJ124*LifeTable!G124*InputData!V124*EXP(-InputData!$BT$5*(B124-InputData!$B$1))</f>
        <v>0</v>
      </c>
      <c r="AO124" s="1026">
        <f>C124*(1-Q124)*LifeTable!G124</f>
        <v>0</v>
      </c>
      <c r="AP124" s="1027">
        <f>R124*LifeTable!G124</f>
        <v>0</v>
      </c>
      <c r="AQ124" s="1026">
        <f>T124*(1-AH124)*LifeTable!P124</f>
        <v>0</v>
      </c>
      <c r="AR124" s="708">
        <f>AI124*LifeTable!P124</f>
        <v>0</v>
      </c>
      <c r="AS124" s="1028">
        <f>(AQ124-AO124)*EXP(-InputData!$BT$6*(B124-InputData!$B$1))</f>
        <v>0</v>
      </c>
      <c r="AT124" s="58">
        <f>(AR124-AP124)*EXP(-InputData!$BT$6*(B124-InputData!$B$1))</f>
        <v>0</v>
      </c>
      <c r="AU124">
        <v>18</v>
      </c>
    </row>
    <row r="125" spans="1:47">
      <c r="A125" t="s">
        <v>14</v>
      </c>
      <c r="B125">
        <f t="shared" si="60"/>
        <v>116</v>
      </c>
      <c r="C125" s="80">
        <f>InputData!S125*InputData!CA125</f>
        <v>0</v>
      </c>
      <c r="D125" s="81">
        <v>0</v>
      </c>
      <c r="E125" s="13">
        <f>InputData!T125*InputData!CF125</f>
        <v>0</v>
      </c>
      <c r="F125" s="90">
        <v>0</v>
      </c>
      <c r="G125" s="81">
        <f t="shared" si="36"/>
        <v>0</v>
      </c>
      <c r="H125" s="81">
        <f t="shared" si="53"/>
        <v>0</v>
      </c>
      <c r="I125" s="81">
        <f t="shared" si="37"/>
        <v>1</v>
      </c>
      <c r="J125" s="81">
        <f t="shared" si="38"/>
        <v>1</v>
      </c>
      <c r="K125" s="82">
        <f t="shared" si="73"/>
        <v>0</v>
      </c>
      <c r="L125" s="11">
        <f t="shared" si="74"/>
        <v>0</v>
      </c>
      <c r="M125" s="81">
        <f t="shared" si="75"/>
        <v>0</v>
      </c>
      <c r="N125" s="11">
        <f t="shared" si="39"/>
        <v>0</v>
      </c>
      <c r="O125" s="11">
        <f t="shared" si="40"/>
        <v>0</v>
      </c>
      <c r="P125" s="11">
        <f t="shared" si="54"/>
        <v>0</v>
      </c>
      <c r="Q125" s="81">
        <f t="shared" si="69"/>
        <v>0</v>
      </c>
      <c r="R125" s="90">
        <f t="shared" si="70"/>
        <v>0</v>
      </c>
      <c r="S125" s="499">
        <f>(Exposure!BJ126-1)*InputData!CH125+1</f>
        <v>1</v>
      </c>
      <c r="T125" s="89">
        <f t="shared" si="55"/>
        <v>0</v>
      </c>
      <c r="U125" s="10">
        <f t="shared" si="43"/>
        <v>0</v>
      </c>
      <c r="V125" s="10">
        <f t="shared" si="44"/>
        <v>0</v>
      </c>
      <c r="W125" s="91">
        <f t="shared" si="45"/>
        <v>0</v>
      </c>
      <c r="X125" s="81">
        <f t="shared" si="46"/>
        <v>0</v>
      </c>
      <c r="Y125" s="81">
        <f t="shared" si="56"/>
        <v>0</v>
      </c>
      <c r="Z125" s="81">
        <f t="shared" si="47"/>
        <v>1</v>
      </c>
      <c r="AA125" s="81">
        <f t="shared" si="48"/>
        <v>1</v>
      </c>
      <c r="AB125" s="82">
        <f t="shared" si="76"/>
        <v>0</v>
      </c>
      <c r="AC125" s="11">
        <f t="shared" si="77"/>
        <v>0</v>
      </c>
      <c r="AD125" s="81">
        <f t="shared" si="78"/>
        <v>0</v>
      </c>
      <c r="AE125" s="11">
        <f t="shared" si="49"/>
        <v>0</v>
      </c>
      <c r="AF125" s="11">
        <f t="shared" si="50"/>
        <v>0</v>
      </c>
      <c r="AG125" s="11">
        <f t="shared" si="57"/>
        <v>0</v>
      </c>
      <c r="AH125" s="81">
        <f t="shared" si="71"/>
        <v>0</v>
      </c>
      <c r="AI125" s="90">
        <f t="shared" si="72"/>
        <v>0</v>
      </c>
      <c r="AJ125" s="82">
        <f t="shared" si="68"/>
        <v>0</v>
      </c>
      <c r="AK125" s="118">
        <f t="shared" si="58"/>
        <v>0</v>
      </c>
      <c r="AL125" s="118">
        <f t="shared" si="59"/>
        <v>0</v>
      </c>
      <c r="AM125" s="120">
        <f>AK125*InputData!U125</f>
        <v>0</v>
      </c>
      <c r="AN125" s="123">
        <f>AJ125*LifeTable!G125*InputData!V125*EXP(-InputData!$BT$5*(B125-InputData!$B$1))</f>
        <v>0</v>
      </c>
      <c r="AO125" s="1026">
        <f>C125*(1-Q125)*LifeTable!G125</f>
        <v>0</v>
      </c>
      <c r="AP125" s="1027">
        <f>R125*LifeTable!G125</f>
        <v>0</v>
      </c>
      <c r="AQ125" s="1026">
        <f>T125*(1-AH125)*LifeTable!P125</f>
        <v>0</v>
      </c>
      <c r="AR125" s="708">
        <f>AI125*LifeTable!P125</f>
        <v>0</v>
      </c>
      <c r="AS125" s="1028">
        <f>(AQ125-AO125)*EXP(-InputData!$BT$6*(B125-InputData!$B$1))</f>
        <v>0</v>
      </c>
      <c r="AT125" s="58">
        <f>(AR125-AP125)*EXP(-InputData!$BT$6*(B125-InputData!$B$1))</f>
        <v>0</v>
      </c>
      <c r="AU125">
        <v>19</v>
      </c>
    </row>
    <row r="126" spans="1:47">
      <c r="A126" t="s">
        <v>14</v>
      </c>
      <c r="B126">
        <f t="shared" si="60"/>
        <v>117</v>
      </c>
      <c r="C126" s="80">
        <f>InputData!S126*InputData!CA126</f>
        <v>0</v>
      </c>
      <c r="D126" s="81">
        <v>0</v>
      </c>
      <c r="E126" s="13">
        <f>InputData!T126*InputData!CF126</f>
        <v>0</v>
      </c>
      <c r="F126" s="90">
        <v>0</v>
      </c>
      <c r="G126" s="81">
        <f t="shared" si="36"/>
        <v>0</v>
      </c>
      <c r="H126" s="81">
        <f t="shared" si="53"/>
        <v>0</v>
      </c>
      <c r="I126" s="81">
        <f t="shared" si="37"/>
        <v>1</v>
      </c>
      <c r="J126" s="81">
        <f t="shared" si="38"/>
        <v>1</v>
      </c>
      <c r="K126" s="82">
        <f t="shared" si="73"/>
        <v>0</v>
      </c>
      <c r="L126" s="11">
        <f t="shared" si="74"/>
        <v>0</v>
      </c>
      <c r="M126" s="81">
        <f t="shared" si="75"/>
        <v>0</v>
      </c>
      <c r="N126" s="11">
        <f t="shared" si="39"/>
        <v>0</v>
      </c>
      <c r="O126" s="11">
        <f t="shared" si="40"/>
        <v>0</v>
      </c>
      <c r="P126" s="11">
        <f t="shared" si="54"/>
        <v>0</v>
      </c>
      <c r="Q126" s="81">
        <f t="shared" si="69"/>
        <v>0</v>
      </c>
      <c r="R126" s="90">
        <f t="shared" si="70"/>
        <v>0</v>
      </c>
      <c r="S126" s="499">
        <f>(Exposure!BJ127-1)*InputData!CH126+1</f>
        <v>1</v>
      </c>
      <c r="T126" s="89">
        <f t="shared" si="55"/>
        <v>0</v>
      </c>
      <c r="U126" s="10">
        <f t="shared" si="43"/>
        <v>0</v>
      </c>
      <c r="V126" s="10">
        <f t="shared" si="44"/>
        <v>0</v>
      </c>
      <c r="W126" s="91">
        <f t="shared" si="45"/>
        <v>0</v>
      </c>
      <c r="X126" s="81">
        <f t="shared" si="46"/>
        <v>0</v>
      </c>
      <c r="Y126" s="81">
        <f t="shared" si="56"/>
        <v>0</v>
      </c>
      <c r="Z126" s="81">
        <f t="shared" si="47"/>
        <v>1</v>
      </c>
      <c r="AA126" s="81">
        <f t="shared" si="48"/>
        <v>1</v>
      </c>
      <c r="AB126" s="82">
        <f t="shared" si="76"/>
        <v>0</v>
      </c>
      <c r="AC126" s="11">
        <f t="shared" si="77"/>
        <v>0</v>
      </c>
      <c r="AD126" s="81">
        <f t="shared" si="78"/>
        <v>0</v>
      </c>
      <c r="AE126" s="11">
        <f t="shared" si="49"/>
        <v>0</v>
      </c>
      <c r="AF126" s="11">
        <f t="shared" si="50"/>
        <v>0</v>
      </c>
      <c r="AG126" s="11">
        <f t="shared" si="57"/>
        <v>0</v>
      </c>
      <c r="AH126" s="81">
        <f t="shared" si="71"/>
        <v>0</v>
      </c>
      <c r="AI126" s="90">
        <f t="shared" si="72"/>
        <v>0</v>
      </c>
      <c r="AJ126" s="82">
        <f t="shared" si="68"/>
        <v>0</v>
      </c>
      <c r="AK126" s="118">
        <f t="shared" si="58"/>
        <v>0</v>
      </c>
      <c r="AL126" s="118">
        <f t="shared" si="59"/>
        <v>0</v>
      </c>
      <c r="AM126" s="120">
        <f>AK126*InputData!U126</f>
        <v>0</v>
      </c>
      <c r="AN126" s="123">
        <f>AJ126*LifeTable!G126*InputData!V126*EXP(-InputData!$BT$5*(B126-InputData!$B$1))</f>
        <v>0</v>
      </c>
      <c r="AO126" s="1026">
        <f>C126*(1-Q126)*LifeTable!G126</f>
        <v>0</v>
      </c>
      <c r="AP126" s="1027">
        <f>R126*LifeTable!G126</f>
        <v>0</v>
      </c>
      <c r="AQ126" s="1026">
        <f>T126*(1-AH126)*LifeTable!P126</f>
        <v>0</v>
      </c>
      <c r="AR126" s="708">
        <f>AI126*LifeTable!P126</f>
        <v>0</v>
      </c>
      <c r="AS126" s="1028">
        <f>(AQ126-AO126)*EXP(-InputData!$BT$6*(B126-InputData!$B$1))</f>
        <v>0</v>
      </c>
      <c r="AT126" s="58">
        <f>(AR126-AP126)*EXP(-InputData!$BT$6*(B126-InputData!$B$1))</f>
        <v>0</v>
      </c>
      <c r="AU126">
        <v>20</v>
      </c>
    </row>
    <row r="127" spans="1:47">
      <c r="A127" t="s">
        <v>14</v>
      </c>
      <c r="B127">
        <f t="shared" si="60"/>
        <v>118</v>
      </c>
      <c r="C127" s="80">
        <f>InputData!S127*InputData!CA127</f>
        <v>0</v>
      </c>
      <c r="D127" s="81">
        <v>0</v>
      </c>
      <c r="E127" s="13">
        <f>InputData!T127*InputData!CF127</f>
        <v>0</v>
      </c>
      <c r="F127" s="90">
        <v>0</v>
      </c>
      <c r="G127" s="81">
        <f t="shared" si="36"/>
        <v>0</v>
      </c>
      <c r="H127" s="81">
        <f t="shared" si="53"/>
        <v>0</v>
      </c>
      <c r="I127" s="81">
        <f t="shared" si="37"/>
        <v>1</v>
      </c>
      <c r="J127" s="81">
        <f t="shared" si="38"/>
        <v>1</v>
      </c>
      <c r="K127" s="82">
        <f t="shared" si="73"/>
        <v>0</v>
      </c>
      <c r="L127" s="11">
        <f t="shared" si="74"/>
        <v>0</v>
      </c>
      <c r="M127" s="81">
        <f t="shared" si="75"/>
        <v>0</v>
      </c>
      <c r="N127" s="11">
        <f t="shared" si="39"/>
        <v>0</v>
      </c>
      <c r="O127" s="11">
        <f t="shared" si="40"/>
        <v>0</v>
      </c>
      <c r="P127" s="11">
        <f t="shared" si="54"/>
        <v>0</v>
      </c>
      <c r="Q127" s="81">
        <f t="shared" si="69"/>
        <v>0</v>
      </c>
      <c r="R127" s="90">
        <f t="shared" si="70"/>
        <v>0</v>
      </c>
      <c r="S127" s="499">
        <f>(Exposure!BJ128-1)*InputData!CH127+1</f>
        <v>1</v>
      </c>
      <c r="T127" s="89">
        <f t="shared" si="55"/>
        <v>0</v>
      </c>
      <c r="U127" s="10">
        <f t="shared" si="43"/>
        <v>0</v>
      </c>
      <c r="V127" s="10">
        <f t="shared" si="44"/>
        <v>0</v>
      </c>
      <c r="W127" s="91">
        <f t="shared" si="45"/>
        <v>0</v>
      </c>
      <c r="X127" s="81">
        <f t="shared" si="46"/>
        <v>0</v>
      </c>
      <c r="Y127" s="81">
        <f t="shared" si="56"/>
        <v>0</v>
      </c>
      <c r="Z127" s="81">
        <f t="shared" si="47"/>
        <v>1</v>
      </c>
      <c r="AA127" s="81">
        <f t="shared" si="48"/>
        <v>1</v>
      </c>
      <c r="AB127" s="82">
        <f t="shared" si="76"/>
        <v>0</v>
      </c>
      <c r="AC127" s="11">
        <f t="shared" si="77"/>
        <v>0</v>
      </c>
      <c r="AD127" s="81">
        <f t="shared" si="78"/>
        <v>0</v>
      </c>
      <c r="AE127" s="11">
        <f t="shared" si="49"/>
        <v>0</v>
      </c>
      <c r="AF127" s="11">
        <f t="shared" si="50"/>
        <v>0</v>
      </c>
      <c r="AG127" s="11">
        <f t="shared" si="57"/>
        <v>0</v>
      </c>
      <c r="AH127" s="81">
        <f t="shared" si="71"/>
        <v>0</v>
      </c>
      <c r="AI127" s="90">
        <f t="shared" si="72"/>
        <v>0</v>
      </c>
      <c r="AJ127" s="82">
        <f t="shared" si="68"/>
        <v>0</v>
      </c>
      <c r="AK127" s="118">
        <f t="shared" si="58"/>
        <v>0</v>
      </c>
      <c r="AL127" s="118">
        <f t="shared" si="59"/>
        <v>0</v>
      </c>
      <c r="AM127" s="120">
        <f>AK127*InputData!U127</f>
        <v>0</v>
      </c>
      <c r="AN127" s="123">
        <f>AJ127*LifeTable!G127*InputData!V127*EXP(-InputData!$BT$5*(B127-InputData!$B$1))</f>
        <v>0</v>
      </c>
      <c r="AO127" s="1026">
        <f>C127*(1-Q127)*LifeTable!G127</f>
        <v>0</v>
      </c>
      <c r="AP127" s="1027">
        <f>R127*LifeTable!G127</f>
        <v>0</v>
      </c>
      <c r="AQ127" s="1026">
        <f>T127*(1-AH127)*LifeTable!P127</f>
        <v>0</v>
      </c>
      <c r="AR127" s="708">
        <f>AI127*LifeTable!P127</f>
        <v>0</v>
      </c>
      <c r="AS127" s="1028">
        <f>(AQ127-AO127)*EXP(-InputData!$BT$6*(B127-InputData!$B$1))</f>
        <v>0</v>
      </c>
      <c r="AT127" s="58">
        <f>(AR127-AP127)*EXP(-InputData!$BT$6*(B127-InputData!$B$1))</f>
        <v>0</v>
      </c>
      <c r="AU127">
        <v>21</v>
      </c>
    </row>
    <row r="128" spans="1:47">
      <c r="A128" t="s">
        <v>14</v>
      </c>
      <c r="B128">
        <f t="shared" si="60"/>
        <v>119</v>
      </c>
      <c r="C128" s="80">
        <f>InputData!S128*InputData!CA128</f>
        <v>0</v>
      </c>
      <c r="D128" s="81">
        <v>0</v>
      </c>
      <c r="E128" s="13">
        <f>InputData!T128*InputData!CF128</f>
        <v>0</v>
      </c>
      <c r="F128" s="90">
        <v>0</v>
      </c>
      <c r="G128" s="81">
        <f t="shared" si="36"/>
        <v>0</v>
      </c>
      <c r="H128" s="81">
        <f t="shared" si="53"/>
        <v>0</v>
      </c>
      <c r="I128" s="81">
        <f t="shared" si="37"/>
        <v>1</v>
      </c>
      <c r="J128" s="81">
        <f t="shared" si="38"/>
        <v>1</v>
      </c>
      <c r="K128" s="82">
        <f t="shared" si="73"/>
        <v>0</v>
      </c>
      <c r="L128" s="11">
        <f t="shared" si="74"/>
        <v>0</v>
      </c>
      <c r="M128" s="81">
        <f t="shared" si="75"/>
        <v>0</v>
      </c>
      <c r="N128" s="11">
        <f t="shared" si="39"/>
        <v>0</v>
      </c>
      <c r="O128" s="11">
        <f t="shared" si="40"/>
        <v>0</v>
      </c>
      <c r="P128" s="11">
        <f t="shared" si="54"/>
        <v>0</v>
      </c>
      <c r="Q128" s="81">
        <f t="shared" si="69"/>
        <v>0</v>
      </c>
      <c r="R128" s="90">
        <f t="shared" si="70"/>
        <v>0</v>
      </c>
      <c r="S128" s="499">
        <f>(Exposure!BJ129-1)*InputData!CH128+1</f>
        <v>1</v>
      </c>
      <c r="T128" s="89">
        <f t="shared" si="55"/>
        <v>0</v>
      </c>
      <c r="U128" s="10">
        <f t="shared" si="43"/>
        <v>0</v>
      </c>
      <c r="V128" s="10">
        <f t="shared" si="44"/>
        <v>0</v>
      </c>
      <c r="W128" s="91">
        <f t="shared" si="45"/>
        <v>0</v>
      </c>
      <c r="X128" s="81">
        <f t="shared" si="46"/>
        <v>0</v>
      </c>
      <c r="Y128" s="81">
        <f t="shared" si="56"/>
        <v>0</v>
      </c>
      <c r="Z128" s="81">
        <f t="shared" si="47"/>
        <v>1</v>
      </c>
      <c r="AA128" s="81">
        <f t="shared" si="48"/>
        <v>1</v>
      </c>
      <c r="AB128" s="82">
        <f t="shared" si="76"/>
        <v>0</v>
      </c>
      <c r="AC128" s="11">
        <f t="shared" si="77"/>
        <v>0</v>
      </c>
      <c r="AD128" s="81">
        <f t="shared" si="78"/>
        <v>0</v>
      </c>
      <c r="AE128" s="11">
        <f t="shared" si="49"/>
        <v>0</v>
      </c>
      <c r="AF128" s="11">
        <f t="shared" si="50"/>
        <v>0</v>
      </c>
      <c r="AG128" s="11">
        <f t="shared" si="57"/>
        <v>0</v>
      </c>
      <c r="AH128" s="81">
        <f t="shared" si="71"/>
        <v>0</v>
      </c>
      <c r="AI128" s="90">
        <f t="shared" si="72"/>
        <v>0</v>
      </c>
      <c r="AJ128" s="82">
        <f t="shared" si="68"/>
        <v>0</v>
      </c>
      <c r="AK128" s="118">
        <f t="shared" si="58"/>
        <v>0</v>
      </c>
      <c r="AL128" s="118">
        <f t="shared" si="59"/>
        <v>0</v>
      </c>
      <c r="AM128" s="120">
        <f>AK128*InputData!U128</f>
        <v>0</v>
      </c>
      <c r="AN128" s="123">
        <f>AJ128*LifeTable!G128*InputData!V128*EXP(-InputData!$BT$5*(B128-InputData!$B$1))</f>
        <v>0</v>
      </c>
      <c r="AO128" s="1026">
        <f>C128*(1-Q128)*LifeTable!G128</f>
        <v>0</v>
      </c>
      <c r="AP128" s="1027">
        <f>R128*LifeTable!G128</f>
        <v>0</v>
      </c>
      <c r="AQ128" s="1026">
        <f>T128*(1-AH128)*LifeTable!P128</f>
        <v>0</v>
      </c>
      <c r="AR128" s="708">
        <f>AI128*LifeTable!P128</f>
        <v>0</v>
      </c>
      <c r="AS128" s="1028">
        <f>(AQ128-AO128)*EXP(-InputData!$BT$6*(B128-InputData!$B$1))</f>
        <v>0</v>
      </c>
      <c r="AT128" s="58">
        <f>(AR128-AP128)*EXP(-InputData!$BT$6*(B128-InputData!$B$1))</f>
        <v>0</v>
      </c>
      <c r="AU128">
        <v>22</v>
      </c>
    </row>
    <row r="129" spans="1:47">
      <c r="A129" t="s">
        <v>14</v>
      </c>
      <c r="B129">
        <f t="shared" si="60"/>
        <v>120</v>
      </c>
      <c r="C129" s="80">
        <f>InputData!S129*InputData!CA129</f>
        <v>0</v>
      </c>
      <c r="D129" s="81">
        <v>0</v>
      </c>
      <c r="E129" s="13">
        <f>InputData!T129*InputData!CF129</f>
        <v>0</v>
      </c>
      <c r="F129" s="90">
        <v>0</v>
      </c>
      <c r="G129" s="81">
        <f t="shared" si="36"/>
        <v>0</v>
      </c>
      <c r="H129" s="81">
        <f t="shared" si="53"/>
        <v>0</v>
      </c>
      <c r="I129" s="81">
        <f t="shared" si="37"/>
        <v>1</v>
      </c>
      <c r="J129" s="81">
        <f t="shared" si="38"/>
        <v>1</v>
      </c>
      <c r="K129" s="82">
        <f t="shared" si="73"/>
        <v>0</v>
      </c>
      <c r="L129" s="11">
        <f t="shared" si="74"/>
        <v>0</v>
      </c>
      <c r="M129" s="81">
        <f t="shared" si="75"/>
        <v>0</v>
      </c>
      <c r="N129" s="11">
        <f t="shared" si="39"/>
        <v>0</v>
      </c>
      <c r="O129" s="11">
        <f t="shared" si="40"/>
        <v>0</v>
      </c>
      <c r="P129" s="11">
        <f t="shared" si="54"/>
        <v>0</v>
      </c>
      <c r="Q129" s="81">
        <f t="shared" si="69"/>
        <v>0</v>
      </c>
      <c r="R129" s="90">
        <f t="shared" si="70"/>
        <v>0</v>
      </c>
      <c r="S129" s="499">
        <f>(Exposure!BJ130-1)*InputData!CH129+1</f>
        <v>1</v>
      </c>
      <c r="T129" s="89">
        <f t="shared" si="55"/>
        <v>0</v>
      </c>
      <c r="U129" s="10">
        <f t="shared" si="43"/>
        <v>0</v>
      </c>
      <c r="V129" s="10">
        <f t="shared" si="44"/>
        <v>0</v>
      </c>
      <c r="W129" s="91">
        <f t="shared" si="45"/>
        <v>0</v>
      </c>
      <c r="X129" s="81">
        <f t="shared" si="46"/>
        <v>0</v>
      </c>
      <c r="Y129" s="81">
        <f t="shared" si="56"/>
        <v>0</v>
      </c>
      <c r="Z129" s="81">
        <f t="shared" si="47"/>
        <v>1</v>
      </c>
      <c r="AA129" s="81">
        <f t="shared" si="48"/>
        <v>1</v>
      </c>
      <c r="AB129" s="82">
        <f t="shared" si="76"/>
        <v>0</v>
      </c>
      <c r="AC129" s="11">
        <f t="shared" si="77"/>
        <v>0</v>
      </c>
      <c r="AD129" s="81">
        <f t="shared" si="78"/>
        <v>0</v>
      </c>
      <c r="AE129" s="11">
        <f t="shared" si="49"/>
        <v>0</v>
      </c>
      <c r="AF129" s="11">
        <f t="shared" si="50"/>
        <v>0</v>
      </c>
      <c r="AG129" s="11">
        <f t="shared" si="57"/>
        <v>0</v>
      </c>
      <c r="AH129" s="81">
        <f t="shared" si="71"/>
        <v>0</v>
      </c>
      <c r="AI129" s="90">
        <f t="shared" si="72"/>
        <v>0</v>
      </c>
      <c r="AJ129" s="82">
        <f t="shared" si="68"/>
        <v>0</v>
      </c>
      <c r="AK129" s="118">
        <f t="shared" si="58"/>
        <v>0</v>
      </c>
      <c r="AL129" s="118">
        <f t="shared" si="59"/>
        <v>0</v>
      </c>
      <c r="AM129" s="120">
        <f>AK129*InputData!U129</f>
        <v>0</v>
      </c>
      <c r="AN129" s="123">
        <f>AJ129*LifeTable!G129*InputData!V129*EXP(-InputData!$BT$5*(B129-InputData!$B$1))</f>
        <v>0</v>
      </c>
      <c r="AO129" s="1026">
        <f>C129*(1-Q129)*LifeTable!G129</f>
        <v>0</v>
      </c>
      <c r="AP129" s="1027">
        <f>R129*LifeTable!G129</f>
        <v>0</v>
      </c>
      <c r="AQ129" s="1026">
        <f>T129*(1-AH129)*LifeTable!P129</f>
        <v>0</v>
      </c>
      <c r="AR129" s="708">
        <f>AI129*LifeTable!P129</f>
        <v>0</v>
      </c>
      <c r="AS129" s="1028">
        <f>(AQ129-AO129)*EXP(-InputData!$BT$6*(B129-InputData!$B$1))</f>
        <v>0</v>
      </c>
      <c r="AT129" s="58">
        <f>(AR129-AP129)*EXP(-InputData!$BT$6*(B129-InputData!$B$1))</f>
        <v>0</v>
      </c>
      <c r="AU129">
        <v>23</v>
      </c>
    </row>
    <row r="130" spans="1:47">
      <c r="A130" t="s">
        <v>14</v>
      </c>
      <c r="B130">
        <f t="shared" si="60"/>
        <v>121</v>
      </c>
      <c r="C130" s="80">
        <f>InputData!S130*InputData!CA130</f>
        <v>0</v>
      </c>
      <c r="D130" s="81">
        <v>0</v>
      </c>
      <c r="E130" s="13">
        <f>InputData!T130*InputData!CF130</f>
        <v>0</v>
      </c>
      <c r="F130" s="90">
        <v>0</v>
      </c>
      <c r="G130" s="81">
        <f t="shared" si="36"/>
        <v>0</v>
      </c>
      <c r="H130" s="81">
        <f t="shared" si="53"/>
        <v>0</v>
      </c>
      <c r="I130" s="81">
        <f t="shared" si="37"/>
        <v>1</v>
      </c>
      <c r="J130" s="81">
        <f t="shared" si="38"/>
        <v>1</v>
      </c>
      <c r="K130" s="82">
        <f t="shared" si="73"/>
        <v>0</v>
      </c>
      <c r="L130" s="11">
        <f t="shared" si="74"/>
        <v>0</v>
      </c>
      <c r="M130" s="81">
        <f t="shared" si="75"/>
        <v>0</v>
      </c>
      <c r="N130" s="11">
        <f t="shared" si="39"/>
        <v>0</v>
      </c>
      <c r="O130" s="11">
        <f t="shared" si="40"/>
        <v>0</v>
      </c>
      <c r="P130" s="11">
        <f t="shared" si="54"/>
        <v>0</v>
      </c>
      <c r="Q130" s="81">
        <f t="shared" si="69"/>
        <v>0</v>
      </c>
      <c r="R130" s="90">
        <f t="shared" si="70"/>
        <v>0</v>
      </c>
      <c r="S130" s="499">
        <f>(Exposure!BJ131-1)*InputData!CH130+1</f>
        <v>1</v>
      </c>
      <c r="T130" s="89">
        <f t="shared" si="55"/>
        <v>0</v>
      </c>
      <c r="U130" s="10">
        <f t="shared" si="43"/>
        <v>0</v>
      </c>
      <c r="V130" s="10">
        <f t="shared" si="44"/>
        <v>0</v>
      </c>
      <c r="W130" s="91">
        <f t="shared" si="45"/>
        <v>0</v>
      </c>
      <c r="X130" s="81">
        <f t="shared" si="46"/>
        <v>0</v>
      </c>
      <c r="Y130" s="81">
        <f t="shared" si="56"/>
        <v>0</v>
      </c>
      <c r="Z130" s="81">
        <f t="shared" si="47"/>
        <v>1</v>
      </c>
      <c r="AA130" s="81">
        <f t="shared" si="48"/>
        <v>1</v>
      </c>
      <c r="AB130" s="82">
        <f t="shared" si="76"/>
        <v>0</v>
      </c>
      <c r="AC130" s="11">
        <f t="shared" si="77"/>
        <v>0</v>
      </c>
      <c r="AD130" s="81">
        <f t="shared" si="78"/>
        <v>0</v>
      </c>
      <c r="AE130" s="11">
        <f t="shared" si="49"/>
        <v>0</v>
      </c>
      <c r="AF130" s="11">
        <f t="shared" si="50"/>
        <v>0</v>
      </c>
      <c r="AG130" s="11">
        <f t="shared" si="57"/>
        <v>0</v>
      </c>
      <c r="AH130" s="81">
        <f t="shared" si="71"/>
        <v>0</v>
      </c>
      <c r="AI130" s="90">
        <f t="shared" si="72"/>
        <v>0</v>
      </c>
      <c r="AJ130" s="82">
        <f t="shared" si="68"/>
        <v>0</v>
      </c>
      <c r="AK130" s="118">
        <f t="shared" si="58"/>
        <v>0</v>
      </c>
      <c r="AL130" s="118">
        <f t="shared" si="59"/>
        <v>0</v>
      </c>
      <c r="AM130" s="120">
        <f>AK130*InputData!U130</f>
        <v>0</v>
      </c>
      <c r="AN130" s="123">
        <f>AJ130*LifeTable!G130*InputData!V130*EXP(-InputData!$BT$5*(B130-InputData!$B$1))</f>
        <v>0</v>
      </c>
      <c r="AO130" s="1026">
        <f>C130*(1-Q130)*LifeTable!G130</f>
        <v>0</v>
      </c>
      <c r="AP130" s="1027">
        <f>R130*LifeTable!G130</f>
        <v>0</v>
      </c>
      <c r="AQ130" s="1026">
        <f>T130*(1-AH130)*LifeTable!P130</f>
        <v>0</v>
      </c>
      <c r="AR130" s="708">
        <f>AI130*LifeTable!P130</f>
        <v>0</v>
      </c>
      <c r="AS130" s="1028">
        <f>(AQ130-AO130)*EXP(-InputData!$BT$6*(B130-InputData!$B$1))</f>
        <v>0</v>
      </c>
      <c r="AT130" s="58">
        <f>(AR130-AP130)*EXP(-InputData!$BT$6*(B130-InputData!$B$1))</f>
        <v>0</v>
      </c>
      <c r="AU130">
        <v>24</v>
      </c>
    </row>
    <row r="131" spans="1:47">
      <c r="A131" t="s">
        <v>14</v>
      </c>
      <c r="B131">
        <f t="shared" si="60"/>
        <v>122</v>
      </c>
      <c r="C131" s="80">
        <f>InputData!S131*InputData!CA131</f>
        <v>0</v>
      </c>
      <c r="D131" s="81">
        <v>0</v>
      </c>
      <c r="E131" s="13">
        <f>InputData!T131*InputData!CF131</f>
        <v>0</v>
      </c>
      <c r="F131" s="90">
        <v>0</v>
      </c>
      <c r="G131" s="81">
        <f t="shared" si="36"/>
        <v>0</v>
      </c>
      <c r="H131" s="81">
        <f t="shared" si="53"/>
        <v>0</v>
      </c>
      <c r="I131" s="81">
        <f t="shared" si="37"/>
        <v>1</v>
      </c>
      <c r="J131" s="81">
        <f t="shared" si="38"/>
        <v>1</v>
      </c>
      <c r="K131" s="82">
        <f t="shared" si="73"/>
        <v>0</v>
      </c>
      <c r="L131" s="11">
        <f t="shared" si="74"/>
        <v>0</v>
      </c>
      <c r="M131" s="81">
        <f t="shared" si="75"/>
        <v>0</v>
      </c>
      <c r="N131" s="11">
        <f t="shared" si="39"/>
        <v>0</v>
      </c>
      <c r="O131" s="11">
        <f t="shared" si="40"/>
        <v>0</v>
      </c>
      <c r="P131" s="11">
        <f t="shared" si="54"/>
        <v>0</v>
      </c>
      <c r="Q131" s="81">
        <f t="shared" si="69"/>
        <v>0</v>
      </c>
      <c r="R131" s="90">
        <f t="shared" si="70"/>
        <v>0</v>
      </c>
      <c r="S131" s="499">
        <f>(Exposure!BJ132-1)*InputData!CH131+1</f>
        <v>1</v>
      </c>
      <c r="T131" s="89">
        <f t="shared" si="55"/>
        <v>0</v>
      </c>
      <c r="U131" s="10">
        <f t="shared" si="43"/>
        <v>0</v>
      </c>
      <c r="V131" s="10">
        <f t="shared" si="44"/>
        <v>0</v>
      </c>
      <c r="W131" s="91">
        <f t="shared" si="45"/>
        <v>0</v>
      </c>
      <c r="X131" s="81">
        <f t="shared" si="46"/>
        <v>0</v>
      </c>
      <c r="Y131" s="81">
        <f t="shared" si="56"/>
        <v>0</v>
      </c>
      <c r="Z131" s="81">
        <f t="shared" si="47"/>
        <v>1</v>
      </c>
      <c r="AA131" s="81">
        <f t="shared" si="48"/>
        <v>1</v>
      </c>
      <c r="AB131" s="82">
        <f t="shared" si="76"/>
        <v>0</v>
      </c>
      <c r="AC131" s="11">
        <f t="shared" si="77"/>
        <v>0</v>
      </c>
      <c r="AD131" s="81">
        <f t="shared" si="78"/>
        <v>0</v>
      </c>
      <c r="AE131" s="11">
        <f t="shared" si="49"/>
        <v>0</v>
      </c>
      <c r="AF131" s="11">
        <f t="shared" si="50"/>
        <v>0</v>
      </c>
      <c r="AG131" s="11">
        <f t="shared" si="57"/>
        <v>0</v>
      </c>
      <c r="AH131" s="81">
        <f t="shared" si="71"/>
        <v>0</v>
      </c>
      <c r="AI131" s="90">
        <f t="shared" si="72"/>
        <v>0</v>
      </c>
      <c r="AJ131" s="82">
        <f t="shared" si="68"/>
        <v>0</v>
      </c>
      <c r="AK131" s="118">
        <f t="shared" si="58"/>
        <v>0</v>
      </c>
      <c r="AL131" s="118">
        <f t="shared" si="59"/>
        <v>0</v>
      </c>
      <c r="AM131" s="120">
        <f>AK131*InputData!U131</f>
        <v>0</v>
      </c>
      <c r="AN131" s="123">
        <f>AJ131*LifeTable!G131*InputData!V131*EXP(-InputData!$BT$5*(B131-InputData!$B$1))</f>
        <v>0</v>
      </c>
      <c r="AO131" s="1026">
        <f>C131*(1-Q131)*LifeTable!G131</f>
        <v>0</v>
      </c>
      <c r="AP131" s="1027">
        <f>R131*LifeTable!G131</f>
        <v>0</v>
      </c>
      <c r="AQ131" s="1026">
        <f>T131*(1-AH131)*LifeTable!P131</f>
        <v>0</v>
      </c>
      <c r="AR131" s="708">
        <f>AI131*LifeTable!P131</f>
        <v>0</v>
      </c>
      <c r="AS131" s="1028">
        <f>(AQ131-AO131)*EXP(-InputData!$BT$6*(B131-InputData!$B$1))</f>
        <v>0</v>
      </c>
      <c r="AT131" s="58">
        <f>(AR131-AP131)*EXP(-InputData!$BT$6*(B131-InputData!$B$1))</f>
        <v>0</v>
      </c>
      <c r="AU131">
        <v>25</v>
      </c>
    </row>
    <row r="132" spans="1:47">
      <c r="A132" t="s">
        <v>14</v>
      </c>
      <c r="B132">
        <f t="shared" si="60"/>
        <v>123</v>
      </c>
      <c r="C132" s="80">
        <f>InputData!S132*InputData!CA132</f>
        <v>0</v>
      </c>
      <c r="D132" s="81">
        <v>0</v>
      </c>
      <c r="E132" s="13">
        <f>InputData!T132*InputData!CF132</f>
        <v>0</v>
      </c>
      <c r="F132" s="90">
        <v>0</v>
      </c>
      <c r="G132" s="81">
        <f t="shared" si="36"/>
        <v>0</v>
      </c>
      <c r="H132" s="81">
        <f t="shared" si="53"/>
        <v>0</v>
      </c>
      <c r="I132" s="81">
        <f t="shared" si="37"/>
        <v>1</v>
      </c>
      <c r="J132" s="81">
        <f t="shared" si="38"/>
        <v>1</v>
      </c>
      <c r="K132" s="82">
        <f t="shared" si="73"/>
        <v>0</v>
      </c>
      <c r="L132" s="11">
        <f t="shared" si="74"/>
        <v>0</v>
      </c>
      <c r="M132" s="81">
        <f t="shared" si="75"/>
        <v>0</v>
      </c>
      <c r="N132" s="11">
        <f t="shared" si="39"/>
        <v>0</v>
      </c>
      <c r="O132" s="11">
        <f t="shared" si="40"/>
        <v>0</v>
      </c>
      <c r="P132" s="11">
        <f t="shared" si="54"/>
        <v>0</v>
      </c>
      <c r="Q132" s="81">
        <f t="shared" si="69"/>
        <v>0</v>
      </c>
      <c r="R132" s="90">
        <f t="shared" si="70"/>
        <v>0</v>
      </c>
      <c r="S132" s="499">
        <f>(Exposure!BJ133-1)*InputData!CH132+1</f>
        <v>1</v>
      </c>
      <c r="T132" s="89">
        <f t="shared" si="55"/>
        <v>0</v>
      </c>
      <c r="U132" s="10">
        <f t="shared" si="43"/>
        <v>0</v>
      </c>
      <c r="V132" s="10">
        <f t="shared" si="44"/>
        <v>0</v>
      </c>
      <c r="W132" s="91">
        <f t="shared" si="45"/>
        <v>0</v>
      </c>
      <c r="X132" s="81">
        <f t="shared" si="46"/>
        <v>0</v>
      </c>
      <c r="Y132" s="81">
        <f t="shared" si="56"/>
        <v>0</v>
      </c>
      <c r="Z132" s="81">
        <f t="shared" si="47"/>
        <v>1</v>
      </c>
      <c r="AA132" s="81">
        <f t="shared" si="48"/>
        <v>1</v>
      </c>
      <c r="AB132" s="82">
        <f t="shared" si="76"/>
        <v>0</v>
      </c>
      <c r="AC132" s="11">
        <f t="shared" si="77"/>
        <v>0</v>
      </c>
      <c r="AD132" s="81">
        <f t="shared" si="78"/>
        <v>0</v>
      </c>
      <c r="AE132" s="11">
        <f t="shared" si="49"/>
        <v>0</v>
      </c>
      <c r="AF132" s="11">
        <f t="shared" si="50"/>
        <v>0</v>
      </c>
      <c r="AG132" s="11">
        <f t="shared" si="57"/>
        <v>0</v>
      </c>
      <c r="AH132" s="81">
        <f t="shared" si="71"/>
        <v>0</v>
      </c>
      <c r="AI132" s="90">
        <f t="shared" si="72"/>
        <v>0</v>
      </c>
      <c r="AJ132" s="82">
        <f t="shared" si="68"/>
        <v>0</v>
      </c>
      <c r="AK132" s="118">
        <f t="shared" si="58"/>
        <v>0</v>
      </c>
      <c r="AL132" s="118">
        <f t="shared" si="59"/>
        <v>0</v>
      </c>
      <c r="AM132" s="120">
        <f>AK132*InputData!U132</f>
        <v>0</v>
      </c>
      <c r="AN132" s="123">
        <f>AJ132*LifeTable!G132*InputData!V132*EXP(-InputData!$BT$5*(B132-InputData!$B$1))</f>
        <v>0</v>
      </c>
      <c r="AO132" s="1026">
        <f>C132*(1-Q132)*LifeTable!G132</f>
        <v>0</v>
      </c>
      <c r="AP132" s="1027">
        <f>R132*LifeTable!G132</f>
        <v>0</v>
      </c>
      <c r="AQ132" s="1026">
        <f>T132*(1-AH132)*LifeTable!P132</f>
        <v>0</v>
      </c>
      <c r="AR132" s="708">
        <f>AI132*LifeTable!P132</f>
        <v>0</v>
      </c>
      <c r="AS132" s="1028">
        <f>(AQ132-AO132)*EXP(-InputData!$BT$6*(B132-InputData!$B$1))</f>
        <v>0</v>
      </c>
      <c r="AT132" s="58">
        <f>(AR132-AP132)*EXP(-InputData!$BT$6*(B132-InputData!$B$1))</f>
        <v>0</v>
      </c>
      <c r="AU132">
        <v>26</v>
      </c>
    </row>
    <row r="133" spans="1:47">
      <c r="A133" t="s">
        <v>14</v>
      </c>
      <c r="B133">
        <f t="shared" si="60"/>
        <v>124</v>
      </c>
      <c r="C133" s="80">
        <f>InputData!S133*InputData!CA133</f>
        <v>0</v>
      </c>
      <c r="D133" s="81">
        <v>0</v>
      </c>
      <c r="E133" s="13">
        <f>InputData!T133*InputData!CF133</f>
        <v>0</v>
      </c>
      <c r="F133" s="90">
        <v>0</v>
      </c>
      <c r="G133" s="81">
        <f t="shared" ref="G133:G196" si="79">C133+D133+E133</f>
        <v>0</v>
      </c>
      <c r="H133" s="81">
        <f t="shared" si="53"/>
        <v>0</v>
      </c>
      <c r="I133" s="81">
        <f t="shared" ref="I133:I196" si="80">EXP(-(G133+H133)/2)</f>
        <v>1</v>
      </c>
      <c r="J133" s="81">
        <f t="shared" ref="J133:J196" si="81">EXP(-(G133-H133)/2)</f>
        <v>1</v>
      </c>
      <c r="K133" s="82">
        <f t="shared" si="73"/>
        <v>0</v>
      </c>
      <c r="L133" s="11">
        <f t="shared" si="74"/>
        <v>0</v>
      </c>
      <c r="M133" s="81">
        <f t="shared" si="75"/>
        <v>0</v>
      </c>
      <c r="N133" s="11">
        <f t="shared" ref="N133:N196" si="82">SUM(K133:M133)</f>
        <v>0</v>
      </c>
      <c r="O133" s="11">
        <f t="shared" ref="O133:O196" si="83">K133+L133</f>
        <v>0</v>
      </c>
      <c r="P133" s="11">
        <f t="shared" si="54"/>
        <v>0</v>
      </c>
      <c r="Q133" s="81">
        <f t="shared" si="69"/>
        <v>0</v>
      </c>
      <c r="R133" s="90">
        <f t="shared" si="70"/>
        <v>0</v>
      </c>
      <c r="S133" s="499">
        <f>(Exposure!BJ134-1)*InputData!CH133+1</f>
        <v>1</v>
      </c>
      <c r="T133" s="89">
        <f t="shared" si="55"/>
        <v>0</v>
      </c>
      <c r="U133" s="10">
        <f t="shared" ref="U133:U196" si="84">D133</f>
        <v>0</v>
      </c>
      <c r="V133" s="10">
        <f t="shared" ref="V133:V196" si="85">E133</f>
        <v>0</v>
      </c>
      <c r="W133" s="91">
        <f t="shared" ref="W133:W196" si="86">F133</f>
        <v>0</v>
      </c>
      <c r="X133" s="81">
        <f t="shared" ref="X133:X196" si="87">T133+U133+V133</f>
        <v>0</v>
      </c>
      <c r="Y133" s="81">
        <f t="shared" si="56"/>
        <v>0</v>
      </c>
      <c r="Z133" s="81">
        <f t="shared" ref="Z133:Z196" si="88">EXP(-(X133+Y133)/2)</f>
        <v>1</v>
      </c>
      <c r="AA133" s="81">
        <f t="shared" ref="AA133:AA196" si="89">EXP(-(X133-Y133)/2)</f>
        <v>1</v>
      </c>
      <c r="AB133" s="82">
        <f t="shared" si="76"/>
        <v>0</v>
      </c>
      <c r="AC133" s="11">
        <f t="shared" si="77"/>
        <v>0</v>
      </c>
      <c r="AD133" s="81">
        <f t="shared" si="78"/>
        <v>0</v>
      </c>
      <c r="AE133" s="11">
        <f t="shared" ref="AE133:AE196" si="90">SUM(AB133:AD133)</f>
        <v>0</v>
      </c>
      <c r="AF133" s="11">
        <f t="shared" ref="AF133:AF196" si="91">AB133+AC133</f>
        <v>0</v>
      </c>
      <c r="AG133" s="11">
        <f t="shared" si="57"/>
        <v>0</v>
      </c>
      <c r="AH133" s="81">
        <f t="shared" si="71"/>
        <v>0</v>
      </c>
      <c r="AI133" s="90">
        <f t="shared" si="72"/>
        <v>0</v>
      </c>
      <c r="AJ133" s="82">
        <f t="shared" si="68"/>
        <v>0</v>
      </c>
      <c r="AK133" s="118">
        <f t="shared" si="58"/>
        <v>0</v>
      </c>
      <c r="AL133" s="118">
        <f t="shared" si="59"/>
        <v>0</v>
      </c>
      <c r="AM133" s="120">
        <f>AK133*InputData!U133</f>
        <v>0</v>
      </c>
      <c r="AN133" s="123">
        <f>AJ133*LifeTable!G133*InputData!V133*EXP(-InputData!$BT$5*(B133-InputData!$B$1))</f>
        <v>0</v>
      </c>
      <c r="AO133" s="1026">
        <f>C133*(1-Q133)*LifeTable!G133</f>
        <v>0</v>
      </c>
      <c r="AP133" s="1027">
        <f>R133*LifeTable!G133</f>
        <v>0</v>
      </c>
      <c r="AQ133" s="1026">
        <f>T133*(1-AH133)*LifeTable!P133</f>
        <v>0</v>
      </c>
      <c r="AR133" s="708">
        <f>AI133*LifeTable!P133</f>
        <v>0</v>
      </c>
      <c r="AS133" s="1028">
        <f>(AQ133-AO133)*EXP(-InputData!$BT$6*(B133-InputData!$B$1))</f>
        <v>0</v>
      </c>
      <c r="AT133" s="58">
        <f>(AR133-AP133)*EXP(-InputData!$BT$6*(B133-InputData!$B$1))</f>
        <v>0</v>
      </c>
      <c r="AU133">
        <v>27</v>
      </c>
    </row>
    <row r="134" spans="1:47">
      <c r="A134" t="s">
        <v>14</v>
      </c>
      <c r="B134">
        <f t="shared" si="60"/>
        <v>125</v>
      </c>
      <c r="C134" s="80">
        <f>InputData!S134*InputData!CA134</f>
        <v>0</v>
      </c>
      <c r="D134" s="81">
        <v>0</v>
      </c>
      <c r="E134" s="13">
        <f>InputData!T134*InputData!CF134</f>
        <v>0</v>
      </c>
      <c r="F134" s="90">
        <v>0</v>
      </c>
      <c r="G134" s="81">
        <f t="shared" si="79"/>
        <v>0</v>
      </c>
      <c r="H134" s="81">
        <f t="shared" ref="H134:H197" si="92">SQRT((C134-E134)*(C134-E134))</f>
        <v>0</v>
      </c>
      <c r="I134" s="81">
        <f t="shared" si="80"/>
        <v>1</v>
      </c>
      <c r="J134" s="81">
        <f t="shared" si="81"/>
        <v>1</v>
      </c>
      <c r="K134" s="82">
        <f t="shared" si="73"/>
        <v>0</v>
      </c>
      <c r="L134" s="11">
        <f t="shared" si="74"/>
        <v>0</v>
      </c>
      <c r="M134" s="81">
        <f t="shared" si="75"/>
        <v>0</v>
      </c>
      <c r="N134" s="11">
        <f t="shared" si="82"/>
        <v>0</v>
      </c>
      <c r="O134" s="11">
        <f t="shared" si="83"/>
        <v>0</v>
      </c>
      <c r="P134" s="11">
        <f t="shared" ref="P134:P197" si="93">IF($B134=100,0,IF(O134&lt;&gt;O135,AVERAGE(O134:O135),O134))</f>
        <v>0</v>
      </c>
      <c r="Q134" s="81">
        <f t="shared" si="69"/>
        <v>0</v>
      </c>
      <c r="R134" s="90">
        <f t="shared" si="70"/>
        <v>0</v>
      </c>
      <c r="S134" s="499">
        <f>(Exposure!BJ135-1)*InputData!CH134+1</f>
        <v>1</v>
      </c>
      <c r="T134" s="89">
        <f t="shared" ref="T134:T197" si="94">C134*S134</f>
        <v>0</v>
      </c>
      <c r="U134" s="10">
        <f t="shared" si="84"/>
        <v>0</v>
      </c>
      <c r="V134" s="10">
        <f t="shared" si="85"/>
        <v>0</v>
      </c>
      <c r="W134" s="91">
        <f t="shared" si="86"/>
        <v>0</v>
      </c>
      <c r="X134" s="81">
        <f t="shared" si="87"/>
        <v>0</v>
      </c>
      <c r="Y134" s="81">
        <f t="shared" ref="Y134:Y197" si="95">SQRT((T134-V134)*(T134-V134))</f>
        <v>0</v>
      </c>
      <c r="Z134" s="81">
        <f t="shared" si="88"/>
        <v>1</v>
      </c>
      <c r="AA134" s="81">
        <f t="shared" si="89"/>
        <v>1</v>
      </c>
      <c r="AB134" s="82">
        <f t="shared" si="76"/>
        <v>0</v>
      </c>
      <c r="AC134" s="11">
        <f t="shared" si="77"/>
        <v>0</v>
      </c>
      <c r="AD134" s="81">
        <f t="shared" si="78"/>
        <v>0</v>
      </c>
      <c r="AE134" s="11">
        <f t="shared" si="90"/>
        <v>0</v>
      </c>
      <c r="AF134" s="11">
        <f t="shared" si="91"/>
        <v>0</v>
      </c>
      <c r="AG134" s="11">
        <f t="shared" ref="AG134:AG197" si="96">IF($B134=100,0,IF(AF134&lt;&gt;AF135,AVERAGE(AF134:AF135),AF134))</f>
        <v>0</v>
      </c>
      <c r="AH134" s="81">
        <f t="shared" si="71"/>
        <v>0</v>
      </c>
      <c r="AI134" s="90">
        <f t="shared" si="72"/>
        <v>0</v>
      </c>
      <c r="AJ134" s="82">
        <f t="shared" si="68"/>
        <v>0</v>
      </c>
      <c r="AK134" s="118">
        <f t="shared" ref="AK134:AK197" si="97">AH134-Q134</f>
        <v>0</v>
      </c>
      <c r="AL134" s="118">
        <f t="shared" ref="AL134:AL197" si="98">AI134-R134</f>
        <v>0</v>
      </c>
      <c r="AM134" s="120">
        <f>AK134*InputData!U134</f>
        <v>0</v>
      </c>
      <c r="AN134" s="123">
        <f>AJ134*LifeTable!G134*InputData!V134*EXP(-InputData!$BT$5*(B134-InputData!$B$1))</f>
        <v>0</v>
      </c>
      <c r="AO134" s="1026">
        <f>C134*(1-Q134)*LifeTable!G134</f>
        <v>0</v>
      </c>
      <c r="AP134" s="1027">
        <f>R134*LifeTable!G134</f>
        <v>0</v>
      </c>
      <c r="AQ134" s="1026">
        <f>T134*(1-AH134)*LifeTable!P134</f>
        <v>0</v>
      </c>
      <c r="AR134" s="708">
        <f>AI134*LifeTable!P134</f>
        <v>0</v>
      </c>
      <c r="AS134" s="1028">
        <f>(AQ134-AO134)*EXP(-InputData!$BT$6*(B134-InputData!$B$1))</f>
        <v>0</v>
      </c>
      <c r="AT134" s="58">
        <f>(AR134-AP134)*EXP(-InputData!$BT$6*(B134-InputData!$B$1))</f>
        <v>0</v>
      </c>
      <c r="AU134">
        <v>28</v>
      </c>
    </row>
    <row r="135" spans="1:47">
      <c r="A135" t="s">
        <v>14</v>
      </c>
      <c r="B135">
        <f t="shared" ref="B135:B198" si="99">B134+1</f>
        <v>126</v>
      </c>
      <c r="C135" s="80">
        <f>InputData!S135*InputData!CA135</f>
        <v>0</v>
      </c>
      <c r="D135" s="81">
        <v>0</v>
      </c>
      <c r="E135" s="13">
        <f>InputData!T135*InputData!CF135</f>
        <v>0</v>
      </c>
      <c r="F135" s="90">
        <v>0</v>
      </c>
      <c r="G135" s="81">
        <f t="shared" si="79"/>
        <v>0</v>
      </c>
      <c r="H135" s="81">
        <f t="shared" si="92"/>
        <v>0</v>
      </c>
      <c r="I135" s="81">
        <f t="shared" si="80"/>
        <v>1</v>
      </c>
      <c r="J135" s="81">
        <f t="shared" si="81"/>
        <v>1</v>
      </c>
      <c r="K135" s="82">
        <f t="shared" si="73"/>
        <v>0</v>
      </c>
      <c r="L135" s="11">
        <f t="shared" si="74"/>
        <v>0</v>
      </c>
      <c r="M135" s="81">
        <f t="shared" si="75"/>
        <v>0</v>
      </c>
      <c r="N135" s="11">
        <f t="shared" si="82"/>
        <v>0</v>
      </c>
      <c r="O135" s="11">
        <f t="shared" si="83"/>
        <v>0</v>
      </c>
      <c r="P135" s="11">
        <f t="shared" si="93"/>
        <v>0</v>
      </c>
      <c r="Q135" s="81">
        <f t="shared" si="69"/>
        <v>0</v>
      </c>
      <c r="R135" s="90">
        <f t="shared" si="70"/>
        <v>0</v>
      </c>
      <c r="S135" s="499">
        <f>(Exposure!BJ136-1)*InputData!CH135+1</f>
        <v>1</v>
      </c>
      <c r="T135" s="89">
        <f t="shared" si="94"/>
        <v>0</v>
      </c>
      <c r="U135" s="10">
        <f t="shared" si="84"/>
        <v>0</v>
      </c>
      <c r="V135" s="10">
        <f t="shared" si="85"/>
        <v>0</v>
      </c>
      <c r="W135" s="91">
        <f t="shared" si="86"/>
        <v>0</v>
      </c>
      <c r="X135" s="81">
        <f t="shared" si="87"/>
        <v>0</v>
      </c>
      <c r="Y135" s="81">
        <f t="shared" si="95"/>
        <v>0</v>
      </c>
      <c r="Z135" s="81">
        <f t="shared" si="88"/>
        <v>1</v>
      </c>
      <c r="AA135" s="81">
        <f t="shared" si="89"/>
        <v>1</v>
      </c>
      <c r="AB135" s="82">
        <f t="shared" si="76"/>
        <v>0</v>
      </c>
      <c r="AC135" s="11">
        <f t="shared" si="77"/>
        <v>0</v>
      </c>
      <c r="AD135" s="81">
        <f t="shared" si="78"/>
        <v>0</v>
      </c>
      <c r="AE135" s="11">
        <f t="shared" si="90"/>
        <v>0</v>
      </c>
      <c r="AF135" s="11">
        <f t="shared" si="91"/>
        <v>0</v>
      </c>
      <c r="AG135" s="11">
        <f t="shared" si="96"/>
        <v>0</v>
      </c>
      <c r="AH135" s="81">
        <f t="shared" si="71"/>
        <v>0</v>
      </c>
      <c r="AI135" s="90">
        <f t="shared" si="72"/>
        <v>0</v>
      </c>
      <c r="AJ135" s="82">
        <f t="shared" si="68"/>
        <v>0</v>
      </c>
      <c r="AK135" s="118">
        <f t="shared" si="97"/>
        <v>0</v>
      </c>
      <c r="AL135" s="118">
        <f t="shared" si="98"/>
        <v>0</v>
      </c>
      <c r="AM135" s="120">
        <f>AK135*InputData!U135</f>
        <v>0</v>
      </c>
      <c r="AN135" s="123">
        <f>AJ135*LifeTable!G135*InputData!V135*EXP(-InputData!$BT$5*(B135-InputData!$B$1))</f>
        <v>0</v>
      </c>
      <c r="AO135" s="1026">
        <f>C135*(1-Q135)*LifeTable!G135</f>
        <v>0</v>
      </c>
      <c r="AP135" s="1027">
        <f>R135*LifeTable!G135</f>
        <v>0</v>
      </c>
      <c r="AQ135" s="1026">
        <f>T135*(1-AH135)*LifeTable!P135</f>
        <v>0</v>
      </c>
      <c r="AR135" s="708">
        <f>AI135*LifeTable!P135</f>
        <v>0</v>
      </c>
      <c r="AS135" s="1028">
        <f>(AQ135-AO135)*EXP(-InputData!$BT$6*(B135-InputData!$B$1))</f>
        <v>0</v>
      </c>
      <c r="AT135" s="58">
        <f>(AR135-AP135)*EXP(-InputData!$BT$6*(B135-InputData!$B$1))</f>
        <v>0</v>
      </c>
      <c r="AU135">
        <v>29</v>
      </c>
    </row>
    <row r="136" spans="1:47">
      <c r="A136" t="s">
        <v>14</v>
      </c>
      <c r="B136">
        <f t="shared" si="99"/>
        <v>127</v>
      </c>
      <c r="C136" s="80">
        <f>InputData!S136*InputData!CA136</f>
        <v>0</v>
      </c>
      <c r="D136" s="81">
        <v>0</v>
      </c>
      <c r="E136" s="13">
        <f>InputData!T136*InputData!CF136</f>
        <v>0</v>
      </c>
      <c r="F136" s="90">
        <v>0</v>
      </c>
      <c r="G136" s="81">
        <f t="shared" si="79"/>
        <v>0</v>
      </c>
      <c r="H136" s="81">
        <f t="shared" si="92"/>
        <v>0</v>
      </c>
      <c r="I136" s="81">
        <f t="shared" si="80"/>
        <v>1</v>
      </c>
      <c r="J136" s="81">
        <f t="shared" si="81"/>
        <v>1</v>
      </c>
      <c r="K136" s="82">
        <f t="shared" si="73"/>
        <v>0</v>
      </c>
      <c r="L136" s="11">
        <f t="shared" si="74"/>
        <v>0</v>
      </c>
      <c r="M136" s="81">
        <f t="shared" si="75"/>
        <v>0</v>
      </c>
      <c r="N136" s="11">
        <f t="shared" si="82"/>
        <v>0</v>
      </c>
      <c r="O136" s="11">
        <f t="shared" si="83"/>
        <v>0</v>
      </c>
      <c r="P136" s="11">
        <f t="shared" si="93"/>
        <v>0</v>
      </c>
      <c r="Q136" s="81">
        <f t="shared" si="69"/>
        <v>0</v>
      </c>
      <c r="R136" s="90">
        <f t="shared" si="70"/>
        <v>0</v>
      </c>
      <c r="S136" s="499">
        <f>(Exposure!BJ137-1)*InputData!CH136+1</f>
        <v>1</v>
      </c>
      <c r="T136" s="89">
        <f t="shared" si="94"/>
        <v>0</v>
      </c>
      <c r="U136" s="10">
        <f t="shared" si="84"/>
        <v>0</v>
      </c>
      <c r="V136" s="10">
        <f t="shared" si="85"/>
        <v>0</v>
      </c>
      <c r="W136" s="91">
        <f t="shared" si="86"/>
        <v>0</v>
      </c>
      <c r="X136" s="81">
        <f t="shared" si="87"/>
        <v>0</v>
      </c>
      <c r="Y136" s="81">
        <f t="shared" si="95"/>
        <v>0</v>
      </c>
      <c r="Z136" s="81">
        <f t="shared" si="88"/>
        <v>1</v>
      </c>
      <c r="AA136" s="81">
        <f t="shared" si="89"/>
        <v>1</v>
      </c>
      <c r="AB136" s="82">
        <f t="shared" si="76"/>
        <v>0</v>
      </c>
      <c r="AC136" s="11">
        <f t="shared" si="77"/>
        <v>0</v>
      </c>
      <c r="AD136" s="81">
        <f t="shared" si="78"/>
        <v>0</v>
      </c>
      <c r="AE136" s="11">
        <f t="shared" si="90"/>
        <v>0</v>
      </c>
      <c r="AF136" s="11">
        <f t="shared" si="91"/>
        <v>0</v>
      </c>
      <c r="AG136" s="11">
        <f t="shared" si="96"/>
        <v>0</v>
      </c>
      <c r="AH136" s="81">
        <f t="shared" si="71"/>
        <v>0</v>
      </c>
      <c r="AI136" s="90">
        <f t="shared" si="72"/>
        <v>0</v>
      </c>
      <c r="AJ136" s="82">
        <f t="shared" si="68"/>
        <v>0</v>
      </c>
      <c r="AK136" s="118">
        <f t="shared" si="97"/>
        <v>0</v>
      </c>
      <c r="AL136" s="118">
        <f t="shared" si="98"/>
        <v>0</v>
      </c>
      <c r="AM136" s="120">
        <f>AK136*InputData!U136</f>
        <v>0</v>
      </c>
      <c r="AN136" s="123">
        <f>AJ136*LifeTable!G136*InputData!V136*EXP(-InputData!$BT$5*(B136-InputData!$B$1))</f>
        <v>0</v>
      </c>
      <c r="AO136" s="1026">
        <f>C136*(1-Q136)*LifeTable!G136</f>
        <v>0</v>
      </c>
      <c r="AP136" s="1027">
        <f>R136*LifeTable!G136</f>
        <v>0</v>
      </c>
      <c r="AQ136" s="1026">
        <f>T136*(1-AH136)*LifeTable!P136</f>
        <v>0</v>
      </c>
      <c r="AR136" s="708">
        <f>AI136*LifeTable!P136</f>
        <v>0</v>
      </c>
      <c r="AS136" s="1028">
        <f>(AQ136-AO136)*EXP(-InputData!$BT$6*(B136-InputData!$B$1))</f>
        <v>0</v>
      </c>
      <c r="AT136" s="58">
        <f>(AR136-AP136)*EXP(-InputData!$BT$6*(B136-InputData!$B$1))</f>
        <v>0</v>
      </c>
      <c r="AU136">
        <v>30</v>
      </c>
    </row>
    <row r="137" spans="1:47">
      <c r="A137" t="s">
        <v>14</v>
      </c>
      <c r="B137">
        <f t="shared" si="99"/>
        <v>128</v>
      </c>
      <c r="C137" s="80">
        <f>InputData!S137*InputData!CA137</f>
        <v>0</v>
      </c>
      <c r="D137" s="81">
        <v>0</v>
      </c>
      <c r="E137" s="13">
        <f>InputData!T137*InputData!CF137</f>
        <v>0</v>
      </c>
      <c r="F137" s="90">
        <v>0</v>
      </c>
      <c r="G137" s="81">
        <f t="shared" si="79"/>
        <v>0</v>
      </c>
      <c r="H137" s="81">
        <f t="shared" si="92"/>
        <v>0</v>
      </c>
      <c r="I137" s="81">
        <f t="shared" si="80"/>
        <v>1</v>
      </c>
      <c r="J137" s="81">
        <f t="shared" si="81"/>
        <v>1</v>
      </c>
      <c r="K137" s="82">
        <f t="shared" si="73"/>
        <v>0</v>
      </c>
      <c r="L137" s="11">
        <f t="shared" si="74"/>
        <v>0</v>
      </c>
      <c r="M137" s="81">
        <f t="shared" si="75"/>
        <v>0</v>
      </c>
      <c r="N137" s="11">
        <f t="shared" si="82"/>
        <v>0</v>
      </c>
      <c r="O137" s="11">
        <f t="shared" si="83"/>
        <v>0</v>
      </c>
      <c r="P137" s="11">
        <f t="shared" si="93"/>
        <v>0</v>
      </c>
      <c r="Q137" s="81">
        <f t="shared" si="69"/>
        <v>0</v>
      </c>
      <c r="R137" s="90">
        <f t="shared" si="70"/>
        <v>0</v>
      </c>
      <c r="S137" s="499">
        <f>(Exposure!BJ138-1)*InputData!CH137+1</f>
        <v>1</v>
      </c>
      <c r="T137" s="89">
        <f t="shared" si="94"/>
        <v>0</v>
      </c>
      <c r="U137" s="10">
        <f t="shared" si="84"/>
        <v>0</v>
      </c>
      <c r="V137" s="10">
        <f t="shared" si="85"/>
        <v>0</v>
      </c>
      <c r="W137" s="91">
        <f t="shared" si="86"/>
        <v>0</v>
      </c>
      <c r="X137" s="81">
        <f t="shared" si="87"/>
        <v>0</v>
      </c>
      <c r="Y137" s="81">
        <f t="shared" si="95"/>
        <v>0</v>
      </c>
      <c r="Z137" s="81">
        <f t="shared" si="88"/>
        <v>1</v>
      </c>
      <c r="AA137" s="81">
        <f t="shared" si="89"/>
        <v>1</v>
      </c>
      <c r="AB137" s="82">
        <f t="shared" si="76"/>
        <v>0</v>
      </c>
      <c r="AC137" s="11">
        <f t="shared" si="77"/>
        <v>0</v>
      </c>
      <c r="AD137" s="81">
        <f t="shared" si="78"/>
        <v>0</v>
      </c>
      <c r="AE137" s="11">
        <f t="shared" si="90"/>
        <v>0</v>
      </c>
      <c r="AF137" s="11">
        <f t="shared" si="91"/>
        <v>0</v>
      </c>
      <c r="AG137" s="11">
        <f t="shared" si="96"/>
        <v>0</v>
      </c>
      <c r="AH137" s="81">
        <f t="shared" si="71"/>
        <v>0</v>
      </c>
      <c r="AI137" s="90">
        <f t="shared" si="72"/>
        <v>0</v>
      </c>
      <c r="AJ137" s="82">
        <f t="shared" si="68"/>
        <v>0</v>
      </c>
      <c r="AK137" s="118">
        <f t="shared" si="97"/>
        <v>0</v>
      </c>
      <c r="AL137" s="118">
        <f t="shared" si="98"/>
        <v>0</v>
      </c>
      <c r="AM137" s="120">
        <f>AK137*InputData!U137</f>
        <v>0</v>
      </c>
      <c r="AN137" s="123">
        <f>AJ137*LifeTable!G137*InputData!V137*EXP(-InputData!$BT$5*(B137-InputData!$B$1))</f>
        <v>0</v>
      </c>
      <c r="AO137" s="1026">
        <f>C137*(1-Q137)*LifeTable!G137</f>
        <v>0</v>
      </c>
      <c r="AP137" s="1027">
        <f>R137*LifeTable!G137</f>
        <v>0</v>
      </c>
      <c r="AQ137" s="1026">
        <f>T137*(1-AH137)*LifeTable!P137</f>
        <v>0</v>
      </c>
      <c r="AR137" s="708">
        <f>AI137*LifeTable!P137</f>
        <v>0</v>
      </c>
      <c r="AS137" s="1028">
        <f>(AQ137-AO137)*EXP(-InputData!$BT$6*(B137-InputData!$B$1))</f>
        <v>0</v>
      </c>
      <c r="AT137" s="58">
        <f>(AR137-AP137)*EXP(-InputData!$BT$6*(B137-InputData!$B$1))</f>
        <v>0</v>
      </c>
      <c r="AU137">
        <v>31</v>
      </c>
    </row>
    <row r="138" spans="1:47">
      <c r="A138" t="s">
        <v>14</v>
      </c>
      <c r="B138">
        <f t="shared" si="99"/>
        <v>129</v>
      </c>
      <c r="C138" s="80">
        <f>InputData!S138*InputData!CA138</f>
        <v>0</v>
      </c>
      <c r="D138" s="81">
        <v>0</v>
      </c>
      <c r="E138" s="13">
        <f>InputData!T138*InputData!CF138</f>
        <v>0</v>
      </c>
      <c r="F138" s="90">
        <v>0</v>
      </c>
      <c r="G138" s="81">
        <f t="shared" si="79"/>
        <v>0</v>
      </c>
      <c r="H138" s="81">
        <f t="shared" si="92"/>
        <v>0</v>
      </c>
      <c r="I138" s="81">
        <f t="shared" si="80"/>
        <v>1</v>
      </c>
      <c r="J138" s="81">
        <f t="shared" si="81"/>
        <v>1</v>
      </c>
      <c r="K138" s="82">
        <f t="shared" si="73"/>
        <v>0</v>
      </c>
      <c r="L138" s="11">
        <f t="shared" si="74"/>
        <v>0</v>
      </c>
      <c r="M138" s="81">
        <f t="shared" si="75"/>
        <v>0</v>
      </c>
      <c r="N138" s="11">
        <f t="shared" si="82"/>
        <v>0</v>
      </c>
      <c r="O138" s="11">
        <f t="shared" si="83"/>
        <v>0</v>
      </c>
      <c r="P138" s="11">
        <f t="shared" si="93"/>
        <v>0</v>
      </c>
      <c r="Q138" s="81">
        <f t="shared" ref="Q138:Q169" si="100">IF(ISERROR(0.5*(L138+L139)/P138),0,0.5*(L138+L139)/P138)</f>
        <v>0</v>
      </c>
      <c r="R138" s="90">
        <f t="shared" ref="R138:R169" si="101">IF(ISERROR((M139-M138)/P138),0,(M139-M138)/P138)</f>
        <v>0</v>
      </c>
      <c r="S138" s="499">
        <f>(Exposure!BJ139-1)*InputData!CH138+1</f>
        <v>1</v>
      </c>
      <c r="T138" s="89">
        <f t="shared" si="94"/>
        <v>0</v>
      </c>
      <c r="U138" s="10">
        <f t="shared" si="84"/>
        <v>0</v>
      </c>
      <c r="V138" s="10">
        <f t="shared" si="85"/>
        <v>0</v>
      </c>
      <c r="W138" s="91">
        <f t="shared" si="86"/>
        <v>0</v>
      </c>
      <c r="X138" s="81">
        <f t="shared" si="87"/>
        <v>0</v>
      </c>
      <c r="Y138" s="81">
        <f t="shared" si="95"/>
        <v>0</v>
      </c>
      <c r="Z138" s="81">
        <f t="shared" si="88"/>
        <v>1</v>
      </c>
      <c r="AA138" s="81">
        <f t="shared" si="89"/>
        <v>1</v>
      </c>
      <c r="AB138" s="82">
        <f t="shared" si="76"/>
        <v>0</v>
      </c>
      <c r="AC138" s="11">
        <f t="shared" si="77"/>
        <v>0</v>
      </c>
      <c r="AD138" s="81">
        <f t="shared" si="78"/>
        <v>0</v>
      </c>
      <c r="AE138" s="11">
        <f t="shared" si="90"/>
        <v>0</v>
      </c>
      <c r="AF138" s="11">
        <f t="shared" si="91"/>
        <v>0</v>
      </c>
      <c r="AG138" s="11">
        <f t="shared" si="96"/>
        <v>0</v>
      </c>
      <c r="AH138" s="81">
        <f t="shared" ref="AH138:AH169" si="102">IF(ISERROR(0.5*(AC138+AC139)/AG138),0,0.5*(AC138+AC139)/AG138)</f>
        <v>0</v>
      </c>
      <c r="AI138" s="90">
        <f t="shared" ref="AI138:AI169" si="103">IF(ISERROR((AD139-AD138)/AG138),0,(AD139-AD138)/AG138)</f>
        <v>0</v>
      </c>
      <c r="AJ138" s="82">
        <f t="shared" si="68"/>
        <v>0</v>
      </c>
      <c r="AK138" s="118">
        <f t="shared" si="97"/>
        <v>0</v>
      </c>
      <c r="AL138" s="118">
        <f t="shared" si="98"/>
        <v>0</v>
      </c>
      <c r="AM138" s="120">
        <f>AK138*InputData!U138</f>
        <v>0</v>
      </c>
      <c r="AN138" s="123">
        <f>AJ138*LifeTable!G138*InputData!V138*EXP(-InputData!$BT$5*(B138-InputData!$B$1))</f>
        <v>0</v>
      </c>
      <c r="AO138" s="1026">
        <f>C138*(1-Q138)*LifeTable!G138</f>
        <v>0</v>
      </c>
      <c r="AP138" s="1027">
        <f>R138*LifeTable!G138</f>
        <v>0</v>
      </c>
      <c r="AQ138" s="1026">
        <f>T138*(1-AH138)*LifeTable!P138</f>
        <v>0</v>
      </c>
      <c r="AR138" s="708">
        <f>AI138*LifeTable!P138</f>
        <v>0</v>
      </c>
      <c r="AS138" s="1028">
        <f>(AQ138-AO138)*EXP(-InputData!$BT$6*(B138-InputData!$B$1))</f>
        <v>0</v>
      </c>
      <c r="AT138" s="58">
        <f>(AR138-AP138)*EXP(-InputData!$BT$6*(B138-InputData!$B$1))</f>
        <v>0</v>
      </c>
      <c r="AU138">
        <v>32</v>
      </c>
    </row>
    <row r="139" spans="1:47">
      <c r="A139" t="s">
        <v>14</v>
      </c>
      <c r="B139">
        <f t="shared" si="99"/>
        <v>130</v>
      </c>
      <c r="C139" s="80">
        <f>InputData!S139*InputData!CA139</f>
        <v>0</v>
      </c>
      <c r="D139" s="81">
        <v>0</v>
      </c>
      <c r="E139" s="13">
        <f>InputData!T139*InputData!CF139</f>
        <v>0</v>
      </c>
      <c r="F139" s="90">
        <v>0</v>
      </c>
      <c r="G139" s="81">
        <f t="shared" si="79"/>
        <v>0</v>
      </c>
      <c r="H139" s="81">
        <f t="shared" si="92"/>
        <v>0</v>
      </c>
      <c r="I139" s="81">
        <f t="shared" si="80"/>
        <v>1</v>
      </c>
      <c r="J139" s="81">
        <f t="shared" si="81"/>
        <v>1</v>
      </c>
      <c r="K139" s="82">
        <f t="shared" si="73"/>
        <v>0</v>
      </c>
      <c r="L139" s="11">
        <f t="shared" si="74"/>
        <v>0</v>
      </c>
      <c r="M139" s="81">
        <f t="shared" si="75"/>
        <v>0</v>
      </c>
      <c r="N139" s="11">
        <f t="shared" si="82"/>
        <v>0</v>
      </c>
      <c r="O139" s="11">
        <f t="shared" si="83"/>
        <v>0</v>
      </c>
      <c r="P139" s="11">
        <f t="shared" si="93"/>
        <v>0</v>
      </c>
      <c r="Q139" s="81">
        <f t="shared" si="100"/>
        <v>0</v>
      </c>
      <c r="R139" s="90">
        <f t="shared" si="101"/>
        <v>0</v>
      </c>
      <c r="S139" s="499">
        <f>(Exposure!BJ140-1)*InputData!CH139+1</f>
        <v>1</v>
      </c>
      <c r="T139" s="89">
        <f t="shared" si="94"/>
        <v>0</v>
      </c>
      <c r="U139" s="10">
        <f t="shared" si="84"/>
        <v>0</v>
      </c>
      <c r="V139" s="10">
        <f t="shared" si="85"/>
        <v>0</v>
      </c>
      <c r="W139" s="91">
        <f t="shared" si="86"/>
        <v>0</v>
      </c>
      <c r="X139" s="81">
        <f t="shared" si="87"/>
        <v>0</v>
      </c>
      <c r="Y139" s="81">
        <f t="shared" si="95"/>
        <v>0</v>
      </c>
      <c r="Z139" s="81">
        <f t="shared" si="88"/>
        <v>1</v>
      </c>
      <c r="AA139" s="81">
        <f t="shared" si="89"/>
        <v>1</v>
      </c>
      <c r="AB139" s="82">
        <f t="shared" si="76"/>
        <v>0</v>
      </c>
      <c r="AC139" s="11">
        <f t="shared" si="77"/>
        <v>0</v>
      </c>
      <c r="AD139" s="81">
        <f t="shared" si="78"/>
        <v>0</v>
      </c>
      <c r="AE139" s="11">
        <f t="shared" si="90"/>
        <v>0</v>
      </c>
      <c r="AF139" s="11">
        <f t="shared" si="91"/>
        <v>0</v>
      </c>
      <c r="AG139" s="11">
        <f t="shared" si="96"/>
        <v>0</v>
      </c>
      <c r="AH139" s="81">
        <f t="shared" si="102"/>
        <v>0</v>
      </c>
      <c r="AI139" s="90">
        <f t="shared" si="103"/>
        <v>0</v>
      </c>
      <c r="AJ139" s="82">
        <f t="shared" si="68"/>
        <v>0</v>
      </c>
      <c r="AK139" s="118">
        <f t="shared" si="97"/>
        <v>0</v>
      </c>
      <c r="AL139" s="118">
        <f t="shared" si="98"/>
        <v>0</v>
      </c>
      <c r="AM139" s="120">
        <f>AK139*InputData!U139</f>
        <v>0</v>
      </c>
      <c r="AN139" s="123">
        <f>AJ139*LifeTable!G139*InputData!V139*EXP(-InputData!$BT$5*(B139-InputData!$B$1))</f>
        <v>0</v>
      </c>
      <c r="AO139" s="1026">
        <f>C139*(1-Q139)*LifeTable!G139</f>
        <v>0</v>
      </c>
      <c r="AP139" s="1027">
        <f>R139*LifeTable!G139</f>
        <v>0</v>
      </c>
      <c r="AQ139" s="1026">
        <f>T139*(1-AH139)*LifeTable!P139</f>
        <v>0</v>
      </c>
      <c r="AR139" s="708">
        <f>AI139*LifeTable!P139</f>
        <v>0</v>
      </c>
      <c r="AS139" s="1028">
        <f>(AQ139-AO139)*EXP(-InputData!$BT$6*(B139-InputData!$B$1))</f>
        <v>0</v>
      </c>
      <c r="AT139" s="58">
        <f>(AR139-AP139)*EXP(-InputData!$BT$6*(B139-InputData!$B$1))</f>
        <v>0</v>
      </c>
      <c r="AU139">
        <v>33</v>
      </c>
    </row>
    <row r="140" spans="1:47">
      <c r="A140" t="s">
        <v>14</v>
      </c>
      <c r="B140">
        <f t="shared" si="99"/>
        <v>131</v>
      </c>
      <c r="C140" s="80">
        <f>InputData!S140*InputData!CA140</f>
        <v>0</v>
      </c>
      <c r="D140" s="81">
        <v>0</v>
      </c>
      <c r="E140" s="13">
        <f>InputData!T140*InputData!CF140</f>
        <v>0</v>
      </c>
      <c r="F140" s="90">
        <v>0</v>
      </c>
      <c r="G140" s="81">
        <f t="shared" si="79"/>
        <v>0</v>
      </c>
      <c r="H140" s="81">
        <f t="shared" si="92"/>
        <v>0</v>
      </c>
      <c r="I140" s="81">
        <f t="shared" si="80"/>
        <v>1</v>
      </c>
      <c r="J140" s="81">
        <f t="shared" si="81"/>
        <v>1</v>
      </c>
      <c r="K140" s="82">
        <f t="shared" si="73"/>
        <v>0</v>
      </c>
      <c r="L140" s="11">
        <f t="shared" si="74"/>
        <v>0</v>
      </c>
      <c r="M140" s="81">
        <f t="shared" si="75"/>
        <v>0</v>
      </c>
      <c r="N140" s="11">
        <f t="shared" si="82"/>
        <v>0</v>
      </c>
      <c r="O140" s="11">
        <f t="shared" si="83"/>
        <v>0</v>
      </c>
      <c r="P140" s="11">
        <f t="shared" si="93"/>
        <v>0</v>
      </c>
      <c r="Q140" s="81">
        <f t="shared" si="100"/>
        <v>0</v>
      </c>
      <c r="R140" s="90">
        <f t="shared" si="101"/>
        <v>0</v>
      </c>
      <c r="S140" s="499">
        <f>(Exposure!BJ141-1)*InputData!CH140+1</f>
        <v>1</v>
      </c>
      <c r="T140" s="89">
        <f t="shared" si="94"/>
        <v>0</v>
      </c>
      <c r="U140" s="10">
        <f t="shared" si="84"/>
        <v>0</v>
      </c>
      <c r="V140" s="10">
        <f t="shared" si="85"/>
        <v>0</v>
      </c>
      <c r="W140" s="91">
        <f t="shared" si="86"/>
        <v>0</v>
      </c>
      <c r="X140" s="81">
        <f t="shared" si="87"/>
        <v>0</v>
      </c>
      <c r="Y140" s="81">
        <f t="shared" si="95"/>
        <v>0</v>
      </c>
      <c r="Z140" s="81">
        <f t="shared" si="88"/>
        <v>1</v>
      </c>
      <c r="AA140" s="81">
        <f t="shared" si="89"/>
        <v>1</v>
      </c>
      <c r="AB140" s="82">
        <f t="shared" si="76"/>
        <v>0</v>
      </c>
      <c r="AC140" s="11">
        <f t="shared" si="77"/>
        <v>0</v>
      </c>
      <c r="AD140" s="81">
        <f t="shared" si="78"/>
        <v>0</v>
      </c>
      <c r="AE140" s="11">
        <f t="shared" si="90"/>
        <v>0</v>
      </c>
      <c r="AF140" s="11">
        <f t="shared" si="91"/>
        <v>0</v>
      </c>
      <c r="AG140" s="11">
        <f t="shared" si="96"/>
        <v>0</v>
      </c>
      <c r="AH140" s="81">
        <f t="shared" si="102"/>
        <v>0</v>
      </c>
      <c r="AI140" s="90">
        <f t="shared" si="103"/>
        <v>0</v>
      </c>
      <c r="AJ140" s="82">
        <f t="shared" si="68"/>
        <v>0</v>
      </c>
      <c r="AK140" s="118">
        <f t="shared" si="97"/>
        <v>0</v>
      </c>
      <c r="AL140" s="118">
        <f t="shared" si="98"/>
        <v>0</v>
      </c>
      <c r="AM140" s="120">
        <f>AK140*InputData!U140</f>
        <v>0</v>
      </c>
      <c r="AN140" s="123">
        <f>AJ140*LifeTable!G140*InputData!V140*EXP(-InputData!$BT$5*(B140-InputData!$B$1))</f>
        <v>0</v>
      </c>
      <c r="AO140" s="1026">
        <f>C140*(1-Q140)*LifeTable!G140</f>
        <v>0</v>
      </c>
      <c r="AP140" s="1027">
        <f>R140*LifeTable!G140</f>
        <v>0</v>
      </c>
      <c r="AQ140" s="1026">
        <f>T140*(1-AH140)*LifeTable!P140</f>
        <v>0</v>
      </c>
      <c r="AR140" s="708">
        <f>AI140*LifeTable!P140</f>
        <v>0</v>
      </c>
      <c r="AS140" s="1028">
        <f>(AQ140-AO140)*EXP(-InputData!$BT$6*(B140-InputData!$B$1))</f>
        <v>0</v>
      </c>
      <c r="AT140" s="58">
        <f>(AR140-AP140)*EXP(-InputData!$BT$6*(B140-InputData!$B$1))</f>
        <v>0</v>
      </c>
      <c r="AU140">
        <v>34</v>
      </c>
    </row>
    <row r="141" spans="1:47">
      <c r="A141" t="s">
        <v>14</v>
      </c>
      <c r="B141">
        <f t="shared" si="99"/>
        <v>132</v>
      </c>
      <c r="C141" s="80">
        <f>InputData!S141*InputData!CA141</f>
        <v>0</v>
      </c>
      <c r="D141" s="81">
        <v>0</v>
      </c>
      <c r="E141" s="13">
        <f>InputData!T141*InputData!CF141</f>
        <v>0</v>
      </c>
      <c r="F141" s="90">
        <v>0</v>
      </c>
      <c r="G141" s="81">
        <f t="shared" si="79"/>
        <v>0</v>
      </c>
      <c r="H141" s="81">
        <f t="shared" si="92"/>
        <v>0</v>
      </c>
      <c r="I141" s="81">
        <f t="shared" si="80"/>
        <v>1</v>
      </c>
      <c r="J141" s="81">
        <f t="shared" si="81"/>
        <v>1</v>
      </c>
      <c r="K141" s="82">
        <f t="shared" si="73"/>
        <v>0</v>
      </c>
      <c r="L141" s="11">
        <f t="shared" si="74"/>
        <v>0</v>
      </c>
      <c r="M141" s="81">
        <f t="shared" si="75"/>
        <v>0</v>
      </c>
      <c r="N141" s="11">
        <f t="shared" si="82"/>
        <v>0</v>
      </c>
      <c r="O141" s="11">
        <f t="shared" si="83"/>
        <v>0</v>
      </c>
      <c r="P141" s="11">
        <f t="shared" si="93"/>
        <v>0</v>
      </c>
      <c r="Q141" s="81">
        <f t="shared" si="100"/>
        <v>0</v>
      </c>
      <c r="R141" s="90">
        <f t="shared" si="101"/>
        <v>0</v>
      </c>
      <c r="S141" s="499">
        <f>(Exposure!BJ142-1)*InputData!CH141+1</f>
        <v>1</v>
      </c>
      <c r="T141" s="89">
        <f t="shared" si="94"/>
        <v>0</v>
      </c>
      <c r="U141" s="10">
        <f t="shared" si="84"/>
        <v>0</v>
      </c>
      <c r="V141" s="10">
        <f t="shared" si="85"/>
        <v>0</v>
      </c>
      <c r="W141" s="91">
        <f t="shared" si="86"/>
        <v>0</v>
      </c>
      <c r="X141" s="81">
        <f t="shared" si="87"/>
        <v>0</v>
      </c>
      <c r="Y141" s="81">
        <f t="shared" si="95"/>
        <v>0</v>
      </c>
      <c r="Z141" s="81">
        <f t="shared" si="88"/>
        <v>1</v>
      </c>
      <c r="AA141" s="81">
        <f t="shared" si="89"/>
        <v>1</v>
      </c>
      <c r="AB141" s="82">
        <f t="shared" si="76"/>
        <v>0</v>
      </c>
      <c r="AC141" s="11">
        <f t="shared" si="77"/>
        <v>0</v>
      </c>
      <c r="AD141" s="81">
        <f t="shared" si="78"/>
        <v>0</v>
      </c>
      <c r="AE141" s="11">
        <f t="shared" si="90"/>
        <v>0</v>
      </c>
      <c r="AF141" s="11">
        <f t="shared" si="91"/>
        <v>0</v>
      </c>
      <c r="AG141" s="11">
        <f t="shared" si="96"/>
        <v>0</v>
      </c>
      <c r="AH141" s="81">
        <f t="shared" si="102"/>
        <v>0</v>
      </c>
      <c r="AI141" s="90">
        <f t="shared" si="103"/>
        <v>0</v>
      </c>
      <c r="AJ141" s="82">
        <f t="shared" si="68"/>
        <v>0</v>
      </c>
      <c r="AK141" s="118">
        <f t="shared" si="97"/>
        <v>0</v>
      </c>
      <c r="AL141" s="118">
        <f t="shared" si="98"/>
        <v>0</v>
      </c>
      <c r="AM141" s="120">
        <f>AK141*InputData!U141</f>
        <v>0</v>
      </c>
      <c r="AN141" s="123">
        <f>AJ141*LifeTable!G141*InputData!V141*EXP(-InputData!$BT$5*(B141-InputData!$B$1))</f>
        <v>0</v>
      </c>
      <c r="AO141" s="1026">
        <f>C141*(1-Q141)*LifeTable!G141</f>
        <v>0</v>
      </c>
      <c r="AP141" s="1027">
        <f>R141*LifeTable!G141</f>
        <v>0</v>
      </c>
      <c r="AQ141" s="1026">
        <f>T141*(1-AH141)*LifeTable!P141</f>
        <v>0</v>
      </c>
      <c r="AR141" s="708">
        <f>AI141*LifeTable!P141</f>
        <v>0</v>
      </c>
      <c r="AS141" s="1028">
        <f>(AQ141-AO141)*EXP(-InputData!$BT$6*(B141-InputData!$B$1))</f>
        <v>0</v>
      </c>
      <c r="AT141" s="58">
        <f>(AR141-AP141)*EXP(-InputData!$BT$6*(B141-InputData!$B$1))</f>
        <v>0</v>
      </c>
      <c r="AU141">
        <v>35</v>
      </c>
    </row>
    <row r="142" spans="1:47">
      <c r="A142" t="s">
        <v>14</v>
      </c>
      <c r="B142">
        <f t="shared" si="99"/>
        <v>133</v>
      </c>
      <c r="C142" s="80">
        <f>InputData!S142*InputData!CA142</f>
        <v>0</v>
      </c>
      <c r="D142" s="81">
        <v>0</v>
      </c>
      <c r="E142" s="13">
        <f>InputData!T142*InputData!CF142</f>
        <v>0</v>
      </c>
      <c r="F142" s="90">
        <v>0</v>
      </c>
      <c r="G142" s="81">
        <f t="shared" si="79"/>
        <v>0</v>
      </c>
      <c r="H142" s="81">
        <f t="shared" si="92"/>
        <v>0</v>
      </c>
      <c r="I142" s="81">
        <f t="shared" si="80"/>
        <v>1</v>
      </c>
      <c r="J142" s="81">
        <f t="shared" si="81"/>
        <v>1</v>
      </c>
      <c r="K142" s="82">
        <f t="shared" si="73"/>
        <v>0</v>
      </c>
      <c r="L142" s="11">
        <f t="shared" si="74"/>
        <v>0</v>
      </c>
      <c r="M142" s="81">
        <f t="shared" si="75"/>
        <v>0</v>
      </c>
      <c r="N142" s="11">
        <f t="shared" si="82"/>
        <v>0</v>
      </c>
      <c r="O142" s="11">
        <f t="shared" si="83"/>
        <v>0</v>
      </c>
      <c r="P142" s="11">
        <f t="shared" si="93"/>
        <v>0</v>
      </c>
      <c r="Q142" s="81">
        <f t="shared" si="100"/>
        <v>0</v>
      </c>
      <c r="R142" s="90">
        <f t="shared" si="101"/>
        <v>0</v>
      </c>
      <c r="S142" s="499">
        <f>(Exposure!BJ143-1)*InputData!CH142+1</f>
        <v>1</v>
      </c>
      <c r="T142" s="89">
        <f t="shared" si="94"/>
        <v>0</v>
      </c>
      <c r="U142" s="10">
        <f t="shared" si="84"/>
        <v>0</v>
      </c>
      <c r="V142" s="10">
        <f t="shared" si="85"/>
        <v>0</v>
      </c>
      <c r="W142" s="91">
        <f t="shared" si="86"/>
        <v>0</v>
      </c>
      <c r="X142" s="81">
        <f t="shared" si="87"/>
        <v>0</v>
      </c>
      <c r="Y142" s="81">
        <f t="shared" si="95"/>
        <v>0</v>
      </c>
      <c r="Z142" s="81">
        <f t="shared" si="88"/>
        <v>1</v>
      </c>
      <c r="AA142" s="81">
        <f t="shared" si="89"/>
        <v>1</v>
      </c>
      <c r="AB142" s="82">
        <f t="shared" si="76"/>
        <v>0</v>
      </c>
      <c r="AC142" s="11">
        <f t="shared" si="77"/>
        <v>0</v>
      </c>
      <c r="AD142" s="81">
        <f t="shared" si="78"/>
        <v>0</v>
      </c>
      <c r="AE142" s="11">
        <f t="shared" si="90"/>
        <v>0</v>
      </c>
      <c r="AF142" s="11">
        <f t="shared" si="91"/>
        <v>0</v>
      </c>
      <c r="AG142" s="11">
        <f t="shared" si="96"/>
        <v>0</v>
      </c>
      <c r="AH142" s="81">
        <f t="shared" si="102"/>
        <v>0</v>
      </c>
      <c r="AI142" s="90">
        <f t="shared" si="103"/>
        <v>0</v>
      </c>
      <c r="AJ142" s="82">
        <f t="shared" si="68"/>
        <v>0</v>
      </c>
      <c r="AK142" s="118">
        <f t="shared" si="97"/>
        <v>0</v>
      </c>
      <c r="AL142" s="118">
        <f t="shared" si="98"/>
        <v>0</v>
      </c>
      <c r="AM142" s="120">
        <f>AK142*InputData!U142</f>
        <v>0</v>
      </c>
      <c r="AN142" s="123">
        <f>AJ142*LifeTable!G142*InputData!V142*EXP(-InputData!$BT$5*(B142-InputData!$B$1))</f>
        <v>0</v>
      </c>
      <c r="AO142" s="1026">
        <f>C142*(1-Q142)*LifeTable!G142</f>
        <v>0</v>
      </c>
      <c r="AP142" s="1027">
        <f>R142*LifeTable!G142</f>
        <v>0</v>
      </c>
      <c r="AQ142" s="1026">
        <f>T142*(1-AH142)*LifeTable!P142</f>
        <v>0</v>
      </c>
      <c r="AR142" s="708">
        <f>AI142*LifeTable!P142</f>
        <v>0</v>
      </c>
      <c r="AS142" s="1028">
        <f>(AQ142-AO142)*EXP(-InputData!$BT$6*(B142-InputData!$B$1))</f>
        <v>0</v>
      </c>
      <c r="AT142" s="58">
        <f>(AR142-AP142)*EXP(-InputData!$BT$6*(B142-InputData!$B$1))</f>
        <v>0</v>
      </c>
      <c r="AU142">
        <v>36</v>
      </c>
    </row>
    <row r="143" spans="1:47">
      <c r="A143" t="s">
        <v>14</v>
      </c>
      <c r="B143">
        <f t="shared" si="99"/>
        <v>134</v>
      </c>
      <c r="C143" s="80">
        <f>InputData!S143*InputData!CA143</f>
        <v>0</v>
      </c>
      <c r="D143" s="81">
        <v>0</v>
      </c>
      <c r="E143" s="13">
        <f>InputData!T143*InputData!CF143</f>
        <v>0</v>
      </c>
      <c r="F143" s="90">
        <v>0</v>
      </c>
      <c r="G143" s="81">
        <f t="shared" si="79"/>
        <v>0</v>
      </c>
      <c r="H143" s="81">
        <f t="shared" si="92"/>
        <v>0</v>
      </c>
      <c r="I143" s="81">
        <f t="shared" si="80"/>
        <v>1</v>
      </c>
      <c r="J143" s="81">
        <f t="shared" si="81"/>
        <v>1</v>
      </c>
      <c r="K143" s="82">
        <f t="shared" si="73"/>
        <v>0</v>
      </c>
      <c r="L143" s="11">
        <f t="shared" si="74"/>
        <v>0</v>
      </c>
      <c r="M143" s="81">
        <f t="shared" si="75"/>
        <v>0</v>
      </c>
      <c r="N143" s="11">
        <f t="shared" si="82"/>
        <v>0</v>
      </c>
      <c r="O143" s="11">
        <f t="shared" si="83"/>
        <v>0</v>
      </c>
      <c r="P143" s="11">
        <f t="shared" si="93"/>
        <v>0</v>
      </c>
      <c r="Q143" s="81">
        <f t="shared" si="100"/>
        <v>0</v>
      </c>
      <c r="R143" s="90">
        <f t="shared" si="101"/>
        <v>0</v>
      </c>
      <c r="S143" s="499">
        <f>(Exposure!BJ144-1)*InputData!CH143+1</f>
        <v>1</v>
      </c>
      <c r="T143" s="89">
        <f t="shared" si="94"/>
        <v>0</v>
      </c>
      <c r="U143" s="10">
        <f t="shared" si="84"/>
        <v>0</v>
      </c>
      <c r="V143" s="10">
        <f t="shared" si="85"/>
        <v>0</v>
      </c>
      <c r="W143" s="91">
        <f t="shared" si="86"/>
        <v>0</v>
      </c>
      <c r="X143" s="81">
        <f t="shared" si="87"/>
        <v>0</v>
      </c>
      <c r="Y143" s="81">
        <f t="shared" si="95"/>
        <v>0</v>
      </c>
      <c r="Z143" s="81">
        <f t="shared" si="88"/>
        <v>1</v>
      </c>
      <c r="AA143" s="81">
        <f t="shared" si="89"/>
        <v>1</v>
      </c>
      <c r="AB143" s="82">
        <f t="shared" si="76"/>
        <v>0</v>
      </c>
      <c r="AC143" s="11">
        <f t="shared" si="77"/>
        <v>0</v>
      </c>
      <c r="AD143" s="81">
        <f t="shared" si="78"/>
        <v>0</v>
      </c>
      <c r="AE143" s="11">
        <f t="shared" si="90"/>
        <v>0</v>
      </c>
      <c r="AF143" s="11">
        <f t="shared" si="91"/>
        <v>0</v>
      </c>
      <c r="AG143" s="11">
        <f t="shared" si="96"/>
        <v>0</v>
      </c>
      <c r="AH143" s="81">
        <f t="shared" si="102"/>
        <v>0</v>
      </c>
      <c r="AI143" s="90">
        <f t="shared" si="103"/>
        <v>0</v>
      </c>
      <c r="AJ143" s="82">
        <f t="shared" si="68"/>
        <v>0</v>
      </c>
      <c r="AK143" s="118">
        <f t="shared" si="97"/>
        <v>0</v>
      </c>
      <c r="AL143" s="118">
        <f t="shared" si="98"/>
        <v>0</v>
      </c>
      <c r="AM143" s="120">
        <f>AK143*InputData!U143</f>
        <v>0</v>
      </c>
      <c r="AN143" s="123">
        <f>AJ143*LifeTable!G143*InputData!V143*EXP(-InputData!$BT$5*(B143-InputData!$B$1))</f>
        <v>0</v>
      </c>
      <c r="AO143" s="1026">
        <f>C143*(1-Q143)*LifeTable!G143</f>
        <v>0</v>
      </c>
      <c r="AP143" s="1027">
        <f>R143*LifeTable!G143</f>
        <v>0</v>
      </c>
      <c r="AQ143" s="1026">
        <f>T143*(1-AH143)*LifeTable!P143</f>
        <v>0</v>
      </c>
      <c r="AR143" s="708">
        <f>AI143*LifeTable!P143</f>
        <v>0</v>
      </c>
      <c r="AS143" s="1028">
        <f>(AQ143-AO143)*EXP(-InputData!$BT$6*(B143-InputData!$B$1))</f>
        <v>0</v>
      </c>
      <c r="AT143" s="58">
        <f>(AR143-AP143)*EXP(-InputData!$BT$6*(B143-InputData!$B$1))</f>
        <v>0</v>
      </c>
      <c r="AU143">
        <v>37</v>
      </c>
    </row>
    <row r="144" spans="1:47">
      <c r="A144" t="s">
        <v>14</v>
      </c>
      <c r="B144">
        <f t="shared" si="99"/>
        <v>135</v>
      </c>
      <c r="C144" s="80">
        <f>InputData!S144*InputData!CA144</f>
        <v>0</v>
      </c>
      <c r="D144" s="81">
        <v>0</v>
      </c>
      <c r="E144" s="13">
        <f>InputData!T144*InputData!CF144</f>
        <v>0</v>
      </c>
      <c r="F144" s="90">
        <v>0</v>
      </c>
      <c r="G144" s="81">
        <f t="shared" si="79"/>
        <v>0</v>
      </c>
      <c r="H144" s="81">
        <f t="shared" si="92"/>
        <v>0</v>
      </c>
      <c r="I144" s="81">
        <f t="shared" si="80"/>
        <v>1</v>
      </c>
      <c r="J144" s="81">
        <f t="shared" si="81"/>
        <v>1</v>
      </c>
      <c r="K144" s="82">
        <f t="shared" si="73"/>
        <v>0</v>
      </c>
      <c r="L144" s="11">
        <f t="shared" si="74"/>
        <v>0</v>
      </c>
      <c r="M144" s="81">
        <f t="shared" si="75"/>
        <v>0</v>
      </c>
      <c r="N144" s="11">
        <f t="shared" si="82"/>
        <v>0</v>
      </c>
      <c r="O144" s="11">
        <f t="shared" si="83"/>
        <v>0</v>
      </c>
      <c r="P144" s="11">
        <f t="shared" si="93"/>
        <v>0</v>
      </c>
      <c r="Q144" s="81">
        <f t="shared" si="100"/>
        <v>0</v>
      </c>
      <c r="R144" s="90">
        <f t="shared" si="101"/>
        <v>0</v>
      </c>
      <c r="S144" s="499">
        <f>(Exposure!BJ145-1)*InputData!CH144+1</f>
        <v>1</v>
      </c>
      <c r="T144" s="89">
        <f t="shared" si="94"/>
        <v>0</v>
      </c>
      <c r="U144" s="10">
        <f t="shared" si="84"/>
        <v>0</v>
      </c>
      <c r="V144" s="10">
        <f t="shared" si="85"/>
        <v>0</v>
      </c>
      <c r="W144" s="91">
        <f t="shared" si="86"/>
        <v>0</v>
      </c>
      <c r="X144" s="81">
        <f t="shared" si="87"/>
        <v>0</v>
      </c>
      <c r="Y144" s="81">
        <f t="shared" si="95"/>
        <v>0</v>
      </c>
      <c r="Z144" s="81">
        <f t="shared" si="88"/>
        <v>1</v>
      </c>
      <c r="AA144" s="81">
        <f t="shared" si="89"/>
        <v>1</v>
      </c>
      <c r="AB144" s="82">
        <f t="shared" si="76"/>
        <v>0</v>
      </c>
      <c r="AC144" s="11">
        <f t="shared" si="77"/>
        <v>0</v>
      </c>
      <c r="AD144" s="81">
        <f t="shared" si="78"/>
        <v>0</v>
      </c>
      <c r="AE144" s="11">
        <f t="shared" si="90"/>
        <v>0</v>
      </c>
      <c r="AF144" s="11">
        <f t="shared" si="91"/>
        <v>0</v>
      </c>
      <c r="AG144" s="11">
        <f t="shared" si="96"/>
        <v>0</v>
      </c>
      <c r="AH144" s="81">
        <f t="shared" si="102"/>
        <v>0</v>
      </c>
      <c r="AI144" s="90">
        <f t="shared" si="103"/>
        <v>0</v>
      </c>
      <c r="AJ144" s="82">
        <f t="shared" si="68"/>
        <v>0</v>
      </c>
      <c r="AK144" s="118">
        <f t="shared" si="97"/>
        <v>0</v>
      </c>
      <c r="AL144" s="118">
        <f t="shared" si="98"/>
        <v>0</v>
      </c>
      <c r="AM144" s="120">
        <f>AK144*InputData!U144</f>
        <v>0</v>
      </c>
      <c r="AN144" s="123">
        <f>AJ144*LifeTable!G144*InputData!V144*EXP(-InputData!$BT$5*(B144-InputData!$B$1))</f>
        <v>0</v>
      </c>
      <c r="AO144" s="1026">
        <f>C144*(1-Q144)*LifeTable!G144</f>
        <v>0</v>
      </c>
      <c r="AP144" s="1027">
        <f>R144*LifeTable!G144</f>
        <v>0</v>
      </c>
      <c r="AQ144" s="1026">
        <f>T144*(1-AH144)*LifeTable!P144</f>
        <v>0</v>
      </c>
      <c r="AR144" s="708">
        <f>AI144*LifeTable!P144</f>
        <v>0</v>
      </c>
      <c r="AS144" s="1028">
        <f>(AQ144-AO144)*EXP(-InputData!$BT$6*(B144-InputData!$B$1))</f>
        <v>0</v>
      </c>
      <c r="AT144" s="58">
        <f>(AR144-AP144)*EXP(-InputData!$BT$6*(B144-InputData!$B$1))</f>
        <v>0</v>
      </c>
      <c r="AU144">
        <v>38</v>
      </c>
    </row>
    <row r="145" spans="1:47">
      <c r="A145" t="s">
        <v>14</v>
      </c>
      <c r="B145">
        <f t="shared" si="99"/>
        <v>136</v>
      </c>
      <c r="C145" s="80">
        <f>InputData!S145*InputData!CA145</f>
        <v>0</v>
      </c>
      <c r="D145" s="81">
        <v>0</v>
      </c>
      <c r="E145" s="13">
        <f>InputData!T145*InputData!CF145</f>
        <v>0</v>
      </c>
      <c r="F145" s="90">
        <v>0</v>
      </c>
      <c r="G145" s="81">
        <f t="shared" si="79"/>
        <v>0</v>
      </c>
      <c r="H145" s="81">
        <f t="shared" si="92"/>
        <v>0</v>
      </c>
      <c r="I145" s="81">
        <f t="shared" si="80"/>
        <v>1</v>
      </c>
      <c r="J145" s="81">
        <f t="shared" si="81"/>
        <v>1</v>
      </c>
      <c r="K145" s="82">
        <f t="shared" si="73"/>
        <v>0</v>
      </c>
      <c r="L145" s="11">
        <f t="shared" si="74"/>
        <v>0</v>
      </c>
      <c r="M145" s="81">
        <f t="shared" si="75"/>
        <v>0</v>
      </c>
      <c r="N145" s="11">
        <f t="shared" si="82"/>
        <v>0</v>
      </c>
      <c r="O145" s="11">
        <f t="shared" si="83"/>
        <v>0</v>
      </c>
      <c r="P145" s="11">
        <f t="shared" si="93"/>
        <v>0</v>
      </c>
      <c r="Q145" s="81">
        <f t="shared" si="100"/>
        <v>0</v>
      </c>
      <c r="R145" s="90">
        <f t="shared" si="101"/>
        <v>0</v>
      </c>
      <c r="S145" s="499">
        <f>(Exposure!BJ146-1)*InputData!CH145+1</f>
        <v>1</v>
      </c>
      <c r="T145" s="89">
        <f t="shared" si="94"/>
        <v>0</v>
      </c>
      <c r="U145" s="10">
        <f t="shared" si="84"/>
        <v>0</v>
      </c>
      <c r="V145" s="10">
        <f t="shared" si="85"/>
        <v>0</v>
      </c>
      <c r="W145" s="91">
        <f t="shared" si="86"/>
        <v>0</v>
      </c>
      <c r="X145" s="81">
        <f t="shared" si="87"/>
        <v>0</v>
      </c>
      <c r="Y145" s="81">
        <f t="shared" si="95"/>
        <v>0</v>
      </c>
      <c r="Z145" s="81">
        <f t="shared" si="88"/>
        <v>1</v>
      </c>
      <c r="AA145" s="81">
        <f t="shared" si="89"/>
        <v>1</v>
      </c>
      <c r="AB145" s="82">
        <f t="shared" si="76"/>
        <v>0</v>
      </c>
      <c r="AC145" s="11">
        <f t="shared" si="77"/>
        <v>0</v>
      </c>
      <c r="AD145" s="81">
        <f t="shared" si="78"/>
        <v>0</v>
      </c>
      <c r="AE145" s="11">
        <f t="shared" si="90"/>
        <v>0</v>
      </c>
      <c r="AF145" s="11">
        <f t="shared" si="91"/>
        <v>0</v>
      </c>
      <c r="AG145" s="11">
        <f t="shared" si="96"/>
        <v>0</v>
      </c>
      <c r="AH145" s="81">
        <f t="shared" si="102"/>
        <v>0</v>
      </c>
      <c r="AI145" s="90">
        <f t="shared" si="103"/>
        <v>0</v>
      </c>
      <c r="AJ145" s="82">
        <f t="shared" si="68"/>
        <v>0</v>
      </c>
      <c r="AK145" s="118">
        <f t="shared" si="97"/>
        <v>0</v>
      </c>
      <c r="AL145" s="118">
        <f t="shared" si="98"/>
        <v>0</v>
      </c>
      <c r="AM145" s="120">
        <f>AK145*InputData!U145</f>
        <v>0</v>
      </c>
      <c r="AN145" s="123">
        <f>AJ145*LifeTable!G145*InputData!V145*EXP(-InputData!$BT$5*(B145-InputData!$B$1))</f>
        <v>0</v>
      </c>
      <c r="AO145" s="1026">
        <f>C145*(1-Q145)*LifeTable!G145</f>
        <v>0</v>
      </c>
      <c r="AP145" s="1027">
        <f>R145*LifeTable!G145</f>
        <v>0</v>
      </c>
      <c r="AQ145" s="1026">
        <f>T145*(1-AH145)*LifeTable!P145</f>
        <v>0</v>
      </c>
      <c r="AR145" s="708">
        <f>AI145*LifeTable!P145</f>
        <v>0</v>
      </c>
      <c r="AS145" s="1028">
        <f>(AQ145-AO145)*EXP(-InputData!$BT$6*(B145-InputData!$B$1))</f>
        <v>0</v>
      </c>
      <c r="AT145" s="58">
        <f>(AR145-AP145)*EXP(-InputData!$BT$6*(B145-InputData!$B$1))</f>
        <v>0</v>
      </c>
      <c r="AU145">
        <v>39</v>
      </c>
    </row>
    <row r="146" spans="1:47">
      <c r="A146" t="s">
        <v>14</v>
      </c>
      <c r="B146">
        <f t="shared" si="99"/>
        <v>137</v>
      </c>
      <c r="C146" s="80">
        <f>InputData!S146*InputData!CA146</f>
        <v>0</v>
      </c>
      <c r="D146" s="81">
        <v>0</v>
      </c>
      <c r="E146" s="13">
        <f>InputData!T146*InputData!CF146</f>
        <v>0</v>
      </c>
      <c r="F146" s="90">
        <v>0</v>
      </c>
      <c r="G146" s="81">
        <f t="shared" si="79"/>
        <v>0</v>
      </c>
      <c r="H146" s="81">
        <f t="shared" si="92"/>
        <v>0</v>
      </c>
      <c r="I146" s="81">
        <f t="shared" si="80"/>
        <v>1</v>
      </c>
      <c r="J146" s="81">
        <f t="shared" si="81"/>
        <v>1</v>
      </c>
      <c r="K146" s="82">
        <f t="shared" si="73"/>
        <v>0</v>
      </c>
      <c r="L146" s="11">
        <f t="shared" si="74"/>
        <v>0</v>
      </c>
      <c r="M146" s="81">
        <f t="shared" si="75"/>
        <v>0</v>
      </c>
      <c r="N146" s="11">
        <f t="shared" si="82"/>
        <v>0</v>
      </c>
      <c r="O146" s="11">
        <f t="shared" si="83"/>
        <v>0</v>
      </c>
      <c r="P146" s="11">
        <f t="shared" si="93"/>
        <v>0</v>
      </c>
      <c r="Q146" s="81">
        <f t="shared" si="100"/>
        <v>0</v>
      </c>
      <c r="R146" s="90">
        <f t="shared" si="101"/>
        <v>0</v>
      </c>
      <c r="S146" s="499">
        <f>(Exposure!BJ147-1)*InputData!CH146+1</f>
        <v>1</v>
      </c>
      <c r="T146" s="89">
        <f t="shared" si="94"/>
        <v>0</v>
      </c>
      <c r="U146" s="10">
        <f t="shared" si="84"/>
        <v>0</v>
      </c>
      <c r="V146" s="10">
        <f t="shared" si="85"/>
        <v>0</v>
      </c>
      <c r="W146" s="91">
        <f t="shared" si="86"/>
        <v>0</v>
      </c>
      <c r="X146" s="81">
        <f t="shared" si="87"/>
        <v>0</v>
      </c>
      <c r="Y146" s="81">
        <f t="shared" si="95"/>
        <v>0</v>
      </c>
      <c r="Z146" s="81">
        <f t="shared" si="88"/>
        <v>1</v>
      </c>
      <c r="AA146" s="81">
        <f t="shared" si="89"/>
        <v>1</v>
      </c>
      <c r="AB146" s="82">
        <f t="shared" si="76"/>
        <v>0</v>
      </c>
      <c r="AC146" s="11">
        <f t="shared" si="77"/>
        <v>0</v>
      </c>
      <c r="AD146" s="81">
        <f t="shared" si="78"/>
        <v>0</v>
      </c>
      <c r="AE146" s="11">
        <f t="shared" si="90"/>
        <v>0</v>
      </c>
      <c r="AF146" s="11">
        <f t="shared" si="91"/>
        <v>0</v>
      </c>
      <c r="AG146" s="11">
        <f t="shared" si="96"/>
        <v>0</v>
      </c>
      <c r="AH146" s="81">
        <f t="shared" si="102"/>
        <v>0</v>
      </c>
      <c r="AI146" s="90">
        <f t="shared" si="103"/>
        <v>0</v>
      </c>
      <c r="AJ146" s="82">
        <f t="shared" si="68"/>
        <v>0</v>
      </c>
      <c r="AK146" s="118">
        <f t="shared" si="97"/>
        <v>0</v>
      </c>
      <c r="AL146" s="118">
        <f t="shared" si="98"/>
        <v>0</v>
      </c>
      <c r="AM146" s="120">
        <f>AK146*InputData!U146</f>
        <v>0</v>
      </c>
      <c r="AN146" s="123">
        <f>AJ146*LifeTable!G146*InputData!V146*EXP(-InputData!$BT$5*(B146-InputData!$B$1))</f>
        <v>0</v>
      </c>
      <c r="AO146" s="1026">
        <f>C146*(1-Q146)*LifeTable!G146</f>
        <v>0</v>
      </c>
      <c r="AP146" s="1027">
        <f>R146*LifeTable!G146</f>
        <v>0</v>
      </c>
      <c r="AQ146" s="1026">
        <f>T146*(1-AH146)*LifeTable!P146</f>
        <v>0</v>
      </c>
      <c r="AR146" s="708">
        <f>AI146*LifeTable!P146</f>
        <v>0</v>
      </c>
      <c r="AS146" s="1028">
        <f>(AQ146-AO146)*EXP(-InputData!$BT$6*(B146-InputData!$B$1))</f>
        <v>0</v>
      </c>
      <c r="AT146" s="58">
        <f>(AR146-AP146)*EXP(-InputData!$BT$6*(B146-InputData!$B$1))</f>
        <v>0</v>
      </c>
      <c r="AU146">
        <v>40</v>
      </c>
    </row>
    <row r="147" spans="1:47">
      <c r="A147" t="s">
        <v>14</v>
      </c>
      <c r="B147">
        <f t="shared" si="99"/>
        <v>138</v>
      </c>
      <c r="C147" s="80">
        <f>InputData!S147*InputData!CA147</f>
        <v>0</v>
      </c>
      <c r="D147" s="81">
        <v>0</v>
      </c>
      <c r="E147" s="13">
        <f>InputData!T147*InputData!CF147</f>
        <v>0</v>
      </c>
      <c r="F147" s="90">
        <v>0</v>
      </c>
      <c r="G147" s="81">
        <f t="shared" si="79"/>
        <v>0</v>
      </c>
      <c r="H147" s="81">
        <f t="shared" si="92"/>
        <v>0</v>
      </c>
      <c r="I147" s="81">
        <f t="shared" si="80"/>
        <v>1</v>
      </c>
      <c r="J147" s="81">
        <f t="shared" si="81"/>
        <v>1</v>
      </c>
      <c r="K147" s="82">
        <f t="shared" si="73"/>
        <v>0</v>
      </c>
      <c r="L147" s="11">
        <f t="shared" si="74"/>
        <v>0</v>
      </c>
      <c r="M147" s="81">
        <f t="shared" si="75"/>
        <v>0</v>
      </c>
      <c r="N147" s="11">
        <f t="shared" si="82"/>
        <v>0</v>
      </c>
      <c r="O147" s="11">
        <f t="shared" si="83"/>
        <v>0</v>
      </c>
      <c r="P147" s="11">
        <f t="shared" si="93"/>
        <v>0</v>
      </c>
      <c r="Q147" s="81">
        <f t="shared" si="100"/>
        <v>0</v>
      </c>
      <c r="R147" s="90">
        <f t="shared" si="101"/>
        <v>0</v>
      </c>
      <c r="S147" s="499">
        <f>(Exposure!BJ148-1)*InputData!CH147+1</f>
        <v>1</v>
      </c>
      <c r="T147" s="89">
        <f t="shared" si="94"/>
        <v>0</v>
      </c>
      <c r="U147" s="10">
        <f t="shared" si="84"/>
        <v>0</v>
      </c>
      <c r="V147" s="10">
        <f t="shared" si="85"/>
        <v>0</v>
      </c>
      <c r="W147" s="91">
        <f t="shared" si="86"/>
        <v>0</v>
      </c>
      <c r="X147" s="81">
        <f t="shared" si="87"/>
        <v>0</v>
      </c>
      <c r="Y147" s="81">
        <f t="shared" si="95"/>
        <v>0</v>
      </c>
      <c r="Z147" s="81">
        <f t="shared" si="88"/>
        <v>1</v>
      </c>
      <c r="AA147" s="81">
        <f t="shared" si="89"/>
        <v>1</v>
      </c>
      <c r="AB147" s="82">
        <f t="shared" si="76"/>
        <v>0</v>
      </c>
      <c r="AC147" s="11">
        <f t="shared" si="77"/>
        <v>0</v>
      </c>
      <c r="AD147" s="81">
        <f t="shared" si="78"/>
        <v>0</v>
      </c>
      <c r="AE147" s="11">
        <f t="shared" si="90"/>
        <v>0</v>
      </c>
      <c r="AF147" s="11">
        <f t="shared" si="91"/>
        <v>0</v>
      </c>
      <c r="AG147" s="11">
        <f t="shared" si="96"/>
        <v>0</v>
      </c>
      <c r="AH147" s="81">
        <f t="shared" si="102"/>
        <v>0</v>
      </c>
      <c r="AI147" s="90">
        <f t="shared" si="103"/>
        <v>0</v>
      </c>
      <c r="AJ147" s="82">
        <f t="shared" si="68"/>
        <v>0</v>
      </c>
      <c r="AK147" s="118">
        <f t="shared" si="97"/>
        <v>0</v>
      </c>
      <c r="AL147" s="118">
        <f t="shared" si="98"/>
        <v>0</v>
      </c>
      <c r="AM147" s="120">
        <f>AK147*InputData!U147</f>
        <v>0</v>
      </c>
      <c r="AN147" s="123">
        <f>AJ147*LifeTable!G147*InputData!V147*EXP(-InputData!$BT$5*(B147-InputData!$B$1))</f>
        <v>0</v>
      </c>
      <c r="AO147" s="1026">
        <f>C147*(1-Q147)*LifeTable!G147</f>
        <v>0</v>
      </c>
      <c r="AP147" s="1027">
        <f>R147*LifeTable!G147</f>
        <v>0</v>
      </c>
      <c r="AQ147" s="1026">
        <f>T147*(1-AH147)*LifeTable!P147</f>
        <v>0</v>
      </c>
      <c r="AR147" s="708">
        <f>AI147*LifeTable!P147</f>
        <v>0</v>
      </c>
      <c r="AS147" s="1028">
        <f>(AQ147-AO147)*EXP(-InputData!$BT$6*(B147-InputData!$B$1))</f>
        <v>0</v>
      </c>
      <c r="AT147" s="58">
        <f>(AR147-AP147)*EXP(-InputData!$BT$6*(B147-InputData!$B$1))</f>
        <v>0</v>
      </c>
      <c r="AU147">
        <v>41</v>
      </c>
    </row>
    <row r="148" spans="1:47">
      <c r="A148" t="s">
        <v>14</v>
      </c>
      <c r="B148">
        <f t="shared" si="99"/>
        <v>139</v>
      </c>
      <c r="C148" s="80">
        <f>InputData!S148*InputData!CA148</f>
        <v>0</v>
      </c>
      <c r="D148" s="81">
        <v>0</v>
      </c>
      <c r="E148" s="13">
        <f>InputData!T148*InputData!CF148</f>
        <v>0</v>
      </c>
      <c r="F148" s="90">
        <v>0</v>
      </c>
      <c r="G148" s="81">
        <f t="shared" si="79"/>
        <v>0</v>
      </c>
      <c r="H148" s="81">
        <f t="shared" si="92"/>
        <v>0</v>
      </c>
      <c r="I148" s="81">
        <f t="shared" si="80"/>
        <v>1</v>
      </c>
      <c r="J148" s="81">
        <f t="shared" si="81"/>
        <v>1</v>
      </c>
      <c r="K148" s="82">
        <f t="shared" si="73"/>
        <v>0</v>
      </c>
      <c r="L148" s="11">
        <f t="shared" si="74"/>
        <v>0</v>
      </c>
      <c r="M148" s="81">
        <f t="shared" si="75"/>
        <v>0</v>
      </c>
      <c r="N148" s="11">
        <f t="shared" si="82"/>
        <v>0</v>
      </c>
      <c r="O148" s="11">
        <f t="shared" si="83"/>
        <v>0</v>
      </c>
      <c r="P148" s="11">
        <f t="shared" si="93"/>
        <v>0</v>
      </c>
      <c r="Q148" s="81">
        <f t="shared" si="100"/>
        <v>0</v>
      </c>
      <c r="R148" s="90">
        <f t="shared" si="101"/>
        <v>0</v>
      </c>
      <c r="S148" s="499">
        <f>(Exposure!BJ149-1)*InputData!CH148+1</f>
        <v>1</v>
      </c>
      <c r="T148" s="89">
        <f t="shared" si="94"/>
        <v>0</v>
      </c>
      <c r="U148" s="10">
        <f t="shared" si="84"/>
        <v>0</v>
      </c>
      <c r="V148" s="10">
        <f t="shared" si="85"/>
        <v>0</v>
      </c>
      <c r="W148" s="91">
        <f t="shared" si="86"/>
        <v>0</v>
      </c>
      <c r="X148" s="81">
        <f t="shared" si="87"/>
        <v>0</v>
      </c>
      <c r="Y148" s="81">
        <f t="shared" si="95"/>
        <v>0</v>
      </c>
      <c r="Z148" s="81">
        <f t="shared" si="88"/>
        <v>1</v>
      </c>
      <c r="AA148" s="81">
        <f t="shared" si="89"/>
        <v>1</v>
      </c>
      <c r="AB148" s="82">
        <f t="shared" si="76"/>
        <v>0</v>
      </c>
      <c r="AC148" s="11">
        <f t="shared" si="77"/>
        <v>0</v>
      </c>
      <c r="AD148" s="81">
        <f t="shared" si="78"/>
        <v>0</v>
      </c>
      <c r="AE148" s="11">
        <f t="shared" si="90"/>
        <v>0</v>
      </c>
      <c r="AF148" s="11">
        <f t="shared" si="91"/>
        <v>0</v>
      </c>
      <c r="AG148" s="11">
        <f t="shared" si="96"/>
        <v>0</v>
      </c>
      <c r="AH148" s="81">
        <f t="shared" si="102"/>
        <v>0</v>
      </c>
      <c r="AI148" s="90">
        <f t="shared" si="103"/>
        <v>0</v>
      </c>
      <c r="AJ148" s="82">
        <f t="shared" si="68"/>
        <v>0</v>
      </c>
      <c r="AK148" s="118">
        <f t="shared" si="97"/>
        <v>0</v>
      </c>
      <c r="AL148" s="118">
        <f t="shared" si="98"/>
        <v>0</v>
      </c>
      <c r="AM148" s="120">
        <f>AK148*InputData!U148</f>
        <v>0</v>
      </c>
      <c r="AN148" s="123">
        <f>AJ148*LifeTable!G148*InputData!V148*EXP(-InputData!$BT$5*(B148-InputData!$B$1))</f>
        <v>0</v>
      </c>
      <c r="AO148" s="1026">
        <f>C148*(1-Q148)*LifeTable!G148</f>
        <v>0</v>
      </c>
      <c r="AP148" s="1027">
        <f>R148*LifeTable!G148</f>
        <v>0</v>
      </c>
      <c r="AQ148" s="1026">
        <f>T148*(1-AH148)*LifeTable!P148</f>
        <v>0</v>
      </c>
      <c r="AR148" s="708">
        <f>AI148*LifeTable!P148</f>
        <v>0</v>
      </c>
      <c r="AS148" s="1028">
        <f>(AQ148-AO148)*EXP(-InputData!$BT$6*(B148-InputData!$B$1))</f>
        <v>0</v>
      </c>
      <c r="AT148" s="58">
        <f>(AR148-AP148)*EXP(-InputData!$BT$6*(B148-InputData!$B$1))</f>
        <v>0</v>
      </c>
      <c r="AU148">
        <v>42</v>
      </c>
    </row>
    <row r="149" spans="1:47">
      <c r="A149" t="s">
        <v>14</v>
      </c>
      <c r="B149">
        <f t="shared" si="99"/>
        <v>140</v>
      </c>
      <c r="C149" s="80">
        <f>InputData!S149*InputData!CA149</f>
        <v>0</v>
      </c>
      <c r="D149" s="81">
        <v>0</v>
      </c>
      <c r="E149" s="13">
        <f>InputData!T149*InputData!CF149</f>
        <v>0</v>
      </c>
      <c r="F149" s="90">
        <v>0</v>
      </c>
      <c r="G149" s="81">
        <f t="shared" si="79"/>
        <v>0</v>
      </c>
      <c r="H149" s="81">
        <f t="shared" si="92"/>
        <v>0</v>
      </c>
      <c r="I149" s="81">
        <f t="shared" si="80"/>
        <v>1</v>
      </c>
      <c r="J149" s="81">
        <f t="shared" si="81"/>
        <v>1</v>
      </c>
      <c r="K149" s="82">
        <f t="shared" si="73"/>
        <v>0</v>
      </c>
      <c r="L149" s="11">
        <f t="shared" si="74"/>
        <v>0</v>
      </c>
      <c r="M149" s="81">
        <f t="shared" si="75"/>
        <v>0</v>
      </c>
      <c r="N149" s="11">
        <f t="shared" si="82"/>
        <v>0</v>
      </c>
      <c r="O149" s="11">
        <f t="shared" si="83"/>
        <v>0</v>
      </c>
      <c r="P149" s="11">
        <f t="shared" si="93"/>
        <v>0</v>
      </c>
      <c r="Q149" s="81">
        <f t="shared" si="100"/>
        <v>0</v>
      </c>
      <c r="R149" s="90">
        <f t="shared" si="101"/>
        <v>0</v>
      </c>
      <c r="S149" s="499">
        <f>(Exposure!BJ150-1)*InputData!CH149+1</f>
        <v>1</v>
      </c>
      <c r="T149" s="89">
        <f t="shared" si="94"/>
        <v>0</v>
      </c>
      <c r="U149" s="10">
        <f t="shared" si="84"/>
        <v>0</v>
      </c>
      <c r="V149" s="10">
        <f t="shared" si="85"/>
        <v>0</v>
      </c>
      <c r="W149" s="91">
        <f t="shared" si="86"/>
        <v>0</v>
      </c>
      <c r="X149" s="81">
        <f t="shared" si="87"/>
        <v>0</v>
      </c>
      <c r="Y149" s="81">
        <f t="shared" si="95"/>
        <v>0</v>
      </c>
      <c r="Z149" s="81">
        <f t="shared" si="88"/>
        <v>1</v>
      </c>
      <c r="AA149" s="81">
        <f t="shared" si="89"/>
        <v>1</v>
      </c>
      <c r="AB149" s="82">
        <f t="shared" si="76"/>
        <v>0</v>
      </c>
      <c r="AC149" s="11">
        <f t="shared" si="77"/>
        <v>0</v>
      </c>
      <c r="AD149" s="81">
        <f t="shared" si="78"/>
        <v>0</v>
      </c>
      <c r="AE149" s="11">
        <f t="shared" si="90"/>
        <v>0</v>
      </c>
      <c r="AF149" s="11">
        <f t="shared" si="91"/>
        <v>0</v>
      </c>
      <c r="AG149" s="11">
        <f t="shared" si="96"/>
        <v>0</v>
      </c>
      <c r="AH149" s="81">
        <f t="shared" si="102"/>
        <v>0</v>
      </c>
      <c r="AI149" s="90">
        <f t="shared" si="103"/>
        <v>0</v>
      </c>
      <c r="AJ149" s="82">
        <f t="shared" si="68"/>
        <v>0</v>
      </c>
      <c r="AK149" s="118">
        <f t="shared" si="97"/>
        <v>0</v>
      </c>
      <c r="AL149" s="118">
        <f t="shared" si="98"/>
        <v>0</v>
      </c>
      <c r="AM149" s="120">
        <f>AK149*InputData!U149</f>
        <v>0</v>
      </c>
      <c r="AN149" s="123">
        <f>AJ149*LifeTable!G149*InputData!V149*EXP(-InputData!$BT$5*(B149-InputData!$B$1))</f>
        <v>0</v>
      </c>
      <c r="AO149" s="1026">
        <f>C149*(1-Q149)*LifeTable!G149</f>
        <v>0</v>
      </c>
      <c r="AP149" s="1027">
        <f>R149*LifeTable!G149</f>
        <v>0</v>
      </c>
      <c r="AQ149" s="1026">
        <f>T149*(1-AH149)*LifeTable!P149</f>
        <v>0</v>
      </c>
      <c r="AR149" s="708">
        <f>AI149*LifeTable!P149</f>
        <v>0</v>
      </c>
      <c r="AS149" s="1028">
        <f>(AQ149-AO149)*EXP(-InputData!$BT$6*(B149-InputData!$B$1))</f>
        <v>0</v>
      </c>
      <c r="AT149" s="58">
        <f>(AR149-AP149)*EXP(-InputData!$BT$6*(B149-InputData!$B$1))</f>
        <v>0</v>
      </c>
      <c r="AU149">
        <v>43</v>
      </c>
    </row>
    <row r="150" spans="1:47">
      <c r="A150" t="s">
        <v>14</v>
      </c>
      <c r="B150">
        <f t="shared" si="99"/>
        <v>141</v>
      </c>
      <c r="C150" s="80">
        <f>InputData!S150*InputData!CA150</f>
        <v>0</v>
      </c>
      <c r="D150" s="81">
        <v>0</v>
      </c>
      <c r="E150" s="13">
        <f>InputData!T150*InputData!CF150</f>
        <v>0</v>
      </c>
      <c r="F150" s="90">
        <v>0</v>
      </c>
      <c r="G150" s="81">
        <f t="shared" si="79"/>
        <v>0</v>
      </c>
      <c r="H150" s="81">
        <f t="shared" si="92"/>
        <v>0</v>
      </c>
      <c r="I150" s="81">
        <f t="shared" si="80"/>
        <v>1</v>
      </c>
      <c r="J150" s="81">
        <f t="shared" si="81"/>
        <v>1</v>
      </c>
      <c r="K150" s="82">
        <f t="shared" si="73"/>
        <v>0</v>
      </c>
      <c r="L150" s="11">
        <f t="shared" si="74"/>
        <v>0</v>
      </c>
      <c r="M150" s="81">
        <f t="shared" si="75"/>
        <v>0</v>
      </c>
      <c r="N150" s="11">
        <f t="shared" si="82"/>
        <v>0</v>
      </c>
      <c r="O150" s="11">
        <f t="shared" si="83"/>
        <v>0</v>
      </c>
      <c r="P150" s="11">
        <f t="shared" si="93"/>
        <v>0</v>
      </c>
      <c r="Q150" s="81">
        <f t="shared" si="100"/>
        <v>0</v>
      </c>
      <c r="R150" s="90">
        <f t="shared" si="101"/>
        <v>0</v>
      </c>
      <c r="S150" s="499">
        <f>(Exposure!BJ151-1)*InputData!CH150+1</f>
        <v>1</v>
      </c>
      <c r="T150" s="89">
        <f t="shared" si="94"/>
        <v>0</v>
      </c>
      <c r="U150" s="10">
        <f t="shared" si="84"/>
        <v>0</v>
      </c>
      <c r="V150" s="10">
        <f t="shared" si="85"/>
        <v>0</v>
      </c>
      <c r="W150" s="91">
        <f t="shared" si="86"/>
        <v>0</v>
      </c>
      <c r="X150" s="81">
        <f t="shared" si="87"/>
        <v>0</v>
      </c>
      <c r="Y150" s="81">
        <f t="shared" si="95"/>
        <v>0</v>
      </c>
      <c r="Z150" s="81">
        <f t="shared" si="88"/>
        <v>1</v>
      </c>
      <c r="AA150" s="81">
        <f t="shared" si="89"/>
        <v>1</v>
      </c>
      <c r="AB150" s="82">
        <f t="shared" si="76"/>
        <v>0</v>
      </c>
      <c r="AC150" s="11">
        <f t="shared" si="77"/>
        <v>0</v>
      </c>
      <c r="AD150" s="81">
        <f t="shared" si="78"/>
        <v>0</v>
      </c>
      <c r="AE150" s="11">
        <f t="shared" si="90"/>
        <v>0</v>
      </c>
      <c r="AF150" s="11">
        <f t="shared" si="91"/>
        <v>0</v>
      </c>
      <c r="AG150" s="11">
        <f t="shared" si="96"/>
        <v>0</v>
      </c>
      <c r="AH150" s="81">
        <f t="shared" si="102"/>
        <v>0</v>
      </c>
      <c r="AI150" s="90">
        <f t="shared" si="103"/>
        <v>0</v>
      </c>
      <c r="AJ150" s="82">
        <f t="shared" si="68"/>
        <v>0</v>
      </c>
      <c r="AK150" s="118">
        <f t="shared" si="97"/>
        <v>0</v>
      </c>
      <c r="AL150" s="118">
        <f t="shared" si="98"/>
        <v>0</v>
      </c>
      <c r="AM150" s="120">
        <f>AK150*InputData!U150</f>
        <v>0</v>
      </c>
      <c r="AN150" s="123">
        <f>AJ150*LifeTable!G150*InputData!V150*EXP(-InputData!$BT$5*(B150-InputData!$B$1))</f>
        <v>0</v>
      </c>
      <c r="AO150" s="1026">
        <f>C150*(1-Q150)*LifeTable!G150</f>
        <v>0</v>
      </c>
      <c r="AP150" s="1027">
        <f>R150*LifeTable!G150</f>
        <v>0</v>
      </c>
      <c r="AQ150" s="1026">
        <f>T150*(1-AH150)*LifeTable!P150</f>
        <v>0</v>
      </c>
      <c r="AR150" s="708">
        <f>AI150*LifeTable!P150</f>
        <v>0</v>
      </c>
      <c r="AS150" s="1028">
        <f>(AQ150-AO150)*EXP(-InputData!$BT$6*(B150-InputData!$B$1))</f>
        <v>0</v>
      </c>
      <c r="AT150" s="58">
        <f>(AR150-AP150)*EXP(-InputData!$BT$6*(B150-InputData!$B$1))</f>
        <v>0</v>
      </c>
      <c r="AU150">
        <v>44</v>
      </c>
    </row>
    <row r="151" spans="1:47">
      <c r="A151" t="s">
        <v>14</v>
      </c>
      <c r="B151">
        <f t="shared" si="99"/>
        <v>142</v>
      </c>
      <c r="C151" s="80">
        <f>InputData!S151*InputData!CA151</f>
        <v>0</v>
      </c>
      <c r="D151" s="81">
        <v>0</v>
      </c>
      <c r="E151" s="13">
        <f>InputData!T151*InputData!CF151</f>
        <v>0</v>
      </c>
      <c r="F151" s="90">
        <v>0</v>
      </c>
      <c r="G151" s="81">
        <f t="shared" si="79"/>
        <v>0</v>
      </c>
      <c r="H151" s="81">
        <f t="shared" si="92"/>
        <v>0</v>
      </c>
      <c r="I151" s="81">
        <f t="shared" si="80"/>
        <v>1</v>
      </c>
      <c r="J151" s="81">
        <f t="shared" si="81"/>
        <v>1</v>
      </c>
      <c r="K151" s="82">
        <f t="shared" si="73"/>
        <v>0</v>
      </c>
      <c r="L151" s="11">
        <f t="shared" si="74"/>
        <v>0</v>
      </c>
      <c r="M151" s="81">
        <f t="shared" si="75"/>
        <v>0</v>
      </c>
      <c r="N151" s="11">
        <f t="shared" si="82"/>
        <v>0</v>
      </c>
      <c r="O151" s="11">
        <f t="shared" si="83"/>
        <v>0</v>
      </c>
      <c r="P151" s="11">
        <f t="shared" si="93"/>
        <v>0</v>
      </c>
      <c r="Q151" s="81">
        <f t="shared" si="100"/>
        <v>0</v>
      </c>
      <c r="R151" s="90">
        <f t="shared" si="101"/>
        <v>0</v>
      </c>
      <c r="S151" s="499">
        <f>(Exposure!BJ152-1)*InputData!CH151+1</f>
        <v>1</v>
      </c>
      <c r="T151" s="89">
        <f t="shared" si="94"/>
        <v>0</v>
      </c>
      <c r="U151" s="10">
        <f t="shared" si="84"/>
        <v>0</v>
      </c>
      <c r="V151" s="10">
        <f t="shared" si="85"/>
        <v>0</v>
      </c>
      <c r="W151" s="91">
        <f t="shared" si="86"/>
        <v>0</v>
      </c>
      <c r="X151" s="81">
        <f t="shared" si="87"/>
        <v>0</v>
      </c>
      <c r="Y151" s="81">
        <f t="shared" si="95"/>
        <v>0</v>
      </c>
      <c r="Z151" s="81">
        <f t="shared" si="88"/>
        <v>1</v>
      </c>
      <c r="AA151" s="81">
        <f t="shared" si="89"/>
        <v>1</v>
      </c>
      <c r="AB151" s="82">
        <f t="shared" si="76"/>
        <v>0</v>
      </c>
      <c r="AC151" s="11">
        <f t="shared" si="77"/>
        <v>0</v>
      </c>
      <c r="AD151" s="81">
        <f t="shared" si="78"/>
        <v>0</v>
      </c>
      <c r="AE151" s="11">
        <f t="shared" si="90"/>
        <v>0</v>
      </c>
      <c r="AF151" s="11">
        <f t="shared" si="91"/>
        <v>0</v>
      </c>
      <c r="AG151" s="11">
        <f t="shared" si="96"/>
        <v>0</v>
      </c>
      <c r="AH151" s="81">
        <f t="shared" si="102"/>
        <v>0</v>
      </c>
      <c r="AI151" s="90">
        <f t="shared" si="103"/>
        <v>0</v>
      </c>
      <c r="AJ151" s="82">
        <f t="shared" si="68"/>
        <v>0</v>
      </c>
      <c r="AK151" s="118">
        <f t="shared" si="97"/>
        <v>0</v>
      </c>
      <c r="AL151" s="118">
        <f t="shared" si="98"/>
        <v>0</v>
      </c>
      <c r="AM151" s="120">
        <f>AK151*InputData!U151</f>
        <v>0</v>
      </c>
      <c r="AN151" s="123">
        <f>AJ151*LifeTable!G151*InputData!V151*EXP(-InputData!$BT$5*(B151-InputData!$B$1))</f>
        <v>0</v>
      </c>
      <c r="AO151" s="1026">
        <f>C151*(1-Q151)*LifeTable!G151</f>
        <v>0</v>
      </c>
      <c r="AP151" s="1027">
        <f>R151*LifeTable!G151</f>
        <v>0</v>
      </c>
      <c r="AQ151" s="1026">
        <f>T151*(1-AH151)*LifeTable!P151</f>
        <v>0</v>
      </c>
      <c r="AR151" s="708">
        <f>AI151*LifeTable!P151</f>
        <v>0</v>
      </c>
      <c r="AS151" s="1028">
        <f>(AQ151-AO151)*EXP(-InputData!$BT$6*(B151-InputData!$B$1))</f>
        <v>0</v>
      </c>
      <c r="AT151" s="58">
        <f>(AR151-AP151)*EXP(-InputData!$BT$6*(B151-InputData!$B$1))</f>
        <v>0</v>
      </c>
      <c r="AU151">
        <v>45</v>
      </c>
    </row>
    <row r="152" spans="1:47">
      <c r="A152" t="s">
        <v>14</v>
      </c>
      <c r="B152">
        <f t="shared" si="99"/>
        <v>143</v>
      </c>
      <c r="C152" s="80">
        <f>InputData!S152*InputData!CA152</f>
        <v>0</v>
      </c>
      <c r="D152" s="81">
        <v>0</v>
      </c>
      <c r="E152" s="13">
        <f>InputData!T152*InputData!CF152</f>
        <v>0</v>
      </c>
      <c r="F152" s="90">
        <v>0</v>
      </c>
      <c r="G152" s="81">
        <f t="shared" si="79"/>
        <v>0</v>
      </c>
      <c r="H152" s="81">
        <f t="shared" si="92"/>
        <v>0</v>
      </c>
      <c r="I152" s="81">
        <f t="shared" si="80"/>
        <v>1</v>
      </c>
      <c r="J152" s="81">
        <f t="shared" si="81"/>
        <v>1</v>
      </c>
      <c r="K152" s="82">
        <f t="shared" si="73"/>
        <v>0</v>
      </c>
      <c r="L152" s="11">
        <f t="shared" si="74"/>
        <v>0</v>
      </c>
      <c r="M152" s="81">
        <f t="shared" si="75"/>
        <v>0</v>
      </c>
      <c r="N152" s="11">
        <f t="shared" si="82"/>
        <v>0</v>
      </c>
      <c r="O152" s="11">
        <f t="shared" si="83"/>
        <v>0</v>
      </c>
      <c r="P152" s="11">
        <f t="shared" si="93"/>
        <v>0</v>
      </c>
      <c r="Q152" s="81">
        <f t="shared" si="100"/>
        <v>0</v>
      </c>
      <c r="R152" s="90">
        <f t="shared" si="101"/>
        <v>0</v>
      </c>
      <c r="S152" s="499">
        <f>(Exposure!BJ153-1)*InputData!CH152+1</f>
        <v>1</v>
      </c>
      <c r="T152" s="89">
        <f t="shared" si="94"/>
        <v>0</v>
      </c>
      <c r="U152" s="10">
        <f t="shared" si="84"/>
        <v>0</v>
      </c>
      <c r="V152" s="10">
        <f t="shared" si="85"/>
        <v>0</v>
      </c>
      <c r="W152" s="91">
        <f t="shared" si="86"/>
        <v>0</v>
      </c>
      <c r="X152" s="81">
        <f t="shared" si="87"/>
        <v>0</v>
      </c>
      <c r="Y152" s="81">
        <f t="shared" si="95"/>
        <v>0</v>
      </c>
      <c r="Z152" s="81">
        <f t="shared" si="88"/>
        <v>1</v>
      </c>
      <c r="AA152" s="81">
        <f t="shared" si="89"/>
        <v>1</v>
      </c>
      <c r="AB152" s="82">
        <f t="shared" si="76"/>
        <v>0</v>
      </c>
      <c r="AC152" s="11">
        <f t="shared" si="77"/>
        <v>0</v>
      </c>
      <c r="AD152" s="81">
        <f t="shared" si="78"/>
        <v>0</v>
      </c>
      <c r="AE152" s="11">
        <f t="shared" si="90"/>
        <v>0</v>
      </c>
      <c r="AF152" s="11">
        <f t="shared" si="91"/>
        <v>0</v>
      </c>
      <c r="AG152" s="11">
        <f t="shared" si="96"/>
        <v>0</v>
      </c>
      <c r="AH152" s="81">
        <f t="shared" si="102"/>
        <v>0</v>
      </c>
      <c r="AI152" s="90">
        <f t="shared" si="103"/>
        <v>0</v>
      </c>
      <c r="AJ152" s="82">
        <f t="shared" si="68"/>
        <v>0</v>
      </c>
      <c r="AK152" s="118">
        <f t="shared" si="97"/>
        <v>0</v>
      </c>
      <c r="AL152" s="118">
        <f t="shared" si="98"/>
        <v>0</v>
      </c>
      <c r="AM152" s="120">
        <f>AK152*InputData!U152</f>
        <v>0</v>
      </c>
      <c r="AN152" s="123">
        <f>AJ152*LifeTable!G152*InputData!V152*EXP(-InputData!$BT$5*(B152-InputData!$B$1))</f>
        <v>0</v>
      </c>
      <c r="AO152" s="1026">
        <f>C152*(1-Q152)*LifeTable!G152</f>
        <v>0</v>
      </c>
      <c r="AP152" s="1027">
        <f>R152*LifeTable!G152</f>
        <v>0</v>
      </c>
      <c r="AQ152" s="1026">
        <f>T152*(1-AH152)*LifeTable!P152</f>
        <v>0</v>
      </c>
      <c r="AR152" s="708">
        <f>AI152*LifeTable!P152</f>
        <v>0</v>
      </c>
      <c r="AS152" s="1028">
        <f>(AQ152-AO152)*EXP(-InputData!$BT$6*(B152-InputData!$B$1))</f>
        <v>0</v>
      </c>
      <c r="AT152" s="58">
        <f>(AR152-AP152)*EXP(-InputData!$BT$6*(B152-InputData!$B$1))</f>
        <v>0</v>
      </c>
      <c r="AU152">
        <v>46</v>
      </c>
    </row>
    <row r="153" spans="1:47">
      <c r="A153" t="s">
        <v>14</v>
      </c>
      <c r="B153">
        <f t="shared" si="99"/>
        <v>144</v>
      </c>
      <c r="C153" s="80">
        <f>InputData!S153*InputData!CA153</f>
        <v>0</v>
      </c>
      <c r="D153" s="81">
        <v>0</v>
      </c>
      <c r="E153" s="13">
        <f>InputData!T153*InputData!CF153</f>
        <v>0</v>
      </c>
      <c r="F153" s="90">
        <v>0</v>
      </c>
      <c r="G153" s="81">
        <f t="shared" si="79"/>
        <v>0</v>
      </c>
      <c r="H153" s="81">
        <f t="shared" si="92"/>
        <v>0</v>
      </c>
      <c r="I153" s="81">
        <f t="shared" si="80"/>
        <v>1</v>
      </c>
      <c r="J153" s="81">
        <f t="shared" si="81"/>
        <v>1</v>
      </c>
      <c r="K153" s="82">
        <f t="shared" si="73"/>
        <v>0</v>
      </c>
      <c r="L153" s="11">
        <f t="shared" si="74"/>
        <v>0</v>
      </c>
      <c r="M153" s="81">
        <f t="shared" si="75"/>
        <v>0</v>
      </c>
      <c r="N153" s="11">
        <f t="shared" si="82"/>
        <v>0</v>
      </c>
      <c r="O153" s="11">
        <f t="shared" si="83"/>
        <v>0</v>
      </c>
      <c r="P153" s="11">
        <f t="shared" si="93"/>
        <v>0</v>
      </c>
      <c r="Q153" s="81">
        <f t="shared" si="100"/>
        <v>0</v>
      </c>
      <c r="R153" s="90">
        <f t="shared" si="101"/>
        <v>0</v>
      </c>
      <c r="S153" s="499">
        <f>(Exposure!BJ154-1)*InputData!CH153+1</f>
        <v>1</v>
      </c>
      <c r="T153" s="89">
        <f t="shared" si="94"/>
        <v>0</v>
      </c>
      <c r="U153" s="10">
        <f t="shared" si="84"/>
        <v>0</v>
      </c>
      <c r="V153" s="10">
        <f t="shared" si="85"/>
        <v>0</v>
      </c>
      <c r="W153" s="91">
        <f t="shared" si="86"/>
        <v>0</v>
      </c>
      <c r="X153" s="81">
        <f t="shared" si="87"/>
        <v>0</v>
      </c>
      <c r="Y153" s="81">
        <f t="shared" si="95"/>
        <v>0</v>
      </c>
      <c r="Z153" s="81">
        <f t="shared" si="88"/>
        <v>1</v>
      </c>
      <c r="AA153" s="81">
        <f t="shared" si="89"/>
        <v>1</v>
      </c>
      <c r="AB153" s="82">
        <f t="shared" si="76"/>
        <v>0</v>
      </c>
      <c r="AC153" s="11">
        <f t="shared" si="77"/>
        <v>0</v>
      </c>
      <c r="AD153" s="81">
        <f t="shared" si="78"/>
        <v>0</v>
      </c>
      <c r="AE153" s="11">
        <f t="shared" si="90"/>
        <v>0</v>
      </c>
      <c r="AF153" s="11">
        <f t="shared" si="91"/>
        <v>0</v>
      </c>
      <c r="AG153" s="11">
        <f t="shared" si="96"/>
        <v>0</v>
      </c>
      <c r="AH153" s="81">
        <f t="shared" si="102"/>
        <v>0</v>
      </c>
      <c r="AI153" s="90">
        <f t="shared" si="103"/>
        <v>0</v>
      </c>
      <c r="AJ153" s="82">
        <f t="shared" si="68"/>
        <v>0</v>
      </c>
      <c r="AK153" s="118">
        <f t="shared" si="97"/>
        <v>0</v>
      </c>
      <c r="AL153" s="118">
        <f t="shared" si="98"/>
        <v>0</v>
      </c>
      <c r="AM153" s="120">
        <f>AK153*InputData!U153</f>
        <v>0</v>
      </c>
      <c r="AN153" s="123">
        <f>AJ153*LifeTable!G153*InputData!V153*EXP(-InputData!$BT$5*(B153-InputData!$B$1))</f>
        <v>0</v>
      </c>
      <c r="AO153" s="1026">
        <f>C153*(1-Q153)*LifeTable!G153</f>
        <v>0</v>
      </c>
      <c r="AP153" s="1027">
        <f>R153*LifeTable!G153</f>
        <v>0</v>
      </c>
      <c r="AQ153" s="1026">
        <f>T153*(1-AH153)*LifeTable!P153</f>
        <v>0</v>
      </c>
      <c r="AR153" s="708">
        <f>AI153*LifeTable!P153</f>
        <v>0</v>
      </c>
      <c r="AS153" s="1028">
        <f>(AQ153-AO153)*EXP(-InputData!$BT$6*(B153-InputData!$B$1))</f>
        <v>0</v>
      </c>
      <c r="AT153" s="58">
        <f>(AR153-AP153)*EXP(-InputData!$BT$6*(B153-InputData!$B$1))</f>
        <v>0</v>
      </c>
      <c r="AU153">
        <v>47</v>
      </c>
    </row>
    <row r="154" spans="1:47">
      <c r="A154" t="s">
        <v>14</v>
      </c>
      <c r="B154">
        <f t="shared" si="99"/>
        <v>145</v>
      </c>
      <c r="C154" s="80">
        <f>InputData!S154*InputData!CA154</f>
        <v>0</v>
      </c>
      <c r="D154" s="81">
        <v>0</v>
      </c>
      <c r="E154" s="13">
        <f>InputData!T154*InputData!CF154</f>
        <v>0</v>
      </c>
      <c r="F154" s="90">
        <v>0</v>
      </c>
      <c r="G154" s="81">
        <f t="shared" si="79"/>
        <v>0</v>
      </c>
      <c r="H154" s="81">
        <f t="shared" si="92"/>
        <v>0</v>
      </c>
      <c r="I154" s="81">
        <f t="shared" si="80"/>
        <v>1</v>
      </c>
      <c r="J154" s="81">
        <f t="shared" si="81"/>
        <v>1</v>
      </c>
      <c r="K154" s="82">
        <f t="shared" si="73"/>
        <v>0</v>
      </c>
      <c r="L154" s="11">
        <f t="shared" si="74"/>
        <v>0</v>
      </c>
      <c r="M154" s="81">
        <f t="shared" si="75"/>
        <v>0</v>
      </c>
      <c r="N154" s="11">
        <f t="shared" si="82"/>
        <v>0</v>
      </c>
      <c r="O154" s="11">
        <f t="shared" si="83"/>
        <v>0</v>
      </c>
      <c r="P154" s="11">
        <f t="shared" si="93"/>
        <v>0</v>
      </c>
      <c r="Q154" s="81">
        <f t="shared" si="100"/>
        <v>0</v>
      </c>
      <c r="R154" s="90">
        <f t="shared" si="101"/>
        <v>0</v>
      </c>
      <c r="S154" s="499">
        <f>(Exposure!BJ155-1)*InputData!CH154+1</f>
        <v>1</v>
      </c>
      <c r="T154" s="89">
        <f t="shared" si="94"/>
        <v>0</v>
      </c>
      <c r="U154" s="10">
        <f t="shared" si="84"/>
        <v>0</v>
      </c>
      <c r="V154" s="10">
        <f t="shared" si="85"/>
        <v>0</v>
      </c>
      <c r="W154" s="91">
        <f t="shared" si="86"/>
        <v>0</v>
      </c>
      <c r="X154" s="81">
        <f t="shared" si="87"/>
        <v>0</v>
      </c>
      <c r="Y154" s="81">
        <f t="shared" si="95"/>
        <v>0</v>
      </c>
      <c r="Z154" s="81">
        <f t="shared" si="88"/>
        <v>1</v>
      </c>
      <c r="AA154" s="81">
        <f t="shared" si="89"/>
        <v>1</v>
      </c>
      <c r="AB154" s="82">
        <f t="shared" si="76"/>
        <v>0</v>
      </c>
      <c r="AC154" s="11">
        <f t="shared" si="77"/>
        <v>0</v>
      </c>
      <c r="AD154" s="81">
        <f t="shared" si="78"/>
        <v>0</v>
      </c>
      <c r="AE154" s="11">
        <f t="shared" si="90"/>
        <v>0</v>
      </c>
      <c r="AF154" s="11">
        <f t="shared" si="91"/>
        <v>0</v>
      </c>
      <c r="AG154" s="11">
        <f t="shared" si="96"/>
        <v>0</v>
      </c>
      <c r="AH154" s="81">
        <f t="shared" si="102"/>
        <v>0</v>
      </c>
      <c r="AI154" s="90">
        <f t="shared" si="103"/>
        <v>0</v>
      </c>
      <c r="AJ154" s="82">
        <f t="shared" si="68"/>
        <v>0</v>
      </c>
      <c r="AK154" s="118">
        <f t="shared" si="97"/>
        <v>0</v>
      </c>
      <c r="AL154" s="118">
        <f t="shared" si="98"/>
        <v>0</v>
      </c>
      <c r="AM154" s="120">
        <f>AK154*InputData!U154</f>
        <v>0</v>
      </c>
      <c r="AN154" s="123">
        <f>AJ154*LifeTable!G154*InputData!V154*EXP(-InputData!$BT$5*(B154-InputData!$B$1))</f>
        <v>0</v>
      </c>
      <c r="AO154" s="1026">
        <f>C154*(1-Q154)*LifeTable!G154</f>
        <v>0</v>
      </c>
      <c r="AP154" s="1027">
        <f>R154*LifeTable!G154</f>
        <v>0</v>
      </c>
      <c r="AQ154" s="1026">
        <f>T154*(1-AH154)*LifeTable!P154</f>
        <v>0</v>
      </c>
      <c r="AR154" s="708">
        <f>AI154*LifeTable!P154</f>
        <v>0</v>
      </c>
      <c r="AS154" s="1028">
        <f>(AQ154-AO154)*EXP(-InputData!$BT$6*(B154-InputData!$B$1))</f>
        <v>0</v>
      </c>
      <c r="AT154" s="58">
        <f>(AR154-AP154)*EXP(-InputData!$BT$6*(B154-InputData!$B$1))</f>
        <v>0</v>
      </c>
      <c r="AU154">
        <v>48</v>
      </c>
    </row>
    <row r="155" spans="1:47">
      <c r="A155" t="s">
        <v>14</v>
      </c>
      <c r="B155">
        <f t="shared" si="99"/>
        <v>146</v>
      </c>
      <c r="C155" s="80">
        <f>InputData!S155*InputData!CA155</f>
        <v>0</v>
      </c>
      <c r="D155" s="81">
        <v>0</v>
      </c>
      <c r="E155" s="13">
        <f>InputData!T155*InputData!CF155</f>
        <v>0</v>
      </c>
      <c r="F155" s="90">
        <v>0</v>
      </c>
      <c r="G155" s="81">
        <f t="shared" si="79"/>
        <v>0</v>
      </c>
      <c r="H155" s="81">
        <f t="shared" si="92"/>
        <v>0</v>
      </c>
      <c r="I155" s="81">
        <f t="shared" si="80"/>
        <v>1</v>
      </c>
      <c r="J155" s="81">
        <f t="shared" si="81"/>
        <v>1</v>
      </c>
      <c r="K155" s="82">
        <f t="shared" si="73"/>
        <v>0</v>
      </c>
      <c r="L155" s="11">
        <f t="shared" si="74"/>
        <v>0</v>
      </c>
      <c r="M155" s="81">
        <f t="shared" si="75"/>
        <v>0</v>
      </c>
      <c r="N155" s="11">
        <f t="shared" si="82"/>
        <v>0</v>
      </c>
      <c r="O155" s="11">
        <f t="shared" si="83"/>
        <v>0</v>
      </c>
      <c r="P155" s="11">
        <f t="shared" si="93"/>
        <v>0</v>
      </c>
      <c r="Q155" s="81">
        <f t="shared" si="100"/>
        <v>0</v>
      </c>
      <c r="R155" s="90">
        <f t="shared" si="101"/>
        <v>0</v>
      </c>
      <c r="S155" s="499">
        <f>(Exposure!BJ156-1)*InputData!CH155+1</f>
        <v>1</v>
      </c>
      <c r="T155" s="89">
        <f t="shared" si="94"/>
        <v>0</v>
      </c>
      <c r="U155" s="10">
        <f t="shared" si="84"/>
        <v>0</v>
      </c>
      <c r="V155" s="10">
        <f t="shared" si="85"/>
        <v>0</v>
      </c>
      <c r="W155" s="91">
        <f t="shared" si="86"/>
        <v>0</v>
      </c>
      <c r="X155" s="81">
        <f t="shared" si="87"/>
        <v>0</v>
      </c>
      <c r="Y155" s="81">
        <f t="shared" si="95"/>
        <v>0</v>
      </c>
      <c r="Z155" s="81">
        <f t="shared" si="88"/>
        <v>1</v>
      </c>
      <c r="AA155" s="81">
        <f t="shared" si="89"/>
        <v>1</v>
      </c>
      <c r="AB155" s="82">
        <f t="shared" si="76"/>
        <v>0</v>
      </c>
      <c r="AC155" s="11">
        <f t="shared" si="77"/>
        <v>0</v>
      </c>
      <c r="AD155" s="81">
        <f t="shared" si="78"/>
        <v>0</v>
      </c>
      <c r="AE155" s="11">
        <f t="shared" si="90"/>
        <v>0</v>
      </c>
      <c r="AF155" s="11">
        <f t="shared" si="91"/>
        <v>0</v>
      </c>
      <c r="AG155" s="11">
        <f t="shared" si="96"/>
        <v>0</v>
      </c>
      <c r="AH155" s="81">
        <f t="shared" si="102"/>
        <v>0</v>
      </c>
      <c r="AI155" s="90">
        <f t="shared" si="103"/>
        <v>0</v>
      </c>
      <c r="AJ155" s="82">
        <f t="shared" si="68"/>
        <v>0</v>
      </c>
      <c r="AK155" s="118">
        <f t="shared" si="97"/>
        <v>0</v>
      </c>
      <c r="AL155" s="118">
        <f t="shared" si="98"/>
        <v>0</v>
      </c>
      <c r="AM155" s="120">
        <f>AK155*InputData!U155</f>
        <v>0</v>
      </c>
      <c r="AN155" s="123">
        <f>AJ155*LifeTable!G155*InputData!V155*EXP(-InputData!$BT$5*(B155-InputData!$B$1))</f>
        <v>0</v>
      </c>
      <c r="AO155" s="1026">
        <f>C155*(1-Q155)*LifeTable!G155</f>
        <v>0</v>
      </c>
      <c r="AP155" s="1027">
        <f>R155*LifeTable!G155</f>
        <v>0</v>
      </c>
      <c r="AQ155" s="1026">
        <f>T155*(1-AH155)*LifeTable!P155</f>
        <v>0</v>
      </c>
      <c r="AR155" s="708">
        <f>AI155*LifeTable!P155</f>
        <v>0</v>
      </c>
      <c r="AS155" s="1028">
        <f>(AQ155-AO155)*EXP(-InputData!$BT$6*(B155-InputData!$B$1))</f>
        <v>0</v>
      </c>
      <c r="AT155" s="58">
        <f>(AR155-AP155)*EXP(-InputData!$BT$6*(B155-InputData!$B$1))</f>
        <v>0</v>
      </c>
      <c r="AU155">
        <v>49</v>
      </c>
    </row>
    <row r="156" spans="1:47">
      <c r="A156" t="s">
        <v>14</v>
      </c>
      <c r="B156">
        <f t="shared" si="99"/>
        <v>147</v>
      </c>
      <c r="C156" s="80">
        <f>InputData!S156*InputData!CA156</f>
        <v>0</v>
      </c>
      <c r="D156" s="81">
        <v>0</v>
      </c>
      <c r="E156" s="13">
        <f>InputData!T156*InputData!CF156</f>
        <v>0</v>
      </c>
      <c r="F156" s="90">
        <v>0</v>
      </c>
      <c r="G156" s="81">
        <f t="shared" si="79"/>
        <v>0</v>
      </c>
      <c r="H156" s="81">
        <f t="shared" si="92"/>
        <v>0</v>
      </c>
      <c r="I156" s="81">
        <f t="shared" si="80"/>
        <v>1</v>
      </c>
      <c r="J156" s="81">
        <f t="shared" si="81"/>
        <v>1</v>
      </c>
      <c r="K156" s="82">
        <f t="shared" si="73"/>
        <v>0</v>
      </c>
      <c r="L156" s="11">
        <f t="shared" si="74"/>
        <v>0</v>
      </c>
      <c r="M156" s="81">
        <f t="shared" si="75"/>
        <v>0</v>
      </c>
      <c r="N156" s="11">
        <f t="shared" si="82"/>
        <v>0</v>
      </c>
      <c r="O156" s="11">
        <f t="shared" si="83"/>
        <v>0</v>
      </c>
      <c r="P156" s="11">
        <f t="shared" si="93"/>
        <v>0</v>
      </c>
      <c r="Q156" s="81">
        <f t="shared" si="100"/>
        <v>0</v>
      </c>
      <c r="R156" s="90">
        <f t="shared" si="101"/>
        <v>0</v>
      </c>
      <c r="S156" s="499">
        <f>(Exposure!BJ157-1)*InputData!CH156+1</f>
        <v>1</v>
      </c>
      <c r="T156" s="89">
        <f t="shared" si="94"/>
        <v>0</v>
      </c>
      <c r="U156" s="10">
        <f t="shared" si="84"/>
        <v>0</v>
      </c>
      <c r="V156" s="10">
        <f t="shared" si="85"/>
        <v>0</v>
      </c>
      <c r="W156" s="91">
        <f t="shared" si="86"/>
        <v>0</v>
      </c>
      <c r="X156" s="81">
        <f t="shared" si="87"/>
        <v>0</v>
      </c>
      <c r="Y156" s="81">
        <f t="shared" si="95"/>
        <v>0</v>
      </c>
      <c r="Z156" s="81">
        <f t="shared" si="88"/>
        <v>1</v>
      </c>
      <c r="AA156" s="81">
        <f t="shared" si="89"/>
        <v>1</v>
      </c>
      <c r="AB156" s="82">
        <f t="shared" si="76"/>
        <v>0</v>
      </c>
      <c r="AC156" s="11">
        <f t="shared" si="77"/>
        <v>0</v>
      </c>
      <c r="AD156" s="81">
        <f t="shared" si="78"/>
        <v>0</v>
      </c>
      <c r="AE156" s="11">
        <f t="shared" si="90"/>
        <v>0</v>
      </c>
      <c r="AF156" s="11">
        <f t="shared" si="91"/>
        <v>0</v>
      </c>
      <c r="AG156" s="11">
        <f t="shared" si="96"/>
        <v>0</v>
      </c>
      <c r="AH156" s="81">
        <f t="shared" si="102"/>
        <v>0</v>
      </c>
      <c r="AI156" s="90">
        <f t="shared" si="103"/>
        <v>0</v>
      </c>
      <c r="AJ156" s="82">
        <f t="shared" si="68"/>
        <v>0</v>
      </c>
      <c r="AK156" s="118">
        <f t="shared" si="97"/>
        <v>0</v>
      </c>
      <c r="AL156" s="118">
        <f t="shared" si="98"/>
        <v>0</v>
      </c>
      <c r="AM156" s="120">
        <f>AK156*InputData!U156</f>
        <v>0</v>
      </c>
      <c r="AN156" s="123">
        <f>AJ156*LifeTable!G156*InputData!V156*EXP(-InputData!$BT$5*(B156-InputData!$B$1))</f>
        <v>0</v>
      </c>
      <c r="AO156" s="1026">
        <f>C156*(1-Q156)*LifeTable!G156</f>
        <v>0</v>
      </c>
      <c r="AP156" s="1027">
        <f>R156*LifeTable!G156</f>
        <v>0</v>
      </c>
      <c r="AQ156" s="1026">
        <f>T156*(1-AH156)*LifeTable!P156</f>
        <v>0</v>
      </c>
      <c r="AR156" s="708">
        <f>AI156*LifeTable!P156</f>
        <v>0</v>
      </c>
      <c r="AS156" s="1028">
        <f>(AQ156-AO156)*EXP(-InputData!$BT$6*(B156-InputData!$B$1))</f>
        <v>0</v>
      </c>
      <c r="AT156" s="58">
        <f>(AR156-AP156)*EXP(-InputData!$BT$6*(B156-InputData!$B$1))</f>
        <v>0</v>
      </c>
      <c r="AU156">
        <v>50</v>
      </c>
    </row>
    <row r="157" spans="1:47">
      <c r="A157" t="s">
        <v>14</v>
      </c>
      <c r="B157">
        <f t="shared" si="99"/>
        <v>148</v>
      </c>
      <c r="C157" s="80">
        <f>InputData!S157*InputData!CA157</f>
        <v>0</v>
      </c>
      <c r="D157" s="81">
        <v>0</v>
      </c>
      <c r="E157" s="13">
        <f>InputData!T157*InputData!CF157</f>
        <v>0</v>
      </c>
      <c r="F157" s="90">
        <v>0</v>
      </c>
      <c r="G157" s="81">
        <f t="shared" si="79"/>
        <v>0</v>
      </c>
      <c r="H157" s="81">
        <f t="shared" si="92"/>
        <v>0</v>
      </c>
      <c r="I157" s="81">
        <f t="shared" si="80"/>
        <v>1</v>
      </c>
      <c r="J157" s="81">
        <f t="shared" si="81"/>
        <v>1</v>
      </c>
      <c r="K157" s="82">
        <f t="shared" si="73"/>
        <v>0</v>
      </c>
      <c r="L157" s="11">
        <f t="shared" si="74"/>
        <v>0</v>
      </c>
      <c r="M157" s="81">
        <f t="shared" si="75"/>
        <v>0</v>
      </c>
      <c r="N157" s="11">
        <f t="shared" si="82"/>
        <v>0</v>
      </c>
      <c r="O157" s="11">
        <f t="shared" si="83"/>
        <v>0</v>
      </c>
      <c r="P157" s="11">
        <f t="shared" si="93"/>
        <v>0</v>
      </c>
      <c r="Q157" s="81">
        <f t="shared" si="100"/>
        <v>0</v>
      </c>
      <c r="R157" s="90">
        <f t="shared" si="101"/>
        <v>0</v>
      </c>
      <c r="S157" s="499">
        <f>(Exposure!BJ158-1)*InputData!CH157+1</f>
        <v>1</v>
      </c>
      <c r="T157" s="89">
        <f t="shared" si="94"/>
        <v>0</v>
      </c>
      <c r="U157" s="10">
        <f t="shared" si="84"/>
        <v>0</v>
      </c>
      <c r="V157" s="10">
        <f t="shared" si="85"/>
        <v>0</v>
      </c>
      <c r="W157" s="91">
        <f t="shared" si="86"/>
        <v>0</v>
      </c>
      <c r="X157" s="81">
        <f t="shared" si="87"/>
        <v>0</v>
      </c>
      <c r="Y157" s="81">
        <f t="shared" si="95"/>
        <v>0</v>
      </c>
      <c r="Z157" s="81">
        <f t="shared" si="88"/>
        <v>1</v>
      </c>
      <c r="AA157" s="81">
        <f t="shared" si="89"/>
        <v>1</v>
      </c>
      <c r="AB157" s="82">
        <f t="shared" si="76"/>
        <v>0</v>
      </c>
      <c r="AC157" s="11">
        <f t="shared" si="77"/>
        <v>0</v>
      </c>
      <c r="AD157" s="81">
        <f t="shared" si="78"/>
        <v>0</v>
      </c>
      <c r="AE157" s="11">
        <f t="shared" si="90"/>
        <v>0</v>
      </c>
      <c r="AF157" s="11">
        <f t="shared" si="91"/>
        <v>0</v>
      </c>
      <c r="AG157" s="11">
        <f t="shared" si="96"/>
        <v>0</v>
      </c>
      <c r="AH157" s="81">
        <f t="shared" si="102"/>
        <v>0</v>
      </c>
      <c r="AI157" s="90">
        <f t="shared" si="103"/>
        <v>0</v>
      </c>
      <c r="AJ157" s="82">
        <f t="shared" si="68"/>
        <v>0</v>
      </c>
      <c r="AK157" s="118">
        <f t="shared" si="97"/>
        <v>0</v>
      </c>
      <c r="AL157" s="118">
        <f t="shared" si="98"/>
        <v>0</v>
      </c>
      <c r="AM157" s="120">
        <f>AK157*InputData!U157</f>
        <v>0</v>
      </c>
      <c r="AN157" s="123">
        <f>AJ157*LifeTable!G157*InputData!V157*EXP(-InputData!$BT$5*(B157-InputData!$B$1))</f>
        <v>0</v>
      </c>
      <c r="AO157" s="1026">
        <f>C157*(1-Q157)*LifeTable!G157</f>
        <v>0</v>
      </c>
      <c r="AP157" s="1027">
        <f>R157*LifeTable!G157</f>
        <v>0</v>
      </c>
      <c r="AQ157" s="1026">
        <f>T157*(1-AH157)*LifeTable!P157</f>
        <v>0</v>
      </c>
      <c r="AR157" s="708">
        <f>AI157*LifeTable!P157</f>
        <v>0</v>
      </c>
      <c r="AS157" s="1028">
        <f>(AQ157-AO157)*EXP(-InputData!$BT$6*(B157-InputData!$B$1))</f>
        <v>0</v>
      </c>
      <c r="AT157" s="58">
        <f>(AR157-AP157)*EXP(-InputData!$BT$6*(B157-InputData!$B$1))</f>
        <v>0</v>
      </c>
      <c r="AU157">
        <v>51</v>
      </c>
    </row>
    <row r="158" spans="1:47">
      <c r="A158" t="s">
        <v>14</v>
      </c>
      <c r="B158">
        <f t="shared" si="99"/>
        <v>149</v>
      </c>
      <c r="C158" s="80">
        <f>InputData!S158*InputData!CA158</f>
        <v>0</v>
      </c>
      <c r="D158" s="81">
        <v>0</v>
      </c>
      <c r="E158" s="13">
        <f>InputData!T158*InputData!CF158</f>
        <v>0</v>
      </c>
      <c r="F158" s="90">
        <v>0</v>
      </c>
      <c r="G158" s="81">
        <f t="shared" si="79"/>
        <v>0</v>
      </c>
      <c r="H158" s="81">
        <f t="shared" si="92"/>
        <v>0</v>
      </c>
      <c r="I158" s="81">
        <f t="shared" si="80"/>
        <v>1</v>
      </c>
      <c r="J158" s="81">
        <f t="shared" si="81"/>
        <v>1</v>
      </c>
      <c r="K158" s="82">
        <f t="shared" si="73"/>
        <v>0</v>
      </c>
      <c r="L158" s="11">
        <f t="shared" si="74"/>
        <v>0</v>
      </c>
      <c r="M158" s="81">
        <f t="shared" si="75"/>
        <v>0</v>
      </c>
      <c r="N158" s="11">
        <f t="shared" si="82"/>
        <v>0</v>
      </c>
      <c r="O158" s="11">
        <f t="shared" si="83"/>
        <v>0</v>
      </c>
      <c r="P158" s="11">
        <f t="shared" si="93"/>
        <v>0</v>
      </c>
      <c r="Q158" s="81">
        <f t="shared" si="100"/>
        <v>0</v>
      </c>
      <c r="R158" s="90">
        <f t="shared" si="101"/>
        <v>0</v>
      </c>
      <c r="S158" s="499">
        <f>(Exposure!BJ159-1)*InputData!CH158+1</f>
        <v>1</v>
      </c>
      <c r="T158" s="89">
        <f t="shared" si="94"/>
        <v>0</v>
      </c>
      <c r="U158" s="10">
        <f t="shared" si="84"/>
        <v>0</v>
      </c>
      <c r="V158" s="10">
        <f t="shared" si="85"/>
        <v>0</v>
      </c>
      <c r="W158" s="91">
        <f t="shared" si="86"/>
        <v>0</v>
      </c>
      <c r="X158" s="81">
        <f t="shared" si="87"/>
        <v>0</v>
      </c>
      <c r="Y158" s="81">
        <f t="shared" si="95"/>
        <v>0</v>
      </c>
      <c r="Z158" s="81">
        <f t="shared" si="88"/>
        <v>1</v>
      </c>
      <c r="AA158" s="81">
        <f t="shared" si="89"/>
        <v>1</v>
      </c>
      <c r="AB158" s="82">
        <f t="shared" si="76"/>
        <v>0</v>
      </c>
      <c r="AC158" s="11">
        <f t="shared" si="77"/>
        <v>0</v>
      </c>
      <c r="AD158" s="81">
        <f t="shared" si="78"/>
        <v>0</v>
      </c>
      <c r="AE158" s="11">
        <f t="shared" si="90"/>
        <v>0</v>
      </c>
      <c r="AF158" s="11">
        <f t="shared" si="91"/>
        <v>0</v>
      </c>
      <c r="AG158" s="11">
        <f t="shared" si="96"/>
        <v>0</v>
      </c>
      <c r="AH158" s="81">
        <f t="shared" si="102"/>
        <v>0</v>
      </c>
      <c r="AI158" s="90">
        <f t="shared" si="103"/>
        <v>0</v>
      </c>
      <c r="AJ158" s="82">
        <f t="shared" si="68"/>
        <v>0</v>
      </c>
      <c r="AK158" s="118">
        <f t="shared" si="97"/>
        <v>0</v>
      </c>
      <c r="AL158" s="118">
        <f t="shared" si="98"/>
        <v>0</v>
      </c>
      <c r="AM158" s="120">
        <f>AK158*InputData!U158</f>
        <v>0</v>
      </c>
      <c r="AN158" s="123">
        <f>AJ158*LifeTable!G158*InputData!V158*EXP(-InputData!$BT$5*(B158-InputData!$B$1))</f>
        <v>0</v>
      </c>
      <c r="AO158" s="1026">
        <f>C158*(1-Q158)*LifeTable!G158</f>
        <v>0</v>
      </c>
      <c r="AP158" s="1027">
        <f>R158*LifeTable!G158</f>
        <v>0</v>
      </c>
      <c r="AQ158" s="1026">
        <f>T158*(1-AH158)*LifeTable!P158</f>
        <v>0</v>
      </c>
      <c r="AR158" s="708">
        <f>AI158*LifeTable!P158</f>
        <v>0</v>
      </c>
      <c r="AS158" s="1028">
        <f>(AQ158-AO158)*EXP(-InputData!$BT$6*(B158-InputData!$B$1))</f>
        <v>0</v>
      </c>
      <c r="AT158" s="58">
        <f>(AR158-AP158)*EXP(-InputData!$BT$6*(B158-InputData!$B$1))</f>
        <v>0</v>
      </c>
      <c r="AU158">
        <v>52</v>
      </c>
    </row>
    <row r="159" spans="1:47">
      <c r="A159" t="s">
        <v>14</v>
      </c>
      <c r="B159">
        <f t="shared" si="99"/>
        <v>150</v>
      </c>
      <c r="C159" s="80">
        <f>InputData!S159*InputData!CA159</f>
        <v>0</v>
      </c>
      <c r="D159" s="81">
        <v>0</v>
      </c>
      <c r="E159" s="13">
        <f>InputData!T159*InputData!CF159</f>
        <v>0</v>
      </c>
      <c r="F159" s="90">
        <v>0</v>
      </c>
      <c r="G159" s="81">
        <f t="shared" si="79"/>
        <v>0</v>
      </c>
      <c r="H159" s="81">
        <f t="shared" si="92"/>
        <v>0</v>
      </c>
      <c r="I159" s="81">
        <f t="shared" si="80"/>
        <v>1</v>
      </c>
      <c r="J159" s="81">
        <f t="shared" si="81"/>
        <v>1</v>
      </c>
      <c r="K159" s="82">
        <f t="shared" si="73"/>
        <v>0</v>
      </c>
      <c r="L159" s="11">
        <f t="shared" si="74"/>
        <v>0</v>
      </c>
      <c r="M159" s="81">
        <f t="shared" si="75"/>
        <v>0</v>
      </c>
      <c r="N159" s="11">
        <f t="shared" si="82"/>
        <v>0</v>
      </c>
      <c r="O159" s="11">
        <f t="shared" si="83"/>
        <v>0</v>
      </c>
      <c r="P159" s="11">
        <f t="shared" si="93"/>
        <v>0</v>
      </c>
      <c r="Q159" s="81">
        <f t="shared" si="100"/>
        <v>0</v>
      </c>
      <c r="R159" s="90">
        <f t="shared" si="101"/>
        <v>0</v>
      </c>
      <c r="S159" s="499">
        <f>(Exposure!BJ160-1)*InputData!CH159+1</f>
        <v>1</v>
      </c>
      <c r="T159" s="89">
        <f t="shared" si="94"/>
        <v>0</v>
      </c>
      <c r="U159" s="10">
        <f t="shared" si="84"/>
        <v>0</v>
      </c>
      <c r="V159" s="10">
        <f t="shared" si="85"/>
        <v>0</v>
      </c>
      <c r="W159" s="91">
        <f t="shared" si="86"/>
        <v>0</v>
      </c>
      <c r="X159" s="81">
        <f t="shared" si="87"/>
        <v>0</v>
      </c>
      <c r="Y159" s="81">
        <f t="shared" si="95"/>
        <v>0</v>
      </c>
      <c r="Z159" s="81">
        <f t="shared" si="88"/>
        <v>1</v>
      </c>
      <c r="AA159" s="81">
        <f t="shared" si="89"/>
        <v>1</v>
      </c>
      <c r="AB159" s="82">
        <f t="shared" si="76"/>
        <v>0</v>
      </c>
      <c r="AC159" s="11">
        <f t="shared" si="77"/>
        <v>0</v>
      </c>
      <c r="AD159" s="81">
        <f t="shared" si="78"/>
        <v>0</v>
      </c>
      <c r="AE159" s="11">
        <f t="shared" si="90"/>
        <v>0</v>
      </c>
      <c r="AF159" s="11">
        <f t="shared" si="91"/>
        <v>0</v>
      </c>
      <c r="AG159" s="11">
        <f t="shared" si="96"/>
        <v>0</v>
      </c>
      <c r="AH159" s="81">
        <f t="shared" si="102"/>
        <v>0</v>
      </c>
      <c r="AI159" s="90">
        <f t="shared" si="103"/>
        <v>0</v>
      </c>
      <c r="AJ159" s="82">
        <f t="shared" si="68"/>
        <v>0</v>
      </c>
      <c r="AK159" s="118">
        <f t="shared" si="97"/>
        <v>0</v>
      </c>
      <c r="AL159" s="118">
        <f t="shared" si="98"/>
        <v>0</v>
      </c>
      <c r="AM159" s="120">
        <f>AK159*InputData!U159</f>
        <v>0</v>
      </c>
      <c r="AN159" s="123">
        <f>AJ159*LifeTable!G159*InputData!V159*EXP(-InputData!$BT$5*(B159-InputData!$B$1))</f>
        <v>0</v>
      </c>
      <c r="AO159" s="1026">
        <f>C159*(1-Q159)*LifeTable!G159</f>
        <v>0</v>
      </c>
      <c r="AP159" s="1027">
        <f>R159*LifeTable!G159</f>
        <v>0</v>
      </c>
      <c r="AQ159" s="1026">
        <f>T159*(1-AH159)*LifeTable!P159</f>
        <v>0</v>
      </c>
      <c r="AR159" s="708">
        <f>AI159*LifeTable!P159</f>
        <v>0</v>
      </c>
      <c r="AS159" s="1028">
        <f>(AQ159-AO159)*EXP(-InputData!$BT$6*(B159-InputData!$B$1))</f>
        <v>0</v>
      </c>
      <c r="AT159" s="58">
        <f>(AR159-AP159)*EXP(-InputData!$BT$6*(B159-InputData!$B$1))</f>
        <v>0</v>
      </c>
      <c r="AU159">
        <v>53</v>
      </c>
    </row>
    <row r="160" spans="1:47">
      <c r="A160" t="s">
        <v>14</v>
      </c>
      <c r="B160">
        <f t="shared" si="99"/>
        <v>151</v>
      </c>
      <c r="C160" s="80">
        <f>InputData!S160*InputData!CA160</f>
        <v>0</v>
      </c>
      <c r="D160" s="81">
        <v>0</v>
      </c>
      <c r="E160" s="13">
        <f>InputData!T160*InputData!CF160</f>
        <v>0</v>
      </c>
      <c r="F160" s="90">
        <v>0</v>
      </c>
      <c r="G160" s="81">
        <f t="shared" si="79"/>
        <v>0</v>
      </c>
      <c r="H160" s="81">
        <f t="shared" si="92"/>
        <v>0</v>
      </c>
      <c r="I160" s="81">
        <f t="shared" si="80"/>
        <v>1</v>
      </c>
      <c r="J160" s="81">
        <f t="shared" si="81"/>
        <v>1</v>
      </c>
      <c r="K160" s="82">
        <f t="shared" si="73"/>
        <v>0</v>
      </c>
      <c r="L160" s="11">
        <f t="shared" si="74"/>
        <v>0</v>
      </c>
      <c r="M160" s="81">
        <f t="shared" si="75"/>
        <v>0</v>
      </c>
      <c r="N160" s="11">
        <f t="shared" si="82"/>
        <v>0</v>
      </c>
      <c r="O160" s="11">
        <f t="shared" si="83"/>
        <v>0</v>
      </c>
      <c r="P160" s="11">
        <f t="shared" si="93"/>
        <v>0</v>
      </c>
      <c r="Q160" s="81">
        <f t="shared" si="100"/>
        <v>0</v>
      </c>
      <c r="R160" s="90">
        <f t="shared" si="101"/>
        <v>0</v>
      </c>
      <c r="S160" s="499">
        <f>(Exposure!BJ161-1)*InputData!CH160+1</f>
        <v>1</v>
      </c>
      <c r="T160" s="89">
        <f t="shared" si="94"/>
        <v>0</v>
      </c>
      <c r="U160" s="10">
        <f t="shared" si="84"/>
        <v>0</v>
      </c>
      <c r="V160" s="10">
        <f t="shared" si="85"/>
        <v>0</v>
      </c>
      <c r="W160" s="91">
        <f t="shared" si="86"/>
        <v>0</v>
      </c>
      <c r="X160" s="81">
        <f t="shared" si="87"/>
        <v>0</v>
      </c>
      <c r="Y160" s="81">
        <f t="shared" si="95"/>
        <v>0</v>
      </c>
      <c r="Z160" s="81">
        <f t="shared" si="88"/>
        <v>1</v>
      </c>
      <c r="AA160" s="81">
        <f t="shared" si="89"/>
        <v>1</v>
      </c>
      <c r="AB160" s="82">
        <f t="shared" si="76"/>
        <v>0</v>
      </c>
      <c r="AC160" s="11">
        <f t="shared" si="77"/>
        <v>0</v>
      </c>
      <c r="AD160" s="81">
        <f t="shared" si="78"/>
        <v>0</v>
      </c>
      <c r="AE160" s="11">
        <f t="shared" si="90"/>
        <v>0</v>
      </c>
      <c r="AF160" s="11">
        <f t="shared" si="91"/>
        <v>0</v>
      </c>
      <c r="AG160" s="11">
        <f t="shared" si="96"/>
        <v>0</v>
      </c>
      <c r="AH160" s="81">
        <f t="shared" si="102"/>
        <v>0</v>
      </c>
      <c r="AI160" s="90">
        <f t="shared" si="103"/>
        <v>0</v>
      </c>
      <c r="AJ160" s="82">
        <f t="shared" si="68"/>
        <v>0</v>
      </c>
      <c r="AK160" s="118">
        <f t="shared" si="97"/>
        <v>0</v>
      </c>
      <c r="AL160" s="118">
        <f t="shared" si="98"/>
        <v>0</v>
      </c>
      <c r="AM160" s="120">
        <f>AK160*InputData!U160</f>
        <v>0</v>
      </c>
      <c r="AN160" s="123">
        <f>AJ160*LifeTable!G160*InputData!V160*EXP(-InputData!$BT$5*(B160-InputData!$B$1))</f>
        <v>0</v>
      </c>
      <c r="AO160" s="1026">
        <f>C160*(1-Q160)*LifeTable!G160</f>
        <v>0</v>
      </c>
      <c r="AP160" s="1027">
        <f>R160*LifeTable!G160</f>
        <v>0</v>
      </c>
      <c r="AQ160" s="1026">
        <f>T160*(1-AH160)*LifeTable!P160</f>
        <v>0</v>
      </c>
      <c r="AR160" s="708">
        <f>AI160*LifeTable!P160</f>
        <v>0</v>
      </c>
      <c r="AS160" s="1028">
        <f>(AQ160-AO160)*EXP(-InputData!$BT$6*(B160-InputData!$B$1))</f>
        <v>0</v>
      </c>
      <c r="AT160" s="58">
        <f>(AR160-AP160)*EXP(-InputData!$BT$6*(B160-InputData!$B$1))</f>
        <v>0</v>
      </c>
      <c r="AU160">
        <v>54</v>
      </c>
    </row>
    <row r="161" spans="1:47">
      <c r="A161" t="s">
        <v>14</v>
      </c>
      <c r="B161">
        <f t="shared" si="99"/>
        <v>152</v>
      </c>
      <c r="C161" s="80">
        <f>InputData!S161*InputData!CA161</f>
        <v>0</v>
      </c>
      <c r="D161" s="81">
        <v>0</v>
      </c>
      <c r="E161" s="13">
        <f>InputData!T161*InputData!CF161</f>
        <v>0</v>
      </c>
      <c r="F161" s="90">
        <v>0</v>
      </c>
      <c r="G161" s="81">
        <f t="shared" si="79"/>
        <v>0</v>
      </c>
      <c r="H161" s="81">
        <f t="shared" si="92"/>
        <v>0</v>
      </c>
      <c r="I161" s="81">
        <f t="shared" si="80"/>
        <v>1</v>
      </c>
      <c r="J161" s="81">
        <f t="shared" si="81"/>
        <v>1</v>
      </c>
      <c r="K161" s="82">
        <f t="shared" si="73"/>
        <v>0</v>
      </c>
      <c r="L161" s="11">
        <f t="shared" si="74"/>
        <v>0</v>
      </c>
      <c r="M161" s="81">
        <f t="shared" si="75"/>
        <v>0</v>
      </c>
      <c r="N161" s="11">
        <f t="shared" si="82"/>
        <v>0</v>
      </c>
      <c r="O161" s="11">
        <f t="shared" si="83"/>
        <v>0</v>
      </c>
      <c r="P161" s="11">
        <f t="shared" si="93"/>
        <v>0</v>
      </c>
      <c r="Q161" s="81">
        <f t="shared" si="100"/>
        <v>0</v>
      </c>
      <c r="R161" s="90">
        <f t="shared" si="101"/>
        <v>0</v>
      </c>
      <c r="S161" s="499">
        <f>(Exposure!BJ162-1)*InputData!CH161+1</f>
        <v>1</v>
      </c>
      <c r="T161" s="89">
        <f t="shared" si="94"/>
        <v>0</v>
      </c>
      <c r="U161" s="10">
        <f t="shared" si="84"/>
        <v>0</v>
      </c>
      <c r="V161" s="10">
        <f t="shared" si="85"/>
        <v>0</v>
      </c>
      <c r="W161" s="91">
        <f t="shared" si="86"/>
        <v>0</v>
      </c>
      <c r="X161" s="81">
        <f t="shared" si="87"/>
        <v>0</v>
      </c>
      <c r="Y161" s="81">
        <f t="shared" si="95"/>
        <v>0</v>
      </c>
      <c r="Z161" s="81">
        <f t="shared" si="88"/>
        <v>1</v>
      </c>
      <c r="AA161" s="81">
        <f t="shared" si="89"/>
        <v>1</v>
      </c>
      <c r="AB161" s="82">
        <f t="shared" si="76"/>
        <v>0</v>
      </c>
      <c r="AC161" s="11">
        <f t="shared" si="77"/>
        <v>0</v>
      </c>
      <c r="AD161" s="81">
        <f t="shared" si="78"/>
        <v>0</v>
      </c>
      <c r="AE161" s="11">
        <f t="shared" si="90"/>
        <v>0</v>
      </c>
      <c r="AF161" s="11">
        <f t="shared" si="91"/>
        <v>0</v>
      </c>
      <c r="AG161" s="11">
        <f t="shared" si="96"/>
        <v>0</v>
      </c>
      <c r="AH161" s="81">
        <f t="shared" si="102"/>
        <v>0</v>
      </c>
      <c r="AI161" s="90">
        <f t="shared" si="103"/>
        <v>0</v>
      </c>
      <c r="AJ161" s="82">
        <f t="shared" si="68"/>
        <v>0</v>
      </c>
      <c r="AK161" s="118">
        <f t="shared" si="97"/>
        <v>0</v>
      </c>
      <c r="AL161" s="118">
        <f t="shared" si="98"/>
        <v>0</v>
      </c>
      <c r="AM161" s="120">
        <f>AK161*InputData!U161</f>
        <v>0</v>
      </c>
      <c r="AN161" s="123">
        <f>AJ161*LifeTable!G161*InputData!V161*EXP(-InputData!$BT$5*(B161-InputData!$B$1))</f>
        <v>0</v>
      </c>
      <c r="AO161" s="1026">
        <f>C161*(1-Q161)*LifeTable!G161</f>
        <v>0</v>
      </c>
      <c r="AP161" s="1027">
        <f>R161*LifeTable!G161</f>
        <v>0</v>
      </c>
      <c r="AQ161" s="1026">
        <f>T161*(1-AH161)*LifeTable!P161</f>
        <v>0</v>
      </c>
      <c r="AR161" s="708">
        <f>AI161*LifeTable!P161</f>
        <v>0</v>
      </c>
      <c r="AS161" s="1028">
        <f>(AQ161-AO161)*EXP(-InputData!$BT$6*(B161-InputData!$B$1))</f>
        <v>0</v>
      </c>
      <c r="AT161" s="58">
        <f>(AR161-AP161)*EXP(-InputData!$BT$6*(B161-InputData!$B$1))</f>
        <v>0</v>
      </c>
      <c r="AU161">
        <v>55</v>
      </c>
    </row>
    <row r="162" spans="1:47">
      <c r="A162" t="s">
        <v>14</v>
      </c>
      <c r="B162">
        <f t="shared" si="99"/>
        <v>153</v>
      </c>
      <c r="C162" s="80">
        <f>InputData!S162*InputData!CA162</f>
        <v>0</v>
      </c>
      <c r="D162" s="81">
        <v>0</v>
      </c>
      <c r="E162" s="13">
        <f>InputData!T162*InputData!CF162</f>
        <v>0</v>
      </c>
      <c r="F162" s="90">
        <v>0</v>
      </c>
      <c r="G162" s="81">
        <f t="shared" si="79"/>
        <v>0</v>
      </c>
      <c r="H162" s="81">
        <f t="shared" si="92"/>
        <v>0</v>
      </c>
      <c r="I162" s="81">
        <f t="shared" si="80"/>
        <v>1</v>
      </c>
      <c r="J162" s="81">
        <f t="shared" si="81"/>
        <v>1</v>
      </c>
      <c r="K162" s="82">
        <f t="shared" si="73"/>
        <v>0</v>
      </c>
      <c r="L162" s="11">
        <f t="shared" si="74"/>
        <v>0</v>
      </c>
      <c r="M162" s="81">
        <f t="shared" si="75"/>
        <v>0</v>
      </c>
      <c r="N162" s="11">
        <f t="shared" si="82"/>
        <v>0</v>
      </c>
      <c r="O162" s="11">
        <f t="shared" si="83"/>
        <v>0</v>
      </c>
      <c r="P162" s="11">
        <f t="shared" si="93"/>
        <v>0</v>
      </c>
      <c r="Q162" s="81">
        <f t="shared" si="100"/>
        <v>0</v>
      </c>
      <c r="R162" s="90">
        <f t="shared" si="101"/>
        <v>0</v>
      </c>
      <c r="S162" s="499">
        <f>(Exposure!BJ163-1)*InputData!CH162+1</f>
        <v>1</v>
      </c>
      <c r="T162" s="89">
        <f t="shared" si="94"/>
        <v>0</v>
      </c>
      <c r="U162" s="10">
        <f t="shared" si="84"/>
        <v>0</v>
      </c>
      <c r="V162" s="10">
        <f t="shared" si="85"/>
        <v>0</v>
      </c>
      <c r="W162" s="91">
        <f t="shared" si="86"/>
        <v>0</v>
      </c>
      <c r="X162" s="81">
        <f t="shared" si="87"/>
        <v>0</v>
      </c>
      <c r="Y162" s="81">
        <f t="shared" si="95"/>
        <v>0</v>
      </c>
      <c r="Z162" s="81">
        <f t="shared" si="88"/>
        <v>1</v>
      </c>
      <c r="AA162" s="81">
        <f t="shared" si="89"/>
        <v>1</v>
      </c>
      <c r="AB162" s="82">
        <f t="shared" si="76"/>
        <v>0</v>
      </c>
      <c r="AC162" s="11">
        <f t="shared" si="77"/>
        <v>0</v>
      </c>
      <c r="AD162" s="81">
        <f t="shared" si="78"/>
        <v>0</v>
      </c>
      <c r="AE162" s="11">
        <f t="shared" si="90"/>
        <v>0</v>
      </c>
      <c r="AF162" s="11">
        <f t="shared" si="91"/>
        <v>0</v>
      </c>
      <c r="AG162" s="11">
        <f t="shared" si="96"/>
        <v>0</v>
      </c>
      <c r="AH162" s="81">
        <f t="shared" si="102"/>
        <v>0</v>
      </c>
      <c r="AI162" s="90">
        <f t="shared" si="103"/>
        <v>0</v>
      </c>
      <c r="AJ162" s="82">
        <f t="shared" si="68"/>
        <v>0</v>
      </c>
      <c r="AK162" s="118">
        <f t="shared" si="97"/>
        <v>0</v>
      </c>
      <c r="AL162" s="118">
        <f t="shared" si="98"/>
        <v>0</v>
      </c>
      <c r="AM162" s="120">
        <f>AK162*InputData!U162</f>
        <v>0</v>
      </c>
      <c r="AN162" s="123">
        <f>AJ162*LifeTable!G162*InputData!V162*EXP(-InputData!$BT$5*(B162-InputData!$B$1))</f>
        <v>0</v>
      </c>
      <c r="AO162" s="1026">
        <f>C162*(1-Q162)*LifeTable!G162</f>
        <v>0</v>
      </c>
      <c r="AP162" s="1027">
        <f>R162*LifeTable!G162</f>
        <v>0</v>
      </c>
      <c r="AQ162" s="1026">
        <f>T162*(1-AH162)*LifeTable!P162</f>
        <v>0</v>
      </c>
      <c r="AR162" s="708">
        <f>AI162*LifeTable!P162</f>
        <v>0</v>
      </c>
      <c r="AS162" s="1028">
        <f>(AQ162-AO162)*EXP(-InputData!$BT$6*(B162-InputData!$B$1))</f>
        <v>0</v>
      </c>
      <c r="AT162" s="58">
        <f>(AR162-AP162)*EXP(-InputData!$BT$6*(B162-InputData!$B$1))</f>
        <v>0</v>
      </c>
      <c r="AU162">
        <v>56</v>
      </c>
    </row>
    <row r="163" spans="1:47">
      <c r="A163" t="s">
        <v>14</v>
      </c>
      <c r="B163">
        <f t="shared" si="99"/>
        <v>154</v>
      </c>
      <c r="C163" s="80">
        <f>InputData!S163*InputData!CA163</f>
        <v>0</v>
      </c>
      <c r="D163" s="81">
        <v>0</v>
      </c>
      <c r="E163" s="13">
        <f>InputData!T163*InputData!CF163</f>
        <v>0</v>
      </c>
      <c r="F163" s="90">
        <v>0</v>
      </c>
      <c r="G163" s="81">
        <f t="shared" si="79"/>
        <v>0</v>
      </c>
      <c r="H163" s="81">
        <f t="shared" si="92"/>
        <v>0</v>
      </c>
      <c r="I163" s="81">
        <f t="shared" si="80"/>
        <v>1</v>
      </c>
      <c r="J163" s="81">
        <f t="shared" si="81"/>
        <v>1</v>
      </c>
      <c r="K163" s="82">
        <f t="shared" si="73"/>
        <v>0</v>
      </c>
      <c r="L163" s="11">
        <f t="shared" si="74"/>
        <v>0</v>
      </c>
      <c r="M163" s="81">
        <f t="shared" si="75"/>
        <v>0</v>
      </c>
      <c r="N163" s="11">
        <f t="shared" si="82"/>
        <v>0</v>
      </c>
      <c r="O163" s="11">
        <f t="shared" si="83"/>
        <v>0</v>
      </c>
      <c r="P163" s="11">
        <f t="shared" si="93"/>
        <v>0</v>
      </c>
      <c r="Q163" s="81">
        <f t="shared" si="100"/>
        <v>0</v>
      </c>
      <c r="R163" s="90">
        <f t="shared" si="101"/>
        <v>0</v>
      </c>
      <c r="S163" s="499">
        <f>(Exposure!BJ164-1)*InputData!CH163+1</f>
        <v>1</v>
      </c>
      <c r="T163" s="89">
        <f t="shared" si="94"/>
        <v>0</v>
      </c>
      <c r="U163" s="10">
        <f t="shared" si="84"/>
        <v>0</v>
      </c>
      <c r="V163" s="10">
        <f t="shared" si="85"/>
        <v>0</v>
      </c>
      <c r="W163" s="91">
        <f t="shared" si="86"/>
        <v>0</v>
      </c>
      <c r="X163" s="81">
        <f t="shared" si="87"/>
        <v>0</v>
      </c>
      <c r="Y163" s="81">
        <f t="shared" si="95"/>
        <v>0</v>
      </c>
      <c r="Z163" s="81">
        <f t="shared" si="88"/>
        <v>1</v>
      </c>
      <c r="AA163" s="81">
        <f t="shared" si="89"/>
        <v>1</v>
      </c>
      <c r="AB163" s="82">
        <f t="shared" si="76"/>
        <v>0</v>
      </c>
      <c r="AC163" s="11">
        <f t="shared" si="77"/>
        <v>0</v>
      </c>
      <c r="AD163" s="81">
        <f t="shared" si="78"/>
        <v>0</v>
      </c>
      <c r="AE163" s="11">
        <f t="shared" si="90"/>
        <v>0</v>
      </c>
      <c r="AF163" s="11">
        <f t="shared" si="91"/>
        <v>0</v>
      </c>
      <c r="AG163" s="11">
        <f t="shared" si="96"/>
        <v>0</v>
      </c>
      <c r="AH163" s="81">
        <f t="shared" si="102"/>
        <v>0</v>
      </c>
      <c r="AI163" s="90">
        <f t="shared" si="103"/>
        <v>0</v>
      </c>
      <c r="AJ163" s="82">
        <f t="shared" si="68"/>
        <v>0</v>
      </c>
      <c r="AK163" s="118">
        <f t="shared" si="97"/>
        <v>0</v>
      </c>
      <c r="AL163" s="118">
        <f t="shared" si="98"/>
        <v>0</v>
      </c>
      <c r="AM163" s="120">
        <f>AK163*InputData!U163</f>
        <v>0</v>
      </c>
      <c r="AN163" s="123">
        <f>AJ163*LifeTable!G163*InputData!V163*EXP(-InputData!$BT$5*(B163-InputData!$B$1))</f>
        <v>0</v>
      </c>
      <c r="AO163" s="1026">
        <f>C163*(1-Q163)*LifeTable!G163</f>
        <v>0</v>
      </c>
      <c r="AP163" s="1027">
        <f>R163*LifeTable!G163</f>
        <v>0</v>
      </c>
      <c r="AQ163" s="1026">
        <f>T163*(1-AH163)*LifeTable!P163</f>
        <v>0</v>
      </c>
      <c r="AR163" s="708">
        <f>AI163*LifeTable!P163</f>
        <v>0</v>
      </c>
      <c r="AS163" s="1028">
        <f>(AQ163-AO163)*EXP(-InputData!$BT$6*(B163-InputData!$B$1))</f>
        <v>0</v>
      </c>
      <c r="AT163" s="58">
        <f>(AR163-AP163)*EXP(-InputData!$BT$6*(B163-InputData!$B$1))</f>
        <v>0</v>
      </c>
      <c r="AU163">
        <v>57</v>
      </c>
    </row>
    <row r="164" spans="1:47">
      <c r="A164" t="s">
        <v>14</v>
      </c>
      <c r="B164">
        <f t="shared" si="99"/>
        <v>155</v>
      </c>
      <c r="C164" s="80">
        <f>InputData!S164*InputData!CA164</f>
        <v>0</v>
      </c>
      <c r="D164" s="81">
        <v>0</v>
      </c>
      <c r="E164" s="13">
        <f>InputData!T164*InputData!CF164</f>
        <v>0</v>
      </c>
      <c r="F164" s="90">
        <v>0</v>
      </c>
      <c r="G164" s="81">
        <f t="shared" si="79"/>
        <v>0</v>
      </c>
      <c r="H164" s="81">
        <f t="shared" si="92"/>
        <v>0</v>
      </c>
      <c r="I164" s="81">
        <f t="shared" si="80"/>
        <v>1</v>
      </c>
      <c r="J164" s="81">
        <f t="shared" si="81"/>
        <v>1</v>
      </c>
      <c r="K164" s="82">
        <f t="shared" si="73"/>
        <v>0</v>
      </c>
      <c r="L164" s="11">
        <f t="shared" si="74"/>
        <v>0</v>
      </c>
      <c r="M164" s="81">
        <f t="shared" si="75"/>
        <v>0</v>
      </c>
      <c r="N164" s="11">
        <f t="shared" si="82"/>
        <v>0</v>
      </c>
      <c r="O164" s="11">
        <f t="shared" si="83"/>
        <v>0</v>
      </c>
      <c r="P164" s="11">
        <f t="shared" si="93"/>
        <v>0</v>
      </c>
      <c r="Q164" s="81">
        <f t="shared" si="100"/>
        <v>0</v>
      </c>
      <c r="R164" s="90">
        <f t="shared" si="101"/>
        <v>0</v>
      </c>
      <c r="S164" s="499">
        <f>(Exposure!BJ165-1)*InputData!CH164+1</f>
        <v>1</v>
      </c>
      <c r="T164" s="89">
        <f t="shared" si="94"/>
        <v>0</v>
      </c>
      <c r="U164" s="10">
        <f t="shared" si="84"/>
        <v>0</v>
      </c>
      <c r="V164" s="10">
        <f t="shared" si="85"/>
        <v>0</v>
      </c>
      <c r="W164" s="91">
        <f t="shared" si="86"/>
        <v>0</v>
      </c>
      <c r="X164" s="81">
        <f t="shared" si="87"/>
        <v>0</v>
      </c>
      <c r="Y164" s="81">
        <f t="shared" si="95"/>
        <v>0</v>
      </c>
      <c r="Z164" s="81">
        <f t="shared" si="88"/>
        <v>1</v>
      </c>
      <c r="AA164" s="81">
        <f t="shared" si="89"/>
        <v>1</v>
      </c>
      <c r="AB164" s="82">
        <f t="shared" si="76"/>
        <v>0</v>
      </c>
      <c r="AC164" s="11">
        <f t="shared" si="77"/>
        <v>0</v>
      </c>
      <c r="AD164" s="81">
        <f t="shared" si="78"/>
        <v>0</v>
      </c>
      <c r="AE164" s="11">
        <f t="shared" si="90"/>
        <v>0</v>
      </c>
      <c r="AF164" s="11">
        <f t="shared" si="91"/>
        <v>0</v>
      </c>
      <c r="AG164" s="11">
        <f t="shared" si="96"/>
        <v>0</v>
      </c>
      <c r="AH164" s="81">
        <f t="shared" si="102"/>
        <v>0</v>
      </c>
      <c r="AI164" s="90">
        <f t="shared" si="103"/>
        <v>0</v>
      </c>
      <c r="AJ164" s="82">
        <f t="shared" si="68"/>
        <v>0</v>
      </c>
      <c r="AK164" s="118">
        <f t="shared" si="97"/>
        <v>0</v>
      </c>
      <c r="AL164" s="118">
        <f t="shared" si="98"/>
        <v>0</v>
      </c>
      <c r="AM164" s="120">
        <f>AK164*InputData!U164</f>
        <v>0</v>
      </c>
      <c r="AN164" s="123">
        <f>AJ164*LifeTable!G164*InputData!V164*EXP(-InputData!$BT$5*(B164-InputData!$B$1))</f>
        <v>0</v>
      </c>
      <c r="AO164" s="1026">
        <f>C164*(1-Q164)*LifeTable!G164</f>
        <v>0</v>
      </c>
      <c r="AP164" s="1027">
        <f>R164*LifeTable!G164</f>
        <v>0</v>
      </c>
      <c r="AQ164" s="1026">
        <f>T164*(1-AH164)*LifeTable!P164</f>
        <v>0</v>
      </c>
      <c r="AR164" s="708">
        <f>AI164*LifeTable!P164</f>
        <v>0</v>
      </c>
      <c r="AS164" s="1028">
        <f>(AQ164-AO164)*EXP(-InputData!$BT$6*(B164-InputData!$B$1))</f>
        <v>0</v>
      </c>
      <c r="AT164" s="58">
        <f>(AR164-AP164)*EXP(-InputData!$BT$6*(B164-InputData!$B$1))</f>
        <v>0</v>
      </c>
      <c r="AU164">
        <v>58</v>
      </c>
    </row>
    <row r="165" spans="1:47">
      <c r="A165" t="s">
        <v>14</v>
      </c>
      <c r="B165">
        <f t="shared" si="99"/>
        <v>156</v>
      </c>
      <c r="C165" s="80">
        <f>InputData!S165*InputData!CA165</f>
        <v>0</v>
      </c>
      <c r="D165" s="81">
        <v>0</v>
      </c>
      <c r="E165" s="13">
        <f>InputData!T165*InputData!CF165</f>
        <v>0</v>
      </c>
      <c r="F165" s="90">
        <v>0</v>
      </c>
      <c r="G165" s="81">
        <f t="shared" si="79"/>
        <v>0</v>
      </c>
      <c r="H165" s="81">
        <f t="shared" si="92"/>
        <v>0</v>
      </c>
      <c r="I165" s="81">
        <f t="shared" si="80"/>
        <v>1</v>
      </c>
      <c r="J165" s="81">
        <f t="shared" si="81"/>
        <v>1</v>
      </c>
      <c r="K165" s="82">
        <f t="shared" si="73"/>
        <v>0</v>
      </c>
      <c r="L165" s="11">
        <f t="shared" si="74"/>
        <v>0</v>
      </c>
      <c r="M165" s="81">
        <f t="shared" si="75"/>
        <v>0</v>
      </c>
      <c r="N165" s="11">
        <f t="shared" si="82"/>
        <v>0</v>
      </c>
      <c r="O165" s="11">
        <f t="shared" si="83"/>
        <v>0</v>
      </c>
      <c r="P165" s="11">
        <f t="shared" si="93"/>
        <v>0</v>
      </c>
      <c r="Q165" s="81">
        <f t="shared" si="100"/>
        <v>0</v>
      </c>
      <c r="R165" s="90">
        <f t="shared" si="101"/>
        <v>0</v>
      </c>
      <c r="S165" s="499">
        <f>(Exposure!BJ166-1)*InputData!CH165+1</f>
        <v>1</v>
      </c>
      <c r="T165" s="89">
        <f t="shared" si="94"/>
        <v>0</v>
      </c>
      <c r="U165" s="10">
        <f t="shared" si="84"/>
        <v>0</v>
      </c>
      <c r="V165" s="10">
        <f t="shared" si="85"/>
        <v>0</v>
      </c>
      <c r="W165" s="91">
        <f t="shared" si="86"/>
        <v>0</v>
      </c>
      <c r="X165" s="81">
        <f t="shared" si="87"/>
        <v>0</v>
      </c>
      <c r="Y165" s="81">
        <f t="shared" si="95"/>
        <v>0</v>
      </c>
      <c r="Z165" s="81">
        <f t="shared" si="88"/>
        <v>1</v>
      </c>
      <c r="AA165" s="81">
        <f t="shared" si="89"/>
        <v>1</v>
      </c>
      <c r="AB165" s="82">
        <f t="shared" si="76"/>
        <v>0</v>
      </c>
      <c r="AC165" s="11">
        <f t="shared" si="77"/>
        <v>0</v>
      </c>
      <c r="AD165" s="81">
        <f t="shared" si="78"/>
        <v>0</v>
      </c>
      <c r="AE165" s="11">
        <f t="shared" si="90"/>
        <v>0</v>
      </c>
      <c r="AF165" s="11">
        <f t="shared" si="91"/>
        <v>0</v>
      </c>
      <c r="AG165" s="11">
        <f t="shared" si="96"/>
        <v>0</v>
      </c>
      <c r="AH165" s="81">
        <f t="shared" si="102"/>
        <v>0</v>
      </c>
      <c r="AI165" s="90">
        <f t="shared" si="103"/>
        <v>0</v>
      </c>
      <c r="AJ165" s="82">
        <f t="shared" si="68"/>
        <v>0</v>
      </c>
      <c r="AK165" s="118">
        <f t="shared" si="97"/>
        <v>0</v>
      </c>
      <c r="AL165" s="118">
        <f t="shared" si="98"/>
        <v>0</v>
      </c>
      <c r="AM165" s="120">
        <f>AK165*InputData!U165</f>
        <v>0</v>
      </c>
      <c r="AN165" s="123">
        <f>AJ165*LifeTable!G165*InputData!V165*EXP(-InputData!$BT$5*(B165-InputData!$B$1))</f>
        <v>0</v>
      </c>
      <c r="AO165" s="1026">
        <f>C165*(1-Q165)*LifeTable!G165</f>
        <v>0</v>
      </c>
      <c r="AP165" s="1027">
        <f>R165*LifeTable!G165</f>
        <v>0</v>
      </c>
      <c r="AQ165" s="1026">
        <f>T165*(1-AH165)*LifeTable!P165</f>
        <v>0</v>
      </c>
      <c r="AR165" s="708">
        <f>AI165*LifeTable!P165</f>
        <v>0</v>
      </c>
      <c r="AS165" s="1028">
        <f>(AQ165-AO165)*EXP(-InputData!$BT$6*(B165-InputData!$B$1))</f>
        <v>0</v>
      </c>
      <c r="AT165" s="58">
        <f>(AR165-AP165)*EXP(-InputData!$BT$6*(B165-InputData!$B$1))</f>
        <v>0</v>
      </c>
      <c r="AU165">
        <v>59</v>
      </c>
    </row>
    <row r="166" spans="1:47">
      <c r="A166" t="s">
        <v>14</v>
      </c>
      <c r="B166">
        <f t="shared" si="99"/>
        <v>157</v>
      </c>
      <c r="C166" s="80">
        <f>InputData!S166*InputData!CA166</f>
        <v>0</v>
      </c>
      <c r="D166" s="81">
        <v>0</v>
      </c>
      <c r="E166" s="13">
        <f>InputData!T166*InputData!CF166</f>
        <v>0</v>
      </c>
      <c r="F166" s="90">
        <v>0</v>
      </c>
      <c r="G166" s="81">
        <f t="shared" si="79"/>
        <v>0</v>
      </c>
      <c r="H166" s="81">
        <f t="shared" si="92"/>
        <v>0</v>
      </c>
      <c r="I166" s="81">
        <f t="shared" si="80"/>
        <v>1</v>
      </c>
      <c r="J166" s="81">
        <f t="shared" si="81"/>
        <v>1</v>
      </c>
      <c r="K166" s="82">
        <f t="shared" si="73"/>
        <v>0</v>
      </c>
      <c r="L166" s="11">
        <f t="shared" si="74"/>
        <v>0</v>
      </c>
      <c r="M166" s="81">
        <f t="shared" si="75"/>
        <v>0</v>
      </c>
      <c r="N166" s="11">
        <f t="shared" si="82"/>
        <v>0</v>
      </c>
      <c r="O166" s="11">
        <f t="shared" si="83"/>
        <v>0</v>
      </c>
      <c r="P166" s="11">
        <f t="shared" si="93"/>
        <v>0</v>
      </c>
      <c r="Q166" s="81">
        <f t="shared" si="100"/>
        <v>0</v>
      </c>
      <c r="R166" s="90">
        <f t="shared" si="101"/>
        <v>0</v>
      </c>
      <c r="S166" s="499">
        <f>(Exposure!BJ167-1)*InputData!CH166+1</f>
        <v>1</v>
      </c>
      <c r="T166" s="89">
        <f t="shared" si="94"/>
        <v>0</v>
      </c>
      <c r="U166" s="10">
        <f t="shared" si="84"/>
        <v>0</v>
      </c>
      <c r="V166" s="10">
        <f t="shared" si="85"/>
        <v>0</v>
      </c>
      <c r="W166" s="91">
        <f t="shared" si="86"/>
        <v>0</v>
      </c>
      <c r="X166" s="81">
        <f t="shared" si="87"/>
        <v>0</v>
      </c>
      <c r="Y166" s="81">
        <f t="shared" si="95"/>
        <v>0</v>
      </c>
      <c r="Z166" s="81">
        <f t="shared" si="88"/>
        <v>1</v>
      </c>
      <c r="AA166" s="81">
        <f t="shared" si="89"/>
        <v>1</v>
      </c>
      <c r="AB166" s="82">
        <f t="shared" si="76"/>
        <v>0</v>
      </c>
      <c r="AC166" s="11">
        <f t="shared" si="77"/>
        <v>0</v>
      </c>
      <c r="AD166" s="81">
        <f t="shared" si="78"/>
        <v>0</v>
      </c>
      <c r="AE166" s="11">
        <f t="shared" si="90"/>
        <v>0</v>
      </c>
      <c r="AF166" s="11">
        <f t="shared" si="91"/>
        <v>0</v>
      </c>
      <c r="AG166" s="11">
        <f t="shared" si="96"/>
        <v>0</v>
      </c>
      <c r="AH166" s="81">
        <f t="shared" si="102"/>
        <v>0</v>
      </c>
      <c r="AI166" s="90">
        <f t="shared" si="103"/>
        <v>0</v>
      </c>
      <c r="AJ166" s="82">
        <f t="shared" si="68"/>
        <v>0</v>
      </c>
      <c r="AK166" s="118">
        <f t="shared" si="97"/>
        <v>0</v>
      </c>
      <c r="AL166" s="118">
        <f t="shared" si="98"/>
        <v>0</v>
      </c>
      <c r="AM166" s="120">
        <f>AK166*InputData!U166</f>
        <v>0</v>
      </c>
      <c r="AN166" s="123">
        <f>AJ166*LifeTable!G166*InputData!V166*EXP(-InputData!$BT$5*(B166-InputData!$B$1))</f>
        <v>0</v>
      </c>
      <c r="AO166" s="1026">
        <f>C166*(1-Q166)*LifeTable!G166</f>
        <v>0</v>
      </c>
      <c r="AP166" s="1027">
        <f>R166*LifeTable!G166</f>
        <v>0</v>
      </c>
      <c r="AQ166" s="1026">
        <f>T166*(1-AH166)*LifeTable!P166</f>
        <v>0</v>
      </c>
      <c r="AR166" s="708">
        <f>AI166*LifeTable!P166</f>
        <v>0</v>
      </c>
      <c r="AS166" s="1028">
        <f>(AQ166-AO166)*EXP(-InputData!$BT$6*(B166-InputData!$B$1))</f>
        <v>0</v>
      </c>
      <c r="AT166" s="58">
        <f>(AR166-AP166)*EXP(-InputData!$BT$6*(B166-InputData!$B$1))</f>
        <v>0</v>
      </c>
      <c r="AU166">
        <v>60</v>
      </c>
    </row>
    <row r="167" spans="1:47">
      <c r="A167" t="s">
        <v>14</v>
      </c>
      <c r="B167">
        <f t="shared" si="99"/>
        <v>158</v>
      </c>
      <c r="C167" s="80">
        <f>InputData!S167*InputData!CA167</f>
        <v>0</v>
      </c>
      <c r="D167" s="81">
        <v>0</v>
      </c>
      <c r="E167" s="13">
        <f>InputData!T167*InputData!CF167</f>
        <v>0</v>
      </c>
      <c r="F167" s="90">
        <v>0</v>
      </c>
      <c r="G167" s="81">
        <f t="shared" si="79"/>
        <v>0</v>
      </c>
      <c r="H167" s="81">
        <f t="shared" si="92"/>
        <v>0</v>
      </c>
      <c r="I167" s="81">
        <f t="shared" si="80"/>
        <v>1</v>
      </c>
      <c r="J167" s="81">
        <f t="shared" si="81"/>
        <v>1</v>
      </c>
      <c r="K167" s="82">
        <f t="shared" si="73"/>
        <v>0</v>
      </c>
      <c r="L167" s="11">
        <f t="shared" si="74"/>
        <v>0</v>
      </c>
      <c r="M167" s="81">
        <f t="shared" si="75"/>
        <v>0</v>
      </c>
      <c r="N167" s="11">
        <f t="shared" si="82"/>
        <v>0</v>
      </c>
      <c r="O167" s="11">
        <f t="shared" si="83"/>
        <v>0</v>
      </c>
      <c r="P167" s="11">
        <f t="shared" si="93"/>
        <v>0</v>
      </c>
      <c r="Q167" s="81">
        <f t="shared" si="100"/>
        <v>0</v>
      </c>
      <c r="R167" s="90">
        <f t="shared" si="101"/>
        <v>0</v>
      </c>
      <c r="S167" s="499">
        <f>(Exposure!BJ168-1)*InputData!CH167+1</f>
        <v>1</v>
      </c>
      <c r="T167" s="89">
        <f t="shared" si="94"/>
        <v>0</v>
      </c>
      <c r="U167" s="10">
        <f t="shared" si="84"/>
        <v>0</v>
      </c>
      <c r="V167" s="10">
        <f t="shared" si="85"/>
        <v>0</v>
      </c>
      <c r="W167" s="91">
        <f t="shared" si="86"/>
        <v>0</v>
      </c>
      <c r="X167" s="81">
        <f t="shared" si="87"/>
        <v>0</v>
      </c>
      <c r="Y167" s="81">
        <f t="shared" si="95"/>
        <v>0</v>
      </c>
      <c r="Z167" s="81">
        <f t="shared" si="88"/>
        <v>1</v>
      </c>
      <c r="AA167" s="81">
        <f t="shared" si="89"/>
        <v>1</v>
      </c>
      <c r="AB167" s="82">
        <f t="shared" si="76"/>
        <v>0</v>
      </c>
      <c r="AC167" s="11">
        <f t="shared" si="77"/>
        <v>0</v>
      </c>
      <c r="AD167" s="81">
        <f t="shared" si="78"/>
        <v>0</v>
      </c>
      <c r="AE167" s="11">
        <f t="shared" si="90"/>
        <v>0</v>
      </c>
      <c r="AF167" s="11">
        <f t="shared" si="91"/>
        <v>0</v>
      </c>
      <c r="AG167" s="11">
        <f t="shared" si="96"/>
        <v>0</v>
      </c>
      <c r="AH167" s="81">
        <f t="shared" si="102"/>
        <v>0</v>
      </c>
      <c r="AI167" s="90">
        <f t="shared" si="103"/>
        <v>0</v>
      </c>
      <c r="AJ167" s="82">
        <f t="shared" si="68"/>
        <v>0</v>
      </c>
      <c r="AK167" s="118">
        <f t="shared" si="97"/>
        <v>0</v>
      </c>
      <c r="AL167" s="118">
        <f t="shared" si="98"/>
        <v>0</v>
      </c>
      <c r="AM167" s="120">
        <f>AK167*InputData!U167</f>
        <v>0</v>
      </c>
      <c r="AN167" s="123">
        <f>AJ167*LifeTable!G167*InputData!V167*EXP(-InputData!$BT$5*(B167-InputData!$B$1))</f>
        <v>0</v>
      </c>
      <c r="AO167" s="1026">
        <f>C167*(1-Q167)*LifeTable!G167</f>
        <v>0</v>
      </c>
      <c r="AP167" s="1027">
        <f>R167*LifeTable!G167</f>
        <v>0</v>
      </c>
      <c r="AQ167" s="1026">
        <f>T167*(1-AH167)*LifeTable!P167</f>
        <v>0</v>
      </c>
      <c r="AR167" s="708">
        <f>AI167*LifeTable!P167</f>
        <v>0</v>
      </c>
      <c r="AS167" s="1028">
        <f>(AQ167-AO167)*EXP(-InputData!$BT$6*(B167-InputData!$B$1))</f>
        <v>0</v>
      </c>
      <c r="AT167" s="58">
        <f>(AR167-AP167)*EXP(-InputData!$BT$6*(B167-InputData!$B$1))</f>
        <v>0</v>
      </c>
      <c r="AU167">
        <v>61</v>
      </c>
    </row>
    <row r="168" spans="1:47">
      <c r="A168" t="s">
        <v>14</v>
      </c>
      <c r="B168">
        <f t="shared" si="99"/>
        <v>159</v>
      </c>
      <c r="C168" s="80">
        <f>InputData!S168*InputData!CA168</f>
        <v>0</v>
      </c>
      <c r="D168" s="81">
        <v>0</v>
      </c>
      <c r="E168" s="13">
        <f>InputData!T168*InputData!CF168</f>
        <v>0</v>
      </c>
      <c r="F168" s="90">
        <v>0</v>
      </c>
      <c r="G168" s="81">
        <f t="shared" si="79"/>
        <v>0</v>
      </c>
      <c r="H168" s="81">
        <f t="shared" si="92"/>
        <v>0</v>
      </c>
      <c r="I168" s="81">
        <f t="shared" si="80"/>
        <v>1</v>
      </c>
      <c r="J168" s="81">
        <f t="shared" si="81"/>
        <v>1</v>
      </c>
      <c r="K168" s="82">
        <f t="shared" si="73"/>
        <v>0</v>
      </c>
      <c r="L168" s="11">
        <f t="shared" si="74"/>
        <v>0</v>
      </c>
      <c r="M168" s="81">
        <f t="shared" si="75"/>
        <v>0</v>
      </c>
      <c r="N168" s="11">
        <f t="shared" si="82"/>
        <v>0</v>
      </c>
      <c r="O168" s="11">
        <f t="shared" si="83"/>
        <v>0</v>
      </c>
      <c r="P168" s="11">
        <f t="shared" si="93"/>
        <v>0</v>
      </c>
      <c r="Q168" s="81">
        <f t="shared" si="100"/>
        <v>0</v>
      </c>
      <c r="R168" s="90">
        <f t="shared" si="101"/>
        <v>0</v>
      </c>
      <c r="S168" s="499">
        <f>(Exposure!BJ169-1)*InputData!CH168+1</f>
        <v>1</v>
      </c>
      <c r="T168" s="89">
        <f t="shared" si="94"/>
        <v>0</v>
      </c>
      <c r="U168" s="10">
        <f t="shared" si="84"/>
        <v>0</v>
      </c>
      <c r="V168" s="10">
        <f t="shared" si="85"/>
        <v>0</v>
      </c>
      <c r="W168" s="91">
        <f t="shared" si="86"/>
        <v>0</v>
      </c>
      <c r="X168" s="81">
        <f t="shared" si="87"/>
        <v>0</v>
      </c>
      <c r="Y168" s="81">
        <f t="shared" si="95"/>
        <v>0</v>
      </c>
      <c r="Z168" s="81">
        <f t="shared" si="88"/>
        <v>1</v>
      </c>
      <c r="AA168" s="81">
        <f t="shared" si="89"/>
        <v>1</v>
      </c>
      <c r="AB168" s="82">
        <f t="shared" si="76"/>
        <v>0</v>
      </c>
      <c r="AC168" s="11">
        <f t="shared" si="77"/>
        <v>0</v>
      </c>
      <c r="AD168" s="81">
        <f t="shared" si="78"/>
        <v>0</v>
      </c>
      <c r="AE168" s="11">
        <f t="shared" si="90"/>
        <v>0</v>
      </c>
      <c r="AF168" s="11">
        <f t="shared" si="91"/>
        <v>0</v>
      </c>
      <c r="AG168" s="11">
        <f t="shared" si="96"/>
        <v>0</v>
      </c>
      <c r="AH168" s="81">
        <f t="shared" si="102"/>
        <v>0</v>
      </c>
      <c r="AI168" s="90">
        <f t="shared" si="103"/>
        <v>0</v>
      </c>
      <c r="AJ168" s="82">
        <f t="shared" si="68"/>
        <v>0</v>
      </c>
      <c r="AK168" s="118">
        <f t="shared" si="97"/>
        <v>0</v>
      </c>
      <c r="AL168" s="118">
        <f t="shared" si="98"/>
        <v>0</v>
      </c>
      <c r="AM168" s="120">
        <f>AK168*InputData!U168</f>
        <v>0</v>
      </c>
      <c r="AN168" s="123">
        <f>AJ168*LifeTable!G168*InputData!V168*EXP(-InputData!$BT$5*(B168-InputData!$B$1))</f>
        <v>0</v>
      </c>
      <c r="AO168" s="1026">
        <f>C168*(1-Q168)*LifeTable!G168</f>
        <v>0</v>
      </c>
      <c r="AP168" s="1027">
        <f>R168*LifeTable!G168</f>
        <v>0</v>
      </c>
      <c r="AQ168" s="1026">
        <f>T168*(1-AH168)*LifeTable!P168</f>
        <v>0</v>
      </c>
      <c r="AR168" s="708">
        <f>AI168*LifeTable!P168</f>
        <v>0</v>
      </c>
      <c r="AS168" s="1028">
        <f>(AQ168-AO168)*EXP(-InputData!$BT$6*(B168-InputData!$B$1))</f>
        <v>0</v>
      </c>
      <c r="AT168" s="58">
        <f>(AR168-AP168)*EXP(-InputData!$BT$6*(B168-InputData!$B$1))</f>
        <v>0</v>
      </c>
      <c r="AU168">
        <v>62</v>
      </c>
    </row>
    <row r="169" spans="1:47">
      <c r="A169" t="s">
        <v>14</v>
      </c>
      <c r="B169">
        <f t="shared" si="99"/>
        <v>160</v>
      </c>
      <c r="C169" s="80">
        <f>InputData!S169*InputData!CA169</f>
        <v>0</v>
      </c>
      <c r="D169" s="81">
        <v>0</v>
      </c>
      <c r="E169" s="13">
        <f>InputData!T169*InputData!CF169</f>
        <v>0</v>
      </c>
      <c r="F169" s="90">
        <v>0</v>
      </c>
      <c r="G169" s="81">
        <f t="shared" si="79"/>
        <v>0</v>
      </c>
      <c r="H169" s="81">
        <f t="shared" si="92"/>
        <v>0</v>
      </c>
      <c r="I169" s="81">
        <f t="shared" si="80"/>
        <v>1</v>
      </c>
      <c r="J169" s="81">
        <f t="shared" si="81"/>
        <v>1</v>
      </c>
      <c r="K169" s="82">
        <f t="shared" si="73"/>
        <v>0</v>
      </c>
      <c r="L169" s="11">
        <f t="shared" si="74"/>
        <v>0</v>
      </c>
      <c r="M169" s="81">
        <f t="shared" si="75"/>
        <v>0</v>
      </c>
      <c r="N169" s="11">
        <f t="shared" si="82"/>
        <v>0</v>
      </c>
      <c r="O169" s="11">
        <f t="shared" si="83"/>
        <v>0</v>
      </c>
      <c r="P169" s="11">
        <f t="shared" si="93"/>
        <v>0</v>
      </c>
      <c r="Q169" s="81">
        <f t="shared" si="100"/>
        <v>0</v>
      </c>
      <c r="R169" s="90">
        <f t="shared" si="101"/>
        <v>0</v>
      </c>
      <c r="S169" s="499">
        <f>(Exposure!BJ170-1)*InputData!CH169+1</f>
        <v>1</v>
      </c>
      <c r="T169" s="89">
        <f t="shared" si="94"/>
        <v>0</v>
      </c>
      <c r="U169" s="10">
        <f t="shared" si="84"/>
        <v>0</v>
      </c>
      <c r="V169" s="10">
        <f t="shared" si="85"/>
        <v>0</v>
      </c>
      <c r="W169" s="91">
        <f t="shared" si="86"/>
        <v>0</v>
      </c>
      <c r="X169" s="81">
        <f t="shared" si="87"/>
        <v>0</v>
      </c>
      <c r="Y169" s="81">
        <f t="shared" si="95"/>
        <v>0</v>
      </c>
      <c r="Z169" s="81">
        <f t="shared" si="88"/>
        <v>1</v>
      </c>
      <c r="AA169" s="81">
        <f t="shared" si="89"/>
        <v>1</v>
      </c>
      <c r="AB169" s="82">
        <f t="shared" si="76"/>
        <v>0</v>
      </c>
      <c r="AC169" s="11">
        <f t="shared" si="77"/>
        <v>0</v>
      </c>
      <c r="AD169" s="81">
        <f t="shared" si="78"/>
        <v>0</v>
      </c>
      <c r="AE169" s="11">
        <f t="shared" si="90"/>
        <v>0</v>
      </c>
      <c r="AF169" s="11">
        <f t="shared" si="91"/>
        <v>0</v>
      </c>
      <c r="AG169" s="11">
        <f t="shared" si="96"/>
        <v>0</v>
      </c>
      <c r="AH169" s="81">
        <f t="shared" si="102"/>
        <v>0</v>
      </c>
      <c r="AI169" s="90">
        <f t="shared" si="103"/>
        <v>0</v>
      </c>
      <c r="AJ169" s="82">
        <f t="shared" ref="AJ169:AJ206" si="104">T169-C169</f>
        <v>0</v>
      </c>
      <c r="AK169" s="118">
        <f t="shared" si="97"/>
        <v>0</v>
      </c>
      <c r="AL169" s="118">
        <f t="shared" si="98"/>
        <v>0</v>
      </c>
      <c r="AM169" s="120">
        <f>AK169*InputData!U169</f>
        <v>0</v>
      </c>
      <c r="AN169" s="123">
        <f>AJ169*LifeTable!G169*InputData!V169*EXP(-InputData!$BT$5*(B169-InputData!$B$1))</f>
        <v>0</v>
      </c>
      <c r="AO169" s="1026">
        <f>C169*(1-Q169)*LifeTable!G169</f>
        <v>0</v>
      </c>
      <c r="AP169" s="1027">
        <f>R169*LifeTable!G169</f>
        <v>0</v>
      </c>
      <c r="AQ169" s="1026">
        <f>T169*(1-AH169)*LifeTable!P169</f>
        <v>0</v>
      </c>
      <c r="AR169" s="708">
        <f>AI169*LifeTable!P169</f>
        <v>0</v>
      </c>
      <c r="AS169" s="1028">
        <f>(AQ169-AO169)*EXP(-InputData!$BT$6*(B169-InputData!$B$1))</f>
        <v>0</v>
      </c>
      <c r="AT169" s="58">
        <f>(AR169-AP169)*EXP(-InputData!$BT$6*(B169-InputData!$B$1))</f>
        <v>0</v>
      </c>
      <c r="AU169">
        <v>63</v>
      </c>
    </row>
    <row r="170" spans="1:47">
      <c r="A170" t="s">
        <v>14</v>
      </c>
      <c r="B170">
        <f t="shared" si="99"/>
        <v>161</v>
      </c>
      <c r="C170" s="80">
        <f>InputData!S170*InputData!CA170</f>
        <v>0</v>
      </c>
      <c r="D170" s="81">
        <v>0</v>
      </c>
      <c r="E170" s="13">
        <f>InputData!T170*InputData!CF170</f>
        <v>0</v>
      </c>
      <c r="F170" s="90">
        <v>0</v>
      </c>
      <c r="G170" s="81">
        <f t="shared" si="79"/>
        <v>0</v>
      </c>
      <c r="H170" s="81">
        <f t="shared" si="92"/>
        <v>0</v>
      </c>
      <c r="I170" s="81">
        <f t="shared" si="80"/>
        <v>1</v>
      </c>
      <c r="J170" s="81">
        <f t="shared" si="81"/>
        <v>1</v>
      </c>
      <c r="K170" s="82">
        <f t="shared" si="73"/>
        <v>0</v>
      </c>
      <c r="L170" s="11">
        <f t="shared" si="74"/>
        <v>0</v>
      </c>
      <c r="M170" s="81">
        <f t="shared" si="75"/>
        <v>0</v>
      </c>
      <c r="N170" s="11">
        <f t="shared" si="82"/>
        <v>0</v>
      </c>
      <c r="O170" s="11">
        <f t="shared" si="83"/>
        <v>0</v>
      </c>
      <c r="P170" s="11">
        <f t="shared" si="93"/>
        <v>0</v>
      </c>
      <c r="Q170" s="81">
        <f t="shared" ref="Q170:Q201" si="105">IF(ISERROR(0.5*(L170+L171)/P170),0,0.5*(L170+L171)/P170)</f>
        <v>0</v>
      </c>
      <c r="R170" s="90">
        <f t="shared" ref="R170:R205" si="106">IF(ISERROR((M171-M170)/P170),0,(M171-M170)/P170)</f>
        <v>0</v>
      </c>
      <c r="S170" s="499">
        <f>(Exposure!BJ171-1)*InputData!CH170+1</f>
        <v>1</v>
      </c>
      <c r="T170" s="89">
        <f t="shared" si="94"/>
        <v>0</v>
      </c>
      <c r="U170" s="10">
        <f t="shared" si="84"/>
        <v>0</v>
      </c>
      <c r="V170" s="10">
        <f t="shared" si="85"/>
        <v>0</v>
      </c>
      <c r="W170" s="91">
        <f t="shared" si="86"/>
        <v>0</v>
      </c>
      <c r="X170" s="81">
        <f t="shared" si="87"/>
        <v>0</v>
      </c>
      <c r="Y170" s="81">
        <f t="shared" si="95"/>
        <v>0</v>
      </c>
      <c r="Z170" s="81">
        <f t="shared" si="88"/>
        <v>1</v>
      </c>
      <c r="AA170" s="81">
        <f t="shared" si="89"/>
        <v>1</v>
      </c>
      <c r="AB170" s="82">
        <f t="shared" si="76"/>
        <v>0</v>
      </c>
      <c r="AC170" s="11">
        <f t="shared" si="77"/>
        <v>0</v>
      </c>
      <c r="AD170" s="81">
        <f t="shared" si="78"/>
        <v>0</v>
      </c>
      <c r="AE170" s="11">
        <f t="shared" si="90"/>
        <v>0</v>
      </c>
      <c r="AF170" s="11">
        <f t="shared" si="91"/>
        <v>0</v>
      </c>
      <c r="AG170" s="11">
        <f t="shared" si="96"/>
        <v>0</v>
      </c>
      <c r="AH170" s="81">
        <f t="shared" ref="AH170:AH201" si="107">IF(ISERROR(0.5*(AC170+AC171)/AG170),0,0.5*(AC170+AC171)/AG170)</f>
        <v>0</v>
      </c>
      <c r="AI170" s="90">
        <f t="shared" ref="AI170:AI205" si="108">IF(ISERROR((AD171-AD170)/AG170),0,(AD171-AD170)/AG170)</f>
        <v>0</v>
      </c>
      <c r="AJ170" s="82">
        <f t="shared" si="104"/>
        <v>0</v>
      </c>
      <c r="AK170" s="118">
        <f t="shared" si="97"/>
        <v>0</v>
      </c>
      <c r="AL170" s="118">
        <f t="shared" si="98"/>
        <v>0</v>
      </c>
      <c r="AM170" s="120">
        <f>AK170*InputData!U170</f>
        <v>0</v>
      </c>
      <c r="AN170" s="123">
        <f>AJ170*LifeTable!G170*InputData!V170*EXP(-InputData!$BT$5*(B170-InputData!$B$1))</f>
        <v>0</v>
      </c>
      <c r="AO170" s="1026">
        <f>C170*(1-Q170)*LifeTable!G170</f>
        <v>0</v>
      </c>
      <c r="AP170" s="1027">
        <f>R170*LifeTable!G170</f>
        <v>0</v>
      </c>
      <c r="AQ170" s="1026">
        <f>T170*(1-AH170)*LifeTable!P170</f>
        <v>0</v>
      </c>
      <c r="AR170" s="708">
        <f>AI170*LifeTable!P170</f>
        <v>0</v>
      </c>
      <c r="AS170" s="1028">
        <f>(AQ170-AO170)*EXP(-InputData!$BT$6*(B170-InputData!$B$1))</f>
        <v>0</v>
      </c>
      <c r="AT170" s="58">
        <f>(AR170-AP170)*EXP(-InputData!$BT$6*(B170-InputData!$B$1))</f>
        <v>0</v>
      </c>
      <c r="AU170">
        <v>64</v>
      </c>
    </row>
    <row r="171" spans="1:47">
      <c r="A171" t="s">
        <v>14</v>
      </c>
      <c r="B171">
        <f t="shared" si="99"/>
        <v>162</v>
      </c>
      <c r="C171" s="80">
        <f>InputData!S171*InputData!CA171</f>
        <v>0</v>
      </c>
      <c r="D171" s="81">
        <v>0</v>
      </c>
      <c r="E171" s="13">
        <f>InputData!T171*InputData!CF171</f>
        <v>0</v>
      </c>
      <c r="F171" s="90">
        <v>0</v>
      </c>
      <c r="G171" s="81">
        <f t="shared" si="79"/>
        <v>0</v>
      </c>
      <c r="H171" s="81">
        <f t="shared" si="92"/>
        <v>0</v>
      </c>
      <c r="I171" s="81">
        <f t="shared" si="80"/>
        <v>1</v>
      </c>
      <c r="J171" s="81">
        <f t="shared" si="81"/>
        <v>1</v>
      </c>
      <c r="K171" s="82">
        <f t="shared" ref="K171:K206" si="109">IF($B171&gt;100,0,IF(H170&gt;0.0000000001,(2*(J170-I170)*(K170*(E170+D170+F170)+L170*D170)+K170*(J170*(H170-G170)+I170*(H170+G170)))/(2*H170),K170))</f>
        <v>0</v>
      </c>
      <c r="L171" s="11">
        <f t="shared" ref="L171:L206" si="110">IF($B171&gt;100,0,IF(H170&gt;0.0000000001,-((J170-I170)*(2*((E170+D170+F170)*(K170+L170)-G170*K170+F170*K170)-L170*G170)-L170*H170*(J170+I170))/(2*H170),L170))</f>
        <v>0</v>
      </c>
      <c r="M171" s="81">
        <f t="shared" ref="M171:M206" si="111">IF($B171&gt;100,0,IF(H170&gt;0.0000000001,((2*(L170*(E170+F170)+K170*F170)-G170*(K170+L170))*(J170-I170)-H170*(K170+L170)*(J170+I170)+2*H170*(K170+L170+M170))/(2*H170),M170))</f>
        <v>0</v>
      </c>
      <c r="N171" s="11">
        <f t="shared" si="82"/>
        <v>0</v>
      </c>
      <c r="O171" s="11">
        <f t="shared" si="83"/>
        <v>0</v>
      </c>
      <c r="P171" s="11">
        <f t="shared" si="93"/>
        <v>0</v>
      </c>
      <c r="Q171" s="81">
        <f t="shared" si="105"/>
        <v>0</v>
      </c>
      <c r="R171" s="90">
        <f t="shared" si="106"/>
        <v>0</v>
      </c>
      <c r="S171" s="499">
        <f>(Exposure!BJ172-1)*InputData!CH171+1</f>
        <v>1</v>
      </c>
      <c r="T171" s="89">
        <f t="shared" si="94"/>
        <v>0</v>
      </c>
      <c r="U171" s="10">
        <f t="shared" si="84"/>
        <v>0</v>
      </c>
      <c r="V171" s="10">
        <f t="shared" si="85"/>
        <v>0</v>
      </c>
      <c r="W171" s="91">
        <f t="shared" si="86"/>
        <v>0</v>
      </c>
      <c r="X171" s="81">
        <f t="shared" si="87"/>
        <v>0</v>
      </c>
      <c r="Y171" s="81">
        <f t="shared" si="95"/>
        <v>0</v>
      </c>
      <c r="Z171" s="81">
        <f t="shared" si="88"/>
        <v>1</v>
      </c>
      <c r="AA171" s="81">
        <f t="shared" si="89"/>
        <v>1</v>
      </c>
      <c r="AB171" s="82">
        <f t="shared" ref="AB171:AB206" si="112">IF($B171&gt;100,0,IF(Y170&gt;0.0000000001,(2*(AA170-Z170)*(AB170*(V170+U170+W170)+AC170*U170)+AB170*(AA170*(Y170-X170)+Z170*(Y170+X170)))/(2*Y170),AB170))</f>
        <v>0</v>
      </c>
      <c r="AC171" s="11">
        <f t="shared" ref="AC171:AC206" si="113">IF($B171&gt;100,0,IF(Y170&gt;0.0000000001,-((AA170-Z170)*(2*((V170+U170+W170)*(AB170+AC170)-X170*AB170+W170*AB170)-AC170*X170)-AC170*Y170*(AA170+Z170))/(2*Y170),AC170))</f>
        <v>0</v>
      </c>
      <c r="AD171" s="81">
        <f t="shared" ref="AD171:AD206" si="114">IF($B171&gt;100,0,IF(Y170&gt;0.0000000001,((2*(AC170*(V170+W170)+AB170*W170)-X170*(AB170+AC170))*(AA170-Z170)-Y170*(AB170+AC170)*(AA170+Z170)+2*Y170*(AB170+AC170+AD170))/(2*Y170),AD170))</f>
        <v>0</v>
      </c>
      <c r="AE171" s="11">
        <f t="shared" si="90"/>
        <v>0</v>
      </c>
      <c r="AF171" s="11">
        <f t="shared" si="91"/>
        <v>0</v>
      </c>
      <c r="AG171" s="11">
        <f t="shared" si="96"/>
        <v>0</v>
      </c>
      <c r="AH171" s="81">
        <f t="shared" si="107"/>
        <v>0</v>
      </c>
      <c r="AI171" s="90">
        <f t="shared" si="108"/>
        <v>0</v>
      </c>
      <c r="AJ171" s="82">
        <f t="shared" si="104"/>
        <v>0</v>
      </c>
      <c r="AK171" s="118">
        <f t="shared" si="97"/>
        <v>0</v>
      </c>
      <c r="AL171" s="118">
        <f t="shared" si="98"/>
        <v>0</v>
      </c>
      <c r="AM171" s="120">
        <f>AK171*InputData!U171</f>
        <v>0</v>
      </c>
      <c r="AN171" s="123">
        <f>AJ171*LifeTable!G171*InputData!V171*EXP(-InputData!$BT$5*(B171-InputData!$B$1))</f>
        <v>0</v>
      </c>
      <c r="AO171" s="1026">
        <f>C171*(1-Q171)*LifeTable!G171</f>
        <v>0</v>
      </c>
      <c r="AP171" s="1027">
        <f>R171*LifeTable!G171</f>
        <v>0</v>
      </c>
      <c r="AQ171" s="1026">
        <f>T171*(1-AH171)*LifeTable!P171</f>
        <v>0</v>
      </c>
      <c r="AR171" s="708">
        <f>AI171*LifeTable!P171</f>
        <v>0</v>
      </c>
      <c r="AS171" s="1028">
        <f>(AQ171-AO171)*EXP(-InputData!$BT$6*(B171-InputData!$B$1))</f>
        <v>0</v>
      </c>
      <c r="AT171" s="58">
        <f>(AR171-AP171)*EXP(-InputData!$BT$6*(B171-InputData!$B$1))</f>
        <v>0</v>
      </c>
      <c r="AU171">
        <v>65</v>
      </c>
    </row>
    <row r="172" spans="1:47">
      <c r="A172" t="s">
        <v>14</v>
      </c>
      <c r="B172">
        <f t="shared" si="99"/>
        <v>163</v>
      </c>
      <c r="C172" s="80">
        <f>InputData!S172*InputData!CA172</f>
        <v>0</v>
      </c>
      <c r="D172" s="81">
        <v>0</v>
      </c>
      <c r="E172" s="13">
        <f>InputData!T172*InputData!CF172</f>
        <v>0</v>
      </c>
      <c r="F172" s="90">
        <v>0</v>
      </c>
      <c r="G172" s="81">
        <f t="shared" si="79"/>
        <v>0</v>
      </c>
      <c r="H172" s="81">
        <f t="shared" si="92"/>
        <v>0</v>
      </c>
      <c r="I172" s="81">
        <f t="shared" si="80"/>
        <v>1</v>
      </c>
      <c r="J172" s="81">
        <f t="shared" si="81"/>
        <v>1</v>
      </c>
      <c r="K172" s="82">
        <f t="shared" si="109"/>
        <v>0</v>
      </c>
      <c r="L172" s="11">
        <f t="shared" si="110"/>
        <v>0</v>
      </c>
      <c r="M172" s="81">
        <f t="shared" si="111"/>
        <v>0</v>
      </c>
      <c r="N172" s="11">
        <f t="shared" si="82"/>
        <v>0</v>
      </c>
      <c r="O172" s="11">
        <f t="shared" si="83"/>
        <v>0</v>
      </c>
      <c r="P172" s="11">
        <f t="shared" si="93"/>
        <v>0</v>
      </c>
      <c r="Q172" s="81">
        <f t="shared" si="105"/>
        <v>0</v>
      </c>
      <c r="R172" s="90">
        <f t="shared" si="106"/>
        <v>0</v>
      </c>
      <c r="S172" s="499">
        <f>(Exposure!BJ173-1)*InputData!CH172+1</f>
        <v>1</v>
      </c>
      <c r="T172" s="89">
        <f t="shared" si="94"/>
        <v>0</v>
      </c>
      <c r="U172" s="10">
        <f t="shared" si="84"/>
        <v>0</v>
      </c>
      <c r="V172" s="10">
        <f t="shared" si="85"/>
        <v>0</v>
      </c>
      <c r="W172" s="91">
        <f t="shared" si="86"/>
        <v>0</v>
      </c>
      <c r="X172" s="81">
        <f t="shared" si="87"/>
        <v>0</v>
      </c>
      <c r="Y172" s="81">
        <f t="shared" si="95"/>
        <v>0</v>
      </c>
      <c r="Z172" s="81">
        <f t="shared" si="88"/>
        <v>1</v>
      </c>
      <c r="AA172" s="81">
        <f t="shared" si="89"/>
        <v>1</v>
      </c>
      <c r="AB172" s="82">
        <f t="shared" si="112"/>
        <v>0</v>
      </c>
      <c r="AC172" s="11">
        <f t="shared" si="113"/>
        <v>0</v>
      </c>
      <c r="AD172" s="81">
        <f t="shared" si="114"/>
        <v>0</v>
      </c>
      <c r="AE172" s="11">
        <f t="shared" si="90"/>
        <v>0</v>
      </c>
      <c r="AF172" s="11">
        <f t="shared" si="91"/>
        <v>0</v>
      </c>
      <c r="AG172" s="11">
        <f t="shared" si="96"/>
        <v>0</v>
      </c>
      <c r="AH172" s="81">
        <f t="shared" si="107"/>
        <v>0</v>
      </c>
      <c r="AI172" s="90">
        <f t="shared" si="108"/>
        <v>0</v>
      </c>
      <c r="AJ172" s="82">
        <f t="shared" si="104"/>
        <v>0</v>
      </c>
      <c r="AK172" s="118">
        <f t="shared" si="97"/>
        <v>0</v>
      </c>
      <c r="AL172" s="118">
        <f t="shared" si="98"/>
        <v>0</v>
      </c>
      <c r="AM172" s="120">
        <f>AK172*InputData!U172</f>
        <v>0</v>
      </c>
      <c r="AN172" s="123">
        <f>AJ172*LifeTable!G172*InputData!V172*EXP(-InputData!$BT$5*(B172-InputData!$B$1))</f>
        <v>0</v>
      </c>
      <c r="AO172" s="1026">
        <f>C172*(1-Q172)*LifeTable!G172</f>
        <v>0</v>
      </c>
      <c r="AP172" s="1027">
        <f>R172*LifeTable!G172</f>
        <v>0</v>
      </c>
      <c r="AQ172" s="1026">
        <f>T172*(1-AH172)*LifeTable!P172</f>
        <v>0</v>
      </c>
      <c r="AR172" s="708">
        <f>AI172*LifeTable!P172</f>
        <v>0</v>
      </c>
      <c r="AS172" s="1028">
        <f>(AQ172-AO172)*EXP(-InputData!$BT$6*(B172-InputData!$B$1))</f>
        <v>0</v>
      </c>
      <c r="AT172" s="58">
        <f>(AR172-AP172)*EXP(-InputData!$BT$6*(B172-InputData!$B$1))</f>
        <v>0</v>
      </c>
      <c r="AU172">
        <v>66</v>
      </c>
    </row>
    <row r="173" spans="1:47">
      <c r="A173" t="s">
        <v>14</v>
      </c>
      <c r="B173">
        <f t="shared" si="99"/>
        <v>164</v>
      </c>
      <c r="C173" s="80">
        <f>InputData!S173*InputData!CA173</f>
        <v>0</v>
      </c>
      <c r="D173" s="81">
        <v>0</v>
      </c>
      <c r="E173" s="13">
        <f>InputData!T173*InputData!CF173</f>
        <v>0</v>
      </c>
      <c r="F173" s="90">
        <v>0</v>
      </c>
      <c r="G173" s="81">
        <f t="shared" si="79"/>
        <v>0</v>
      </c>
      <c r="H173" s="81">
        <f t="shared" si="92"/>
        <v>0</v>
      </c>
      <c r="I173" s="81">
        <f t="shared" si="80"/>
        <v>1</v>
      </c>
      <c r="J173" s="81">
        <f t="shared" si="81"/>
        <v>1</v>
      </c>
      <c r="K173" s="82">
        <f t="shared" si="109"/>
        <v>0</v>
      </c>
      <c r="L173" s="11">
        <f t="shared" si="110"/>
        <v>0</v>
      </c>
      <c r="M173" s="81">
        <f t="shared" si="111"/>
        <v>0</v>
      </c>
      <c r="N173" s="11">
        <f t="shared" si="82"/>
        <v>0</v>
      </c>
      <c r="O173" s="11">
        <f t="shared" si="83"/>
        <v>0</v>
      </c>
      <c r="P173" s="11">
        <f t="shared" si="93"/>
        <v>0</v>
      </c>
      <c r="Q173" s="81">
        <f t="shared" si="105"/>
        <v>0</v>
      </c>
      <c r="R173" s="90">
        <f t="shared" si="106"/>
        <v>0</v>
      </c>
      <c r="S173" s="499">
        <f>(Exposure!BJ174-1)*InputData!CH173+1</f>
        <v>1</v>
      </c>
      <c r="T173" s="89">
        <f t="shared" si="94"/>
        <v>0</v>
      </c>
      <c r="U173" s="10">
        <f t="shared" si="84"/>
        <v>0</v>
      </c>
      <c r="V173" s="10">
        <f t="shared" si="85"/>
        <v>0</v>
      </c>
      <c r="W173" s="91">
        <f t="shared" si="86"/>
        <v>0</v>
      </c>
      <c r="X173" s="81">
        <f t="shared" si="87"/>
        <v>0</v>
      </c>
      <c r="Y173" s="81">
        <f t="shared" si="95"/>
        <v>0</v>
      </c>
      <c r="Z173" s="81">
        <f t="shared" si="88"/>
        <v>1</v>
      </c>
      <c r="AA173" s="81">
        <f t="shared" si="89"/>
        <v>1</v>
      </c>
      <c r="AB173" s="82">
        <f t="shared" si="112"/>
        <v>0</v>
      </c>
      <c r="AC173" s="11">
        <f t="shared" si="113"/>
        <v>0</v>
      </c>
      <c r="AD173" s="81">
        <f t="shared" si="114"/>
        <v>0</v>
      </c>
      <c r="AE173" s="11">
        <f t="shared" si="90"/>
        <v>0</v>
      </c>
      <c r="AF173" s="11">
        <f t="shared" si="91"/>
        <v>0</v>
      </c>
      <c r="AG173" s="11">
        <f t="shared" si="96"/>
        <v>0</v>
      </c>
      <c r="AH173" s="81">
        <f t="shared" si="107"/>
        <v>0</v>
      </c>
      <c r="AI173" s="90">
        <f t="shared" si="108"/>
        <v>0</v>
      </c>
      <c r="AJ173" s="82">
        <f t="shared" si="104"/>
        <v>0</v>
      </c>
      <c r="AK173" s="118">
        <f t="shared" si="97"/>
        <v>0</v>
      </c>
      <c r="AL173" s="118">
        <f t="shared" si="98"/>
        <v>0</v>
      </c>
      <c r="AM173" s="120">
        <f>AK173*InputData!U173</f>
        <v>0</v>
      </c>
      <c r="AN173" s="123">
        <f>AJ173*LifeTable!G173*InputData!V173*EXP(-InputData!$BT$5*(B173-InputData!$B$1))</f>
        <v>0</v>
      </c>
      <c r="AO173" s="1026">
        <f>C173*(1-Q173)*LifeTable!G173</f>
        <v>0</v>
      </c>
      <c r="AP173" s="1027">
        <f>R173*LifeTable!G173</f>
        <v>0</v>
      </c>
      <c r="AQ173" s="1026">
        <f>T173*(1-AH173)*LifeTable!P173</f>
        <v>0</v>
      </c>
      <c r="AR173" s="708">
        <f>AI173*LifeTable!P173</f>
        <v>0</v>
      </c>
      <c r="AS173" s="1028">
        <f>(AQ173-AO173)*EXP(-InputData!$BT$6*(B173-InputData!$B$1))</f>
        <v>0</v>
      </c>
      <c r="AT173" s="58">
        <f>(AR173-AP173)*EXP(-InputData!$BT$6*(B173-InputData!$B$1))</f>
        <v>0</v>
      </c>
      <c r="AU173">
        <v>67</v>
      </c>
    </row>
    <row r="174" spans="1:47">
      <c r="A174" t="s">
        <v>14</v>
      </c>
      <c r="B174">
        <f t="shared" si="99"/>
        <v>165</v>
      </c>
      <c r="C174" s="80">
        <f>InputData!S174*InputData!CA174</f>
        <v>0</v>
      </c>
      <c r="D174" s="81">
        <v>0</v>
      </c>
      <c r="E174" s="13">
        <f>InputData!T174*InputData!CF174</f>
        <v>0</v>
      </c>
      <c r="F174" s="90">
        <v>0</v>
      </c>
      <c r="G174" s="81">
        <f t="shared" si="79"/>
        <v>0</v>
      </c>
      <c r="H174" s="81">
        <f t="shared" si="92"/>
        <v>0</v>
      </c>
      <c r="I174" s="81">
        <f t="shared" si="80"/>
        <v>1</v>
      </c>
      <c r="J174" s="81">
        <f t="shared" si="81"/>
        <v>1</v>
      </c>
      <c r="K174" s="82">
        <f t="shared" si="109"/>
        <v>0</v>
      </c>
      <c r="L174" s="11">
        <f t="shared" si="110"/>
        <v>0</v>
      </c>
      <c r="M174" s="81">
        <f t="shared" si="111"/>
        <v>0</v>
      </c>
      <c r="N174" s="11">
        <f t="shared" si="82"/>
        <v>0</v>
      </c>
      <c r="O174" s="11">
        <f t="shared" si="83"/>
        <v>0</v>
      </c>
      <c r="P174" s="11">
        <f t="shared" si="93"/>
        <v>0</v>
      </c>
      <c r="Q174" s="81">
        <f t="shared" si="105"/>
        <v>0</v>
      </c>
      <c r="R174" s="90">
        <f t="shared" si="106"/>
        <v>0</v>
      </c>
      <c r="S174" s="499">
        <f>(Exposure!BJ175-1)*InputData!CH174+1</f>
        <v>1</v>
      </c>
      <c r="T174" s="89">
        <f t="shared" si="94"/>
        <v>0</v>
      </c>
      <c r="U174" s="10">
        <f t="shared" si="84"/>
        <v>0</v>
      </c>
      <c r="V174" s="10">
        <f t="shared" si="85"/>
        <v>0</v>
      </c>
      <c r="W174" s="91">
        <f t="shared" si="86"/>
        <v>0</v>
      </c>
      <c r="X174" s="81">
        <f t="shared" si="87"/>
        <v>0</v>
      </c>
      <c r="Y174" s="81">
        <f t="shared" si="95"/>
        <v>0</v>
      </c>
      <c r="Z174" s="81">
        <f t="shared" si="88"/>
        <v>1</v>
      </c>
      <c r="AA174" s="81">
        <f t="shared" si="89"/>
        <v>1</v>
      </c>
      <c r="AB174" s="82">
        <f t="shared" si="112"/>
        <v>0</v>
      </c>
      <c r="AC174" s="11">
        <f t="shared" si="113"/>
        <v>0</v>
      </c>
      <c r="AD174" s="81">
        <f t="shared" si="114"/>
        <v>0</v>
      </c>
      <c r="AE174" s="11">
        <f t="shared" si="90"/>
        <v>0</v>
      </c>
      <c r="AF174" s="11">
        <f t="shared" si="91"/>
        <v>0</v>
      </c>
      <c r="AG174" s="11">
        <f t="shared" si="96"/>
        <v>0</v>
      </c>
      <c r="AH174" s="81">
        <f t="shared" si="107"/>
        <v>0</v>
      </c>
      <c r="AI174" s="90">
        <f t="shared" si="108"/>
        <v>0</v>
      </c>
      <c r="AJ174" s="82">
        <f t="shared" si="104"/>
        <v>0</v>
      </c>
      <c r="AK174" s="118">
        <f t="shared" si="97"/>
        <v>0</v>
      </c>
      <c r="AL174" s="118">
        <f t="shared" si="98"/>
        <v>0</v>
      </c>
      <c r="AM174" s="120">
        <f>AK174*InputData!U174</f>
        <v>0</v>
      </c>
      <c r="AN174" s="123">
        <f>AJ174*LifeTable!G174*InputData!V174*EXP(-InputData!$BT$5*(B174-InputData!$B$1))</f>
        <v>0</v>
      </c>
      <c r="AO174" s="1026">
        <f>C174*(1-Q174)*LifeTable!G174</f>
        <v>0</v>
      </c>
      <c r="AP174" s="1027">
        <f>R174*LifeTable!G174</f>
        <v>0</v>
      </c>
      <c r="AQ174" s="1026">
        <f>T174*(1-AH174)*LifeTable!P174</f>
        <v>0</v>
      </c>
      <c r="AR174" s="708">
        <f>AI174*LifeTable!P174</f>
        <v>0</v>
      </c>
      <c r="AS174" s="1028">
        <f>(AQ174-AO174)*EXP(-InputData!$BT$6*(B174-InputData!$B$1))</f>
        <v>0</v>
      </c>
      <c r="AT174" s="58">
        <f>(AR174-AP174)*EXP(-InputData!$BT$6*(B174-InputData!$B$1))</f>
        <v>0</v>
      </c>
      <c r="AU174">
        <v>68</v>
      </c>
    </row>
    <row r="175" spans="1:47">
      <c r="A175" t="s">
        <v>14</v>
      </c>
      <c r="B175">
        <f t="shared" si="99"/>
        <v>166</v>
      </c>
      <c r="C175" s="80">
        <f>InputData!S175*InputData!CA175</f>
        <v>0</v>
      </c>
      <c r="D175" s="81">
        <v>0</v>
      </c>
      <c r="E175" s="13">
        <f>InputData!T175*InputData!CF175</f>
        <v>0</v>
      </c>
      <c r="F175" s="90">
        <v>0</v>
      </c>
      <c r="G175" s="81">
        <f t="shared" si="79"/>
        <v>0</v>
      </c>
      <c r="H175" s="81">
        <f t="shared" si="92"/>
        <v>0</v>
      </c>
      <c r="I175" s="81">
        <f t="shared" si="80"/>
        <v>1</v>
      </c>
      <c r="J175" s="81">
        <f t="shared" si="81"/>
        <v>1</v>
      </c>
      <c r="K175" s="82">
        <f t="shared" si="109"/>
        <v>0</v>
      </c>
      <c r="L175" s="11">
        <f t="shared" si="110"/>
        <v>0</v>
      </c>
      <c r="M175" s="81">
        <f t="shared" si="111"/>
        <v>0</v>
      </c>
      <c r="N175" s="11">
        <f t="shared" si="82"/>
        <v>0</v>
      </c>
      <c r="O175" s="11">
        <f t="shared" si="83"/>
        <v>0</v>
      </c>
      <c r="P175" s="11">
        <f t="shared" si="93"/>
        <v>0</v>
      </c>
      <c r="Q175" s="81">
        <f t="shared" si="105"/>
        <v>0</v>
      </c>
      <c r="R175" s="90">
        <f t="shared" si="106"/>
        <v>0</v>
      </c>
      <c r="S175" s="499">
        <f>(Exposure!BJ176-1)*InputData!CH175+1</f>
        <v>1</v>
      </c>
      <c r="T175" s="89">
        <f t="shared" si="94"/>
        <v>0</v>
      </c>
      <c r="U175" s="10">
        <f t="shared" si="84"/>
        <v>0</v>
      </c>
      <c r="V175" s="10">
        <f t="shared" si="85"/>
        <v>0</v>
      </c>
      <c r="W175" s="91">
        <f t="shared" si="86"/>
        <v>0</v>
      </c>
      <c r="X175" s="81">
        <f t="shared" si="87"/>
        <v>0</v>
      </c>
      <c r="Y175" s="81">
        <f t="shared" si="95"/>
        <v>0</v>
      </c>
      <c r="Z175" s="81">
        <f t="shared" si="88"/>
        <v>1</v>
      </c>
      <c r="AA175" s="81">
        <f t="shared" si="89"/>
        <v>1</v>
      </c>
      <c r="AB175" s="82">
        <f t="shared" si="112"/>
        <v>0</v>
      </c>
      <c r="AC175" s="11">
        <f t="shared" si="113"/>
        <v>0</v>
      </c>
      <c r="AD175" s="81">
        <f t="shared" si="114"/>
        <v>0</v>
      </c>
      <c r="AE175" s="11">
        <f t="shared" si="90"/>
        <v>0</v>
      </c>
      <c r="AF175" s="11">
        <f t="shared" si="91"/>
        <v>0</v>
      </c>
      <c r="AG175" s="11">
        <f t="shared" si="96"/>
        <v>0</v>
      </c>
      <c r="AH175" s="81">
        <f t="shared" si="107"/>
        <v>0</v>
      </c>
      <c r="AI175" s="90">
        <f t="shared" si="108"/>
        <v>0</v>
      </c>
      <c r="AJ175" s="82">
        <f t="shared" si="104"/>
        <v>0</v>
      </c>
      <c r="AK175" s="118">
        <f t="shared" si="97"/>
        <v>0</v>
      </c>
      <c r="AL175" s="118">
        <f t="shared" si="98"/>
        <v>0</v>
      </c>
      <c r="AM175" s="120">
        <f>AK175*InputData!U175</f>
        <v>0</v>
      </c>
      <c r="AN175" s="123">
        <f>AJ175*LifeTable!G175*InputData!V175*EXP(-InputData!$BT$5*(B175-InputData!$B$1))</f>
        <v>0</v>
      </c>
      <c r="AO175" s="1026">
        <f>C175*(1-Q175)*LifeTable!G175</f>
        <v>0</v>
      </c>
      <c r="AP175" s="1027">
        <f>R175*LifeTable!G175</f>
        <v>0</v>
      </c>
      <c r="AQ175" s="1026">
        <f>T175*(1-AH175)*LifeTable!P175</f>
        <v>0</v>
      </c>
      <c r="AR175" s="708">
        <f>AI175*LifeTable!P175</f>
        <v>0</v>
      </c>
      <c r="AS175" s="1028">
        <f>(AQ175-AO175)*EXP(-InputData!$BT$6*(B175-InputData!$B$1))</f>
        <v>0</v>
      </c>
      <c r="AT175" s="58">
        <f>(AR175-AP175)*EXP(-InputData!$BT$6*(B175-InputData!$B$1))</f>
        <v>0</v>
      </c>
      <c r="AU175">
        <v>69</v>
      </c>
    </row>
    <row r="176" spans="1:47">
      <c r="A176" t="s">
        <v>14</v>
      </c>
      <c r="B176">
        <f t="shared" si="99"/>
        <v>167</v>
      </c>
      <c r="C176" s="80">
        <f>InputData!S176*InputData!CA176</f>
        <v>0</v>
      </c>
      <c r="D176" s="81">
        <v>0</v>
      </c>
      <c r="E176" s="13">
        <f>InputData!T176*InputData!CF176</f>
        <v>0</v>
      </c>
      <c r="F176" s="90">
        <v>0</v>
      </c>
      <c r="G176" s="81">
        <f t="shared" si="79"/>
        <v>0</v>
      </c>
      <c r="H176" s="81">
        <f t="shared" si="92"/>
        <v>0</v>
      </c>
      <c r="I176" s="81">
        <f t="shared" si="80"/>
        <v>1</v>
      </c>
      <c r="J176" s="81">
        <f t="shared" si="81"/>
        <v>1</v>
      </c>
      <c r="K176" s="82">
        <f t="shared" si="109"/>
        <v>0</v>
      </c>
      <c r="L176" s="11">
        <f t="shared" si="110"/>
        <v>0</v>
      </c>
      <c r="M176" s="81">
        <f t="shared" si="111"/>
        <v>0</v>
      </c>
      <c r="N176" s="11">
        <f t="shared" si="82"/>
        <v>0</v>
      </c>
      <c r="O176" s="11">
        <f t="shared" si="83"/>
        <v>0</v>
      </c>
      <c r="P176" s="11">
        <f t="shared" si="93"/>
        <v>0</v>
      </c>
      <c r="Q176" s="81">
        <f t="shared" si="105"/>
        <v>0</v>
      </c>
      <c r="R176" s="90">
        <f t="shared" si="106"/>
        <v>0</v>
      </c>
      <c r="S176" s="499">
        <f>(Exposure!BJ177-1)*InputData!CH176+1</f>
        <v>1</v>
      </c>
      <c r="T176" s="89">
        <f t="shared" si="94"/>
        <v>0</v>
      </c>
      <c r="U176" s="10">
        <f t="shared" si="84"/>
        <v>0</v>
      </c>
      <c r="V176" s="10">
        <f t="shared" si="85"/>
        <v>0</v>
      </c>
      <c r="W176" s="91">
        <f t="shared" si="86"/>
        <v>0</v>
      </c>
      <c r="X176" s="81">
        <f t="shared" si="87"/>
        <v>0</v>
      </c>
      <c r="Y176" s="81">
        <f t="shared" si="95"/>
        <v>0</v>
      </c>
      <c r="Z176" s="81">
        <f t="shared" si="88"/>
        <v>1</v>
      </c>
      <c r="AA176" s="81">
        <f t="shared" si="89"/>
        <v>1</v>
      </c>
      <c r="AB176" s="82">
        <f t="shared" si="112"/>
        <v>0</v>
      </c>
      <c r="AC176" s="11">
        <f t="shared" si="113"/>
        <v>0</v>
      </c>
      <c r="AD176" s="81">
        <f t="shared" si="114"/>
        <v>0</v>
      </c>
      <c r="AE176" s="11">
        <f t="shared" si="90"/>
        <v>0</v>
      </c>
      <c r="AF176" s="11">
        <f t="shared" si="91"/>
        <v>0</v>
      </c>
      <c r="AG176" s="11">
        <f t="shared" si="96"/>
        <v>0</v>
      </c>
      <c r="AH176" s="81">
        <f t="shared" si="107"/>
        <v>0</v>
      </c>
      <c r="AI176" s="90">
        <f t="shared" si="108"/>
        <v>0</v>
      </c>
      <c r="AJ176" s="82">
        <f t="shared" si="104"/>
        <v>0</v>
      </c>
      <c r="AK176" s="118">
        <f t="shared" si="97"/>
        <v>0</v>
      </c>
      <c r="AL176" s="118">
        <f t="shared" si="98"/>
        <v>0</v>
      </c>
      <c r="AM176" s="120">
        <f>AK176*InputData!U176</f>
        <v>0</v>
      </c>
      <c r="AN176" s="123">
        <f>AJ176*LifeTable!G176*InputData!V176*EXP(-InputData!$BT$5*(B176-InputData!$B$1))</f>
        <v>0</v>
      </c>
      <c r="AO176" s="1026">
        <f>C176*(1-Q176)*LifeTable!G176</f>
        <v>0</v>
      </c>
      <c r="AP176" s="1027">
        <f>R176*LifeTable!G176</f>
        <v>0</v>
      </c>
      <c r="AQ176" s="1026">
        <f>T176*(1-AH176)*LifeTable!P176</f>
        <v>0</v>
      </c>
      <c r="AR176" s="708">
        <f>AI176*LifeTable!P176</f>
        <v>0</v>
      </c>
      <c r="AS176" s="1028">
        <f>(AQ176-AO176)*EXP(-InputData!$BT$6*(B176-InputData!$B$1))</f>
        <v>0</v>
      </c>
      <c r="AT176" s="58">
        <f>(AR176-AP176)*EXP(-InputData!$BT$6*(B176-InputData!$B$1))</f>
        <v>0</v>
      </c>
      <c r="AU176">
        <v>70</v>
      </c>
    </row>
    <row r="177" spans="1:47">
      <c r="A177" t="s">
        <v>14</v>
      </c>
      <c r="B177">
        <f t="shared" si="99"/>
        <v>168</v>
      </c>
      <c r="C177" s="80">
        <f>InputData!S177*InputData!CA177</f>
        <v>0</v>
      </c>
      <c r="D177" s="81">
        <v>0</v>
      </c>
      <c r="E177" s="13">
        <f>InputData!T177*InputData!CF177</f>
        <v>0</v>
      </c>
      <c r="F177" s="90">
        <v>0</v>
      </c>
      <c r="G177" s="81">
        <f t="shared" si="79"/>
        <v>0</v>
      </c>
      <c r="H177" s="81">
        <f t="shared" si="92"/>
        <v>0</v>
      </c>
      <c r="I177" s="81">
        <f t="shared" si="80"/>
        <v>1</v>
      </c>
      <c r="J177" s="81">
        <f t="shared" si="81"/>
        <v>1</v>
      </c>
      <c r="K177" s="82">
        <f t="shared" si="109"/>
        <v>0</v>
      </c>
      <c r="L177" s="11">
        <f t="shared" si="110"/>
        <v>0</v>
      </c>
      <c r="M177" s="81">
        <f t="shared" si="111"/>
        <v>0</v>
      </c>
      <c r="N177" s="11">
        <f t="shared" si="82"/>
        <v>0</v>
      </c>
      <c r="O177" s="11">
        <f t="shared" si="83"/>
        <v>0</v>
      </c>
      <c r="P177" s="11">
        <f t="shared" si="93"/>
        <v>0</v>
      </c>
      <c r="Q177" s="81">
        <f t="shared" si="105"/>
        <v>0</v>
      </c>
      <c r="R177" s="90">
        <f t="shared" si="106"/>
        <v>0</v>
      </c>
      <c r="S177" s="499">
        <f>(Exposure!BJ178-1)*InputData!CH177+1</f>
        <v>1</v>
      </c>
      <c r="T177" s="89">
        <f t="shared" si="94"/>
        <v>0</v>
      </c>
      <c r="U177" s="10">
        <f t="shared" si="84"/>
        <v>0</v>
      </c>
      <c r="V177" s="10">
        <f t="shared" si="85"/>
        <v>0</v>
      </c>
      <c r="W177" s="91">
        <f t="shared" si="86"/>
        <v>0</v>
      </c>
      <c r="X177" s="81">
        <f t="shared" si="87"/>
        <v>0</v>
      </c>
      <c r="Y177" s="81">
        <f t="shared" si="95"/>
        <v>0</v>
      </c>
      <c r="Z177" s="81">
        <f t="shared" si="88"/>
        <v>1</v>
      </c>
      <c r="AA177" s="81">
        <f t="shared" si="89"/>
        <v>1</v>
      </c>
      <c r="AB177" s="82">
        <f t="shared" si="112"/>
        <v>0</v>
      </c>
      <c r="AC177" s="11">
        <f t="shared" si="113"/>
        <v>0</v>
      </c>
      <c r="AD177" s="81">
        <f t="shared" si="114"/>
        <v>0</v>
      </c>
      <c r="AE177" s="11">
        <f t="shared" si="90"/>
        <v>0</v>
      </c>
      <c r="AF177" s="11">
        <f t="shared" si="91"/>
        <v>0</v>
      </c>
      <c r="AG177" s="11">
        <f t="shared" si="96"/>
        <v>0</v>
      </c>
      <c r="AH177" s="81">
        <f t="shared" si="107"/>
        <v>0</v>
      </c>
      <c r="AI177" s="90">
        <f t="shared" si="108"/>
        <v>0</v>
      </c>
      <c r="AJ177" s="82">
        <f t="shared" si="104"/>
        <v>0</v>
      </c>
      <c r="AK177" s="118">
        <f t="shared" si="97"/>
        <v>0</v>
      </c>
      <c r="AL177" s="118">
        <f t="shared" si="98"/>
        <v>0</v>
      </c>
      <c r="AM177" s="120">
        <f>AK177*InputData!U177</f>
        <v>0</v>
      </c>
      <c r="AN177" s="123">
        <f>AJ177*LifeTable!G177*InputData!V177*EXP(-InputData!$BT$5*(B177-InputData!$B$1))</f>
        <v>0</v>
      </c>
      <c r="AO177" s="1026">
        <f>C177*(1-Q177)*LifeTable!G177</f>
        <v>0</v>
      </c>
      <c r="AP177" s="1027">
        <f>R177*LifeTable!G177</f>
        <v>0</v>
      </c>
      <c r="AQ177" s="1026">
        <f>T177*(1-AH177)*LifeTable!P177</f>
        <v>0</v>
      </c>
      <c r="AR177" s="708">
        <f>AI177*LifeTable!P177</f>
        <v>0</v>
      </c>
      <c r="AS177" s="1028">
        <f>(AQ177-AO177)*EXP(-InputData!$BT$6*(B177-InputData!$B$1))</f>
        <v>0</v>
      </c>
      <c r="AT177" s="58">
        <f>(AR177-AP177)*EXP(-InputData!$BT$6*(B177-InputData!$B$1))</f>
        <v>0</v>
      </c>
      <c r="AU177">
        <v>71</v>
      </c>
    </row>
    <row r="178" spans="1:47">
      <c r="A178" t="s">
        <v>14</v>
      </c>
      <c r="B178">
        <f t="shared" si="99"/>
        <v>169</v>
      </c>
      <c r="C178" s="80">
        <f>InputData!S178*InputData!CA178</f>
        <v>0</v>
      </c>
      <c r="D178" s="81">
        <v>0</v>
      </c>
      <c r="E178" s="13">
        <f>InputData!T178*InputData!CF178</f>
        <v>0</v>
      </c>
      <c r="F178" s="90">
        <v>0</v>
      </c>
      <c r="G178" s="81">
        <f t="shared" si="79"/>
        <v>0</v>
      </c>
      <c r="H178" s="81">
        <f t="shared" si="92"/>
        <v>0</v>
      </c>
      <c r="I178" s="81">
        <f t="shared" si="80"/>
        <v>1</v>
      </c>
      <c r="J178" s="81">
        <f t="shared" si="81"/>
        <v>1</v>
      </c>
      <c r="K178" s="82">
        <f t="shared" si="109"/>
        <v>0</v>
      </c>
      <c r="L178" s="11">
        <f t="shared" si="110"/>
        <v>0</v>
      </c>
      <c r="M178" s="81">
        <f t="shared" si="111"/>
        <v>0</v>
      </c>
      <c r="N178" s="11">
        <f t="shared" si="82"/>
        <v>0</v>
      </c>
      <c r="O178" s="11">
        <f t="shared" si="83"/>
        <v>0</v>
      </c>
      <c r="P178" s="11">
        <f t="shared" si="93"/>
        <v>0</v>
      </c>
      <c r="Q178" s="81">
        <f t="shared" si="105"/>
        <v>0</v>
      </c>
      <c r="R178" s="90">
        <f t="shared" si="106"/>
        <v>0</v>
      </c>
      <c r="S178" s="499">
        <f>(Exposure!BJ179-1)*InputData!CH178+1</f>
        <v>1</v>
      </c>
      <c r="T178" s="89">
        <f t="shared" si="94"/>
        <v>0</v>
      </c>
      <c r="U178" s="10">
        <f t="shared" si="84"/>
        <v>0</v>
      </c>
      <c r="V178" s="10">
        <f t="shared" si="85"/>
        <v>0</v>
      </c>
      <c r="W178" s="91">
        <f t="shared" si="86"/>
        <v>0</v>
      </c>
      <c r="X178" s="81">
        <f t="shared" si="87"/>
        <v>0</v>
      </c>
      <c r="Y178" s="81">
        <f t="shared" si="95"/>
        <v>0</v>
      </c>
      <c r="Z178" s="81">
        <f t="shared" si="88"/>
        <v>1</v>
      </c>
      <c r="AA178" s="81">
        <f t="shared" si="89"/>
        <v>1</v>
      </c>
      <c r="AB178" s="82">
        <f t="shared" si="112"/>
        <v>0</v>
      </c>
      <c r="AC178" s="11">
        <f t="shared" si="113"/>
        <v>0</v>
      </c>
      <c r="AD178" s="81">
        <f t="shared" si="114"/>
        <v>0</v>
      </c>
      <c r="AE178" s="11">
        <f t="shared" si="90"/>
        <v>0</v>
      </c>
      <c r="AF178" s="11">
        <f t="shared" si="91"/>
        <v>0</v>
      </c>
      <c r="AG178" s="11">
        <f t="shared" si="96"/>
        <v>0</v>
      </c>
      <c r="AH178" s="81">
        <f t="shared" si="107"/>
        <v>0</v>
      </c>
      <c r="AI178" s="90">
        <f t="shared" si="108"/>
        <v>0</v>
      </c>
      <c r="AJ178" s="82">
        <f t="shared" si="104"/>
        <v>0</v>
      </c>
      <c r="AK178" s="118">
        <f t="shared" si="97"/>
        <v>0</v>
      </c>
      <c r="AL178" s="118">
        <f t="shared" si="98"/>
        <v>0</v>
      </c>
      <c r="AM178" s="120">
        <f>AK178*InputData!U178</f>
        <v>0</v>
      </c>
      <c r="AN178" s="123">
        <f>AJ178*LifeTable!G178*InputData!V178*EXP(-InputData!$BT$5*(B178-InputData!$B$1))</f>
        <v>0</v>
      </c>
      <c r="AO178" s="1026">
        <f>C178*(1-Q178)*LifeTable!G178</f>
        <v>0</v>
      </c>
      <c r="AP178" s="1027">
        <f>R178*LifeTable!G178</f>
        <v>0</v>
      </c>
      <c r="AQ178" s="1026">
        <f>T178*(1-AH178)*LifeTable!P178</f>
        <v>0</v>
      </c>
      <c r="AR178" s="708">
        <f>AI178*LifeTable!P178</f>
        <v>0</v>
      </c>
      <c r="AS178" s="1028">
        <f>(AQ178-AO178)*EXP(-InputData!$BT$6*(B178-InputData!$B$1))</f>
        <v>0</v>
      </c>
      <c r="AT178" s="58">
        <f>(AR178-AP178)*EXP(-InputData!$BT$6*(B178-InputData!$B$1))</f>
        <v>0</v>
      </c>
      <c r="AU178">
        <v>72</v>
      </c>
    </row>
    <row r="179" spans="1:47">
      <c r="A179" t="s">
        <v>14</v>
      </c>
      <c r="B179">
        <f t="shared" si="99"/>
        <v>170</v>
      </c>
      <c r="C179" s="80">
        <f>InputData!S179*InputData!CA179</f>
        <v>0</v>
      </c>
      <c r="D179" s="81">
        <v>0</v>
      </c>
      <c r="E179" s="13">
        <f>InputData!T179*InputData!CF179</f>
        <v>0</v>
      </c>
      <c r="F179" s="90">
        <v>0</v>
      </c>
      <c r="G179" s="81">
        <f t="shared" si="79"/>
        <v>0</v>
      </c>
      <c r="H179" s="81">
        <f t="shared" si="92"/>
        <v>0</v>
      </c>
      <c r="I179" s="81">
        <f t="shared" si="80"/>
        <v>1</v>
      </c>
      <c r="J179" s="81">
        <f t="shared" si="81"/>
        <v>1</v>
      </c>
      <c r="K179" s="82">
        <f t="shared" si="109"/>
        <v>0</v>
      </c>
      <c r="L179" s="11">
        <f t="shared" si="110"/>
        <v>0</v>
      </c>
      <c r="M179" s="81">
        <f t="shared" si="111"/>
        <v>0</v>
      </c>
      <c r="N179" s="11">
        <f t="shared" si="82"/>
        <v>0</v>
      </c>
      <c r="O179" s="11">
        <f t="shared" si="83"/>
        <v>0</v>
      </c>
      <c r="P179" s="11">
        <f t="shared" si="93"/>
        <v>0</v>
      </c>
      <c r="Q179" s="81">
        <f t="shared" si="105"/>
        <v>0</v>
      </c>
      <c r="R179" s="90">
        <f t="shared" si="106"/>
        <v>0</v>
      </c>
      <c r="S179" s="499">
        <f>(Exposure!BJ180-1)*InputData!CH179+1</f>
        <v>1</v>
      </c>
      <c r="T179" s="89">
        <f t="shared" si="94"/>
        <v>0</v>
      </c>
      <c r="U179" s="10">
        <f t="shared" si="84"/>
        <v>0</v>
      </c>
      <c r="V179" s="10">
        <f t="shared" si="85"/>
        <v>0</v>
      </c>
      <c r="W179" s="91">
        <f t="shared" si="86"/>
        <v>0</v>
      </c>
      <c r="X179" s="81">
        <f t="shared" si="87"/>
        <v>0</v>
      </c>
      <c r="Y179" s="81">
        <f t="shared" si="95"/>
        <v>0</v>
      </c>
      <c r="Z179" s="81">
        <f t="shared" si="88"/>
        <v>1</v>
      </c>
      <c r="AA179" s="81">
        <f t="shared" si="89"/>
        <v>1</v>
      </c>
      <c r="AB179" s="82">
        <f t="shared" si="112"/>
        <v>0</v>
      </c>
      <c r="AC179" s="11">
        <f t="shared" si="113"/>
        <v>0</v>
      </c>
      <c r="AD179" s="81">
        <f t="shared" si="114"/>
        <v>0</v>
      </c>
      <c r="AE179" s="11">
        <f t="shared" si="90"/>
        <v>0</v>
      </c>
      <c r="AF179" s="11">
        <f t="shared" si="91"/>
        <v>0</v>
      </c>
      <c r="AG179" s="11">
        <f t="shared" si="96"/>
        <v>0</v>
      </c>
      <c r="AH179" s="81">
        <f t="shared" si="107"/>
        <v>0</v>
      </c>
      <c r="AI179" s="90">
        <f t="shared" si="108"/>
        <v>0</v>
      </c>
      <c r="AJ179" s="82">
        <f t="shared" si="104"/>
        <v>0</v>
      </c>
      <c r="AK179" s="118">
        <f t="shared" si="97"/>
        <v>0</v>
      </c>
      <c r="AL179" s="118">
        <f t="shared" si="98"/>
        <v>0</v>
      </c>
      <c r="AM179" s="120">
        <f>AK179*InputData!U179</f>
        <v>0</v>
      </c>
      <c r="AN179" s="123">
        <f>AJ179*LifeTable!G179*InputData!V179*EXP(-InputData!$BT$5*(B179-InputData!$B$1))</f>
        <v>0</v>
      </c>
      <c r="AO179" s="1026">
        <f>C179*(1-Q179)*LifeTable!G179</f>
        <v>0</v>
      </c>
      <c r="AP179" s="1027">
        <f>R179*LifeTable!G179</f>
        <v>0</v>
      </c>
      <c r="AQ179" s="1026">
        <f>T179*(1-AH179)*LifeTable!P179</f>
        <v>0</v>
      </c>
      <c r="AR179" s="708">
        <f>AI179*LifeTable!P179</f>
        <v>0</v>
      </c>
      <c r="AS179" s="1028">
        <f>(AQ179-AO179)*EXP(-InputData!$BT$6*(B179-InputData!$B$1))</f>
        <v>0</v>
      </c>
      <c r="AT179" s="58">
        <f>(AR179-AP179)*EXP(-InputData!$BT$6*(B179-InputData!$B$1))</f>
        <v>0</v>
      </c>
      <c r="AU179">
        <v>73</v>
      </c>
    </row>
    <row r="180" spans="1:47">
      <c r="A180" t="s">
        <v>14</v>
      </c>
      <c r="B180">
        <f t="shared" si="99"/>
        <v>171</v>
      </c>
      <c r="C180" s="80">
        <f>InputData!S180*InputData!CA180</f>
        <v>0</v>
      </c>
      <c r="D180" s="81">
        <v>0</v>
      </c>
      <c r="E180" s="13">
        <f>InputData!T180*InputData!CF180</f>
        <v>0</v>
      </c>
      <c r="F180" s="90">
        <v>0</v>
      </c>
      <c r="G180" s="81">
        <f t="shared" si="79"/>
        <v>0</v>
      </c>
      <c r="H180" s="81">
        <f t="shared" si="92"/>
        <v>0</v>
      </c>
      <c r="I180" s="81">
        <f t="shared" si="80"/>
        <v>1</v>
      </c>
      <c r="J180" s="81">
        <f t="shared" si="81"/>
        <v>1</v>
      </c>
      <c r="K180" s="82">
        <f t="shared" si="109"/>
        <v>0</v>
      </c>
      <c r="L180" s="11">
        <f t="shared" si="110"/>
        <v>0</v>
      </c>
      <c r="M180" s="81">
        <f t="shared" si="111"/>
        <v>0</v>
      </c>
      <c r="N180" s="11">
        <f t="shared" si="82"/>
        <v>0</v>
      </c>
      <c r="O180" s="11">
        <f t="shared" si="83"/>
        <v>0</v>
      </c>
      <c r="P180" s="11">
        <f t="shared" si="93"/>
        <v>0</v>
      </c>
      <c r="Q180" s="81">
        <f t="shared" si="105"/>
        <v>0</v>
      </c>
      <c r="R180" s="90">
        <f t="shared" si="106"/>
        <v>0</v>
      </c>
      <c r="S180" s="499">
        <f>(Exposure!BJ181-1)*InputData!CH180+1</f>
        <v>1</v>
      </c>
      <c r="T180" s="89">
        <f t="shared" si="94"/>
        <v>0</v>
      </c>
      <c r="U180" s="10">
        <f t="shared" si="84"/>
        <v>0</v>
      </c>
      <c r="V180" s="10">
        <f t="shared" si="85"/>
        <v>0</v>
      </c>
      <c r="W180" s="91">
        <f t="shared" si="86"/>
        <v>0</v>
      </c>
      <c r="X180" s="81">
        <f t="shared" si="87"/>
        <v>0</v>
      </c>
      <c r="Y180" s="81">
        <f t="shared" si="95"/>
        <v>0</v>
      </c>
      <c r="Z180" s="81">
        <f t="shared" si="88"/>
        <v>1</v>
      </c>
      <c r="AA180" s="81">
        <f t="shared" si="89"/>
        <v>1</v>
      </c>
      <c r="AB180" s="82">
        <f t="shared" si="112"/>
        <v>0</v>
      </c>
      <c r="AC180" s="11">
        <f t="shared" si="113"/>
        <v>0</v>
      </c>
      <c r="AD180" s="81">
        <f t="shared" si="114"/>
        <v>0</v>
      </c>
      <c r="AE180" s="11">
        <f t="shared" si="90"/>
        <v>0</v>
      </c>
      <c r="AF180" s="11">
        <f t="shared" si="91"/>
        <v>0</v>
      </c>
      <c r="AG180" s="11">
        <f t="shared" si="96"/>
        <v>0</v>
      </c>
      <c r="AH180" s="81">
        <f t="shared" si="107"/>
        <v>0</v>
      </c>
      <c r="AI180" s="90">
        <f t="shared" si="108"/>
        <v>0</v>
      </c>
      <c r="AJ180" s="82">
        <f t="shared" si="104"/>
        <v>0</v>
      </c>
      <c r="AK180" s="118">
        <f t="shared" si="97"/>
        <v>0</v>
      </c>
      <c r="AL180" s="118">
        <f t="shared" si="98"/>
        <v>0</v>
      </c>
      <c r="AM180" s="120">
        <f>AK180*InputData!U180</f>
        <v>0</v>
      </c>
      <c r="AN180" s="123">
        <f>AJ180*LifeTable!G180*InputData!V180*EXP(-InputData!$BT$5*(B180-InputData!$B$1))</f>
        <v>0</v>
      </c>
      <c r="AO180" s="1026">
        <f>C180*(1-Q180)*LifeTable!G180</f>
        <v>0</v>
      </c>
      <c r="AP180" s="1027">
        <f>R180*LifeTable!G180</f>
        <v>0</v>
      </c>
      <c r="AQ180" s="1026">
        <f>T180*(1-AH180)*LifeTable!P180</f>
        <v>0</v>
      </c>
      <c r="AR180" s="708">
        <f>AI180*LifeTable!P180</f>
        <v>0</v>
      </c>
      <c r="AS180" s="1028">
        <f>(AQ180-AO180)*EXP(-InputData!$BT$6*(B180-InputData!$B$1))</f>
        <v>0</v>
      </c>
      <c r="AT180" s="58">
        <f>(AR180-AP180)*EXP(-InputData!$BT$6*(B180-InputData!$B$1))</f>
        <v>0</v>
      </c>
      <c r="AU180">
        <v>74</v>
      </c>
    </row>
    <row r="181" spans="1:47">
      <c r="A181" t="s">
        <v>14</v>
      </c>
      <c r="B181">
        <f t="shared" si="99"/>
        <v>172</v>
      </c>
      <c r="C181" s="80">
        <f>InputData!S181*InputData!CA181</f>
        <v>0</v>
      </c>
      <c r="D181" s="81">
        <v>0</v>
      </c>
      <c r="E181" s="13">
        <f>InputData!T181*InputData!CF181</f>
        <v>0</v>
      </c>
      <c r="F181" s="90">
        <v>0</v>
      </c>
      <c r="G181" s="81">
        <f t="shared" si="79"/>
        <v>0</v>
      </c>
      <c r="H181" s="81">
        <f t="shared" si="92"/>
        <v>0</v>
      </c>
      <c r="I181" s="81">
        <f t="shared" si="80"/>
        <v>1</v>
      </c>
      <c r="J181" s="81">
        <f t="shared" si="81"/>
        <v>1</v>
      </c>
      <c r="K181" s="82">
        <f t="shared" si="109"/>
        <v>0</v>
      </c>
      <c r="L181" s="11">
        <f t="shared" si="110"/>
        <v>0</v>
      </c>
      <c r="M181" s="81">
        <f t="shared" si="111"/>
        <v>0</v>
      </c>
      <c r="N181" s="11">
        <f t="shared" si="82"/>
        <v>0</v>
      </c>
      <c r="O181" s="11">
        <f t="shared" si="83"/>
        <v>0</v>
      </c>
      <c r="P181" s="11">
        <f t="shared" si="93"/>
        <v>0</v>
      </c>
      <c r="Q181" s="81">
        <f t="shared" si="105"/>
        <v>0</v>
      </c>
      <c r="R181" s="90">
        <f t="shared" si="106"/>
        <v>0</v>
      </c>
      <c r="S181" s="499">
        <f>(Exposure!BJ182-1)*InputData!CH181+1</f>
        <v>1</v>
      </c>
      <c r="T181" s="89">
        <f t="shared" si="94"/>
        <v>0</v>
      </c>
      <c r="U181" s="10">
        <f t="shared" si="84"/>
        <v>0</v>
      </c>
      <c r="V181" s="10">
        <f t="shared" si="85"/>
        <v>0</v>
      </c>
      <c r="W181" s="91">
        <f t="shared" si="86"/>
        <v>0</v>
      </c>
      <c r="X181" s="81">
        <f t="shared" si="87"/>
        <v>0</v>
      </c>
      <c r="Y181" s="81">
        <f t="shared" si="95"/>
        <v>0</v>
      </c>
      <c r="Z181" s="81">
        <f t="shared" si="88"/>
        <v>1</v>
      </c>
      <c r="AA181" s="81">
        <f t="shared" si="89"/>
        <v>1</v>
      </c>
      <c r="AB181" s="82">
        <f t="shared" si="112"/>
        <v>0</v>
      </c>
      <c r="AC181" s="11">
        <f t="shared" si="113"/>
        <v>0</v>
      </c>
      <c r="AD181" s="81">
        <f t="shared" si="114"/>
        <v>0</v>
      </c>
      <c r="AE181" s="11">
        <f t="shared" si="90"/>
        <v>0</v>
      </c>
      <c r="AF181" s="11">
        <f t="shared" si="91"/>
        <v>0</v>
      </c>
      <c r="AG181" s="11">
        <f t="shared" si="96"/>
        <v>0</v>
      </c>
      <c r="AH181" s="81">
        <f t="shared" si="107"/>
        <v>0</v>
      </c>
      <c r="AI181" s="90">
        <f t="shared" si="108"/>
        <v>0</v>
      </c>
      <c r="AJ181" s="82">
        <f t="shared" si="104"/>
        <v>0</v>
      </c>
      <c r="AK181" s="118">
        <f t="shared" si="97"/>
        <v>0</v>
      </c>
      <c r="AL181" s="118">
        <f t="shared" si="98"/>
        <v>0</v>
      </c>
      <c r="AM181" s="120">
        <f>AK181*InputData!U181</f>
        <v>0</v>
      </c>
      <c r="AN181" s="123">
        <f>AJ181*LifeTable!G181*InputData!V181*EXP(-InputData!$BT$5*(B181-InputData!$B$1))</f>
        <v>0</v>
      </c>
      <c r="AO181" s="1026">
        <f>C181*(1-Q181)*LifeTable!G181</f>
        <v>0</v>
      </c>
      <c r="AP181" s="1027">
        <f>R181*LifeTable!G181</f>
        <v>0</v>
      </c>
      <c r="AQ181" s="1026">
        <f>T181*(1-AH181)*LifeTable!P181</f>
        <v>0</v>
      </c>
      <c r="AR181" s="708">
        <f>AI181*LifeTable!P181</f>
        <v>0</v>
      </c>
      <c r="AS181" s="1028">
        <f>(AQ181-AO181)*EXP(-InputData!$BT$6*(B181-InputData!$B$1))</f>
        <v>0</v>
      </c>
      <c r="AT181" s="58">
        <f>(AR181-AP181)*EXP(-InputData!$BT$6*(B181-InputData!$B$1))</f>
        <v>0</v>
      </c>
      <c r="AU181">
        <v>75</v>
      </c>
    </row>
    <row r="182" spans="1:47">
      <c r="A182" t="s">
        <v>14</v>
      </c>
      <c r="B182">
        <f t="shared" si="99"/>
        <v>173</v>
      </c>
      <c r="C182" s="80">
        <f>InputData!S182*InputData!CA182</f>
        <v>0</v>
      </c>
      <c r="D182" s="81">
        <v>0</v>
      </c>
      <c r="E182" s="13">
        <f>InputData!T182*InputData!CF182</f>
        <v>0</v>
      </c>
      <c r="F182" s="90">
        <v>0</v>
      </c>
      <c r="G182" s="81">
        <f t="shared" si="79"/>
        <v>0</v>
      </c>
      <c r="H182" s="81">
        <f t="shared" si="92"/>
        <v>0</v>
      </c>
      <c r="I182" s="81">
        <f t="shared" si="80"/>
        <v>1</v>
      </c>
      <c r="J182" s="81">
        <f t="shared" si="81"/>
        <v>1</v>
      </c>
      <c r="K182" s="82">
        <f t="shared" si="109"/>
        <v>0</v>
      </c>
      <c r="L182" s="11">
        <f t="shared" si="110"/>
        <v>0</v>
      </c>
      <c r="M182" s="81">
        <f t="shared" si="111"/>
        <v>0</v>
      </c>
      <c r="N182" s="11">
        <f t="shared" si="82"/>
        <v>0</v>
      </c>
      <c r="O182" s="11">
        <f t="shared" si="83"/>
        <v>0</v>
      </c>
      <c r="P182" s="11">
        <f t="shared" si="93"/>
        <v>0</v>
      </c>
      <c r="Q182" s="81">
        <f t="shared" si="105"/>
        <v>0</v>
      </c>
      <c r="R182" s="90">
        <f t="shared" si="106"/>
        <v>0</v>
      </c>
      <c r="S182" s="499">
        <f>(Exposure!BJ183-1)*InputData!CH182+1</f>
        <v>1</v>
      </c>
      <c r="T182" s="89">
        <f t="shared" si="94"/>
        <v>0</v>
      </c>
      <c r="U182" s="10">
        <f t="shared" si="84"/>
        <v>0</v>
      </c>
      <c r="V182" s="10">
        <f t="shared" si="85"/>
        <v>0</v>
      </c>
      <c r="W182" s="91">
        <f t="shared" si="86"/>
        <v>0</v>
      </c>
      <c r="X182" s="81">
        <f t="shared" si="87"/>
        <v>0</v>
      </c>
      <c r="Y182" s="81">
        <f t="shared" si="95"/>
        <v>0</v>
      </c>
      <c r="Z182" s="81">
        <f t="shared" si="88"/>
        <v>1</v>
      </c>
      <c r="AA182" s="81">
        <f t="shared" si="89"/>
        <v>1</v>
      </c>
      <c r="AB182" s="82">
        <f t="shared" si="112"/>
        <v>0</v>
      </c>
      <c r="AC182" s="11">
        <f t="shared" si="113"/>
        <v>0</v>
      </c>
      <c r="AD182" s="81">
        <f t="shared" si="114"/>
        <v>0</v>
      </c>
      <c r="AE182" s="11">
        <f t="shared" si="90"/>
        <v>0</v>
      </c>
      <c r="AF182" s="11">
        <f t="shared" si="91"/>
        <v>0</v>
      </c>
      <c r="AG182" s="11">
        <f t="shared" si="96"/>
        <v>0</v>
      </c>
      <c r="AH182" s="81">
        <f t="shared" si="107"/>
        <v>0</v>
      </c>
      <c r="AI182" s="90">
        <f t="shared" si="108"/>
        <v>0</v>
      </c>
      <c r="AJ182" s="82">
        <f t="shared" si="104"/>
        <v>0</v>
      </c>
      <c r="AK182" s="118">
        <f t="shared" si="97"/>
        <v>0</v>
      </c>
      <c r="AL182" s="118">
        <f t="shared" si="98"/>
        <v>0</v>
      </c>
      <c r="AM182" s="120">
        <f>AK182*InputData!U182</f>
        <v>0</v>
      </c>
      <c r="AN182" s="123">
        <f>AJ182*LifeTable!G182*InputData!V182*EXP(-InputData!$BT$5*(B182-InputData!$B$1))</f>
        <v>0</v>
      </c>
      <c r="AO182" s="1026">
        <f>C182*(1-Q182)*LifeTable!G182</f>
        <v>0</v>
      </c>
      <c r="AP182" s="1027">
        <f>R182*LifeTable!G182</f>
        <v>0</v>
      </c>
      <c r="AQ182" s="1026">
        <f>T182*(1-AH182)*LifeTable!P182</f>
        <v>0</v>
      </c>
      <c r="AR182" s="708">
        <f>AI182*LifeTable!P182</f>
        <v>0</v>
      </c>
      <c r="AS182" s="1028">
        <f>(AQ182-AO182)*EXP(-InputData!$BT$6*(B182-InputData!$B$1))</f>
        <v>0</v>
      </c>
      <c r="AT182" s="58">
        <f>(AR182-AP182)*EXP(-InputData!$BT$6*(B182-InputData!$B$1))</f>
        <v>0</v>
      </c>
      <c r="AU182">
        <v>76</v>
      </c>
    </row>
    <row r="183" spans="1:47">
      <c r="A183" t="s">
        <v>14</v>
      </c>
      <c r="B183">
        <f t="shared" si="99"/>
        <v>174</v>
      </c>
      <c r="C183" s="80">
        <f>InputData!S183*InputData!CA183</f>
        <v>0</v>
      </c>
      <c r="D183" s="81">
        <v>0</v>
      </c>
      <c r="E183" s="13">
        <f>InputData!T183*InputData!CF183</f>
        <v>0</v>
      </c>
      <c r="F183" s="90">
        <v>0</v>
      </c>
      <c r="G183" s="81">
        <f t="shared" si="79"/>
        <v>0</v>
      </c>
      <c r="H183" s="81">
        <f t="shared" si="92"/>
        <v>0</v>
      </c>
      <c r="I183" s="81">
        <f t="shared" si="80"/>
        <v>1</v>
      </c>
      <c r="J183" s="81">
        <f t="shared" si="81"/>
        <v>1</v>
      </c>
      <c r="K183" s="82">
        <f t="shared" si="109"/>
        <v>0</v>
      </c>
      <c r="L183" s="11">
        <f t="shared" si="110"/>
        <v>0</v>
      </c>
      <c r="M183" s="81">
        <f t="shared" si="111"/>
        <v>0</v>
      </c>
      <c r="N183" s="11">
        <f t="shared" si="82"/>
        <v>0</v>
      </c>
      <c r="O183" s="11">
        <f t="shared" si="83"/>
        <v>0</v>
      </c>
      <c r="P183" s="11">
        <f t="shared" si="93"/>
        <v>0</v>
      </c>
      <c r="Q183" s="81">
        <f t="shared" si="105"/>
        <v>0</v>
      </c>
      <c r="R183" s="90">
        <f t="shared" si="106"/>
        <v>0</v>
      </c>
      <c r="S183" s="499">
        <f>(Exposure!BJ184-1)*InputData!CH183+1</f>
        <v>1</v>
      </c>
      <c r="T183" s="89">
        <f t="shared" si="94"/>
        <v>0</v>
      </c>
      <c r="U183" s="10">
        <f t="shared" si="84"/>
        <v>0</v>
      </c>
      <c r="V183" s="10">
        <f t="shared" si="85"/>
        <v>0</v>
      </c>
      <c r="W183" s="91">
        <f t="shared" si="86"/>
        <v>0</v>
      </c>
      <c r="X183" s="81">
        <f t="shared" si="87"/>
        <v>0</v>
      </c>
      <c r="Y183" s="81">
        <f t="shared" si="95"/>
        <v>0</v>
      </c>
      <c r="Z183" s="81">
        <f t="shared" si="88"/>
        <v>1</v>
      </c>
      <c r="AA183" s="81">
        <f t="shared" si="89"/>
        <v>1</v>
      </c>
      <c r="AB183" s="82">
        <f t="shared" si="112"/>
        <v>0</v>
      </c>
      <c r="AC183" s="11">
        <f t="shared" si="113"/>
        <v>0</v>
      </c>
      <c r="AD183" s="81">
        <f t="shared" si="114"/>
        <v>0</v>
      </c>
      <c r="AE183" s="11">
        <f t="shared" si="90"/>
        <v>0</v>
      </c>
      <c r="AF183" s="11">
        <f t="shared" si="91"/>
        <v>0</v>
      </c>
      <c r="AG183" s="11">
        <f t="shared" si="96"/>
        <v>0</v>
      </c>
      <c r="AH183" s="81">
        <f t="shared" si="107"/>
        <v>0</v>
      </c>
      <c r="AI183" s="90">
        <f t="shared" si="108"/>
        <v>0</v>
      </c>
      <c r="AJ183" s="82">
        <f t="shared" si="104"/>
        <v>0</v>
      </c>
      <c r="AK183" s="118">
        <f t="shared" si="97"/>
        <v>0</v>
      </c>
      <c r="AL183" s="118">
        <f t="shared" si="98"/>
        <v>0</v>
      </c>
      <c r="AM183" s="120">
        <f>AK183*InputData!U183</f>
        <v>0</v>
      </c>
      <c r="AN183" s="123">
        <f>AJ183*LifeTable!G183*InputData!V183*EXP(-InputData!$BT$5*(B183-InputData!$B$1))</f>
        <v>0</v>
      </c>
      <c r="AO183" s="1026">
        <f>C183*(1-Q183)*LifeTable!G183</f>
        <v>0</v>
      </c>
      <c r="AP183" s="1027">
        <f>R183*LifeTable!G183</f>
        <v>0</v>
      </c>
      <c r="AQ183" s="1026">
        <f>T183*(1-AH183)*LifeTable!P183</f>
        <v>0</v>
      </c>
      <c r="AR183" s="708">
        <f>AI183*LifeTable!P183</f>
        <v>0</v>
      </c>
      <c r="AS183" s="1028">
        <f>(AQ183-AO183)*EXP(-InputData!$BT$6*(B183-InputData!$B$1))</f>
        <v>0</v>
      </c>
      <c r="AT183" s="58">
        <f>(AR183-AP183)*EXP(-InputData!$BT$6*(B183-InputData!$B$1))</f>
        <v>0</v>
      </c>
      <c r="AU183">
        <v>77</v>
      </c>
    </row>
    <row r="184" spans="1:47">
      <c r="A184" t="s">
        <v>14</v>
      </c>
      <c r="B184">
        <f t="shared" si="99"/>
        <v>175</v>
      </c>
      <c r="C184" s="80">
        <f>InputData!S184*InputData!CA184</f>
        <v>0</v>
      </c>
      <c r="D184" s="81">
        <v>0</v>
      </c>
      <c r="E184" s="13">
        <f>InputData!T184*InputData!CF184</f>
        <v>0</v>
      </c>
      <c r="F184" s="90">
        <v>0</v>
      </c>
      <c r="G184" s="81">
        <f t="shared" si="79"/>
        <v>0</v>
      </c>
      <c r="H184" s="81">
        <f t="shared" si="92"/>
        <v>0</v>
      </c>
      <c r="I184" s="81">
        <f t="shared" si="80"/>
        <v>1</v>
      </c>
      <c r="J184" s="81">
        <f t="shared" si="81"/>
        <v>1</v>
      </c>
      <c r="K184" s="82">
        <f t="shared" si="109"/>
        <v>0</v>
      </c>
      <c r="L184" s="11">
        <f t="shared" si="110"/>
        <v>0</v>
      </c>
      <c r="M184" s="81">
        <f t="shared" si="111"/>
        <v>0</v>
      </c>
      <c r="N184" s="11">
        <f t="shared" si="82"/>
        <v>0</v>
      </c>
      <c r="O184" s="11">
        <f t="shared" si="83"/>
        <v>0</v>
      </c>
      <c r="P184" s="11">
        <f t="shared" si="93"/>
        <v>0</v>
      </c>
      <c r="Q184" s="81">
        <f t="shared" si="105"/>
        <v>0</v>
      </c>
      <c r="R184" s="90">
        <f t="shared" si="106"/>
        <v>0</v>
      </c>
      <c r="S184" s="499">
        <f>(Exposure!BJ185-1)*InputData!CH184+1</f>
        <v>1</v>
      </c>
      <c r="T184" s="89">
        <f t="shared" si="94"/>
        <v>0</v>
      </c>
      <c r="U184" s="10">
        <f t="shared" si="84"/>
        <v>0</v>
      </c>
      <c r="V184" s="10">
        <f t="shared" si="85"/>
        <v>0</v>
      </c>
      <c r="W184" s="91">
        <f t="shared" si="86"/>
        <v>0</v>
      </c>
      <c r="X184" s="81">
        <f t="shared" si="87"/>
        <v>0</v>
      </c>
      <c r="Y184" s="81">
        <f t="shared" si="95"/>
        <v>0</v>
      </c>
      <c r="Z184" s="81">
        <f t="shared" si="88"/>
        <v>1</v>
      </c>
      <c r="AA184" s="81">
        <f t="shared" si="89"/>
        <v>1</v>
      </c>
      <c r="AB184" s="82">
        <f t="shared" si="112"/>
        <v>0</v>
      </c>
      <c r="AC184" s="11">
        <f t="shared" si="113"/>
        <v>0</v>
      </c>
      <c r="AD184" s="81">
        <f t="shared" si="114"/>
        <v>0</v>
      </c>
      <c r="AE184" s="11">
        <f t="shared" si="90"/>
        <v>0</v>
      </c>
      <c r="AF184" s="11">
        <f t="shared" si="91"/>
        <v>0</v>
      </c>
      <c r="AG184" s="11">
        <f t="shared" si="96"/>
        <v>0</v>
      </c>
      <c r="AH184" s="81">
        <f t="shared" si="107"/>
        <v>0</v>
      </c>
      <c r="AI184" s="90">
        <f t="shared" si="108"/>
        <v>0</v>
      </c>
      <c r="AJ184" s="82">
        <f t="shared" si="104"/>
        <v>0</v>
      </c>
      <c r="AK184" s="118">
        <f t="shared" si="97"/>
        <v>0</v>
      </c>
      <c r="AL184" s="118">
        <f t="shared" si="98"/>
        <v>0</v>
      </c>
      <c r="AM184" s="120">
        <f>AK184*InputData!U184</f>
        <v>0</v>
      </c>
      <c r="AN184" s="123">
        <f>AJ184*LifeTable!G184*InputData!V184*EXP(-InputData!$BT$5*(B184-InputData!$B$1))</f>
        <v>0</v>
      </c>
      <c r="AO184" s="1026">
        <f>C184*(1-Q184)*LifeTable!G184</f>
        <v>0</v>
      </c>
      <c r="AP184" s="1027">
        <f>R184*LifeTable!G184</f>
        <v>0</v>
      </c>
      <c r="AQ184" s="1026">
        <f>T184*(1-AH184)*LifeTable!P184</f>
        <v>0</v>
      </c>
      <c r="AR184" s="708">
        <f>AI184*LifeTable!P184</f>
        <v>0</v>
      </c>
      <c r="AS184" s="1028">
        <f>(AQ184-AO184)*EXP(-InputData!$BT$6*(B184-InputData!$B$1))</f>
        <v>0</v>
      </c>
      <c r="AT184" s="58">
        <f>(AR184-AP184)*EXP(-InputData!$BT$6*(B184-InputData!$B$1))</f>
        <v>0</v>
      </c>
      <c r="AU184">
        <v>78</v>
      </c>
    </row>
    <row r="185" spans="1:47">
      <c r="A185" t="s">
        <v>14</v>
      </c>
      <c r="B185">
        <f t="shared" si="99"/>
        <v>176</v>
      </c>
      <c r="C185" s="80">
        <f>InputData!S185*InputData!CA185</f>
        <v>0</v>
      </c>
      <c r="D185" s="81">
        <v>0</v>
      </c>
      <c r="E185" s="13">
        <f>InputData!T185*InputData!CF185</f>
        <v>0</v>
      </c>
      <c r="F185" s="90">
        <v>0</v>
      </c>
      <c r="G185" s="81">
        <f t="shared" si="79"/>
        <v>0</v>
      </c>
      <c r="H185" s="81">
        <f t="shared" si="92"/>
        <v>0</v>
      </c>
      <c r="I185" s="81">
        <f t="shared" si="80"/>
        <v>1</v>
      </c>
      <c r="J185" s="81">
        <f t="shared" si="81"/>
        <v>1</v>
      </c>
      <c r="K185" s="82">
        <f t="shared" si="109"/>
        <v>0</v>
      </c>
      <c r="L185" s="11">
        <f t="shared" si="110"/>
        <v>0</v>
      </c>
      <c r="M185" s="81">
        <f t="shared" si="111"/>
        <v>0</v>
      </c>
      <c r="N185" s="11">
        <f t="shared" si="82"/>
        <v>0</v>
      </c>
      <c r="O185" s="11">
        <f t="shared" si="83"/>
        <v>0</v>
      </c>
      <c r="P185" s="11">
        <f t="shared" si="93"/>
        <v>0</v>
      </c>
      <c r="Q185" s="81">
        <f t="shared" si="105"/>
        <v>0</v>
      </c>
      <c r="R185" s="90">
        <f t="shared" si="106"/>
        <v>0</v>
      </c>
      <c r="S185" s="499">
        <f>(Exposure!BJ186-1)*InputData!CH185+1</f>
        <v>1</v>
      </c>
      <c r="T185" s="89">
        <f t="shared" si="94"/>
        <v>0</v>
      </c>
      <c r="U185" s="10">
        <f t="shared" si="84"/>
        <v>0</v>
      </c>
      <c r="V185" s="10">
        <f t="shared" si="85"/>
        <v>0</v>
      </c>
      <c r="W185" s="91">
        <f t="shared" si="86"/>
        <v>0</v>
      </c>
      <c r="X185" s="81">
        <f t="shared" si="87"/>
        <v>0</v>
      </c>
      <c r="Y185" s="81">
        <f t="shared" si="95"/>
        <v>0</v>
      </c>
      <c r="Z185" s="81">
        <f t="shared" si="88"/>
        <v>1</v>
      </c>
      <c r="AA185" s="81">
        <f t="shared" si="89"/>
        <v>1</v>
      </c>
      <c r="AB185" s="82">
        <f t="shared" si="112"/>
        <v>0</v>
      </c>
      <c r="AC185" s="11">
        <f t="shared" si="113"/>
        <v>0</v>
      </c>
      <c r="AD185" s="81">
        <f t="shared" si="114"/>
        <v>0</v>
      </c>
      <c r="AE185" s="11">
        <f t="shared" si="90"/>
        <v>0</v>
      </c>
      <c r="AF185" s="11">
        <f t="shared" si="91"/>
        <v>0</v>
      </c>
      <c r="AG185" s="11">
        <f t="shared" si="96"/>
        <v>0</v>
      </c>
      <c r="AH185" s="81">
        <f t="shared" si="107"/>
        <v>0</v>
      </c>
      <c r="AI185" s="90">
        <f t="shared" si="108"/>
        <v>0</v>
      </c>
      <c r="AJ185" s="82">
        <f t="shared" si="104"/>
        <v>0</v>
      </c>
      <c r="AK185" s="118">
        <f t="shared" si="97"/>
        <v>0</v>
      </c>
      <c r="AL185" s="118">
        <f t="shared" si="98"/>
        <v>0</v>
      </c>
      <c r="AM185" s="120">
        <f>AK185*InputData!U185</f>
        <v>0</v>
      </c>
      <c r="AN185" s="123">
        <f>AJ185*LifeTable!G185*InputData!V185*EXP(-InputData!$BT$5*(B185-InputData!$B$1))</f>
        <v>0</v>
      </c>
      <c r="AO185" s="1026">
        <f>C185*(1-Q185)*LifeTable!G185</f>
        <v>0</v>
      </c>
      <c r="AP185" s="1027">
        <f>R185*LifeTable!G185</f>
        <v>0</v>
      </c>
      <c r="AQ185" s="1026">
        <f>T185*(1-AH185)*LifeTable!P185</f>
        <v>0</v>
      </c>
      <c r="AR185" s="708">
        <f>AI185*LifeTable!P185</f>
        <v>0</v>
      </c>
      <c r="AS185" s="1028">
        <f>(AQ185-AO185)*EXP(-InputData!$BT$6*(B185-InputData!$B$1))</f>
        <v>0</v>
      </c>
      <c r="AT185" s="58">
        <f>(AR185-AP185)*EXP(-InputData!$BT$6*(B185-InputData!$B$1))</f>
        <v>0</v>
      </c>
      <c r="AU185">
        <v>79</v>
      </c>
    </row>
    <row r="186" spans="1:47">
      <c r="A186" t="s">
        <v>14</v>
      </c>
      <c r="B186">
        <f t="shared" si="99"/>
        <v>177</v>
      </c>
      <c r="C186" s="80">
        <f>InputData!S186*InputData!CA186</f>
        <v>0</v>
      </c>
      <c r="D186" s="81">
        <v>0</v>
      </c>
      <c r="E186" s="13">
        <f>InputData!T186*InputData!CF186</f>
        <v>0</v>
      </c>
      <c r="F186" s="90">
        <v>0</v>
      </c>
      <c r="G186" s="81">
        <f t="shared" si="79"/>
        <v>0</v>
      </c>
      <c r="H186" s="81">
        <f t="shared" si="92"/>
        <v>0</v>
      </c>
      <c r="I186" s="81">
        <f t="shared" si="80"/>
        <v>1</v>
      </c>
      <c r="J186" s="81">
        <f t="shared" si="81"/>
        <v>1</v>
      </c>
      <c r="K186" s="82">
        <f t="shared" si="109"/>
        <v>0</v>
      </c>
      <c r="L186" s="11">
        <f t="shared" si="110"/>
        <v>0</v>
      </c>
      <c r="M186" s="81">
        <f t="shared" si="111"/>
        <v>0</v>
      </c>
      <c r="N186" s="11">
        <f t="shared" si="82"/>
        <v>0</v>
      </c>
      <c r="O186" s="11">
        <f t="shared" si="83"/>
        <v>0</v>
      </c>
      <c r="P186" s="11">
        <f t="shared" si="93"/>
        <v>0</v>
      </c>
      <c r="Q186" s="81">
        <f t="shared" si="105"/>
        <v>0</v>
      </c>
      <c r="R186" s="90">
        <f t="shared" si="106"/>
        <v>0</v>
      </c>
      <c r="S186" s="499">
        <f>(Exposure!BJ187-1)*InputData!CH186+1</f>
        <v>1</v>
      </c>
      <c r="T186" s="89">
        <f t="shared" si="94"/>
        <v>0</v>
      </c>
      <c r="U186" s="10">
        <f t="shared" si="84"/>
        <v>0</v>
      </c>
      <c r="V186" s="10">
        <f t="shared" si="85"/>
        <v>0</v>
      </c>
      <c r="W186" s="91">
        <f t="shared" si="86"/>
        <v>0</v>
      </c>
      <c r="X186" s="81">
        <f t="shared" si="87"/>
        <v>0</v>
      </c>
      <c r="Y186" s="81">
        <f t="shared" si="95"/>
        <v>0</v>
      </c>
      <c r="Z186" s="81">
        <f t="shared" si="88"/>
        <v>1</v>
      </c>
      <c r="AA186" s="81">
        <f t="shared" si="89"/>
        <v>1</v>
      </c>
      <c r="AB186" s="82">
        <f t="shared" si="112"/>
        <v>0</v>
      </c>
      <c r="AC186" s="11">
        <f t="shared" si="113"/>
        <v>0</v>
      </c>
      <c r="AD186" s="81">
        <f t="shared" si="114"/>
        <v>0</v>
      </c>
      <c r="AE186" s="11">
        <f t="shared" si="90"/>
        <v>0</v>
      </c>
      <c r="AF186" s="11">
        <f t="shared" si="91"/>
        <v>0</v>
      </c>
      <c r="AG186" s="11">
        <f t="shared" si="96"/>
        <v>0</v>
      </c>
      <c r="AH186" s="81">
        <f t="shared" si="107"/>
        <v>0</v>
      </c>
      <c r="AI186" s="90">
        <f t="shared" si="108"/>
        <v>0</v>
      </c>
      <c r="AJ186" s="82">
        <f t="shared" si="104"/>
        <v>0</v>
      </c>
      <c r="AK186" s="118">
        <f t="shared" si="97"/>
        <v>0</v>
      </c>
      <c r="AL186" s="118">
        <f t="shared" si="98"/>
        <v>0</v>
      </c>
      <c r="AM186" s="120">
        <f>AK186*InputData!U186</f>
        <v>0</v>
      </c>
      <c r="AN186" s="123">
        <f>AJ186*LifeTable!G186*InputData!V186*EXP(-InputData!$BT$5*(B186-InputData!$B$1))</f>
        <v>0</v>
      </c>
      <c r="AO186" s="1026">
        <f>C186*(1-Q186)*LifeTable!G186</f>
        <v>0</v>
      </c>
      <c r="AP186" s="1027">
        <f>R186*LifeTable!G186</f>
        <v>0</v>
      </c>
      <c r="AQ186" s="1026">
        <f>T186*(1-AH186)*LifeTable!P186</f>
        <v>0</v>
      </c>
      <c r="AR186" s="708">
        <f>AI186*LifeTable!P186</f>
        <v>0</v>
      </c>
      <c r="AS186" s="1028">
        <f>(AQ186-AO186)*EXP(-InputData!$BT$6*(B186-InputData!$B$1))</f>
        <v>0</v>
      </c>
      <c r="AT186" s="58">
        <f>(AR186-AP186)*EXP(-InputData!$BT$6*(B186-InputData!$B$1))</f>
        <v>0</v>
      </c>
      <c r="AU186">
        <v>80</v>
      </c>
    </row>
    <row r="187" spans="1:47">
      <c r="A187" t="s">
        <v>14</v>
      </c>
      <c r="B187">
        <f t="shared" si="99"/>
        <v>178</v>
      </c>
      <c r="C187" s="80">
        <f>InputData!S187*InputData!CA187</f>
        <v>0</v>
      </c>
      <c r="D187" s="81">
        <v>0</v>
      </c>
      <c r="E187" s="13">
        <f>InputData!T187*InputData!CF187</f>
        <v>0</v>
      </c>
      <c r="F187" s="90">
        <v>0</v>
      </c>
      <c r="G187" s="81">
        <f t="shared" si="79"/>
        <v>0</v>
      </c>
      <c r="H187" s="81">
        <f t="shared" si="92"/>
        <v>0</v>
      </c>
      <c r="I187" s="81">
        <f t="shared" si="80"/>
        <v>1</v>
      </c>
      <c r="J187" s="81">
        <f t="shared" si="81"/>
        <v>1</v>
      </c>
      <c r="K187" s="82">
        <f t="shared" si="109"/>
        <v>0</v>
      </c>
      <c r="L187" s="11">
        <f t="shared" si="110"/>
        <v>0</v>
      </c>
      <c r="M187" s="81">
        <f t="shared" si="111"/>
        <v>0</v>
      </c>
      <c r="N187" s="11">
        <f t="shared" si="82"/>
        <v>0</v>
      </c>
      <c r="O187" s="11">
        <f t="shared" si="83"/>
        <v>0</v>
      </c>
      <c r="P187" s="11">
        <f t="shared" si="93"/>
        <v>0</v>
      </c>
      <c r="Q187" s="81">
        <f t="shared" si="105"/>
        <v>0</v>
      </c>
      <c r="R187" s="90">
        <f t="shared" si="106"/>
        <v>0</v>
      </c>
      <c r="S187" s="499">
        <f>(Exposure!BJ188-1)*InputData!CH187+1</f>
        <v>1</v>
      </c>
      <c r="T187" s="89">
        <f t="shared" si="94"/>
        <v>0</v>
      </c>
      <c r="U187" s="10">
        <f t="shared" si="84"/>
        <v>0</v>
      </c>
      <c r="V187" s="10">
        <f t="shared" si="85"/>
        <v>0</v>
      </c>
      <c r="W187" s="91">
        <f t="shared" si="86"/>
        <v>0</v>
      </c>
      <c r="X187" s="81">
        <f t="shared" si="87"/>
        <v>0</v>
      </c>
      <c r="Y187" s="81">
        <f t="shared" si="95"/>
        <v>0</v>
      </c>
      <c r="Z187" s="81">
        <f t="shared" si="88"/>
        <v>1</v>
      </c>
      <c r="AA187" s="81">
        <f t="shared" si="89"/>
        <v>1</v>
      </c>
      <c r="AB187" s="82">
        <f t="shared" si="112"/>
        <v>0</v>
      </c>
      <c r="AC187" s="11">
        <f t="shared" si="113"/>
        <v>0</v>
      </c>
      <c r="AD187" s="81">
        <f t="shared" si="114"/>
        <v>0</v>
      </c>
      <c r="AE187" s="11">
        <f t="shared" si="90"/>
        <v>0</v>
      </c>
      <c r="AF187" s="11">
        <f t="shared" si="91"/>
        <v>0</v>
      </c>
      <c r="AG187" s="11">
        <f t="shared" si="96"/>
        <v>0</v>
      </c>
      <c r="AH187" s="81">
        <f t="shared" si="107"/>
        <v>0</v>
      </c>
      <c r="AI187" s="90">
        <f t="shared" si="108"/>
        <v>0</v>
      </c>
      <c r="AJ187" s="82">
        <f t="shared" si="104"/>
        <v>0</v>
      </c>
      <c r="AK187" s="118">
        <f t="shared" si="97"/>
        <v>0</v>
      </c>
      <c r="AL187" s="118">
        <f t="shared" si="98"/>
        <v>0</v>
      </c>
      <c r="AM187" s="120">
        <f>AK187*InputData!U187</f>
        <v>0</v>
      </c>
      <c r="AN187" s="123">
        <f>AJ187*LifeTable!G187*InputData!V187*EXP(-InputData!$BT$5*(B187-InputData!$B$1))</f>
        <v>0</v>
      </c>
      <c r="AO187" s="1026">
        <f>C187*(1-Q187)*LifeTable!G187</f>
        <v>0</v>
      </c>
      <c r="AP187" s="1027">
        <f>R187*LifeTable!G187</f>
        <v>0</v>
      </c>
      <c r="AQ187" s="1026">
        <f>T187*(1-AH187)*LifeTable!P187</f>
        <v>0</v>
      </c>
      <c r="AR187" s="708">
        <f>AI187*LifeTable!P187</f>
        <v>0</v>
      </c>
      <c r="AS187" s="1028">
        <f>(AQ187-AO187)*EXP(-InputData!$BT$6*(B187-InputData!$B$1))</f>
        <v>0</v>
      </c>
      <c r="AT187" s="58">
        <f>(AR187-AP187)*EXP(-InputData!$BT$6*(B187-InputData!$B$1))</f>
        <v>0</v>
      </c>
      <c r="AU187">
        <v>81</v>
      </c>
    </row>
    <row r="188" spans="1:47">
      <c r="A188" t="s">
        <v>14</v>
      </c>
      <c r="B188">
        <f t="shared" si="99"/>
        <v>179</v>
      </c>
      <c r="C188" s="80">
        <f>InputData!S188*InputData!CA188</f>
        <v>0</v>
      </c>
      <c r="D188" s="81">
        <v>0</v>
      </c>
      <c r="E188" s="13">
        <f>InputData!T188*InputData!CF188</f>
        <v>0</v>
      </c>
      <c r="F188" s="90">
        <v>0</v>
      </c>
      <c r="G188" s="81">
        <f t="shared" si="79"/>
        <v>0</v>
      </c>
      <c r="H188" s="81">
        <f t="shared" si="92"/>
        <v>0</v>
      </c>
      <c r="I188" s="81">
        <f t="shared" si="80"/>
        <v>1</v>
      </c>
      <c r="J188" s="81">
        <f t="shared" si="81"/>
        <v>1</v>
      </c>
      <c r="K188" s="82">
        <f t="shared" si="109"/>
        <v>0</v>
      </c>
      <c r="L188" s="11">
        <f t="shared" si="110"/>
        <v>0</v>
      </c>
      <c r="M188" s="81">
        <f t="shared" si="111"/>
        <v>0</v>
      </c>
      <c r="N188" s="11">
        <f t="shared" si="82"/>
        <v>0</v>
      </c>
      <c r="O188" s="11">
        <f t="shared" si="83"/>
        <v>0</v>
      </c>
      <c r="P188" s="11">
        <f t="shared" si="93"/>
        <v>0</v>
      </c>
      <c r="Q188" s="81">
        <f t="shared" si="105"/>
        <v>0</v>
      </c>
      <c r="R188" s="90">
        <f t="shared" si="106"/>
        <v>0</v>
      </c>
      <c r="S188" s="499">
        <f>(Exposure!BJ189-1)*InputData!CH188+1</f>
        <v>1</v>
      </c>
      <c r="T188" s="89">
        <f t="shared" si="94"/>
        <v>0</v>
      </c>
      <c r="U188" s="10">
        <f t="shared" si="84"/>
        <v>0</v>
      </c>
      <c r="V188" s="10">
        <f t="shared" si="85"/>
        <v>0</v>
      </c>
      <c r="W188" s="91">
        <f t="shared" si="86"/>
        <v>0</v>
      </c>
      <c r="X188" s="81">
        <f t="shared" si="87"/>
        <v>0</v>
      </c>
      <c r="Y188" s="81">
        <f t="shared" si="95"/>
        <v>0</v>
      </c>
      <c r="Z188" s="81">
        <f t="shared" si="88"/>
        <v>1</v>
      </c>
      <c r="AA188" s="81">
        <f t="shared" si="89"/>
        <v>1</v>
      </c>
      <c r="AB188" s="82">
        <f t="shared" si="112"/>
        <v>0</v>
      </c>
      <c r="AC188" s="11">
        <f t="shared" si="113"/>
        <v>0</v>
      </c>
      <c r="AD188" s="81">
        <f t="shared" si="114"/>
        <v>0</v>
      </c>
      <c r="AE188" s="11">
        <f t="shared" si="90"/>
        <v>0</v>
      </c>
      <c r="AF188" s="11">
        <f t="shared" si="91"/>
        <v>0</v>
      </c>
      <c r="AG188" s="11">
        <f t="shared" si="96"/>
        <v>0</v>
      </c>
      <c r="AH188" s="81">
        <f t="shared" si="107"/>
        <v>0</v>
      </c>
      <c r="AI188" s="90">
        <f t="shared" si="108"/>
        <v>0</v>
      </c>
      <c r="AJ188" s="82">
        <f t="shared" si="104"/>
        <v>0</v>
      </c>
      <c r="AK188" s="118">
        <f t="shared" si="97"/>
        <v>0</v>
      </c>
      <c r="AL188" s="118">
        <f t="shared" si="98"/>
        <v>0</v>
      </c>
      <c r="AM188" s="120">
        <f>AK188*InputData!U188</f>
        <v>0</v>
      </c>
      <c r="AN188" s="123">
        <f>AJ188*LifeTable!G188*InputData!V188*EXP(-InputData!$BT$5*(B188-InputData!$B$1))</f>
        <v>0</v>
      </c>
      <c r="AO188" s="1026">
        <f>C188*(1-Q188)*LifeTable!G188</f>
        <v>0</v>
      </c>
      <c r="AP188" s="1027">
        <f>R188*LifeTable!G188</f>
        <v>0</v>
      </c>
      <c r="AQ188" s="1026">
        <f>T188*(1-AH188)*LifeTable!P188</f>
        <v>0</v>
      </c>
      <c r="AR188" s="708">
        <f>AI188*LifeTable!P188</f>
        <v>0</v>
      </c>
      <c r="AS188" s="1028">
        <f>(AQ188-AO188)*EXP(-InputData!$BT$6*(B188-InputData!$B$1))</f>
        <v>0</v>
      </c>
      <c r="AT188" s="58">
        <f>(AR188-AP188)*EXP(-InputData!$BT$6*(B188-InputData!$B$1))</f>
        <v>0</v>
      </c>
      <c r="AU188">
        <v>82</v>
      </c>
    </row>
    <row r="189" spans="1:47">
      <c r="A189" t="s">
        <v>14</v>
      </c>
      <c r="B189">
        <f t="shared" si="99"/>
        <v>180</v>
      </c>
      <c r="C189" s="80">
        <f>InputData!S189*InputData!CA189</f>
        <v>0</v>
      </c>
      <c r="D189" s="81">
        <v>0</v>
      </c>
      <c r="E189" s="13">
        <f>InputData!T189*InputData!CF189</f>
        <v>0</v>
      </c>
      <c r="F189" s="90">
        <v>0</v>
      </c>
      <c r="G189" s="81">
        <f t="shared" si="79"/>
        <v>0</v>
      </c>
      <c r="H189" s="81">
        <f t="shared" si="92"/>
        <v>0</v>
      </c>
      <c r="I189" s="81">
        <f t="shared" si="80"/>
        <v>1</v>
      </c>
      <c r="J189" s="81">
        <f t="shared" si="81"/>
        <v>1</v>
      </c>
      <c r="K189" s="82">
        <f t="shared" si="109"/>
        <v>0</v>
      </c>
      <c r="L189" s="11">
        <f t="shared" si="110"/>
        <v>0</v>
      </c>
      <c r="M189" s="81">
        <f t="shared" si="111"/>
        <v>0</v>
      </c>
      <c r="N189" s="11">
        <f t="shared" si="82"/>
        <v>0</v>
      </c>
      <c r="O189" s="11">
        <f t="shared" si="83"/>
        <v>0</v>
      </c>
      <c r="P189" s="11">
        <f t="shared" si="93"/>
        <v>0</v>
      </c>
      <c r="Q189" s="81">
        <f t="shared" si="105"/>
        <v>0</v>
      </c>
      <c r="R189" s="90">
        <f t="shared" si="106"/>
        <v>0</v>
      </c>
      <c r="S189" s="499">
        <f>(Exposure!BJ190-1)*InputData!CH189+1</f>
        <v>1</v>
      </c>
      <c r="T189" s="89">
        <f t="shared" si="94"/>
        <v>0</v>
      </c>
      <c r="U189" s="10">
        <f t="shared" si="84"/>
        <v>0</v>
      </c>
      <c r="V189" s="10">
        <f t="shared" si="85"/>
        <v>0</v>
      </c>
      <c r="W189" s="91">
        <f t="shared" si="86"/>
        <v>0</v>
      </c>
      <c r="X189" s="81">
        <f t="shared" si="87"/>
        <v>0</v>
      </c>
      <c r="Y189" s="81">
        <f t="shared" si="95"/>
        <v>0</v>
      </c>
      <c r="Z189" s="81">
        <f t="shared" si="88"/>
        <v>1</v>
      </c>
      <c r="AA189" s="81">
        <f t="shared" si="89"/>
        <v>1</v>
      </c>
      <c r="AB189" s="82">
        <f t="shared" si="112"/>
        <v>0</v>
      </c>
      <c r="AC189" s="11">
        <f t="shared" si="113"/>
        <v>0</v>
      </c>
      <c r="AD189" s="81">
        <f t="shared" si="114"/>
        <v>0</v>
      </c>
      <c r="AE189" s="11">
        <f t="shared" si="90"/>
        <v>0</v>
      </c>
      <c r="AF189" s="11">
        <f t="shared" si="91"/>
        <v>0</v>
      </c>
      <c r="AG189" s="11">
        <f t="shared" si="96"/>
        <v>0</v>
      </c>
      <c r="AH189" s="81">
        <f t="shared" si="107"/>
        <v>0</v>
      </c>
      <c r="AI189" s="90">
        <f t="shared" si="108"/>
        <v>0</v>
      </c>
      <c r="AJ189" s="82">
        <f t="shared" si="104"/>
        <v>0</v>
      </c>
      <c r="AK189" s="118">
        <f t="shared" si="97"/>
        <v>0</v>
      </c>
      <c r="AL189" s="118">
        <f t="shared" si="98"/>
        <v>0</v>
      </c>
      <c r="AM189" s="120">
        <f>AK189*InputData!U189</f>
        <v>0</v>
      </c>
      <c r="AN189" s="123">
        <f>AJ189*LifeTable!G189*InputData!V189*EXP(-InputData!$BT$5*(B189-InputData!$B$1))</f>
        <v>0</v>
      </c>
      <c r="AO189" s="1026">
        <f>C189*(1-Q189)*LifeTable!G189</f>
        <v>0</v>
      </c>
      <c r="AP189" s="1027">
        <f>R189*LifeTable!G189</f>
        <v>0</v>
      </c>
      <c r="AQ189" s="1026">
        <f>T189*(1-AH189)*LifeTable!P189</f>
        <v>0</v>
      </c>
      <c r="AR189" s="708">
        <f>AI189*LifeTable!P189</f>
        <v>0</v>
      </c>
      <c r="AS189" s="1028">
        <f>(AQ189-AO189)*EXP(-InputData!$BT$6*(B189-InputData!$B$1))</f>
        <v>0</v>
      </c>
      <c r="AT189" s="58">
        <f>(AR189-AP189)*EXP(-InputData!$BT$6*(B189-InputData!$B$1))</f>
        <v>0</v>
      </c>
      <c r="AU189">
        <v>83</v>
      </c>
    </row>
    <row r="190" spans="1:47">
      <c r="A190" t="s">
        <v>14</v>
      </c>
      <c r="B190">
        <f t="shared" si="99"/>
        <v>181</v>
      </c>
      <c r="C190" s="80">
        <f>InputData!S190*InputData!CA190</f>
        <v>0</v>
      </c>
      <c r="D190" s="81">
        <v>0</v>
      </c>
      <c r="E190" s="13">
        <f>InputData!T190*InputData!CF190</f>
        <v>0</v>
      </c>
      <c r="F190" s="90">
        <v>0</v>
      </c>
      <c r="G190" s="81">
        <f t="shared" si="79"/>
        <v>0</v>
      </c>
      <c r="H190" s="81">
        <f t="shared" si="92"/>
        <v>0</v>
      </c>
      <c r="I190" s="81">
        <f t="shared" si="80"/>
        <v>1</v>
      </c>
      <c r="J190" s="81">
        <f t="shared" si="81"/>
        <v>1</v>
      </c>
      <c r="K190" s="82">
        <f t="shared" si="109"/>
        <v>0</v>
      </c>
      <c r="L190" s="11">
        <f t="shared" si="110"/>
        <v>0</v>
      </c>
      <c r="M190" s="81">
        <f t="shared" si="111"/>
        <v>0</v>
      </c>
      <c r="N190" s="11">
        <f t="shared" si="82"/>
        <v>0</v>
      </c>
      <c r="O190" s="11">
        <f t="shared" si="83"/>
        <v>0</v>
      </c>
      <c r="P190" s="11">
        <f t="shared" si="93"/>
        <v>0</v>
      </c>
      <c r="Q190" s="81">
        <f t="shared" si="105"/>
        <v>0</v>
      </c>
      <c r="R190" s="90">
        <f t="shared" si="106"/>
        <v>0</v>
      </c>
      <c r="S190" s="499">
        <f>(Exposure!BJ191-1)*InputData!CH190+1</f>
        <v>1</v>
      </c>
      <c r="T190" s="89">
        <f t="shared" si="94"/>
        <v>0</v>
      </c>
      <c r="U190" s="10">
        <f t="shared" si="84"/>
        <v>0</v>
      </c>
      <c r="V190" s="10">
        <f t="shared" si="85"/>
        <v>0</v>
      </c>
      <c r="W190" s="91">
        <f t="shared" si="86"/>
        <v>0</v>
      </c>
      <c r="X190" s="81">
        <f t="shared" si="87"/>
        <v>0</v>
      </c>
      <c r="Y190" s="81">
        <f t="shared" si="95"/>
        <v>0</v>
      </c>
      <c r="Z190" s="81">
        <f t="shared" si="88"/>
        <v>1</v>
      </c>
      <c r="AA190" s="81">
        <f t="shared" si="89"/>
        <v>1</v>
      </c>
      <c r="AB190" s="82">
        <f t="shared" si="112"/>
        <v>0</v>
      </c>
      <c r="AC190" s="11">
        <f t="shared" si="113"/>
        <v>0</v>
      </c>
      <c r="AD190" s="81">
        <f t="shared" si="114"/>
        <v>0</v>
      </c>
      <c r="AE190" s="11">
        <f t="shared" si="90"/>
        <v>0</v>
      </c>
      <c r="AF190" s="11">
        <f t="shared" si="91"/>
        <v>0</v>
      </c>
      <c r="AG190" s="11">
        <f t="shared" si="96"/>
        <v>0</v>
      </c>
      <c r="AH190" s="81">
        <f t="shared" si="107"/>
        <v>0</v>
      </c>
      <c r="AI190" s="90">
        <f t="shared" si="108"/>
        <v>0</v>
      </c>
      <c r="AJ190" s="82">
        <f t="shared" si="104"/>
        <v>0</v>
      </c>
      <c r="AK190" s="118">
        <f t="shared" si="97"/>
        <v>0</v>
      </c>
      <c r="AL190" s="118">
        <f t="shared" si="98"/>
        <v>0</v>
      </c>
      <c r="AM190" s="120">
        <f>AK190*InputData!U190</f>
        <v>0</v>
      </c>
      <c r="AN190" s="123">
        <f>AJ190*LifeTable!G190*InputData!V190*EXP(-InputData!$BT$5*(B190-InputData!$B$1))</f>
        <v>0</v>
      </c>
      <c r="AO190" s="1026">
        <f>C190*(1-Q190)*LifeTable!G190</f>
        <v>0</v>
      </c>
      <c r="AP190" s="1027">
        <f>R190*LifeTable!G190</f>
        <v>0</v>
      </c>
      <c r="AQ190" s="1026">
        <f>T190*(1-AH190)*LifeTable!P190</f>
        <v>0</v>
      </c>
      <c r="AR190" s="708">
        <f>AI190*LifeTable!P190</f>
        <v>0</v>
      </c>
      <c r="AS190" s="1028">
        <f>(AQ190-AO190)*EXP(-InputData!$BT$6*(B190-InputData!$B$1))</f>
        <v>0</v>
      </c>
      <c r="AT190" s="58">
        <f>(AR190-AP190)*EXP(-InputData!$BT$6*(B190-InputData!$B$1))</f>
        <v>0</v>
      </c>
      <c r="AU190">
        <v>84</v>
      </c>
    </row>
    <row r="191" spans="1:47">
      <c r="A191" t="s">
        <v>14</v>
      </c>
      <c r="B191">
        <f t="shared" si="99"/>
        <v>182</v>
      </c>
      <c r="C191" s="80">
        <f>InputData!S191*InputData!CA191</f>
        <v>0</v>
      </c>
      <c r="D191" s="81">
        <v>0</v>
      </c>
      <c r="E191" s="13">
        <f>InputData!T191*InputData!CF191</f>
        <v>0</v>
      </c>
      <c r="F191" s="90">
        <v>0</v>
      </c>
      <c r="G191" s="81">
        <f t="shared" si="79"/>
        <v>0</v>
      </c>
      <c r="H191" s="81">
        <f t="shared" si="92"/>
        <v>0</v>
      </c>
      <c r="I191" s="81">
        <f t="shared" si="80"/>
        <v>1</v>
      </c>
      <c r="J191" s="81">
        <f t="shared" si="81"/>
        <v>1</v>
      </c>
      <c r="K191" s="82">
        <f t="shared" si="109"/>
        <v>0</v>
      </c>
      <c r="L191" s="11">
        <f t="shared" si="110"/>
        <v>0</v>
      </c>
      <c r="M191" s="81">
        <f t="shared" si="111"/>
        <v>0</v>
      </c>
      <c r="N191" s="11">
        <f t="shared" si="82"/>
        <v>0</v>
      </c>
      <c r="O191" s="11">
        <f t="shared" si="83"/>
        <v>0</v>
      </c>
      <c r="P191" s="11">
        <f t="shared" si="93"/>
        <v>0</v>
      </c>
      <c r="Q191" s="81">
        <f t="shared" si="105"/>
        <v>0</v>
      </c>
      <c r="R191" s="90">
        <f t="shared" si="106"/>
        <v>0</v>
      </c>
      <c r="S191" s="499">
        <f>(Exposure!BJ192-1)*InputData!CH191+1</f>
        <v>1</v>
      </c>
      <c r="T191" s="89">
        <f t="shared" si="94"/>
        <v>0</v>
      </c>
      <c r="U191" s="10">
        <f t="shared" si="84"/>
        <v>0</v>
      </c>
      <c r="V191" s="10">
        <f t="shared" si="85"/>
        <v>0</v>
      </c>
      <c r="W191" s="91">
        <f t="shared" si="86"/>
        <v>0</v>
      </c>
      <c r="X191" s="81">
        <f t="shared" si="87"/>
        <v>0</v>
      </c>
      <c r="Y191" s="81">
        <f t="shared" si="95"/>
        <v>0</v>
      </c>
      <c r="Z191" s="81">
        <f t="shared" si="88"/>
        <v>1</v>
      </c>
      <c r="AA191" s="81">
        <f t="shared" si="89"/>
        <v>1</v>
      </c>
      <c r="AB191" s="82">
        <f t="shared" si="112"/>
        <v>0</v>
      </c>
      <c r="AC191" s="11">
        <f t="shared" si="113"/>
        <v>0</v>
      </c>
      <c r="AD191" s="81">
        <f t="shared" si="114"/>
        <v>0</v>
      </c>
      <c r="AE191" s="11">
        <f t="shared" si="90"/>
        <v>0</v>
      </c>
      <c r="AF191" s="11">
        <f t="shared" si="91"/>
        <v>0</v>
      </c>
      <c r="AG191" s="11">
        <f t="shared" si="96"/>
        <v>0</v>
      </c>
      <c r="AH191" s="81">
        <f t="shared" si="107"/>
        <v>0</v>
      </c>
      <c r="AI191" s="90">
        <f t="shared" si="108"/>
        <v>0</v>
      </c>
      <c r="AJ191" s="82">
        <f t="shared" si="104"/>
        <v>0</v>
      </c>
      <c r="AK191" s="118">
        <f t="shared" si="97"/>
        <v>0</v>
      </c>
      <c r="AL191" s="118">
        <f t="shared" si="98"/>
        <v>0</v>
      </c>
      <c r="AM191" s="120">
        <f>AK191*InputData!U191</f>
        <v>0</v>
      </c>
      <c r="AN191" s="123">
        <f>AJ191*LifeTable!G191*InputData!V191*EXP(-InputData!$BT$5*(B191-InputData!$B$1))</f>
        <v>0</v>
      </c>
      <c r="AO191" s="1026">
        <f>C191*(1-Q191)*LifeTable!G191</f>
        <v>0</v>
      </c>
      <c r="AP191" s="1027">
        <f>R191*LifeTable!G191</f>
        <v>0</v>
      </c>
      <c r="AQ191" s="1026">
        <f>T191*(1-AH191)*LifeTable!P191</f>
        <v>0</v>
      </c>
      <c r="AR191" s="708">
        <f>AI191*LifeTable!P191</f>
        <v>0</v>
      </c>
      <c r="AS191" s="1028">
        <f>(AQ191-AO191)*EXP(-InputData!$BT$6*(B191-InputData!$B$1))</f>
        <v>0</v>
      </c>
      <c r="AT191" s="58">
        <f>(AR191-AP191)*EXP(-InputData!$BT$6*(B191-InputData!$B$1))</f>
        <v>0</v>
      </c>
      <c r="AU191">
        <v>85</v>
      </c>
    </row>
    <row r="192" spans="1:47">
      <c r="A192" t="s">
        <v>14</v>
      </c>
      <c r="B192">
        <f t="shared" si="99"/>
        <v>183</v>
      </c>
      <c r="C192" s="80">
        <f>InputData!S192*InputData!CA192</f>
        <v>0</v>
      </c>
      <c r="D192" s="81">
        <v>0</v>
      </c>
      <c r="E192" s="13">
        <f>InputData!T192*InputData!CF192</f>
        <v>0</v>
      </c>
      <c r="F192" s="90">
        <v>0</v>
      </c>
      <c r="G192" s="81">
        <f t="shared" si="79"/>
        <v>0</v>
      </c>
      <c r="H192" s="81">
        <f t="shared" si="92"/>
        <v>0</v>
      </c>
      <c r="I192" s="81">
        <f t="shared" si="80"/>
        <v>1</v>
      </c>
      <c r="J192" s="81">
        <f t="shared" si="81"/>
        <v>1</v>
      </c>
      <c r="K192" s="82">
        <f t="shared" si="109"/>
        <v>0</v>
      </c>
      <c r="L192" s="11">
        <f t="shared" si="110"/>
        <v>0</v>
      </c>
      <c r="M192" s="81">
        <f t="shared" si="111"/>
        <v>0</v>
      </c>
      <c r="N192" s="11">
        <f t="shared" si="82"/>
        <v>0</v>
      </c>
      <c r="O192" s="11">
        <f t="shared" si="83"/>
        <v>0</v>
      </c>
      <c r="P192" s="11">
        <f t="shared" si="93"/>
        <v>0</v>
      </c>
      <c r="Q192" s="81">
        <f t="shared" si="105"/>
        <v>0</v>
      </c>
      <c r="R192" s="90">
        <f t="shared" si="106"/>
        <v>0</v>
      </c>
      <c r="S192" s="499">
        <f>(Exposure!BJ193-1)*InputData!CH192+1</f>
        <v>1</v>
      </c>
      <c r="T192" s="89">
        <f t="shared" si="94"/>
        <v>0</v>
      </c>
      <c r="U192" s="10">
        <f t="shared" si="84"/>
        <v>0</v>
      </c>
      <c r="V192" s="10">
        <f t="shared" si="85"/>
        <v>0</v>
      </c>
      <c r="W192" s="91">
        <f t="shared" si="86"/>
        <v>0</v>
      </c>
      <c r="X192" s="81">
        <f t="shared" si="87"/>
        <v>0</v>
      </c>
      <c r="Y192" s="81">
        <f t="shared" si="95"/>
        <v>0</v>
      </c>
      <c r="Z192" s="81">
        <f t="shared" si="88"/>
        <v>1</v>
      </c>
      <c r="AA192" s="81">
        <f t="shared" si="89"/>
        <v>1</v>
      </c>
      <c r="AB192" s="82">
        <f t="shared" si="112"/>
        <v>0</v>
      </c>
      <c r="AC192" s="11">
        <f t="shared" si="113"/>
        <v>0</v>
      </c>
      <c r="AD192" s="81">
        <f t="shared" si="114"/>
        <v>0</v>
      </c>
      <c r="AE192" s="11">
        <f t="shared" si="90"/>
        <v>0</v>
      </c>
      <c r="AF192" s="11">
        <f t="shared" si="91"/>
        <v>0</v>
      </c>
      <c r="AG192" s="11">
        <f t="shared" si="96"/>
        <v>0</v>
      </c>
      <c r="AH192" s="81">
        <f t="shared" si="107"/>
        <v>0</v>
      </c>
      <c r="AI192" s="90">
        <f t="shared" si="108"/>
        <v>0</v>
      </c>
      <c r="AJ192" s="82">
        <f t="shared" si="104"/>
        <v>0</v>
      </c>
      <c r="AK192" s="118">
        <f t="shared" si="97"/>
        <v>0</v>
      </c>
      <c r="AL192" s="118">
        <f t="shared" si="98"/>
        <v>0</v>
      </c>
      <c r="AM192" s="120">
        <f>AK192*InputData!U192</f>
        <v>0</v>
      </c>
      <c r="AN192" s="123">
        <f>AJ192*LifeTable!G192*InputData!V192*EXP(-InputData!$BT$5*(B192-InputData!$B$1))</f>
        <v>0</v>
      </c>
      <c r="AO192" s="1026">
        <f>C192*(1-Q192)*LifeTable!G192</f>
        <v>0</v>
      </c>
      <c r="AP192" s="1027">
        <f>R192*LifeTable!G192</f>
        <v>0</v>
      </c>
      <c r="AQ192" s="1026">
        <f>T192*(1-AH192)*LifeTable!P192</f>
        <v>0</v>
      </c>
      <c r="AR192" s="708">
        <f>AI192*LifeTable!P192</f>
        <v>0</v>
      </c>
      <c r="AS192" s="1028">
        <f>(AQ192-AO192)*EXP(-InputData!$BT$6*(B192-InputData!$B$1))</f>
        <v>0</v>
      </c>
      <c r="AT192" s="58">
        <f>(AR192-AP192)*EXP(-InputData!$BT$6*(B192-InputData!$B$1))</f>
        <v>0</v>
      </c>
      <c r="AU192">
        <v>86</v>
      </c>
    </row>
    <row r="193" spans="1:47">
      <c r="A193" t="s">
        <v>14</v>
      </c>
      <c r="B193">
        <f t="shared" si="99"/>
        <v>184</v>
      </c>
      <c r="C193" s="80">
        <f>InputData!S193*InputData!CA193</f>
        <v>0</v>
      </c>
      <c r="D193" s="81">
        <v>0</v>
      </c>
      <c r="E193" s="13">
        <f>InputData!T193*InputData!CF193</f>
        <v>0</v>
      </c>
      <c r="F193" s="90">
        <v>0</v>
      </c>
      <c r="G193" s="81">
        <f t="shared" si="79"/>
        <v>0</v>
      </c>
      <c r="H193" s="81">
        <f t="shared" si="92"/>
        <v>0</v>
      </c>
      <c r="I193" s="81">
        <f t="shared" si="80"/>
        <v>1</v>
      </c>
      <c r="J193" s="81">
        <f t="shared" si="81"/>
        <v>1</v>
      </c>
      <c r="K193" s="82">
        <f t="shared" si="109"/>
        <v>0</v>
      </c>
      <c r="L193" s="11">
        <f t="shared" si="110"/>
        <v>0</v>
      </c>
      <c r="M193" s="81">
        <f t="shared" si="111"/>
        <v>0</v>
      </c>
      <c r="N193" s="11">
        <f t="shared" si="82"/>
        <v>0</v>
      </c>
      <c r="O193" s="11">
        <f t="shared" si="83"/>
        <v>0</v>
      </c>
      <c r="P193" s="11">
        <f t="shared" si="93"/>
        <v>0</v>
      </c>
      <c r="Q193" s="81">
        <f t="shared" si="105"/>
        <v>0</v>
      </c>
      <c r="R193" s="90">
        <f t="shared" si="106"/>
        <v>0</v>
      </c>
      <c r="S193" s="499">
        <f>(Exposure!BJ194-1)*InputData!CH193+1</f>
        <v>1</v>
      </c>
      <c r="T193" s="89">
        <f t="shared" si="94"/>
        <v>0</v>
      </c>
      <c r="U193" s="10">
        <f t="shared" si="84"/>
        <v>0</v>
      </c>
      <c r="V193" s="10">
        <f t="shared" si="85"/>
        <v>0</v>
      </c>
      <c r="W193" s="91">
        <f t="shared" si="86"/>
        <v>0</v>
      </c>
      <c r="X193" s="81">
        <f t="shared" si="87"/>
        <v>0</v>
      </c>
      <c r="Y193" s="81">
        <f t="shared" si="95"/>
        <v>0</v>
      </c>
      <c r="Z193" s="81">
        <f t="shared" si="88"/>
        <v>1</v>
      </c>
      <c r="AA193" s="81">
        <f t="shared" si="89"/>
        <v>1</v>
      </c>
      <c r="AB193" s="82">
        <f t="shared" si="112"/>
        <v>0</v>
      </c>
      <c r="AC193" s="11">
        <f t="shared" si="113"/>
        <v>0</v>
      </c>
      <c r="AD193" s="81">
        <f t="shared" si="114"/>
        <v>0</v>
      </c>
      <c r="AE193" s="11">
        <f t="shared" si="90"/>
        <v>0</v>
      </c>
      <c r="AF193" s="11">
        <f t="shared" si="91"/>
        <v>0</v>
      </c>
      <c r="AG193" s="11">
        <f t="shared" si="96"/>
        <v>0</v>
      </c>
      <c r="AH193" s="81">
        <f t="shared" si="107"/>
        <v>0</v>
      </c>
      <c r="AI193" s="90">
        <f t="shared" si="108"/>
        <v>0</v>
      </c>
      <c r="AJ193" s="82">
        <f t="shared" si="104"/>
        <v>0</v>
      </c>
      <c r="AK193" s="118">
        <f t="shared" si="97"/>
        <v>0</v>
      </c>
      <c r="AL193" s="118">
        <f t="shared" si="98"/>
        <v>0</v>
      </c>
      <c r="AM193" s="120">
        <f>AK193*InputData!U193</f>
        <v>0</v>
      </c>
      <c r="AN193" s="123">
        <f>AJ193*LifeTable!G193*InputData!V193*EXP(-InputData!$BT$5*(B193-InputData!$B$1))</f>
        <v>0</v>
      </c>
      <c r="AO193" s="1026">
        <f>C193*(1-Q193)*LifeTable!G193</f>
        <v>0</v>
      </c>
      <c r="AP193" s="1027">
        <f>R193*LifeTable!G193</f>
        <v>0</v>
      </c>
      <c r="AQ193" s="1026">
        <f>T193*(1-AH193)*LifeTable!P193</f>
        <v>0</v>
      </c>
      <c r="AR193" s="708">
        <f>AI193*LifeTable!P193</f>
        <v>0</v>
      </c>
      <c r="AS193" s="1028">
        <f>(AQ193-AO193)*EXP(-InputData!$BT$6*(B193-InputData!$B$1))</f>
        <v>0</v>
      </c>
      <c r="AT193" s="58">
        <f>(AR193-AP193)*EXP(-InputData!$BT$6*(B193-InputData!$B$1))</f>
        <v>0</v>
      </c>
      <c r="AU193">
        <v>87</v>
      </c>
    </row>
    <row r="194" spans="1:47">
      <c r="A194" t="s">
        <v>14</v>
      </c>
      <c r="B194">
        <f t="shared" si="99"/>
        <v>185</v>
      </c>
      <c r="C194" s="80">
        <f>InputData!S194*InputData!CA194</f>
        <v>0</v>
      </c>
      <c r="D194" s="81">
        <v>0</v>
      </c>
      <c r="E194" s="13">
        <f>InputData!T194*InputData!CF194</f>
        <v>0</v>
      </c>
      <c r="F194" s="90">
        <v>0</v>
      </c>
      <c r="G194" s="81">
        <f t="shared" si="79"/>
        <v>0</v>
      </c>
      <c r="H194" s="81">
        <f t="shared" si="92"/>
        <v>0</v>
      </c>
      <c r="I194" s="81">
        <f t="shared" si="80"/>
        <v>1</v>
      </c>
      <c r="J194" s="81">
        <f t="shared" si="81"/>
        <v>1</v>
      </c>
      <c r="K194" s="82">
        <f t="shared" si="109"/>
        <v>0</v>
      </c>
      <c r="L194" s="11">
        <f t="shared" si="110"/>
        <v>0</v>
      </c>
      <c r="M194" s="81">
        <f t="shared" si="111"/>
        <v>0</v>
      </c>
      <c r="N194" s="11">
        <f t="shared" si="82"/>
        <v>0</v>
      </c>
      <c r="O194" s="11">
        <f t="shared" si="83"/>
        <v>0</v>
      </c>
      <c r="P194" s="11">
        <f t="shared" si="93"/>
        <v>0</v>
      </c>
      <c r="Q194" s="81">
        <f t="shared" si="105"/>
        <v>0</v>
      </c>
      <c r="R194" s="90">
        <f t="shared" si="106"/>
        <v>0</v>
      </c>
      <c r="S194" s="499">
        <f>(Exposure!BJ195-1)*InputData!CH194+1</f>
        <v>1</v>
      </c>
      <c r="T194" s="89">
        <f t="shared" si="94"/>
        <v>0</v>
      </c>
      <c r="U194" s="10">
        <f t="shared" si="84"/>
        <v>0</v>
      </c>
      <c r="V194" s="10">
        <f t="shared" si="85"/>
        <v>0</v>
      </c>
      <c r="W194" s="91">
        <f t="shared" si="86"/>
        <v>0</v>
      </c>
      <c r="X194" s="81">
        <f t="shared" si="87"/>
        <v>0</v>
      </c>
      <c r="Y194" s="81">
        <f t="shared" si="95"/>
        <v>0</v>
      </c>
      <c r="Z194" s="81">
        <f t="shared" si="88"/>
        <v>1</v>
      </c>
      <c r="AA194" s="81">
        <f t="shared" si="89"/>
        <v>1</v>
      </c>
      <c r="AB194" s="82">
        <f t="shared" si="112"/>
        <v>0</v>
      </c>
      <c r="AC194" s="11">
        <f t="shared" si="113"/>
        <v>0</v>
      </c>
      <c r="AD194" s="81">
        <f t="shared" si="114"/>
        <v>0</v>
      </c>
      <c r="AE194" s="11">
        <f t="shared" si="90"/>
        <v>0</v>
      </c>
      <c r="AF194" s="11">
        <f t="shared" si="91"/>
        <v>0</v>
      </c>
      <c r="AG194" s="11">
        <f t="shared" si="96"/>
        <v>0</v>
      </c>
      <c r="AH194" s="81">
        <f t="shared" si="107"/>
        <v>0</v>
      </c>
      <c r="AI194" s="90">
        <f t="shared" si="108"/>
        <v>0</v>
      </c>
      <c r="AJ194" s="82">
        <f t="shared" si="104"/>
        <v>0</v>
      </c>
      <c r="AK194" s="118">
        <f t="shared" si="97"/>
        <v>0</v>
      </c>
      <c r="AL194" s="118">
        <f t="shared" si="98"/>
        <v>0</v>
      </c>
      <c r="AM194" s="120">
        <f>AK194*InputData!U194</f>
        <v>0</v>
      </c>
      <c r="AN194" s="123">
        <f>AJ194*LifeTable!G194*InputData!V194*EXP(-InputData!$BT$5*(B194-InputData!$B$1))</f>
        <v>0</v>
      </c>
      <c r="AO194" s="1026">
        <f>C194*(1-Q194)*LifeTable!G194</f>
        <v>0</v>
      </c>
      <c r="AP194" s="1027">
        <f>R194*LifeTable!G194</f>
        <v>0</v>
      </c>
      <c r="AQ194" s="1026">
        <f>T194*(1-AH194)*LifeTable!P194</f>
        <v>0</v>
      </c>
      <c r="AR194" s="708">
        <f>AI194*LifeTable!P194</f>
        <v>0</v>
      </c>
      <c r="AS194" s="1028">
        <f>(AQ194-AO194)*EXP(-InputData!$BT$6*(B194-InputData!$B$1))</f>
        <v>0</v>
      </c>
      <c r="AT194" s="58">
        <f>(AR194-AP194)*EXP(-InputData!$BT$6*(B194-InputData!$B$1))</f>
        <v>0</v>
      </c>
      <c r="AU194">
        <v>88</v>
      </c>
    </row>
    <row r="195" spans="1:47">
      <c r="A195" t="s">
        <v>14</v>
      </c>
      <c r="B195">
        <f t="shared" si="99"/>
        <v>186</v>
      </c>
      <c r="C195" s="80">
        <f>InputData!S195*InputData!CA195</f>
        <v>0</v>
      </c>
      <c r="D195" s="81">
        <v>0</v>
      </c>
      <c r="E195" s="13">
        <f>InputData!T195*InputData!CF195</f>
        <v>0</v>
      </c>
      <c r="F195" s="90">
        <v>0</v>
      </c>
      <c r="G195" s="81">
        <f t="shared" si="79"/>
        <v>0</v>
      </c>
      <c r="H195" s="81">
        <f t="shared" si="92"/>
        <v>0</v>
      </c>
      <c r="I195" s="81">
        <f t="shared" si="80"/>
        <v>1</v>
      </c>
      <c r="J195" s="81">
        <f t="shared" si="81"/>
        <v>1</v>
      </c>
      <c r="K195" s="82">
        <f t="shared" si="109"/>
        <v>0</v>
      </c>
      <c r="L195" s="11">
        <f t="shared" si="110"/>
        <v>0</v>
      </c>
      <c r="M195" s="81">
        <f t="shared" si="111"/>
        <v>0</v>
      </c>
      <c r="N195" s="11">
        <f t="shared" si="82"/>
        <v>0</v>
      </c>
      <c r="O195" s="11">
        <f t="shared" si="83"/>
        <v>0</v>
      </c>
      <c r="P195" s="11">
        <f t="shared" si="93"/>
        <v>0</v>
      </c>
      <c r="Q195" s="81">
        <f t="shared" si="105"/>
        <v>0</v>
      </c>
      <c r="R195" s="90">
        <f t="shared" si="106"/>
        <v>0</v>
      </c>
      <c r="S195" s="499">
        <f>(Exposure!BJ196-1)*InputData!CH195+1</f>
        <v>1</v>
      </c>
      <c r="T195" s="89">
        <f t="shared" si="94"/>
        <v>0</v>
      </c>
      <c r="U195" s="10">
        <f t="shared" si="84"/>
        <v>0</v>
      </c>
      <c r="V195" s="10">
        <f t="shared" si="85"/>
        <v>0</v>
      </c>
      <c r="W195" s="91">
        <f t="shared" si="86"/>
        <v>0</v>
      </c>
      <c r="X195" s="81">
        <f t="shared" si="87"/>
        <v>0</v>
      </c>
      <c r="Y195" s="81">
        <f t="shared" si="95"/>
        <v>0</v>
      </c>
      <c r="Z195" s="81">
        <f t="shared" si="88"/>
        <v>1</v>
      </c>
      <c r="AA195" s="81">
        <f t="shared" si="89"/>
        <v>1</v>
      </c>
      <c r="AB195" s="82">
        <f t="shared" si="112"/>
        <v>0</v>
      </c>
      <c r="AC195" s="11">
        <f t="shared" si="113"/>
        <v>0</v>
      </c>
      <c r="AD195" s="81">
        <f t="shared" si="114"/>
        <v>0</v>
      </c>
      <c r="AE195" s="11">
        <f t="shared" si="90"/>
        <v>0</v>
      </c>
      <c r="AF195" s="11">
        <f t="shared" si="91"/>
        <v>0</v>
      </c>
      <c r="AG195" s="11">
        <f t="shared" si="96"/>
        <v>0</v>
      </c>
      <c r="AH195" s="81">
        <f t="shared" si="107"/>
        <v>0</v>
      </c>
      <c r="AI195" s="90">
        <f t="shared" si="108"/>
        <v>0</v>
      </c>
      <c r="AJ195" s="82">
        <f t="shared" si="104"/>
        <v>0</v>
      </c>
      <c r="AK195" s="118">
        <f t="shared" si="97"/>
        <v>0</v>
      </c>
      <c r="AL195" s="118">
        <f t="shared" si="98"/>
        <v>0</v>
      </c>
      <c r="AM195" s="120">
        <f>AK195*InputData!U195</f>
        <v>0</v>
      </c>
      <c r="AN195" s="123">
        <f>AJ195*LifeTable!G195*InputData!V195*EXP(-InputData!$BT$5*(B195-InputData!$B$1))</f>
        <v>0</v>
      </c>
      <c r="AO195" s="1026">
        <f>C195*(1-Q195)*LifeTable!G195</f>
        <v>0</v>
      </c>
      <c r="AP195" s="1027">
        <f>R195*LifeTable!G195</f>
        <v>0</v>
      </c>
      <c r="AQ195" s="1026">
        <f>T195*(1-AH195)*LifeTable!P195</f>
        <v>0</v>
      </c>
      <c r="AR195" s="708">
        <f>AI195*LifeTable!P195</f>
        <v>0</v>
      </c>
      <c r="AS195" s="1028">
        <f>(AQ195-AO195)*EXP(-InputData!$BT$6*(B195-InputData!$B$1))</f>
        <v>0</v>
      </c>
      <c r="AT195" s="58">
        <f>(AR195-AP195)*EXP(-InputData!$BT$6*(B195-InputData!$B$1))</f>
        <v>0</v>
      </c>
      <c r="AU195">
        <v>89</v>
      </c>
    </row>
    <row r="196" spans="1:47">
      <c r="A196" t="s">
        <v>14</v>
      </c>
      <c r="B196">
        <f t="shared" si="99"/>
        <v>187</v>
      </c>
      <c r="C196" s="80">
        <f>InputData!S196*InputData!CA196</f>
        <v>0</v>
      </c>
      <c r="D196" s="81">
        <v>0</v>
      </c>
      <c r="E196" s="13">
        <f>InputData!T196*InputData!CF196</f>
        <v>0</v>
      </c>
      <c r="F196" s="90">
        <v>0</v>
      </c>
      <c r="G196" s="81">
        <f t="shared" si="79"/>
        <v>0</v>
      </c>
      <c r="H196" s="81">
        <f t="shared" si="92"/>
        <v>0</v>
      </c>
      <c r="I196" s="81">
        <f t="shared" si="80"/>
        <v>1</v>
      </c>
      <c r="J196" s="81">
        <f t="shared" si="81"/>
        <v>1</v>
      </c>
      <c r="K196" s="82">
        <f t="shared" si="109"/>
        <v>0</v>
      </c>
      <c r="L196" s="11">
        <f t="shared" si="110"/>
        <v>0</v>
      </c>
      <c r="M196" s="81">
        <f t="shared" si="111"/>
        <v>0</v>
      </c>
      <c r="N196" s="11">
        <f t="shared" si="82"/>
        <v>0</v>
      </c>
      <c r="O196" s="11">
        <f t="shared" si="83"/>
        <v>0</v>
      </c>
      <c r="P196" s="11">
        <f t="shared" si="93"/>
        <v>0</v>
      </c>
      <c r="Q196" s="81">
        <f t="shared" si="105"/>
        <v>0</v>
      </c>
      <c r="R196" s="90">
        <f t="shared" si="106"/>
        <v>0</v>
      </c>
      <c r="S196" s="499">
        <f>(Exposure!BJ197-1)*InputData!CH196+1</f>
        <v>1</v>
      </c>
      <c r="T196" s="89">
        <f t="shared" si="94"/>
        <v>0</v>
      </c>
      <c r="U196" s="10">
        <f t="shared" si="84"/>
        <v>0</v>
      </c>
      <c r="V196" s="10">
        <f t="shared" si="85"/>
        <v>0</v>
      </c>
      <c r="W196" s="91">
        <f t="shared" si="86"/>
        <v>0</v>
      </c>
      <c r="X196" s="81">
        <f t="shared" si="87"/>
        <v>0</v>
      </c>
      <c r="Y196" s="81">
        <f t="shared" si="95"/>
        <v>0</v>
      </c>
      <c r="Z196" s="81">
        <f t="shared" si="88"/>
        <v>1</v>
      </c>
      <c r="AA196" s="81">
        <f t="shared" si="89"/>
        <v>1</v>
      </c>
      <c r="AB196" s="82">
        <f t="shared" si="112"/>
        <v>0</v>
      </c>
      <c r="AC196" s="11">
        <f t="shared" si="113"/>
        <v>0</v>
      </c>
      <c r="AD196" s="81">
        <f t="shared" si="114"/>
        <v>0</v>
      </c>
      <c r="AE196" s="11">
        <f t="shared" si="90"/>
        <v>0</v>
      </c>
      <c r="AF196" s="11">
        <f t="shared" si="91"/>
        <v>0</v>
      </c>
      <c r="AG196" s="11">
        <f t="shared" si="96"/>
        <v>0</v>
      </c>
      <c r="AH196" s="81">
        <f t="shared" si="107"/>
        <v>0</v>
      </c>
      <c r="AI196" s="90">
        <f t="shared" si="108"/>
        <v>0</v>
      </c>
      <c r="AJ196" s="82">
        <f t="shared" si="104"/>
        <v>0</v>
      </c>
      <c r="AK196" s="118">
        <f t="shared" si="97"/>
        <v>0</v>
      </c>
      <c r="AL196" s="118">
        <f t="shared" si="98"/>
        <v>0</v>
      </c>
      <c r="AM196" s="120">
        <f>AK196*InputData!U196</f>
        <v>0</v>
      </c>
      <c r="AN196" s="123">
        <f>AJ196*LifeTable!G196*InputData!V196*EXP(-InputData!$BT$5*(B196-InputData!$B$1))</f>
        <v>0</v>
      </c>
      <c r="AO196" s="1026">
        <f>C196*(1-Q196)*LifeTable!G196</f>
        <v>0</v>
      </c>
      <c r="AP196" s="1027">
        <f>R196*LifeTable!G196</f>
        <v>0</v>
      </c>
      <c r="AQ196" s="1026">
        <f>T196*(1-AH196)*LifeTable!P196</f>
        <v>0</v>
      </c>
      <c r="AR196" s="708">
        <f>AI196*LifeTable!P196</f>
        <v>0</v>
      </c>
      <c r="AS196" s="1028">
        <f>(AQ196-AO196)*EXP(-InputData!$BT$6*(B196-InputData!$B$1))</f>
        <v>0</v>
      </c>
      <c r="AT196" s="58">
        <f>(AR196-AP196)*EXP(-InputData!$BT$6*(B196-InputData!$B$1))</f>
        <v>0</v>
      </c>
      <c r="AU196">
        <v>90</v>
      </c>
    </row>
    <row r="197" spans="1:47">
      <c r="A197" t="s">
        <v>14</v>
      </c>
      <c r="B197">
        <f t="shared" si="99"/>
        <v>188</v>
      </c>
      <c r="C197" s="80">
        <f>InputData!S197*InputData!CA197</f>
        <v>0</v>
      </c>
      <c r="D197" s="81">
        <v>0</v>
      </c>
      <c r="E197" s="13">
        <f>InputData!T197*InputData!CF197</f>
        <v>0</v>
      </c>
      <c r="F197" s="90">
        <v>0</v>
      </c>
      <c r="G197" s="81">
        <f t="shared" ref="G197:G206" si="115">C197+D197+E197</f>
        <v>0</v>
      </c>
      <c r="H197" s="81">
        <f t="shared" si="92"/>
        <v>0</v>
      </c>
      <c r="I197" s="81">
        <f t="shared" ref="I197:I206" si="116">EXP(-(G197+H197)/2)</f>
        <v>1</v>
      </c>
      <c r="J197" s="81">
        <f t="shared" ref="J197:J206" si="117">EXP(-(G197-H197)/2)</f>
        <v>1</v>
      </c>
      <c r="K197" s="82">
        <f t="shared" si="109"/>
        <v>0</v>
      </c>
      <c r="L197" s="11">
        <f t="shared" si="110"/>
        <v>0</v>
      </c>
      <c r="M197" s="81">
        <f t="shared" si="111"/>
        <v>0</v>
      </c>
      <c r="N197" s="11">
        <f t="shared" ref="N197:N206" si="118">SUM(K197:M197)</f>
        <v>0</v>
      </c>
      <c r="O197" s="11">
        <f t="shared" ref="O197:O206" si="119">K197+L197</f>
        <v>0</v>
      </c>
      <c r="P197" s="11">
        <f t="shared" si="93"/>
        <v>0</v>
      </c>
      <c r="Q197" s="81">
        <f t="shared" si="105"/>
        <v>0</v>
      </c>
      <c r="R197" s="90">
        <f t="shared" si="106"/>
        <v>0</v>
      </c>
      <c r="S197" s="499">
        <f>(Exposure!BJ198-1)*InputData!CH197+1</f>
        <v>1</v>
      </c>
      <c r="T197" s="89">
        <f t="shared" si="94"/>
        <v>0</v>
      </c>
      <c r="U197" s="10">
        <f t="shared" ref="U197:U206" si="120">D197</f>
        <v>0</v>
      </c>
      <c r="V197" s="10">
        <f t="shared" ref="V197:V206" si="121">E197</f>
        <v>0</v>
      </c>
      <c r="W197" s="91">
        <f t="shared" ref="W197:W206" si="122">F197</f>
        <v>0</v>
      </c>
      <c r="X197" s="81">
        <f t="shared" ref="X197:X206" si="123">T197+U197+V197</f>
        <v>0</v>
      </c>
      <c r="Y197" s="81">
        <f t="shared" si="95"/>
        <v>0</v>
      </c>
      <c r="Z197" s="81">
        <f t="shared" ref="Z197:Z206" si="124">EXP(-(X197+Y197)/2)</f>
        <v>1</v>
      </c>
      <c r="AA197" s="81">
        <f t="shared" ref="AA197:AA206" si="125">EXP(-(X197-Y197)/2)</f>
        <v>1</v>
      </c>
      <c r="AB197" s="82">
        <f t="shared" si="112"/>
        <v>0</v>
      </c>
      <c r="AC197" s="11">
        <f t="shared" si="113"/>
        <v>0</v>
      </c>
      <c r="AD197" s="81">
        <f t="shared" si="114"/>
        <v>0</v>
      </c>
      <c r="AE197" s="11">
        <f t="shared" ref="AE197:AE206" si="126">SUM(AB197:AD197)</f>
        <v>0</v>
      </c>
      <c r="AF197" s="11">
        <f t="shared" ref="AF197:AF206" si="127">AB197+AC197</f>
        <v>0</v>
      </c>
      <c r="AG197" s="11">
        <f t="shared" si="96"/>
        <v>0</v>
      </c>
      <c r="AH197" s="81">
        <f t="shared" si="107"/>
        <v>0</v>
      </c>
      <c r="AI197" s="90">
        <f t="shared" si="108"/>
        <v>0</v>
      </c>
      <c r="AJ197" s="82">
        <f t="shared" si="104"/>
        <v>0</v>
      </c>
      <c r="AK197" s="118">
        <f t="shared" si="97"/>
        <v>0</v>
      </c>
      <c r="AL197" s="118">
        <f t="shared" si="98"/>
        <v>0</v>
      </c>
      <c r="AM197" s="120">
        <f>AK197*InputData!U197</f>
        <v>0</v>
      </c>
      <c r="AN197" s="123">
        <f>AJ197*LifeTable!G197*InputData!V197*EXP(-InputData!$BT$5*(B197-InputData!$B$1))</f>
        <v>0</v>
      </c>
      <c r="AO197" s="1026">
        <f>C197*(1-Q197)*LifeTable!G197</f>
        <v>0</v>
      </c>
      <c r="AP197" s="1027">
        <f>R197*LifeTable!G197</f>
        <v>0</v>
      </c>
      <c r="AQ197" s="1026">
        <f>T197*(1-AH197)*LifeTable!P197</f>
        <v>0</v>
      </c>
      <c r="AR197" s="708">
        <f>AI197*LifeTable!P197</f>
        <v>0</v>
      </c>
      <c r="AS197" s="1028">
        <f>(AQ197-AO197)*EXP(-InputData!$BT$6*(B197-InputData!$B$1))</f>
        <v>0</v>
      </c>
      <c r="AT197" s="58">
        <f>(AR197-AP197)*EXP(-InputData!$BT$6*(B197-InputData!$B$1))</f>
        <v>0</v>
      </c>
      <c r="AU197">
        <v>91</v>
      </c>
    </row>
    <row r="198" spans="1:47">
      <c r="A198" t="s">
        <v>14</v>
      </c>
      <c r="B198">
        <f t="shared" si="99"/>
        <v>189</v>
      </c>
      <c r="C198" s="80">
        <f>InputData!S198*InputData!CA198</f>
        <v>0</v>
      </c>
      <c r="D198" s="81">
        <v>0</v>
      </c>
      <c r="E198" s="13">
        <f>InputData!T198*InputData!CF198</f>
        <v>0</v>
      </c>
      <c r="F198" s="90">
        <v>0</v>
      </c>
      <c r="G198" s="81">
        <f t="shared" si="115"/>
        <v>0</v>
      </c>
      <c r="H198" s="81">
        <f t="shared" ref="H198:H206" si="128">SQRT((C198-E198)*(C198-E198))</f>
        <v>0</v>
      </c>
      <c r="I198" s="81">
        <f t="shared" si="116"/>
        <v>1</v>
      </c>
      <c r="J198" s="81">
        <f t="shared" si="117"/>
        <v>1</v>
      </c>
      <c r="K198" s="82">
        <f t="shared" si="109"/>
        <v>0</v>
      </c>
      <c r="L198" s="11">
        <f t="shared" si="110"/>
        <v>0</v>
      </c>
      <c r="M198" s="81">
        <f t="shared" si="111"/>
        <v>0</v>
      </c>
      <c r="N198" s="11">
        <f t="shared" si="118"/>
        <v>0</v>
      </c>
      <c r="O198" s="11">
        <f t="shared" si="119"/>
        <v>0</v>
      </c>
      <c r="P198" s="11">
        <f t="shared" ref="P198:P205" si="129">IF($B198=100,0,IF(O198&lt;&gt;O199,AVERAGE(O198:O199),O198))</f>
        <v>0</v>
      </c>
      <c r="Q198" s="81">
        <f t="shared" si="105"/>
        <v>0</v>
      </c>
      <c r="R198" s="90">
        <f t="shared" si="106"/>
        <v>0</v>
      </c>
      <c r="S198" s="499">
        <f>(Exposure!BJ199-1)*InputData!CH198+1</f>
        <v>1</v>
      </c>
      <c r="T198" s="89">
        <f t="shared" ref="T198:T206" si="130">C198*S198</f>
        <v>0</v>
      </c>
      <c r="U198" s="10">
        <f t="shared" si="120"/>
        <v>0</v>
      </c>
      <c r="V198" s="10">
        <f t="shared" si="121"/>
        <v>0</v>
      </c>
      <c r="W198" s="91">
        <f t="shared" si="122"/>
        <v>0</v>
      </c>
      <c r="X198" s="81">
        <f t="shared" si="123"/>
        <v>0</v>
      </c>
      <c r="Y198" s="81">
        <f t="shared" ref="Y198:Y206" si="131">SQRT((T198-V198)*(T198-V198))</f>
        <v>0</v>
      </c>
      <c r="Z198" s="81">
        <f t="shared" si="124"/>
        <v>1</v>
      </c>
      <c r="AA198" s="81">
        <f t="shared" si="125"/>
        <v>1</v>
      </c>
      <c r="AB198" s="82">
        <f t="shared" si="112"/>
        <v>0</v>
      </c>
      <c r="AC198" s="11">
        <f t="shared" si="113"/>
        <v>0</v>
      </c>
      <c r="AD198" s="81">
        <f t="shared" si="114"/>
        <v>0</v>
      </c>
      <c r="AE198" s="11">
        <f t="shared" si="126"/>
        <v>0</v>
      </c>
      <c r="AF198" s="11">
        <f t="shared" si="127"/>
        <v>0</v>
      </c>
      <c r="AG198" s="11">
        <f t="shared" ref="AG198:AG205" si="132">IF($B198=100,0,IF(AF198&lt;&gt;AF199,AVERAGE(AF198:AF199),AF198))</f>
        <v>0</v>
      </c>
      <c r="AH198" s="81">
        <f t="shared" si="107"/>
        <v>0</v>
      </c>
      <c r="AI198" s="90">
        <f t="shared" si="108"/>
        <v>0</v>
      </c>
      <c r="AJ198" s="82">
        <f t="shared" si="104"/>
        <v>0</v>
      </c>
      <c r="AK198" s="118">
        <f t="shared" ref="AK198:AK206" si="133">AH198-Q198</f>
        <v>0</v>
      </c>
      <c r="AL198" s="118">
        <f t="shared" ref="AL198:AL206" si="134">AI198-R198</f>
        <v>0</v>
      </c>
      <c r="AM198" s="120">
        <f>AK198*InputData!U198</f>
        <v>0</v>
      </c>
      <c r="AN198" s="123">
        <f>AJ198*LifeTable!G198*InputData!V198*EXP(-InputData!$BT$5*(B198-InputData!$B$1))</f>
        <v>0</v>
      </c>
      <c r="AO198" s="1026">
        <f>C198*(1-Q198)*LifeTable!G198</f>
        <v>0</v>
      </c>
      <c r="AP198" s="1027">
        <f>R198*LifeTable!G198</f>
        <v>0</v>
      </c>
      <c r="AQ198" s="1026">
        <f>T198*(1-AH198)*LifeTable!P198</f>
        <v>0</v>
      </c>
      <c r="AR198" s="708">
        <f>AI198*LifeTable!P198</f>
        <v>0</v>
      </c>
      <c r="AS198" s="1028">
        <f>(AQ198-AO198)*EXP(-InputData!$BT$6*(B198-InputData!$B$1))</f>
        <v>0</v>
      </c>
      <c r="AT198" s="58">
        <f>(AR198-AP198)*EXP(-InputData!$BT$6*(B198-InputData!$B$1))</f>
        <v>0</v>
      </c>
      <c r="AU198">
        <v>92</v>
      </c>
    </row>
    <row r="199" spans="1:47">
      <c r="A199" t="s">
        <v>14</v>
      </c>
      <c r="B199">
        <f t="shared" ref="B199:B206" si="135">B198+1</f>
        <v>190</v>
      </c>
      <c r="C199" s="80">
        <f>InputData!S199*InputData!CA199</f>
        <v>0</v>
      </c>
      <c r="D199" s="81">
        <v>0</v>
      </c>
      <c r="E199" s="13">
        <f>InputData!T199*InputData!CF199</f>
        <v>0</v>
      </c>
      <c r="F199" s="90">
        <v>0</v>
      </c>
      <c r="G199" s="81">
        <f t="shared" si="115"/>
        <v>0</v>
      </c>
      <c r="H199" s="81">
        <f t="shared" si="128"/>
        <v>0</v>
      </c>
      <c r="I199" s="81">
        <f t="shared" si="116"/>
        <v>1</v>
      </c>
      <c r="J199" s="81">
        <f t="shared" si="117"/>
        <v>1</v>
      </c>
      <c r="K199" s="82">
        <f t="shared" si="109"/>
        <v>0</v>
      </c>
      <c r="L199" s="11">
        <f t="shared" si="110"/>
        <v>0</v>
      </c>
      <c r="M199" s="81">
        <f t="shared" si="111"/>
        <v>0</v>
      </c>
      <c r="N199" s="11">
        <f t="shared" si="118"/>
        <v>0</v>
      </c>
      <c r="O199" s="11">
        <f t="shared" si="119"/>
        <v>0</v>
      </c>
      <c r="P199" s="11">
        <f t="shared" si="129"/>
        <v>0</v>
      </c>
      <c r="Q199" s="81">
        <f t="shared" si="105"/>
        <v>0</v>
      </c>
      <c r="R199" s="90">
        <f t="shared" si="106"/>
        <v>0</v>
      </c>
      <c r="S199" s="499">
        <f>(Exposure!BJ200-1)*InputData!CH199+1</f>
        <v>1</v>
      </c>
      <c r="T199" s="89">
        <f t="shared" si="130"/>
        <v>0</v>
      </c>
      <c r="U199" s="10">
        <f t="shared" si="120"/>
        <v>0</v>
      </c>
      <c r="V199" s="10">
        <f t="shared" si="121"/>
        <v>0</v>
      </c>
      <c r="W199" s="91">
        <f t="shared" si="122"/>
        <v>0</v>
      </c>
      <c r="X199" s="81">
        <f t="shared" si="123"/>
        <v>0</v>
      </c>
      <c r="Y199" s="81">
        <f t="shared" si="131"/>
        <v>0</v>
      </c>
      <c r="Z199" s="81">
        <f t="shared" si="124"/>
        <v>1</v>
      </c>
      <c r="AA199" s="81">
        <f t="shared" si="125"/>
        <v>1</v>
      </c>
      <c r="AB199" s="82">
        <f t="shared" si="112"/>
        <v>0</v>
      </c>
      <c r="AC199" s="11">
        <f t="shared" si="113"/>
        <v>0</v>
      </c>
      <c r="AD199" s="81">
        <f t="shared" si="114"/>
        <v>0</v>
      </c>
      <c r="AE199" s="11">
        <f t="shared" si="126"/>
        <v>0</v>
      </c>
      <c r="AF199" s="11">
        <f t="shared" si="127"/>
        <v>0</v>
      </c>
      <c r="AG199" s="11">
        <f t="shared" si="132"/>
        <v>0</v>
      </c>
      <c r="AH199" s="81">
        <f t="shared" si="107"/>
        <v>0</v>
      </c>
      <c r="AI199" s="90">
        <f t="shared" si="108"/>
        <v>0</v>
      </c>
      <c r="AJ199" s="82">
        <f t="shared" si="104"/>
        <v>0</v>
      </c>
      <c r="AK199" s="118">
        <f t="shared" si="133"/>
        <v>0</v>
      </c>
      <c r="AL199" s="118">
        <f t="shared" si="134"/>
        <v>0</v>
      </c>
      <c r="AM199" s="120">
        <f>AK199*InputData!U199</f>
        <v>0</v>
      </c>
      <c r="AN199" s="123">
        <f>AJ199*LifeTable!G199*InputData!V199*EXP(-InputData!$BT$5*(B199-InputData!$B$1))</f>
        <v>0</v>
      </c>
      <c r="AO199" s="1026">
        <f>C199*(1-Q199)*LifeTable!G199</f>
        <v>0</v>
      </c>
      <c r="AP199" s="1027">
        <f>R199*LifeTable!G199</f>
        <v>0</v>
      </c>
      <c r="AQ199" s="1026">
        <f>T199*(1-AH199)*LifeTable!P199</f>
        <v>0</v>
      </c>
      <c r="AR199" s="708">
        <f>AI199*LifeTable!P199</f>
        <v>0</v>
      </c>
      <c r="AS199" s="1028">
        <f>(AQ199-AO199)*EXP(-InputData!$BT$6*(B199-InputData!$B$1))</f>
        <v>0</v>
      </c>
      <c r="AT199" s="58">
        <f>(AR199-AP199)*EXP(-InputData!$BT$6*(B199-InputData!$B$1))</f>
        <v>0</v>
      </c>
      <c r="AU199">
        <v>93</v>
      </c>
    </row>
    <row r="200" spans="1:47">
      <c r="A200" t="s">
        <v>14</v>
      </c>
      <c r="B200">
        <f t="shared" si="135"/>
        <v>191</v>
      </c>
      <c r="C200" s="80">
        <f>InputData!S200*InputData!CA200</f>
        <v>0</v>
      </c>
      <c r="D200" s="81">
        <v>0</v>
      </c>
      <c r="E200" s="13">
        <f>InputData!T200*InputData!CF200</f>
        <v>0</v>
      </c>
      <c r="F200" s="90">
        <v>0</v>
      </c>
      <c r="G200" s="81">
        <f t="shared" si="115"/>
        <v>0</v>
      </c>
      <c r="H200" s="81">
        <f t="shared" si="128"/>
        <v>0</v>
      </c>
      <c r="I200" s="81">
        <f t="shared" si="116"/>
        <v>1</v>
      </c>
      <c r="J200" s="81">
        <f t="shared" si="117"/>
        <v>1</v>
      </c>
      <c r="K200" s="82">
        <f t="shared" si="109"/>
        <v>0</v>
      </c>
      <c r="L200" s="11">
        <f t="shared" si="110"/>
        <v>0</v>
      </c>
      <c r="M200" s="81">
        <f t="shared" si="111"/>
        <v>0</v>
      </c>
      <c r="N200" s="11">
        <f t="shared" si="118"/>
        <v>0</v>
      </c>
      <c r="O200" s="11">
        <f t="shared" si="119"/>
        <v>0</v>
      </c>
      <c r="P200" s="11">
        <f t="shared" si="129"/>
        <v>0</v>
      </c>
      <c r="Q200" s="81">
        <f t="shared" si="105"/>
        <v>0</v>
      </c>
      <c r="R200" s="90">
        <f t="shared" si="106"/>
        <v>0</v>
      </c>
      <c r="S200" s="499">
        <f>(Exposure!BJ201-1)*InputData!CH200+1</f>
        <v>1</v>
      </c>
      <c r="T200" s="89">
        <f t="shared" si="130"/>
        <v>0</v>
      </c>
      <c r="U200" s="10">
        <f t="shared" si="120"/>
        <v>0</v>
      </c>
      <c r="V200" s="10">
        <f t="shared" si="121"/>
        <v>0</v>
      </c>
      <c r="W200" s="91">
        <f t="shared" si="122"/>
        <v>0</v>
      </c>
      <c r="X200" s="81">
        <f t="shared" si="123"/>
        <v>0</v>
      </c>
      <c r="Y200" s="81">
        <f t="shared" si="131"/>
        <v>0</v>
      </c>
      <c r="Z200" s="81">
        <f t="shared" si="124"/>
        <v>1</v>
      </c>
      <c r="AA200" s="81">
        <f t="shared" si="125"/>
        <v>1</v>
      </c>
      <c r="AB200" s="82">
        <f t="shared" si="112"/>
        <v>0</v>
      </c>
      <c r="AC200" s="11">
        <f t="shared" si="113"/>
        <v>0</v>
      </c>
      <c r="AD200" s="81">
        <f t="shared" si="114"/>
        <v>0</v>
      </c>
      <c r="AE200" s="11">
        <f t="shared" si="126"/>
        <v>0</v>
      </c>
      <c r="AF200" s="11">
        <f t="shared" si="127"/>
        <v>0</v>
      </c>
      <c r="AG200" s="11">
        <f t="shared" si="132"/>
        <v>0</v>
      </c>
      <c r="AH200" s="81">
        <f t="shared" si="107"/>
        <v>0</v>
      </c>
      <c r="AI200" s="90">
        <f t="shared" si="108"/>
        <v>0</v>
      </c>
      <c r="AJ200" s="82">
        <f t="shared" si="104"/>
        <v>0</v>
      </c>
      <c r="AK200" s="118">
        <f t="shared" si="133"/>
        <v>0</v>
      </c>
      <c r="AL200" s="118">
        <f t="shared" si="134"/>
        <v>0</v>
      </c>
      <c r="AM200" s="120">
        <f>AK200*InputData!U200</f>
        <v>0</v>
      </c>
      <c r="AN200" s="123">
        <f>AJ200*LifeTable!G200*InputData!V200*EXP(-InputData!$BT$5*(B200-InputData!$B$1))</f>
        <v>0</v>
      </c>
      <c r="AO200" s="1026">
        <f>C200*(1-Q200)*LifeTable!G200</f>
        <v>0</v>
      </c>
      <c r="AP200" s="1027">
        <f>R200*LifeTable!G200</f>
        <v>0</v>
      </c>
      <c r="AQ200" s="1026">
        <f>T200*(1-AH200)*LifeTable!P200</f>
        <v>0</v>
      </c>
      <c r="AR200" s="708">
        <f>AI200*LifeTable!P200</f>
        <v>0</v>
      </c>
      <c r="AS200" s="1028">
        <f>(AQ200-AO200)*EXP(-InputData!$BT$6*(B200-InputData!$B$1))</f>
        <v>0</v>
      </c>
      <c r="AT200" s="58">
        <f>(AR200-AP200)*EXP(-InputData!$BT$6*(B200-InputData!$B$1))</f>
        <v>0</v>
      </c>
      <c r="AU200">
        <v>94</v>
      </c>
    </row>
    <row r="201" spans="1:47">
      <c r="A201" t="s">
        <v>14</v>
      </c>
      <c r="B201">
        <f t="shared" si="135"/>
        <v>192</v>
      </c>
      <c r="C201" s="80">
        <f>InputData!S201*InputData!CA201</f>
        <v>0</v>
      </c>
      <c r="D201" s="81">
        <v>0</v>
      </c>
      <c r="E201" s="13">
        <f>InputData!T201*InputData!CF201</f>
        <v>0</v>
      </c>
      <c r="F201" s="90">
        <v>0</v>
      </c>
      <c r="G201" s="81">
        <f t="shared" si="115"/>
        <v>0</v>
      </c>
      <c r="H201" s="81">
        <f t="shared" si="128"/>
        <v>0</v>
      </c>
      <c r="I201" s="81">
        <f t="shared" si="116"/>
        <v>1</v>
      </c>
      <c r="J201" s="81">
        <f t="shared" si="117"/>
        <v>1</v>
      </c>
      <c r="K201" s="82">
        <f t="shared" si="109"/>
        <v>0</v>
      </c>
      <c r="L201" s="11">
        <f t="shared" si="110"/>
        <v>0</v>
      </c>
      <c r="M201" s="81">
        <f t="shared" si="111"/>
        <v>0</v>
      </c>
      <c r="N201" s="11">
        <f t="shared" si="118"/>
        <v>0</v>
      </c>
      <c r="O201" s="11">
        <f t="shared" si="119"/>
        <v>0</v>
      </c>
      <c r="P201" s="11">
        <f t="shared" si="129"/>
        <v>0</v>
      </c>
      <c r="Q201" s="81">
        <f t="shared" si="105"/>
        <v>0</v>
      </c>
      <c r="R201" s="90">
        <f t="shared" si="106"/>
        <v>0</v>
      </c>
      <c r="S201" s="499">
        <f>(Exposure!BJ202-1)*InputData!CH201+1</f>
        <v>1</v>
      </c>
      <c r="T201" s="89">
        <f t="shared" si="130"/>
        <v>0</v>
      </c>
      <c r="U201" s="10">
        <f t="shared" si="120"/>
        <v>0</v>
      </c>
      <c r="V201" s="10">
        <f t="shared" si="121"/>
        <v>0</v>
      </c>
      <c r="W201" s="91">
        <f t="shared" si="122"/>
        <v>0</v>
      </c>
      <c r="X201" s="81">
        <f t="shared" si="123"/>
        <v>0</v>
      </c>
      <c r="Y201" s="81">
        <f t="shared" si="131"/>
        <v>0</v>
      </c>
      <c r="Z201" s="81">
        <f t="shared" si="124"/>
        <v>1</v>
      </c>
      <c r="AA201" s="81">
        <f t="shared" si="125"/>
        <v>1</v>
      </c>
      <c r="AB201" s="82">
        <f t="shared" si="112"/>
        <v>0</v>
      </c>
      <c r="AC201" s="11">
        <f t="shared" si="113"/>
        <v>0</v>
      </c>
      <c r="AD201" s="81">
        <f t="shared" si="114"/>
        <v>0</v>
      </c>
      <c r="AE201" s="11">
        <f t="shared" si="126"/>
        <v>0</v>
      </c>
      <c r="AF201" s="11">
        <f t="shared" si="127"/>
        <v>0</v>
      </c>
      <c r="AG201" s="11">
        <f t="shared" si="132"/>
        <v>0</v>
      </c>
      <c r="AH201" s="81">
        <f t="shared" si="107"/>
        <v>0</v>
      </c>
      <c r="AI201" s="90">
        <f t="shared" si="108"/>
        <v>0</v>
      </c>
      <c r="AJ201" s="82">
        <f t="shared" si="104"/>
        <v>0</v>
      </c>
      <c r="AK201" s="118">
        <f t="shared" si="133"/>
        <v>0</v>
      </c>
      <c r="AL201" s="118">
        <f t="shared" si="134"/>
        <v>0</v>
      </c>
      <c r="AM201" s="120">
        <f>AK201*InputData!U201</f>
        <v>0</v>
      </c>
      <c r="AN201" s="123">
        <f>AJ201*LifeTable!G201*InputData!V201*EXP(-InputData!$BT$5*(B201-InputData!$B$1))</f>
        <v>0</v>
      </c>
      <c r="AO201" s="1026">
        <f>C201*(1-Q201)*LifeTable!G201</f>
        <v>0</v>
      </c>
      <c r="AP201" s="1027">
        <f>R201*LifeTable!G201</f>
        <v>0</v>
      </c>
      <c r="AQ201" s="1026">
        <f>T201*(1-AH201)*LifeTable!P201</f>
        <v>0</v>
      </c>
      <c r="AR201" s="708">
        <f>AI201*LifeTable!P201</f>
        <v>0</v>
      </c>
      <c r="AS201" s="1028">
        <f>(AQ201-AO201)*EXP(-InputData!$BT$6*(B201-InputData!$B$1))</f>
        <v>0</v>
      </c>
      <c r="AT201" s="58">
        <f>(AR201-AP201)*EXP(-InputData!$BT$6*(B201-InputData!$B$1))</f>
        <v>0</v>
      </c>
      <c r="AU201">
        <v>95</v>
      </c>
    </row>
    <row r="202" spans="1:47">
      <c r="A202" t="s">
        <v>14</v>
      </c>
      <c r="B202">
        <f t="shared" si="135"/>
        <v>193</v>
      </c>
      <c r="C202" s="80">
        <f>InputData!S202*InputData!CA202</f>
        <v>0</v>
      </c>
      <c r="D202" s="81">
        <v>0</v>
      </c>
      <c r="E202" s="13">
        <f>InputData!T202*InputData!CF202</f>
        <v>0</v>
      </c>
      <c r="F202" s="90">
        <v>0</v>
      </c>
      <c r="G202" s="81">
        <f t="shared" si="115"/>
        <v>0</v>
      </c>
      <c r="H202" s="81">
        <f t="shared" si="128"/>
        <v>0</v>
      </c>
      <c r="I202" s="81">
        <f t="shared" si="116"/>
        <v>1</v>
      </c>
      <c r="J202" s="81">
        <f t="shared" si="117"/>
        <v>1</v>
      </c>
      <c r="K202" s="82">
        <f t="shared" si="109"/>
        <v>0</v>
      </c>
      <c r="L202" s="11">
        <f t="shared" si="110"/>
        <v>0</v>
      </c>
      <c r="M202" s="81">
        <f t="shared" si="111"/>
        <v>0</v>
      </c>
      <c r="N202" s="11">
        <f t="shared" si="118"/>
        <v>0</v>
      </c>
      <c r="O202" s="11">
        <f t="shared" si="119"/>
        <v>0</v>
      </c>
      <c r="P202" s="11">
        <f t="shared" si="129"/>
        <v>0</v>
      </c>
      <c r="Q202" s="81">
        <f>IF(ISERROR(0.5*(L202+L203)/P202),0,0.5*(L202+L203)/P202)</f>
        <v>0</v>
      </c>
      <c r="R202" s="90">
        <f t="shared" si="106"/>
        <v>0</v>
      </c>
      <c r="S202" s="499">
        <f>(Exposure!BJ203-1)*InputData!CH202+1</f>
        <v>1</v>
      </c>
      <c r="T202" s="89">
        <f t="shared" si="130"/>
        <v>0</v>
      </c>
      <c r="U202" s="10">
        <f t="shared" si="120"/>
        <v>0</v>
      </c>
      <c r="V202" s="10">
        <f t="shared" si="121"/>
        <v>0</v>
      </c>
      <c r="W202" s="91">
        <f t="shared" si="122"/>
        <v>0</v>
      </c>
      <c r="X202" s="81">
        <f t="shared" si="123"/>
        <v>0</v>
      </c>
      <c r="Y202" s="81">
        <f t="shared" si="131"/>
        <v>0</v>
      </c>
      <c r="Z202" s="81">
        <f t="shared" si="124"/>
        <v>1</v>
      </c>
      <c r="AA202" s="81">
        <f t="shared" si="125"/>
        <v>1</v>
      </c>
      <c r="AB202" s="82">
        <f t="shared" si="112"/>
        <v>0</v>
      </c>
      <c r="AC202" s="11">
        <f t="shared" si="113"/>
        <v>0</v>
      </c>
      <c r="AD202" s="81">
        <f t="shared" si="114"/>
        <v>0</v>
      </c>
      <c r="AE202" s="11">
        <f t="shared" si="126"/>
        <v>0</v>
      </c>
      <c r="AF202" s="11">
        <f t="shared" si="127"/>
        <v>0</v>
      </c>
      <c r="AG202" s="11">
        <f t="shared" si="132"/>
        <v>0</v>
      </c>
      <c r="AH202" s="81">
        <f>IF(ISERROR(0.5*(AC202+AC203)/AG202),0,0.5*(AC202+AC203)/AG202)</f>
        <v>0</v>
      </c>
      <c r="AI202" s="90">
        <f t="shared" si="108"/>
        <v>0</v>
      </c>
      <c r="AJ202" s="82">
        <f t="shared" si="104"/>
        <v>0</v>
      </c>
      <c r="AK202" s="118">
        <f t="shared" si="133"/>
        <v>0</v>
      </c>
      <c r="AL202" s="118">
        <f t="shared" si="134"/>
        <v>0</v>
      </c>
      <c r="AM202" s="120">
        <f>AK202*InputData!U202</f>
        <v>0</v>
      </c>
      <c r="AN202" s="123">
        <f>AJ202*LifeTable!G202*InputData!V202*EXP(-InputData!$BT$5*(B202-InputData!$B$1))</f>
        <v>0</v>
      </c>
      <c r="AO202" s="1026">
        <f>C202*(1-Q202)*LifeTable!G202</f>
        <v>0</v>
      </c>
      <c r="AP202" s="1027">
        <f>R202*LifeTable!G202</f>
        <v>0</v>
      </c>
      <c r="AQ202" s="1026">
        <f>T202*(1-AH202)*LifeTable!P202</f>
        <v>0</v>
      </c>
      <c r="AR202" s="708">
        <f>AI202*LifeTable!P202</f>
        <v>0</v>
      </c>
      <c r="AS202" s="1028">
        <f>(AQ202-AO202)*EXP(-InputData!$BT$6*(B202-InputData!$B$1))</f>
        <v>0</v>
      </c>
      <c r="AT202" s="58">
        <f>(AR202-AP202)*EXP(-InputData!$BT$6*(B202-InputData!$B$1))</f>
        <v>0</v>
      </c>
      <c r="AU202">
        <v>96</v>
      </c>
    </row>
    <row r="203" spans="1:47">
      <c r="A203" t="s">
        <v>14</v>
      </c>
      <c r="B203">
        <f t="shared" si="135"/>
        <v>194</v>
      </c>
      <c r="C203" s="80">
        <f>InputData!S203*InputData!CA203</f>
        <v>0</v>
      </c>
      <c r="D203" s="81">
        <v>0</v>
      </c>
      <c r="E203" s="13">
        <f>InputData!T203*InputData!CF203</f>
        <v>0</v>
      </c>
      <c r="F203" s="90">
        <v>0</v>
      </c>
      <c r="G203" s="81">
        <f t="shared" si="115"/>
        <v>0</v>
      </c>
      <c r="H203" s="81">
        <f t="shared" si="128"/>
        <v>0</v>
      </c>
      <c r="I203" s="81">
        <f t="shared" si="116"/>
        <v>1</v>
      </c>
      <c r="J203" s="81">
        <f t="shared" si="117"/>
        <v>1</v>
      </c>
      <c r="K203" s="82">
        <f t="shared" si="109"/>
        <v>0</v>
      </c>
      <c r="L203" s="11">
        <f t="shared" si="110"/>
        <v>0</v>
      </c>
      <c r="M203" s="81">
        <f t="shared" si="111"/>
        <v>0</v>
      </c>
      <c r="N203" s="11">
        <f t="shared" si="118"/>
        <v>0</v>
      </c>
      <c r="O203" s="11">
        <f t="shared" si="119"/>
        <v>0</v>
      </c>
      <c r="P203" s="11">
        <f t="shared" si="129"/>
        <v>0</v>
      </c>
      <c r="Q203" s="81">
        <f>IF(ISERROR(0.5*(L203+L204)/P203),0,0.5*(L203+L204)/P203)</f>
        <v>0</v>
      </c>
      <c r="R203" s="90">
        <f t="shared" si="106"/>
        <v>0</v>
      </c>
      <c r="S203" s="499">
        <f>(Exposure!BJ204-1)*InputData!CH203+1</f>
        <v>1</v>
      </c>
      <c r="T203" s="89">
        <f t="shared" si="130"/>
        <v>0</v>
      </c>
      <c r="U203" s="10">
        <f t="shared" si="120"/>
        <v>0</v>
      </c>
      <c r="V203" s="10">
        <f t="shared" si="121"/>
        <v>0</v>
      </c>
      <c r="W203" s="91">
        <f t="shared" si="122"/>
        <v>0</v>
      </c>
      <c r="X203" s="81">
        <f t="shared" si="123"/>
        <v>0</v>
      </c>
      <c r="Y203" s="81">
        <f t="shared" si="131"/>
        <v>0</v>
      </c>
      <c r="Z203" s="81">
        <f t="shared" si="124"/>
        <v>1</v>
      </c>
      <c r="AA203" s="81">
        <f t="shared" si="125"/>
        <v>1</v>
      </c>
      <c r="AB203" s="82">
        <f t="shared" si="112"/>
        <v>0</v>
      </c>
      <c r="AC203" s="11">
        <f t="shared" si="113"/>
        <v>0</v>
      </c>
      <c r="AD203" s="81">
        <f t="shared" si="114"/>
        <v>0</v>
      </c>
      <c r="AE203" s="11">
        <f t="shared" si="126"/>
        <v>0</v>
      </c>
      <c r="AF203" s="11">
        <f t="shared" si="127"/>
        <v>0</v>
      </c>
      <c r="AG203" s="11">
        <f t="shared" si="132"/>
        <v>0</v>
      </c>
      <c r="AH203" s="81">
        <f>IF(ISERROR(0.5*(AC203+AC204)/AG203),0,0.5*(AC203+AC204)/AG203)</f>
        <v>0</v>
      </c>
      <c r="AI203" s="90">
        <f t="shared" si="108"/>
        <v>0</v>
      </c>
      <c r="AJ203" s="82">
        <f t="shared" si="104"/>
        <v>0</v>
      </c>
      <c r="AK203" s="118">
        <f t="shared" si="133"/>
        <v>0</v>
      </c>
      <c r="AL203" s="118">
        <f t="shared" si="134"/>
        <v>0</v>
      </c>
      <c r="AM203" s="120">
        <f>AK203*InputData!U203</f>
        <v>0</v>
      </c>
      <c r="AN203" s="123">
        <f>AJ203*LifeTable!G203*InputData!V203*EXP(-InputData!$BT$5*(B203-InputData!$B$1))</f>
        <v>0</v>
      </c>
      <c r="AO203" s="1026">
        <f>C203*(1-Q203)*LifeTable!G203</f>
        <v>0</v>
      </c>
      <c r="AP203" s="1027">
        <f>R203*LifeTable!G203</f>
        <v>0</v>
      </c>
      <c r="AQ203" s="1026">
        <f>T203*(1-AH203)*LifeTable!P203</f>
        <v>0</v>
      </c>
      <c r="AR203" s="708">
        <f>AI203*LifeTable!P203</f>
        <v>0</v>
      </c>
      <c r="AS203" s="1028">
        <f>(AQ203-AO203)*EXP(-InputData!$BT$6*(B203-InputData!$B$1))</f>
        <v>0</v>
      </c>
      <c r="AT203" s="58">
        <f>(AR203-AP203)*EXP(-InputData!$BT$6*(B203-InputData!$B$1))</f>
        <v>0</v>
      </c>
      <c r="AU203">
        <v>97</v>
      </c>
    </row>
    <row r="204" spans="1:47">
      <c r="A204" t="s">
        <v>14</v>
      </c>
      <c r="B204">
        <f t="shared" si="135"/>
        <v>195</v>
      </c>
      <c r="C204" s="80">
        <f>InputData!S204*InputData!CA204</f>
        <v>0</v>
      </c>
      <c r="D204" s="81">
        <v>0</v>
      </c>
      <c r="E204" s="13">
        <f>InputData!T204*InputData!CF204</f>
        <v>0</v>
      </c>
      <c r="F204" s="90">
        <v>0</v>
      </c>
      <c r="G204" s="81">
        <f t="shared" si="115"/>
        <v>0</v>
      </c>
      <c r="H204" s="81">
        <f t="shared" si="128"/>
        <v>0</v>
      </c>
      <c r="I204" s="81">
        <f t="shared" si="116"/>
        <v>1</v>
      </c>
      <c r="J204" s="81">
        <f t="shared" si="117"/>
        <v>1</v>
      </c>
      <c r="K204" s="82">
        <f t="shared" si="109"/>
        <v>0</v>
      </c>
      <c r="L204" s="11">
        <f t="shared" si="110"/>
        <v>0</v>
      </c>
      <c r="M204" s="81">
        <f t="shared" si="111"/>
        <v>0</v>
      </c>
      <c r="N204" s="11">
        <f t="shared" si="118"/>
        <v>0</v>
      </c>
      <c r="O204" s="11">
        <f t="shared" si="119"/>
        <v>0</v>
      </c>
      <c r="P204" s="11">
        <f t="shared" si="129"/>
        <v>0</v>
      </c>
      <c r="Q204" s="81">
        <f>IF(ISERROR(0.5*(L204+L205)/P204),0,0.5*(L204+L205)/P204)</f>
        <v>0</v>
      </c>
      <c r="R204" s="90">
        <f t="shared" si="106"/>
        <v>0</v>
      </c>
      <c r="S204" s="499">
        <f>(Exposure!BJ205-1)*InputData!CH204+1</f>
        <v>1</v>
      </c>
      <c r="T204" s="89">
        <f t="shared" si="130"/>
        <v>0</v>
      </c>
      <c r="U204" s="10">
        <f t="shared" si="120"/>
        <v>0</v>
      </c>
      <c r="V204" s="10">
        <f t="shared" si="121"/>
        <v>0</v>
      </c>
      <c r="W204" s="91">
        <f t="shared" si="122"/>
        <v>0</v>
      </c>
      <c r="X204" s="81">
        <f t="shared" si="123"/>
        <v>0</v>
      </c>
      <c r="Y204" s="81">
        <f t="shared" si="131"/>
        <v>0</v>
      </c>
      <c r="Z204" s="81">
        <f t="shared" si="124"/>
        <v>1</v>
      </c>
      <c r="AA204" s="81">
        <f t="shared" si="125"/>
        <v>1</v>
      </c>
      <c r="AB204" s="82">
        <f t="shared" si="112"/>
        <v>0</v>
      </c>
      <c r="AC204" s="11">
        <f t="shared" si="113"/>
        <v>0</v>
      </c>
      <c r="AD204" s="81">
        <f t="shared" si="114"/>
        <v>0</v>
      </c>
      <c r="AE204" s="11">
        <f t="shared" si="126"/>
        <v>0</v>
      </c>
      <c r="AF204" s="11">
        <f t="shared" si="127"/>
        <v>0</v>
      </c>
      <c r="AG204" s="11">
        <f t="shared" si="132"/>
        <v>0</v>
      </c>
      <c r="AH204" s="81">
        <f>IF(ISERROR(0.5*(AC204+AC205)/AG204),0,0.5*(AC204+AC205)/AG204)</f>
        <v>0</v>
      </c>
      <c r="AI204" s="90">
        <f t="shared" si="108"/>
        <v>0</v>
      </c>
      <c r="AJ204" s="82">
        <f t="shared" si="104"/>
        <v>0</v>
      </c>
      <c r="AK204" s="118">
        <f t="shared" si="133"/>
        <v>0</v>
      </c>
      <c r="AL204" s="118">
        <f t="shared" si="134"/>
        <v>0</v>
      </c>
      <c r="AM204" s="120">
        <f>AK204*InputData!U204</f>
        <v>0</v>
      </c>
      <c r="AN204" s="123">
        <f>AJ204*LifeTable!G204*InputData!V204*EXP(-InputData!$BT$5*(B204-InputData!$B$1))</f>
        <v>0</v>
      </c>
      <c r="AO204" s="1026">
        <f>C204*(1-Q204)*LifeTable!G204</f>
        <v>0</v>
      </c>
      <c r="AP204" s="1027">
        <f>R204*LifeTable!G204</f>
        <v>0</v>
      </c>
      <c r="AQ204" s="1026">
        <f>T204*(1-AH204)*LifeTable!P204</f>
        <v>0</v>
      </c>
      <c r="AR204" s="708">
        <f>AI204*LifeTable!P204</f>
        <v>0</v>
      </c>
      <c r="AS204" s="1028">
        <f>(AQ204-AO204)*EXP(-InputData!$BT$6*(B204-InputData!$B$1))</f>
        <v>0</v>
      </c>
      <c r="AT204" s="58">
        <f>(AR204-AP204)*EXP(-InputData!$BT$6*(B204-InputData!$B$1))</f>
        <v>0</v>
      </c>
      <c r="AU204">
        <v>98</v>
      </c>
    </row>
    <row r="205" spans="1:47">
      <c r="A205" t="s">
        <v>14</v>
      </c>
      <c r="B205">
        <f t="shared" si="135"/>
        <v>196</v>
      </c>
      <c r="C205" s="80">
        <f>InputData!S205*InputData!CA205</f>
        <v>0</v>
      </c>
      <c r="D205" s="81">
        <v>0</v>
      </c>
      <c r="E205" s="13">
        <f>InputData!T205*InputData!CF205</f>
        <v>0</v>
      </c>
      <c r="F205" s="90">
        <v>0</v>
      </c>
      <c r="G205" s="81">
        <f t="shared" si="115"/>
        <v>0</v>
      </c>
      <c r="H205" s="81">
        <f t="shared" si="128"/>
        <v>0</v>
      </c>
      <c r="I205" s="81">
        <f t="shared" si="116"/>
        <v>1</v>
      </c>
      <c r="J205" s="81">
        <f t="shared" si="117"/>
        <v>1</v>
      </c>
      <c r="K205" s="82">
        <f t="shared" si="109"/>
        <v>0</v>
      </c>
      <c r="L205" s="11">
        <f t="shared" si="110"/>
        <v>0</v>
      </c>
      <c r="M205" s="81">
        <f t="shared" si="111"/>
        <v>0</v>
      </c>
      <c r="N205" s="11">
        <f t="shared" si="118"/>
        <v>0</v>
      </c>
      <c r="O205" s="11">
        <f t="shared" si="119"/>
        <v>0</v>
      </c>
      <c r="P205" s="11">
        <f t="shared" si="129"/>
        <v>0</v>
      </c>
      <c r="Q205" s="81">
        <f>IF(ISERROR(0.5*(L205+L206)/P205),0,0.5*(L205+L206)/P205)</f>
        <v>0</v>
      </c>
      <c r="R205" s="90">
        <f t="shared" si="106"/>
        <v>0</v>
      </c>
      <c r="S205" s="499">
        <f>(Exposure!BJ206-1)*InputData!CH205+1</f>
        <v>1</v>
      </c>
      <c r="T205" s="89">
        <f t="shared" si="130"/>
        <v>0</v>
      </c>
      <c r="U205" s="10">
        <f t="shared" si="120"/>
        <v>0</v>
      </c>
      <c r="V205" s="10">
        <f t="shared" si="121"/>
        <v>0</v>
      </c>
      <c r="W205" s="91">
        <f t="shared" si="122"/>
        <v>0</v>
      </c>
      <c r="X205" s="81">
        <f t="shared" si="123"/>
        <v>0</v>
      </c>
      <c r="Y205" s="81">
        <f t="shared" si="131"/>
        <v>0</v>
      </c>
      <c r="Z205" s="81">
        <f t="shared" si="124"/>
        <v>1</v>
      </c>
      <c r="AA205" s="81">
        <f t="shared" si="125"/>
        <v>1</v>
      </c>
      <c r="AB205" s="82">
        <f t="shared" si="112"/>
        <v>0</v>
      </c>
      <c r="AC205" s="11">
        <f t="shared" si="113"/>
        <v>0</v>
      </c>
      <c r="AD205" s="81">
        <f t="shared" si="114"/>
        <v>0</v>
      </c>
      <c r="AE205" s="11">
        <f t="shared" si="126"/>
        <v>0</v>
      </c>
      <c r="AF205" s="11">
        <f t="shared" si="127"/>
        <v>0</v>
      </c>
      <c r="AG205" s="11">
        <f t="shared" si="132"/>
        <v>0</v>
      </c>
      <c r="AH205" s="81">
        <f>IF(ISERROR(0.5*(AC205+AC206)/AG205),0,0.5*(AC205+AC206)/AG205)</f>
        <v>0</v>
      </c>
      <c r="AI205" s="90">
        <f t="shared" si="108"/>
        <v>0</v>
      </c>
      <c r="AJ205" s="82">
        <f t="shared" si="104"/>
        <v>0</v>
      </c>
      <c r="AK205" s="118">
        <f t="shared" si="133"/>
        <v>0</v>
      </c>
      <c r="AL205" s="118">
        <f t="shared" si="134"/>
        <v>0</v>
      </c>
      <c r="AM205" s="120">
        <f>AK205*InputData!U205</f>
        <v>0</v>
      </c>
      <c r="AN205" s="123">
        <f>AJ205*LifeTable!G205*InputData!V205*EXP(-InputData!$BT$5*(B205-InputData!$B$1))</f>
        <v>0</v>
      </c>
      <c r="AO205" s="1026">
        <f>C205*(1-Q205)*LifeTable!G205</f>
        <v>0</v>
      </c>
      <c r="AP205" s="1027">
        <f>R205*LifeTable!G205</f>
        <v>0</v>
      </c>
      <c r="AQ205" s="1026">
        <f>T205*(1-AH205)*LifeTable!P205</f>
        <v>0</v>
      </c>
      <c r="AR205" s="708">
        <f>AI205*LifeTable!P205</f>
        <v>0</v>
      </c>
      <c r="AS205" s="1028">
        <f>(AQ205-AO205)*EXP(-InputData!$BT$6*(B205-InputData!$B$1))</f>
        <v>0</v>
      </c>
      <c r="AT205" s="58">
        <f>(AR205-AP205)*EXP(-InputData!$BT$6*(B205-InputData!$B$1))</f>
        <v>0</v>
      </c>
      <c r="AU205">
        <v>99</v>
      </c>
    </row>
    <row r="206" spans="1:47" ht="13.5" thickBot="1">
      <c r="A206" t="s">
        <v>14</v>
      </c>
      <c r="B206">
        <f t="shared" si="135"/>
        <v>197</v>
      </c>
      <c r="C206" s="578">
        <f>InputData!S206*InputData!CA206</f>
        <v>0</v>
      </c>
      <c r="D206" s="93">
        <v>0</v>
      </c>
      <c r="E206" s="128">
        <f>InputData!T206*InputData!CF206</f>
        <v>0</v>
      </c>
      <c r="F206" s="95">
        <v>0</v>
      </c>
      <c r="G206" s="93">
        <f t="shared" si="115"/>
        <v>0</v>
      </c>
      <c r="H206" s="93">
        <f t="shared" si="128"/>
        <v>0</v>
      </c>
      <c r="I206" s="93">
        <f t="shared" si="116"/>
        <v>1</v>
      </c>
      <c r="J206" s="93">
        <f t="shared" si="117"/>
        <v>1</v>
      </c>
      <c r="K206" s="92">
        <f t="shared" si="109"/>
        <v>0</v>
      </c>
      <c r="L206" s="94">
        <f t="shared" si="110"/>
        <v>0</v>
      </c>
      <c r="M206" s="93">
        <f t="shared" si="111"/>
        <v>0</v>
      </c>
      <c r="N206" s="94">
        <f t="shared" si="118"/>
        <v>0</v>
      </c>
      <c r="O206" s="94">
        <f t="shared" si="119"/>
        <v>0</v>
      </c>
      <c r="P206" s="94"/>
      <c r="Q206" s="93"/>
      <c r="R206" s="95"/>
      <c r="S206" s="500">
        <f>(Exposure!BJ207-1)*InputData!CH206+1</f>
        <v>1</v>
      </c>
      <c r="T206" s="96">
        <f t="shared" si="130"/>
        <v>0</v>
      </c>
      <c r="U206" s="97">
        <f t="shared" si="120"/>
        <v>0</v>
      </c>
      <c r="V206" s="97">
        <f t="shared" si="121"/>
        <v>0</v>
      </c>
      <c r="W206" s="98">
        <f t="shared" si="122"/>
        <v>0</v>
      </c>
      <c r="X206" s="93">
        <f t="shared" si="123"/>
        <v>0</v>
      </c>
      <c r="Y206" s="93">
        <f t="shared" si="131"/>
        <v>0</v>
      </c>
      <c r="Z206" s="93">
        <f t="shared" si="124"/>
        <v>1</v>
      </c>
      <c r="AA206" s="93">
        <f t="shared" si="125"/>
        <v>1</v>
      </c>
      <c r="AB206" s="92">
        <f t="shared" si="112"/>
        <v>0</v>
      </c>
      <c r="AC206" s="94">
        <f t="shared" si="113"/>
        <v>0</v>
      </c>
      <c r="AD206" s="93">
        <f t="shared" si="114"/>
        <v>0</v>
      </c>
      <c r="AE206" s="94">
        <f t="shared" si="126"/>
        <v>0</v>
      </c>
      <c r="AF206" s="94">
        <f t="shared" si="127"/>
        <v>0</v>
      </c>
      <c r="AG206" s="94"/>
      <c r="AH206" s="93"/>
      <c r="AI206" s="95"/>
      <c r="AJ206" s="92">
        <f t="shared" si="104"/>
        <v>0</v>
      </c>
      <c r="AK206" s="119">
        <f t="shared" si="133"/>
        <v>0</v>
      </c>
      <c r="AL206" s="119">
        <f t="shared" si="134"/>
        <v>0</v>
      </c>
      <c r="AM206" s="121">
        <f>AK206*InputData!U206</f>
        <v>0</v>
      </c>
      <c r="AN206" s="124">
        <f>AJ206*LifeTable!G206*InputData!V206*EXP(-InputData!$BT$5*(B206-InputData!$B$1))</f>
        <v>0</v>
      </c>
      <c r="AO206" s="1029">
        <f>C206*(1-Q206)*LifeTable!G206</f>
        <v>0</v>
      </c>
      <c r="AP206" s="1030">
        <f>R206*LifeTable!G206</f>
        <v>0</v>
      </c>
      <c r="AQ206" s="1029">
        <f>T206*(1-AH206)*LifeTable!P206</f>
        <v>0</v>
      </c>
      <c r="AR206" s="1031">
        <f>AI206*LifeTable!P206</f>
        <v>0</v>
      </c>
      <c r="AS206" s="1032">
        <f>(AQ206-AO206)*EXP(-InputData!$BT$6*(B206-InputData!$B$1))</f>
        <v>0</v>
      </c>
      <c r="AT206" s="61">
        <f>(AR206-AP206)*EXP(-InputData!$BT$6*(B206-InputData!$B$1))</f>
        <v>0</v>
      </c>
      <c r="AU206">
        <v>100</v>
      </c>
    </row>
    <row r="207" spans="1:47">
      <c r="AI207" s="9"/>
      <c r="AJ207" s="9"/>
      <c r="AK207" s="100"/>
      <c r="AL207" s="100">
        <f>SUM(AL5:AL206)</f>
        <v>-2.6371696189364257E-5</v>
      </c>
      <c r="AM207" s="100">
        <f>SUM(AM5:AM206)</f>
        <v>-6.8123901304874726E-5</v>
      </c>
      <c r="AN207" s="141">
        <f>SUM(AN5:AN105)</f>
        <v>0</v>
      </c>
      <c r="AO207" s="1033">
        <f t="shared" ref="AO207:AT207" si="136">SUM(AO5:AO105)</f>
        <v>0</v>
      </c>
      <c r="AP207" s="1033">
        <f t="shared" si="136"/>
        <v>0</v>
      </c>
      <c r="AQ207" s="1033">
        <f t="shared" si="136"/>
        <v>0</v>
      </c>
      <c r="AR207" s="1033">
        <f t="shared" si="136"/>
        <v>0</v>
      </c>
      <c r="AS207" s="56">
        <f t="shared" si="136"/>
        <v>0</v>
      </c>
      <c r="AT207" s="56">
        <f t="shared" si="136"/>
        <v>0</v>
      </c>
    </row>
    <row r="208" spans="1:47">
      <c r="AI208" s="9"/>
      <c r="AJ208" s="9"/>
      <c r="AK208" s="100"/>
      <c r="AL208" s="100"/>
      <c r="AM208" s="100"/>
      <c r="AN208" s="142">
        <f>SUM(AN106:AN206)</f>
        <v>-84266.983872424622</v>
      </c>
      <c r="AO208" s="246">
        <f t="shared" ref="AO208:AT208" si="137">SUM(AO106:AO206)</f>
        <v>81.624195962495151</v>
      </c>
      <c r="AP208" s="246">
        <f t="shared" si="137"/>
        <v>1.4688335472046425</v>
      </c>
      <c r="AQ208" s="246">
        <f t="shared" si="137"/>
        <v>77.038650515615871</v>
      </c>
      <c r="AR208" s="1035">
        <f t="shared" si="137"/>
        <v>1.3848704565997085</v>
      </c>
      <c r="AS208" s="1036">
        <f t="shared" si="137"/>
        <v>-4.5855454468792853</v>
      </c>
      <c r="AT208" s="1036">
        <f t="shared" si="137"/>
        <v>-8.3963090604934038E-2</v>
      </c>
    </row>
    <row r="209" spans="35:46" ht="13.5" thickBot="1">
      <c r="AI209" s="9"/>
      <c r="AJ209" s="9"/>
      <c r="AK209" s="100"/>
      <c r="AL209" s="100"/>
      <c r="AM209" s="100"/>
      <c r="AN209" s="143">
        <f>SUM(AN207:AN208)</f>
        <v>-84266.983872424622</v>
      </c>
      <c r="AO209" s="1034">
        <f t="shared" ref="AO209:AT209" si="138">SUM(AO207:AO208)</f>
        <v>81.624195962495151</v>
      </c>
      <c r="AP209" s="1034">
        <f t="shared" si="138"/>
        <v>1.4688335472046425</v>
      </c>
      <c r="AQ209" s="1034">
        <f t="shared" si="138"/>
        <v>77.038650515615871</v>
      </c>
      <c r="AR209" s="1037">
        <f t="shared" si="138"/>
        <v>1.3848704565997085</v>
      </c>
      <c r="AS209" s="1037">
        <f t="shared" si="138"/>
        <v>-4.5855454468792853</v>
      </c>
      <c r="AT209" s="1037">
        <f t="shared" si="138"/>
        <v>-8.3963090604934038E-2</v>
      </c>
    </row>
    <row r="210" spans="35:46" ht="13.5" thickTop="1"/>
  </sheetData>
  <mergeCells count="3">
    <mergeCell ref="AO2:AP2"/>
    <mergeCell ref="AQ2:AR2"/>
    <mergeCell ref="AS2:AT2"/>
  </mergeCells>
  <phoneticPr fontId="6" type="noConversion"/>
  <pageMargins left="0.24" right="0.17" top="0.27" bottom="0.23" header="0.18" footer="0.21"/>
  <pageSetup paperSize="9" orientation="landscape" horizontalDpi="1200" verticalDpi="1200"/>
  <headerFooter alignWithMargins="0"/>
  <legacy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46"/>
  </sheetPr>
  <dimension ref="A1:DX210"/>
  <sheetViews>
    <sheetView topLeftCell="AL1" zoomScale="85" zoomScaleNormal="85" zoomScalePageLayoutView="55" workbookViewId="0">
      <pane ySplit="4" topLeftCell="A5" activePane="bottomLeft" state="frozen"/>
      <selection activeCell="K58" sqref="K58"/>
      <selection pane="bottomLeft" activeCell="AT5" sqref="AT5"/>
    </sheetView>
  </sheetViews>
  <sheetFormatPr defaultColWidth="13.42578125" defaultRowHeight="12.75"/>
  <cols>
    <col min="1" max="1" width="9.28515625" customWidth="1"/>
    <col min="2" max="2" width="5.7109375" customWidth="1"/>
    <col min="3" max="4" width="13.42578125" customWidth="1"/>
    <col min="5" max="5" width="13.42578125" style="27" customWidth="1"/>
    <col min="6" max="6" width="13.42578125" customWidth="1"/>
    <col min="7" max="10" width="11.7109375" customWidth="1"/>
    <col min="11" max="13" width="13.42578125" bestFit="1" customWidth="1"/>
    <col min="14" max="15" width="13.42578125" customWidth="1"/>
    <col min="16" max="17" width="13.42578125" style="11" customWidth="1"/>
    <col min="18" max="18" width="13.42578125" customWidth="1"/>
    <col min="19" max="19" width="13.42578125" style="11" customWidth="1"/>
    <col min="20" max="21" width="13.42578125" customWidth="1"/>
    <col min="22" max="22" width="13.42578125" style="27" customWidth="1"/>
    <col min="23" max="24" width="13.42578125" customWidth="1"/>
    <col min="25" max="25" width="11.7109375" customWidth="1"/>
    <col min="26" max="27" width="13.42578125" customWidth="1"/>
    <col min="28" max="30" width="13.42578125" bestFit="1" customWidth="1"/>
    <col min="31" max="32" width="13.42578125" customWidth="1"/>
    <col min="33" max="34" width="13.42578125" style="11" customWidth="1"/>
    <col min="35" max="36" width="13.42578125" customWidth="1"/>
    <col min="37" max="38" width="11.7109375" style="102" customWidth="1"/>
    <col min="39" max="39" width="11.7109375" style="11" customWidth="1"/>
    <col min="40" max="40" width="15.28515625" customWidth="1"/>
    <col min="41" max="41" width="10" bestFit="1" customWidth="1"/>
    <col min="42" max="42" width="8.42578125" bestFit="1" customWidth="1"/>
    <col min="43" max="43" width="10" bestFit="1" customWidth="1"/>
    <col min="44" max="44" width="8.42578125" bestFit="1" customWidth="1"/>
    <col min="45" max="45" width="10" bestFit="1" customWidth="1"/>
    <col min="46" max="46" width="8.42578125" bestFit="1" customWidth="1"/>
  </cols>
  <sheetData>
    <row r="1" spans="1:128" ht="13.5" thickBot="1">
      <c r="A1" s="68"/>
      <c r="B1" s="17"/>
      <c r="C1" s="104"/>
      <c r="D1" s="4"/>
      <c r="E1" s="4"/>
      <c r="F1" s="4"/>
      <c r="G1" s="11" t="s">
        <v>35</v>
      </c>
      <c r="H1" s="11"/>
      <c r="I1" s="11"/>
      <c r="J1" s="11"/>
      <c r="K1" s="11"/>
      <c r="L1" s="11"/>
      <c r="M1" s="11"/>
      <c r="N1" s="11"/>
      <c r="O1" s="11"/>
      <c r="R1" s="11"/>
      <c r="T1" s="11"/>
      <c r="U1" s="11"/>
      <c r="V1" s="11"/>
      <c r="W1" s="11"/>
      <c r="X1" s="11"/>
      <c r="Y1" s="11"/>
      <c r="Z1" s="11"/>
      <c r="AA1" s="11"/>
      <c r="AB1" s="11"/>
      <c r="AC1" s="11"/>
      <c r="AD1" s="11"/>
      <c r="AE1" s="11"/>
      <c r="AF1" s="11"/>
      <c r="AI1" s="11"/>
      <c r="AJ1" s="11"/>
      <c r="AK1" s="10"/>
      <c r="AL1" s="10"/>
      <c r="AN1" s="69" t="s">
        <v>19</v>
      </c>
    </row>
    <row r="2" spans="1:128" s="14" customFormat="1" ht="45.75" thickBot="1">
      <c r="A2" s="36" t="s">
        <v>0</v>
      </c>
      <c r="B2" s="14" t="s">
        <v>5</v>
      </c>
      <c r="C2" s="70" t="s">
        <v>36</v>
      </c>
      <c r="D2" s="71" t="s">
        <v>37</v>
      </c>
      <c r="E2" s="71" t="s">
        <v>38</v>
      </c>
      <c r="F2" s="71" t="s">
        <v>39</v>
      </c>
      <c r="G2" s="38"/>
      <c r="H2" s="38"/>
      <c r="I2" s="38"/>
      <c r="J2" s="38"/>
      <c r="K2" s="38" t="s">
        <v>40</v>
      </c>
      <c r="L2" s="38" t="s">
        <v>41</v>
      </c>
      <c r="M2" s="38" t="s">
        <v>42</v>
      </c>
      <c r="N2" s="38" t="s">
        <v>43</v>
      </c>
      <c r="O2" s="38" t="s">
        <v>44</v>
      </c>
      <c r="P2" s="38" t="s">
        <v>45</v>
      </c>
      <c r="Q2" s="38" t="s">
        <v>46</v>
      </c>
      <c r="R2" s="40" t="s">
        <v>47</v>
      </c>
      <c r="S2" s="411" t="s">
        <v>175</v>
      </c>
      <c r="T2" s="70" t="s">
        <v>50</v>
      </c>
      <c r="U2" s="71" t="s">
        <v>37</v>
      </c>
      <c r="V2" s="71" t="s">
        <v>38</v>
      </c>
      <c r="W2" s="71" t="s">
        <v>39</v>
      </c>
      <c r="X2" s="38"/>
      <c r="Y2" s="38"/>
      <c r="Z2" s="38"/>
      <c r="AA2" s="38"/>
      <c r="AB2" s="38" t="s">
        <v>40</v>
      </c>
      <c r="AC2" s="38" t="s">
        <v>41</v>
      </c>
      <c r="AD2" s="38" t="s">
        <v>42</v>
      </c>
      <c r="AE2" s="38" t="s">
        <v>43</v>
      </c>
      <c r="AF2" s="38" t="s">
        <v>44</v>
      </c>
      <c r="AG2" s="38" t="s">
        <v>45</v>
      </c>
      <c r="AH2" s="38" t="s">
        <v>46</v>
      </c>
      <c r="AI2" s="38" t="s">
        <v>47</v>
      </c>
      <c r="AJ2" s="112" t="s">
        <v>145</v>
      </c>
      <c r="AK2" s="113" t="s">
        <v>122</v>
      </c>
      <c r="AL2" s="113" t="s">
        <v>123</v>
      </c>
      <c r="AM2" s="129" t="s">
        <v>124</v>
      </c>
      <c r="AN2" s="125" t="s">
        <v>15</v>
      </c>
      <c r="AO2" s="1189" t="s">
        <v>316</v>
      </c>
      <c r="AP2" s="1190"/>
      <c r="AQ2" s="1191" t="s">
        <v>317</v>
      </c>
      <c r="AR2" s="1192"/>
      <c r="AS2" s="1193" t="s">
        <v>318</v>
      </c>
      <c r="AT2" s="1194"/>
      <c r="AU2" s="14" t="s">
        <v>386</v>
      </c>
    </row>
    <row r="3" spans="1:128" s="24" customFormat="1" ht="14.25">
      <c r="A3" s="36"/>
      <c r="B3" s="41" t="s">
        <v>32</v>
      </c>
      <c r="C3" s="42" t="s">
        <v>82</v>
      </c>
      <c r="D3" s="43" t="s">
        <v>83</v>
      </c>
      <c r="E3" s="43" t="s">
        <v>84</v>
      </c>
      <c r="F3" s="43" t="s">
        <v>56</v>
      </c>
      <c r="G3" s="43" t="s">
        <v>58</v>
      </c>
      <c r="H3" s="43" t="s">
        <v>57</v>
      </c>
      <c r="I3" s="43" t="s">
        <v>62</v>
      </c>
      <c r="J3" s="43" t="s">
        <v>85</v>
      </c>
      <c r="K3" s="43" t="s">
        <v>86</v>
      </c>
      <c r="L3" s="43" t="s">
        <v>87</v>
      </c>
      <c r="M3" s="43" t="s">
        <v>88</v>
      </c>
      <c r="N3" s="43"/>
      <c r="O3" s="43"/>
      <c r="P3" s="43" t="s">
        <v>89</v>
      </c>
      <c r="Q3" s="43" t="s">
        <v>90</v>
      </c>
      <c r="R3" s="105" t="s">
        <v>91</v>
      </c>
      <c r="S3" s="497" t="s">
        <v>174</v>
      </c>
      <c r="T3" s="44" t="s">
        <v>92</v>
      </c>
      <c r="U3" s="45" t="s">
        <v>93</v>
      </c>
      <c r="V3" s="45" t="s">
        <v>94</v>
      </c>
      <c r="W3" s="45" t="s">
        <v>65</v>
      </c>
      <c r="X3" s="45" t="s">
        <v>95</v>
      </c>
      <c r="Y3" s="45" t="s">
        <v>57</v>
      </c>
      <c r="Z3" s="45" t="s">
        <v>71</v>
      </c>
      <c r="AA3" s="45" t="s">
        <v>96</v>
      </c>
      <c r="AB3" s="45" t="s">
        <v>97</v>
      </c>
      <c r="AC3" s="45" t="s">
        <v>98</v>
      </c>
      <c r="AD3" s="45" t="s">
        <v>99</v>
      </c>
      <c r="AE3" s="45"/>
      <c r="AF3" s="45"/>
      <c r="AG3" s="45" t="s">
        <v>100</v>
      </c>
      <c r="AH3" s="45" t="s">
        <v>101</v>
      </c>
      <c r="AI3" s="45" t="s">
        <v>102</v>
      </c>
      <c r="AJ3" s="46"/>
      <c r="AK3" s="73"/>
      <c r="AL3" s="73"/>
      <c r="AM3" s="130"/>
      <c r="AN3" s="126" t="s">
        <v>51</v>
      </c>
      <c r="AO3" s="840" t="s">
        <v>1</v>
      </c>
      <c r="AP3" s="841" t="s">
        <v>49</v>
      </c>
      <c r="AQ3" s="842" t="s">
        <v>1</v>
      </c>
      <c r="AR3" s="841" t="s">
        <v>49</v>
      </c>
      <c r="AS3" s="1018" t="s">
        <v>1</v>
      </c>
      <c r="AT3" s="1019" t="s">
        <v>49</v>
      </c>
      <c r="AU3" s="41" t="s">
        <v>385</v>
      </c>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row>
    <row r="4" spans="1:128" s="68" customFormat="1" ht="15" thickBot="1">
      <c r="A4" s="36"/>
      <c r="B4" s="48"/>
      <c r="C4" s="74" t="s">
        <v>52</v>
      </c>
      <c r="D4" s="75" t="s">
        <v>52</v>
      </c>
      <c r="E4" s="75" t="s">
        <v>52</v>
      </c>
      <c r="F4" s="75" t="s">
        <v>52</v>
      </c>
      <c r="G4" s="75"/>
      <c r="H4" s="75"/>
      <c r="I4" s="75"/>
      <c r="J4" s="75"/>
      <c r="K4" s="75"/>
      <c r="L4" s="75"/>
      <c r="M4" s="75"/>
      <c r="N4" s="78" t="s">
        <v>103</v>
      </c>
      <c r="O4" s="78" t="s">
        <v>104</v>
      </c>
      <c r="P4" s="75" t="s">
        <v>53</v>
      </c>
      <c r="Q4" s="78" t="s">
        <v>105</v>
      </c>
      <c r="R4" s="106" t="s">
        <v>106</v>
      </c>
      <c r="S4" s="498"/>
      <c r="T4" s="79" t="s">
        <v>52</v>
      </c>
      <c r="U4" s="76" t="s">
        <v>52</v>
      </c>
      <c r="V4" s="76" t="s">
        <v>52</v>
      </c>
      <c r="W4" s="76" t="s">
        <v>52</v>
      </c>
      <c r="X4" s="75"/>
      <c r="Y4" s="75"/>
      <c r="Z4" s="75"/>
      <c r="AA4" s="75"/>
      <c r="AB4" s="76"/>
      <c r="AC4" s="76"/>
      <c r="AD4" s="76"/>
      <c r="AE4" s="77" t="s">
        <v>107</v>
      </c>
      <c r="AF4" s="77" t="s">
        <v>108</v>
      </c>
      <c r="AG4" s="76" t="s">
        <v>53</v>
      </c>
      <c r="AH4" s="78" t="s">
        <v>109</v>
      </c>
      <c r="AI4" s="78" t="s">
        <v>110</v>
      </c>
      <c r="AJ4" s="108"/>
      <c r="AK4" s="78"/>
      <c r="AL4" s="78"/>
      <c r="AM4" s="106"/>
      <c r="AN4" s="127"/>
      <c r="AO4" s="79"/>
      <c r="AP4" s="913"/>
      <c r="AQ4" s="76"/>
      <c r="AR4" s="913"/>
      <c r="AS4" s="74"/>
      <c r="AT4" s="1020"/>
    </row>
    <row r="5" spans="1:128">
      <c r="A5" t="s">
        <v>13</v>
      </c>
      <c r="B5">
        <f>InputData!$B$1</f>
        <v>97</v>
      </c>
      <c r="C5" s="606">
        <f>InputData!W5*InputData!CB5</f>
        <v>1.0999999999999999E-2</v>
      </c>
      <c r="D5" s="575">
        <v>0</v>
      </c>
      <c r="E5" s="607">
        <f>InputData!X5*InputData!CG5</f>
        <v>1.8499999999999999E-2</v>
      </c>
      <c r="F5" s="604">
        <v>0</v>
      </c>
      <c r="G5" s="82">
        <f t="shared" ref="G5:G68" si="0">C5+D5+E5</f>
        <v>2.9499999999999998E-2</v>
      </c>
      <c r="H5" s="81">
        <f>SQRT((C5-E5)*(C5-E5))</f>
        <v>7.4999999999999997E-3</v>
      </c>
      <c r="I5" s="81">
        <f t="shared" ref="I5:I68" si="1">EXP(-(G5+H5)/2)</f>
        <v>0.98167007459179145</v>
      </c>
      <c r="J5" s="81">
        <f t="shared" ref="J5:J68" si="2">EXP(-(G5-H5)/2)</f>
        <v>0.98906027877536873</v>
      </c>
      <c r="K5" s="83">
        <v>1000</v>
      </c>
      <c r="L5" s="4">
        <v>0</v>
      </c>
      <c r="M5" s="4">
        <v>0</v>
      </c>
      <c r="N5" s="4">
        <f t="shared" ref="N5:N68" si="3">SUM(K5:M5)</f>
        <v>1000</v>
      </c>
      <c r="O5" s="4">
        <f t="shared" ref="O5:O68" si="4">K5+L5</f>
        <v>1000</v>
      </c>
      <c r="P5" s="4">
        <f>IF($B5=100,0,IF(O5&lt;&gt;O6,AVERAGE(O5:O6),O5))</f>
        <v>999.94962245564102</v>
      </c>
      <c r="Q5" s="87">
        <f t="shared" ref="Q5:Q36" si="5">IF(ISERROR(0.5*(L5+L6)/P5),0,0.5*(L5+L6)/P5)</f>
        <v>5.4197561019601109E-3</v>
      </c>
      <c r="R5" s="84">
        <f t="shared" ref="R5:R36" si="6">IF(ISERROR((M6-M5)/P5),0,(M6-M5)/P5)</f>
        <v>1.0076016476762593E-4</v>
      </c>
      <c r="S5" s="499">
        <f>(Exposure!BK6-1)*InputData!CH5+1</f>
        <v>0.9163374016176552</v>
      </c>
      <c r="T5" s="598">
        <f>C5*S5</f>
        <v>1.0079711417794207E-2</v>
      </c>
      <c r="U5" s="572">
        <f t="shared" ref="U5:U68" si="7">D5</f>
        <v>0</v>
      </c>
      <c r="V5" s="572">
        <f t="shared" ref="V5:V68" si="8">E5</f>
        <v>1.8499999999999999E-2</v>
      </c>
      <c r="W5" s="573">
        <f t="shared" ref="W5:W68" si="9">F5</f>
        <v>0</v>
      </c>
      <c r="X5" s="87">
        <f t="shared" ref="X5:X68" si="10">T5+U5+V5</f>
        <v>2.8579711417794206E-2</v>
      </c>
      <c r="Y5" s="81">
        <f>SQRT((T5-V5)*(T5-V5))</f>
        <v>8.420288582205792E-3</v>
      </c>
      <c r="Z5" s="87">
        <f t="shared" ref="Z5:Z68" si="11">EXP(-(X5+Y5)/2)</f>
        <v>0.98167007459179145</v>
      </c>
      <c r="AA5" s="87">
        <f t="shared" ref="AA5:AA68" si="12">EXP(-(X5-Y5)/2)</f>
        <v>0.98997091861849329</v>
      </c>
      <c r="AB5" s="88">
        <f>K5</f>
        <v>1000</v>
      </c>
      <c r="AC5" s="4">
        <v>0</v>
      </c>
      <c r="AD5" s="4">
        <v>0</v>
      </c>
      <c r="AE5" s="4">
        <f t="shared" ref="AE5:AE68" si="13">SUM(AB5:AD5)</f>
        <v>1000</v>
      </c>
      <c r="AF5" s="4">
        <f t="shared" ref="AF5:AF68" si="14">AB5+AC5</f>
        <v>1000</v>
      </c>
      <c r="AG5" s="4">
        <f>IF($B5=100,0,IF(AF5&lt;&gt;AF6,AVERAGE(AF5:AF6),AF5))</f>
        <v>999.95382301177415</v>
      </c>
      <c r="AH5" s="87">
        <f t="shared" ref="AH5:AH36" si="15">IF(ISERROR(0.5*(AC5+AC6)/AG5),0,0.5*(AC5+AC6)/AG5)</f>
        <v>4.9685931371942563E-3</v>
      </c>
      <c r="AI5" s="87">
        <f t="shared" ref="AI5:AI36" si="16">IF(ISERROR((AD6-AD5)/AG5),0,(AD6-AD5)/AG5)</f>
        <v>9.235824127714392E-5</v>
      </c>
      <c r="AJ5" s="599">
        <f>T5-C5</f>
        <v>-9.2028858220579227E-4</v>
      </c>
      <c r="AK5" s="600">
        <f>(AH5-Q5)</f>
        <v>-4.5116296476585462E-4</v>
      </c>
      <c r="AL5" s="600">
        <f>(AI5-R5)</f>
        <v>-8.4019234904820052E-6</v>
      </c>
      <c r="AM5" s="601">
        <f>AK5*InputData!Y5</f>
        <v>-2.7561466792131122E-5</v>
      </c>
      <c r="AN5" s="608">
        <f>AJ5*LifeTable!G5*InputData!Z5*EXP(-InputData!$BT$5*(B5-InputData!$B$1))</f>
        <v>-47603.92506293043</v>
      </c>
      <c r="AO5" s="1021">
        <f>C5*(1-Q5)*LifeTable!G5</f>
        <v>21.918139199239217</v>
      </c>
      <c r="AP5" s="1022">
        <f>R5*LifeTable!G5</f>
        <v>0.20186453994624343</v>
      </c>
      <c r="AQ5" s="1021">
        <f>T5*(1-AH5)*LifeTable!P5</f>
        <v>20.105999993263293</v>
      </c>
      <c r="AR5" s="1023">
        <f>AI5*LifeTable!P5</f>
        <v>0.18514690008583526</v>
      </c>
      <c r="AS5" s="1024">
        <f>(AQ5-AO5)*EXP(-InputData!$BT$6*(B5-InputData!$B$1))</f>
        <v>-1.8121392059759245</v>
      </c>
      <c r="AT5" s="1025">
        <f>(AR5-AP5)*EXP(-InputData!$BT$6*(B5-InputData!$B$1))</f>
        <v>-1.6717639860408168E-2</v>
      </c>
      <c r="AU5">
        <v>0</v>
      </c>
    </row>
    <row r="6" spans="1:128">
      <c r="A6" t="s">
        <v>13</v>
      </c>
      <c r="B6">
        <f>B5+1</f>
        <v>98</v>
      </c>
      <c r="C6" s="80">
        <f>InputData!W6*InputData!CB6</f>
        <v>1.1007678915260624E-2</v>
      </c>
      <c r="D6" s="81">
        <v>0</v>
      </c>
      <c r="E6" s="13">
        <f>InputData!X6*InputData!CG6</f>
        <v>1.8599999999999998E-2</v>
      </c>
      <c r="F6" s="90">
        <v>0</v>
      </c>
      <c r="G6" s="82">
        <f t="shared" si="0"/>
        <v>2.9607678915260623E-2</v>
      </c>
      <c r="H6" s="81">
        <f t="shared" ref="H6:H69" si="17">SQRT((C6-E6)*(C6-E6))</f>
        <v>7.5923210847393743E-3</v>
      </c>
      <c r="I6" s="81">
        <f t="shared" si="1"/>
        <v>0.98157191249251907</v>
      </c>
      <c r="J6" s="81">
        <f t="shared" si="2"/>
        <v>0.98905268389446055</v>
      </c>
      <c r="K6" s="82">
        <f>IF($B6&gt;100,0,IF(H5&gt;0.0000000001,(2*(J5-I5)*(K5*(E5+D5+F5)+L5*D5)+K5*(J5*(H5-G5)+I5*(H5+G5)))/(2*H5),K5))</f>
        <v>989.06027877536872</v>
      </c>
      <c r="L6" s="11">
        <f>IF($B6&gt;100,0,IF(H5&gt;0.0000000001,-((J5-I5)*(2*((E5+D5+F5)*(K5+L5)-G5*K5+F5*K5)-L5*G5)-L5*H5*(J5+I5))/(2*H5),L5))</f>
        <v>10.838966135913338</v>
      </c>
      <c r="M6" s="81">
        <f>IF($B6&gt;100,0,IF(H5&gt;0.0000000001,((2*(L5*(E5+F5)+K5*F5)-G5*(K5+L5))*(J5-I5)-H5*(K5+L5)*(J5+I5)+2*H5*(K5+L5+M5))/(2*H5),M5))</f>
        <v>0.10075508871795573</v>
      </c>
      <c r="N6" s="11">
        <f t="shared" si="3"/>
        <v>1000</v>
      </c>
      <c r="O6" s="11">
        <f t="shared" si="4"/>
        <v>999.89924491128204</v>
      </c>
      <c r="P6" s="11">
        <f t="shared" ref="P6:P69" si="18">IF($B6=100,0,IF(O6&lt;&gt;O7,AVERAGE(O6:O7),O6))</f>
        <v>999.74924526757911</v>
      </c>
      <c r="Q6" s="81">
        <f t="shared" si="5"/>
        <v>1.6106783103891301E-2</v>
      </c>
      <c r="R6" s="90">
        <f t="shared" si="6"/>
        <v>3.0007453251484255E-4</v>
      </c>
      <c r="S6" s="499">
        <f>(Exposure!BK7-1)*InputData!CH6+1</f>
        <v>0.9163374016176552</v>
      </c>
      <c r="T6" s="89">
        <f t="shared" ref="T6:T69" si="19">C6*S6</f>
        <v>1.008674789505137E-2</v>
      </c>
      <c r="U6" s="10">
        <f t="shared" si="7"/>
        <v>0</v>
      </c>
      <c r="V6" s="10">
        <f t="shared" si="8"/>
        <v>1.8599999999999998E-2</v>
      </c>
      <c r="W6" s="91">
        <f t="shared" si="9"/>
        <v>0</v>
      </c>
      <c r="X6" s="81">
        <f t="shared" si="10"/>
        <v>2.8686747895051368E-2</v>
      </c>
      <c r="Y6" s="81">
        <f t="shared" ref="Y6:Y69" si="20">SQRT((T6-V6)*(T6-V6))</f>
        <v>8.5132521049486286E-3</v>
      </c>
      <c r="Z6" s="81">
        <f t="shared" si="11"/>
        <v>0.98157191249251907</v>
      </c>
      <c r="AA6" s="81">
        <f t="shared" si="12"/>
        <v>0.98996395273514681</v>
      </c>
      <c r="AB6" s="82">
        <f>IF($B6&gt;100,0,IF(Y5&gt;0.0000000001,(2*(AA5-Z5)*(AB5*(V5+U5+W5)+AC5*U5)+AB5*(AA5*(Y5-X5)+Z5*(Y5+X5)))/(2*Y5),AB5))</f>
        <v>989.97091861849322</v>
      </c>
      <c r="AC6" s="11">
        <f>IF($B6&gt;100,0,IF(Y5&gt;0.0000000001,-((AA5-Z5)*(2*((V5+U5+W5)*(AB5+AC5)-X5*AB5+W5*AB5)-AC5*X5)-AC5*Y5*(AA5+Z5))/(2*Y5),AC5))</f>
        <v>9.9367274050549224</v>
      </c>
      <c r="AD6" s="81">
        <f>IF($B6&gt;100,0,IF(Y5&gt;0.0000000001,((2*(AC5*(V5+W5)+AB5*W5)-X5*(AB5+AC5))*(AA5-Z5)-Y5*(AB5+AC5)*(AA5+Z5)+2*Y5*(AB5+AC5+AD5))/(2*Y5),AD5))</f>
        <v>9.2353976451723899E-2</v>
      </c>
      <c r="AE6" s="11">
        <f t="shared" si="13"/>
        <v>999.99999999999989</v>
      </c>
      <c r="AF6" s="11">
        <f t="shared" si="14"/>
        <v>999.90764602354818</v>
      </c>
      <c r="AG6" s="11">
        <f t="shared" ref="AG6:AG69" si="21">IF($B6=100,0,IF(AF6&lt;&gt;AF7,AVERAGE(AF6:AF7),AF6))</f>
        <v>999.77009715788449</v>
      </c>
      <c r="AH6" s="81">
        <f t="shared" si="15"/>
        <v>1.4770271731883999E-2</v>
      </c>
      <c r="AI6" s="81">
        <f t="shared" si="16"/>
        <v>2.7516099162122571E-4</v>
      </c>
      <c r="AJ6" s="82">
        <f>T6-C6</f>
        <v>-9.2093102020925424E-4</v>
      </c>
      <c r="AK6" s="118">
        <f t="shared" ref="AK6:AL69" si="22">(AH6-Q6)</f>
        <v>-1.336511372007302E-3</v>
      </c>
      <c r="AL6" s="118">
        <f t="shared" si="22"/>
        <v>-2.4913540893616839E-5</v>
      </c>
      <c r="AM6" s="120">
        <f>AK6*InputData!Y6</f>
        <v>-8.164724650216399E-5</v>
      </c>
      <c r="AN6" s="123">
        <f>AJ6*LifeTable!G6*InputData!Z6*EXP(-InputData!$BT$5*(B6-InputData!$B$1))</f>
        <v>-32070.615934959009</v>
      </c>
      <c r="AO6" s="1026">
        <f>C6*(1-Q6)*LifeTable!G6</f>
        <v>15.052380618134771</v>
      </c>
      <c r="AP6" s="1027">
        <f>R6*LifeTable!G6</f>
        <v>0.41705238590680577</v>
      </c>
      <c r="AQ6" s="1026">
        <f>T6*(1-AH6)*LifeTable!P6</f>
        <v>13.854032302645416</v>
      </c>
      <c r="AR6" s="708">
        <f>AI6*LifeTable!P6</f>
        <v>0.38359628075358954</v>
      </c>
      <c r="AS6" s="1028">
        <f>(AQ6-AO6)*EXP(-InputData!$BT$6*(B6-InputData!$B$1))</f>
        <v>-1.1983483154893548</v>
      </c>
      <c r="AT6" s="58">
        <f>(AR6-AP6)*EXP(-InputData!$BT$6*(B6-InputData!$B$1))</f>
        <v>-3.3456105153216231E-2</v>
      </c>
      <c r="AU6">
        <v>1</v>
      </c>
    </row>
    <row r="7" spans="1:128">
      <c r="A7" t="s">
        <v>13</v>
      </c>
      <c r="B7">
        <f t="shared" ref="B7:B70" si="23">B6+1</f>
        <v>99</v>
      </c>
      <c r="C7" s="80">
        <f>InputData!W7*InputData!CB7</f>
        <v>1.0908566040991365E-2</v>
      </c>
      <c r="D7" s="81">
        <v>0</v>
      </c>
      <c r="E7" s="13">
        <f>InputData!X7*InputData!CG7</f>
        <v>1.8700000000000001E-2</v>
      </c>
      <c r="F7" s="90">
        <v>0</v>
      </c>
      <c r="G7" s="82">
        <f t="shared" si="0"/>
        <v>2.9608566040991366E-2</v>
      </c>
      <c r="H7" s="81">
        <f t="shared" si="17"/>
        <v>7.7914339590086368E-3</v>
      </c>
      <c r="I7" s="81">
        <f t="shared" si="1"/>
        <v>0.98147376020896582</v>
      </c>
      <c r="J7" s="81">
        <f t="shared" si="2"/>
        <v>0.98915071660683684</v>
      </c>
      <c r="K7" s="82">
        <f t="shared" ref="K7:K70" si="24">IF($B7&gt;100,0,IF(H6&gt;0.0000000001,(2*(J6-I6)*(K6*(E6+D6+F6)+L6*D6)+K6*(J6*(H6-G6)+I6*(H6+G6)))/(2*H6),K6))</f>
        <v>978.23272325618166</v>
      </c>
      <c r="L7" s="11">
        <f t="shared" ref="L7:L70" si="25">IF($B7&gt;100,0,IF(H6&gt;0.0000000001,-((J6-I6)*(2*((E6+D6+F6)*(K6+L6)-G6*K6+F6*K6)-L6*G6)-L6*H6*(J6+I6))/(2*H6),L6))</f>
        <v>21.366522367694508</v>
      </c>
      <c r="M7" s="81">
        <f t="shared" ref="M7:M70" si="26">IF($B7&gt;100,0,IF(H6&gt;0.0000000001,((2*(L6*(E6+F6)+K6*F6)-G6*(K6+L6))*(J6-I6)-H6*(K6+L6)*(J6+I6)+2*H6*(K6+L6+M6))/(2*H6),M6))</f>
        <v>0.40075437612369119</v>
      </c>
      <c r="N7" s="11">
        <f t="shared" si="3"/>
        <v>999.99999999999989</v>
      </c>
      <c r="O7" s="11">
        <f t="shared" si="4"/>
        <v>999.59924562387619</v>
      </c>
      <c r="P7" s="11">
        <f t="shared" si="18"/>
        <v>999.35192707735132</v>
      </c>
      <c r="Q7" s="81">
        <f t="shared" si="5"/>
        <v>2.6442902769987175E-2</v>
      </c>
      <c r="R7" s="90">
        <f t="shared" si="6"/>
        <v>4.9495786183772822E-4</v>
      </c>
      <c r="S7" s="499">
        <f>(Exposure!BK8-1)*InputData!CH7+1</f>
        <v>0.9163374016176552</v>
      </c>
      <c r="T7" s="89">
        <f t="shared" si="19"/>
        <v>9.995927061376619E-3</v>
      </c>
      <c r="U7" s="10">
        <f t="shared" si="7"/>
        <v>0</v>
      </c>
      <c r="V7" s="10">
        <f t="shared" si="8"/>
        <v>1.8700000000000001E-2</v>
      </c>
      <c r="W7" s="91">
        <f t="shared" si="9"/>
        <v>0</v>
      </c>
      <c r="X7" s="81">
        <f t="shared" si="10"/>
        <v>2.8695927061376622E-2</v>
      </c>
      <c r="Y7" s="81">
        <f t="shared" si="20"/>
        <v>8.7040729386233823E-3</v>
      </c>
      <c r="Z7" s="81">
        <f t="shared" si="11"/>
        <v>0.98147376020896582</v>
      </c>
      <c r="AA7" s="81">
        <f t="shared" si="12"/>
        <v>0.9900538661695869</v>
      </c>
      <c r="AB7" s="82">
        <f t="shared" ref="AB7:AB70" si="27">IF($B7&gt;100,0,IF(Y6&gt;0.0000000001,(2*(AA6-Z6)*(AB6*(V6+U6+W6)+AC6*U6)+AB6*(AA6*(Y6-X6)+Z6*(Y6+X6)))/(2*Y6),AB6))</f>
        <v>980.03552368840781</v>
      </c>
      <c r="AC7" s="11">
        <f t="shared" ref="AC7:AC70" si="28">IF($B7&gt;100,0,IF(Y6&gt;0.0000000001,-((AA6-Z6)*(2*((V6+U6+W6)*(AB6+AC6)-X6*AB6+W6*AB6)-AC6*X6)-AC6*Y6*(AA6+Z6))/(2*Y6),AC6))</f>
        <v>19.597024603813122</v>
      </c>
      <c r="AD7" s="81">
        <f t="shared" ref="AD7:AD70" si="29">IF($B7&gt;100,0,IF(Y6&gt;0.0000000001,((2*(AC6*(V6+W6)+AB6*W6)-X6*(AB6+AC6))*(AA6-Z6)-Y6*(AB6+AC6)*(AA6+Z6)+2*Y6*(AB6+AC6+AD6))/(2*Y6),AD6))</f>
        <v>0.36745170777893654</v>
      </c>
      <c r="AE7" s="11">
        <f t="shared" si="13"/>
        <v>999.99999999999989</v>
      </c>
      <c r="AF7" s="11">
        <f t="shared" si="14"/>
        <v>999.63254829222092</v>
      </c>
      <c r="AG7" s="11">
        <f t="shared" si="21"/>
        <v>999.40565635634448</v>
      </c>
      <c r="AH7" s="81">
        <f t="shared" si="15"/>
        <v>2.4258332692359941E-2</v>
      </c>
      <c r="AI7" s="81">
        <f t="shared" si="16"/>
        <v>4.5405373570496315E-4</v>
      </c>
      <c r="AJ7" s="82">
        <f t="shared" ref="AJ7:AJ70" si="30">T7-C7</f>
        <v>-9.1263897961474556E-4</v>
      </c>
      <c r="AK7" s="118">
        <f t="shared" si="22"/>
        <v>-2.1845700776272348E-3</v>
      </c>
      <c r="AL7" s="118">
        <f t="shared" si="22"/>
        <v>-4.0904126132765067E-5</v>
      </c>
      <c r="AM7" s="120">
        <f>AK7*InputData!Y7</f>
        <v>-1.3345500484698297E-4</v>
      </c>
      <c r="AN7" s="123">
        <f>AJ7*LifeTable!G7*InputData!Z7*EXP(-InputData!$BT$5*(B7-InputData!$B$1))</f>
        <v>-20673.142940044476</v>
      </c>
      <c r="AO7" s="1026">
        <f>C7*(1-Q7)*LifeTable!G7</f>
        <v>9.8934256225214607</v>
      </c>
      <c r="AP7" s="1027">
        <f>R7*LifeTable!G7</f>
        <v>0.46109013192907894</v>
      </c>
      <c r="AQ7" s="1026">
        <f>T7*(1-AH7)*LifeTable!P7</f>
        <v>9.1535652100862119</v>
      </c>
      <c r="AR7" s="708">
        <f>AI7*LifeTable!P7</f>
        <v>0.42612754038654937</v>
      </c>
      <c r="AS7" s="1028">
        <f>(AQ7-AO7)*EXP(-InputData!$BT$6*(B7-InputData!$B$1))</f>
        <v>-0.7398604124352488</v>
      </c>
      <c r="AT7" s="58">
        <f>(AR7-AP7)*EXP(-InputData!$BT$6*(B7-InputData!$B$1))</f>
        <v>-3.4962591542529564E-2</v>
      </c>
      <c r="AU7">
        <v>2</v>
      </c>
    </row>
    <row r="8" spans="1:128">
      <c r="A8" t="s">
        <v>13</v>
      </c>
      <c r="B8">
        <f t="shared" si="23"/>
        <v>100</v>
      </c>
      <c r="C8" s="80">
        <f>InputData!W8*InputData!CB8</f>
        <v>1.0623184213380977E-2</v>
      </c>
      <c r="D8" s="81">
        <v>0</v>
      </c>
      <c r="E8" s="13">
        <f>InputData!X8*InputData!CG8</f>
        <v>1.8800000000000001E-2</v>
      </c>
      <c r="F8" s="90">
        <v>0</v>
      </c>
      <c r="G8" s="82">
        <f t="shared" si="0"/>
        <v>2.9423184213380978E-2</v>
      </c>
      <c r="H8" s="81">
        <f t="shared" si="17"/>
        <v>8.1768157866190239E-3</v>
      </c>
      <c r="I8" s="81">
        <f t="shared" si="1"/>
        <v>0.98137561774015014</v>
      </c>
      <c r="J8" s="81">
        <f t="shared" si="2"/>
        <v>0.989433042529552</v>
      </c>
      <c r="K8" s="82">
        <f t="shared" si="24"/>
        <v>967.61959921710968</v>
      </c>
      <c r="L8" s="11">
        <f t="shared" si="25"/>
        <v>31.485009313716922</v>
      </c>
      <c r="M8" s="81">
        <f t="shared" si="26"/>
        <v>0.89539146917331025</v>
      </c>
      <c r="N8" s="11">
        <f t="shared" si="3"/>
        <v>999.99999999999989</v>
      </c>
      <c r="O8" s="11">
        <f t="shared" si="4"/>
        <v>999.10460853082657</v>
      </c>
      <c r="P8" s="11">
        <f t="shared" si="18"/>
        <v>0</v>
      </c>
      <c r="Q8" s="81">
        <f t="shared" si="5"/>
        <v>0</v>
      </c>
      <c r="R8" s="90">
        <f t="shared" si="6"/>
        <v>0</v>
      </c>
      <c r="S8" s="499">
        <f>(Exposure!BK9-1)*InputData!CH8+1</f>
        <v>0.9163374016176552</v>
      </c>
      <c r="T8" s="89">
        <f t="shared" si="19"/>
        <v>9.7344210189952186E-3</v>
      </c>
      <c r="U8" s="10">
        <f t="shared" si="7"/>
        <v>0</v>
      </c>
      <c r="V8" s="10">
        <f t="shared" si="8"/>
        <v>1.8800000000000001E-2</v>
      </c>
      <c r="W8" s="91">
        <f t="shared" si="9"/>
        <v>0</v>
      </c>
      <c r="X8" s="81">
        <f t="shared" si="10"/>
        <v>2.8534421018995219E-2</v>
      </c>
      <c r="Y8" s="81">
        <f t="shared" si="20"/>
        <v>9.0655789810047821E-3</v>
      </c>
      <c r="Z8" s="81">
        <f t="shared" si="11"/>
        <v>0.98137561774015014</v>
      </c>
      <c r="AA8" s="81">
        <f t="shared" si="12"/>
        <v>0.99031280509344433</v>
      </c>
      <c r="AB8" s="82">
        <f t="shared" si="27"/>
        <v>970.28795921124402</v>
      </c>
      <c r="AC8" s="11">
        <f t="shared" si="28"/>
        <v>28.890805209223984</v>
      </c>
      <c r="AD8" s="81">
        <f t="shared" si="29"/>
        <v>0.82123557953220538</v>
      </c>
      <c r="AE8" s="11">
        <f t="shared" si="13"/>
        <v>1000.0000000000002</v>
      </c>
      <c r="AF8" s="11">
        <f t="shared" si="14"/>
        <v>999.17876442046804</v>
      </c>
      <c r="AG8" s="11">
        <f t="shared" si="21"/>
        <v>0</v>
      </c>
      <c r="AH8" s="81">
        <f t="shared" si="15"/>
        <v>0</v>
      </c>
      <c r="AI8" s="81">
        <f t="shared" si="16"/>
        <v>0</v>
      </c>
      <c r="AJ8" s="82">
        <f t="shared" si="30"/>
        <v>-8.8876319438575824E-4</v>
      </c>
      <c r="AK8" s="118">
        <f t="shared" si="22"/>
        <v>0</v>
      </c>
      <c r="AL8" s="118">
        <f t="shared" si="22"/>
        <v>0</v>
      </c>
      <c r="AM8" s="120">
        <f>AK8*InputData!Y8</f>
        <v>0</v>
      </c>
      <c r="AN8" s="123">
        <f>AJ8*LifeTable!G8*InputData!Z8*EXP(-InputData!$BT$5*(B8-InputData!$B$1))</f>
        <v>-37503.381813684602</v>
      </c>
      <c r="AO8" s="1026">
        <f>C8*(1-Q8)*LifeTable!G8</f>
        <v>18.996693879036933</v>
      </c>
      <c r="AP8" s="1027">
        <f>R8*LifeTable!G8</f>
        <v>0</v>
      </c>
      <c r="AQ8" s="1026">
        <f>T8*(1-AH8)*LifeTable!P8</f>
        <v>17.593518830991766</v>
      </c>
      <c r="AR8" s="708">
        <f>AI8*LifeTable!P8</f>
        <v>0</v>
      </c>
      <c r="AS8" s="1028">
        <f>(AQ8-AO8)*EXP(-InputData!$BT$6*(B8-InputData!$B$1))</f>
        <v>-1.403175048045167</v>
      </c>
      <c r="AT8" s="58">
        <f>(AR8-AP8)*EXP(-InputData!$BT$6*(B8-InputData!$B$1))</f>
        <v>0</v>
      </c>
      <c r="AU8">
        <v>3</v>
      </c>
    </row>
    <row r="9" spans="1:128">
      <c r="A9" t="s">
        <v>13</v>
      </c>
      <c r="B9">
        <f t="shared" si="23"/>
        <v>101</v>
      </c>
      <c r="C9" s="80">
        <f>InputData!W9*InputData!CB9</f>
        <v>0</v>
      </c>
      <c r="D9" s="81">
        <v>0</v>
      </c>
      <c r="E9" s="13">
        <f>InputData!X9*InputData!CG9</f>
        <v>0</v>
      </c>
      <c r="F9" s="90">
        <v>0</v>
      </c>
      <c r="G9" s="82">
        <f t="shared" si="0"/>
        <v>0</v>
      </c>
      <c r="H9" s="81">
        <f t="shared" si="17"/>
        <v>0</v>
      </c>
      <c r="I9" s="81">
        <f t="shared" si="1"/>
        <v>1</v>
      </c>
      <c r="J9" s="81">
        <f t="shared" si="2"/>
        <v>1</v>
      </c>
      <c r="K9" s="82">
        <f t="shared" si="24"/>
        <v>0</v>
      </c>
      <c r="L9" s="11">
        <f t="shared" si="25"/>
        <v>0</v>
      </c>
      <c r="M9" s="81">
        <f t="shared" si="26"/>
        <v>0</v>
      </c>
      <c r="N9" s="11">
        <f t="shared" si="3"/>
        <v>0</v>
      </c>
      <c r="O9" s="11">
        <f t="shared" si="4"/>
        <v>0</v>
      </c>
      <c r="P9" s="11">
        <f t="shared" si="18"/>
        <v>0</v>
      </c>
      <c r="Q9" s="81">
        <f t="shared" si="5"/>
        <v>0</v>
      </c>
      <c r="R9" s="90">
        <f t="shared" si="6"/>
        <v>0</v>
      </c>
      <c r="S9" s="499">
        <f>(Exposure!BK10-1)*InputData!CH9+1</f>
        <v>1</v>
      </c>
      <c r="T9" s="89">
        <f t="shared" si="19"/>
        <v>0</v>
      </c>
      <c r="U9" s="10">
        <f t="shared" si="7"/>
        <v>0</v>
      </c>
      <c r="V9" s="10">
        <f t="shared" si="8"/>
        <v>0</v>
      </c>
      <c r="W9" s="91">
        <f t="shared" si="9"/>
        <v>0</v>
      </c>
      <c r="X9" s="81">
        <f t="shared" si="10"/>
        <v>0</v>
      </c>
      <c r="Y9" s="81">
        <f t="shared" si="20"/>
        <v>0</v>
      </c>
      <c r="Z9" s="81">
        <f t="shared" si="11"/>
        <v>1</v>
      </c>
      <c r="AA9" s="81">
        <f t="shared" si="12"/>
        <v>1</v>
      </c>
      <c r="AB9" s="82">
        <f t="shared" si="27"/>
        <v>0</v>
      </c>
      <c r="AC9" s="11">
        <f t="shared" si="28"/>
        <v>0</v>
      </c>
      <c r="AD9" s="81">
        <f t="shared" si="29"/>
        <v>0</v>
      </c>
      <c r="AE9" s="11">
        <f t="shared" si="13"/>
        <v>0</v>
      </c>
      <c r="AF9" s="11">
        <f t="shared" si="14"/>
        <v>0</v>
      </c>
      <c r="AG9" s="11">
        <f t="shared" si="21"/>
        <v>0</v>
      </c>
      <c r="AH9" s="81">
        <f t="shared" si="15"/>
        <v>0</v>
      </c>
      <c r="AI9" s="81">
        <f t="shared" si="16"/>
        <v>0</v>
      </c>
      <c r="AJ9" s="82">
        <f t="shared" si="30"/>
        <v>0</v>
      </c>
      <c r="AK9" s="118">
        <f t="shared" si="22"/>
        <v>0</v>
      </c>
      <c r="AL9" s="118">
        <f t="shared" si="22"/>
        <v>0</v>
      </c>
      <c r="AM9" s="120">
        <f>AK9*InputData!Y9</f>
        <v>0</v>
      </c>
      <c r="AN9" s="123">
        <f>AJ9*LifeTable!G9*InputData!Z9*EXP(-InputData!$BT$5*(B9-InputData!$B$1))</f>
        <v>0</v>
      </c>
      <c r="AO9" s="1026">
        <f>C9*(1-Q9)*LifeTable!G9</f>
        <v>0</v>
      </c>
      <c r="AP9" s="1027">
        <f>R9*LifeTable!G9</f>
        <v>0</v>
      </c>
      <c r="AQ9" s="1026">
        <f>T9*(1-AH9)*LifeTable!P9</f>
        <v>0</v>
      </c>
      <c r="AR9" s="708">
        <f>AI9*LifeTable!P9</f>
        <v>0</v>
      </c>
      <c r="AS9" s="1028">
        <f>(AQ9-AO9)*EXP(-InputData!$BT$6*(B9-InputData!$B$1))</f>
        <v>0</v>
      </c>
      <c r="AT9" s="58">
        <f>(AR9-AP9)*EXP(-InputData!$BT$6*(B9-InputData!$B$1))</f>
        <v>0</v>
      </c>
      <c r="AU9">
        <v>4</v>
      </c>
    </row>
    <row r="10" spans="1:128">
      <c r="A10" t="s">
        <v>13</v>
      </c>
      <c r="B10">
        <f t="shared" si="23"/>
        <v>102</v>
      </c>
      <c r="C10" s="80">
        <f>InputData!W10*InputData!CB10</f>
        <v>0</v>
      </c>
      <c r="D10" s="81">
        <v>0</v>
      </c>
      <c r="E10" s="13">
        <f>InputData!X10*InputData!CG10</f>
        <v>0</v>
      </c>
      <c r="F10" s="90">
        <v>0</v>
      </c>
      <c r="G10" s="82">
        <f t="shared" si="0"/>
        <v>0</v>
      </c>
      <c r="H10" s="81">
        <f t="shared" si="17"/>
        <v>0</v>
      </c>
      <c r="I10" s="81">
        <f t="shared" si="1"/>
        <v>1</v>
      </c>
      <c r="J10" s="81">
        <f t="shared" si="2"/>
        <v>1</v>
      </c>
      <c r="K10" s="82">
        <f t="shared" si="24"/>
        <v>0</v>
      </c>
      <c r="L10" s="11">
        <f t="shared" si="25"/>
        <v>0</v>
      </c>
      <c r="M10" s="81">
        <f t="shared" si="26"/>
        <v>0</v>
      </c>
      <c r="N10" s="11">
        <f t="shared" si="3"/>
        <v>0</v>
      </c>
      <c r="O10" s="11">
        <f t="shared" si="4"/>
        <v>0</v>
      </c>
      <c r="P10" s="11">
        <f t="shared" si="18"/>
        <v>0</v>
      </c>
      <c r="Q10" s="81">
        <f t="shared" si="5"/>
        <v>0</v>
      </c>
      <c r="R10" s="90">
        <f t="shared" si="6"/>
        <v>0</v>
      </c>
      <c r="S10" s="499">
        <f>(Exposure!BK11-1)*InputData!CH10+1</f>
        <v>1</v>
      </c>
      <c r="T10" s="89">
        <f t="shared" si="19"/>
        <v>0</v>
      </c>
      <c r="U10" s="10">
        <f t="shared" si="7"/>
        <v>0</v>
      </c>
      <c r="V10" s="10">
        <f t="shared" si="8"/>
        <v>0</v>
      </c>
      <c r="W10" s="91">
        <f t="shared" si="9"/>
        <v>0</v>
      </c>
      <c r="X10" s="81">
        <f t="shared" si="10"/>
        <v>0</v>
      </c>
      <c r="Y10" s="81">
        <f t="shared" si="20"/>
        <v>0</v>
      </c>
      <c r="Z10" s="81">
        <f t="shared" si="11"/>
        <v>1</v>
      </c>
      <c r="AA10" s="81">
        <f t="shared" si="12"/>
        <v>1</v>
      </c>
      <c r="AB10" s="82">
        <f t="shared" si="27"/>
        <v>0</v>
      </c>
      <c r="AC10" s="11">
        <f t="shared" si="28"/>
        <v>0</v>
      </c>
      <c r="AD10" s="81">
        <f t="shared" si="29"/>
        <v>0</v>
      </c>
      <c r="AE10" s="11">
        <f t="shared" si="13"/>
        <v>0</v>
      </c>
      <c r="AF10" s="11">
        <f t="shared" si="14"/>
        <v>0</v>
      </c>
      <c r="AG10" s="11">
        <f t="shared" si="21"/>
        <v>0</v>
      </c>
      <c r="AH10" s="81">
        <f t="shared" si="15"/>
        <v>0</v>
      </c>
      <c r="AI10" s="81">
        <f t="shared" si="16"/>
        <v>0</v>
      </c>
      <c r="AJ10" s="82">
        <f t="shared" si="30"/>
        <v>0</v>
      </c>
      <c r="AK10" s="118">
        <f t="shared" si="22"/>
        <v>0</v>
      </c>
      <c r="AL10" s="118">
        <f t="shared" si="22"/>
        <v>0</v>
      </c>
      <c r="AM10" s="120">
        <f>AK10*InputData!Y10</f>
        <v>0</v>
      </c>
      <c r="AN10" s="123">
        <f>AJ10*LifeTable!G10*InputData!Z10*EXP(-InputData!$BT$5*(B10-InputData!$B$1))</f>
        <v>0</v>
      </c>
      <c r="AO10" s="1026">
        <f>C10*(1-Q10)*LifeTable!G10</f>
        <v>0</v>
      </c>
      <c r="AP10" s="1027">
        <f>R10*LifeTable!G10</f>
        <v>0</v>
      </c>
      <c r="AQ10" s="1026">
        <f>T10*(1-AH10)*LifeTable!P10</f>
        <v>0</v>
      </c>
      <c r="AR10" s="708">
        <f>AI10*LifeTable!P10</f>
        <v>0</v>
      </c>
      <c r="AS10" s="1028">
        <f>(AQ10-AO10)*EXP(-InputData!$BT$6*(B10-InputData!$B$1))</f>
        <v>0</v>
      </c>
      <c r="AT10" s="58">
        <f>(AR10-AP10)*EXP(-InputData!$BT$6*(B10-InputData!$B$1))</f>
        <v>0</v>
      </c>
      <c r="AU10">
        <v>5</v>
      </c>
    </row>
    <row r="11" spans="1:128">
      <c r="A11" t="s">
        <v>13</v>
      </c>
      <c r="B11">
        <f t="shared" si="23"/>
        <v>103</v>
      </c>
      <c r="C11" s="80">
        <f>InputData!W11*InputData!CB11</f>
        <v>0</v>
      </c>
      <c r="D11" s="81">
        <v>0</v>
      </c>
      <c r="E11" s="13">
        <f>InputData!X11*InputData!CG11</f>
        <v>0</v>
      </c>
      <c r="F11" s="90">
        <v>0</v>
      </c>
      <c r="G11" s="82">
        <f t="shared" si="0"/>
        <v>0</v>
      </c>
      <c r="H11" s="81">
        <f t="shared" si="17"/>
        <v>0</v>
      </c>
      <c r="I11" s="81">
        <f t="shared" si="1"/>
        <v>1</v>
      </c>
      <c r="J11" s="81">
        <f t="shared" si="2"/>
        <v>1</v>
      </c>
      <c r="K11" s="82">
        <f t="shared" si="24"/>
        <v>0</v>
      </c>
      <c r="L11" s="11">
        <f t="shared" si="25"/>
        <v>0</v>
      </c>
      <c r="M11" s="81">
        <f t="shared" si="26"/>
        <v>0</v>
      </c>
      <c r="N11" s="11">
        <f t="shared" si="3"/>
        <v>0</v>
      </c>
      <c r="O11" s="11">
        <f t="shared" si="4"/>
        <v>0</v>
      </c>
      <c r="P11" s="11">
        <f t="shared" si="18"/>
        <v>0</v>
      </c>
      <c r="Q11" s="81">
        <f t="shared" si="5"/>
        <v>0</v>
      </c>
      <c r="R11" s="90">
        <f t="shared" si="6"/>
        <v>0</v>
      </c>
      <c r="S11" s="499">
        <f>(Exposure!BK12-1)*InputData!CH11+1</f>
        <v>1</v>
      </c>
      <c r="T11" s="89">
        <f t="shared" si="19"/>
        <v>0</v>
      </c>
      <c r="U11" s="10">
        <f t="shared" si="7"/>
        <v>0</v>
      </c>
      <c r="V11" s="10">
        <f t="shared" si="8"/>
        <v>0</v>
      </c>
      <c r="W11" s="91">
        <f t="shared" si="9"/>
        <v>0</v>
      </c>
      <c r="X11" s="81">
        <f t="shared" si="10"/>
        <v>0</v>
      </c>
      <c r="Y11" s="81">
        <f t="shared" si="20"/>
        <v>0</v>
      </c>
      <c r="Z11" s="81">
        <f t="shared" si="11"/>
        <v>1</v>
      </c>
      <c r="AA11" s="81">
        <f t="shared" si="12"/>
        <v>1</v>
      </c>
      <c r="AB11" s="82">
        <f t="shared" si="27"/>
        <v>0</v>
      </c>
      <c r="AC11" s="11">
        <f t="shared" si="28"/>
        <v>0</v>
      </c>
      <c r="AD11" s="81">
        <f t="shared" si="29"/>
        <v>0</v>
      </c>
      <c r="AE11" s="11">
        <f t="shared" si="13"/>
        <v>0</v>
      </c>
      <c r="AF11" s="11">
        <f t="shared" si="14"/>
        <v>0</v>
      </c>
      <c r="AG11" s="11">
        <f t="shared" si="21"/>
        <v>0</v>
      </c>
      <c r="AH11" s="81">
        <f t="shared" si="15"/>
        <v>0</v>
      </c>
      <c r="AI11" s="81">
        <f t="shared" si="16"/>
        <v>0</v>
      </c>
      <c r="AJ11" s="82">
        <f t="shared" si="30"/>
        <v>0</v>
      </c>
      <c r="AK11" s="118">
        <f t="shared" si="22"/>
        <v>0</v>
      </c>
      <c r="AL11" s="118">
        <f t="shared" si="22"/>
        <v>0</v>
      </c>
      <c r="AM11" s="120">
        <f>AK11*InputData!Y11</f>
        <v>0</v>
      </c>
      <c r="AN11" s="123">
        <f>AJ11*LifeTable!G11*InputData!Z11*EXP(-InputData!$BT$5*(B11-InputData!$B$1))</f>
        <v>0</v>
      </c>
      <c r="AO11" s="1026">
        <f>C11*(1-Q11)*LifeTable!G11</f>
        <v>0</v>
      </c>
      <c r="AP11" s="1027">
        <f>R11*LifeTable!G11</f>
        <v>0</v>
      </c>
      <c r="AQ11" s="1026">
        <f>T11*(1-AH11)*LifeTable!P11</f>
        <v>0</v>
      </c>
      <c r="AR11" s="708">
        <f>AI11*LifeTable!P11</f>
        <v>0</v>
      </c>
      <c r="AS11" s="1028">
        <f>(AQ11-AO11)*EXP(-InputData!$BT$6*(B11-InputData!$B$1))</f>
        <v>0</v>
      </c>
      <c r="AT11" s="58">
        <f>(AR11-AP11)*EXP(-InputData!$BT$6*(B11-InputData!$B$1))</f>
        <v>0</v>
      </c>
      <c r="AU11">
        <v>6</v>
      </c>
    </row>
    <row r="12" spans="1:128">
      <c r="A12" t="s">
        <v>13</v>
      </c>
      <c r="B12">
        <f t="shared" si="23"/>
        <v>104</v>
      </c>
      <c r="C12" s="80">
        <f>InputData!W12*InputData!CB12</f>
        <v>0</v>
      </c>
      <c r="D12" s="81">
        <v>0</v>
      </c>
      <c r="E12" s="13">
        <f>InputData!X12*InputData!CG12</f>
        <v>0</v>
      </c>
      <c r="F12" s="90">
        <v>0</v>
      </c>
      <c r="G12" s="82">
        <f t="shared" si="0"/>
        <v>0</v>
      </c>
      <c r="H12" s="81">
        <f t="shared" si="17"/>
        <v>0</v>
      </c>
      <c r="I12" s="81">
        <f t="shared" si="1"/>
        <v>1</v>
      </c>
      <c r="J12" s="81">
        <f t="shared" si="2"/>
        <v>1</v>
      </c>
      <c r="K12" s="82">
        <f t="shared" si="24"/>
        <v>0</v>
      </c>
      <c r="L12" s="11">
        <f t="shared" si="25"/>
        <v>0</v>
      </c>
      <c r="M12" s="81">
        <f t="shared" si="26"/>
        <v>0</v>
      </c>
      <c r="N12" s="11">
        <f t="shared" si="3"/>
        <v>0</v>
      </c>
      <c r="O12" s="11">
        <f t="shared" si="4"/>
        <v>0</v>
      </c>
      <c r="P12" s="11">
        <f t="shared" si="18"/>
        <v>0</v>
      </c>
      <c r="Q12" s="81">
        <f t="shared" si="5"/>
        <v>0</v>
      </c>
      <c r="R12" s="90">
        <f t="shared" si="6"/>
        <v>0</v>
      </c>
      <c r="S12" s="499">
        <f>(Exposure!BK13-1)*InputData!CH12+1</f>
        <v>1</v>
      </c>
      <c r="T12" s="89">
        <f t="shared" si="19"/>
        <v>0</v>
      </c>
      <c r="U12" s="10">
        <f t="shared" si="7"/>
        <v>0</v>
      </c>
      <c r="V12" s="10">
        <f t="shared" si="8"/>
        <v>0</v>
      </c>
      <c r="W12" s="91">
        <f t="shared" si="9"/>
        <v>0</v>
      </c>
      <c r="X12" s="81">
        <f t="shared" si="10"/>
        <v>0</v>
      </c>
      <c r="Y12" s="81">
        <f t="shared" si="20"/>
        <v>0</v>
      </c>
      <c r="Z12" s="81">
        <f t="shared" si="11"/>
        <v>1</v>
      </c>
      <c r="AA12" s="81">
        <f t="shared" si="12"/>
        <v>1</v>
      </c>
      <c r="AB12" s="82">
        <f t="shared" si="27"/>
        <v>0</v>
      </c>
      <c r="AC12" s="11">
        <f t="shared" si="28"/>
        <v>0</v>
      </c>
      <c r="AD12" s="81">
        <f t="shared" si="29"/>
        <v>0</v>
      </c>
      <c r="AE12" s="11">
        <f t="shared" si="13"/>
        <v>0</v>
      </c>
      <c r="AF12" s="11">
        <f t="shared" si="14"/>
        <v>0</v>
      </c>
      <c r="AG12" s="11">
        <f t="shared" si="21"/>
        <v>0</v>
      </c>
      <c r="AH12" s="81">
        <f t="shared" si="15"/>
        <v>0</v>
      </c>
      <c r="AI12" s="81">
        <f t="shared" si="16"/>
        <v>0</v>
      </c>
      <c r="AJ12" s="82">
        <f t="shared" si="30"/>
        <v>0</v>
      </c>
      <c r="AK12" s="118">
        <f t="shared" si="22"/>
        <v>0</v>
      </c>
      <c r="AL12" s="118">
        <f t="shared" si="22"/>
        <v>0</v>
      </c>
      <c r="AM12" s="120">
        <f>AK12*InputData!Y12</f>
        <v>0</v>
      </c>
      <c r="AN12" s="123">
        <f>AJ12*LifeTable!G12*InputData!Z12*EXP(-InputData!$BT$5*(B12-InputData!$B$1))</f>
        <v>0</v>
      </c>
      <c r="AO12" s="1026">
        <f>C12*(1-Q12)*LifeTable!G12</f>
        <v>0</v>
      </c>
      <c r="AP12" s="1027">
        <f>R12*LifeTable!G12</f>
        <v>0</v>
      </c>
      <c r="AQ12" s="1026">
        <f>T12*(1-AH12)*LifeTable!P12</f>
        <v>0</v>
      </c>
      <c r="AR12" s="708">
        <f>AI12*LifeTable!P12</f>
        <v>0</v>
      </c>
      <c r="AS12" s="1028">
        <f>(AQ12-AO12)*EXP(-InputData!$BT$6*(B12-InputData!$B$1))</f>
        <v>0</v>
      </c>
      <c r="AT12" s="58">
        <f>(AR12-AP12)*EXP(-InputData!$BT$6*(B12-InputData!$B$1))</f>
        <v>0</v>
      </c>
      <c r="AU12">
        <v>7</v>
      </c>
    </row>
    <row r="13" spans="1:128">
      <c r="A13" t="s">
        <v>13</v>
      </c>
      <c r="B13">
        <f t="shared" si="23"/>
        <v>105</v>
      </c>
      <c r="C13" s="80">
        <f>InputData!W13*InputData!CB13</f>
        <v>0</v>
      </c>
      <c r="D13" s="81">
        <v>0</v>
      </c>
      <c r="E13" s="13">
        <f>InputData!X13*InputData!CG13</f>
        <v>0</v>
      </c>
      <c r="F13" s="90">
        <v>0</v>
      </c>
      <c r="G13" s="82">
        <f t="shared" si="0"/>
        <v>0</v>
      </c>
      <c r="H13" s="81">
        <f t="shared" si="17"/>
        <v>0</v>
      </c>
      <c r="I13" s="81">
        <f t="shared" si="1"/>
        <v>1</v>
      </c>
      <c r="J13" s="81">
        <f t="shared" si="2"/>
        <v>1</v>
      </c>
      <c r="K13" s="82">
        <f t="shared" si="24"/>
        <v>0</v>
      </c>
      <c r="L13" s="11">
        <f t="shared" si="25"/>
        <v>0</v>
      </c>
      <c r="M13" s="81">
        <f t="shared" si="26"/>
        <v>0</v>
      </c>
      <c r="N13" s="11">
        <f t="shared" si="3"/>
        <v>0</v>
      </c>
      <c r="O13" s="11">
        <f t="shared" si="4"/>
        <v>0</v>
      </c>
      <c r="P13" s="11">
        <f t="shared" si="18"/>
        <v>0</v>
      </c>
      <c r="Q13" s="81">
        <f t="shared" si="5"/>
        <v>0</v>
      </c>
      <c r="R13" s="90">
        <f t="shared" si="6"/>
        <v>0</v>
      </c>
      <c r="S13" s="499">
        <f>(Exposure!BK14-1)*InputData!CH13+1</f>
        <v>1</v>
      </c>
      <c r="T13" s="89">
        <f t="shared" si="19"/>
        <v>0</v>
      </c>
      <c r="U13" s="10">
        <f t="shared" si="7"/>
        <v>0</v>
      </c>
      <c r="V13" s="10">
        <f t="shared" si="8"/>
        <v>0</v>
      </c>
      <c r="W13" s="91">
        <f t="shared" si="9"/>
        <v>0</v>
      </c>
      <c r="X13" s="81">
        <f t="shared" si="10"/>
        <v>0</v>
      </c>
      <c r="Y13" s="81">
        <f t="shared" si="20"/>
        <v>0</v>
      </c>
      <c r="Z13" s="81">
        <f t="shared" si="11"/>
        <v>1</v>
      </c>
      <c r="AA13" s="81">
        <f t="shared" si="12"/>
        <v>1</v>
      </c>
      <c r="AB13" s="82">
        <f t="shared" si="27"/>
        <v>0</v>
      </c>
      <c r="AC13" s="11">
        <f t="shared" si="28"/>
        <v>0</v>
      </c>
      <c r="AD13" s="81">
        <f t="shared" si="29"/>
        <v>0</v>
      </c>
      <c r="AE13" s="11">
        <f t="shared" si="13"/>
        <v>0</v>
      </c>
      <c r="AF13" s="11">
        <f t="shared" si="14"/>
        <v>0</v>
      </c>
      <c r="AG13" s="11">
        <f t="shared" si="21"/>
        <v>0</v>
      </c>
      <c r="AH13" s="81">
        <f t="shared" si="15"/>
        <v>0</v>
      </c>
      <c r="AI13" s="81">
        <f t="shared" si="16"/>
        <v>0</v>
      </c>
      <c r="AJ13" s="82">
        <f t="shared" si="30"/>
        <v>0</v>
      </c>
      <c r="AK13" s="118">
        <f t="shared" si="22"/>
        <v>0</v>
      </c>
      <c r="AL13" s="118">
        <f t="shared" si="22"/>
        <v>0</v>
      </c>
      <c r="AM13" s="120">
        <f>AK13*InputData!Y13</f>
        <v>0</v>
      </c>
      <c r="AN13" s="123">
        <f>AJ13*LifeTable!G13*InputData!Z13*EXP(-InputData!$BT$5*(B13-InputData!$B$1))</f>
        <v>0</v>
      </c>
      <c r="AO13" s="1026">
        <f>C13*(1-Q13)*LifeTable!G13</f>
        <v>0</v>
      </c>
      <c r="AP13" s="1027">
        <f>R13*LifeTable!G13</f>
        <v>0</v>
      </c>
      <c r="AQ13" s="1026">
        <f>T13*(1-AH13)*LifeTable!P13</f>
        <v>0</v>
      </c>
      <c r="AR13" s="708">
        <f>AI13*LifeTable!P13</f>
        <v>0</v>
      </c>
      <c r="AS13" s="1028">
        <f>(AQ13-AO13)*EXP(-InputData!$BT$6*(B13-InputData!$B$1))</f>
        <v>0</v>
      </c>
      <c r="AT13" s="58">
        <f>(AR13-AP13)*EXP(-InputData!$BT$6*(B13-InputData!$B$1))</f>
        <v>0</v>
      </c>
      <c r="AU13">
        <v>8</v>
      </c>
    </row>
    <row r="14" spans="1:128">
      <c r="A14" t="s">
        <v>13</v>
      </c>
      <c r="B14">
        <f t="shared" si="23"/>
        <v>106</v>
      </c>
      <c r="C14" s="80">
        <f>InputData!W14*InputData!CB14</f>
        <v>0</v>
      </c>
      <c r="D14" s="81">
        <v>0</v>
      </c>
      <c r="E14" s="13">
        <f>InputData!X14*InputData!CG14</f>
        <v>0</v>
      </c>
      <c r="F14" s="90">
        <v>0</v>
      </c>
      <c r="G14" s="82">
        <f t="shared" si="0"/>
        <v>0</v>
      </c>
      <c r="H14" s="81">
        <f t="shared" si="17"/>
        <v>0</v>
      </c>
      <c r="I14" s="81">
        <f t="shared" si="1"/>
        <v>1</v>
      </c>
      <c r="J14" s="81">
        <f t="shared" si="2"/>
        <v>1</v>
      </c>
      <c r="K14" s="82">
        <f t="shared" si="24"/>
        <v>0</v>
      </c>
      <c r="L14" s="11">
        <f t="shared" si="25"/>
        <v>0</v>
      </c>
      <c r="M14" s="81">
        <f t="shared" si="26"/>
        <v>0</v>
      </c>
      <c r="N14" s="11">
        <f t="shared" si="3"/>
        <v>0</v>
      </c>
      <c r="O14" s="11">
        <f t="shared" si="4"/>
        <v>0</v>
      </c>
      <c r="P14" s="11">
        <f t="shared" si="18"/>
        <v>0</v>
      </c>
      <c r="Q14" s="81">
        <f t="shared" si="5"/>
        <v>0</v>
      </c>
      <c r="R14" s="90">
        <f t="shared" si="6"/>
        <v>0</v>
      </c>
      <c r="S14" s="499">
        <f>(Exposure!BK15-1)*InputData!CH14+1</f>
        <v>1</v>
      </c>
      <c r="T14" s="89">
        <f t="shared" si="19"/>
        <v>0</v>
      </c>
      <c r="U14" s="10">
        <f t="shared" si="7"/>
        <v>0</v>
      </c>
      <c r="V14" s="10">
        <f t="shared" si="8"/>
        <v>0</v>
      </c>
      <c r="W14" s="91">
        <f t="shared" si="9"/>
        <v>0</v>
      </c>
      <c r="X14" s="81">
        <f t="shared" si="10"/>
        <v>0</v>
      </c>
      <c r="Y14" s="81">
        <f t="shared" si="20"/>
        <v>0</v>
      </c>
      <c r="Z14" s="81">
        <f t="shared" si="11"/>
        <v>1</v>
      </c>
      <c r="AA14" s="81">
        <f t="shared" si="12"/>
        <v>1</v>
      </c>
      <c r="AB14" s="82">
        <f t="shared" si="27"/>
        <v>0</v>
      </c>
      <c r="AC14" s="11">
        <f t="shared" si="28"/>
        <v>0</v>
      </c>
      <c r="AD14" s="81">
        <f t="shared" si="29"/>
        <v>0</v>
      </c>
      <c r="AE14" s="11">
        <f t="shared" si="13"/>
        <v>0</v>
      </c>
      <c r="AF14" s="11">
        <f t="shared" si="14"/>
        <v>0</v>
      </c>
      <c r="AG14" s="11">
        <f t="shared" si="21"/>
        <v>0</v>
      </c>
      <c r="AH14" s="81">
        <f t="shared" si="15"/>
        <v>0</v>
      </c>
      <c r="AI14" s="81">
        <f t="shared" si="16"/>
        <v>0</v>
      </c>
      <c r="AJ14" s="82">
        <f t="shared" si="30"/>
        <v>0</v>
      </c>
      <c r="AK14" s="118">
        <f t="shared" si="22"/>
        <v>0</v>
      </c>
      <c r="AL14" s="118">
        <f t="shared" si="22"/>
        <v>0</v>
      </c>
      <c r="AM14" s="120">
        <f>AK14*InputData!Y14</f>
        <v>0</v>
      </c>
      <c r="AN14" s="123">
        <f>AJ14*LifeTable!G14*InputData!Z14*EXP(-InputData!$BT$5*(B14-InputData!$B$1))</f>
        <v>0</v>
      </c>
      <c r="AO14" s="1026">
        <f>C14*(1-Q14)*LifeTable!G14</f>
        <v>0</v>
      </c>
      <c r="AP14" s="1027">
        <f>R14*LifeTable!G14</f>
        <v>0</v>
      </c>
      <c r="AQ14" s="1026">
        <f>T14*(1-AH14)*LifeTable!P14</f>
        <v>0</v>
      </c>
      <c r="AR14" s="708">
        <f>AI14*LifeTable!P14</f>
        <v>0</v>
      </c>
      <c r="AS14" s="1028">
        <f>(AQ14-AO14)*EXP(-InputData!$BT$6*(B14-InputData!$B$1))</f>
        <v>0</v>
      </c>
      <c r="AT14" s="58">
        <f>(AR14-AP14)*EXP(-InputData!$BT$6*(B14-InputData!$B$1))</f>
        <v>0</v>
      </c>
      <c r="AU14">
        <v>9</v>
      </c>
    </row>
    <row r="15" spans="1:128">
      <c r="A15" t="s">
        <v>13</v>
      </c>
      <c r="B15">
        <f t="shared" si="23"/>
        <v>107</v>
      </c>
      <c r="C15" s="80">
        <f>InputData!W15*InputData!CB15</f>
        <v>0</v>
      </c>
      <c r="D15" s="81">
        <v>0</v>
      </c>
      <c r="E15" s="13">
        <f>InputData!X15*InputData!CG15</f>
        <v>0</v>
      </c>
      <c r="F15" s="90">
        <v>0</v>
      </c>
      <c r="G15" s="82">
        <f t="shared" si="0"/>
        <v>0</v>
      </c>
      <c r="H15" s="81">
        <f t="shared" si="17"/>
        <v>0</v>
      </c>
      <c r="I15" s="81">
        <f t="shared" si="1"/>
        <v>1</v>
      </c>
      <c r="J15" s="81">
        <f t="shared" si="2"/>
        <v>1</v>
      </c>
      <c r="K15" s="82">
        <f t="shared" si="24"/>
        <v>0</v>
      </c>
      <c r="L15" s="11">
        <f t="shared" si="25"/>
        <v>0</v>
      </c>
      <c r="M15" s="81">
        <f t="shared" si="26"/>
        <v>0</v>
      </c>
      <c r="N15" s="11">
        <f t="shared" si="3"/>
        <v>0</v>
      </c>
      <c r="O15" s="11">
        <f t="shared" si="4"/>
        <v>0</v>
      </c>
      <c r="P15" s="11">
        <f t="shared" si="18"/>
        <v>0</v>
      </c>
      <c r="Q15" s="81">
        <f t="shared" si="5"/>
        <v>0</v>
      </c>
      <c r="R15" s="90">
        <f t="shared" si="6"/>
        <v>0</v>
      </c>
      <c r="S15" s="499">
        <f>(Exposure!BK16-1)*InputData!CH15+1</f>
        <v>1</v>
      </c>
      <c r="T15" s="89">
        <f t="shared" si="19"/>
        <v>0</v>
      </c>
      <c r="U15" s="10">
        <f t="shared" si="7"/>
        <v>0</v>
      </c>
      <c r="V15" s="10">
        <f t="shared" si="8"/>
        <v>0</v>
      </c>
      <c r="W15" s="91">
        <f t="shared" si="9"/>
        <v>0</v>
      </c>
      <c r="X15" s="81">
        <f t="shared" si="10"/>
        <v>0</v>
      </c>
      <c r="Y15" s="81">
        <f t="shared" si="20"/>
        <v>0</v>
      </c>
      <c r="Z15" s="81">
        <f t="shared" si="11"/>
        <v>1</v>
      </c>
      <c r="AA15" s="81">
        <f t="shared" si="12"/>
        <v>1</v>
      </c>
      <c r="AB15" s="82">
        <f t="shared" si="27"/>
        <v>0</v>
      </c>
      <c r="AC15" s="11">
        <f t="shared" si="28"/>
        <v>0</v>
      </c>
      <c r="AD15" s="81">
        <f t="shared" si="29"/>
        <v>0</v>
      </c>
      <c r="AE15" s="11">
        <f t="shared" si="13"/>
        <v>0</v>
      </c>
      <c r="AF15" s="11">
        <f t="shared" si="14"/>
        <v>0</v>
      </c>
      <c r="AG15" s="11">
        <f t="shared" si="21"/>
        <v>0</v>
      </c>
      <c r="AH15" s="81">
        <f t="shared" si="15"/>
        <v>0</v>
      </c>
      <c r="AI15" s="81">
        <f t="shared" si="16"/>
        <v>0</v>
      </c>
      <c r="AJ15" s="82">
        <f t="shared" si="30"/>
        <v>0</v>
      </c>
      <c r="AK15" s="118">
        <f t="shared" si="22"/>
        <v>0</v>
      </c>
      <c r="AL15" s="118">
        <f t="shared" si="22"/>
        <v>0</v>
      </c>
      <c r="AM15" s="120">
        <f>AK15*InputData!Y15</f>
        <v>0</v>
      </c>
      <c r="AN15" s="123">
        <f>AJ15*LifeTable!G15*InputData!Z15*EXP(-InputData!$BT$5*(B15-InputData!$B$1))</f>
        <v>0</v>
      </c>
      <c r="AO15" s="1026">
        <f>C15*(1-Q15)*LifeTable!G15</f>
        <v>0</v>
      </c>
      <c r="AP15" s="1027">
        <f>R15*LifeTable!G15</f>
        <v>0</v>
      </c>
      <c r="AQ15" s="1026">
        <f>T15*(1-AH15)*LifeTable!P15</f>
        <v>0</v>
      </c>
      <c r="AR15" s="708">
        <f>AI15*LifeTable!P15</f>
        <v>0</v>
      </c>
      <c r="AS15" s="1028">
        <f>(AQ15-AO15)*EXP(-InputData!$BT$6*(B15-InputData!$B$1))</f>
        <v>0</v>
      </c>
      <c r="AT15" s="58">
        <f>(AR15-AP15)*EXP(-InputData!$BT$6*(B15-InputData!$B$1))</f>
        <v>0</v>
      </c>
      <c r="AU15">
        <v>10</v>
      </c>
    </row>
    <row r="16" spans="1:128">
      <c r="A16" t="s">
        <v>13</v>
      </c>
      <c r="B16">
        <f t="shared" si="23"/>
        <v>108</v>
      </c>
      <c r="C16" s="80">
        <f>InputData!W16*InputData!CB16</f>
        <v>0</v>
      </c>
      <c r="D16" s="81">
        <v>0</v>
      </c>
      <c r="E16" s="13">
        <f>InputData!X16*InputData!CG16</f>
        <v>0</v>
      </c>
      <c r="F16" s="90">
        <v>0</v>
      </c>
      <c r="G16" s="82">
        <f t="shared" si="0"/>
        <v>0</v>
      </c>
      <c r="H16" s="81">
        <f t="shared" si="17"/>
        <v>0</v>
      </c>
      <c r="I16" s="81">
        <f t="shared" si="1"/>
        <v>1</v>
      </c>
      <c r="J16" s="81">
        <f t="shared" si="2"/>
        <v>1</v>
      </c>
      <c r="K16" s="82">
        <f t="shared" si="24"/>
        <v>0</v>
      </c>
      <c r="L16" s="11">
        <f t="shared" si="25"/>
        <v>0</v>
      </c>
      <c r="M16" s="81">
        <f t="shared" si="26"/>
        <v>0</v>
      </c>
      <c r="N16" s="11">
        <f t="shared" si="3"/>
        <v>0</v>
      </c>
      <c r="O16" s="11">
        <f t="shared" si="4"/>
        <v>0</v>
      </c>
      <c r="P16" s="11">
        <f t="shared" si="18"/>
        <v>0</v>
      </c>
      <c r="Q16" s="81">
        <f t="shared" si="5"/>
        <v>0</v>
      </c>
      <c r="R16" s="90">
        <f t="shared" si="6"/>
        <v>0</v>
      </c>
      <c r="S16" s="499">
        <f>(Exposure!BK17-1)*InputData!CH16+1</f>
        <v>1</v>
      </c>
      <c r="T16" s="89">
        <f t="shared" si="19"/>
        <v>0</v>
      </c>
      <c r="U16" s="10">
        <f t="shared" si="7"/>
        <v>0</v>
      </c>
      <c r="V16" s="10">
        <f t="shared" si="8"/>
        <v>0</v>
      </c>
      <c r="W16" s="91">
        <f t="shared" si="9"/>
        <v>0</v>
      </c>
      <c r="X16" s="81">
        <f t="shared" si="10"/>
        <v>0</v>
      </c>
      <c r="Y16" s="81">
        <f t="shared" si="20"/>
        <v>0</v>
      </c>
      <c r="Z16" s="81">
        <f t="shared" si="11"/>
        <v>1</v>
      </c>
      <c r="AA16" s="81">
        <f t="shared" si="12"/>
        <v>1</v>
      </c>
      <c r="AB16" s="82">
        <f t="shared" si="27"/>
        <v>0</v>
      </c>
      <c r="AC16" s="11">
        <f t="shared" si="28"/>
        <v>0</v>
      </c>
      <c r="AD16" s="81">
        <f t="shared" si="29"/>
        <v>0</v>
      </c>
      <c r="AE16" s="11">
        <f t="shared" si="13"/>
        <v>0</v>
      </c>
      <c r="AF16" s="11">
        <f t="shared" si="14"/>
        <v>0</v>
      </c>
      <c r="AG16" s="11">
        <f t="shared" si="21"/>
        <v>0</v>
      </c>
      <c r="AH16" s="81">
        <f t="shared" si="15"/>
        <v>0</v>
      </c>
      <c r="AI16" s="81">
        <f t="shared" si="16"/>
        <v>0</v>
      </c>
      <c r="AJ16" s="82">
        <f t="shared" si="30"/>
        <v>0</v>
      </c>
      <c r="AK16" s="118">
        <f t="shared" si="22"/>
        <v>0</v>
      </c>
      <c r="AL16" s="118">
        <f t="shared" si="22"/>
        <v>0</v>
      </c>
      <c r="AM16" s="120">
        <f>AK16*InputData!Y16</f>
        <v>0</v>
      </c>
      <c r="AN16" s="123">
        <f>AJ16*LifeTable!G16*InputData!Z16*EXP(-InputData!$BT$5*(B16-InputData!$B$1))</f>
        <v>0</v>
      </c>
      <c r="AO16" s="1026">
        <f>C16*(1-Q16)*LifeTable!G16</f>
        <v>0</v>
      </c>
      <c r="AP16" s="1027">
        <f>R16*LifeTable!G16</f>
        <v>0</v>
      </c>
      <c r="AQ16" s="1026">
        <f>T16*(1-AH16)*LifeTable!P16</f>
        <v>0</v>
      </c>
      <c r="AR16" s="708">
        <f>AI16*LifeTable!P16</f>
        <v>0</v>
      </c>
      <c r="AS16" s="1028">
        <f>(AQ16-AO16)*EXP(-InputData!$BT$6*(B16-InputData!$B$1))</f>
        <v>0</v>
      </c>
      <c r="AT16" s="58">
        <f>(AR16-AP16)*EXP(-InputData!$BT$6*(B16-InputData!$B$1))</f>
        <v>0</v>
      </c>
      <c r="AU16">
        <v>11</v>
      </c>
    </row>
    <row r="17" spans="1:47">
      <c r="A17" t="s">
        <v>13</v>
      </c>
      <c r="B17">
        <f t="shared" si="23"/>
        <v>109</v>
      </c>
      <c r="C17" s="80">
        <f>InputData!W17*InputData!CB17</f>
        <v>0</v>
      </c>
      <c r="D17" s="81">
        <v>0</v>
      </c>
      <c r="E17" s="13">
        <f>InputData!X17*InputData!CG17</f>
        <v>0</v>
      </c>
      <c r="F17" s="90">
        <v>0</v>
      </c>
      <c r="G17" s="82">
        <f t="shared" si="0"/>
        <v>0</v>
      </c>
      <c r="H17" s="81">
        <f t="shared" si="17"/>
        <v>0</v>
      </c>
      <c r="I17" s="81">
        <f t="shared" si="1"/>
        <v>1</v>
      </c>
      <c r="J17" s="81">
        <f t="shared" si="2"/>
        <v>1</v>
      </c>
      <c r="K17" s="82">
        <f t="shared" si="24"/>
        <v>0</v>
      </c>
      <c r="L17" s="11">
        <f t="shared" si="25"/>
        <v>0</v>
      </c>
      <c r="M17" s="81">
        <f t="shared" si="26"/>
        <v>0</v>
      </c>
      <c r="N17" s="11">
        <f t="shared" si="3"/>
        <v>0</v>
      </c>
      <c r="O17" s="11">
        <f t="shared" si="4"/>
        <v>0</v>
      </c>
      <c r="P17" s="11">
        <f t="shared" si="18"/>
        <v>0</v>
      </c>
      <c r="Q17" s="81">
        <f t="shared" si="5"/>
        <v>0</v>
      </c>
      <c r="R17" s="90">
        <f t="shared" si="6"/>
        <v>0</v>
      </c>
      <c r="S17" s="499">
        <f>(Exposure!BK18-1)*InputData!CH17+1</f>
        <v>1</v>
      </c>
      <c r="T17" s="89">
        <f t="shared" si="19"/>
        <v>0</v>
      </c>
      <c r="U17" s="10">
        <f t="shared" si="7"/>
        <v>0</v>
      </c>
      <c r="V17" s="10">
        <f t="shared" si="8"/>
        <v>0</v>
      </c>
      <c r="W17" s="91">
        <f t="shared" si="9"/>
        <v>0</v>
      </c>
      <c r="X17" s="81">
        <f t="shared" si="10"/>
        <v>0</v>
      </c>
      <c r="Y17" s="81">
        <f t="shared" si="20"/>
        <v>0</v>
      </c>
      <c r="Z17" s="81">
        <f t="shared" si="11"/>
        <v>1</v>
      </c>
      <c r="AA17" s="81">
        <f t="shared" si="12"/>
        <v>1</v>
      </c>
      <c r="AB17" s="82">
        <f t="shared" si="27"/>
        <v>0</v>
      </c>
      <c r="AC17" s="11">
        <f t="shared" si="28"/>
        <v>0</v>
      </c>
      <c r="AD17" s="81">
        <f t="shared" si="29"/>
        <v>0</v>
      </c>
      <c r="AE17" s="11">
        <f t="shared" si="13"/>
        <v>0</v>
      </c>
      <c r="AF17" s="11">
        <f t="shared" si="14"/>
        <v>0</v>
      </c>
      <c r="AG17" s="11">
        <f t="shared" si="21"/>
        <v>0</v>
      </c>
      <c r="AH17" s="81">
        <f t="shared" si="15"/>
        <v>0</v>
      </c>
      <c r="AI17" s="81">
        <f t="shared" si="16"/>
        <v>0</v>
      </c>
      <c r="AJ17" s="82">
        <f t="shared" si="30"/>
        <v>0</v>
      </c>
      <c r="AK17" s="118">
        <f t="shared" si="22"/>
        <v>0</v>
      </c>
      <c r="AL17" s="118">
        <f t="shared" si="22"/>
        <v>0</v>
      </c>
      <c r="AM17" s="120">
        <f>AK17*InputData!Y17</f>
        <v>0</v>
      </c>
      <c r="AN17" s="123">
        <f>AJ17*LifeTable!G17*InputData!Z17*EXP(-InputData!$BT$5*(B17-InputData!$B$1))</f>
        <v>0</v>
      </c>
      <c r="AO17" s="1026">
        <f>C17*(1-Q17)*LifeTable!G17</f>
        <v>0</v>
      </c>
      <c r="AP17" s="1027">
        <f>R17*LifeTable!G17</f>
        <v>0</v>
      </c>
      <c r="AQ17" s="1026">
        <f>T17*(1-AH17)*LifeTable!P17</f>
        <v>0</v>
      </c>
      <c r="AR17" s="708">
        <f>AI17*LifeTable!P17</f>
        <v>0</v>
      </c>
      <c r="AS17" s="1028">
        <f>(AQ17-AO17)*EXP(-InputData!$BT$6*(B17-InputData!$B$1))</f>
        <v>0</v>
      </c>
      <c r="AT17" s="58">
        <f>(AR17-AP17)*EXP(-InputData!$BT$6*(B17-InputData!$B$1))</f>
        <v>0</v>
      </c>
      <c r="AU17">
        <v>12</v>
      </c>
    </row>
    <row r="18" spans="1:47">
      <c r="A18" t="s">
        <v>13</v>
      </c>
      <c r="B18">
        <f t="shared" si="23"/>
        <v>110</v>
      </c>
      <c r="C18" s="80">
        <f>InputData!W18*InputData!CB18</f>
        <v>0</v>
      </c>
      <c r="D18" s="81">
        <v>0</v>
      </c>
      <c r="E18" s="13">
        <f>InputData!X18*InputData!CG18</f>
        <v>0</v>
      </c>
      <c r="F18" s="90">
        <v>0</v>
      </c>
      <c r="G18" s="82">
        <f t="shared" si="0"/>
        <v>0</v>
      </c>
      <c r="H18" s="81">
        <f t="shared" si="17"/>
        <v>0</v>
      </c>
      <c r="I18" s="81">
        <f t="shared" si="1"/>
        <v>1</v>
      </c>
      <c r="J18" s="81">
        <f t="shared" si="2"/>
        <v>1</v>
      </c>
      <c r="K18" s="82">
        <f t="shared" si="24"/>
        <v>0</v>
      </c>
      <c r="L18" s="11">
        <f t="shared" si="25"/>
        <v>0</v>
      </c>
      <c r="M18" s="81">
        <f t="shared" si="26"/>
        <v>0</v>
      </c>
      <c r="N18" s="11">
        <f t="shared" si="3"/>
        <v>0</v>
      </c>
      <c r="O18" s="11">
        <f t="shared" si="4"/>
        <v>0</v>
      </c>
      <c r="P18" s="11">
        <f t="shared" si="18"/>
        <v>0</v>
      </c>
      <c r="Q18" s="81">
        <f t="shared" si="5"/>
        <v>0</v>
      </c>
      <c r="R18" s="90">
        <f t="shared" si="6"/>
        <v>0</v>
      </c>
      <c r="S18" s="499">
        <f>(Exposure!BK19-1)*InputData!CH18+1</f>
        <v>1</v>
      </c>
      <c r="T18" s="89">
        <f t="shared" si="19"/>
        <v>0</v>
      </c>
      <c r="U18" s="10">
        <f t="shared" si="7"/>
        <v>0</v>
      </c>
      <c r="V18" s="10">
        <f t="shared" si="8"/>
        <v>0</v>
      </c>
      <c r="W18" s="91">
        <f t="shared" si="9"/>
        <v>0</v>
      </c>
      <c r="X18" s="81">
        <f t="shared" si="10"/>
        <v>0</v>
      </c>
      <c r="Y18" s="81">
        <f t="shared" si="20"/>
        <v>0</v>
      </c>
      <c r="Z18" s="81">
        <f t="shared" si="11"/>
        <v>1</v>
      </c>
      <c r="AA18" s="81">
        <f t="shared" si="12"/>
        <v>1</v>
      </c>
      <c r="AB18" s="82">
        <f t="shared" si="27"/>
        <v>0</v>
      </c>
      <c r="AC18" s="11">
        <f t="shared" si="28"/>
        <v>0</v>
      </c>
      <c r="AD18" s="81">
        <f t="shared" si="29"/>
        <v>0</v>
      </c>
      <c r="AE18" s="11">
        <f t="shared" si="13"/>
        <v>0</v>
      </c>
      <c r="AF18" s="11">
        <f t="shared" si="14"/>
        <v>0</v>
      </c>
      <c r="AG18" s="11">
        <f t="shared" si="21"/>
        <v>0</v>
      </c>
      <c r="AH18" s="81">
        <f t="shared" si="15"/>
        <v>0</v>
      </c>
      <c r="AI18" s="81">
        <f t="shared" si="16"/>
        <v>0</v>
      </c>
      <c r="AJ18" s="82">
        <f t="shared" si="30"/>
        <v>0</v>
      </c>
      <c r="AK18" s="118">
        <f t="shared" si="22"/>
        <v>0</v>
      </c>
      <c r="AL18" s="118">
        <f t="shared" si="22"/>
        <v>0</v>
      </c>
      <c r="AM18" s="120">
        <f>AK18*InputData!Y18</f>
        <v>0</v>
      </c>
      <c r="AN18" s="123">
        <f>AJ18*LifeTable!G18*InputData!Z18*EXP(-InputData!$BT$5*(B18-InputData!$B$1))</f>
        <v>0</v>
      </c>
      <c r="AO18" s="1026">
        <f>C18*(1-Q18)*LifeTable!G18</f>
        <v>0</v>
      </c>
      <c r="AP18" s="1027">
        <f>R18*LifeTable!G18</f>
        <v>0</v>
      </c>
      <c r="AQ18" s="1026">
        <f>T18*(1-AH18)*LifeTable!P18</f>
        <v>0</v>
      </c>
      <c r="AR18" s="708">
        <f>AI18*LifeTable!P18</f>
        <v>0</v>
      </c>
      <c r="AS18" s="1028">
        <f>(AQ18-AO18)*EXP(-InputData!$BT$6*(B18-InputData!$B$1))</f>
        <v>0</v>
      </c>
      <c r="AT18" s="58">
        <f>(AR18-AP18)*EXP(-InputData!$BT$6*(B18-InputData!$B$1))</f>
        <v>0</v>
      </c>
      <c r="AU18">
        <v>13</v>
      </c>
    </row>
    <row r="19" spans="1:47">
      <c r="A19" t="s">
        <v>13</v>
      </c>
      <c r="B19">
        <f t="shared" si="23"/>
        <v>111</v>
      </c>
      <c r="C19" s="80">
        <f>InputData!W19*InputData!CB19</f>
        <v>0</v>
      </c>
      <c r="D19" s="81">
        <v>0</v>
      </c>
      <c r="E19" s="13">
        <f>InputData!X19*InputData!CG19</f>
        <v>0</v>
      </c>
      <c r="F19" s="90">
        <v>0</v>
      </c>
      <c r="G19" s="82">
        <f t="shared" si="0"/>
        <v>0</v>
      </c>
      <c r="H19" s="81">
        <f t="shared" si="17"/>
        <v>0</v>
      </c>
      <c r="I19" s="81">
        <f t="shared" si="1"/>
        <v>1</v>
      </c>
      <c r="J19" s="81">
        <f t="shared" si="2"/>
        <v>1</v>
      </c>
      <c r="K19" s="82">
        <f t="shared" si="24"/>
        <v>0</v>
      </c>
      <c r="L19" s="11">
        <f t="shared" si="25"/>
        <v>0</v>
      </c>
      <c r="M19" s="81">
        <f t="shared" si="26"/>
        <v>0</v>
      </c>
      <c r="N19" s="11">
        <f t="shared" si="3"/>
        <v>0</v>
      </c>
      <c r="O19" s="11">
        <f t="shared" si="4"/>
        <v>0</v>
      </c>
      <c r="P19" s="11">
        <f t="shared" si="18"/>
        <v>0</v>
      </c>
      <c r="Q19" s="81">
        <f t="shared" si="5"/>
        <v>0</v>
      </c>
      <c r="R19" s="90">
        <f t="shared" si="6"/>
        <v>0</v>
      </c>
      <c r="S19" s="499">
        <f>(Exposure!BK20-1)*InputData!CH19+1</f>
        <v>1</v>
      </c>
      <c r="T19" s="89">
        <f t="shared" si="19"/>
        <v>0</v>
      </c>
      <c r="U19" s="10">
        <f t="shared" si="7"/>
        <v>0</v>
      </c>
      <c r="V19" s="10">
        <f t="shared" si="8"/>
        <v>0</v>
      </c>
      <c r="W19" s="91">
        <f t="shared" si="9"/>
        <v>0</v>
      </c>
      <c r="X19" s="81">
        <f t="shared" si="10"/>
        <v>0</v>
      </c>
      <c r="Y19" s="81">
        <f t="shared" si="20"/>
        <v>0</v>
      </c>
      <c r="Z19" s="81">
        <f t="shared" si="11"/>
        <v>1</v>
      </c>
      <c r="AA19" s="81">
        <f t="shared" si="12"/>
        <v>1</v>
      </c>
      <c r="AB19" s="82">
        <f t="shared" si="27"/>
        <v>0</v>
      </c>
      <c r="AC19" s="11">
        <f t="shared" si="28"/>
        <v>0</v>
      </c>
      <c r="AD19" s="81">
        <f t="shared" si="29"/>
        <v>0</v>
      </c>
      <c r="AE19" s="11">
        <f t="shared" si="13"/>
        <v>0</v>
      </c>
      <c r="AF19" s="11">
        <f t="shared" si="14"/>
        <v>0</v>
      </c>
      <c r="AG19" s="11">
        <f t="shared" si="21"/>
        <v>0</v>
      </c>
      <c r="AH19" s="81">
        <f t="shared" si="15"/>
        <v>0</v>
      </c>
      <c r="AI19" s="81">
        <f t="shared" si="16"/>
        <v>0</v>
      </c>
      <c r="AJ19" s="82">
        <f t="shared" si="30"/>
        <v>0</v>
      </c>
      <c r="AK19" s="118">
        <f t="shared" si="22"/>
        <v>0</v>
      </c>
      <c r="AL19" s="118">
        <f t="shared" si="22"/>
        <v>0</v>
      </c>
      <c r="AM19" s="120">
        <f>AK19*InputData!Y19</f>
        <v>0</v>
      </c>
      <c r="AN19" s="123">
        <f>AJ19*LifeTable!G19*InputData!Z19*EXP(-InputData!$BT$5*(B19-InputData!$B$1))</f>
        <v>0</v>
      </c>
      <c r="AO19" s="1026">
        <f>C19*(1-Q19)*LifeTable!G19</f>
        <v>0</v>
      </c>
      <c r="AP19" s="1027">
        <f>R19*LifeTable!G19</f>
        <v>0</v>
      </c>
      <c r="AQ19" s="1026">
        <f>T19*(1-AH19)*LifeTable!P19</f>
        <v>0</v>
      </c>
      <c r="AR19" s="708">
        <f>AI19*LifeTable!P19</f>
        <v>0</v>
      </c>
      <c r="AS19" s="1028">
        <f>(AQ19-AO19)*EXP(-InputData!$BT$6*(B19-InputData!$B$1))</f>
        <v>0</v>
      </c>
      <c r="AT19" s="58">
        <f>(AR19-AP19)*EXP(-InputData!$BT$6*(B19-InputData!$B$1))</f>
        <v>0</v>
      </c>
      <c r="AU19">
        <v>14</v>
      </c>
    </row>
    <row r="20" spans="1:47">
      <c r="A20" t="s">
        <v>13</v>
      </c>
      <c r="B20">
        <f t="shared" si="23"/>
        <v>112</v>
      </c>
      <c r="C20" s="80">
        <f>InputData!W20*InputData!CB20</f>
        <v>0</v>
      </c>
      <c r="D20" s="81">
        <v>0</v>
      </c>
      <c r="E20" s="13">
        <f>InputData!X20*InputData!CG20</f>
        <v>0</v>
      </c>
      <c r="F20" s="90">
        <v>0</v>
      </c>
      <c r="G20" s="82">
        <f t="shared" si="0"/>
        <v>0</v>
      </c>
      <c r="H20" s="81">
        <f t="shared" si="17"/>
        <v>0</v>
      </c>
      <c r="I20" s="81">
        <f t="shared" si="1"/>
        <v>1</v>
      </c>
      <c r="J20" s="81">
        <f t="shared" si="2"/>
        <v>1</v>
      </c>
      <c r="K20" s="82">
        <f t="shared" si="24"/>
        <v>0</v>
      </c>
      <c r="L20" s="11">
        <f t="shared" si="25"/>
        <v>0</v>
      </c>
      <c r="M20" s="81">
        <f t="shared" si="26"/>
        <v>0</v>
      </c>
      <c r="N20" s="11">
        <f t="shared" si="3"/>
        <v>0</v>
      </c>
      <c r="O20" s="11">
        <f t="shared" si="4"/>
        <v>0</v>
      </c>
      <c r="P20" s="11">
        <f t="shared" si="18"/>
        <v>0</v>
      </c>
      <c r="Q20" s="81">
        <f t="shared" si="5"/>
        <v>0</v>
      </c>
      <c r="R20" s="90">
        <f t="shared" si="6"/>
        <v>0</v>
      </c>
      <c r="S20" s="499">
        <f>(Exposure!BK21-1)*InputData!CH20+1</f>
        <v>1</v>
      </c>
      <c r="T20" s="89">
        <f t="shared" si="19"/>
        <v>0</v>
      </c>
      <c r="U20" s="10">
        <f t="shared" si="7"/>
        <v>0</v>
      </c>
      <c r="V20" s="10">
        <f t="shared" si="8"/>
        <v>0</v>
      </c>
      <c r="W20" s="91">
        <f t="shared" si="9"/>
        <v>0</v>
      </c>
      <c r="X20" s="81">
        <f t="shared" si="10"/>
        <v>0</v>
      </c>
      <c r="Y20" s="81">
        <f t="shared" si="20"/>
        <v>0</v>
      </c>
      <c r="Z20" s="81">
        <f t="shared" si="11"/>
        <v>1</v>
      </c>
      <c r="AA20" s="81">
        <f t="shared" si="12"/>
        <v>1</v>
      </c>
      <c r="AB20" s="82">
        <f t="shared" si="27"/>
        <v>0</v>
      </c>
      <c r="AC20" s="11">
        <f t="shared" si="28"/>
        <v>0</v>
      </c>
      <c r="AD20" s="81">
        <f t="shared" si="29"/>
        <v>0</v>
      </c>
      <c r="AE20" s="11">
        <f t="shared" si="13"/>
        <v>0</v>
      </c>
      <c r="AF20" s="11">
        <f t="shared" si="14"/>
        <v>0</v>
      </c>
      <c r="AG20" s="11">
        <f t="shared" si="21"/>
        <v>0</v>
      </c>
      <c r="AH20" s="81">
        <f t="shared" si="15"/>
        <v>0</v>
      </c>
      <c r="AI20" s="81">
        <f t="shared" si="16"/>
        <v>0</v>
      </c>
      <c r="AJ20" s="82">
        <f t="shared" si="30"/>
        <v>0</v>
      </c>
      <c r="AK20" s="118">
        <f t="shared" si="22"/>
        <v>0</v>
      </c>
      <c r="AL20" s="118">
        <f t="shared" si="22"/>
        <v>0</v>
      </c>
      <c r="AM20" s="120">
        <f>AK20*InputData!Y20</f>
        <v>0</v>
      </c>
      <c r="AN20" s="123">
        <f>AJ20*LifeTable!G20*InputData!Z20*EXP(-InputData!$BT$5*(B20-InputData!$B$1))</f>
        <v>0</v>
      </c>
      <c r="AO20" s="1026">
        <f>C20*(1-Q20)*LifeTable!G20</f>
        <v>0</v>
      </c>
      <c r="AP20" s="1027">
        <f>R20*LifeTable!G20</f>
        <v>0</v>
      </c>
      <c r="AQ20" s="1026">
        <f>T20*(1-AH20)*LifeTable!P20</f>
        <v>0</v>
      </c>
      <c r="AR20" s="708">
        <f>AI20*LifeTable!P20</f>
        <v>0</v>
      </c>
      <c r="AS20" s="1028">
        <f>(AQ20-AO20)*EXP(-InputData!$BT$6*(B20-InputData!$B$1))</f>
        <v>0</v>
      </c>
      <c r="AT20" s="58">
        <f>(AR20-AP20)*EXP(-InputData!$BT$6*(B20-InputData!$B$1))</f>
        <v>0</v>
      </c>
      <c r="AU20">
        <v>15</v>
      </c>
    </row>
    <row r="21" spans="1:47">
      <c r="A21" t="s">
        <v>13</v>
      </c>
      <c r="B21">
        <f t="shared" si="23"/>
        <v>113</v>
      </c>
      <c r="C21" s="80">
        <f>InputData!W21*InputData!CB21</f>
        <v>0</v>
      </c>
      <c r="D21" s="81">
        <v>0</v>
      </c>
      <c r="E21" s="13">
        <f>InputData!X21*InputData!CG21</f>
        <v>0</v>
      </c>
      <c r="F21" s="90">
        <v>0</v>
      </c>
      <c r="G21" s="82">
        <f t="shared" si="0"/>
        <v>0</v>
      </c>
      <c r="H21" s="81">
        <f t="shared" si="17"/>
        <v>0</v>
      </c>
      <c r="I21" s="81">
        <f t="shared" si="1"/>
        <v>1</v>
      </c>
      <c r="J21" s="81">
        <f t="shared" si="2"/>
        <v>1</v>
      </c>
      <c r="K21" s="82">
        <f t="shared" si="24"/>
        <v>0</v>
      </c>
      <c r="L21" s="11">
        <f t="shared" si="25"/>
        <v>0</v>
      </c>
      <c r="M21" s="81">
        <f t="shared" si="26"/>
        <v>0</v>
      </c>
      <c r="N21" s="11">
        <f t="shared" si="3"/>
        <v>0</v>
      </c>
      <c r="O21" s="11">
        <f t="shared" si="4"/>
        <v>0</v>
      </c>
      <c r="P21" s="11">
        <f t="shared" si="18"/>
        <v>0</v>
      </c>
      <c r="Q21" s="81">
        <f t="shared" si="5"/>
        <v>0</v>
      </c>
      <c r="R21" s="90">
        <f t="shared" si="6"/>
        <v>0</v>
      </c>
      <c r="S21" s="499">
        <f>(Exposure!BK22-1)*InputData!CH21+1</f>
        <v>1</v>
      </c>
      <c r="T21" s="89">
        <f t="shared" si="19"/>
        <v>0</v>
      </c>
      <c r="U21" s="10">
        <f t="shared" si="7"/>
        <v>0</v>
      </c>
      <c r="V21" s="10">
        <f t="shared" si="8"/>
        <v>0</v>
      </c>
      <c r="W21" s="91">
        <f t="shared" si="9"/>
        <v>0</v>
      </c>
      <c r="X21" s="81">
        <f t="shared" si="10"/>
        <v>0</v>
      </c>
      <c r="Y21" s="81">
        <f t="shared" si="20"/>
        <v>0</v>
      </c>
      <c r="Z21" s="81">
        <f t="shared" si="11"/>
        <v>1</v>
      </c>
      <c r="AA21" s="81">
        <f t="shared" si="12"/>
        <v>1</v>
      </c>
      <c r="AB21" s="82">
        <f t="shared" si="27"/>
        <v>0</v>
      </c>
      <c r="AC21" s="11">
        <f t="shared" si="28"/>
        <v>0</v>
      </c>
      <c r="AD21" s="81">
        <f t="shared" si="29"/>
        <v>0</v>
      </c>
      <c r="AE21" s="11">
        <f t="shared" si="13"/>
        <v>0</v>
      </c>
      <c r="AF21" s="11">
        <f t="shared" si="14"/>
        <v>0</v>
      </c>
      <c r="AG21" s="11">
        <f t="shared" si="21"/>
        <v>0</v>
      </c>
      <c r="AH21" s="81">
        <f t="shared" si="15"/>
        <v>0</v>
      </c>
      <c r="AI21" s="81">
        <f t="shared" si="16"/>
        <v>0</v>
      </c>
      <c r="AJ21" s="82">
        <f t="shared" si="30"/>
        <v>0</v>
      </c>
      <c r="AK21" s="118">
        <f t="shared" si="22"/>
        <v>0</v>
      </c>
      <c r="AL21" s="118">
        <f t="shared" si="22"/>
        <v>0</v>
      </c>
      <c r="AM21" s="120">
        <f>AK21*InputData!Y21</f>
        <v>0</v>
      </c>
      <c r="AN21" s="123">
        <f>AJ21*LifeTable!G21*InputData!Z21*EXP(-InputData!$BT$5*(B21-InputData!$B$1))</f>
        <v>0</v>
      </c>
      <c r="AO21" s="1026">
        <f>C21*(1-Q21)*LifeTable!G21</f>
        <v>0</v>
      </c>
      <c r="AP21" s="1027">
        <f>R21*LifeTable!G21</f>
        <v>0</v>
      </c>
      <c r="AQ21" s="1026">
        <f>T21*(1-AH21)*LifeTable!P21</f>
        <v>0</v>
      </c>
      <c r="AR21" s="708">
        <f>AI21*LifeTable!P21</f>
        <v>0</v>
      </c>
      <c r="AS21" s="1028">
        <f>(AQ21-AO21)*EXP(-InputData!$BT$6*(B21-InputData!$B$1))</f>
        <v>0</v>
      </c>
      <c r="AT21" s="58">
        <f>(AR21-AP21)*EXP(-InputData!$BT$6*(B21-InputData!$B$1))</f>
        <v>0</v>
      </c>
      <c r="AU21">
        <v>16</v>
      </c>
    </row>
    <row r="22" spans="1:47">
      <c r="A22" t="s">
        <v>13</v>
      </c>
      <c r="B22">
        <f t="shared" si="23"/>
        <v>114</v>
      </c>
      <c r="C22" s="80">
        <f>InputData!W22*InputData!CB22</f>
        <v>0</v>
      </c>
      <c r="D22" s="81">
        <v>0</v>
      </c>
      <c r="E22" s="13">
        <f>InputData!X22*InputData!CG22</f>
        <v>0</v>
      </c>
      <c r="F22" s="90">
        <v>0</v>
      </c>
      <c r="G22" s="82">
        <f t="shared" si="0"/>
        <v>0</v>
      </c>
      <c r="H22" s="81">
        <f t="shared" si="17"/>
        <v>0</v>
      </c>
      <c r="I22" s="81">
        <f t="shared" si="1"/>
        <v>1</v>
      </c>
      <c r="J22" s="81">
        <f t="shared" si="2"/>
        <v>1</v>
      </c>
      <c r="K22" s="82">
        <f t="shared" si="24"/>
        <v>0</v>
      </c>
      <c r="L22" s="11">
        <f t="shared" si="25"/>
        <v>0</v>
      </c>
      <c r="M22" s="81">
        <f t="shared" si="26"/>
        <v>0</v>
      </c>
      <c r="N22" s="11">
        <f t="shared" si="3"/>
        <v>0</v>
      </c>
      <c r="O22" s="11">
        <f t="shared" si="4"/>
        <v>0</v>
      </c>
      <c r="P22" s="11">
        <f t="shared" si="18"/>
        <v>0</v>
      </c>
      <c r="Q22" s="81">
        <f t="shared" si="5"/>
        <v>0</v>
      </c>
      <c r="R22" s="90">
        <f t="shared" si="6"/>
        <v>0</v>
      </c>
      <c r="S22" s="499">
        <f>(Exposure!BK23-1)*InputData!CH22+1</f>
        <v>1</v>
      </c>
      <c r="T22" s="89">
        <f t="shared" si="19"/>
        <v>0</v>
      </c>
      <c r="U22" s="10">
        <f t="shared" si="7"/>
        <v>0</v>
      </c>
      <c r="V22" s="10">
        <f t="shared" si="8"/>
        <v>0</v>
      </c>
      <c r="W22" s="91">
        <f t="shared" si="9"/>
        <v>0</v>
      </c>
      <c r="X22" s="81">
        <f t="shared" si="10"/>
        <v>0</v>
      </c>
      <c r="Y22" s="81">
        <f t="shared" si="20"/>
        <v>0</v>
      </c>
      <c r="Z22" s="81">
        <f t="shared" si="11"/>
        <v>1</v>
      </c>
      <c r="AA22" s="81">
        <f t="shared" si="12"/>
        <v>1</v>
      </c>
      <c r="AB22" s="82">
        <f t="shared" si="27"/>
        <v>0</v>
      </c>
      <c r="AC22" s="11">
        <f t="shared" si="28"/>
        <v>0</v>
      </c>
      <c r="AD22" s="81">
        <f t="shared" si="29"/>
        <v>0</v>
      </c>
      <c r="AE22" s="11">
        <f t="shared" si="13"/>
        <v>0</v>
      </c>
      <c r="AF22" s="11">
        <f t="shared" si="14"/>
        <v>0</v>
      </c>
      <c r="AG22" s="11">
        <f t="shared" si="21"/>
        <v>0</v>
      </c>
      <c r="AH22" s="81">
        <f t="shared" si="15"/>
        <v>0</v>
      </c>
      <c r="AI22" s="81">
        <f t="shared" si="16"/>
        <v>0</v>
      </c>
      <c r="AJ22" s="82">
        <f t="shared" si="30"/>
        <v>0</v>
      </c>
      <c r="AK22" s="118">
        <f t="shared" si="22"/>
        <v>0</v>
      </c>
      <c r="AL22" s="118">
        <f t="shared" si="22"/>
        <v>0</v>
      </c>
      <c r="AM22" s="120">
        <f>AK22*InputData!Y22</f>
        <v>0</v>
      </c>
      <c r="AN22" s="123">
        <f>AJ22*LifeTable!G22*InputData!Z22*EXP(-InputData!$BT$5*(B22-InputData!$B$1))</f>
        <v>0</v>
      </c>
      <c r="AO22" s="1026">
        <f>C22*(1-Q22)*LifeTable!G22</f>
        <v>0</v>
      </c>
      <c r="AP22" s="1027">
        <f>R22*LifeTable!G22</f>
        <v>0</v>
      </c>
      <c r="AQ22" s="1026">
        <f>T22*(1-AH22)*LifeTable!P22</f>
        <v>0</v>
      </c>
      <c r="AR22" s="708">
        <f>AI22*LifeTable!P22</f>
        <v>0</v>
      </c>
      <c r="AS22" s="1028">
        <f>(AQ22-AO22)*EXP(-InputData!$BT$6*(B22-InputData!$B$1))</f>
        <v>0</v>
      </c>
      <c r="AT22" s="58">
        <f>(AR22-AP22)*EXP(-InputData!$BT$6*(B22-InputData!$B$1))</f>
        <v>0</v>
      </c>
      <c r="AU22">
        <v>17</v>
      </c>
    </row>
    <row r="23" spans="1:47">
      <c r="A23" t="s">
        <v>13</v>
      </c>
      <c r="B23">
        <f t="shared" si="23"/>
        <v>115</v>
      </c>
      <c r="C23" s="80">
        <f>InputData!W23*InputData!CB23</f>
        <v>0</v>
      </c>
      <c r="D23" s="81">
        <v>0</v>
      </c>
      <c r="E23" s="13">
        <f>InputData!X23*InputData!CG23</f>
        <v>0</v>
      </c>
      <c r="F23" s="90">
        <v>0</v>
      </c>
      <c r="G23" s="82">
        <f t="shared" si="0"/>
        <v>0</v>
      </c>
      <c r="H23" s="81">
        <f t="shared" si="17"/>
        <v>0</v>
      </c>
      <c r="I23" s="81">
        <f t="shared" si="1"/>
        <v>1</v>
      </c>
      <c r="J23" s="81">
        <f t="shared" si="2"/>
        <v>1</v>
      </c>
      <c r="K23" s="82">
        <f t="shared" si="24"/>
        <v>0</v>
      </c>
      <c r="L23" s="11">
        <f t="shared" si="25"/>
        <v>0</v>
      </c>
      <c r="M23" s="81">
        <f t="shared" si="26"/>
        <v>0</v>
      </c>
      <c r="N23" s="11">
        <f t="shared" si="3"/>
        <v>0</v>
      </c>
      <c r="O23" s="11">
        <f t="shared" si="4"/>
        <v>0</v>
      </c>
      <c r="P23" s="11">
        <f t="shared" si="18"/>
        <v>0</v>
      </c>
      <c r="Q23" s="81">
        <f t="shared" si="5"/>
        <v>0</v>
      </c>
      <c r="R23" s="90">
        <f t="shared" si="6"/>
        <v>0</v>
      </c>
      <c r="S23" s="499">
        <f>(Exposure!BK24-1)*InputData!CH23+1</f>
        <v>1</v>
      </c>
      <c r="T23" s="89">
        <f t="shared" si="19"/>
        <v>0</v>
      </c>
      <c r="U23" s="10">
        <f t="shared" si="7"/>
        <v>0</v>
      </c>
      <c r="V23" s="10">
        <f t="shared" si="8"/>
        <v>0</v>
      </c>
      <c r="W23" s="91">
        <f t="shared" si="9"/>
        <v>0</v>
      </c>
      <c r="X23" s="81">
        <f t="shared" si="10"/>
        <v>0</v>
      </c>
      <c r="Y23" s="81">
        <f t="shared" si="20"/>
        <v>0</v>
      </c>
      <c r="Z23" s="81">
        <f t="shared" si="11"/>
        <v>1</v>
      </c>
      <c r="AA23" s="81">
        <f t="shared" si="12"/>
        <v>1</v>
      </c>
      <c r="AB23" s="82">
        <f t="shared" si="27"/>
        <v>0</v>
      </c>
      <c r="AC23" s="11">
        <f t="shared" si="28"/>
        <v>0</v>
      </c>
      <c r="AD23" s="81">
        <f t="shared" si="29"/>
        <v>0</v>
      </c>
      <c r="AE23" s="11">
        <f t="shared" si="13"/>
        <v>0</v>
      </c>
      <c r="AF23" s="11">
        <f t="shared" si="14"/>
        <v>0</v>
      </c>
      <c r="AG23" s="11">
        <f t="shared" si="21"/>
        <v>0</v>
      </c>
      <c r="AH23" s="81">
        <f t="shared" si="15"/>
        <v>0</v>
      </c>
      <c r="AI23" s="81">
        <f t="shared" si="16"/>
        <v>0</v>
      </c>
      <c r="AJ23" s="82">
        <f t="shared" si="30"/>
        <v>0</v>
      </c>
      <c r="AK23" s="118">
        <f t="shared" si="22"/>
        <v>0</v>
      </c>
      <c r="AL23" s="118">
        <f t="shared" si="22"/>
        <v>0</v>
      </c>
      <c r="AM23" s="120">
        <f>AK23*InputData!Y23</f>
        <v>0</v>
      </c>
      <c r="AN23" s="123">
        <f>AJ23*LifeTable!G23*InputData!Z23*EXP(-InputData!$BT$5*(B23-InputData!$B$1))</f>
        <v>0</v>
      </c>
      <c r="AO23" s="1026">
        <f>C23*(1-Q23)*LifeTable!G23</f>
        <v>0</v>
      </c>
      <c r="AP23" s="1027">
        <f>R23*LifeTable!G23</f>
        <v>0</v>
      </c>
      <c r="AQ23" s="1026">
        <f>T23*(1-AH23)*LifeTable!P23</f>
        <v>0</v>
      </c>
      <c r="AR23" s="708">
        <f>AI23*LifeTable!P23</f>
        <v>0</v>
      </c>
      <c r="AS23" s="1028">
        <f>(AQ23-AO23)*EXP(-InputData!$BT$6*(B23-InputData!$B$1))</f>
        <v>0</v>
      </c>
      <c r="AT23" s="58">
        <f>(AR23-AP23)*EXP(-InputData!$BT$6*(B23-InputData!$B$1))</f>
        <v>0</v>
      </c>
      <c r="AU23">
        <v>18</v>
      </c>
    </row>
    <row r="24" spans="1:47">
      <c r="A24" t="s">
        <v>13</v>
      </c>
      <c r="B24">
        <f t="shared" si="23"/>
        <v>116</v>
      </c>
      <c r="C24" s="80">
        <f>InputData!W24*InputData!CB24</f>
        <v>0</v>
      </c>
      <c r="D24" s="81">
        <v>0</v>
      </c>
      <c r="E24" s="13">
        <f>InputData!X24*InputData!CG24</f>
        <v>0</v>
      </c>
      <c r="F24" s="90">
        <v>0</v>
      </c>
      <c r="G24" s="82">
        <f t="shared" si="0"/>
        <v>0</v>
      </c>
      <c r="H24" s="81">
        <f t="shared" si="17"/>
        <v>0</v>
      </c>
      <c r="I24" s="81">
        <f t="shared" si="1"/>
        <v>1</v>
      </c>
      <c r="J24" s="81">
        <f t="shared" si="2"/>
        <v>1</v>
      </c>
      <c r="K24" s="82">
        <f t="shared" si="24"/>
        <v>0</v>
      </c>
      <c r="L24" s="11">
        <f t="shared" si="25"/>
        <v>0</v>
      </c>
      <c r="M24" s="81">
        <f t="shared" si="26"/>
        <v>0</v>
      </c>
      <c r="N24" s="11">
        <f t="shared" si="3"/>
        <v>0</v>
      </c>
      <c r="O24" s="11">
        <f t="shared" si="4"/>
        <v>0</v>
      </c>
      <c r="P24" s="11">
        <f t="shared" si="18"/>
        <v>0</v>
      </c>
      <c r="Q24" s="81">
        <f t="shared" si="5"/>
        <v>0</v>
      </c>
      <c r="R24" s="90">
        <f t="shared" si="6"/>
        <v>0</v>
      </c>
      <c r="S24" s="499">
        <f>(Exposure!BK25-1)*InputData!CH24+1</f>
        <v>1</v>
      </c>
      <c r="T24" s="89">
        <f t="shared" si="19"/>
        <v>0</v>
      </c>
      <c r="U24" s="10">
        <f t="shared" si="7"/>
        <v>0</v>
      </c>
      <c r="V24" s="10">
        <f t="shared" si="8"/>
        <v>0</v>
      </c>
      <c r="W24" s="91">
        <f t="shared" si="9"/>
        <v>0</v>
      </c>
      <c r="X24" s="81">
        <f t="shared" si="10"/>
        <v>0</v>
      </c>
      <c r="Y24" s="81">
        <f t="shared" si="20"/>
        <v>0</v>
      </c>
      <c r="Z24" s="81">
        <f t="shared" si="11"/>
        <v>1</v>
      </c>
      <c r="AA24" s="81">
        <f t="shared" si="12"/>
        <v>1</v>
      </c>
      <c r="AB24" s="82">
        <f t="shared" si="27"/>
        <v>0</v>
      </c>
      <c r="AC24" s="11">
        <f t="shared" si="28"/>
        <v>0</v>
      </c>
      <c r="AD24" s="81">
        <f t="shared" si="29"/>
        <v>0</v>
      </c>
      <c r="AE24" s="11">
        <f t="shared" si="13"/>
        <v>0</v>
      </c>
      <c r="AF24" s="11">
        <f t="shared" si="14"/>
        <v>0</v>
      </c>
      <c r="AG24" s="11">
        <f t="shared" si="21"/>
        <v>0</v>
      </c>
      <c r="AH24" s="81">
        <f t="shared" si="15"/>
        <v>0</v>
      </c>
      <c r="AI24" s="81">
        <f t="shared" si="16"/>
        <v>0</v>
      </c>
      <c r="AJ24" s="82">
        <f t="shared" si="30"/>
        <v>0</v>
      </c>
      <c r="AK24" s="118">
        <f t="shared" si="22"/>
        <v>0</v>
      </c>
      <c r="AL24" s="118">
        <f t="shared" si="22"/>
        <v>0</v>
      </c>
      <c r="AM24" s="120">
        <f>AK24*InputData!Y24</f>
        <v>0</v>
      </c>
      <c r="AN24" s="123">
        <f>AJ24*LifeTable!G24*InputData!Z24*EXP(-InputData!$BT$5*(B24-InputData!$B$1))</f>
        <v>0</v>
      </c>
      <c r="AO24" s="1026">
        <f>C24*(1-Q24)*LifeTable!G24</f>
        <v>0</v>
      </c>
      <c r="AP24" s="1027">
        <f>R24*LifeTable!G24</f>
        <v>0</v>
      </c>
      <c r="AQ24" s="1026">
        <f>T24*(1-AH24)*LifeTable!P24</f>
        <v>0</v>
      </c>
      <c r="AR24" s="708">
        <f>AI24*LifeTable!P24</f>
        <v>0</v>
      </c>
      <c r="AS24" s="1028">
        <f>(AQ24-AO24)*EXP(-InputData!$BT$6*(B24-InputData!$B$1))</f>
        <v>0</v>
      </c>
      <c r="AT24" s="58">
        <f>(AR24-AP24)*EXP(-InputData!$BT$6*(B24-InputData!$B$1))</f>
        <v>0</v>
      </c>
      <c r="AU24">
        <v>19</v>
      </c>
    </row>
    <row r="25" spans="1:47">
      <c r="A25" t="s">
        <v>13</v>
      </c>
      <c r="B25">
        <f t="shared" si="23"/>
        <v>117</v>
      </c>
      <c r="C25" s="80">
        <f>InputData!W25*InputData!CB25</f>
        <v>0</v>
      </c>
      <c r="D25" s="81">
        <v>0</v>
      </c>
      <c r="E25" s="13">
        <f>InputData!X25*InputData!CG25</f>
        <v>0</v>
      </c>
      <c r="F25" s="90">
        <v>0</v>
      </c>
      <c r="G25" s="82">
        <f t="shared" si="0"/>
        <v>0</v>
      </c>
      <c r="H25" s="81">
        <f t="shared" si="17"/>
        <v>0</v>
      </c>
      <c r="I25" s="81">
        <f t="shared" si="1"/>
        <v>1</v>
      </c>
      <c r="J25" s="81">
        <f t="shared" si="2"/>
        <v>1</v>
      </c>
      <c r="K25" s="82">
        <f t="shared" si="24"/>
        <v>0</v>
      </c>
      <c r="L25" s="11">
        <f t="shared" si="25"/>
        <v>0</v>
      </c>
      <c r="M25" s="81">
        <f t="shared" si="26"/>
        <v>0</v>
      </c>
      <c r="N25" s="11">
        <f t="shared" si="3"/>
        <v>0</v>
      </c>
      <c r="O25" s="11">
        <f t="shared" si="4"/>
        <v>0</v>
      </c>
      <c r="P25" s="11">
        <f t="shared" si="18"/>
        <v>0</v>
      </c>
      <c r="Q25" s="81">
        <f t="shared" si="5"/>
        <v>0</v>
      </c>
      <c r="R25" s="90">
        <f t="shared" si="6"/>
        <v>0</v>
      </c>
      <c r="S25" s="499">
        <f>(Exposure!BK26-1)*InputData!CH25+1</f>
        <v>1</v>
      </c>
      <c r="T25" s="89">
        <f t="shared" si="19"/>
        <v>0</v>
      </c>
      <c r="U25" s="10">
        <f t="shared" si="7"/>
        <v>0</v>
      </c>
      <c r="V25" s="10">
        <f t="shared" si="8"/>
        <v>0</v>
      </c>
      <c r="W25" s="91">
        <f t="shared" si="9"/>
        <v>0</v>
      </c>
      <c r="X25" s="81">
        <f t="shared" si="10"/>
        <v>0</v>
      </c>
      <c r="Y25" s="81">
        <f t="shared" si="20"/>
        <v>0</v>
      </c>
      <c r="Z25" s="81">
        <f t="shared" si="11"/>
        <v>1</v>
      </c>
      <c r="AA25" s="81">
        <f t="shared" si="12"/>
        <v>1</v>
      </c>
      <c r="AB25" s="82">
        <f t="shared" si="27"/>
        <v>0</v>
      </c>
      <c r="AC25" s="11">
        <f t="shared" si="28"/>
        <v>0</v>
      </c>
      <c r="AD25" s="81">
        <f t="shared" si="29"/>
        <v>0</v>
      </c>
      <c r="AE25" s="11">
        <f t="shared" si="13"/>
        <v>0</v>
      </c>
      <c r="AF25" s="11">
        <f t="shared" si="14"/>
        <v>0</v>
      </c>
      <c r="AG25" s="11">
        <f t="shared" si="21"/>
        <v>0</v>
      </c>
      <c r="AH25" s="81">
        <f t="shared" si="15"/>
        <v>0</v>
      </c>
      <c r="AI25" s="81">
        <f t="shared" si="16"/>
        <v>0</v>
      </c>
      <c r="AJ25" s="82">
        <f t="shared" si="30"/>
        <v>0</v>
      </c>
      <c r="AK25" s="118">
        <f t="shared" si="22"/>
        <v>0</v>
      </c>
      <c r="AL25" s="118">
        <f t="shared" si="22"/>
        <v>0</v>
      </c>
      <c r="AM25" s="120">
        <f>AK25*InputData!Y25</f>
        <v>0</v>
      </c>
      <c r="AN25" s="123">
        <f>AJ25*LifeTable!G25*InputData!Z25*EXP(-InputData!$BT$5*(B25-InputData!$B$1))</f>
        <v>0</v>
      </c>
      <c r="AO25" s="1026">
        <f>C25*(1-Q25)*LifeTable!G25</f>
        <v>0</v>
      </c>
      <c r="AP25" s="1027">
        <f>R25*LifeTable!G25</f>
        <v>0</v>
      </c>
      <c r="AQ25" s="1026">
        <f>T25*(1-AH25)*LifeTable!P25</f>
        <v>0</v>
      </c>
      <c r="AR25" s="708">
        <f>AI25*LifeTable!P25</f>
        <v>0</v>
      </c>
      <c r="AS25" s="1028">
        <f>(AQ25-AO25)*EXP(-InputData!$BT$6*(B25-InputData!$B$1))</f>
        <v>0</v>
      </c>
      <c r="AT25" s="58">
        <f>(AR25-AP25)*EXP(-InputData!$BT$6*(B25-InputData!$B$1))</f>
        <v>0</v>
      </c>
      <c r="AU25">
        <v>20</v>
      </c>
    </row>
    <row r="26" spans="1:47">
      <c r="A26" t="s">
        <v>13</v>
      </c>
      <c r="B26">
        <f t="shared" si="23"/>
        <v>118</v>
      </c>
      <c r="C26" s="80">
        <f>InputData!W26*InputData!CB26</f>
        <v>0</v>
      </c>
      <c r="D26" s="81">
        <v>0</v>
      </c>
      <c r="E26" s="13">
        <f>InputData!X26*InputData!CG26</f>
        <v>0</v>
      </c>
      <c r="F26" s="90">
        <v>0</v>
      </c>
      <c r="G26" s="82">
        <f t="shared" si="0"/>
        <v>0</v>
      </c>
      <c r="H26" s="81">
        <f t="shared" si="17"/>
        <v>0</v>
      </c>
      <c r="I26" s="81">
        <f t="shared" si="1"/>
        <v>1</v>
      </c>
      <c r="J26" s="81">
        <f t="shared" si="2"/>
        <v>1</v>
      </c>
      <c r="K26" s="82">
        <f t="shared" si="24"/>
        <v>0</v>
      </c>
      <c r="L26" s="11">
        <f t="shared" si="25"/>
        <v>0</v>
      </c>
      <c r="M26" s="81">
        <f t="shared" si="26"/>
        <v>0</v>
      </c>
      <c r="N26" s="11">
        <f t="shared" si="3"/>
        <v>0</v>
      </c>
      <c r="O26" s="11">
        <f t="shared" si="4"/>
        <v>0</v>
      </c>
      <c r="P26" s="11">
        <f t="shared" si="18"/>
        <v>0</v>
      </c>
      <c r="Q26" s="81">
        <f t="shared" si="5"/>
        <v>0</v>
      </c>
      <c r="R26" s="90">
        <f t="shared" si="6"/>
        <v>0</v>
      </c>
      <c r="S26" s="499">
        <f>(Exposure!BK27-1)*InputData!CH26+1</f>
        <v>1</v>
      </c>
      <c r="T26" s="89">
        <f t="shared" si="19"/>
        <v>0</v>
      </c>
      <c r="U26" s="10">
        <f t="shared" si="7"/>
        <v>0</v>
      </c>
      <c r="V26" s="10">
        <f t="shared" si="8"/>
        <v>0</v>
      </c>
      <c r="W26" s="91">
        <f t="shared" si="9"/>
        <v>0</v>
      </c>
      <c r="X26" s="81">
        <f t="shared" si="10"/>
        <v>0</v>
      </c>
      <c r="Y26" s="81">
        <f t="shared" si="20"/>
        <v>0</v>
      </c>
      <c r="Z26" s="81">
        <f t="shared" si="11"/>
        <v>1</v>
      </c>
      <c r="AA26" s="81">
        <f t="shared" si="12"/>
        <v>1</v>
      </c>
      <c r="AB26" s="82">
        <f t="shared" si="27"/>
        <v>0</v>
      </c>
      <c r="AC26" s="11">
        <f t="shared" si="28"/>
        <v>0</v>
      </c>
      <c r="AD26" s="81">
        <f t="shared" si="29"/>
        <v>0</v>
      </c>
      <c r="AE26" s="11">
        <f t="shared" si="13"/>
        <v>0</v>
      </c>
      <c r="AF26" s="11">
        <f t="shared" si="14"/>
        <v>0</v>
      </c>
      <c r="AG26" s="11">
        <f t="shared" si="21"/>
        <v>0</v>
      </c>
      <c r="AH26" s="81">
        <f t="shared" si="15"/>
        <v>0</v>
      </c>
      <c r="AI26" s="81">
        <f t="shared" si="16"/>
        <v>0</v>
      </c>
      <c r="AJ26" s="82">
        <f t="shared" si="30"/>
        <v>0</v>
      </c>
      <c r="AK26" s="118">
        <f t="shared" si="22"/>
        <v>0</v>
      </c>
      <c r="AL26" s="118">
        <f t="shared" si="22"/>
        <v>0</v>
      </c>
      <c r="AM26" s="120">
        <f>AK26*InputData!Y26</f>
        <v>0</v>
      </c>
      <c r="AN26" s="123">
        <f>AJ26*LifeTable!G26*InputData!Z26*EXP(-InputData!$BT$5*(B26-InputData!$B$1))</f>
        <v>0</v>
      </c>
      <c r="AO26" s="1026">
        <f>C26*(1-Q26)*LifeTable!G26</f>
        <v>0</v>
      </c>
      <c r="AP26" s="1027">
        <f>R26*LifeTable!G26</f>
        <v>0</v>
      </c>
      <c r="AQ26" s="1026">
        <f>T26*(1-AH26)*LifeTable!P26</f>
        <v>0</v>
      </c>
      <c r="AR26" s="708">
        <f>AI26*LifeTable!P26</f>
        <v>0</v>
      </c>
      <c r="AS26" s="1028">
        <f>(AQ26-AO26)*EXP(-InputData!$BT$6*(B26-InputData!$B$1))</f>
        <v>0</v>
      </c>
      <c r="AT26" s="58">
        <f>(AR26-AP26)*EXP(-InputData!$BT$6*(B26-InputData!$B$1))</f>
        <v>0</v>
      </c>
      <c r="AU26">
        <v>21</v>
      </c>
    </row>
    <row r="27" spans="1:47">
      <c r="A27" t="s">
        <v>13</v>
      </c>
      <c r="B27">
        <f t="shared" si="23"/>
        <v>119</v>
      </c>
      <c r="C27" s="80">
        <f>InputData!W27*InputData!CB27</f>
        <v>0</v>
      </c>
      <c r="D27" s="81">
        <v>0</v>
      </c>
      <c r="E27" s="13">
        <f>InputData!X27*InputData!CG27</f>
        <v>0</v>
      </c>
      <c r="F27" s="90">
        <v>0</v>
      </c>
      <c r="G27" s="82">
        <f t="shared" si="0"/>
        <v>0</v>
      </c>
      <c r="H27" s="81">
        <f t="shared" si="17"/>
        <v>0</v>
      </c>
      <c r="I27" s="81">
        <f t="shared" si="1"/>
        <v>1</v>
      </c>
      <c r="J27" s="81">
        <f t="shared" si="2"/>
        <v>1</v>
      </c>
      <c r="K27" s="82">
        <f t="shared" si="24"/>
        <v>0</v>
      </c>
      <c r="L27" s="11">
        <f t="shared" si="25"/>
        <v>0</v>
      </c>
      <c r="M27" s="81">
        <f t="shared" si="26"/>
        <v>0</v>
      </c>
      <c r="N27" s="11">
        <f t="shared" si="3"/>
        <v>0</v>
      </c>
      <c r="O27" s="11">
        <f t="shared" si="4"/>
        <v>0</v>
      </c>
      <c r="P27" s="11">
        <f t="shared" si="18"/>
        <v>0</v>
      </c>
      <c r="Q27" s="81">
        <f t="shared" si="5"/>
        <v>0</v>
      </c>
      <c r="R27" s="90">
        <f t="shared" si="6"/>
        <v>0</v>
      </c>
      <c r="S27" s="499">
        <f>(Exposure!BK28-1)*InputData!CH27+1</f>
        <v>1</v>
      </c>
      <c r="T27" s="89">
        <f t="shared" si="19"/>
        <v>0</v>
      </c>
      <c r="U27" s="10">
        <f t="shared" si="7"/>
        <v>0</v>
      </c>
      <c r="V27" s="10">
        <f t="shared" si="8"/>
        <v>0</v>
      </c>
      <c r="W27" s="91">
        <f t="shared" si="9"/>
        <v>0</v>
      </c>
      <c r="X27" s="81">
        <f t="shared" si="10"/>
        <v>0</v>
      </c>
      <c r="Y27" s="81">
        <f t="shared" si="20"/>
        <v>0</v>
      </c>
      <c r="Z27" s="81">
        <f t="shared" si="11"/>
        <v>1</v>
      </c>
      <c r="AA27" s="81">
        <f t="shared" si="12"/>
        <v>1</v>
      </c>
      <c r="AB27" s="82">
        <f t="shared" si="27"/>
        <v>0</v>
      </c>
      <c r="AC27" s="11">
        <f t="shared" si="28"/>
        <v>0</v>
      </c>
      <c r="AD27" s="81">
        <f t="shared" si="29"/>
        <v>0</v>
      </c>
      <c r="AE27" s="11">
        <f t="shared" si="13"/>
        <v>0</v>
      </c>
      <c r="AF27" s="11">
        <f t="shared" si="14"/>
        <v>0</v>
      </c>
      <c r="AG27" s="11">
        <f t="shared" si="21"/>
        <v>0</v>
      </c>
      <c r="AH27" s="81">
        <f t="shared" si="15"/>
        <v>0</v>
      </c>
      <c r="AI27" s="81">
        <f t="shared" si="16"/>
        <v>0</v>
      </c>
      <c r="AJ27" s="82">
        <f t="shared" si="30"/>
        <v>0</v>
      </c>
      <c r="AK27" s="118">
        <f t="shared" si="22"/>
        <v>0</v>
      </c>
      <c r="AL27" s="118">
        <f t="shared" si="22"/>
        <v>0</v>
      </c>
      <c r="AM27" s="120">
        <f>AK27*InputData!Y27</f>
        <v>0</v>
      </c>
      <c r="AN27" s="123">
        <f>AJ27*LifeTable!G27*InputData!Z27*EXP(-InputData!$BT$5*(B27-InputData!$B$1))</f>
        <v>0</v>
      </c>
      <c r="AO27" s="1026">
        <f>C27*(1-Q27)*LifeTable!G27</f>
        <v>0</v>
      </c>
      <c r="AP27" s="1027">
        <f>R27*LifeTable!G27</f>
        <v>0</v>
      </c>
      <c r="AQ27" s="1026">
        <f>T27*(1-AH27)*LifeTable!P27</f>
        <v>0</v>
      </c>
      <c r="AR27" s="708">
        <f>AI27*LifeTable!P27</f>
        <v>0</v>
      </c>
      <c r="AS27" s="1028">
        <f>(AQ27-AO27)*EXP(-InputData!$BT$6*(B27-InputData!$B$1))</f>
        <v>0</v>
      </c>
      <c r="AT27" s="58">
        <f>(AR27-AP27)*EXP(-InputData!$BT$6*(B27-InputData!$B$1))</f>
        <v>0</v>
      </c>
      <c r="AU27">
        <v>22</v>
      </c>
    </row>
    <row r="28" spans="1:47">
      <c r="A28" t="s">
        <v>13</v>
      </c>
      <c r="B28">
        <f t="shared" si="23"/>
        <v>120</v>
      </c>
      <c r="C28" s="80">
        <f>InputData!W28*InputData!CB28</f>
        <v>0</v>
      </c>
      <c r="D28" s="81">
        <v>0</v>
      </c>
      <c r="E28" s="13">
        <f>InputData!X28*InputData!CG28</f>
        <v>0</v>
      </c>
      <c r="F28" s="90">
        <v>0</v>
      </c>
      <c r="G28" s="82">
        <f t="shared" si="0"/>
        <v>0</v>
      </c>
      <c r="H28" s="81">
        <f t="shared" si="17"/>
        <v>0</v>
      </c>
      <c r="I28" s="81">
        <f t="shared" si="1"/>
        <v>1</v>
      </c>
      <c r="J28" s="81">
        <f t="shared" si="2"/>
        <v>1</v>
      </c>
      <c r="K28" s="82">
        <f t="shared" si="24"/>
        <v>0</v>
      </c>
      <c r="L28" s="11">
        <f t="shared" si="25"/>
        <v>0</v>
      </c>
      <c r="M28" s="81">
        <f t="shared" si="26"/>
        <v>0</v>
      </c>
      <c r="N28" s="11">
        <f t="shared" si="3"/>
        <v>0</v>
      </c>
      <c r="O28" s="11">
        <f t="shared" si="4"/>
        <v>0</v>
      </c>
      <c r="P28" s="11">
        <f t="shared" si="18"/>
        <v>0</v>
      </c>
      <c r="Q28" s="81">
        <f t="shared" si="5"/>
        <v>0</v>
      </c>
      <c r="R28" s="90">
        <f t="shared" si="6"/>
        <v>0</v>
      </c>
      <c r="S28" s="499">
        <f>(Exposure!BK29-1)*InputData!CH28+1</f>
        <v>1</v>
      </c>
      <c r="T28" s="89">
        <f t="shared" si="19"/>
        <v>0</v>
      </c>
      <c r="U28" s="10">
        <f t="shared" si="7"/>
        <v>0</v>
      </c>
      <c r="V28" s="10">
        <f t="shared" si="8"/>
        <v>0</v>
      </c>
      <c r="W28" s="91">
        <f t="shared" si="9"/>
        <v>0</v>
      </c>
      <c r="X28" s="81">
        <f t="shared" si="10"/>
        <v>0</v>
      </c>
      <c r="Y28" s="81">
        <f t="shared" si="20"/>
        <v>0</v>
      </c>
      <c r="Z28" s="81">
        <f t="shared" si="11"/>
        <v>1</v>
      </c>
      <c r="AA28" s="81">
        <f t="shared" si="12"/>
        <v>1</v>
      </c>
      <c r="AB28" s="82">
        <f t="shared" si="27"/>
        <v>0</v>
      </c>
      <c r="AC28" s="11">
        <f t="shared" si="28"/>
        <v>0</v>
      </c>
      <c r="AD28" s="81">
        <f t="shared" si="29"/>
        <v>0</v>
      </c>
      <c r="AE28" s="11">
        <f t="shared" si="13"/>
        <v>0</v>
      </c>
      <c r="AF28" s="11">
        <f t="shared" si="14"/>
        <v>0</v>
      </c>
      <c r="AG28" s="11">
        <f t="shared" si="21"/>
        <v>0</v>
      </c>
      <c r="AH28" s="81">
        <f t="shared" si="15"/>
        <v>0</v>
      </c>
      <c r="AI28" s="81">
        <f t="shared" si="16"/>
        <v>0</v>
      </c>
      <c r="AJ28" s="82">
        <f t="shared" si="30"/>
        <v>0</v>
      </c>
      <c r="AK28" s="118">
        <f t="shared" si="22"/>
        <v>0</v>
      </c>
      <c r="AL28" s="118">
        <f t="shared" si="22"/>
        <v>0</v>
      </c>
      <c r="AM28" s="120">
        <f>AK28*InputData!Y28</f>
        <v>0</v>
      </c>
      <c r="AN28" s="123">
        <f>AJ28*LifeTable!G28*InputData!Z28*EXP(-InputData!$BT$5*(B28-InputData!$B$1))</f>
        <v>0</v>
      </c>
      <c r="AO28" s="1026">
        <f>C28*(1-Q28)*LifeTable!G28</f>
        <v>0</v>
      </c>
      <c r="AP28" s="1027">
        <f>R28*LifeTable!G28</f>
        <v>0</v>
      </c>
      <c r="AQ28" s="1026">
        <f>T28*(1-AH28)*LifeTable!P28</f>
        <v>0</v>
      </c>
      <c r="AR28" s="708">
        <f>AI28*LifeTable!P28</f>
        <v>0</v>
      </c>
      <c r="AS28" s="1028">
        <f>(AQ28-AO28)*EXP(-InputData!$BT$6*(B28-InputData!$B$1))</f>
        <v>0</v>
      </c>
      <c r="AT28" s="58">
        <f>(AR28-AP28)*EXP(-InputData!$BT$6*(B28-InputData!$B$1))</f>
        <v>0</v>
      </c>
      <c r="AU28">
        <v>23</v>
      </c>
    </row>
    <row r="29" spans="1:47">
      <c r="A29" t="s">
        <v>13</v>
      </c>
      <c r="B29">
        <f t="shared" si="23"/>
        <v>121</v>
      </c>
      <c r="C29" s="80">
        <f>InputData!W29*InputData!CB29</f>
        <v>0</v>
      </c>
      <c r="D29" s="81">
        <v>0</v>
      </c>
      <c r="E29" s="13">
        <f>InputData!X29*InputData!CG29</f>
        <v>0</v>
      </c>
      <c r="F29" s="90">
        <v>0</v>
      </c>
      <c r="G29" s="82">
        <f t="shared" si="0"/>
        <v>0</v>
      </c>
      <c r="H29" s="81">
        <f t="shared" si="17"/>
        <v>0</v>
      </c>
      <c r="I29" s="81">
        <f t="shared" si="1"/>
        <v>1</v>
      </c>
      <c r="J29" s="81">
        <f t="shared" si="2"/>
        <v>1</v>
      </c>
      <c r="K29" s="82">
        <f t="shared" si="24"/>
        <v>0</v>
      </c>
      <c r="L29" s="11">
        <f t="shared" si="25"/>
        <v>0</v>
      </c>
      <c r="M29" s="81">
        <f t="shared" si="26"/>
        <v>0</v>
      </c>
      <c r="N29" s="11">
        <f t="shared" si="3"/>
        <v>0</v>
      </c>
      <c r="O29" s="11">
        <f t="shared" si="4"/>
        <v>0</v>
      </c>
      <c r="P29" s="11">
        <f t="shared" si="18"/>
        <v>0</v>
      </c>
      <c r="Q29" s="81">
        <f t="shared" si="5"/>
        <v>0</v>
      </c>
      <c r="R29" s="90">
        <f t="shared" si="6"/>
        <v>0</v>
      </c>
      <c r="S29" s="499">
        <f>(Exposure!BK30-1)*InputData!CH29+1</f>
        <v>1</v>
      </c>
      <c r="T29" s="89">
        <f t="shared" si="19"/>
        <v>0</v>
      </c>
      <c r="U29" s="10">
        <f t="shared" si="7"/>
        <v>0</v>
      </c>
      <c r="V29" s="10">
        <f t="shared" si="8"/>
        <v>0</v>
      </c>
      <c r="W29" s="91">
        <f t="shared" si="9"/>
        <v>0</v>
      </c>
      <c r="X29" s="81">
        <f t="shared" si="10"/>
        <v>0</v>
      </c>
      <c r="Y29" s="81">
        <f t="shared" si="20"/>
        <v>0</v>
      </c>
      <c r="Z29" s="81">
        <f t="shared" si="11"/>
        <v>1</v>
      </c>
      <c r="AA29" s="81">
        <f t="shared" si="12"/>
        <v>1</v>
      </c>
      <c r="AB29" s="82">
        <f t="shared" si="27"/>
        <v>0</v>
      </c>
      <c r="AC29" s="11">
        <f t="shared" si="28"/>
        <v>0</v>
      </c>
      <c r="AD29" s="81">
        <f t="shared" si="29"/>
        <v>0</v>
      </c>
      <c r="AE29" s="11">
        <f t="shared" si="13"/>
        <v>0</v>
      </c>
      <c r="AF29" s="11">
        <f t="shared" si="14"/>
        <v>0</v>
      </c>
      <c r="AG29" s="11">
        <f t="shared" si="21"/>
        <v>0</v>
      </c>
      <c r="AH29" s="81">
        <f t="shared" si="15"/>
        <v>0</v>
      </c>
      <c r="AI29" s="81">
        <f t="shared" si="16"/>
        <v>0</v>
      </c>
      <c r="AJ29" s="82">
        <f t="shared" si="30"/>
        <v>0</v>
      </c>
      <c r="AK29" s="118">
        <f t="shared" si="22"/>
        <v>0</v>
      </c>
      <c r="AL29" s="118">
        <f t="shared" si="22"/>
        <v>0</v>
      </c>
      <c r="AM29" s="120">
        <f>AK29*InputData!Y29</f>
        <v>0</v>
      </c>
      <c r="AN29" s="123">
        <f>AJ29*LifeTable!G29*InputData!Z29*EXP(-InputData!$BT$5*(B29-InputData!$B$1))</f>
        <v>0</v>
      </c>
      <c r="AO29" s="1026">
        <f>C29*(1-Q29)*LifeTable!G29</f>
        <v>0</v>
      </c>
      <c r="AP29" s="1027">
        <f>R29*LifeTable!G29</f>
        <v>0</v>
      </c>
      <c r="AQ29" s="1026">
        <f>T29*(1-AH29)*LifeTable!P29</f>
        <v>0</v>
      </c>
      <c r="AR29" s="708">
        <f>AI29*LifeTable!P29</f>
        <v>0</v>
      </c>
      <c r="AS29" s="1028">
        <f>(AQ29-AO29)*EXP(-InputData!$BT$6*(B29-InputData!$B$1))</f>
        <v>0</v>
      </c>
      <c r="AT29" s="58">
        <f>(AR29-AP29)*EXP(-InputData!$BT$6*(B29-InputData!$B$1))</f>
        <v>0</v>
      </c>
      <c r="AU29">
        <v>24</v>
      </c>
    </row>
    <row r="30" spans="1:47">
      <c r="A30" t="s">
        <v>13</v>
      </c>
      <c r="B30">
        <f t="shared" si="23"/>
        <v>122</v>
      </c>
      <c r="C30" s="80">
        <f>InputData!W30*InputData!CB30</f>
        <v>0</v>
      </c>
      <c r="D30" s="81">
        <v>0</v>
      </c>
      <c r="E30" s="13">
        <f>InputData!X30*InputData!CG30</f>
        <v>0</v>
      </c>
      <c r="F30" s="90">
        <v>0</v>
      </c>
      <c r="G30" s="82">
        <f t="shared" si="0"/>
        <v>0</v>
      </c>
      <c r="H30" s="81">
        <f t="shared" si="17"/>
        <v>0</v>
      </c>
      <c r="I30" s="81">
        <f t="shared" si="1"/>
        <v>1</v>
      </c>
      <c r="J30" s="81">
        <f t="shared" si="2"/>
        <v>1</v>
      </c>
      <c r="K30" s="82">
        <f t="shared" si="24"/>
        <v>0</v>
      </c>
      <c r="L30" s="11">
        <f t="shared" si="25"/>
        <v>0</v>
      </c>
      <c r="M30" s="81">
        <f t="shared" si="26"/>
        <v>0</v>
      </c>
      <c r="N30" s="11">
        <f t="shared" si="3"/>
        <v>0</v>
      </c>
      <c r="O30" s="11">
        <f t="shared" si="4"/>
        <v>0</v>
      </c>
      <c r="P30" s="11">
        <f t="shared" si="18"/>
        <v>0</v>
      </c>
      <c r="Q30" s="81">
        <f t="shared" si="5"/>
        <v>0</v>
      </c>
      <c r="R30" s="90">
        <f t="shared" si="6"/>
        <v>0</v>
      </c>
      <c r="S30" s="499">
        <f>(Exposure!BK31-1)*InputData!CH30+1</f>
        <v>1</v>
      </c>
      <c r="T30" s="89">
        <f t="shared" si="19"/>
        <v>0</v>
      </c>
      <c r="U30" s="10">
        <f t="shared" si="7"/>
        <v>0</v>
      </c>
      <c r="V30" s="10">
        <f t="shared" si="8"/>
        <v>0</v>
      </c>
      <c r="W30" s="91">
        <f t="shared" si="9"/>
        <v>0</v>
      </c>
      <c r="X30" s="81">
        <f t="shared" si="10"/>
        <v>0</v>
      </c>
      <c r="Y30" s="81">
        <f t="shared" si="20"/>
        <v>0</v>
      </c>
      <c r="Z30" s="81">
        <f t="shared" si="11"/>
        <v>1</v>
      </c>
      <c r="AA30" s="81">
        <f t="shared" si="12"/>
        <v>1</v>
      </c>
      <c r="AB30" s="82">
        <f t="shared" si="27"/>
        <v>0</v>
      </c>
      <c r="AC30" s="11">
        <f t="shared" si="28"/>
        <v>0</v>
      </c>
      <c r="AD30" s="81">
        <f t="shared" si="29"/>
        <v>0</v>
      </c>
      <c r="AE30" s="11">
        <f t="shared" si="13"/>
        <v>0</v>
      </c>
      <c r="AF30" s="11">
        <f t="shared" si="14"/>
        <v>0</v>
      </c>
      <c r="AG30" s="11">
        <f t="shared" si="21"/>
        <v>0</v>
      </c>
      <c r="AH30" s="81">
        <f t="shared" si="15"/>
        <v>0</v>
      </c>
      <c r="AI30" s="81">
        <f t="shared" si="16"/>
        <v>0</v>
      </c>
      <c r="AJ30" s="82">
        <f t="shared" si="30"/>
        <v>0</v>
      </c>
      <c r="AK30" s="118">
        <f t="shared" si="22"/>
        <v>0</v>
      </c>
      <c r="AL30" s="118">
        <f t="shared" si="22"/>
        <v>0</v>
      </c>
      <c r="AM30" s="120">
        <f>AK30*InputData!Y30</f>
        <v>0</v>
      </c>
      <c r="AN30" s="123">
        <f>AJ30*LifeTable!G30*InputData!Z30*EXP(-InputData!$BT$5*(B30-InputData!$B$1))</f>
        <v>0</v>
      </c>
      <c r="AO30" s="1026">
        <f>C30*(1-Q30)*LifeTable!G30</f>
        <v>0</v>
      </c>
      <c r="AP30" s="1027">
        <f>R30*LifeTable!G30</f>
        <v>0</v>
      </c>
      <c r="AQ30" s="1026">
        <f>T30*(1-AH30)*LifeTable!P30</f>
        <v>0</v>
      </c>
      <c r="AR30" s="708">
        <f>AI30*LifeTable!P30</f>
        <v>0</v>
      </c>
      <c r="AS30" s="1028">
        <f>(AQ30-AO30)*EXP(-InputData!$BT$6*(B30-InputData!$B$1))</f>
        <v>0</v>
      </c>
      <c r="AT30" s="58">
        <f>(AR30-AP30)*EXP(-InputData!$BT$6*(B30-InputData!$B$1))</f>
        <v>0</v>
      </c>
      <c r="AU30">
        <v>25</v>
      </c>
    </row>
    <row r="31" spans="1:47">
      <c r="A31" t="s">
        <v>13</v>
      </c>
      <c r="B31">
        <f t="shared" si="23"/>
        <v>123</v>
      </c>
      <c r="C31" s="80">
        <f>InputData!W31*InputData!CB31</f>
        <v>0</v>
      </c>
      <c r="D31" s="81">
        <v>0</v>
      </c>
      <c r="E31" s="13">
        <f>InputData!X31*InputData!CG31</f>
        <v>0</v>
      </c>
      <c r="F31" s="90">
        <v>0</v>
      </c>
      <c r="G31" s="82">
        <f t="shared" si="0"/>
        <v>0</v>
      </c>
      <c r="H31" s="81">
        <f t="shared" si="17"/>
        <v>0</v>
      </c>
      <c r="I31" s="81">
        <f t="shared" si="1"/>
        <v>1</v>
      </c>
      <c r="J31" s="81">
        <f t="shared" si="2"/>
        <v>1</v>
      </c>
      <c r="K31" s="82">
        <f t="shared" si="24"/>
        <v>0</v>
      </c>
      <c r="L31" s="11">
        <f t="shared" si="25"/>
        <v>0</v>
      </c>
      <c r="M31" s="81">
        <f t="shared" si="26"/>
        <v>0</v>
      </c>
      <c r="N31" s="11">
        <f t="shared" si="3"/>
        <v>0</v>
      </c>
      <c r="O31" s="11">
        <f t="shared" si="4"/>
        <v>0</v>
      </c>
      <c r="P31" s="11">
        <f t="shared" si="18"/>
        <v>0</v>
      </c>
      <c r="Q31" s="81">
        <f t="shared" si="5"/>
        <v>0</v>
      </c>
      <c r="R31" s="90">
        <f t="shared" si="6"/>
        <v>0</v>
      </c>
      <c r="S31" s="499">
        <f>(Exposure!BK32-1)*InputData!CH31+1</f>
        <v>1</v>
      </c>
      <c r="T31" s="89">
        <f t="shared" si="19"/>
        <v>0</v>
      </c>
      <c r="U31" s="10">
        <f t="shared" si="7"/>
        <v>0</v>
      </c>
      <c r="V31" s="10">
        <f t="shared" si="8"/>
        <v>0</v>
      </c>
      <c r="W31" s="91">
        <f t="shared" si="9"/>
        <v>0</v>
      </c>
      <c r="X31" s="81">
        <f t="shared" si="10"/>
        <v>0</v>
      </c>
      <c r="Y31" s="81">
        <f t="shared" si="20"/>
        <v>0</v>
      </c>
      <c r="Z31" s="81">
        <f t="shared" si="11"/>
        <v>1</v>
      </c>
      <c r="AA31" s="81">
        <f t="shared" si="12"/>
        <v>1</v>
      </c>
      <c r="AB31" s="82">
        <f t="shared" si="27"/>
        <v>0</v>
      </c>
      <c r="AC31" s="11">
        <f t="shared" si="28"/>
        <v>0</v>
      </c>
      <c r="AD31" s="81">
        <f t="shared" si="29"/>
        <v>0</v>
      </c>
      <c r="AE31" s="11">
        <f t="shared" si="13"/>
        <v>0</v>
      </c>
      <c r="AF31" s="11">
        <f t="shared" si="14"/>
        <v>0</v>
      </c>
      <c r="AG31" s="11">
        <f t="shared" si="21"/>
        <v>0</v>
      </c>
      <c r="AH31" s="81">
        <f t="shared" si="15"/>
        <v>0</v>
      </c>
      <c r="AI31" s="81">
        <f t="shared" si="16"/>
        <v>0</v>
      </c>
      <c r="AJ31" s="82">
        <f t="shared" si="30"/>
        <v>0</v>
      </c>
      <c r="AK31" s="118">
        <f t="shared" si="22"/>
        <v>0</v>
      </c>
      <c r="AL31" s="118">
        <f t="shared" si="22"/>
        <v>0</v>
      </c>
      <c r="AM31" s="120">
        <f>AK31*InputData!Y31</f>
        <v>0</v>
      </c>
      <c r="AN31" s="123">
        <f>AJ31*LifeTable!G31*InputData!Z31*EXP(-InputData!$BT$5*(B31-InputData!$B$1))</f>
        <v>0</v>
      </c>
      <c r="AO31" s="1026">
        <f>C31*(1-Q31)*LifeTable!G31</f>
        <v>0</v>
      </c>
      <c r="AP31" s="1027">
        <f>R31*LifeTable!G31</f>
        <v>0</v>
      </c>
      <c r="AQ31" s="1026">
        <f>T31*(1-AH31)*LifeTable!P31</f>
        <v>0</v>
      </c>
      <c r="AR31" s="708">
        <f>AI31*LifeTable!P31</f>
        <v>0</v>
      </c>
      <c r="AS31" s="1028">
        <f>(AQ31-AO31)*EXP(-InputData!$BT$6*(B31-InputData!$B$1))</f>
        <v>0</v>
      </c>
      <c r="AT31" s="58">
        <f>(AR31-AP31)*EXP(-InputData!$BT$6*(B31-InputData!$B$1))</f>
        <v>0</v>
      </c>
      <c r="AU31">
        <v>26</v>
      </c>
    </row>
    <row r="32" spans="1:47">
      <c r="A32" t="s">
        <v>13</v>
      </c>
      <c r="B32">
        <f t="shared" si="23"/>
        <v>124</v>
      </c>
      <c r="C32" s="80">
        <f>InputData!W32*InputData!CB32</f>
        <v>0</v>
      </c>
      <c r="D32" s="81">
        <v>0</v>
      </c>
      <c r="E32" s="13">
        <f>InputData!X32*InputData!CG32</f>
        <v>0</v>
      </c>
      <c r="F32" s="90">
        <v>0</v>
      </c>
      <c r="G32" s="82">
        <f t="shared" si="0"/>
        <v>0</v>
      </c>
      <c r="H32" s="81">
        <f t="shared" si="17"/>
        <v>0</v>
      </c>
      <c r="I32" s="81">
        <f t="shared" si="1"/>
        <v>1</v>
      </c>
      <c r="J32" s="81">
        <f t="shared" si="2"/>
        <v>1</v>
      </c>
      <c r="K32" s="82">
        <f t="shared" si="24"/>
        <v>0</v>
      </c>
      <c r="L32" s="11">
        <f t="shared" si="25"/>
        <v>0</v>
      </c>
      <c r="M32" s="81">
        <f t="shared" si="26"/>
        <v>0</v>
      </c>
      <c r="N32" s="11">
        <f t="shared" si="3"/>
        <v>0</v>
      </c>
      <c r="O32" s="11">
        <f t="shared" si="4"/>
        <v>0</v>
      </c>
      <c r="P32" s="11">
        <f t="shared" si="18"/>
        <v>0</v>
      </c>
      <c r="Q32" s="81">
        <f t="shared" si="5"/>
        <v>0</v>
      </c>
      <c r="R32" s="90">
        <f t="shared" si="6"/>
        <v>0</v>
      </c>
      <c r="S32" s="499">
        <f>(Exposure!BK33-1)*InputData!CH32+1</f>
        <v>1</v>
      </c>
      <c r="T32" s="89">
        <f t="shared" si="19"/>
        <v>0</v>
      </c>
      <c r="U32" s="10">
        <f t="shared" si="7"/>
        <v>0</v>
      </c>
      <c r="V32" s="10">
        <f t="shared" si="8"/>
        <v>0</v>
      </c>
      <c r="W32" s="91">
        <f t="shared" si="9"/>
        <v>0</v>
      </c>
      <c r="X32" s="81">
        <f t="shared" si="10"/>
        <v>0</v>
      </c>
      <c r="Y32" s="81">
        <f t="shared" si="20"/>
        <v>0</v>
      </c>
      <c r="Z32" s="81">
        <f t="shared" si="11"/>
        <v>1</v>
      </c>
      <c r="AA32" s="81">
        <f t="shared" si="12"/>
        <v>1</v>
      </c>
      <c r="AB32" s="82">
        <f t="shared" si="27"/>
        <v>0</v>
      </c>
      <c r="AC32" s="11">
        <f t="shared" si="28"/>
        <v>0</v>
      </c>
      <c r="AD32" s="81">
        <f t="shared" si="29"/>
        <v>0</v>
      </c>
      <c r="AE32" s="11">
        <f t="shared" si="13"/>
        <v>0</v>
      </c>
      <c r="AF32" s="11">
        <f t="shared" si="14"/>
        <v>0</v>
      </c>
      <c r="AG32" s="11">
        <f t="shared" si="21"/>
        <v>0</v>
      </c>
      <c r="AH32" s="81">
        <f t="shared" si="15"/>
        <v>0</v>
      </c>
      <c r="AI32" s="81">
        <f t="shared" si="16"/>
        <v>0</v>
      </c>
      <c r="AJ32" s="82">
        <f t="shared" si="30"/>
        <v>0</v>
      </c>
      <c r="AK32" s="118">
        <f t="shared" si="22"/>
        <v>0</v>
      </c>
      <c r="AL32" s="118">
        <f t="shared" si="22"/>
        <v>0</v>
      </c>
      <c r="AM32" s="120">
        <f>AK32*InputData!Y32</f>
        <v>0</v>
      </c>
      <c r="AN32" s="123">
        <f>AJ32*LifeTable!G32*InputData!Z32*EXP(-InputData!$BT$5*(B32-InputData!$B$1))</f>
        <v>0</v>
      </c>
      <c r="AO32" s="1026">
        <f>C32*(1-Q32)*LifeTable!G32</f>
        <v>0</v>
      </c>
      <c r="AP32" s="1027">
        <f>R32*LifeTable!G32</f>
        <v>0</v>
      </c>
      <c r="AQ32" s="1026">
        <f>T32*(1-AH32)*LifeTable!P32</f>
        <v>0</v>
      </c>
      <c r="AR32" s="708">
        <f>AI32*LifeTable!P32</f>
        <v>0</v>
      </c>
      <c r="AS32" s="1028">
        <f>(AQ32-AO32)*EXP(-InputData!$BT$6*(B32-InputData!$B$1))</f>
        <v>0</v>
      </c>
      <c r="AT32" s="58">
        <f>(AR32-AP32)*EXP(-InputData!$BT$6*(B32-InputData!$B$1))</f>
        <v>0</v>
      </c>
      <c r="AU32">
        <v>27</v>
      </c>
    </row>
    <row r="33" spans="1:47">
      <c r="A33" t="s">
        <v>13</v>
      </c>
      <c r="B33">
        <f t="shared" si="23"/>
        <v>125</v>
      </c>
      <c r="C33" s="80">
        <f>InputData!W33*InputData!CB33</f>
        <v>0</v>
      </c>
      <c r="D33" s="81">
        <v>0</v>
      </c>
      <c r="E33" s="13">
        <f>InputData!X33*InputData!CG33</f>
        <v>0</v>
      </c>
      <c r="F33" s="90">
        <v>0</v>
      </c>
      <c r="G33" s="82">
        <f t="shared" si="0"/>
        <v>0</v>
      </c>
      <c r="H33" s="81">
        <f t="shared" si="17"/>
        <v>0</v>
      </c>
      <c r="I33" s="81">
        <f t="shared" si="1"/>
        <v>1</v>
      </c>
      <c r="J33" s="81">
        <f t="shared" si="2"/>
        <v>1</v>
      </c>
      <c r="K33" s="82">
        <f t="shared" si="24"/>
        <v>0</v>
      </c>
      <c r="L33" s="11">
        <f t="shared" si="25"/>
        <v>0</v>
      </c>
      <c r="M33" s="81">
        <f t="shared" si="26"/>
        <v>0</v>
      </c>
      <c r="N33" s="11">
        <f t="shared" si="3"/>
        <v>0</v>
      </c>
      <c r="O33" s="11">
        <f t="shared" si="4"/>
        <v>0</v>
      </c>
      <c r="P33" s="11">
        <f t="shared" si="18"/>
        <v>0</v>
      </c>
      <c r="Q33" s="81">
        <f t="shared" si="5"/>
        <v>0</v>
      </c>
      <c r="R33" s="90">
        <f t="shared" si="6"/>
        <v>0</v>
      </c>
      <c r="S33" s="499">
        <f>(Exposure!BK34-1)*InputData!CH33+1</f>
        <v>1</v>
      </c>
      <c r="T33" s="89">
        <f t="shared" si="19"/>
        <v>0</v>
      </c>
      <c r="U33" s="10">
        <f t="shared" si="7"/>
        <v>0</v>
      </c>
      <c r="V33" s="10">
        <f t="shared" si="8"/>
        <v>0</v>
      </c>
      <c r="W33" s="91">
        <f t="shared" si="9"/>
        <v>0</v>
      </c>
      <c r="X33" s="81">
        <f t="shared" si="10"/>
        <v>0</v>
      </c>
      <c r="Y33" s="81">
        <f t="shared" si="20"/>
        <v>0</v>
      </c>
      <c r="Z33" s="81">
        <f t="shared" si="11"/>
        <v>1</v>
      </c>
      <c r="AA33" s="81">
        <f t="shared" si="12"/>
        <v>1</v>
      </c>
      <c r="AB33" s="82">
        <f t="shared" si="27"/>
        <v>0</v>
      </c>
      <c r="AC33" s="11">
        <f t="shared" si="28"/>
        <v>0</v>
      </c>
      <c r="AD33" s="81">
        <f t="shared" si="29"/>
        <v>0</v>
      </c>
      <c r="AE33" s="11">
        <f t="shared" si="13"/>
        <v>0</v>
      </c>
      <c r="AF33" s="11">
        <f t="shared" si="14"/>
        <v>0</v>
      </c>
      <c r="AG33" s="11">
        <f t="shared" si="21"/>
        <v>0</v>
      </c>
      <c r="AH33" s="81">
        <f t="shared" si="15"/>
        <v>0</v>
      </c>
      <c r="AI33" s="81">
        <f t="shared" si="16"/>
        <v>0</v>
      </c>
      <c r="AJ33" s="82">
        <f t="shared" si="30"/>
        <v>0</v>
      </c>
      <c r="AK33" s="118">
        <f t="shared" si="22"/>
        <v>0</v>
      </c>
      <c r="AL33" s="118">
        <f t="shared" si="22"/>
        <v>0</v>
      </c>
      <c r="AM33" s="120">
        <f>AK33*InputData!Y33</f>
        <v>0</v>
      </c>
      <c r="AN33" s="123">
        <f>AJ33*LifeTable!G33*InputData!Z33*EXP(-InputData!$BT$5*(B33-InputData!$B$1))</f>
        <v>0</v>
      </c>
      <c r="AO33" s="1026">
        <f>C33*(1-Q33)*LifeTable!G33</f>
        <v>0</v>
      </c>
      <c r="AP33" s="1027">
        <f>R33*LifeTable!G33</f>
        <v>0</v>
      </c>
      <c r="AQ33" s="1026">
        <f>T33*(1-AH33)*LifeTable!P33</f>
        <v>0</v>
      </c>
      <c r="AR33" s="708">
        <f>AI33*LifeTable!P33</f>
        <v>0</v>
      </c>
      <c r="AS33" s="1028">
        <f>(AQ33-AO33)*EXP(-InputData!$BT$6*(B33-InputData!$B$1))</f>
        <v>0</v>
      </c>
      <c r="AT33" s="58">
        <f>(AR33-AP33)*EXP(-InputData!$BT$6*(B33-InputData!$B$1))</f>
        <v>0</v>
      </c>
      <c r="AU33">
        <v>28</v>
      </c>
    </row>
    <row r="34" spans="1:47">
      <c r="A34" t="s">
        <v>13</v>
      </c>
      <c r="B34">
        <f t="shared" si="23"/>
        <v>126</v>
      </c>
      <c r="C34" s="80">
        <f>InputData!W34*InputData!CB34</f>
        <v>0</v>
      </c>
      <c r="D34" s="81">
        <v>0</v>
      </c>
      <c r="E34" s="13">
        <f>InputData!X34*InputData!CG34</f>
        <v>0</v>
      </c>
      <c r="F34" s="90">
        <v>0</v>
      </c>
      <c r="G34" s="82">
        <f t="shared" si="0"/>
        <v>0</v>
      </c>
      <c r="H34" s="81">
        <f t="shared" si="17"/>
        <v>0</v>
      </c>
      <c r="I34" s="81">
        <f t="shared" si="1"/>
        <v>1</v>
      </c>
      <c r="J34" s="81">
        <f t="shared" si="2"/>
        <v>1</v>
      </c>
      <c r="K34" s="82">
        <f t="shared" si="24"/>
        <v>0</v>
      </c>
      <c r="L34" s="11">
        <f t="shared" si="25"/>
        <v>0</v>
      </c>
      <c r="M34" s="81">
        <f t="shared" si="26"/>
        <v>0</v>
      </c>
      <c r="N34" s="11">
        <f t="shared" si="3"/>
        <v>0</v>
      </c>
      <c r="O34" s="11">
        <f t="shared" si="4"/>
        <v>0</v>
      </c>
      <c r="P34" s="11">
        <f t="shared" si="18"/>
        <v>0</v>
      </c>
      <c r="Q34" s="81">
        <f t="shared" si="5"/>
        <v>0</v>
      </c>
      <c r="R34" s="90">
        <f t="shared" si="6"/>
        <v>0</v>
      </c>
      <c r="S34" s="499">
        <f>(Exposure!BK35-1)*InputData!CH34+1</f>
        <v>1</v>
      </c>
      <c r="T34" s="89">
        <f t="shared" si="19"/>
        <v>0</v>
      </c>
      <c r="U34" s="10">
        <f t="shared" si="7"/>
        <v>0</v>
      </c>
      <c r="V34" s="10">
        <f t="shared" si="8"/>
        <v>0</v>
      </c>
      <c r="W34" s="91">
        <f t="shared" si="9"/>
        <v>0</v>
      </c>
      <c r="X34" s="81">
        <f t="shared" si="10"/>
        <v>0</v>
      </c>
      <c r="Y34" s="81">
        <f t="shared" si="20"/>
        <v>0</v>
      </c>
      <c r="Z34" s="81">
        <f t="shared" si="11"/>
        <v>1</v>
      </c>
      <c r="AA34" s="81">
        <f t="shared" si="12"/>
        <v>1</v>
      </c>
      <c r="AB34" s="82">
        <f t="shared" si="27"/>
        <v>0</v>
      </c>
      <c r="AC34" s="11">
        <f t="shared" si="28"/>
        <v>0</v>
      </c>
      <c r="AD34" s="81">
        <f t="shared" si="29"/>
        <v>0</v>
      </c>
      <c r="AE34" s="11">
        <f t="shared" si="13"/>
        <v>0</v>
      </c>
      <c r="AF34" s="11">
        <f t="shared" si="14"/>
        <v>0</v>
      </c>
      <c r="AG34" s="11">
        <f t="shared" si="21"/>
        <v>0</v>
      </c>
      <c r="AH34" s="81">
        <f t="shared" si="15"/>
        <v>0</v>
      </c>
      <c r="AI34" s="81">
        <f t="shared" si="16"/>
        <v>0</v>
      </c>
      <c r="AJ34" s="82">
        <f t="shared" si="30"/>
        <v>0</v>
      </c>
      <c r="AK34" s="118">
        <f t="shared" si="22"/>
        <v>0</v>
      </c>
      <c r="AL34" s="118">
        <f t="shared" si="22"/>
        <v>0</v>
      </c>
      <c r="AM34" s="120">
        <f>AK34*InputData!Y34</f>
        <v>0</v>
      </c>
      <c r="AN34" s="123">
        <f>AJ34*LifeTable!G34*InputData!Z34*EXP(-InputData!$BT$5*(B34-InputData!$B$1))</f>
        <v>0</v>
      </c>
      <c r="AO34" s="1026">
        <f>C34*(1-Q34)*LifeTable!G34</f>
        <v>0</v>
      </c>
      <c r="AP34" s="1027">
        <f>R34*LifeTable!G34</f>
        <v>0</v>
      </c>
      <c r="AQ34" s="1026">
        <f>T34*(1-AH34)*LifeTable!P34</f>
        <v>0</v>
      </c>
      <c r="AR34" s="708">
        <f>AI34*LifeTable!P34</f>
        <v>0</v>
      </c>
      <c r="AS34" s="1028">
        <f>(AQ34-AO34)*EXP(-InputData!$BT$6*(B34-InputData!$B$1))</f>
        <v>0</v>
      </c>
      <c r="AT34" s="58">
        <f>(AR34-AP34)*EXP(-InputData!$BT$6*(B34-InputData!$B$1))</f>
        <v>0</v>
      </c>
      <c r="AU34">
        <v>29</v>
      </c>
    </row>
    <row r="35" spans="1:47">
      <c r="A35" t="s">
        <v>13</v>
      </c>
      <c r="B35">
        <f t="shared" si="23"/>
        <v>127</v>
      </c>
      <c r="C35" s="80">
        <f>InputData!W35*InputData!CB35</f>
        <v>0</v>
      </c>
      <c r="D35" s="81">
        <v>0</v>
      </c>
      <c r="E35" s="13">
        <f>InputData!X35*InputData!CG35</f>
        <v>0</v>
      </c>
      <c r="F35" s="90">
        <v>0</v>
      </c>
      <c r="G35" s="82">
        <f t="shared" si="0"/>
        <v>0</v>
      </c>
      <c r="H35" s="81">
        <f t="shared" si="17"/>
        <v>0</v>
      </c>
      <c r="I35" s="81">
        <f t="shared" si="1"/>
        <v>1</v>
      </c>
      <c r="J35" s="81">
        <f t="shared" si="2"/>
        <v>1</v>
      </c>
      <c r="K35" s="82">
        <f t="shared" si="24"/>
        <v>0</v>
      </c>
      <c r="L35" s="11">
        <f t="shared" si="25"/>
        <v>0</v>
      </c>
      <c r="M35" s="81">
        <f t="shared" si="26"/>
        <v>0</v>
      </c>
      <c r="N35" s="11">
        <f t="shared" si="3"/>
        <v>0</v>
      </c>
      <c r="O35" s="11">
        <f t="shared" si="4"/>
        <v>0</v>
      </c>
      <c r="P35" s="11">
        <f t="shared" si="18"/>
        <v>0</v>
      </c>
      <c r="Q35" s="81">
        <f t="shared" si="5"/>
        <v>0</v>
      </c>
      <c r="R35" s="90">
        <f t="shared" si="6"/>
        <v>0</v>
      </c>
      <c r="S35" s="499">
        <f>(Exposure!BK36-1)*InputData!CH35+1</f>
        <v>1</v>
      </c>
      <c r="T35" s="89">
        <f t="shared" si="19"/>
        <v>0</v>
      </c>
      <c r="U35" s="10">
        <f t="shared" si="7"/>
        <v>0</v>
      </c>
      <c r="V35" s="10">
        <f t="shared" si="8"/>
        <v>0</v>
      </c>
      <c r="W35" s="91">
        <f t="shared" si="9"/>
        <v>0</v>
      </c>
      <c r="X35" s="81">
        <f t="shared" si="10"/>
        <v>0</v>
      </c>
      <c r="Y35" s="81">
        <f t="shared" si="20"/>
        <v>0</v>
      </c>
      <c r="Z35" s="81">
        <f t="shared" si="11"/>
        <v>1</v>
      </c>
      <c r="AA35" s="81">
        <f t="shared" si="12"/>
        <v>1</v>
      </c>
      <c r="AB35" s="82">
        <f t="shared" si="27"/>
        <v>0</v>
      </c>
      <c r="AC35" s="11">
        <f t="shared" si="28"/>
        <v>0</v>
      </c>
      <c r="AD35" s="81">
        <f t="shared" si="29"/>
        <v>0</v>
      </c>
      <c r="AE35" s="11">
        <f t="shared" si="13"/>
        <v>0</v>
      </c>
      <c r="AF35" s="11">
        <f t="shared" si="14"/>
        <v>0</v>
      </c>
      <c r="AG35" s="11">
        <f t="shared" si="21"/>
        <v>0</v>
      </c>
      <c r="AH35" s="81">
        <f t="shared" si="15"/>
        <v>0</v>
      </c>
      <c r="AI35" s="81">
        <f t="shared" si="16"/>
        <v>0</v>
      </c>
      <c r="AJ35" s="82">
        <f t="shared" si="30"/>
        <v>0</v>
      </c>
      <c r="AK35" s="118">
        <f t="shared" si="22"/>
        <v>0</v>
      </c>
      <c r="AL35" s="118">
        <f t="shared" si="22"/>
        <v>0</v>
      </c>
      <c r="AM35" s="120">
        <f>AK35*InputData!Y35</f>
        <v>0</v>
      </c>
      <c r="AN35" s="123">
        <f>AJ35*LifeTable!G35*InputData!Z35*EXP(-InputData!$BT$5*(B35-InputData!$B$1))</f>
        <v>0</v>
      </c>
      <c r="AO35" s="1026">
        <f>C35*(1-Q35)*LifeTable!G35</f>
        <v>0</v>
      </c>
      <c r="AP35" s="1027">
        <f>R35*LifeTable!G35</f>
        <v>0</v>
      </c>
      <c r="AQ35" s="1026">
        <f>T35*(1-AH35)*LifeTable!P35</f>
        <v>0</v>
      </c>
      <c r="AR35" s="708">
        <f>AI35*LifeTable!P35</f>
        <v>0</v>
      </c>
      <c r="AS35" s="1028">
        <f>(AQ35-AO35)*EXP(-InputData!$BT$6*(B35-InputData!$B$1))</f>
        <v>0</v>
      </c>
      <c r="AT35" s="58">
        <f>(AR35-AP35)*EXP(-InputData!$BT$6*(B35-InputData!$B$1))</f>
        <v>0</v>
      </c>
      <c r="AU35">
        <v>30</v>
      </c>
    </row>
    <row r="36" spans="1:47">
      <c r="A36" t="s">
        <v>13</v>
      </c>
      <c r="B36">
        <f t="shared" si="23"/>
        <v>128</v>
      </c>
      <c r="C36" s="80">
        <f>InputData!W36*InputData!CB36</f>
        <v>0</v>
      </c>
      <c r="D36" s="81">
        <v>0</v>
      </c>
      <c r="E36" s="13">
        <f>InputData!X36*InputData!CG36</f>
        <v>0</v>
      </c>
      <c r="F36" s="90">
        <v>0</v>
      </c>
      <c r="G36" s="82">
        <f t="shared" si="0"/>
        <v>0</v>
      </c>
      <c r="H36" s="81">
        <f t="shared" si="17"/>
        <v>0</v>
      </c>
      <c r="I36" s="81">
        <f t="shared" si="1"/>
        <v>1</v>
      </c>
      <c r="J36" s="81">
        <f t="shared" si="2"/>
        <v>1</v>
      </c>
      <c r="K36" s="82">
        <f t="shared" si="24"/>
        <v>0</v>
      </c>
      <c r="L36" s="11">
        <f t="shared" si="25"/>
        <v>0</v>
      </c>
      <c r="M36" s="81">
        <f t="shared" si="26"/>
        <v>0</v>
      </c>
      <c r="N36" s="11">
        <f t="shared" si="3"/>
        <v>0</v>
      </c>
      <c r="O36" s="11">
        <f t="shared" si="4"/>
        <v>0</v>
      </c>
      <c r="P36" s="11">
        <f t="shared" si="18"/>
        <v>0</v>
      </c>
      <c r="Q36" s="81">
        <f t="shared" si="5"/>
        <v>0</v>
      </c>
      <c r="R36" s="90">
        <f t="shared" si="6"/>
        <v>0</v>
      </c>
      <c r="S36" s="499">
        <f>(Exposure!BK37-1)*InputData!CH36+1</f>
        <v>1</v>
      </c>
      <c r="T36" s="89">
        <f t="shared" si="19"/>
        <v>0</v>
      </c>
      <c r="U36" s="10">
        <f t="shared" si="7"/>
        <v>0</v>
      </c>
      <c r="V36" s="10">
        <f t="shared" si="8"/>
        <v>0</v>
      </c>
      <c r="W36" s="91">
        <f t="shared" si="9"/>
        <v>0</v>
      </c>
      <c r="X36" s="81">
        <f t="shared" si="10"/>
        <v>0</v>
      </c>
      <c r="Y36" s="81">
        <f t="shared" si="20"/>
        <v>0</v>
      </c>
      <c r="Z36" s="81">
        <f t="shared" si="11"/>
        <v>1</v>
      </c>
      <c r="AA36" s="81">
        <f t="shared" si="12"/>
        <v>1</v>
      </c>
      <c r="AB36" s="82">
        <f t="shared" si="27"/>
        <v>0</v>
      </c>
      <c r="AC36" s="11">
        <f t="shared" si="28"/>
        <v>0</v>
      </c>
      <c r="AD36" s="81">
        <f t="shared" si="29"/>
        <v>0</v>
      </c>
      <c r="AE36" s="11">
        <f t="shared" si="13"/>
        <v>0</v>
      </c>
      <c r="AF36" s="11">
        <f t="shared" si="14"/>
        <v>0</v>
      </c>
      <c r="AG36" s="11">
        <f t="shared" si="21"/>
        <v>0</v>
      </c>
      <c r="AH36" s="81">
        <f t="shared" si="15"/>
        <v>0</v>
      </c>
      <c r="AI36" s="81">
        <f t="shared" si="16"/>
        <v>0</v>
      </c>
      <c r="AJ36" s="82">
        <f t="shared" si="30"/>
        <v>0</v>
      </c>
      <c r="AK36" s="118">
        <f t="shared" si="22"/>
        <v>0</v>
      </c>
      <c r="AL36" s="118">
        <f t="shared" si="22"/>
        <v>0</v>
      </c>
      <c r="AM36" s="120">
        <f>AK36*InputData!Y36</f>
        <v>0</v>
      </c>
      <c r="AN36" s="123">
        <f>AJ36*LifeTable!G36*InputData!Z36*EXP(-InputData!$BT$5*(B36-InputData!$B$1))</f>
        <v>0</v>
      </c>
      <c r="AO36" s="1026">
        <f>C36*(1-Q36)*LifeTable!G36</f>
        <v>0</v>
      </c>
      <c r="AP36" s="1027">
        <f>R36*LifeTable!G36</f>
        <v>0</v>
      </c>
      <c r="AQ36" s="1026">
        <f>T36*(1-AH36)*LifeTable!P36</f>
        <v>0</v>
      </c>
      <c r="AR36" s="708">
        <f>AI36*LifeTable!P36</f>
        <v>0</v>
      </c>
      <c r="AS36" s="1028">
        <f>(AQ36-AO36)*EXP(-InputData!$BT$6*(B36-InputData!$B$1))</f>
        <v>0</v>
      </c>
      <c r="AT36" s="58">
        <f>(AR36-AP36)*EXP(-InputData!$BT$6*(B36-InputData!$B$1))</f>
        <v>0</v>
      </c>
      <c r="AU36">
        <v>31</v>
      </c>
    </row>
    <row r="37" spans="1:47">
      <c r="A37" t="s">
        <v>13</v>
      </c>
      <c r="B37">
        <f t="shared" si="23"/>
        <v>129</v>
      </c>
      <c r="C37" s="80">
        <f>InputData!W37*InputData!CB37</f>
        <v>0</v>
      </c>
      <c r="D37" s="81">
        <v>0</v>
      </c>
      <c r="E37" s="13">
        <f>InputData!X37*InputData!CG37</f>
        <v>0</v>
      </c>
      <c r="F37" s="90">
        <v>0</v>
      </c>
      <c r="G37" s="82">
        <f t="shared" si="0"/>
        <v>0</v>
      </c>
      <c r="H37" s="81">
        <f t="shared" si="17"/>
        <v>0</v>
      </c>
      <c r="I37" s="81">
        <f t="shared" si="1"/>
        <v>1</v>
      </c>
      <c r="J37" s="81">
        <f t="shared" si="2"/>
        <v>1</v>
      </c>
      <c r="K37" s="82">
        <f t="shared" si="24"/>
        <v>0</v>
      </c>
      <c r="L37" s="11">
        <f t="shared" si="25"/>
        <v>0</v>
      </c>
      <c r="M37" s="81">
        <f t="shared" si="26"/>
        <v>0</v>
      </c>
      <c r="N37" s="11">
        <f t="shared" si="3"/>
        <v>0</v>
      </c>
      <c r="O37" s="11">
        <f t="shared" si="4"/>
        <v>0</v>
      </c>
      <c r="P37" s="11">
        <f t="shared" si="18"/>
        <v>0</v>
      </c>
      <c r="Q37" s="81">
        <f t="shared" ref="Q37:Q68" si="31">IF(ISERROR(0.5*(L37+L38)/P37),0,0.5*(L37+L38)/P37)</f>
        <v>0</v>
      </c>
      <c r="R37" s="90">
        <f t="shared" ref="R37:R68" si="32">IF(ISERROR((M38-M37)/P37),0,(M38-M37)/P37)</f>
        <v>0</v>
      </c>
      <c r="S37" s="499">
        <f>(Exposure!BK38-1)*InputData!CH37+1</f>
        <v>1</v>
      </c>
      <c r="T37" s="89">
        <f t="shared" si="19"/>
        <v>0</v>
      </c>
      <c r="U37" s="10">
        <f t="shared" si="7"/>
        <v>0</v>
      </c>
      <c r="V37" s="10">
        <f t="shared" si="8"/>
        <v>0</v>
      </c>
      <c r="W37" s="91">
        <f t="shared" si="9"/>
        <v>0</v>
      </c>
      <c r="X37" s="81">
        <f t="shared" si="10"/>
        <v>0</v>
      </c>
      <c r="Y37" s="81">
        <f t="shared" si="20"/>
        <v>0</v>
      </c>
      <c r="Z37" s="81">
        <f t="shared" si="11"/>
        <v>1</v>
      </c>
      <c r="AA37" s="81">
        <f t="shared" si="12"/>
        <v>1</v>
      </c>
      <c r="AB37" s="82">
        <f t="shared" si="27"/>
        <v>0</v>
      </c>
      <c r="AC37" s="11">
        <f t="shared" si="28"/>
        <v>0</v>
      </c>
      <c r="AD37" s="81">
        <f t="shared" si="29"/>
        <v>0</v>
      </c>
      <c r="AE37" s="11">
        <f t="shared" si="13"/>
        <v>0</v>
      </c>
      <c r="AF37" s="11">
        <f t="shared" si="14"/>
        <v>0</v>
      </c>
      <c r="AG37" s="11">
        <f t="shared" si="21"/>
        <v>0</v>
      </c>
      <c r="AH37" s="81">
        <f t="shared" ref="AH37:AH68" si="33">IF(ISERROR(0.5*(AC37+AC38)/AG37),0,0.5*(AC37+AC38)/AG37)</f>
        <v>0</v>
      </c>
      <c r="AI37" s="81">
        <f t="shared" ref="AI37:AI68" si="34">IF(ISERROR((AD38-AD37)/AG37),0,(AD38-AD37)/AG37)</f>
        <v>0</v>
      </c>
      <c r="AJ37" s="82">
        <f t="shared" si="30"/>
        <v>0</v>
      </c>
      <c r="AK37" s="118">
        <f t="shared" si="22"/>
        <v>0</v>
      </c>
      <c r="AL37" s="118">
        <f t="shared" si="22"/>
        <v>0</v>
      </c>
      <c r="AM37" s="120">
        <f>AK37*InputData!Y37</f>
        <v>0</v>
      </c>
      <c r="AN37" s="123">
        <f>AJ37*LifeTable!G37*InputData!Z37*EXP(-InputData!$BT$5*(B37-InputData!$B$1))</f>
        <v>0</v>
      </c>
      <c r="AO37" s="1026">
        <f>C37*(1-Q37)*LifeTable!G37</f>
        <v>0</v>
      </c>
      <c r="AP37" s="1027">
        <f>R37*LifeTable!G37</f>
        <v>0</v>
      </c>
      <c r="AQ37" s="1026">
        <f>T37*(1-AH37)*LifeTable!P37</f>
        <v>0</v>
      </c>
      <c r="AR37" s="708">
        <f>AI37*LifeTable!P37</f>
        <v>0</v>
      </c>
      <c r="AS37" s="1028">
        <f>(AQ37-AO37)*EXP(-InputData!$BT$6*(B37-InputData!$B$1))</f>
        <v>0</v>
      </c>
      <c r="AT37" s="58">
        <f>(AR37-AP37)*EXP(-InputData!$BT$6*(B37-InputData!$B$1))</f>
        <v>0</v>
      </c>
      <c r="AU37">
        <v>32</v>
      </c>
    </row>
    <row r="38" spans="1:47">
      <c r="A38" t="s">
        <v>13</v>
      </c>
      <c r="B38">
        <f t="shared" si="23"/>
        <v>130</v>
      </c>
      <c r="C38" s="80">
        <f>InputData!W38*InputData!CB38</f>
        <v>0</v>
      </c>
      <c r="D38" s="81">
        <v>0</v>
      </c>
      <c r="E38" s="13">
        <f>InputData!X38*InputData!CG38</f>
        <v>0</v>
      </c>
      <c r="F38" s="90">
        <v>0</v>
      </c>
      <c r="G38" s="82">
        <f t="shared" si="0"/>
        <v>0</v>
      </c>
      <c r="H38" s="81">
        <f t="shared" si="17"/>
        <v>0</v>
      </c>
      <c r="I38" s="81">
        <f t="shared" si="1"/>
        <v>1</v>
      </c>
      <c r="J38" s="81">
        <f t="shared" si="2"/>
        <v>1</v>
      </c>
      <c r="K38" s="82">
        <f t="shared" si="24"/>
        <v>0</v>
      </c>
      <c r="L38" s="11">
        <f t="shared" si="25"/>
        <v>0</v>
      </c>
      <c r="M38" s="81">
        <f t="shared" si="26"/>
        <v>0</v>
      </c>
      <c r="N38" s="11">
        <f t="shared" si="3"/>
        <v>0</v>
      </c>
      <c r="O38" s="11">
        <f t="shared" si="4"/>
        <v>0</v>
      </c>
      <c r="P38" s="11">
        <f t="shared" si="18"/>
        <v>0</v>
      </c>
      <c r="Q38" s="81">
        <f t="shared" si="31"/>
        <v>0</v>
      </c>
      <c r="R38" s="90">
        <f t="shared" si="32"/>
        <v>0</v>
      </c>
      <c r="S38" s="499">
        <f>(Exposure!BK39-1)*InputData!CH38+1</f>
        <v>1</v>
      </c>
      <c r="T38" s="89">
        <f t="shared" si="19"/>
        <v>0</v>
      </c>
      <c r="U38" s="10">
        <f t="shared" si="7"/>
        <v>0</v>
      </c>
      <c r="V38" s="10">
        <f t="shared" si="8"/>
        <v>0</v>
      </c>
      <c r="W38" s="91">
        <f t="shared" si="9"/>
        <v>0</v>
      </c>
      <c r="X38" s="81">
        <f t="shared" si="10"/>
        <v>0</v>
      </c>
      <c r="Y38" s="81">
        <f t="shared" si="20"/>
        <v>0</v>
      </c>
      <c r="Z38" s="81">
        <f t="shared" si="11"/>
        <v>1</v>
      </c>
      <c r="AA38" s="81">
        <f t="shared" si="12"/>
        <v>1</v>
      </c>
      <c r="AB38" s="82">
        <f t="shared" si="27"/>
        <v>0</v>
      </c>
      <c r="AC38" s="11">
        <f t="shared" si="28"/>
        <v>0</v>
      </c>
      <c r="AD38" s="81">
        <f t="shared" si="29"/>
        <v>0</v>
      </c>
      <c r="AE38" s="11">
        <f t="shared" si="13"/>
        <v>0</v>
      </c>
      <c r="AF38" s="11">
        <f t="shared" si="14"/>
        <v>0</v>
      </c>
      <c r="AG38" s="11">
        <f t="shared" si="21"/>
        <v>0</v>
      </c>
      <c r="AH38" s="81">
        <f t="shared" si="33"/>
        <v>0</v>
      </c>
      <c r="AI38" s="81">
        <f t="shared" si="34"/>
        <v>0</v>
      </c>
      <c r="AJ38" s="82">
        <f t="shared" si="30"/>
        <v>0</v>
      </c>
      <c r="AK38" s="118">
        <f t="shared" si="22"/>
        <v>0</v>
      </c>
      <c r="AL38" s="118">
        <f t="shared" si="22"/>
        <v>0</v>
      </c>
      <c r="AM38" s="120">
        <f>AK38*InputData!Y38</f>
        <v>0</v>
      </c>
      <c r="AN38" s="123">
        <f>AJ38*LifeTable!G38*InputData!Z38*EXP(-InputData!$BT$5*(B38-InputData!$B$1))</f>
        <v>0</v>
      </c>
      <c r="AO38" s="1026">
        <f>C38*(1-Q38)*LifeTable!G38</f>
        <v>0</v>
      </c>
      <c r="AP38" s="1027">
        <f>R38*LifeTable!G38</f>
        <v>0</v>
      </c>
      <c r="AQ38" s="1026">
        <f>T38*(1-AH38)*LifeTable!P38</f>
        <v>0</v>
      </c>
      <c r="AR38" s="708">
        <f>AI38*LifeTable!P38</f>
        <v>0</v>
      </c>
      <c r="AS38" s="1028">
        <f>(AQ38-AO38)*EXP(-InputData!$BT$6*(B38-InputData!$B$1))</f>
        <v>0</v>
      </c>
      <c r="AT38" s="58">
        <f>(AR38-AP38)*EXP(-InputData!$BT$6*(B38-InputData!$B$1))</f>
        <v>0</v>
      </c>
      <c r="AU38">
        <v>33</v>
      </c>
    </row>
    <row r="39" spans="1:47">
      <c r="A39" t="s">
        <v>13</v>
      </c>
      <c r="B39">
        <f t="shared" si="23"/>
        <v>131</v>
      </c>
      <c r="C39" s="80">
        <f>InputData!W39*InputData!CB39</f>
        <v>0</v>
      </c>
      <c r="D39" s="81">
        <v>0</v>
      </c>
      <c r="E39" s="13">
        <f>InputData!X39*InputData!CG39</f>
        <v>0</v>
      </c>
      <c r="F39" s="90">
        <v>0</v>
      </c>
      <c r="G39" s="82">
        <f t="shared" si="0"/>
        <v>0</v>
      </c>
      <c r="H39" s="81">
        <f t="shared" si="17"/>
        <v>0</v>
      </c>
      <c r="I39" s="81">
        <f t="shared" si="1"/>
        <v>1</v>
      </c>
      <c r="J39" s="81">
        <f t="shared" si="2"/>
        <v>1</v>
      </c>
      <c r="K39" s="82">
        <f t="shared" si="24"/>
        <v>0</v>
      </c>
      <c r="L39" s="11">
        <f t="shared" si="25"/>
        <v>0</v>
      </c>
      <c r="M39" s="81">
        <f t="shared" si="26"/>
        <v>0</v>
      </c>
      <c r="N39" s="11">
        <f t="shared" si="3"/>
        <v>0</v>
      </c>
      <c r="O39" s="11">
        <f t="shared" si="4"/>
        <v>0</v>
      </c>
      <c r="P39" s="11">
        <f t="shared" si="18"/>
        <v>0</v>
      </c>
      <c r="Q39" s="81">
        <f t="shared" si="31"/>
        <v>0</v>
      </c>
      <c r="R39" s="90">
        <f t="shared" si="32"/>
        <v>0</v>
      </c>
      <c r="S39" s="499">
        <f>(Exposure!BK40-1)*InputData!CH39+1</f>
        <v>1</v>
      </c>
      <c r="T39" s="89">
        <f t="shared" si="19"/>
        <v>0</v>
      </c>
      <c r="U39" s="10">
        <f t="shared" si="7"/>
        <v>0</v>
      </c>
      <c r="V39" s="10">
        <f t="shared" si="8"/>
        <v>0</v>
      </c>
      <c r="W39" s="91">
        <f t="shared" si="9"/>
        <v>0</v>
      </c>
      <c r="X39" s="81">
        <f t="shared" si="10"/>
        <v>0</v>
      </c>
      <c r="Y39" s="81">
        <f t="shared" si="20"/>
        <v>0</v>
      </c>
      <c r="Z39" s="81">
        <f t="shared" si="11"/>
        <v>1</v>
      </c>
      <c r="AA39" s="81">
        <f t="shared" si="12"/>
        <v>1</v>
      </c>
      <c r="AB39" s="82">
        <f t="shared" si="27"/>
        <v>0</v>
      </c>
      <c r="AC39" s="11">
        <f t="shared" si="28"/>
        <v>0</v>
      </c>
      <c r="AD39" s="81">
        <f t="shared" si="29"/>
        <v>0</v>
      </c>
      <c r="AE39" s="11">
        <f t="shared" si="13"/>
        <v>0</v>
      </c>
      <c r="AF39" s="11">
        <f t="shared" si="14"/>
        <v>0</v>
      </c>
      <c r="AG39" s="11">
        <f t="shared" si="21"/>
        <v>0</v>
      </c>
      <c r="AH39" s="81">
        <f t="shared" si="33"/>
        <v>0</v>
      </c>
      <c r="AI39" s="81">
        <f t="shared" si="34"/>
        <v>0</v>
      </c>
      <c r="AJ39" s="82">
        <f t="shared" si="30"/>
        <v>0</v>
      </c>
      <c r="AK39" s="118">
        <f t="shared" si="22"/>
        <v>0</v>
      </c>
      <c r="AL39" s="118">
        <f t="shared" si="22"/>
        <v>0</v>
      </c>
      <c r="AM39" s="120">
        <f>AK39*InputData!Y39</f>
        <v>0</v>
      </c>
      <c r="AN39" s="123">
        <f>AJ39*LifeTable!G39*InputData!Z39*EXP(-InputData!$BT$5*(B39-InputData!$B$1))</f>
        <v>0</v>
      </c>
      <c r="AO39" s="1026">
        <f>C39*(1-Q39)*LifeTable!G39</f>
        <v>0</v>
      </c>
      <c r="AP39" s="1027">
        <f>R39*LifeTable!G39</f>
        <v>0</v>
      </c>
      <c r="AQ39" s="1026">
        <f>T39*(1-AH39)*LifeTable!P39</f>
        <v>0</v>
      </c>
      <c r="AR39" s="708">
        <f>AI39*LifeTable!P39</f>
        <v>0</v>
      </c>
      <c r="AS39" s="1028">
        <f>(AQ39-AO39)*EXP(-InputData!$BT$6*(B39-InputData!$B$1))</f>
        <v>0</v>
      </c>
      <c r="AT39" s="58">
        <f>(AR39-AP39)*EXP(-InputData!$BT$6*(B39-InputData!$B$1))</f>
        <v>0</v>
      </c>
      <c r="AU39">
        <v>34</v>
      </c>
    </row>
    <row r="40" spans="1:47">
      <c r="A40" t="s">
        <v>13</v>
      </c>
      <c r="B40">
        <f t="shared" si="23"/>
        <v>132</v>
      </c>
      <c r="C40" s="80">
        <f>InputData!W40*InputData!CB40</f>
        <v>0</v>
      </c>
      <c r="D40" s="81">
        <v>0</v>
      </c>
      <c r="E40" s="13">
        <f>InputData!X40*InputData!CG40</f>
        <v>0</v>
      </c>
      <c r="F40" s="90">
        <v>0</v>
      </c>
      <c r="G40" s="82">
        <f t="shared" si="0"/>
        <v>0</v>
      </c>
      <c r="H40" s="81">
        <f t="shared" si="17"/>
        <v>0</v>
      </c>
      <c r="I40" s="81">
        <f t="shared" si="1"/>
        <v>1</v>
      </c>
      <c r="J40" s="81">
        <f t="shared" si="2"/>
        <v>1</v>
      </c>
      <c r="K40" s="82">
        <f t="shared" si="24"/>
        <v>0</v>
      </c>
      <c r="L40" s="11">
        <f t="shared" si="25"/>
        <v>0</v>
      </c>
      <c r="M40" s="81">
        <f t="shared" si="26"/>
        <v>0</v>
      </c>
      <c r="N40" s="11">
        <f t="shared" si="3"/>
        <v>0</v>
      </c>
      <c r="O40" s="11">
        <f t="shared" si="4"/>
        <v>0</v>
      </c>
      <c r="P40" s="11">
        <f t="shared" si="18"/>
        <v>0</v>
      </c>
      <c r="Q40" s="81">
        <f t="shared" si="31"/>
        <v>0</v>
      </c>
      <c r="R40" s="90">
        <f t="shared" si="32"/>
        <v>0</v>
      </c>
      <c r="S40" s="499">
        <f>(Exposure!BK41-1)*InputData!CH40+1</f>
        <v>1</v>
      </c>
      <c r="T40" s="89">
        <f t="shared" si="19"/>
        <v>0</v>
      </c>
      <c r="U40" s="10">
        <f t="shared" si="7"/>
        <v>0</v>
      </c>
      <c r="V40" s="10">
        <f t="shared" si="8"/>
        <v>0</v>
      </c>
      <c r="W40" s="91">
        <f t="shared" si="9"/>
        <v>0</v>
      </c>
      <c r="X40" s="81">
        <f t="shared" si="10"/>
        <v>0</v>
      </c>
      <c r="Y40" s="81">
        <f t="shared" si="20"/>
        <v>0</v>
      </c>
      <c r="Z40" s="81">
        <f t="shared" si="11"/>
        <v>1</v>
      </c>
      <c r="AA40" s="81">
        <f t="shared" si="12"/>
        <v>1</v>
      </c>
      <c r="AB40" s="82">
        <f t="shared" si="27"/>
        <v>0</v>
      </c>
      <c r="AC40" s="11">
        <f t="shared" si="28"/>
        <v>0</v>
      </c>
      <c r="AD40" s="81">
        <f t="shared" si="29"/>
        <v>0</v>
      </c>
      <c r="AE40" s="11">
        <f t="shared" si="13"/>
        <v>0</v>
      </c>
      <c r="AF40" s="11">
        <f t="shared" si="14"/>
        <v>0</v>
      </c>
      <c r="AG40" s="11">
        <f t="shared" si="21"/>
        <v>0</v>
      </c>
      <c r="AH40" s="81">
        <f t="shared" si="33"/>
        <v>0</v>
      </c>
      <c r="AI40" s="81">
        <f t="shared" si="34"/>
        <v>0</v>
      </c>
      <c r="AJ40" s="82">
        <f t="shared" si="30"/>
        <v>0</v>
      </c>
      <c r="AK40" s="118">
        <f t="shared" si="22"/>
        <v>0</v>
      </c>
      <c r="AL40" s="118">
        <f t="shared" si="22"/>
        <v>0</v>
      </c>
      <c r="AM40" s="120">
        <f>AK40*InputData!Y40</f>
        <v>0</v>
      </c>
      <c r="AN40" s="123">
        <f>AJ40*LifeTable!G40*InputData!Z40*EXP(-InputData!$BT$5*(B40-InputData!$B$1))</f>
        <v>0</v>
      </c>
      <c r="AO40" s="1026">
        <f>C40*(1-Q40)*LifeTable!G40</f>
        <v>0</v>
      </c>
      <c r="AP40" s="1027">
        <f>R40*LifeTable!G40</f>
        <v>0</v>
      </c>
      <c r="AQ40" s="1026">
        <f>T40*(1-AH40)*LifeTable!P40</f>
        <v>0</v>
      </c>
      <c r="AR40" s="708">
        <f>AI40*LifeTable!P40</f>
        <v>0</v>
      </c>
      <c r="AS40" s="1028">
        <f>(AQ40-AO40)*EXP(-InputData!$BT$6*(B40-InputData!$B$1))</f>
        <v>0</v>
      </c>
      <c r="AT40" s="58">
        <f>(AR40-AP40)*EXP(-InputData!$BT$6*(B40-InputData!$B$1))</f>
        <v>0</v>
      </c>
      <c r="AU40">
        <v>35</v>
      </c>
    </row>
    <row r="41" spans="1:47">
      <c r="A41" t="s">
        <v>13</v>
      </c>
      <c r="B41">
        <f t="shared" si="23"/>
        <v>133</v>
      </c>
      <c r="C41" s="80">
        <f>InputData!W41*InputData!CB41</f>
        <v>0</v>
      </c>
      <c r="D41" s="81">
        <v>0</v>
      </c>
      <c r="E41" s="13">
        <f>InputData!X41*InputData!CG41</f>
        <v>0</v>
      </c>
      <c r="F41" s="90">
        <v>0</v>
      </c>
      <c r="G41" s="82">
        <f t="shared" si="0"/>
        <v>0</v>
      </c>
      <c r="H41" s="81">
        <f t="shared" si="17"/>
        <v>0</v>
      </c>
      <c r="I41" s="81">
        <f t="shared" si="1"/>
        <v>1</v>
      </c>
      <c r="J41" s="81">
        <f t="shared" si="2"/>
        <v>1</v>
      </c>
      <c r="K41" s="82">
        <f t="shared" si="24"/>
        <v>0</v>
      </c>
      <c r="L41" s="11">
        <f t="shared" si="25"/>
        <v>0</v>
      </c>
      <c r="M41" s="81">
        <f t="shared" si="26"/>
        <v>0</v>
      </c>
      <c r="N41" s="11">
        <f t="shared" si="3"/>
        <v>0</v>
      </c>
      <c r="O41" s="11">
        <f t="shared" si="4"/>
        <v>0</v>
      </c>
      <c r="P41" s="11">
        <f t="shared" si="18"/>
        <v>0</v>
      </c>
      <c r="Q41" s="81">
        <f t="shared" si="31"/>
        <v>0</v>
      </c>
      <c r="R41" s="90">
        <f t="shared" si="32"/>
        <v>0</v>
      </c>
      <c r="S41" s="499">
        <f>(Exposure!BK42-1)*InputData!CH41+1</f>
        <v>1</v>
      </c>
      <c r="T41" s="89">
        <f t="shared" si="19"/>
        <v>0</v>
      </c>
      <c r="U41" s="10">
        <f t="shared" si="7"/>
        <v>0</v>
      </c>
      <c r="V41" s="10">
        <f t="shared" si="8"/>
        <v>0</v>
      </c>
      <c r="W41" s="91">
        <f t="shared" si="9"/>
        <v>0</v>
      </c>
      <c r="X41" s="81">
        <f t="shared" si="10"/>
        <v>0</v>
      </c>
      <c r="Y41" s="81">
        <f t="shared" si="20"/>
        <v>0</v>
      </c>
      <c r="Z41" s="81">
        <f t="shared" si="11"/>
        <v>1</v>
      </c>
      <c r="AA41" s="81">
        <f t="shared" si="12"/>
        <v>1</v>
      </c>
      <c r="AB41" s="82">
        <f t="shared" si="27"/>
        <v>0</v>
      </c>
      <c r="AC41" s="11">
        <f t="shared" si="28"/>
        <v>0</v>
      </c>
      <c r="AD41" s="81">
        <f t="shared" si="29"/>
        <v>0</v>
      </c>
      <c r="AE41" s="11">
        <f t="shared" si="13"/>
        <v>0</v>
      </c>
      <c r="AF41" s="11">
        <f t="shared" si="14"/>
        <v>0</v>
      </c>
      <c r="AG41" s="11">
        <f t="shared" si="21"/>
        <v>0</v>
      </c>
      <c r="AH41" s="81">
        <f t="shared" si="33"/>
        <v>0</v>
      </c>
      <c r="AI41" s="81">
        <f t="shared" si="34"/>
        <v>0</v>
      </c>
      <c r="AJ41" s="82">
        <f t="shared" si="30"/>
        <v>0</v>
      </c>
      <c r="AK41" s="118">
        <f t="shared" si="22"/>
        <v>0</v>
      </c>
      <c r="AL41" s="118">
        <f t="shared" si="22"/>
        <v>0</v>
      </c>
      <c r="AM41" s="120">
        <f>AK41*InputData!Y41</f>
        <v>0</v>
      </c>
      <c r="AN41" s="123">
        <f>AJ41*LifeTable!G41*InputData!Z41*EXP(-InputData!$BT$5*(B41-InputData!$B$1))</f>
        <v>0</v>
      </c>
      <c r="AO41" s="1026">
        <f>C41*(1-Q41)*LifeTable!G41</f>
        <v>0</v>
      </c>
      <c r="AP41" s="1027">
        <f>R41*LifeTable!G41</f>
        <v>0</v>
      </c>
      <c r="AQ41" s="1026">
        <f>T41*(1-AH41)*LifeTable!P41</f>
        <v>0</v>
      </c>
      <c r="AR41" s="708">
        <f>AI41*LifeTable!P41</f>
        <v>0</v>
      </c>
      <c r="AS41" s="1028">
        <f>(AQ41-AO41)*EXP(-InputData!$BT$6*(B41-InputData!$B$1))</f>
        <v>0</v>
      </c>
      <c r="AT41" s="58">
        <f>(AR41-AP41)*EXP(-InputData!$BT$6*(B41-InputData!$B$1))</f>
        <v>0</v>
      </c>
      <c r="AU41">
        <v>36</v>
      </c>
    </row>
    <row r="42" spans="1:47">
      <c r="A42" t="s">
        <v>13</v>
      </c>
      <c r="B42">
        <f t="shared" si="23"/>
        <v>134</v>
      </c>
      <c r="C42" s="80">
        <f>InputData!W42*InputData!CB42</f>
        <v>0</v>
      </c>
      <c r="D42" s="81">
        <v>0</v>
      </c>
      <c r="E42" s="13">
        <f>InputData!X42*InputData!CG42</f>
        <v>0</v>
      </c>
      <c r="F42" s="90">
        <v>0</v>
      </c>
      <c r="G42" s="82">
        <f t="shared" si="0"/>
        <v>0</v>
      </c>
      <c r="H42" s="81">
        <f t="shared" si="17"/>
        <v>0</v>
      </c>
      <c r="I42" s="81">
        <f t="shared" si="1"/>
        <v>1</v>
      </c>
      <c r="J42" s="81">
        <f t="shared" si="2"/>
        <v>1</v>
      </c>
      <c r="K42" s="82">
        <f t="shared" si="24"/>
        <v>0</v>
      </c>
      <c r="L42" s="11">
        <f t="shared" si="25"/>
        <v>0</v>
      </c>
      <c r="M42" s="81">
        <f t="shared" si="26"/>
        <v>0</v>
      </c>
      <c r="N42" s="11">
        <f t="shared" si="3"/>
        <v>0</v>
      </c>
      <c r="O42" s="11">
        <f t="shared" si="4"/>
        <v>0</v>
      </c>
      <c r="P42" s="11">
        <f t="shared" si="18"/>
        <v>0</v>
      </c>
      <c r="Q42" s="81">
        <f t="shared" si="31"/>
        <v>0</v>
      </c>
      <c r="R42" s="90">
        <f t="shared" si="32"/>
        <v>0</v>
      </c>
      <c r="S42" s="499">
        <f>(Exposure!BK43-1)*InputData!CH42+1</f>
        <v>1</v>
      </c>
      <c r="T42" s="89">
        <f t="shared" si="19"/>
        <v>0</v>
      </c>
      <c r="U42" s="10">
        <f t="shared" si="7"/>
        <v>0</v>
      </c>
      <c r="V42" s="10">
        <f t="shared" si="8"/>
        <v>0</v>
      </c>
      <c r="W42" s="91">
        <f t="shared" si="9"/>
        <v>0</v>
      </c>
      <c r="X42" s="81">
        <f t="shared" si="10"/>
        <v>0</v>
      </c>
      <c r="Y42" s="81">
        <f t="shared" si="20"/>
        <v>0</v>
      </c>
      <c r="Z42" s="81">
        <f t="shared" si="11"/>
        <v>1</v>
      </c>
      <c r="AA42" s="81">
        <f t="shared" si="12"/>
        <v>1</v>
      </c>
      <c r="AB42" s="82">
        <f t="shared" si="27"/>
        <v>0</v>
      </c>
      <c r="AC42" s="11">
        <f t="shared" si="28"/>
        <v>0</v>
      </c>
      <c r="AD42" s="81">
        <f t="shared" si="29"/>
        <v>0</v>
      </c>
      <c r="AE42" s="11">
        <f t="shared" si="13"/>
        <v>0</v>
      </c>
      <c r="AF42" s="11">
        <f t="shared" si="14"/>
        <v>0</v>
      </c>
      <c r="AG42" s="11">
        <f t="shared" si="21"/>
        <v>0</v>
      </c>
      <c r="AH42" s="81">
        <f t="shared" si="33"/>
        <v>0</v>
      </c>
      <c r="AI42" s="81">
        <f t="shared" si="34"/>
        <v>0</v>
      </c>
      <c r="AJ42" s="82">
        <f t="shared" si="30"/>
        <v>0</v>
      </c>
      <c r="AK42" s="118">
        <f t="shared" si="22"/>
        <v>0</v>
      </c>
      <c r="AL42" s="118">
        <f t="shared" si="22"/>
        <v>0</v>
      </c>
      <c r="AM42" s="120">
        <f>AK42*InputData!Y42</f>
        <v>0</v>
      </c>
      <c r="AN42" s="123">
        <f>AJ42*LifeTable!G42*InputData!Z42*EXP(-InputData!$BT$5*(B42-InputData!$B$1))</f>
        <v>0</v>
      </c>
      <c r="AO42" s="1026">
        <f>C42*(1-Q42)*LifeTable!G42</f>
        <v>0</v>
      </c>
      <c r="AP42" s="1027">
        <f>R42*LifeTable!G42</f>
        <v>0</v>
      </c>
      <c r="AQ42" s="1026">
        <f>T42*(1-AH42)*LifeTable!P42</f>
        <v>0</v>
      </c>
      <c r="AR42" s="708">
        <f>AI42*LifeTable!P42</f>
        <v>0</v>
      </c>
      <c r="AS42" s="1028">
        <f>(AQ42-AO42)*EXP(-InputData!$BT$6*(B42-InputData!$B$1))</f>
        <v>0</v>
      </c>
      <c r="AT42" s="58">
        <f>(AR42-AP42)*EXP(-InputData!$BT$6*(B42-InputData!$B$1))</f>
        <v>0</v>
      </c>
      <c r="AU42">
        <v>37</v>
      </c>
    </row>
    <row r="43" spans="1:47">
      <c r="A43" t="s">
        <v>13</v>
      </c>
      <c r="B43">
        <f t="shared" si="23"/>
        <v>135</v>
      </c>
      <c r="C43" s="80">
        <f>InputData!W43*InputData!CB43</f>
        <v>0</v>
      </c>
      <c r="D43" s="81">
        <v>0</v>
      </c>
      <c r="E43" s="13">
        <f>InputData!X43*InputData!CG43</f>
        <v>0</v>
      </c>
      <c r="F43" s="90">
        <v>0</v>
      </c>
      <c r="G43" s="82">
        <f t="shared" si="0"/>
        <v>0</v>
      </c>
      <c r="H43" s="81">
        <f t="shared" si="17"/>
        <v>0</v>
      </c>
      <c r="I43" s="81">
        <f t="shared" si="1"/>
        <v>1</v>
      </c>
      <c r="J43" s="81">
        <f t="shared" si="2"/>
        <v>1</v>
      </c>
      <c r="K43" s="82">
        <f t="shared" si="24"/>
        <v>0</v>
      </c>
      <c r="L43" s="11">
        <f t="shared" si="25"/>
        <v>0</v>
      </c>
      <c r="M43" s="81">
        <f t="shared" si="26"/>
        <v>0</v>
      </c>
      <c r="N43" s="11">
        <f t="shared" si="3"/>
        <v>0</v>
      </c>
      <c r="O43" s="11">
        <f t="shared" si="4"/>
        <v>0</v>
      </c>
      <c r="P43" s="11">
        <f t="shared" si="18"/>
        <v>0</v>
      </c>
      <c r="Q43" s="81">
        <f t="shared" si="31"/>
        <v>0</v>
      </c>
      <c r="R43" s="90">
        <f t="shared" si="32"/>
        <v>0</v>
      </c>
      <c r="S43" s="499">
        <f>(Exposure!BK44-1)*InputData!CH43+1</f>
        <v>1</v>
      </c>
      <c r="T43" s="89">
        <f t="shared" si="19"/>
        <v>0</v>
      </c>
      <c r="U43" s="10">
        <f t="shared" si="7"/>
        <v>0</v>
      </c>
      <c r="V43" s="10">
        <f t="shared" si="8"/>
        <v>0</v>
      </c>
      <c r="W43" s="91">
        <f t="shared" si="9"/>
        <v>0</v>
      </c>
      <c r="X43" s="81">
        <f t="shared" si="10"/>
        <v>0</v>
      </c>
      <c r="Y43" s="81">
        <f t="shared" si="20"/>
        <v>0</v>
      </c>
      <c r="Z43" s="81">
        <f t="shared" si="11"/>
        <v>1</v>
      </c>
      <c r="AA43" s="81">
        <f t="shared" si="12"/>
        <v>1</v>
      </c>
      <c r="AB43" s="82">
        <f t="shared" si="27"/>
        <v>0</v>
      </c>
      <c r="AC43" s="11">
        <f t="shared" si="28"/>
        <v>0</v>
      </c>
      <c r="AD43" s="81">
        <f t="shared" si="29"/>
        <v>0</v>
      </c>
      <c r="AE43" s="11">
        <f t="shared" si="13"/>
        <v>0</v>
      </c>
      <c r="AF43" s="11">
        <f t="shared" si="14"/>
        <v>0</v>
      </c>
      <c r="AG43" s="11">
        <f t="shared" si="21"/>
        <v>0</v>
      </c>
      <c r="AH43" s="81">
        <f t="shared" si="33"/>
        <v>0</v>
      </c>
      <c r="AI43" s="81">
        <f t="shared" si="34"/>
        <v>0</v>
      </c>
      <c r="AJ43" s="82">
        <f t="shared" si="30"/>
        <v>0</v>
      </c>
      <c r="AK43" s="118">
        <f t="shared" si="22"/>
        <v>0</v>
      </c>
      <c r="AL43" s="118">
        <f t="shared" si="22"/>
        <v>0</v>
      </c>
      <c r="AM43" s="120">
        <f>AK43*InputData!Y43</f>
        <v>0</v>
      </c>
      <c r="AN43" s="123">
        <f>AJ43*LifeTable!G43*InputData!Z43*EXP(-InputData!$BT$5*(B43-InputData!$B$1))</f>
        <v>0</v>
      </c>
      <c r="AO43" s="1026">
        <f>C43*(1-Q43)*LifeTable!G43</f>
        <v>0</v>
      </c>
      <c r="AP43" s="1027">
        <f>R43*LifeTable!G43</f>
        <v>0</v>
      </c>
      <c r="AQ43" s="1026">
        <f>T43*(1-AH43)*LifeTable!P43</f>
        <v>0</v>
      </c>
      <c r="AR43" s="708">
        <f>AI43*LifeTable!P43</f>
        <v>0</v>
      </c>
      <c r="AS43" s="1028">
        <f>(AQ43-AO43)*EXP(-InputData!$BT$6*(B43-InputData!$B$1))</f>
        <v>0</v>
      </c>
      <c r="AT43" s="58">
        <f>(AR43-AP43)*EXP(-InputData!$BT$6*(B43-InputData!$B$1))</f>
        <v>0</v>
      </c>
      <c r="AU43">
        <v>38</v>
      </c>
    </row>
    <row r="44" spans="1:47">
      <c r="A44" t="s">
        <v>13</v>
      </c>
      <c r="B44">
        <f t="shared" si="23"/>
        <v>136</v>
      </c>
      <c r="C44" s="80">
        <f>InputData!W44*InputData!CB44</f>
        <v>0</v>
      </c>
      <c r="D44" s="81">
        <v>0</v>
      </c>
      <c r="E44" s="13">
        <f>InputData!X44*InputData!CG44</f>
        <v>0</v>
      </c>
      <c r="F44" s="90">
        <v>0</v>
      </c>
      <c r="G44" s="82">
        <f t="shared" si="0"/>
        <v>0</v>
      </c>
      <c r="H44" s="81">
        <f t="shared" si="17"/>
        <v>0</v>
      </c>
      <c r="I44" s="81">
        <f t="shared" si="1"/>
        <v>1</v>
      </c>
      <c r="J44" s="81">
        <f t="shared" si="2"/>
        <v>1</v>
      </c>
      <c r="K44" s="82">
        <f t="shared" si="24"/>
        <v>0</v>
      </c>
      <c r="L44" s="11">
        <f t="shared" si="25"/>
        <v>0</v>
      </c>
      <c r="M44" s="81">
        <f t="shared" si="26"/>
        <v>0</v>
      </c>
      <c r="N44" s="11">
        <f t="shared" si="3"/>
        <v>0</v>
      </c>
      <c r="O44" s="11">
        <f t="shared" si="4"/>
        <v>0</v>
      </c>
      <c r="P44" s="11">
        <f t="shared" si="18"/>
        <v>0</v>
      </c>
      <c r="Q44" s="81">
        <f t="shared" si="31"/>
        <v>0</v>
      </c>
      <c r="R44" s="90">
        <f t="shared" si="32"/>
        <v>0</v>
      </c>
      <c r="S44" s="499">
        <f>(Exposure!BK45-1)*InputData!CH44+1</f>
        <v>1</v>
      </c>
      <c r="T44" s="89">
        <f t="shared" si="19"/>
        <v>0</v>
      </c>
      <c r="U44" s="10">
        <f t="shared" si="7"/>
        <v>0</v>
      </c>
      <c r="V44" s="10">
        <f t="shared" si="8"/>
        <v>0</v>
      </c>
      <c r="W44" s="91">
        <f t="shared" si="9"/>
        <v>0</v>
      </c>
      <c r="X44" s="81">
        <f t="shared" si="10"/>
        <v>0</v>
      </c>
      <c r="Y44" s="81">
        <f t="shared" si="20"/>
        <v>0</v>
      </c>
      <c r="Z44" s="81">
        <f t="shared" si="11"/>
        <v>1</v>
      </c>
      <c r="AA44" s="81">
        <f t="shared" si="12"/>
        <v>1</v>
      </c>
      <c r="AB44" s="82">
        <f t="shared" si="27"/>
        <v>0</v>
      </c>
      <c r="AC44" s="11">
        <f t="shared" si="28"/>
        <v>0</v>
      </c>
      <c r="AD44" s="81">
        <f t="shared" si="29"/>
        <v>0</v>
      </c>
      <c r="AE44" s="11">
        <f t="shared" si="13"/>
        <v>0</v>
      </c>
      <c r="AF44" s="11">
        <f t="shared" si="14"/>
        <v>0</v>
      </c>
      <c r="AG44" s="11">
        <f t="shared" si="21"/>
        <v>0</v>
      </c>
      <c r="AH44" s="81">
        <f t="shared" si="33"/>
        <v>0</v>
      </c>
      <c r="AI44" s="81">
        <f t="shared" si="34"/>
        <v>0</v>
      </c>
      <c r="AJ44" s="82">
        <f t="shared" si="30"/>
        <v>0</v>
      </c>
      <c r="AK44" s="118">
        <f t="shared" si="22"/>
        <v>0</v>
      </c>
      <c r="AL44" s="118">
        <f t="shared" si="22"/>
        <v>0</v>
      </c>
      <c r="AM44" s="120">
        <f>AK44*InputData!Y44</f>
        <v>0</v>
      </c>
      <c r="AN44" s="123">
        <f>AJ44*LifeTable!G44*InputData!Z44*EXP(-InputData!$BT$5*(B44-InputData!$B$1))</f>
        <v>0</v>
      </c>
      <c r="AO44" s="1026">
        <f>C44*(1-Q44)*LifeTable!G44</f>
        <v>0</v>
      </c>
      <c r="AP44" s="1027">
        <f>R44*LifeTable!G44</f>
        <v>0</v>
      </c>
      <c r="AQ44" s="1026">
        <f>T44*(1-AH44)*LifeTable!P44</f>
        <v>0</v>
      </c>
      <c r="AR44" s="708">
        <f>AI44*LifeTable!P44</f>
        <v>0</v>
      </c>
      <c r="AS44" s="1028">
        <f>(AQ44-AO44)*EXP(-InputData!$BT$6*(B44-InputData!$B$1))</f>
        <v>0</v>
      </c>
      <c r="AT44" s="58">
        <f>(AR44-AP44)*EXP(-InputData!$BT$6*(B44-InputData!$B$1))</f>
        <v>0</v>
      </c>
      <c r="AU44">
        <v>39</v>
      </c>
    </row>
    <row r="45" spans="1:47">
      <c r="A45" t="s">
        <v>13</v>
      </c>
      <c r="B45">
        <f t="shared" si="23"/>
        <v>137</v>
      </c>
      <c r="C45" s="80">
        <f>InputData!W45*InputData!CB45</f>
        <v>0</v>
      </c>
      <c r="D45" s="81">
        <v>0</v>
      </c>
      <c r="E45" s="13">
        <f>InputData!X45*InputData!CG45</f>
        <v>0</v>
      </c>
      <c r="F45" s="90">
        <v>0</v>
      </c>
      <c r="G45" s="82">
        <f t="shared" si="0"/>
        <v>0</v>
      </c>
      <c r="H45" s="81">
        <f t="shared" si="17"/>
        <v>0</v>
      </c>
      <c r="I45" s="81">
        <f t="shared" si="1"/>
        <v>1</v>
      </c>
      <c r="J45" s="81">
        <f t="shared" si="2"/>
        <v>1</v>
      </c>
      <c r="K45" s="82">
        <f t="shared" si="24"/>
        <v>0</v>
      </c>
      <c r="L45" s="11">
        <f t="shared" si="25"/>
        <v>0</v>
      </c>
      <c r="M45" s="81">
        <f t="shared" si="26"/>
        <v>0</v>
      </c>
      <c r="N45" s="11">
        <f t="shared" si="3"/>
        <v>0</v>
      </c>
      <c r="O45" s="11">
        <f t="shared" si="4"/>
        <v>0</v>
      </c>
      <c r="P45" s="11">
        <f t="shared" si="18"/>
        <v>0</v>
      </c>
      <c r="Q45" s="81">
        <f t="shared" si="31"/>
        <v>0</v>
      </c>
      <c r="R45" s="90">
        <f t="shared" si="32"/>
        <v>0</v>
      </c>
      <c r="S45" s="499">
        <f>(Exposure!BK46-1)*InputData!CH45+1</f>
        <v>1</v>
      </c>
      <c r="T45" s="89">
        <f t="shared" si="19"/>
        <v>0</v>
      </c>
      <c r="U45" s="10">
        <f t="shared" si="7"/>
        <v>0</v>
      </c>
      <c r="V45" s="10">
        <f t="shared" si="8"/>
        <v>0</v>
      </c>
      <c r="W45" s="91">
        <f t="shared" si="9"/>
        <v>0</v>
      </c>
      <c r="X45" s="81">
        <f t="shared" si="10"/>
        <v>0</v>
      </c>
      <c r="Y45" s="81">
        <f t="shared" si="20"/>
        <v>0</v>
      </c>
      <c r="Z45" s="81">
        <f t="shared" si="11"/>
        <v>1</v>
      </c>
      <c r="AA45" s="81">
        <f t="shared" si="12"/>
        <v>1</v>
      </c>
      <c r="AB45" s="82">
        <f t="shared" si="27"/>
        <v>0</v>
      </c>
      <c r="AC45" s="11">
        <f t="shared" si="28"/>
        <v>0</v>
      </c>
      <c r="AD45" s="81">
        <f t="shared" si="29"/>
        <v>0</v>
      </c>
      <c r="AE45" s="11">
        <f t="shared" si="13"/>
        <v>0</v>
      </c>
      <c r="AF45" s="11">
        <f t="shared" si="14"/>
        <v>0</v>
      </c>
      <c r="AG45" s="11">
        <f t="shared" si="21"/>
        <v>0</v>
      </c>
      <c r="AH45" s="81">
        <f t="shared" si="33"/>
        <v>0</v>
      </c>
      <c r="AI45" s="81">
        <f t="shared" si="34"/>
        <v>0</v>
      </c>
      <c r="AJ45" s="82">
        <f t="shared" si="30"/>
        <v>0</v>
      </c>
      <c r="AK45" s="118">
        <f t="shared" si="22"/>
        <v>0</v>
      </c>
      <c r="AL45" s="118">
        <f t="shared" si="22"/>
        <v>0</v>
      </c>
      <c r="AM45" s="120">
        <f>AK45*InputData!Y45</f>
        <v>0</v>
      </c>
      <c r="AN45" s="123">
        <f>AJ45*LifeTable!G45*InputData!Z45*EXP(-InputData!$BT$5*(B45-InputData!$B$1))</f>
        <v>0</v>
      </c>
      <c r="AO45" s="1026">
        <f>C45*(1-Q45)*LifeTable!G45</f>
        <v>0</v>
      </c>
      <c r="AP45" s="1027">
        <f>R45*LifeTable!G45</f>
        <v>0</v>
      </c>
      <c r="AQ45" s="1026">
        <f>T45*(1-AH45)*LifeTable!P45</f>
        <v>0</v>
      </c>
      <c r="AR45" s="708">
        <f>AI45*LifeTable!P45</f>
        <v>0</v>
      </c>
      <c r="AS45" s="1028">
        <f>(AQ45-AO45)*EXP(-InputData!$BT$6*(B45-InputData!$B$1))</f>
        <v>0</v>
      </c>
      <c r="AT45" s="58">
        <f>(AR45-AP45)*EXP(-InputData!$BT$6*(B45-InputData!$B$1))</f>
        <v>0</v>
      </c>
      <c r="AU45">
        <v>40</v>
      </c>
    </row>
    <row r="46" spans="1:47">
      <c r="A46" t="s">
        <v>13</v>
      </c>
      <c r="B46">
        <f t="shared" si="23"/>
        <v>138</v>
      </c>
      <c r="C46" s="80">
        <f>InputData!W46*InputData!CB46</f>
        <v>0</v>
      </c>
      <c r="D46" s="81">
        <v>0</v>
      </c>
      <c r="E46" s="13">
        <f>InputData!X46*InputData!CG46</f>
        <v>0</v>
      </c>
      <c r="F46" s="90">
        <v>0</v>
      </c>
      <c r="G46" s="82">
        <f t="shared" si="0"/>
        <v>0</v>
      </c>
      <c r="H46" s="81">
        <f t="shared" si="17"/>
        <v>0</v>
      </c>
      <c r="I46" s="81">
        <f t="shared" si="1"/>
        <v>1</v>
      </c>
      <c r="J46" s="81">
        <f t="shared" si="2"/>
        <v>1</v>
      </c>
      <c r="K46" s="82">
        <f t="shared" si="24"/>
        <v>0</v>
      </c>
      <c r="L46" s="11">
        <f t="shared" si="25"/>
        <v>0</v>
      </c>
      <c r="M46" s="81">
        <f t="shared" si="26"/>
        <v>0</v>
      </c>
      <c r="N46" s="11">
        <f t="shared" si="3"/>
        <v>0</v>
      </c>
      <c r="O46" s="11">
        <f t="shared" si="4"/>
        <v>0</v>
      </c>
      <c r="P46" s="11">
        <f t="shared" si="18"/>
        <v>0</v>
      </c>
      <c r="Q46" s="81">
        <f t="shared" si="31"/>
        <v>0</v>
      </c>
      <c r="R46" s="90">
        <f t="shared" si="32"/>
        <v>0</v>
      </c>
      <c r="S46" s="499">
        <f>(Exposure!BK47-1)*InputData!CH46+1</f>
        <v>1</v>
      </c>
      <c r="T46" s="89">
        <f t="shared" si="19"/>
        <v>0</v>
      </c>
      <c r="U46" s="10">
        <f t="shared" si="7"/>
        <v>0</v>
      </c>
      <c r="V46" s="10">
        <f t="shared" si="8"/>
        <v>0</v>
      </c>
      <c r="W46" s="91">
        <f t="shared" si="9"/>
        <v>0</v>
      </c>
      <c r="X46" s="81">
        <f t="shared" si="10"/>
        <v>0</v>
      </c>
      <c r="Y46" s="81">
        <f t="shared" si="20"/>
        <v>0</v>
      </c>
      <c r="Z46" s="81">
        <f t="shared" si="11"/>
        <v>1</v>
      </c>
      <c r="AA46" s="81">
        <f t="shared" si="12"/>
        <v>1</v>
      </c>
      <c r="AB46" s="82">
        <f t="shared" si="27"/>
        <v>0</v>
      </c>
      <c r="AC46" s="11">
        <f t="shared" si="28"/>
        <v>0</v>
      </c>
      <c r="AD46" s="81">
        <f t="shared" si="29"/>
        <v>0</v>
      </c>
      <c r="AE46" s="11">
        <f t="shared" si="13"/>
        <v>0</v>
      </c>
      <c r="AF46" s="11">
        <f t="shared" si="14"/>
        <v>0</v>
      </c>
      <c r="AG46" s="11">
        <f t="shared" si="21"/>
        <v>0</v>
      </c>
      <c r="AH46" s="81">
        <f t="shared" si="33"/>
        <v>0</v>
      </c>
      <c r="AI46" s="81">
        <f t="shared" si="34"/>
        <v>0</v>
      </c>
      <c r="AJ46" s="82">
        <f t="shared" si="30"/>
        <v>0</v>
      </c>
      <c r="AK46" s="118">
        <f t="shared" si="22"/>
        <v>0</v>
      </c>
      <c r="AL46" s="118">
        <f t="shared" si="22"/>
        <v>0</v>
      </c>
      <c r="AM46" s="120">
        <f>AK46*InputData!Y46</f>
        <v>0</v>
      </c>
      <c r="AN46" s="123">
        <f>AJ46*LifeTable!G46*InputData!Z46*EXP(-InputData!$BT$5*(B46-InputData!$B$1))</f>
        <v>0</v>
      </c>
      <c r="AO46" s="1026">
        <f>C46*(1-Q46)*LifeTable!G46</f>
        <v>0</v>
      </c>
      <c r="AP46" s="1027">
        <f>R46*LifeTable!G46</f>
        <v>0</v>
      </c>
      <c r="AQ46" s="1026">
        <f>T46*(1-AH46)*LifeTable!P46</f>
        <v>0</v>
      </c>
      <c r="AR46" s="708">
        <f>AI46*LifeTable!P46</f>
        <v>0</v>
      </c>
      <c r="AS46" s="1028">
        <f>(AQ46-AO46)*EXP(-InputData!$BT$6*(B46-InputData!$B$1))</f>
        <v>0</v>
      </c>
      <c r="AT46" s="58">
        <f>(AR46-AP46)*EXP(-InputData!$BT$6*(B46-InputData!$B$1))</f>
        <v>0</v>
      </c>
      <c r="AU46">
        <v>41</v>
      </c>
    </row>
    <row r="47" spans="1:47">
      <c r="A47" t="s">
        <v>13</v>
      </c>
      <c r="B47">
        <f t="shared" si="23"/>
        <v>139</v>
      </c>
      <c r="C47" s="80">
        <f>InputData!W47*InputData!CB47</f>
        <v>0</v>
      </c>
      <c r="D47" s="81">
        <v>0</v>
      </c>
      <c r="E47" s="13">
        <f>InputData!X47*InputData!CG47</f>
        <v>0</v>
      </c>
      <c r="F47" s="90">
        <v>0</v>
      </c>
      <c r="G47" s="82">
        <f t="shared" si="0"/>
        <v>0</v>
      </c>
      <c r="H47" s="81">
        <f t="shared" si="17"/>
        <v>0</v>
      </c>
      <c r="I47" s="81">
        <f t="shared" si="1"/>
        <v>1</v>
      </c>
      <c r="J47" s="81">
        <f t="shared" si="2"/>
        <v>1</v>
      </c>
      <c r="K47" s="82">
        <f t="shared" si="24"/>
        <v>0</v>
      </c>
      <c r="L47" s="11">
        <f t="shared" si="25"/>
        <v>0</v>
      </c>
      <c r="M47" s="81">
        <f t="shared" si="26"/>
        <v>0</v>
      </c>
      <c r="N47" s="11">
        <f t="shared" si="3"/>
        <v>0</v>
      </c>
      <c r="O47" s="11">
        <f t="shared" si="4"/>
        <v>0</v>
      </c>
      <c r="P47" s="11">
        <f t="shared" si="18"/>
        <v>0</v>
      </c>
      <c r="Q47" s="81">
        <f t="shared" si="31"/>
        <v>0</v>
      </c>
      <c r="R47" s="90">
        <f t="shared" si="32"/>
        <v>0</v>
      </c>
      <c r="S47" s="499">
        <f>(Exposure!BK48-1)*InputData!CH47+1</f>
        <v>1</v>
      </c>
      <c r="T47" s="89">
        <f t="shared" si="19"/>
        <v>0</v>
      </c>
      <c r="U47" s="10">
        <f t="shared" si="7"/>
        <v>0</v>
      </c>
      <c r="V47" s="10">
        <f t="shared" si="8"/>
        <v>0</v>
      </c>
      <c r="W47" s="91">
        <f t="shared" si="9"/>
        <v>0</v>
      </c>
      <c r="X47" s="81">
        <f t="shared" si="10"/>
        <v>0</v>
      </c>
      <c r="Y47" s="81">
        <f t="shared" si="20"/>
        <v>0</v>
      </c>
      <c r="Z47" s="81">
        <f t="shared" si="11"/>
        <v>1</v>
      </c>
      <c r="AA47" s="81">
        <f t="shared" si="12"/>
        <v>1</v>
      </c>
      <c r="AB47" s="82">
        <f t="shared" si="27"/>
        <v>0</v>
      </c>
      <c r="AC47" s="11">
        <f t="shared" si="28"/>
        <v>0</v>
      </c>
      <c r="AD47" s="81">
        <f t="shared" si="29"/>
        <v>0</v>
      </c>
      <c r="AE47" s="11">
        <f t="shared" si="13"/>
        <v>0</v>
      </c>
      <c r="AF47" s="11">
        <f t="shared" si="14"/>
        <v>0</v>
      </c>
      <c r="AG47" s="11">
        <f t="shared" si="21"/>
        <v>0</v>
      </c>
      <c r="AH47" s="81">
        <f t="shared" si="33"/>
        <v>0</v>
      </c>
      <c r="AI47" s="81">
        <f t="shared" si="34"/>
        <v>0</v>
      </c>
      <c r="AJ47" s="82">
        <f t="shared" si="30"/>
        <v>0</v>
      </c>
      <c r="AK47" s="118">
        <f t="shared" si="22"/>
        <v>0</v>
      </c>
      <c r="AL47" s="118">
        <f t="shared" si="22"/>
        <v>0</v>
      </c>
      <c r="AM47" s="120">
        <f>AK47*InputData!Y47</f>
        <v>0</v>
      </c>
      <c r="AN47" s="123">
        <f>AJ47*LifeTable!G47*InputData!Z47*EXP(-InputData!$BT$5*(B47-InputData!$B$1))</f>
        <v>0</v>
      </c>
      <c r="AO47" s="1026">
        <f>C47*(1-Q47)*LifeTable!G47</f>
        <v>0</v>
      </c>
      <c r="AP47" s="1027">
        <f>R47*LifeTable!G47</f>
        <v>0</v>
      </c>
      <c r="AQ47" s="1026">
        <f>T47*(1-AH47)*LifeTable!P47</f>
        <v>0</v>
      </c>
      <c r="AR47" s="708">
        <f>AI47*LifeTable!P47</f>
        <v>0</v>
      </c>
      <c r="AS47" s="1028">
        <f>(AQ47-AO47)*EXP(-InputData!$BT$6*(B47-InputData!$B$1))</f>
        <v>0</v>
      </c>
      <c r="AT47" s="58">
        <f>(AR47-AP47)*EXP(-InputData!$BT$6*(B47-InputData!$B$1))</f>
        <v>0</v>
      </c>
      <c r="AU47">
        <v>42</v>
      </c>
    </row>
    <row r="48" spans="1:47">
      <c r="A48" t="s">
        <v>13</v>
      </c>
      <c r="B48">
        <f t="shared" si="23"/>
        <v>140</v>
      </c>
      <c r="C48" s="80">
        <f>InputData!W48*InputData!CB48</f>
        <v>0</v>
      </c>
      <c r="D48" s="81">
        <v>0</v>
      </c>
      <c r="E48" s="13">
        <f>InputData!X48*InputData!CG48</f>
        <v>0</v>
      </c>
      <c r="F48" s="90">
        <v>0</v>
      </c>
      <c r="G48" s="82">
        <f t="shared" si="0"/>
        <v>0</v>
      </c>
      <c r="H48" s="81">
        <f t="shared" si="17"/>
        <v>0</v>
      </c>
      <c r="I48" s="81">
        <f t="shared" si="1"/>
        <v>1</v>
      </c>
      <c r="J48" s="81">
        <f t="shared" si="2"/>
        <v>1</v>
      </c>
      <c r="K48" s="82">
        <f t="shared" si="24"/>
        <v>0</v>
      </c>
      <c r="L48" s="11">
        <f t="shared" si="25"/>
        <v>0</v>
      </c>
      <c r="M48" s="81">
        <f t="shared" si="26"/>
        <v>0</v>
      </c>
      <c r="N48" s="11">
        <f t="shared" si="3"/>
        <v>0</v>
      </c>
      <c r="O48" s="11">
        <f t="shared" si="4"/>
        <v>0</v>
      </c>
      <c r="P48" s="11">
        <f t="shared" si="18"/>
        <v>0</v>
      </c>
      <c r="Q48" s="81">
        <f t="shared" si="31"/>
        <v>0</v>
      </c>
      <c r="R48" s="90">
        <f t="shared" si="32"/>
        <v>0</v>
      </c>
      <c r="S48" s="499">
        <f>(Exposure!BK49-1)*InputData!CH48+1</f>
        <v>1</v>
      </c>
      <c r="T48" s="89">
        <f t="shared" si="19"/>
        <v>0</v>
      </c>
      <c r="U48" s="10">
        <f t="shared" si="7"/>
        <v>0</v>
      </c>
      <c r="V48" s="10">
        <f t="shared" si="8"/>
        <v>0</v>
      </c>
      <c r="W48" s="91">
        <f t="shared" si="9"/>
        <v>0</v>
      </c>
      <c r="X48" s="81">
        <f t="shared" si="10"/>
        <v>0</v>
      </c>
      <c r="Y48" s="81">
        <f t="shared" si="20"/>
        <v>0</v>
      </c>
      <c r="Z48" s="81">
        <f t="shared" si="11"/>
        <v>1</v>
      </c>
      <c r="AA48" s="81">
        <f t="shared" si="12"/>
        <v>1</v>
      </c>
      <c r="AB48" s="82">
        <f t="shared" si="27"/>
        <v>0</v>
      </c>
      <c r="AC48" s="11">
        <f t="shared" si="28"/>
        <v>0</v>
      </c>
      <c r="AD48" s="81">
        <f t="shared" si="29"/>
        <v>0</v>
      </c>
      <c r="AE48" s="11">
        <f t="shared" si="13"/>
        <v>0</v>
      </c>
      <c r="AF48" s="11">
        <f t="shared" si="14"/>
        <v>0</v>
      </c>
      <c r="AG48" s="11">
        <f t="shared" si="21"/>
        <v>0</v>
      </c>
      <c r="AH48" s="81">
        <f t="shared" si="33"/>
        <v>0</v>
      </c>
      <c r="AI48" s="81">
        <f t="shared" si="34"/>
        <v>0</v>
      </c>
      <c r="AJ48" s="82">
        <f t="shared" si="30"/>
        <v>0</v>
      </c>
      <c r="AK48" s="118">
        <f t="shared" si="22"/>
        <v>0</v>
      </c>
      <c r="AL48" s="118">
        <f t="shared" si="22"/>
        <v>0</v>
      </c>
      <c r="AM48" s="120">
        <f>AK48*InputData!Y48</f>
        <v>0</v>
      </c>
      <c r="AN48" s="123">
        <f>AJ48*LifeTable!G48*InputData!Z48*EXP(-InputData!$BT$5*(B48-InputData!$B$1))</f>
        <v>0</v>
      </c>
      <c r="AO48" s="1026">
        <f>C48*(1-Q48)*LifeTable!G48</f>
        <v>0</v>
      </c>
      <c r="AP48" s="1027">
        <f>R48*LifeTable!G48</f>
        <v>0</v>
      </c>
      <c r="AQ48" s="1026">
        <f>T48*(1-AH48)*LifeTable!P48</f>
        <v>0</v>
      </c>
      <c r="AR48" s="708">
        <f>AI48*LifeTable!P48</f>
        <v>0</v>
      </c>
      <c r="AS48" s="1028">
        <f>(AQ48-AO48)*EXP(-InputData!$BT$6*(B48-InputData!$B$1))</f>
        <v>0</v>
      </c>
      <c r="AT48" s="58">
        <f>(AR48-AP48)*EXP(-InputData!$BT$6*(B48-InputData!$B$1))</f>
        <v>0</v>
      </c>
      <c r="AU48">
        <v>43</v>
      </c>
    </row>
    <row r="49" spans="1:47">
      <c r="A49" t="s">
        <v>13</v>
      </c>
      <c r="B49">
        <f t="shared" si="23"/>
        <v>141</v>
      </c>
      <c r="C49" s="80">
        <f>InputData!W49*InputData!CB49</f>
        <v>0</v>
      </c>
      <c r="D49" s="81">
        <v>0</v>
      </c>
      <c r="E49" s="13">
        <f>InputData!X49*InputData!CG49</f>
        <v>0</v>
      </c>
      <c r="F49" s="90">
        <v>0</v>
      </c>
      <c r="G49" s="82">
        <f t="shared" si="0"/>
        <v>0</v>
      </c>
      <c r="H49" s="81">
        <f t="shared" si="17"/>
        <v>0</v>
      </c>
      <c r="I49" s="81">
        <f t="shared" si="1"/>
        <v>1</v>
      </c>
      <c r="J49" s="81">
        <f t="shared" si="2"/>
        <v>1</v>
      </c>
      <c r="K49" s="82">
        <f t="shared" si="24"/>
        <v>0</v>
      </c>
      <c r="L49" s="11">
        <f t="shared" si="25"/>
        <v>0</v>
      </c>
      <c r="M49" s="81">
        <f t="shared" si="26"/>
        <v>0</v>
      </c>
      <c r="N49" s="11">
        <f t="shared" si="3"/>
        <v>0</v>
      </c>
      <c r="O49" s="11">
        <f t="shared" si="4"/>
        <v>0</v>
      </c>
      <c r="P49" s="11">
        <f t="shared" si="18"/>
        <v>0</v>
      </c>
      <c r="Q49" s="81">
        <f t="shared" si="31"/>
        <v>0</v>
      </c>
      <c r="R49" s="90">
        <f t="shared" si="32"/>
        <v>0</v>
      </c>
      <c r="S49" s="499">
        <f>(Exposure!BK50-1)*InputData!CH49+1</f>
        <v>1</v>
      </c>
      <c r="T49" s="89">
        <f t="shared" si="19"/>
        <v>0</v>
      </c>
      <c r="U49" s="10">
        <f t="shared" si="7"/>
        <v>0</v>
      </c>
      <c r="V49" s="10">
        <f t="shared" si="8"/>
        <v>0</v>
      </c>
      <c r="W49" s="91">
        <f t="shared" si="9"/>
        <v>0</v>
      </c>
      <c r="X49" s="81">
        <f t="shared" si="10"/>
        <v>0</v>
      </c>
      <c r="Y49" s="81">
        <f t="shared" si="20"/>
        <v>0</v>
      </c>
      <c r="Z49" s="81">
        <f t="shared" si="11"/>
        <v>1</v>
      </c>
      <c r="AA49" s="81">
        <f t="shared" si="12"/>
        <v>1</v>
      </c>
      <c r="AB49" s="82">
        <f t="shared" si="27"/>
        <v>0</v>
      </c>
      <c r="AC49" s="11">
        <f t="shared" si="28"/>
        <v>0</v>
      </c>
      <c r="AD49" s="81">
        <f t="shared" si="29"/>
        <v>0</v>
      </c>
      <c r="AE49" s="11">
        <f t="shared" si="13"/>
        <v>0</v>
      </c>
      <c r="AF49" s="11">
        <f t="shared" si="14"/>
        <v>0</v>
      </c>
      <c r="AG49" s="11">
        <f t="shared" si="21"/>
        <v>0</v>
      </c>
      <c r="AH49" s="81">
        <f t="shared" si="33"/>
        <v>0</v>
      </c>
      <c r="AI49" s="81">
        <f t="shared" si="34"/>
        <v>0</v>
      </c>
      <c r="AJ49" s="82">
        <f t="shared" si="30"/>
        <v>0</v>
      </c>
      <c r="AK49" s="118">
        <f t="shared" si="22"/>
        <v>0</v>
      </c>
      <c r="AL49" s="118">
        <f t="shared" si="22"/>
        <v>0</v>
      </c>
      <c r="AM49" s="120">
        <f>AK49*InputData!Y49</f>
        <v>0</v>
      </c>
      <c r="AN49" s="123">
        <f>AJ49*LifeTable!G49*InputData!Z49*EXP(-InputData!$BT$5*(B49-InputData!$B$1))</f>
        <v>0</v>
      </c>
      <c r="AO49" s="1026">
        <f>C49*(1-Q49)*LifeTable!G49</f>
        <v>0</v>
      </c>
      <c r="AP49" s="1027">
        <f>R49*LifeTable!G49</f>
        <v>0</v>
      </c>
      <c r="AQ49" s="1026">
        <f>T49*(1-AH49)*LifeTable!P49</f>
        <v>0</v>
      </c>
      <c r="AR49" s="708">
        <f>AI49*LifeTable!P49</f>
        <v>0</v>
      </c>
      <c r="AS49" s="1028">
        <f>(AQ49-AO49)*EXP(-InputData!$BT$6*(B49-InputData!$B$1))</f>
        <v>0</v>
      </c>
      <c r="AT49" s="58">
        <f>(AR49-AP49)*EXP(-InputData!$BT$6*(B49-InputData!$B$1))</f>
        <v>0</v>
      </c>
      <c r="AU49">
        <v>44</v>
      </c>
    </row>
    <row r="50" spans="1:47">
      <c r="A50" t="s">
        <v>13</v>
      </c>
      <c r="B50">
        <f t="shared" si="23"/>
        <v>142</v>
      </c>
      <c r="C50" s="80">
        <f>InputData!W50*InputData!CB50</f>
        <v>0</v>
      </c>
      <c r="D50" s="81">
        <v>0</v>
      </c>
      <c r="E50" s="13">
        <f>InputData!X50*InputData!CG50</f>
        <v>0</v>
      </c>
      <c r="F50" s="90">
        <v>0</v>
      </c>
      <c r="G50" s="82">
        <f t="shared" si="0"/>
        <v>0</v>
      </c>
      <c r="H50" s="81">
        <f t="shared" si="17"/>
        <v>0</v>
      </c>
      <c r="I50" s="81">
        <f t="shared" si="1"/>
        <v>1</v>
      </c>
      <c r="J50" s="81">
        <f t="shared" si="2"/>
        <v>1</v>
      </c>
      <c r="K50" s="82">
        <f t="shared" si="24"/>
        <v>0</v>
      </c>
      <c r="L50" s="11">
        <f t="shared" si="25"/>
        <v>0</v>
      </c>
      <c r="M50" s="81">
        <f t="shared" si="26"/>
        <v>0</v>
      </c>
      <c r="N50" s="11">
        <f t="shared" si="3"/>
        <v>0</v>
      </c>
      <c r="O50" s="11">
        <f t="shared" si="4"/>
        <v>0</v>
      </c>
      <c r="P50" s="11">
        <f t="shared" si="18"/>
        <v>0</v>
      </c>
      <c r="Q50" s="81">
        <f t="shared" si="31"/>
        <v>0</v>
      </c>
      <c r="R50" s="90">
        <f t="shared" si="32"/>
        <v>0</v>
      </c>
      <c r="S50" s="499">
        <f>(Exposure!BK51-1)*InputData!CH50+1</f>
        <v>1</v>
      </c>
      <c r="T50" s="89">
        <f t="shared" si="19"/>
        <v>0</v>
      </c>
      <c r="U50" s="10">
        <f t="shared" si="7"/>
        <v>0</v>
      </c>
      <c r="V50" s="10">
        <f t="shared" si="8"/>
        <v>0</v>
      </c>
      <c r="W50" s="91">
        <f t="shared" si="9"/>
        <v>0</v>
      </c>
      <c r="X50" s="81">
        <f t="shared" si="10"/>
        <v>0</v>
      </c>
      <c r="Y50" s="81">
        <f t="shared" si="20"/>
        <v>0</v>
      </c>
      <c r="Z50" s="81">
        <f t="shared" si="11"/>
        <v>1</v>
      </c>
      <c r="AA50" s="81">
        <f t="shared" si="12"/>
        <v>1</v>
      </c>
      <c r="AB50" s="82">
        <f t="shared" si="27"/>
        <v>0</v>
      </c>
      <c r="AC50" s="11">
        <f t="shared" si="28"/>
        <v>0</v>
      </c>
      <c r="AD50" s="81">
        <f t="shared" si="29"/>
        <v>0</v>
      </c>
      <c r="AE50" s="11">
        <f t="shared" si="13"/>
        <v>0</v>
      </c>
      <c r="AF50" s="11">
        <f t="shared" si="14"/>
        <v>0</v>
      </c>
      <c r="AG50" s="11">
        <f t="shared" si="21"/>
        <v>0</v>
      </c>
      <c r="AH50" s="81">
        <f t="shared" si="33"/>
        <v>0</v>
      </c>
      <c r="AI50" s="81">
        <f t="shared" si="34"/>
        <v>0</v>
      </c>
      <c r="AJ50" s="82">
        <f t="shared" si="30"/>
        <v>0</v>
      </c>
      <c r="AK50" s="118">
        <f t="shared" si="22"/>
        <v>0</v>
      </c>
      <c r="AL50" s="118">
        <f t="shared" si="22"/>
        <v>0</v>
      </c>
      <c r="AM50" s="120">
        <f>AK50*InputData!Y50</f>
        <v>0</v>
      </c>
      <c r="AN50" s="123">
        <f>AJ50*LifeTable!G50*InputData!Z50*EXP(-InputData!$BT$5*(B50-InputData!$B$1))</f>
        <v>0</v>
      </c>
      <c r="AO50" s="1026">
        <f>C50*(1-Q50)*LifeTable!G50</f>
        <v>0</v>
      </c>
      <c r="AP50" s="1027">
        <f>R50*LifeTable!G50</f>
        <v>0</v>
      </c>
      <c r="AQ50" s="1026">
        <f>T50*(1-AH50)*LifeTable!P50</f>
        <v>0</v>
      </c>
      <c r="AR50" s="708">
        <f>AI50*LifeTable!P50</f>
        <v>0</v>
      </c>
      <c r="AS50" s="1028">
        <f>(AQ50-AO50)*EXP(-InputData!$BT$6*(B50-InputData!$B$1))</f>
        <v>0</v>
      </c>
      <c r="AT50" s="58">
        <f>(AR50-AP50)*EXP(-InputData!$BT$6*(B50-InputData!$B$1))</f>
        <v>0</v>
      </c>
      <c r="AU50">
        <v>45</v>
      </c>
    </row>
    <row r="51" spans="1:47">
      <c r="A51" t="s">
        <v>13</v>
      </c>
      <c r="B51">
        <f t="shared" si="23"/>
        <v>143</v>
      </c>
      <c r="C51" s="80">
        <f>InputData!W51*InputData!CB51</f>
        <v>0</v>
      </c>
      <c r="D51" s="81">
        <v>0</v>
      </c>
      <c r="E51" s="13">
        <f>InputData!X51*InputData!CG51</f>
        <v>0</v>
      </c>
      <c r="F51" s="90">
        <v>0</v>
      </c>
      <c r="G51" s="82">
        <f t="shared" si="0"/>
        <v>0</v>
      </c>
      <c r="H51" s="81">
        <f t="shared" si="17"/>
        <v>0</v>
      </c>
      <c r="I51" s="81">
        <f t="shared" si="1"/>
        <v>1</v>
      </c>
      <c r="J51" s="81">
        <f t="shared" si="2"/>
        <v>1</v>
      </c>
      <c r="K51" s="82">
        <f t="shared" si="24"/>
        <v>0</v>
      </c>
      <c r="L51" s="11">
        <f t="shared" si="25"/>
        <v>0</v>
      </c>
      <c r="M51" s="81">
        <f t="shared" si="26"/>
        <v>0</v>
      </c>
      <c r="N51" s="11">
        <f t="shared" si="3"/>
        <v>0</v>
      </c>
      <c r="O51" s="11">
        <f t="shared" si="4"/>
        <v>0</v>
      </c>
      <c r="P51" s="11">
        <f t="shared" si="18"/>
        <v>0</v>
      </c>
      <c r="Q51" s="81">
        <f t="shared" si="31"/>
        <v>0</v>
      </c>
      <c r="R51" s="90">
        <f t="shared" si="32"/>
        <v>0</v>
      </c>
      <c r="S51" s="499">
        <f>(Exposure!BK52-1)*InputData!CH51+1</f>
        <v>1</v>
      </c>
      <c r="T51" s="89">
        <f t="shared" si="19"/>
        <v>0</v>
      </c>
      <c r="U51" s="10">
        <f t="shared" si="7"/>
        <v>0</v>
      </c>
      <c r="V51" s="10">
        <f t="shared" si="8"/>
        <v>0</v>
      </c>
      <c r="W51" s="91">
        <f t="shared" si="9"/>
        <v>0</v>
      </c>
      <c r="X51" s="81">
        <f t="shared" si="10"/>
        <v>0</v>
      </c>
      <c r="Y51" s="81">
        <f t="shared" si="20"/>
        <v>0</v>
      </c>
      <c r="Z51" s="81">
        <f t="shared" si="11"/>
        <v>1</v>
      </c>
      <c r="AA51" s="81">
        <f t="shared" si="12"/>
        <v>1</v>
      </c>
      <c r="AB51" s="82">
        <f t="shared" si="27"/>
        <v>0</v>
      </c>
      <c r="AC51" s="11">
        <f t="shared" si="28"/>
        <v>0</v>
      </c>
      <c r="AD51" s="81">
        <f t="shared" si="29"/>
        <v>0</v>
      </c>
      <c r="AE51" s="11">
        <f t="shared" si="13"/>
        <v>0</v>
      </c>
      <c r="AF51" s="11">
        <f t="shared" si="14"/>
        <v>0</v>
      </c>
      <c r="AG51" s="11">
        <f t="shared" si="21"/>
        <v>0</v>
      </c>
      <c r="AH51" s="81">
        <f t="shared" si="33"/>
        <v>0</v>
      </c>
      <c r="AI51" s="81">
        <f t="shared" si="34"/>
        <v>0</v>
      </c>
      <c r="AJ51" s="82">
        <f t="shared" si="30"/>
        <v>0</v>
      </c>
      <c r="AK51" s="118">
        <f t="shared" si="22"/>
        <v>0</v>
      </c>
      <c r="AL51" s="118">
        <f t="shared" si="22"/>
        <v>0</v>
      </c>
      <c r="AM51" s="120">
        <f>AK51*InputData!Y51</f>
        <v>0</v>
      </c>
      <c r="AN51" s="123">
        <f>AJ51*LifeTable!G51*InputData!Z51*EXP(-InputData!$BT$5*(B51-InputData!$B$1))</f>
        <v>0</v>
      </c>
      <c r="AO51" s="1026">
        <f>C51*(1-Q51)*LifeTable!G51</f>
        <v>0</v>
      </c>
      <c r="AP51" s="1027">
        <f>R51*LifeTable!G51</f>
        <v>0</v>
      </c>
      <c r="AQ51" s="1026">
        <f>T51*(1-AH51)*LifeTable!P51</f>
        <v>0</v>
      </c>
      <c r="AR51" s="708">
        <f>AI51*LifeTable!P51</f>
        <v>0</v>
      </c>
      <c r="AS51" s="1028">
        <f>(AQ51-AO51)*EXP(-InputData!$BT$6*(B51-InputData!$B$1))</f>
        <v>0</v>
      </c>
      <c r="AT51" s="58">
        <f>(AR51-AP51)*EXP(-InputData!$BT$6*(B51-InputData!$B$1))</f>
        <v>0</v>
      </c>
      <c r="AU51">
        <v>46</v>
      </c>
    </row>
    <row r="52" spans="1:47">
      <c r="A52" t="s">
        <v>13</v>
      </c>
      <c r="B52">
        <f t="shared" si="23"/>
        <v>144</v>
      </c>
      <c r="C52" s="80">
        <f>InputData!W52*InputData!CB52</f>
        <v>0</v>
      </c>
      <c r="D52" s="81">
        <v>0</v>
      </c>
      <c r="E52" s="13">
        <f>InputData!X52*InputData!CG52</f>
        <v>0</v>
      </c>
      <c r="F52" s="90">
        <v>0</v>
      </c>
      <c r="G52" s="82">
        <f t="shared" si="0"/>
        <v>0</v>
      </c>
      <c r="H52" s="81">
        <f t="shared" si="17"/>
        <v>0</v>
      </c>
      <c r="I52" s="81">
        <f t="shared" si="1"/>
        <v>1</v>
      </c>
      <c r="J52" s="81">
        <f t="shared" si="2"/>
        <v>1</v>
      </c>
      <c r="K52" s="82">
        <f t="shared" si="24"/>
        <v>0</v>
      </c>
      <c r="L52" s="11">
        <f t="shared" si="25"/>
        <v>0</v>
      </c>
      <c r="M52" s="81">
        <f t="shared" si="26"/>
        <v>0</v>
      </c>
      <c r="N52" s="11">
        <f t="shared" si="3"/>
        <v>0</v>
      </c>
      <c r="O52" s="11">
        <f t="shared" si="4"/>
        <v>0</v>
      </c>
      <c r="P52" s="11">
        <f t="shared" si="18"/>
        <v>0</v>
      </c>
      <c r="Q52" s="81">
        <f t="shared" si="31"/>
        <v>0</v>
      </c>
      <c r="R52" s="90">
        <f t="shared" si="32"/>
        <v>0</v>
      </c>
      <c r="S52" s="499">
        <f>(Exposure!BK53-1)*InputData!CH52+1</f>
        <v>1</v>
      </c>
      <c r="T52" s="89">
        <f t="shared" si="19"/>
        <v>0</v>
      </c>
      <c r="U52" s="10">
        <f t="shared" si="7"/>
        <v>0</v>
      </c>
      <c r="V52" s="10">
        <f t="shared" si="8"/>
        <v>0</v>
      </c>
      <c r="W52" s="91">
        <f t="shared" si="9"/>
        <v>0</v>
      </c>
      <c r="X52" s="81">
        <f t="shared" si="10"/>
        <v>0</v>
      </c>
      <c r="Y52" s="81">
        <f t="shared" si="20"/>
        <v>0</v>
      </c>
      <c r="Z52" s="81">
        <f t="shared" si="11"/>
        <v>1</v>
      </c>
      <c r="AA52" s="81">
        <f t="shared" si="12"/>
        <v>1</v>
      </c>
      <c r="AB52" s="82">
        <f t="shared" si="27"/>
        <v>0</v>
      </c>
      <c r="AC52" s="11">
        <f t="shared" si="28"/>
        <v>0</v>
      </c>
      <c r="AD52" s="81">
        <f t="shared" si="29"/>
        <v>0</v>
      </c>
      <c r="AE52" s="11">
        <f t="shared" si="13"/>
        <v>0</v>
      </c>
      <c r="AF52" s="11">
        <f t="shared" si="14"/>
        <v>0</v>
      </c>
      <c r="AG52" s="11">
        <f t="shared" si="21"/>
        <v>0</v>
      </c>
      <c r="AH52" s="81">
        <f t="shared" si="33"/>
        <v>0</v>
      </c>
      <c r="AI52" s="81">
        <f t="shared" si="34"/>
        <v>0</v>
      </c>
      <c r="AJ52" s="82">
        <f t="shared" si="30"/>
        <v>0</v>
      </c>
      <c r="AK52" s="118">
        <f t="shared" si="22"/>
        <v>0</v>
      </c>
      <c r="AL52" s="118">
        <f t="shared" si="22"/>
        <v>0</v>
      </c>
      <c r="AM52" s="120">
        <f>AK52*InputData!Y52</f>
        <v>0</v>
      </c>
      <c r="AN52" s="123">
        <f>AJ52*LifeTable!G52*InputData!Z52*EXP(-InputData!$BT$5*(B52-InputData!$B$1))</f>
        <v>0</v>
      </c>
      <c r="AO52" s="1026">
        <f>C52*(1-Q52)*LifeTable!G52</f>
        <v>0</v>
      </c>
      <c r="AP52" s="1027">
        <f>R52*LifeTable!G52</f>
        <v>0</v>
      </c>
      <c r="AQ52" s="1026">
        <f>T52*(1-AH52)*LifeTable!P52</f>
        <v>0</v>
      </c>
      <c r="AR52" s="708">
        <f>AI52*LifeTable!P52</f>
        <v>0</v>
      </c>
      <c r="AS52" s="1028">
        <f>(AQ52-AO52)*EXP(-InputData!$BT$6*(B52-InputData!$B$1))</f>
        <v>0</v>
      </c>
      <c r="AT52" s="58">
        <f>(AR52-AP52)*EXP(-InputData!$BT$6*(B52-InputData!$B$1))</f>
        <v>0</v>
      </c>
      <c r="AU52">
        <v>47</v>
      </c>
    </row>
    <row r="53" spans="1:47">
      <c r="A53" t="s">
        <v>13</v>
      </c>
      <c r="B53">
        <f t="shared" si="23"/>
        <v>145</v>
      </c>
      <c r="C53" s="80">
        <f>InputData!W53*InputData!CB53</f>
        <v>0</v>
      </c>
      <c r="D53" s="81">
        <v>0</v>
      </c>
      <c r="E53" s="13">
        <f>InputData!X53*InputData!CG53</f>
        <v>0</v>
      </c>
      <c r="F53" s="90">
        <v>0</v>
      </c>
      <c r="G53" s="82">
        <f t="shared" si="0"/>
        <v>0</v>
      </c>
      <c r="H53" s="81">
        <f t="shared" si="17"/>
        <v>0</v>
      </c>
      <c r="I53" s="81">
        <f t="shared" si="1"/>
        <v>1</v>
      </c>
      <c r="J53" s="81">
        <f t="shared" si="2"/>
        <v>1</v>
      </c>
      <c r="K53" s="82">
        <f t="shared" si="24"/>
        <v>0</v>
      </c>
      <c r="L53" s="11">
        <f t="shared" si="25"/>
        <v>0</v>
      </c>
      <c r="M53" s="81">
        <f t="shared" si="26"/>
        <v>0</v>
      </c>
      <c r="N53" s="11">
        <f t="shared" si="3"/>
        <v>0</v>
      </c>
      <c r="O53" s="11">
        <f t="shared" si="4"/>
        <v>0</v>
      </c>
      <c r="P53" s="11">
        <f t="shared" si="18"/>
        <v>0</v>
      </c>
      <c r="Q53" s="81">
        <f t="shared" si="31"/>
        <v>0</v>
      </c>
      <c r="R53" s="90">
        <f t="shared" si="32"/>
        <v>0</v>
      </c>
      <c r="S53" s="499">
        <f>(Exposure!BK54-1)*InputData!CH53+1</f>
        <v>1</v>
      </c>
      <c r="T53" s="89">
        <f t="shared" si="19"/>
        <v>0</v>
      </c>
      <c r="U53" s="10">
        <f t="shared" si="7"/>
        <v>0</v>
      </c>
      <c r="V53" s="10">
        <f t="shared" si="8"/>
        <v>0</v>
      </c>
      <c r="W53" s="91">
        <f t="shared" si="9"/>
        <v>0</v>
      </c>
      <c r="X53" s="81">
        <f t="shared" si="10"/>
        <v>0</v>
      </c>
      <c r="Y53" s="81">
        <f t="shared" si="20"/>
        <v>0</v>
      </c>
      <c r="Z53" s="81">
        <f t="shared" si="11"/>
        <v>1</v>
      </c>
      <c r="AA53" s="81">
        <f t="shared" si="12"/>
        <v>1</v>
      </c>
      <c r="AB53" s="82">
        <f t="shared" si="27"/>
        <v>0</v>
      </c>
      <c r="AC53" s="11">
        <f t="shared" si="28"/>
        <v>0</v>
      </c>
      <c r="AD53" s="81">
        <f t="shared" si="29"/>
        <v>0</v>
      </c>
      <c r="AE53" s="11">
        <f t="shared" si="13"/>
        <v>0</v>
      </c>
      <c r="AF53" s="11">
        <f t="shared" si="14"/>
        <v>0</v>
      </c>
      <c r="AG53" s="11">
        <f t="shared" si="21"/>
        <v>0</v>
      </c>
      <c r="AH53" s="81">
        <f t="shared" si="33"/>
        <v>0</v>
      </c>
      <c r="AI53" s="81">
        <f t="shared" si="34"/>
        <v>0</v>
      </c>
      <c r="AJ53" s="82">
        <f t="shared" si="30"/>
        <v>0</v>
      </c>
      <c r="AK53" s="118">
        <f t="shared" si="22"/>
        <v>0</v>
      </c>
      <c r="AL53" s="118">
        <f t="shared" si="22"/>
        <v>0</v>
      </c>
      <c r="AM53" s="120">
        <f>AK53*InputData!Y53</f>
        <v>0</v>
      </c>
      <c r="AN53" s="123">
        <f>AJ53*LifeTable!G53*InputData!Z53*EXP(-InputData!$BT$5*(B53-InputData!$B$1))</f>
        <v>0</v>
      </c>
      <c r="AO53" s="1026">
        <f>C53*(1-Q53)*LifeTable!G53</f>
        <v>0</v>
      </c>
      <c r="AP53" s="1027">
        <f>R53*LifeTable!G53</f>
        <v>0</v>
      </c>
      <c r="AQ53" s="1026">
        <f>T53*(1-AH53)*LifeTable!P53</f>
        <v>0</v>
      </c>
      <c r="AR53" s="708">
        <f>AI53*LifeTable!P53</f>
        <v>0</v>
      </c>
      <c r="AS53" s="1028">
        <f>(AQ53-AO53)*EXP(-InputData!$BT$6*(B53-InputData!$B$1))</f>
        <v>0</v>
      </c>
      <c r="AT53" s="58">
        <f>(AR53-AP53)*EXP(-InputData!$BT$6*(B53-InputData!$B$1))</f>
        <v>0</v>
      </c>
      <c r="AU53">
        <v>48</v>
      </c>
    </row>
    <row r="54" spans="1:47">
      <c r="A54" t="s">
        <v>13</v>
      </c>
      <c r="B54">
        <f t="shared" si="23"/>
        <v>146</v>
      </c>
      <c r="C54" s="80">
        <f>InputData!W54*InputData!CB54</f>
        <v>0</v>
      </c>
      <c r="D54" s="81">
        <v>0</v>
      </c>
      <c r="E54" s="13">
        <f>InputData!X54*InputData!CG54</f>
        <v>0</v>
      </c>
      <c r="F54" s="90">
        <v>0</v>
      </c>
      <c r="G54" s="82">
        <f t="shared" si="0"/>
        <v>0</v>
      </c>
      <c r="H54" s="81">
        <f t="shared" si="17"/>
        <v>0</v>
      </c>
      <c r="I54" s="81">
        <f t="shared" si="1"/>
        <v>1</v>
      </c>
      <c r="J54" s="81">
        <f t="shared" si="2"/>
        <v>1</v>
      </c>
      <c r="K54" s="82">
        <f t="shared" si="24"/>
        <v>0</v>
      </c>
      <c r="L54" s="11">
        <f t="shared" si="25"/>
        <v>0</v>
      </c>
      <c r="M54" s="81">
        <f t="shared" si="26"/>
        <v>0</v>
      </c>
      <c r="N54" s="11">
        <f t="shared" si="3"/>
        <v>0</v>
      </c>
      <c r="O54" s="11">
        <f t="shared" si="4"/>
        <v>0</v>
      </c>
      <c r="P54" s="11">
        <f t="shared" si="18"/>
        <v>0</v>
      </c>
      <c r="Q54" s="81">
        <f t="shared" si="31"/>
        <v>0</v>
      </c>
      <c r="R54" s="90">
        <f t="shared" si="32"/>
        <v>0</v>
      </c>
      <c r="S54" s="499">
        <f>(Exposure!BK55-1)*InputData!CH54+1</f>
        <v>1</v>
      </c>
      <c r="T54" s="89">
        <f t="shared" si="19"/>
        <v>0</v>
      </c>
      <c r="U54" s="10">
        <f t="shared" si="7"/>
        <v>0</v>
      </c>
      <c r="V54" s="10">
        <f t="shared" si="8"/>
        <v>0</v>
      </c>
      <c r="W54" s="91">
        <f t="shared" si="9"/>
        <v>0</v>
      </c>
      <c r="X54" s="81">
        <f t="shared" si="10"/>
        <v>0</v>
      </c>
      <c r="Y54" s="81">
        <f t="shared" si="20"/>
        <v>0</v>
      </c>
      <c r="Z54" s="81">
        <f t="shared" si="11"/>
        <v>1</v>
      </c>
      <c r="AA54" s="81">
        <f t="shared" si="12"/>
        <v>1</v>
      </c>
      <c r="AB54" s="82">
        <f t="shared" si="27"/>
        <v>0</v>
      </c>
      <c r="AC54" s="11">
        <f t="shared" si="28"/>
        <v>0</v>
      </c>
      <c r="AD54" s="81">
        <f t="shared" si="29"/>
        <v>0</v>
      </c>
      <c r="AE54" s="11">
        <f t="shared" si="13"/>
        <v>0</v>
      </c>
      <c r="AF54" s="11">
        <f t="shared" si="14"/>
        <v>0</v>
      </c>
      <c r="AG54" s="11">
        <f t="shared" si="21"/>
        <v>0</v>
      </c>
      <c r="AH54" s="81">
        <f t="shared" si="33"/>
        <v>0</v>
      </c>
      <c r="AI54" s="81">
        <f t="shared" si="34"/>
        <v>0</v>
      </c>
      <c r="AJ54" s="82">
        <f t="shared" si="30"/>
        <v>0</v>
      </c>
      <c r="AK54" s="118">
        <f t="shared" si="22"/>
        <v>0</v>
      </c>
      <c r="AL54" s="118">
        <f t="shared" si="22"/>
        <v>0</v>
      </c>
      <c r="AM54" s="120">
        <f>AK54*InputData!Y54</f>
        <v>0</v>
      </c>
      <c r="AN54" s="123">
        <f>AJ54*LifeTable!G54*InputData!Z54*EXP(-InputData!$BT$5*(B54-InputData!$B$1))</f>
        <v>0</v>
      </c>
      <c r="AO54" s="1026">
        <f>C54*(1-Q54)*LifeTable!G54</f>
        <v>0</v>
      </c>
      <c r="AP54" s="1027">
        <f>R54*LifeTable!G54</f>
        <v>0</v>
      </c>
      <c r="AQ54" s="1026">
        <f>T54*(1-AH54)*LifeTable!P54</f>
        <v>0</v>
      </c>
      <c r="AR54" s="708">
        <f>AI54*LifeTable!P54</f>
        <v>0</v>
      </c>
      <c r="AS54" s="1028">
        <f>(AQ54-AO54)*EXP(-InputData!$BT$6*(B54-InputData!$B$1))</f>
        <v>0</v>
      </c>
      <c r="AT54" s="58">
        <f>(AR54-AP54)*EXP(-InputData!$BT$6*(B54-InputData!$B$1))</f>
        <v>0</v>
      </c>
      <c r="AU54">
        <v>49</v>
      </c>
    </row>
    <row r="55" spans="1:47">
      <c r="A55" t="s">
        <v>13</v>
      </c>
      <c r="B55">
        <f t="shared" si="23"/>
        <v>147</v>
      </c>
      <c r="C55" s="80">
        <f>InputData!W55*InputData!CB55</f>
        <v>0</v>
      </c>
      <c r="D55" s="81">
        <v>0</v>
      </c>
      <c r="E55" s="13">
        <f>InputData!X55*InputData!CG55</f>
        <v>0</v>
      </c>
      <c r="F55" s="90">
        <v>0</v>
      </c>
      <c r="G55" s="82">
        <f t="shared" si="0"/>
        <v>0</v>
      </c>
      <c r="H55" s="81">
        <f t="shared" si="17"/>
        <v>0</v>
      </c>
      <c r="I55" s="81">
        <f t="shared" si="1"/>
        <v>1</v>
      </c>
      <c r="J55" s="81">
        <f t="shared" si="2"/>
        <v>1</v>
      </c>
      <c r="K55" s="82">
        <f t="shared" si="24"/>
        <v>0</v>
      </c>
      <c r="L55" s="11">
        <f t="shared" si="25"/>
        <v>0</v>
      </c>
      <c r="M55" s="81">
        <f t="shared" si="26"/>
        <v>0</v>
      </c>
      <c r="N55" s="11">
        <f t="shared" si="3"/>
        <v>0</v>
      </c>
      <c r="O55" s="11">
        <f t="shared" si="4"/>
        <v>0</v>
      </c>
      <c r="P55" s="11">
        <f t="shared" si="18"/>
        <v>0</v>
      </c>
      <c r="Q55" s="81">
        <f t="shared" si="31"/>
        <v>0</v>
      </c>
      <c r="R55" s="90">
        <f t="shared" si="32"/>
        <v>0</v>
      </c>
      <c r="S55" s="499">
        <f>(Exposure!BK56-1)*InputData!CH55+1</f>
        <v>1</v>
      </c>
      <c r="T55" s="89">
        <f t="shared" si="19"/>
        <v>0</v>
      </c>
      <c r="U55" s="10">
        <f t="shared" si="7"/>
        <v>0</v>
      </c>
      <c r="V55" s="10">
        <f t="shared" si="8"/>
        <v>0</v>
      </c>
      <c r="W55" s="91">
        <f t="shared" si="9"/>
        <v>0</v>
      </c>
      <c r="X55" s="81">
        <f t="shared" si="10"/>
        <v>0</v>
      </c>
      <c r="Y55" s="81">
        <f t="shared" si="20"/>
        <v>0</v>
      </c>
      <c r="Z55" s="81">
        <f t="shared" si="11"/>
        <v>1</v>
      </c>
      <c r="AA55" s="81">
        <f t="shared" si="12"/>
        <v>1</v>
      </c>
      <c r="AB55" s="82">
        <f t="shared" si="27"/>
        <v>0</v>
      </c>
      <c r="AC55" s="11">
        <f t="shared" si="28"/>
        <v>0</v>
      </c>
      <c r="AD55" s="81">
        <f t="shared" si="29"/>
        <v>0</v>
      </c>
      <c r="AE55" s="11">
        <f t="shared" si="13"/>
        <v>0</v>
      </c>
      <c r="AF55" s="11">
        <f t="shared" si="14"/>
        <v>0</v>
      </c>
      <c r="AG55" s="11">
        <f t="shared" si="21"/>
        <v>0</v>
      </c>
      <c r="AH55" s="81">
        <f t="shared" si="33"/>
        <v>0</v>
      </c>
      <c r="AI55" s="81">
        <f t="shared" si="34"/>
        <v>0</v>
      </c>
      <c r="AJ55" s="82">
        <f t="shared" si="30"/>
        <v>0</v>
      </c>
      <c r="AK55" s="118">
        <f t="shared" si="22"/>
        <v>0</v>
      </c>
      <c r="AL55" s="118">
        <f t="shared" si="22"/>
        <v>0</v>
      </c>
      <c r="AM55" s="120">
        <f>AK55*InputData!Y55</f>
        <v>0</v>
      </c>
      <c r="AN55" s="123">
        <f>AJ55*LifeTable!G55*InputData!Z55*EXP(-InputData!$BT$5*(B55-InputData!$B$1))</f>
        <v>0</v>
      </c>
      <c r="AO55" s="1026">
        <f>C55*(1-Q55)*LifeTable!G55</f>
        <v>0</v>
      </c>
      <c r="AP55" s="1027">
        <f>R55*LifeTable!G55</f>
        <v>0</v>
      </c>
      <c r="AQ55" s="1026">
        <f>T55*(1-AH55)*LifeTable!P55</f>
        <v>0</v>
      </c>
      <c r="AR55" s="708">
        <f>AI55*LifeTable!P55</f>
        <v>0</v>
      </c>
      <c r="AS55" s="1028">
        <f>(AQ55-AO55)*EXP(-InputData!$BT$6*(B55-InputData!$B$1))</f>
        <v>0</v>
      </c>
      <c r="AT55" s="58">
        <f>(AR55-AP55)*EXP(-InputData!$BT$6*(B55-InputData!$B$1))</f>
        <v>0</v>
      </c>
      <c r="AU55">
        <v>50</v>
      </c>
    </row>
    <row r="56" spans="1:47">
      <c r="A56" t="s">
        <v>13</v>
      </c>
      <c r="B56">
        <f t="shared" si="23"/>
        <v>148</v>
      </c>
      <c r="C56" s="80">
        <f>InputData!W56*InputData!CB56</f>
        <v>0</v>
      </c>
      <c r="D56" s="81">
        <v>0</v>
      </c>
      <c r="E56" s="13">
        <f>InputData!X56*InputData!CG56</f>
        <v>0</v>
      </c>
      <c r="F56" s="90">
        <v>0</v>
      </c>
      <c r="G56" s="82">
        <f t="shared" si="0"/>
        <v>0</v>
      </c>
      <c r="H56" s="81">
        <f t="shared" si="17"/>
        <v>0</v>
      </c>
      <c r="I56" s="81">
        <f t="shared" si="1"/>
        <v>1</v>
      </c>
      <c r="J56" s="81">
        <f t="shared" si="2"/>
        <v>1</v>
      </c>
      <c r="K56" s="82">
        <f t="shared" si="24"/>
        <v>0</v>
      </c>
      <c r="L56" s="11">
        <f t="shared" si="25"/>
        <v>0</v>
      </c>
      <c r="M56" s="81">
        <f t="shared" si="26"/>
        <v>0</v>
      </c>
      <c r="N56" s="11">
        <f t="shared" si="3"/>
        <v>0</v>
      </c>
      <c r="O56" s="11">
        <f t="shared" si="4"/>
        <v>0</v>
      </c>
      <c r="P56" s="11">
        <f t="shared" si="18"/>
        <v>0</v>
      </c>
      <c r="Q56" s="81">
        <f t="shared" si="31"/>
        <v>0</v>
      </c>
      <c r="R56" s="90">
        <f t="shared" si="32"/>
        <v>0</v>
      </c>
      <c r="S56" s="499">
        <f>(Exposure!BK57-1)*InputData!CH56+1</f>
        <v>1</v>
      </c>
      <c r="T56" s="89">
        <f t="shared" si="19"/>
        <v>0</v>
      </c>
      <c r="U56" s="10">
        <f t="shared" si="7"/>
        <v>0</v>
      </c>
      <c r="V56" s="10">
        <f t="shared" si="8"/>
        <v>0</v>
      </c>
      <c r="W56" s="91">
        <f t="shared" si="9"/>
        <v>0</v>
      </c>
      <c r="X56" s="81">
        <f t="shared" si="10"/>
        <v>0</v>
      </c>
      <c r="Y56" s="81">
        <f t="shared" si="20"/>
        <v>0</v>
      </c>
      <c r="Z56" s="81">
        <f t="shared" si="11"/>
        <v>1</v>
      </c>
      <c r="AA56" s="81">
        <f t="shared" si="12"/>
        <v>1</v>
      </c>
      <c r="AB56" s="82">
        <f t="shared" si="27"/>
        <v>0</v>
      </c>
      <c r="AC56" s="11">
        <f t="shared" si="28"/>
        <v>0</v>
      </c>
      <c r="AD56" s="81">
        <f t="shared" si="29"/>
        <v>0</v>
      </c>
      <c r="AE56" s="11">
        <f t="shared" si="13"/>
        <v>0</v>
      </c>
      <c r="AF56" s="11">
        <f t="shared" si="14"/>
        <v>0</v>
      </c>
      <c r="AG56" s="11">
        <f t="shared" si="21"/>
        <v>0</v>
      </c>
      <c r="AH56" s="81">
        <f t="shared" si="33"/>
        <v>0</v>
      </c>
      <c r="AI56" s="81">
        <f t="shared" si="34"/>
        <v>0</v>
      </c>
      <c r="AJ56" s="82">
        <f t="shared" si="30"/>
        <v>0</v>
      </c>
      <c r="AK56" s="118">
        <f t="shared" si="22"/>
        <v>0</v>
      </c>
      <c r="AL56" s="118">
        <f t="shared" si="22"/>
        <v>0</v>
      </c>
      <c r="AM56" s="120">
        <f>AK56*InputData!Y56</f>
        <v>0</v>
      </c>
      <c r="AN56" s="123">
        <f>AJ56*LifeTable!G56*InputData!Z56*EXP(-InputData!$BT$5*(B56-InputData!$B$1))</f>
        <v>0</v>
      </c>
      <c r="AO56" s="1026">
        <f>C56*(1-Q56)*LifeTable!G56</f>
        <v>0</v>
      </c>
      <c r="AP56" s="1027">
        <f>R56*LifeTable!G56</f>
        <v>0</v>
      </c>
      <c r="AQ56" s="1026">
        <f>T56*(1-AH56)*LifeTable!P56</f>
        <v>0</v>
      </c>
      <c r="AR56" s="708">
        <f>AI56*LifeTable!P56</f>
        <v>0</v>
      </c>
      <c r="AS56" s="1028">
        <f>(AQ56-AO56)*EXP(-InputData!$BT$6*(B56-InputData!$B$1))</f>
        <v>0</v>
      </c>
      <c r="AT56" s="58">
        <f>(AR56-AP56)*EXP(-InputData!$BT$6*(B56-InputData!$B$1))</f>
        <v>0</v>
      </c>
      <c r="AU56">
        <v>51</v>
      </c>
    </row>
    <row r="57" spans="1:47">
      <c r="A57" t="s">
        <v>13</v>
      </c>
      <c r="B57">
        <f t="shared" si="23"/>
        <v>149</v>
      </c>
      <c r="C57" s="80">
        <f>InputData!W57*InputData!CB57</f>
        <v>0</v>
      </c>
      <c r="D57" s="81">
        <v>0</v>
      </c>
      <c r="E57" s="13">
        <f>InputData!X57*InputData!CG57</f>
        <v>0</v>
      </c>
      <c r="F57" s="90">
        <v>0</v>
      </c>
      <c r="G57" s="82">
        <f t="shared" si="0"/>
        <v>0</v>
      </c>
      <c r="H57" s="81">
        <f t="shared" si="17"/>
        <v>0</v>
      </c>
      <c r="I57" s="81">
        <f t="shared" si="1"/>
        <v>1</v>
      </c>
      <c r="J57" s="81">
        <f t="shared" si="2"/>
        <v>1</v>
      </c>
      <c r="K57" s="82">
        <f t="shared" si="24"/>
        <v>0</v>
      </c>
      <c r="L57" s="11">
        <f t="shared" si="25"/>
        <v>0</v>
      </c>
      <c r="M57" s="81">
        <f t="shared" si="26"/>
        <v>0</v>
      </c>
      <c r="N57" s="11">
        <f t="shared" si="3"/>
        <v>0</v>
      </c>
      <c r="O57" s="11">
        <f t="shared" si="4"/>
        <v>0</v>
      </c>
      <c r="P57" s="11">
        <f t="shared" si="18"/>
        <v>0</v>
      </c>
      <c r="Q57" s="81">
        <f t="shared" si="31"/>
        <v>0</v>
      </c>
      <c r="R57" s="90">
        <f t="shared" si="32"/>
        <v>0</v>
      </c>
      <c r="S57" s="499">
        <f>(Exposure!BK58-1)*InputData!CH57+1</f>
        <v>1</v>
      </c>
      <c r="T57" s="89">
        <f t="shared" si="19"/>
        <v>0</v>
      </c>
      <c r="U57" s="10">
        <f t="shared" si="7"/>
        <v>0</v>
      </c>
      <c r="V57" s="10">
        <f t="shared" si="8"/>
        <v>0</v>
      </c>
      <c r="W57" s="91">
        <f t="shared" si="9"/>
        <v>0</v>
      </c>
      <c r="X57" s="81">
        <f t="shared" si="10"/>
        <v>0</v>
      </c>
      <c r="Y57" s="81">
        <f t="shared" si="20"/>
        <v>0</v>
      </c>
      <c r="Z57" s="81">
        <f t="shared" si="11"/>
        <v>1</v>
      </c>
      <c r="AA57" s="81">
        <f t="shared" si="12"/>
        <v>1</v>
      </c>
      <c r="AB57" s="82">
        <f t="shared" si="27"/>
        <v>0</v>
      </c>
      <c r="AC57" s="11">
        <f t="shared" si="28"/>
        <v>0</v>
      </c>
      <c r="AD57" s="81">
        <f t="shared" si="29"/>
        <v>0</v>
      </c>
      <c r="AE57" s="11">
        <f t="shared" si="13"/>
        <v>0</v>
      </c>
      <c r="AF57" s="11">
        <f t="shared" si="14"/>
        <v>0</v>
      </c>
      <c r="AG57" s="11">
        <f t="shared" si="21"/>
        <v>0</v>
      </c>
      <c r="AH57" s="81">
        <f t="shared" si="33"/>
        <v>0</v>
      </c>
      <c r="AI57" s="81">
        <f t="shared" si="34"/>
        <v>0</v>
      </c>
      <c r="AJ57" s="82">
        <f t="shared" si="30"/>
        <v>0</v>
      </c>
      <c r="AK57" s="118">
        <f t="shared" si="22"/>
        <v>0</v>
      </c>
      <c r="AL57" s="118">
        <f t="shared" si="22"/>
        <v>0</v>
      </c>
      <c r="AM57" s="120">
        <f>AK57*InputData!Y57</f>
        <v>0</v>
      </c>
      <c r="AN57" s="123">
        <f>AJ57*LifeTable!G57*InputData!Z57*EXP(-InputData!$BT$5*(B57-InputData!$B$1))</f>
        <v>0</v>
      </c>
      <c r="AO57" s="1026">
        <f>C57*(1-Q57)*LifeTable!G57</f>
        <v>0</v>
      </c>
      <c r="AP57" s="1027">
        <f>R57*LifeTable!G57</f>
        <v>0</v>
      </c>
      <c r="AQ57" s="1026">
        <f>T57*(1-AH57)*LifeTable!P57</f>
        <v>0</v>
      </c>
      <c r="AR57" s="708">
        <f>AI57*LifeTable!P57</f>
        <v>0</v>
      </c>
      <c r="AS57" s="1028">
        <f>(AQ57-AO57)*EXP(-InputData!$BT$6*(B57-InputData!$B$1))</f>
        <v>0</v>
      </c>
      <c r="AT57" s="58">
        <f>(AR57-AP57)*EXP(-InputData!$BT$6*(B57-InputData!$B$1))</f>
        <v>0</v>
      </c>
      <c r="AU57">
        <v>52</v>
      </c>
    </row>
    <row r="58" spans="1:47">
      <c r="A58" t="s">
        <v>13</v>
      </c>
      <c r="B58">
        <f t="shared" si="23"/>
        <v>150</v>
      </c>
      <c r="C58" s="80">
        <f>InputData!W58*InputData!CB58</f>
        <v>0</v>
      </c>
      <c r="D58" s="81">
        <v>0</v>
      </c>
      <c r="E58" s="13">
        <f>InputData!X58*InputData!CG58</f>
        <v>0</v>
      </c>
      <c r="F58" s="90">
        <v>0</v>
      </c>
      <c r="G58" s="82">
        <f t="shared" si="0"/>
        <v>0</v>
      </c>
      <c r="H58" s="81">
        <f t="shared" si="17"/>
        <v>0</v>
      </c>
      <c r="I58" s="81">
        <f t="shared" si="1"/>
        <v>1</v>
      </c>
      <c r="J58" s="81">
        <f t="shared" si="2"/>
        <v>1</v>
      </c>
      <c r="K58" s="82">
        <f t="shared" si="24"/>
        <v>0</v>
      </c>
      <c r="L58" s="11">
        <f t="shared" si="25"/>
        <v>0</v>
      </c>
      <c r="M58" s="81">
        <f t="shared" si="26"/>
        <v>0</v>
      </c>
      <c r="N58" s="11">
        <f t="shared" si="3"/>
        <v>0</v>
      </c>
      <c r="O58" s="11">
        <f t="shared" si="4"/>
        <v>0</v>
      </c>
      <c r="P58" s="11">
        <f t="shared" si="18"/>
        <v>0</v>
      </c>
      <c r="Q58" s="81">
        <f t="shared" si="31"/>
        <v>0</v>
      </c>
      <c r="R58" s="90">
        <f t="shared" si="32"/>
        <v>0</v>
      </c>
      <c r="S58" s="499">
        <f>(Exposure!BK59-1)*InputData!CH58+1</f>
        <v>1</v>
      </c>
      <c r="T58" s="89">
        <f t="shared" si="19"/>
        <v>0</v>
      </c>
      <c r="U58" s="10">
        <f t="shared" si="7"/>
        <v>0</v>
      </c>
      <c r="V58" s="10">
        <f t="shared" si="8"/>
        <v>0</v>
      </c>
      <c r="W58" s="91">
        <f t="shared" si="9"/>
        <v>0</v>
      </c>
      <c r="X58" s="81">
        <f t="shared" si="10"/>
        <v>0</v>
      </c>
      <c r="Y58" s="81">
        <f t="shared" si="20"/>
        <v>0</v>
      </c>
      <c r="Z58" s="81">
        <f t="shared" si="11"/>
        <v>1</v>
      </c>
      <c r="AA58" s="81">
        <f t="shared" si="12"/>
        <v>1</v>
      </c>
      <c r="AB58" s="82">
        <f t="shared" si="27"/>
        <v>0</v>
      </c>
      <c r="AC58" s="11">
        <f t="shared" si="28"/>
        <v>0</v>
      </c>
      <c r="AD58" s="81">
        <f t="shared" si="29"/>
        <v>0</v>
      </c>
      <c r="AE58" s="11">
        <f t="shared" si="13"/>
        <v>0</v>
      </c>
      <c r="AF58" s="11">
        <f t="shared" si="14"/>
        <v>0</v>
      </c>
      <c r="AG58" s="11">
        <f t="shared" si="21"/>
        <v>0</v>
      </c>
      <c r="AH58" s="81">
        <f t="shared" si="33"/>
        <v>0</v>
      </c>
      <c r="AI58" s="81">
        <f t="shared" si="34"/>
        <v>0</v>
      </c>
      <c r="AJ58" s="82">
        <f t="shared" si="30"/>
        <v>0</v>
      </c>
      <c r="AK58" s="118">
        <f t="shared" si="22"/>
        <v>0</v>
      </c>
      <c r="AL58" s="118">
        <f t="shared" si="22"/>
        <v>0</v>
      </c>
      <c r="AM58" s="120">
        <f>AK58*InputData!Y58</f>
        <v>0</v>
      </c>
      <c r="AN58" s="123">
        <f>AJ58*LifeTable!G58*InputData!Z58*EXP(-InputData!$BT$5*(B58-InputData!$B$1))</f>
        <v>0</v>
      </c>
      <c r="AO58" s="1026">
        <f>C58*(1-Q58)*LifeTable!G58</f>
        <v>0</v>
      </c>
      <c r="AP58" s="1027">
        <f>R58*LifeTable!G58</f>
        <v>0</v>
      </c>
      <c r="AQ58" s="1026">
        <f>T58*(1-AH58)*LifeTable!P58</f>
        <v>0</v>
      </c>
      <c r="AR58" s="708">
        <f>AI58*LifeTable!P58</f>
        <v>0</v>
      </c>
      <c r="AS58" s="1028">
        <f>(AQ58-AO58)*EXP(-InputData!$BT$6*(B58-InputData!$B$1))</f>
        <v>0</v>
      </c>
      <c r="AT58" s="58">
        <f>(AR58-AP58)*EXP(-InputData!$BT$6*(B58-InputData!$B$1))</f>
        <v>0</v>
      </c>
      <c r="AU58">
        <v>53</v>
      </c>
    </row>
    <row r="59" spans="1:47">
      <c r="A59" t="s">
        <v>13</v>
      </c>
      <c r="B59">
        <f t="shared" si="23"/>
        <v>151</v>
      </c>
      <c r="C59" s="80">
        <f>InputData!W59*InputData!CB59</f>
        <v>0</v>
      </c>
      <c r="D59" s="81">
        <v>0</v>
      </c>
      <c r="E59" s="13">
        <f>InputData!X59*InputData!CG59</f>
        <v>0</v>
      </c>
      <c r="F59" s="90">
        <v>0</v>
      </c>
      <c r="G59" s="82">
        <f t="shared" si="0"/>
        <v>0</v>
      </c>
      <c r="H59" s="81">
        <f t="shared" si="17"/>
        <v>0</v>
      </c>
      <c r="I59" s="81">
        <f t="shared" si="1"/>
        <v>1</v>
      </c>
      <c r="J59" s="81">
        <f t="shared" si="2"/>
        <v>1</v>
      </c>
      <c r="K59" s="82">
        <f t="shared" si="24"/>
        <v>0</v>
      </c>
      <c r="L59" s="11">
        <f t="shared" si="25"/>
        <v>0</v>
      </c>
      <c r="M59" s="81">
        <f t="shared" si="26"/>
        <v>0</v>
      </c>
      <c r="N59" s="11">
        <f t="shared" si="3"/>
        <v>0</v>
      </c>
      <c r="O59" s="11">
        <f t="shared" si="4"/>
        <v>0</v>
      </c>
      <c r="P59" s="11">
        <f t="shared" si="18"/>
        <v>0</v>
      </c>
      <c r="Q59" s="81">
        <f t="shared" si="31"/>
        <v>0</v>
      </c>
      <c r="R59" s="90">
        <f t="shared" si="32"/>
        <v>0</v>
      </c>
      <c r="S59" s="499">
        <f>(Exposure!BK60-1)*InputData!CH59+1</f>
        <v>1</v>
      </c>
      <c r="T59" s="89">
        <f t="shared" si="19"/>
        <v>0</v>
      </c>
      <c r="U59" s="10">
        <f t="shared" si="7"/>
        <v>0</v>
      </c>
      <c r="V59" s="10">
        <f t="shared" si="8"/>
        <v>0</v>
      </c>
      <c r="W59" s="91">
        <f t="shared" si="9"/>
        <v>0</v>
      </c>
      <c r="X59" s="81">
        <f t="shared" si="10"/>
        <v>0</v>
      </c>
      <c r="Y59" s="81">
        <f t="shared" si="20"/>
        <v>0</v>
      </c>
      <c r="Z59" s="81">
        <f t="shared" si="11"/>
        <v>1</v>
      </c>
      <c r="AA59" s="81">
        <f t="shared" si="12"/>
        <v>1</v>
      </c>
      <c r="AB59" s="82">
        <f t="shared" si="27"/>
        <v>0</v>
      </c>
      <c r="AC59" s="11">
        <f t="shared" si="28"/>
        <v>0</v>
      </c>
      <c r="AD59" s="81">
        <f t="shared" si="29"/>
        <v>0</v>
      </c>
      <c r="AE59" s="11">
        <f t="shared" si="13"/>
        <v>0</v>
      </c>
      <c r="AF59" s="11">
        <f t="shared" si="14"/>
        <v>0</v>
      </c>
      <c r="AG59" s="11">
        <f t="shared" si="21"/>
        <v>0</v>
      </c>
      <c r="AH59" s="81">
        <f t="shared" si="33"/>
        <v>0</v>
      </c>
      <c r="AI59" s="81">
        <f t="shared" si="34"/>
        <v>0</v>
      </c>
      <c r="AJ59" s="82">
        <f t="shared" si="30"/>
        <v>0</v>
      </c>
      <c r="AK59" s="118">
        <f t="shared" si="22"/>
        <v>0</v>
      </c>
      <c r="AL59" s="118">
        <f t="shared" si="22"/>
        <v>0</v>
      </c>
      <c r="AM59" s="120">
        <f>AK59*InputData!Y59</f>
        <v>0</v>
      </c>
      <c r="AN59" s="123">
        <f>AJ59*LifeTable!G59*InputData!Z59*EXP(-InputData!$BT$5*(B59-InputData!$B$1))</f>
        <v>0</v>
      </c>
      <c r="AO59" s="1026">
        <f>C59*(1-Q59)*LifeTable!G59</f>
        <v>0</v>
      </c>
      <c r="AP59" s="1027">
        <f>R59*LifeTable!G59</f>
        <v>0</v>
      </c>
      <c r="AQ59" s="1026">
        <f>T59*(1-AH59)*LifeTable!P59</f>
        <v>0</v>
      </c>
      <c r="AR59" s="708">
        <f>AI59*LifeTable!P59</f>
        <v>0</v>
      </c>
      <c r="AS59" s="1028">
        <f>(AQ59-AO59)*EXP(-InputData!$BT$6*(B59-InputData!$B$1))</f>
        <v>0</v>
      </c>
      <c r="AT59" s="58">
        <f>(AR59-AP59)*EXP(-InputData!$BT$6*(B59-InputData!$B$1))</f>
        <v>0</v>
      </c>
      <c r="AU59">
        <v>54</v>
      </c>
    </row>
    <row r="60" spans="1:47">
      <c r="A60" t="s">
        <v>13</v>
      </c>
      <c r="B60">
        <f t="shared" si="23"/>
        <v>152</v>
      </c>
      <c r="C60" s="80">
        <f>InputData!W60*InputData!CB60</f>
        <v>0</v>
      </c>
      <c r="D60" s="81">
        <v>0</v>
      </c>
      <c r="E60" s="13">
        <f>InputData!X60*InputData!CG60</f>
        <v>0</v>
      </c>
      <c r="F60" s="90">
        <v>0</v>
      </c>
      <c r="G60" s="82">
        <f t="shared" si="0"/>
        <v>0</v>
      </c>
      <c r="H60" s="81">
        <f t="shared" si="17"/>
        <v>0</v>
      </c>
      <c r="I60" s="81">
        <f t="shared" si="1"/>
        <v>1</v>
      </c>
      <c r="J60" s="81">
        <f t="shared" si="2"/>
        <v>1</v>
      </c>
      <c r="K60" s="82">
        <f t="shared" si="24"/>
        <v>0</v>
      </c>
      <c r="L60" s="11">
        <f t="shared" si="25"/>
        <v>0</v>
      </c>
      <c r="M60" s="81">
        <f t="shared" si="26"/>
        <v>0</v>
      </c>
      <c r="N60" s="11">
        <f t="shared" si="3"/>
        <v>0</v>
      </c>
      <c r="O60" s="11">
        <f t="shared" si="4"/>
        <v>0</v>
      </c>
      <c r="P60" s="11">
        <f t="shared" si="18"/>
        <v>0</v>
      </c>
      <c r="Q60" s="81">
        <f t="shared" si="31"/>
        <v>0</v>
      </c>
      <c r="R60" s="90">
        <f t="shared" si="32"/>
        <v>0</v>
      </c>
      <c r="S60" s="499">
        <f>(Exposure!BK61-1)*InputData!CH60+1</f>
        <v>1</v>
      </c>
      <c r="T60" s="89">
        <f t="shared" si="19"/>
        <v>0</v>
      </c>
      <c r="U60" s="10">
        <f t="shared" si="7"/>
        <v>0</v>
      </c>
      <c r="V60" s="10">
        <f t="shared" si="8"/>
        <v>0</v>
      </c>
      <c r="W60" s="91">
        <f t="shared" si="9"/>
        <v>0</v>
      </c>
      <c r="X60" s="81">
        <f t="shared" si="10"/>
        <v>0</v>
      </c>
      <c r="Y60" s="81">
        <f t="shared" si="20"/>
        <v>0</v>
      </c>
      <c r="Z60" s="81">
        <f t="shared" si="11"/>
        <v>1</v>
      </c>
      <c r="AA60" s="81">
        <f t="shared" si="12"/>
        <v>1</v>
      </c>
      <c r="AB60" s="82">
        <f t="shared" si="27"/>
        <v>0</v>
      </c>
      <c r="AC60" s="11">
        <f t="shared" si="28"/>
        <v>0</v>
      </c>
      <c r="AD60" s="81">
        <f t="shared" si="29"/>
        <v>0</v>
      </c>
      <c r="AE60" s="11">
        <f t="shared" si="13"/>
        <v>0</v>
      </c>
      <c r="AF60" s="11">
        <f t="shared" si="14"/>
        <v>0</v>
      </c>
      <c r="AG60" s="11">
        <f t="shared" si="21"/>
        <v>0</v>
      </c>
      <c r="AH60" s="81">
        <f t="shared" si="33"/>
        <v>0</v>
      </c>
      <c r="AI60" s="81">
        <f t="shared" si="34"/>
        <v>0</v>
      </c>
      <c r="AJ60" s="82">
        <f t="shared" si="30"/>
        <v>0</v>
      </c>
      <c r="AK60" s="118">
        <f t="shared" si="22"/>
        <v>0</v>
      </c>
      <c r="AL60" s="118">
        <f t="shared" si="22"/>
        <v>0</v>
      </c>
      <c r="AM60" s="120">
        <f>AK60*InputData!Y60</f>
        <v>0</v>
      </c>
      <c r="AN60" s="123">
        <f>AJ60*LifeTable!G60*InputData!Z60*EXP(-InputData!$BT$5*(B60-InputData!$B$1))</f>
        <v>0</v>
      </c>
      <c r="AO60" s="1026">
        <f>C60*(1-Q60)*LifeTable!G60</f>
        <v>0</v>
      </c>
      <c r="AP60" s="1027">
        <f>R60*LifeTable!G60</f>
        <v>0</v>
      </c>
      <c r="AQ60" s="1026">
        <f>T60*(1-AH60)*LifeTable!P60</f>
        <v>0</v>
      </c>
      <c r="AR60" s="708">
        <f>AI60*LifeTable!P60</f>
        <v>0</v>
      </c>
      <c r="AS60" s="1028">
        <f>(AQ60-AO60)*EXP(-InputData!$BT$6*(B60-InputData!$B$1))</f>
        <v>0</v>
      </c>
      <c r="AT60" s="58">
        <f>(AR60-AP60)*EXP(-InputData!$BT$6*(B60-InputData!$B$1))</f>
        <v>0</v>
      </c>
      <c r="AU60">
        <v>55</v>
      </c>
    </row>
    <row r="61" spans="1:47">
      <c r="A61" t="s">
        <v>13</v>
      </c>
      <c r="B61">
        <f t="shared" si="23"/>
        <v>153</v>
      </c>
      <c r="C61" s="80">
        <f>InputData!W61*InputData!CB61</f>
        <v>0</v>
      </c>
      <c r="D61" s="81">
        <v>0</v>
      </c>
      <c r="E61" s="13">
        <f>InputData!X61*InputData!CG61</f>
        <v>0</v>
      </c>
      <c r="F61" s="90">
        <v>0</v>
      </c>
      <c r="G61" s="82">
        <f t="shared" si="0"/>
        <v>0</v>
      </c>
      <c r="H61" s="81">
        <f t="shared" si="17"/>
        <v>0</v>
      </c>
      <c r="I61" s="81">
        <f t="shared" si="1"/>
        <v>1</v>
      </c>
      <c r="J61" s="81">
        <f t="shared" si="2"/>
        <v>1</v>
      </c>
      <c r="K61" s="82">
        <f t="shared" si="24"/>
        <v>0</v>
      </c>
      <c r="L61" s="11">
        <f t="shared" si="25"/>
        <v>0</v>
      </c>
      <c r="M61" s="81">
        <f t="shared" si="26"/>
        <v>0</v>
      </c>
      <c r="N61" s="11">
        <f t="shared" si="3"/>
        <v>0</v>
      </c>
      <c r="O61" s="11">
        <f t="shared" si="4"/>
        <v>0</v>
      </c>
      <c r="P61" s="11">
        <f t="shared" si="18"/>
        <v>0</v>
      </c>
      <c r="Q61" s="81">
        <f t="shared" si="31"/>
        <v>0</v>
      </c>
      <c r="R61" s="90">
        <f t="shared" si="32"/>
        <v>0</v>
      </c>
      <c r="S61" s="499">
        <f>(Exposure!BK62-1)*InputData!CH61+1</f>
        <v>1</v>
      </c>
      <c r="T61" s="89">
        <f t="shared" si="19"/>
        <v>0</v>
      </c>
      <c r="U61" s="10">
        <f t="shared" si="7"/>
        <v>0</v>
      </c>
      <c r="V61" s="10">
        <f t="shared" si="8"/>
        <v>0</v>
      </c>
      <c r="W61" s="91">
        <f t="shared" si="9"/>
        <v>0</v>
      </c>
      <c r="X61" s="81">
        <f t="shared" si="10"/>
        <v>0</v>
      </c>
      <c r="Y61" s="81">
        <f t="shared" si="20"/>
        <v>0</v>
      </c>
      <c r="Z61" s="81">
        <f t="shared" si="11"/>
        <v>1</v>
      </c>
      <c r="AA61" s="81">
        <f t="shared" si="12"/>
        <v>1</v>
      </c>
      <c r="AB61" s="82">
        <f t="shared" si="27"/>
        <v>0</v>
      </c>
      <c r="AC61" s="11">
        <f t="shared" si="28"/>
        <v>0</v>
      </c>
      <c r="AD61" s="81">
        <f t="shared" si="29"/>
        <v>0</v>
      </c>
      <c r="AE61" s="11">
        <f t="shared" si="13"/>
        <v>0</v>
      </c>
      <c r="AF61" s="11">
        <f t="shared" si="14"/>
        <v>0</v>
      </c>
      <c r="AG61" s="11">
        <f t="shared" si="21"/>
        <v>0</v>
      </c>
      <c r="AH61" s="81">
        <f t="shared" si="33"/>
        <v>0</v>
      </c>
      <c r="AI61" s="81">
        <f t="shared" si="34"/>
        <v>0</v>
      </c>
      <c r="AJ61" s="82">
        <f t="shared" si="30"/>
        <v>0</v>
      </c>
      <c r="AK61" s="118">
        <f t="shared" si="22"/>
        <v>0</v>
      </c>
      <c r="AL61" s="118">
        <f t="shared" si="22"/>
        <v>0</v>
      </c>
      <c r="AM61" s="120">
        <f>AK61*InputData!Y61</f>
        <v>0</v>
      </c>
      <c r="AN61" s="123">
        <f>AJ61*LifeTable!G61*InputData!Z61*EXP(-InputData!$BT$5*(B61-InputData!$B$1))</f>
        <v>0</v>
      </c>
      <c r="AO61" s="1026">
        <f>C61*(1-Q61)*LifeTable!G61</f>
        <v>0</v>
      </c>
      <c r="AP61" s="1027">
        <f>R61*LifeTable!G61</f>
        <v>0</v>
      </c>
      <c r="AQ61" s="1026">
        <f>T61*(1-AH61)*LifeTable!P61</f>
        <v>0</v>
      </c>
      <c r="AR61" s="708">
        <f>AI61*LifeTable!P61</f>
        <v>0</v>
      </c>
      <c r="AS61" s="1028">
        <f>(AQ61-AO61)*EXP(-InputData!$BT$6*(B61-InputData!$B$1))</f>
        <v>0</v>
      </c>
      <c r="AT61" s="58">
        <f>(AR61-AP61)*EXP(-InputData!$BT$6*(B61-InputData!$B$1))</f>
        <v>0</v>
      </c>
      <c r="AU61">
        <v>56</v>
      </c>
    </row>
    <row r="62" spans="1:47">
      <c r="A62" t="s">
        <v>13</v>
      </c>
      <c r="B62">
        <f t="shared" si="23"/>
        <v>154</v>
      </c>
      <c r="C62" s="80">
        <f>InputData!W62*InputData!CB62</f>
        <v>0</v>
      </c>
      <c r="D62" s="81">
        <v>0</v>
      </c>
      <c r="E62" s="13">
        <f>InputData!X62*InputData!CG62</f>
        <v>0</v>
      </c>
      <c r="F62" s="90">
        <v>0</v>
      </c>
      <c r="G62" s="82">
        <f t="shared" si="0"/>
        <v>0</v>
      </c>
      <c r="H62" s="81">
        <f t="shared" si="17"/>
        <v>0</v>
      </c>
      <c r="I62" s="81">
        <f t="shared" si="1"/>
        <v>1</v>
      </c>
      <c r="J62" s="81">
        <f t="shared" si="2"/>
        <v>1</v>
      </c>
      <c r="K62" s="82">
        <f t="shared" si="24"/>
        <v>0</v>
      </c>
      <c r="L62" s="11">
        <f t="shared" si="25"/>
        <v>0</v>
      </c>
      <c r="M62" s="81">
        <f t="shared" si="26"/>
        <v>0</v>
      </c>
      <c r="N62" s="11">
        <f t="shared" si="3"/>
        <v>0</v>
      </c>
      <c r="O62" s="11">
        <f t="shared" si="4"/>
        <v>0</v>
      </c>
      <c r="P62" s="11">
        <f t="shared" si="18"/>
        <v>0</v>
      </c>
      <c r="Q62" s="81">
        <f t="shared" si="31"/>
        <v>0</v>
      </c>
      <c r="R62" s="90">
        <f t="shared" si="32"/>
        <v>0</v>
      </c>
      <c r="S62" s="499">
        <f>(Exposure!BK63-1)*InputData!CH62+1</f>
        <v>1</v>
      </c>
      <c r="T62" s="89">
        <f t="shared" si="19"/>
        <v>0</v>
      </c>
      <c r="U62" s="10">
        <f t="shared" si="7"/>
        <v>0</v>
      </c>
      <c r="V62" s="10">
        <f t="shared" si="8"/>
        <v>0</v>
      </c>
      <c r="W62" s="91">
        <f t="shared" si="9"/>
        <v>0</v>
      </c>
      <c r="X62" s="81">
        <f t="shared" si="10"/>
        <v>0</v>
      </c>
      <c r="Y62" s="81">
        <f t="shared" si="20"/>
        <v>0</v>
      </c>
      <c r="Z62" s="81">
        <f t="shared" si="11"/>
        <v>1</v>
      </c>
      <c r="AA62" s="81">
        <f t="shared" si="12"/>
        <v>1</v>
      </c>
      <c r="AB62" s="82">
        <f t="shared" si="27"/>
        <v>0</v>
      </c>
      <c r="AC62" s="11">
        <f t="shared" si="28"/>
        <v>0</v>
      </c>
      <c r="AD62" s="81">
        <f t="shared" si="29"/>
        <v>0</v>
      </c>
      <c r="AE62" s="11">
        <f t="shared" si="13"/>
        <v>0</v>
      </c>
      <c r="AF62" s="11">
        <f t="shared" si="14"/>
        <v>0</v>
      </c>
      <c r="AG62" s="11">
        <f t="shared" si="21"/>
        <v>0</v>
      </c>
      <c r="AH62" s="81">
        <f t="shared" si="33"/>
        <v>0</v>
      </c>
      <c r="AI62" s="81">
        <f t="shared" si="34"/>
        <v>0</v>
      </c>
      <c r="AJ62" s="82">
        <f t="shared" si="30"/>
        <v>0</v>
      </c>
      <c r="AK62" s="118">
        <f t="shared" si="22"/>
        <v>0</v>
      </c>
      <c r="AL62" s="118">
        <f t="shared" si="22"/>
        <v>0</v>
      </c>
      <c r="AM62" s="120">
        <f>AK62*InputData!Y62</f>
        <v>0</v>
      </c>
      <c r="AN62" s="123">
        <f>AJ62*LifeTable!G62*InputData!Z62*EXP(-InputData!$BT$5*(B62-InputData!$B$1))</f>
        <v>0</v>
      </c>
      <c r="AO62" s="1026">
        <f>C62*(1-Q62)*LifeTable!G62</f>
        <v>0</v>
      </c>
      <c r="AP62" s="1027">
        <f>R62*LifeTable!G62</f>
        <v>0</v>
      </c>
      <c r="AQ62" s="1026">
        <f>T62*(1-AH62)*LifeTable!P62</f>
        <v>0</v>
      </c>
      <c r="AR62" s="708">
        <f>AI62*LifeTable!P62</f>
        <v>0</v>
      </c>
      <c r="AS62" s="1028">
        <f>(AQ62-AO62)*EXP(-InputData!$BT$6*(B62-InputData!$B$1))</f>
        <v>0</v>
      </c>
      <c r="AT62" s="58">
        <f>(AR62-AP62)*EXP(-InputData!$BT$6*(B62-InputData!$B$1))</f>
        <v>0</v>
      </c>
      <c r="AU62">
        <v>57</v>
      </c>
    </row>
    <row r="63" spans="1:47">
      <c r="A63" t="s">
        <v>13</v>
      </c>
      <c r="B63">
        <f t="shared" si="23"/>
        <v>155</v>
      </c>
      <c r="C63" s="80">
        <f>InputData!W63*InputData!CB63</f>
        <v>0</v>
      </c>
      <c r="D63" s="81">
        <v>0</v>
      </c>
      <c r="E63" s="13">
        <f>InputData!X63*InputData!CG63</f>
        <v>0</v>
      </c>
      <c r="F63" s="90">
        <v>0</v>
      </c>
      <c r="G63" s="82">
        <f t="shared" si="0"/>
        <v>0</v>
      </c>
      <c r="H63" s="81">
        <f t="shared" si="17"/>
        <v>0</v>
      </c>
      <c r="I63" s="81">
        <f t="shared" si="1"/>
        <v>1</v>
      </c>
      <c r="J63" s="81">
        <f t="shared" si="2"/>
        <v>1</v>
      </c>
      <c r="K63" s="82">
        <f t="shared" si="24"/>
        <v>0</v>
      </c>
      <c r="L63" s="11">
        <f t="shared" si="25"/>
        <v>0</v>
      </c>
      <c r="M63" s="81">
        <f t="shared" si="26"/>
        <v>0</v>
      </c>
      <c r="N63" s="11">
        <f t="shared" si="3"/>
        <v>0</v>
      </c>
      <c r="O63" s="11">
        <f t="shared" si="4"/>
        <v>0</v>
      </c>
      <c r="P63" s="11">
        <f t="shared" si="18"/>
        <v>0</v>
      </c>
      <c r="Q63" s="81">
        <f t="shared" si="31"/>
        <v>0</v>
      </c>
      <c r="R63" s="90">
        <f t="shared" si="32"/>
        <v>0</v>
      </c>
      <c r="S63" s="499">
        <f>(Exposure!BK64-1)*InputData!CH63+1</f>
        <v>1</v>
      </c>
      <c r="T63" s="89">
        <f t="shared" si="19"/>
        <v>0</v>
      </c>
      <c r="U63" s="10">
        <f t="shared" si="7"/>
        <v>0</v>
      </c>
      <c r="V63" s="10">
        <f t="shared" si="8"/>
        <v>0</v>
      </c>
      <c r="W63" s="91">
        <f t="shared" si="9"/>
        <v>0</v>
      </c>
      <c r="X63" s="81">
        <f t="shared" si="10"/>
        <v>0</v>
      </c>
      <c r="Y63" s="81">
        <f t="shared" si="20"/>
        <v>0</v>
      </c>
      <c r="Z63" s="81">
        <f t="shared" si="11"/>
        <v>1</v>
      </c>
      <c r="AA63" s="81">
        <f t="shared" si="12"/>
        <v>1</v>
      </c>
      <c r="AB63" s="82">
        <f t="shared" si="27"/>
        <v>0</v>
      </c>
      <c r="AC63" s="11">
        <f t="shared" si="28"/>
        <v>0</v>
      </c>
      <c r="AD63" s="81">
        <f t="shared" si="29"/>
        <v>0</v>
      </c>
      <c r="AE63" s="11">
        <f t="shared" si="13"/>
        <v>0</v>
      </c>
      <c r="AF63" s="11">
        <f t="shared" si="14"/>
        <v>0</v>
      </c>
      <c r="AG63" s="11">
        <f t="shared" si="21"/>
        <v>0</v>
      </c>
      <c r="AH63" s="81">
        <f t="shared" si="33"/>
        <v>0</v>
      </c>
      <c r="AI63" s="81">
        <f t="shared" si="34"/>
        <v>0</v>
      </c>
      <c r="AJ63" s="82">
        <f t="shared" si="30"/>
        <v>0</v>
      </c>
      <c r="AK63" s="118">
        <f t="shared" si="22"/>
        <v>0</v>
      </c>
      <c r="AL63" s="118">
        <f t="shared" si="22"/>
        <v>0</v>
      </c>
      <c r="AM63" s="120">
        <f>AK63*InputData!Y63</f>
        <v>0</v>
      </c>
      <c r="AN63" s="123">
        <f>AJ63*LifeTable!G63*InputData!Z63*EXP(-InputData!$BT$5*(B63-InputData!$B$1))</f>
        <v>0</v>
      </c>
      <c r="AO63" s="1026">
        <f>C63*(1-Q63)*LifeTable!G63</f>
        <v>0</v>
      </c>
      <c r="AP63" s="1027">
        <f>R63*LifeTable!G63</f>
        <v>0</v>
      </c>
      <c r="AQ63" s="1026">
        <f>T63*(1-AH63)*LifeTable!P63</f>
        <v>0</v>
      </c>
      <c r="AR63" s="708">
        <f>AI63*LifeTable!P63</f>
        <v>0</v>
      </c>
      <c r="AS63" s="1028">
        <f>(AQ63-AO63)*EXP(-InputData!$BT$6*(B63-InputData!$B$1))</f>
        <v>0</v>
      </c>
      <c r="AT63" s="58">
        <f>(AR63-AP63)*EXP(-InputData!$BT$6*(B63-InputData!$B$1))</f>
        <v>0</v>
      </c>
      <c r="AU63">
        <v>58</v>
      </c>
    </row>
    <row r="64" spans="1:47">
      <c r="A64" t="s">
        <v>13</v>
      </c>
      <c r="B64">
        <f t="shared" si="23"/>
        <v>156</v>
      </c>
      <c r="C64" s="80">
        <f>InputData!W64*InputData!CB64</f>
        <v>0</v>
      </c>
      <c r="D64" s="81">
        <v>0</v>
      </c>
      <c r="E64" s="13">
        <f>InputData!X64*InputData!CG64</f>
        <v>0</v>
      </c>
      <c r="F64" s="90">
        <v>0</v>
      </c>
      <c r="G64" s="82">
        <f t="shared" si="0"/>
        <v>0</v>
      </c>
      <c r="H64" s="81">
        <f t="shared" si="17"/>
        <v>0</v>
      </c>
      <c r="I64" s="81">
        <f t="shared" si="1"/>
        <v>1</v>
      </c>
      <c r="J64" s="81">
        <f t="shared" si="2"/>
        <v>1</v>
      </c>
      <c r="K64" s="82">
        <f t="shared" si="24"/>
        <v>0</v>
      </c>
      <c r="L64" s="11">
        <f t="shared" si="25"/>
        <v>0</v>
      </c>
      <c r="M64" s="81">
        <f t="shared" si="26"/>
        <v>0</v>
      </c>
      <c r="N64" s="11">
        <f t="shared" si="3"/>
        <v>0</v>
      </c>
      <c r="O64" s="11">
        <f t="shared" si="4"/>
        <v>0</v>
      </c>
      <c r="P64" s="11">
        <f t="shared" si="18"/>
        <v>0</v>
      </c>
      <c r="Q64" s="81">
        <f t="shared" si="31"/>
        <v>0</v>
      </c>
      <c r="R64" s="90">
        <f t="shared" si="32"/>
        <v>0</v>
      </c>
      <c r="S64" s="499">
        <f>(Exposure!BK65-1)*InputData!CH64+1</f>
        <v>1</v>
      </c>
      <c r="T64" s="89">
        <f t="shared" si="19"/>
        <v>0</v>
      </c>
      <c r="U64" s="10">
        <f t="shared" si="7"/>
        <v>0</v>
      </c>
      <c r="V64" s="10">
        <f t="shared" si="8"/>
        <v>0</v>
      </c>
      <c r="W64" s="91">
        <f t="shared" si="9"/>
        <v>0</v>
      </c>
      <c r="X64" s="81">
        <f t="shared" si="10"/>
        <v>0</v>
      </c>
      <c r="Y64" s="81">
        <f t="shared" si="20"/>
        <v>0</v>
      </c>
      <c r="Z64" s="81">
        <f t="shared" si="11"/>
        <v>1</v>
      </c>
      <c r="AA64" s="81">
        <f t="shared" si="12"/>
        <v>1</v>
      </c>
      <c r="AB64" s="82">
        <f t="shared" si="27"/>
        <v>0</v>
      </c>
      <c r="AC64" s="11">
        <f t="shared" si="28"/>
        <v>0</v>
      </c>
      <c r="AD64" s="81">
        <f t="shared" si="29"/>
        <v>0</v>
      </c>
      <c r="AE64" s="11">
        <f t="shared" si="13"/>
        <v>0</v>
      </c>
      <c r="AF64" s="11">
        <f t="shared" si="14"/>
        <v>0</v>
      </c>
      <c r="AG64" s="11">
        <f t="shared" si="21"/>
        <v>0</v>
      </c>
      <c r="AH64" s="81">
        <f t="shared" si="33"/>
        <v>0</v>
      </c>
      <c r="AI64" s="81">
        <f t="shared" si="34"/>
        <v>0</v>
      </c>
      <c r="AJ64" s="82">
        <f t="shared" si="30"/>
        <v>0</v>
      </c>
      <c r="AK64" s="118">
        <f t="shared" si="22"/>
        <v>0</v>
      </c>
      <c r="AL64" s="118">
        <f t="shared" si="22"/>
        <v>0</v>
      </c>
      <c r="AM64" s="120">
        <f>AK64*InputData!Y64</f>
        <v>0</v>
      </c>
      <c r="AN64" s="123">
        <f>AJ64*LifeTable!G64*InputData!Z64*EXP(-InputData!$BT$5*(B64-InputData!$B$1))</f>
        <v>0</v>
      </c>
      <c r="AO64" s="1026">
        <f>C64*(1-Q64)*LifeTable!G64</f>
        <v>0</v>
      </c>
      <c r="AP64" s="1027">
        <f>R64*LifeTable!G64</f>
        <v>0</v>
      </c>
      <c r="AQ64" s="1026">
        <f>T64*(1-AH64)*LifeTable!P64</f>
        <v>0</v>
      </c>
      <c r="AR64" s="708">
        <f>AI64*LifeTable!P64</f>
        <v>0</v>
      </c>
      <c r="AS64" s="1028">
        <f>(AQ64-AO64)*EXP(-InputData!$BT$6*(B64-InputData!$B$1))</f>
        <v>0</v>
      </c>
      <c r="AT64" s="58">
        <f>(AR64-AP64)*EXP(-InputData!$BT$6*(B64-InputData!$B$1))</f>
        <v>0</v>
      </c>
      <c r="AU64">
        <v>59</v>
      </c>
    </row>
    <row r="65" spans="1:47">
      <c r="A65" t="s">
        <v>13</v>
      </c>
      <c r="B65">
        <f t="shared" si="23"/>
        <v>157</v>
      </c>
      <c r="C65" s="80">
        <f>InputData!W65*InputData!CB65</f>
        <v>0</v>
      </c>
      <c r="D65" s="81">
        <v>0</v>
      </c>
      <c r="E65" s="13">
        <f>InputData!X65*InputData!CG65</f>
        <v>0</v>
      </c>
      <c r="F65" s="90">
        <v>0</v>
      </c>
      <c r="G65" s="82">
        <f t="shared" si="0"/>
        <v>0</v>
      </c>
      <c r="H65" s="81">
        <f t="shared" si="17"/>
        <v>0</v>
      </c>
      <c r="I65" s="81">
        <f t="shared" si="1"/>
        <v>1</v>
      </c>
      <c r="J65" s="81">
        <f t="shared" si="2"/>
        <v>1</v>
      </c>
      <c r="K65" s="82">
        <f t="shared" si="24"/>
        <v>0</v>
      </c>
      <c r="L65" s="11">
        <f t="shared" si="25"/>
        <v>0</v>
      </c>
      <c r="M65" s="81">
        <f t="shared" si="26"/>
        <v>0</v>
      </c>
      <c r="N65" s="11">
        <f t="shared" si="3"/>
        <v>0</v>
      </c>
      <c r="O65" s="11">
        <f t="shared" si="4"/>
        <v>0</v>
      </c>
      <c r="P65" s="11">
        <f t="shared" si="18"/>
        <v>0</v>
      </c>
      <c r="Q65" s="81">
        <f t="shared" si="31"/>
        <v>0</v>
      </c>
      <c r="R65" s="90">
        <f t="shared" si="32"/>
        <v>0</v>
      </c>
      <c r="S65" s="499">
        <f>(Exposure!BK66-1)*InputData!CH65+1</f>
        <v>1</v>
      </c>
      <c r="T65" s="89">
        <f t="shared" si="19"/>
        <v>0</v>
      </c>
      <c r="U65" s="10">
        <f t="shared" si="7"/>
        <v>0</v>
      </c>
      <c r="V65" s="10">
        <f t="shared" si="8"/>
        <v>0</v>
      </c>
      <c r="W65" s="91">
        <f t="shared" si="9"/>
        <v>0</v>
      </c>
      <c r="X65" s="81">
        <f t="shared" si="10"/>
        <v>0</v>
      </c>
      <c r="Y65" s="81">
        <f t="shared" si="20"/>
        <v>0</v>
      </c>
      <c r="Z65" s="81">
        <f t="shared" si="11"/>
        <v>1</v>
      </c>
      <c r="AA65" s="81">
        <f t="shared" si="12"/>
        <v>1</v>
      </c>
      <c r="AB65" s="82">
        <f t="shared" si="27"/>
        <v>0</v>
      </c>
      <c r="AC65" s="11">
        <f t="shared" si="28"/>
        <v>0</v>
      </c>
      <c r="AD65" s="81">
        <f t="shared" si="29"/>
        <v>0</v>
      </c>
      <c r="AE65" s="11">
        <f t="shared" si="13"/>
        <v>0</v>
      </c>
      <c r="AF65" s="11">
        <f t="shared" si="14"/>
        <v>0</v>
      </c>
      <c r="AG65" s="11">
        <f t="shared" si="21"/>
        <v>0</v>
      </c>
      <c r="AH65" s="81">
        <f t="shared" si="33"/>
        <v>0</v>
      </c>
      <c r="AI65" s="81">
        <f t="shared" si="34"/>
        <v>0</v>
      </c>
      <c r="AJ65" s="82">
        <f t="shared" si="30"/>
        <v>0</v>
      </c>
      <c r="AK65" s="118">
        <f t="shared" si="22"/>
        <v>0</v>
      </c>
      <c r="AL65" s="118">
        <f t="shared" si="22"/>
        <v>0</v>
      </c>
      <c r="AM65" s="120">
        <f>AK65*InputData!Y65</f>
        <v>0</v>
      </c>
      <c r="AN65" s="123">
        <f>AJ65*LifeTable!G65*InputData!Z65*EXP(-InputData!$BT$5*(B65-InputData!$B$1))</f>
        <v>0</v>
      </c>
      <c r="AO65" s="1026">
        <f>C65*(1-Q65)*LifeTable!G65</f>
        <v>0</v>
      </c>
      <c r="AP65" s="1027">
        <f>R65*LifeTable!G65</f>
        <v>0</v>
      </c>
      <c r="AQ65" s="1026">
        <f>T65*(1-AH65)*LifeTable!P65</f>
        <v>0</v>
      </c>
      <c r="AR65" s="708">
        <f>AI65*LifeTable!P65</f>
        <v>0</v>
      </c>
      <c r="AS65" s="1028">
        <f>(AQ65-AO65)*EXP(-InputData!$BT$6*(B65-InputData!$B$1))</f>
        <v>0</v>
      </c>
      <c r="AT65" s="58">
        <f>(AR65-AP65)*EXP(-InputData!$BT$6*(B65-InputData!$B$1))</f>
        <v>0</v>
      </c>
      <c r="AU65">
        <v>60</v>
      </c>
    </row>
    <row r="66" spans="1:47">
      <c r="A66" t="s">
        <v>13</v>
      </c>
      <c r="B66">
        <f t="shared" si="23"/>
        <v>158</v>
      </c>
      <c r="C66" s="80">
        <f>InputData!W66*InputData!CB66</f>
        <v>0</v>
      </c>
      <c r="D66" s="81">
        <v>0</v>
      </c>
      <c r="E66" s="13">
        <f>InputData!X66*InputData!CG66</f>
        <v>0</v>
      </c>
      <c r="F66" s="90">
        <v>0</v>
      </c>
      <c r="G66" s="82">
        <f t="shared" si="0"/>
        <v>0</v>
      </c>
      <c r="H66" s="81">
        <f t="shared" si="17"/>
        <v>0</v>
      </c>
      <c r="I66" s="81">
        <f t="shared" si="1"/>
        <v>1</v>
      </c>
      <c r="J66" s="81">
        <f t="shared" si="2"/>
        <v>1</v>
      </c>
      <c r="K66" s="82">
        <f t="shared" si="24"/>
        <v>0</v>
      </c>
      <c r="L66" s="11">
        <f t="shared" si="25"/>
        <v>0</v>
      </c>
      <c r="M66" s="81">
        <f t="shared" si="26"/>
        <v>0</v>
      </c>
      <c r="N66" s="11">
        <f t="shared" si="3"/>
        <v>0</v>
      </c>
      <c r="O66" s="11">
        <f t="shared" si="4"/>
        <v>0</v>
      </c>
      <c r="P66" s="11">
        <f t="shared" si="18"/>
        <v>0</v>
      </c>
      <c r="Q66" s="81">
        <f t="shared" si="31"/>
        <v>0</v>
      </c>
      <c r="R66" s="90">
        <f t="shared" si="32"/>
        <v>0</v>
      </c>
      <c r="S66" s="499">
        <f>(Exposure!BK67-1)*InputData!CH66+1</f>
        <v>1</v>
      </c>
      <c r="T66" s="89">
        <f t="shared" si="19"/>
        <v>0</v>
      </c>
      <c r="U66" s="10">
        <f t="shared" si="7"/>
        <v>0</v>
      </c>
      <c r="V66" s="10">
        <f t="shared" si="8"/>
        <v>0</v>
      </c>
      <c r="W66" s="91">
        <f t="shared" si="9"/>
        <v>0</v>
      </c>
      <c r="X66" s="81">
        <f t="shared" si="10"/>
        <v>0</v>
      </c>
      <c r="Y66" s="81">
        <f t="shared" si="20"/>
        <v>0</v>
      </c>
      <c r="Z66" s="81">
        <f t="shared" si="11"/>
        <v>1</v>
      </c>
      <c r="AA66" s="81">
        <f t="shared" si="12"/>
        <v>1</v>
      </c>
      <c r="AB66" s="82">
        <f t="shared" si="27"/>
        <v>0</v>
      </c>
      <c r="AC66" s="11">
        <f t="shared" si="28"/>
        <v>0</v>
      </c>
      <c r="AD66" s="81">
        <f t="shared" si="29"/>
        <v>0</v>
      </c>
      <c r="AE66" s="11">
        <f t="shared" si="13"/>
        <v>0</v>
      </c>
      <c r="AF66" s="11">
        <f t="shared" si="14"/>
        <v>0</v>
      </c>
      <c r="AG66" s="11">
        <f t="shared" si="21"/>
        <v>0</v>
      </c>
      <c r="AH66" s="81">
        <f t="shared" si="33"/>
        <v>0</v>
      </c>
      <c r="AI66" s="81">
        <f t="shared" si="34"/>
        <v>0</v>
      </c>
      <c r="AJ66" s="82">
        <f t="shared" si="30"/>
        <v>0</v>
      </c>
      <c r="AK66" s="118">
        <f t="shared" si="22"/>
        <v>0</v>
      </c>
      <c r="AL66" s="118">
        <f t="shared" si="22"/>
        <v>0</v>
      </c>
      <c r="AM66" s="120">
        <f>AK66*InputData!Y66</f>
        <v>0</v>
      </c>
      <c r="AN66" s="123">
        <f>AJ66*LifeTable!G66*InputData!Z66*EXP(-InputData!$BT$5*(B66-InputData!$B$1))</f>
        <v>0</v>
      </c>
      <c r="AO66" s="1026">
        <f>C66*(1-Q66)*LifeTable!G66</f>
        <v>0</v>
      </c>
      <c r="AP66" s="1027">
        <f>R66*LifeTable!G66</f>
        <v>0</v>
      </c>
      <c r="AQ66" s="1026">
        <f>T66*(1-AH66)*LifeTable!P66</f>
        <v>0</v>
      </c>
      <c r="AR66" s="708">
        <f>AI66*LifeTable!P66</f>
        <v>0</v>
      </c>
      <c r="AS66" s="1028">
        <f>(AQ66-AO66)*EXP(-InputData!$BT$6*(B66-InputData!$B$1))</f>
        <v>0</v>
      </c>
      <c r="AT66" s="58">
        <f>(AR66-AP66)*EXP(-InputData!$BT$6*(B66-InputData!$B$1))</f>
        <v>0</v>
      </c>
      <c r="AU66">
        <v>61</v>
      </c>
    </row>
    <row r="67" spans="1:47">
      <c r="A67" t="s">
        <v>13</v>
      </c>
      <c r="B67">
        <f t="shared" si="23"/>
        <v>159</v>
      </c>
      <c r="C67" s="80">
        <f>InputData!W67*InputData!CB67</f>
        <v>0</v>
      </c>
      <c r="D67" s="81">
        <v>0</v>
      </c>
      <c r="E67" s="13">
        <f>InputData!X67*InputData!CG67</f>
        <v>0</v>
      </c>
      <c r="F67" s="90">
        <v>0</v>
      </c>
      <c r="G67" s="82">
        <f t="shared" si="0"/>
        <v>0</v>
      </c>
      <c r="H67" s="81">
        <f t="shared" si="17"/>
        <v>0</v>
      </c>
      <c r="I67" s="81">
        <f t="shared" si="1"/>
        <v>1</v>
      </c>
      <c r="J67" s="81">
        <f t="shared" si="2"/>
        <v>1</v>
      </c>
      <c r="K67" s="82">
        <f t="shared" si="24"/>
        <v>0</v>
      </c>
      <c r="L67" s="11">
        <f t="shared" si="25"/>
        <v>0</v>
      </c>
      <c r="M67" s="81">
        <f t="shared" si="26"/>
        <v>0</v>
      </c>
      <c r="N67" s="11">
        <f t="shared" si="3"/>
        <v>0</v>
      </c>
      <c r="O67" s="11">
        <f t="shared" si="4"/>
        <v>0</v>
      </c>
      <c r="P67" s="11">
        <f t="shared" si="18"/>
        <v>0</v>
      </c>
      <c r="Q67" s="81">
        <f t="shared" si="31"/>
        <v>0</v>
      </c>
      <c r="R67" s="90">
        <f t="shared" si="32"/>
        <v>0</v>
      </c>
      <c r="S67" s="499">
        <f>(Exposure!BK68-1)*InputData!CH67+1</f>
        <v>1</v>
      </c>
      <c r="T67" s="89">
        <f t="shared" si="19"/>
        <v>0</v>
      </c>
      <c r="U67" s="10">
        <f t="shared" si="7"/>
        <v>0</v>
      </c>
      <c r="V67" s="10">
        <f t="shared" si="8"/>
        <v>0</v>
      </c>
      <c r="W67" s="91">
        <f t="shared" si="9"/>
        <v>0</v>
      </c>
      <c r="X67" s="81">
        <f t="shared" si="10"/>
        <v>0</v>
      </c>
      <c r="Y67" s="81">
        <f t="shared" si="20"/>
        <v>0</v>
      </c>
      <c r="Z67" s="81">
        <f t="shared" si="11"/>
        <v>1</v>
      </c>
      <c r="AA67" s="81">
        <f t="shared" si="12"/>
        <v>1</v>
      </c>
      <c r="AB67" s="82">
        <f t="shared" si="27"/>
        <v>0</v>
      </c>
      <c r="AC67" s="11">
        <f t="shared" si="28"/>
        <v>0</v>
      </c>
      <c r="AD67" s="81">
        <f t="shared" si="29"/>
        <v>0</v>
      </c>
      <c r="AE67" s="11">
        <f t="shared" si="13"/>
        <v>0</v>
      </c>
      <c r="AF67" s="11">
        <f t="shared" si="14"/>
        <v>0</v>
      </c>
      <c r="AG67" s="11">
        <f t="shared" si="21"/>
        <v>0</v>
      </c>
      <c r="AH67" s="81">
        <f t="shared" si="33"/>
        <v>0</v>
      </c>
      <c r="AI67" s="81">
        <f t="shared" si="34"/>
        <v>0</v>
      </c>
      <c r="AJ67" s="82">
        <f t="shared" si="30"/>
        <v>0</v>
      </c>
      <c r="AK67" s="118">
        <f t="shared" si="22"/>
        <v>0</v>
      </c>
      <c r="AL67" s="118">
        <f t="shared" si="22"/>
        <v>0</v>
      </c>
      <c r="AM67" s="120">
        <f>AK67*InputData!Y67</f>
        <v>0</v>
      </c>
      <c r="AN67" s="123">
        <f>AJ67*LifeTable!G67*InputData!Z67*EXP(-InputData!$BT$5*(B67-InputData!$B$1))</f>
        <v>0</v>
      </c>
      <c r="AO67" s="1026">
        <f>C67*(1-Q67)*LifeTable!G67</f>
        <v>0</v>
      </c>
      <c r="AP67" s="1027">
        <f>R67*LifeTable!G67</f>
        <v>0</v>
      </c>
      <c r="AQ67" s="1026">
        <f>T67*(1-AH67)*LifeTable!P67</f>
        <v>0</v>
      </c>
      <c r="AR67" s="708">
        <f>AI67*LifeTable!P67</f>
        <v>0</v>
      </c>
      <c r="AS67" s="1028">
        <f>(AQ67-AO67)*EXP(-InputData!$BT$6*(B67-InputData!$B$1))</f>
        <v>0</v>
      </c>
      <c r="AT67" s="58">
        <f>(AR67-AP67)*EXP(-InputData!$BT$6*(B67-InputData!$B$1))</f>
        <v>0</v>
      </c>
      <c r="AU67">
        <v>62</v>
      </c>
    </row>
    <row r="68" spans="1:47">
      <c r="A68" t="s">
        <v>13</v>
      </c>
      <c r="B68">
        <f t="shared" si="23"/>
        <v>160</v>
      </c>
      <c r="C68" s="80">
        <f>InputData!W68*InputData!CB68</f>
        <v>0</v>
      </c>
      <c r="D68" s="81">
        <v>0</v>
      </c>
      <c r="E68" s="13">
        <f>InputData!X68*InputData!CG68</f>
        <v>0</v>
      </c>
      <c r="F68" s="90">
        <v>0</v>
      </c>
      <c r="G68" s="82">
        <f t="shared" si="0"/>
        <v>0</v>
      </c>
      <c r="H68" s="81">
        <f t="shared" si="17"/>
        <v>0</v>
      </c>
      <c r="I68" s="81">
        <f t="shared" si="1"/>
        <v>1</v>
      </c>
      <c r="J68" s="81">
        <f t="shared" si="2"/>
        <v>1</v>
      </c>
      <c r="K68" s="82">
        <f t="shared" si="24"/>
        <v>0</v>
      </c>
      <c r="L68" s="11">
        <f t="shared" si="25"/>
        <v>0</v>
      </c>
      <c r="M68" s="81">
        <f t="shared" si="26"/>
        <v>0</v>
      </c>
      <c r="N68" s="11">
        <f t="shared" si="3"/>
        <v>0</v>
      </c>
      <c r="O68" s="11">
        <f t="shared" si="4"/>
        <v>0</v>
      </c>
      <c r="P68" s="11">
        <f t="shared" si="18"/>
        <v>0</v>
      </c>
      <c r="Q68" s="81">
        <f t="shared" si="31"/>
        <v>0</v>
      </c>
      <c r="R68" s="90">
        <f t="shared" si="32"/>
        <v>0</v>
      </c>
      <c r="S68" s="499">
        <f>(Exposure!BK69-1)*InputData!CH68+1</f>
        <v>1</v>
      </c>
      <c r="T68" s="89">
        <f t="shared" si="19"/>
        <v>0</v>
      </c>
      <c r="U68" s="10">
        <f t="shared" si="7"/>
        <v>0</v>
      </c>
      <c r="V68" s="10">
        <f t="shared" si="8"/>
        <v>0</v>
      </c>
      <c r="W68" s="91">
        <f t="shared" si="9"/>
        <v>0</v>
      </c>
      <c r="X68" s="81">
        <f t="shared" si="10"/>
        <v>0</v>
      </c>
      <c r="Y68" s="81">
        <f t="shared" si="20"/>
        <v>0</v>
      </c>
      <c r="Z68" s="81">
        <f t="shared" si="11"/>
        <v>1</v>
      </c>
      <c r="AA68" s="81">
        <f t="shared" si="12"/>
        <v>1</v>
      </c>
      <c r="AB68" s="82">
        <f t="shared" si="27"/>
        <v>0</v>
      </c>
      <c r="AC68" s="11">
        <f t="shared" si="28"/>
        <v>0</v>
      </c>
      <c r="AD68" s="81">
        <f t="shared" si="29"/>
        <v>0</v>
      </c>
      <c r="AE68" s="11">
        <f t="shared" si="13"/>
        <v>0</v>
      </c>
      <c r="AF68" s="11">
        <f t="shared" si="14"/>
        <v>0</v>
      </c>
      <c r="AG68" s="11">
        <f t="shared" si="21"/>
        <v>0</v>
      </c>
      <c r="AH68" s="81">
        <f t="shared" si="33"/>
        <v>0</v>
      </c>
      <c r="AI68" s="81">
        <f t="shared" si="34"/>
        <v>0</v>
      </c>
      <c r="AJ68" s="82">
        <f t="shared" si="30"/>
        <v>0</v>
      </c>
      <c r="AK68" s="118">
        <f t="shared" si="22"/>
        <v>0</v>
      </c>
      <c r="AL68" s="118">
        <f t="shared" si="22"/>
        <v>0</v>
      </c>
      <c r="AM68" s="120">
        <f>AK68*InputData!Y68</f>
        <v>0</v>
      </c>
      <c r="AN68" s="123">
        <f>AJ68*LifeTable!G68*InputData!Z68*EXP(-InputData!$BT$5*(B68-InputData!$B$1))</f>
        <v>0</v>
      </c>
      <c r="AO68" s="1026">
        <f>C68*(1-Q68)*LifeTable!G68</f>
        <v>0</v>
      </c>
      <c r="AP68" s="1027">
        <f>R68*LifeTable!G68</f>
        <v>0</v>
      </c>
      <c r="AQ68" s="1026">
        <f>T68*(1-AH68)*LifeTable!P68</f>
        <v>0</v>
      </c>
      <c r="AR68" s="708">
        <f>AI68*LifeTable!P68</f>
        <v>0</v>
      </c>
      <c r="AS68" s="1028">
        <f>(AQ68-AO68)*EXP(-InputData!$BT$6*(B68-InputData!$B$1))</f>
        <v>0</v>
      </c>
      <c r="AT68" s="58">
        <f>(AR68-AP68)*EXP(-InputData!$BT$6*(B68-InputData!$B$1))</f>
        <v>0</v>
      </c>
      <c r="AU68">
        <v>63</v>
      </c>
    </row>
    <row r="69" spans="1:47">
      <c r="A69" t="s">
        <v>13</v>
      </c>
      <c r="B69">
        <f t="shared" si="23"/>
        <v>161</v>
      </c>
      <c r="C69" s="80">
        <f>InputData!W69*InputData!CB69</f>
        <v>0</v>
      </c>
      <c r="D69" s="81">
        <v>0</v>
      </c>
      <c r="E69" s="13">
        <f>InputData!X69*InputData!CG69</f>
        <v>0</v>
      </c>
      <c r="F69" s="90">
        <v>0</v>
      </c>
      <c r="G69" s="82">
        <f t="shared" ref="G69:G132" si="35">C69+D69+E69</f>
        <v>0</v>
      </c>
      <c r="H69" s="81">
        <f t="shared" si="17"/>
        <v>0</v>
      </c>
      <c r="I69" s="81">
        <f t="shared" ref="I69:I132" si="36">EXP(-(G69+H69)/2)</f>
        <v>1</v>
      </c>
      <c r="J69" s="81">
        <f t="shared" ref="J69:J132" si="37">EXP(-(G69-H69)/2)</f>
        <v>1</v>
      </c>
      <c r="K69" s="82">
        <f t="shared" si="24"/>
        <v>0</v>
      </c>
      <c r="L69" s="11">
        <f t="shared" si="25"/>
        <v>0</v>
      </c>
      <c r="M69" s="81">
        <f t="shared" si="26"/>
        <v>0</v>
      </c>
      <c r="N69" s="11">
        <f t="shared" ref="N69:N132" si="38">SUM(K69:M69)</f>
        <v>0</v>
      </c>
      <c r="O69" s="11">
        <f t="shared" ref="O69:O132" si="39">K69+L69</f>
        <v>0</v>
      </c>
      <c r="P69" s="11">
        <f t="shared" si="18"/>
        <v>0</v>
      </c>
      <c r="Q69" s="81">
        <f t="shared" ref="Q69:Q100" si="40">IF(ISERROR(0.5*(L69+L70)/P69),0,0.5*(L69+L70)/P69)</f>
        <v>0</v>
      </c>
      <c r="R69" s="90">
        <f t="shared" ref="R69:R104" si="41">IF(ISERROR((M70-M69)/P69),0,(M70-M69)/P69)</f>
        <v>0</v>
      </c>
      <c r="S69" s="499">
        <f>(Exposure!BK70-1)*InputData!CH69+1</f>
        <v>1</v>
      </c>
      <c r="T69" s="89">
        <f t="shared" si="19"/>
        <v>0</v>
      </c>
      <c r="U69" s="10">
        <f t="shared" ref="U69:U132" si="42">D69</f>
        <v>0</v>
      </c>
      <c r="V69" s="10">
        <f t="shared" ref="V69:V132" si="43">E69</f>
        <v>0</v>
      </c>
      <c r="W69" s="91">
        <f t="shared" ref="W69:W132" si="44">F69</f>
        <v>0</v>
      </c>
      <c r="X69" s="81">
        <f t="shared" ref="X69:X132" si="45">T69+U69+V69</f>
        <v>0</v>
      </c>
      <c r="Y69" s="81">
        <f t="shared" si="20"/>
        <v>0</v>
      </c>
      <c r="Z69" s="81">
        <f t="shared" ref="Z69:Z132" si="46">EXP(-(X69+Y69)/2)</f>
        <v>1</v>
      </c>
      <c r="AA69" s="81">
        <f t="shared" ref="AA69:AA132" si="47">EXP(-(X69-Y69)/2)</f>
        <v>1</v>
      </c>
      <c r="AB69" s="82">
        <f t="shared" si="27"/>
        <v>0</v>
      </c>
      <c r="AC69" s="11">
        <f t="shared" si="28"/>
        <v>0</v>
      </c>
      <c r="AD69" s="81">
        <f t="shared" si="29"/>
        <v>0</v>
      </c>
      <c r="AE69" s="11">
        <f t="shared" ref="AE69:AE132" si="48">SUM(AB69:AD69)</f>
        <v>0</v>
      </c>
      <c r="AF69" s="11">
        <f t="shared" ref="AF69:AF132" si="49">AB69+AC69</f>
        <v>0</v>
      </c>
      <c r="AG69" s="11">
        <f t="shared" si="21"/>
        <v>0</v>
      </c>
      <c r="AH69" s="81">
        <f t="shared" ref="AH69:AH100" si="50">IF(ISERROR(0.5*(AC69+AC70)/AG69),0,0.5*(AC69+AC70)/AG69)</f>
        <v>0</v>
      </c>
      <c r="AI69" s="81">
        <f t="shared" ref="AI69:AI104" si="51">IF(ISERROR((AD70-AD69)/AG69),0,(AD70-AD69)/AG69)</f>
        <v>0</v>
      </c>
      <c r="AJ69" s="82">
        <f t="shared" si="30"/>
        <v>0</v>
      </c>
      <c r="AK69" s="118">
        <f t="shared" si="22"/>
        <v>0</v>
      </c>
      <c r="AL69" s="118">
        <f t="shared" si="22"/>
        <v>0</v>
      </c>
      <c r="AM69" s="120">
        <f>AK69*InputData!Y69</f>
        <v>0</v>
      </c>
      <c r="AN69" s="123">
        <f>AJ69*LifeTable!G69*InputData!Z69*EXP(-InputData!$BT$5*(B69-InputData!$B$1))</f>
        <v>0</v>
      </c>
      <c r="AO69" s="1026">
        <f>C69*(1-Q69)*LifeTable!G69</f>
        <v>0</v>
      </c>
      <c r="AP69" s="1027">
        <f>R69*LifeTable!G69</f>
        <v>0</v>
      </c>
      <c r="AQ69" s="1026">
        <f>T69*(1-AH69)*LifeTable!P69</f>
        <v>0</v>
      </c>
      <c r="AR69" s="708">
        <f>AI69*LifeTable!P69</f>
        <v>0</v>
      </c>
      <c r="AS69" s="1028">
        <f>(AQ69-AO69)*EXP(-InputData!$BT$6*(B69-InputData!$B$1))</f>
        <v>0</v>
      </c>
      <c r="AT69" s="58">
        <f>(AR69-AP69)*EXP(-InputData!$BT$6*(B69-InputData!$B$1))</f>
        <v>0</v>
      </c>
      <c r="AU69">
        <v>64</v>
      </c>
    </row>
    <row r="70" spans="1:47">
      <c r="A70" t="s">
        <v>13</v>
      </c>
      <c r="B70">
        <f t="shared" si="23"/>
        <v>162</v>
      </c>
      <c r="C70" s="80">
        <f>InputData!W70*InputData!CB70</f>
        <v>0</v>
      </c>
      <c r="D70" s="81">
        <v>0</v>
      </c>
      <c r="E70" s="13">
        <f>InputData!X70*InputData!CG70</f>
        <v>0</v>
      </c>
      <c r="F70" s="90">
        <v>0</v>
      </c>
      <c r="G70" s="82">
        <f t="shared" si="35"/>
        <v>0</v>
      </c>
      <c r="H70" s="81">
        <f t="shared" ref="H70:H133" si="52">SQRT((C70-E70)*(C70-E70))</f>
        <v>0</v>
      </c>
      <c r="I70" s="81">
        <f t="shared" si="36"/>
        <v>1</v>
      </c>
      <c r="J70" s="81">
        <f t="shared" si="37"/>
        <v>1</v>
      </c>
      <c r="K70" s="82">
        <f t="shared" si="24"/>
        <v>0</v>
      </c>
      <c r="L70" s="11">
        <f t="shared" si="25"/>
        <v>0</v>
      </c>
      <c r="M70" s="81">
        <f t="shared" si="26"/>
        <v>0</v>
      </c>
      <c r="N70" s="11">
        <f t="shared" si="38"/>
        <v>0</v>
      </c>
      <c r="O70" s="11">
        <f t="shared" si="39"/>
        <v>0</v>
      </c>
      <c r="P70" s="11">
        <f t="shared" ref="P70:P133" si="53">IF($B70=100,0,IF(O70&lt;&gt;O71,AVERAGE(O70:O71),O70))</f>
        <v>0</v>
      </c>
      <c r="Q70" s="81">
        <f t="shared" si="40"/>
        <v>0</v>
      </c>
      <c r="R70" s="90">
        <f t="shared" si="41"/>
        <v>0</v>
      </c>
      <c r="S70" s="499">
        <f>(Exposure!BK71-1)*InputData!CH70+1</f>
        <v>1</v>
      </c>
      <c r="T70" s="89">
        <f t="shared" ref="T70:T133" si="54">C70*S70</f>
        <v>0</v>
      </c>
      <c r="U70" s="10">
        <f t="shared" si="42"/>
        <v>0</v>
      </c>
      <c r="V70" s="10">
        <f t="shared" si="43"/>
        <v>0</v>
      </c>
      <c r="W70" s="91">
        <f t="shared" si="44"/>
        <v>0</v>
      </c>
      <c r="X70" s="81">
        <f t="shared" si="45"/>
        <v>0</v>
      </c>
      <c r="Y70" s="81">
        <f t="shared" ref="Y70:Y133" si="55">SQRT((T70-V70)*(T70-V70))</f>
        <v>0</v>
      </c>
      <c r="Z70" s="81">
        <f t="shared" si="46"/>
        <v>1</v>
      </c>
      <c r="AA70" s="81">
        <f t="shared" si="47"/>
        <v>1</v>
      </c>
      <c r="AB70" s="82">
        <f t="shared" si="27"/>
        <v>0</v>
      </c>
      <c r="AC70" s="11">
        <f t="shared" si="28"/>
        <v>0</v>
      </c>
      <c r="AD70" s="81">
        <f t="shared" si="29"/>
        <v>0</v>
      </c>
      <c r="AE70" s="11">
        <f t="shared" si="48"/>
        <v>0</v>
      </c>
      <c r="AF70" s="11">
        <f t="shared" si="49"/>
        <v>0</v>
      </c>
      <c r="AG70" s="11">
        <f t="shared" ref="AG70:AG133" si="56">IF($B70=100,0,IF(AF70&lt;&gt;AF71,AVERAGE(AF70:AF71),AF70))</f>
        <v>0</v>
      </c>
      <c r="AH70" s="81">
        <f t="shared" si="50"/>
        <v>0</v>
      </c>
      <c r="AI70" s="81">
        <f t="shared" si="51"/>
        <v>0</v>
      </c>
      <c r="AJ70" s="82">
        <f t="shared" si="30"/>
        <v>0</v>
      </c>
      <c r="AK70" s="118">
        <f t="shared" ref="AK70:AL133" si="57">(AH70-Q70)</f>
        <v>0</v>
      </c>
      <c r="AL70" s="118">
        <f t="shared" si="57"/>
        <v>0</v>
      </c>
      <c r="AM70" s="120">
        <f>AK70*InputData!Y70</f>
        <v>0</v>
      </c>
      <c r="AN70" s="123">
        <f>AJ70*LifeTable!G70*InputData!Z70*EXP(-InputData!$BT$5*(B70-InputData!$B$1))</f>
        <v>0</v>
      </c>
      <c r="AO70" s="1026">
        <f>C70*(1-Q70)*LifeTable!G70</f>
        <v>0</v>
      </c>
      <c r="AP70" s="1027">
        <f>R70*LifeTable!G70</f>
        <v>0</v>
      </c>
      <c r="AQ70" s="1026">
        <f>T70*(1-AH70)*LifeTable!P70</f>
        <v>0</v>
      </c>
      <c r="AR70" s="708">
        <f>AI70*LifeTable!P70</f>
        <v>0</v>
      </c>
      <c r="AS70" s="1028">
        <f>(AQ70-AO70)*EXP(-InputData!$BT$6*(B70-InputData!$B$1))</f>
        <v>0</v>
      </c>
      <c r="AT70" s="58">
        <f>(AR70-AP70)*EXP(-InputData!$BT$6*(B70-InputData!$B$1))</f>
        <v>0</v>
      </c>
      <c r="AU70">
        <v>65</v>
      </c>
    </row>
    <row r="71" spans="1:47">
      <c r="A71" t="s">
        <v>13</v>
      </c>
      <c r="B71">
        <f t="shared" ref="B71:B134" si="58">B70+1</f>
        <v>163</v>
      </c>
      <c r="C71" s="80">
        <f>InputData!W71*InputData!CB71</f>
        <v>0</v>
      </c>
      <c r="D71" s="81">
        <v>0</v>
      </c>
      <c r="E71" s="13">
        <f>InputData!X71*InputData!CG71</f>
        <v>0</v>
      </c>
      <c r="F71" s="90">
        <v>0</v>
      </c>
      <c r="G71" s="82">
        <f t="shared" si="35"/>
        <v>0</v>
      </c>
      <c r="H71" s="81">
        <f t="shared" si="52"/>
        <v>0</v>
      </c>
      <c r="I71" s="81">
        <f t="shared" si="36"/>
        <v>1</v>
      </c>
      <c r="J71" s="81">
        <f t="shared" si="37"/>
        <v>1</v>
      </c>
      <c r="K71" s="82">
        <f t="shared" ref="K71:K105" si="59">IF($B71&gt;100,0,IF(H70&gt;0.0000000001,(2*(J70-I70)*(K70*(E70+D70+F70)+L70*D70)+K70*(J70*(H70-G70)+I70*(H70+G70)))/(2*H70),K70))</f>
        <v>0</v>
      </c>
      <c r="L71" s="11">
        <f t="shared" ref="L71:L105" si="60">IF($B71&gt;100,0,IF(H70&gt;0.0000000001,-((J70-I70)*(2*((E70+D70+F70)*(K70+L70)-G70*K70+F70*K70)-L70*G70)-L70*H70*(J70+I70))/(2*H70),L70))</f>
        <v>0</v>
      </c>
      <c r="M71" s="81">
        <f t="shared" ref="M71:M105" si="61">IF($B71&gt;100,0,IF(H70&gt;0.0000000001,((2*(L70*(E70+F70)+K70*F70)-G70*(K70+L70))*(J70-I70)-H70*(K70+L70)*(J70+I70)+2*H70*(K70+L70+M70))/(2*H70),M70))</f>
        <v>0</v>
      </c>
      <c r="N71" s="11">
        <f t="shared" si="38"/>
        <v>0</v>
      </c>
      <c r="O71" s="11">
        <f t="shared" si="39"/>
        <v>0</v>
      </c>
      <c r="P71" s="11">
        <f t="shared" si="53"/>
        <v>0</v>
      </c>
      <c r="Q71" s="81">
        <f t="shared" si="40"/>
        <v>0</v>
      </c>
      <c r="R71" s="90">
        <f t="shared" si="41"/>
        <v>0</v>
      </c>
      <c r="S71" s="499">
        <f>(Exposure!BK72-1)*InputData!CH71+1</f>
        <v>1</v>
      </c>
      <c r="T71" s="89">
        <f t="shared" si="54"/>
        <v>0</v>
      </c>
      <c r="U71" s="10">
        <f t="shared" si="42"/>
        <v>0</v>
      </c>
      <c r="V71" s="10">
        <f t="shared" si="43"/>
        <v>0</v>
      </c>
      <c r="W71" s="91">
        <f t="shared" si="44"/>
        <v>0</v>
      </c>
      <c r="X71" s="81">
        <f t="shared" si="45"/>
        <v>0</v>
      </c>
      <c r="Y71" s="81">
        <f t="shared" si="55"/>
        <v>0</v>
      </c>
      <c r="Z71" s="81">
        <f t="shared" si="46"/>
        <v>1</v>
      </c>
      <c r="AA71" s="81">
        <f t="shared" si="47"/>
        <v>1</v>
      </c>
      <c r="AB71" s="82">
        <f t="shared" ref="AB71:AB105" si="62">IF($B71&gt;100,0,IF(Y70&gt;0.0000000001,(2*(AA70-Z70)*(AB70*(V70+U70+W70)+AC70*U70)+AB70*(AA70*(Y70-X70)+Z70*(Y70+X70)))/(2*Y70),AB70))</f>
        <v>0</v>
      </c>
      <c r="AC71" s="11">
        <f t="shared" ref="AC71:AC105" si="63">IF($B71&gt;100,0,IF(Y70&gt;0.0000000001,-((AA70-Z70)*(2*((V70+U70+W70)*(AB70+AC70)-X70*AB70+W70*AB70)-AC70*X70)-AC70*Y70*(AA70+Z70))/(2*Y70),AC70))</f>
        <v>0</v>
      </c>
      <c r="AD71" s="81">
        <f t="shared" ref="AD71:AD105" si="64">IF($B71&gt;100,0,IF(Y70&gt;0.0000000001,((2*(AC70*(V70+W70)+AB70*W70)-X70*(AB70+AC70))*(AA70-Z70)-Y70*(AB70+AC70)*(AA70+Z70)+2*Y70*(AB70+AC70+AD70))/(2*Y70),AD70))</f>
        <v>0</v>
      </c>
      <c r="AE71" s="11">
        <f t="shared" si="48"/>
        <v>0</v>
      </c>
      <c r="AF71" s="11">
        <f t="shared" si="49"/>
        <v>0</v>
      </c>
      <c r="AG71" s="11">
        <f t="shared" si="56"/>
        <v>0</v>
      </c>
      <c r="AH71" s="81">
        <f t="shared" si="50"/>
        <v>0</v>
      </c>
      <c r="AI71" s="81">
        <f t="shared" si="51"/>
        <v>0</v>
      </c>
      <c r="AJ71" s="82">
        <f t="shared" ref="AJ71:AJ134" si="65">T71-C71</f>
        <v>0</v>
      </c>
      <c r="AK71" s="118">
        <f t="shared" si="57"/>
        <v>0</v>
      </c>
      <c r="AL71" s="118">
        <f t="shared" si="57"/>
        <v>0</v>
      </c>
      <c r="AM71" s="120">
        <f>AK71*InputData!Y71</f>
        <v>0</v>
      </c>
      <c r="AN71" s="123">
        <f>AJ71*LifeTable!G71*InputData!Z71*EXP(-InputData!$BT$5*(B71-InputData!$B$1))</f>
        <v>0</v>
      </c>
      <c r="AO71" s="1026">
        <f>C71*(1-Q71)*LifeTable!G71</f>
        <v>0</v>
      </c>
      <c r="AP71" s="1027">
        <f>R71*LifeTable!G71</f>
        <v>0</v>
      </c>
      <c r="AQ71" s="1026">
        <f>T71*(1-AH71)*LifeTable!P71</f>
        <v>0</v>
      </c>
      <c r="AR71" s="708">
        <f>AI71*LifeTable!P71</f>
        <v>0</v>
      </c>
      <c r="AS71" s="1028">
        <f>(AQ71-AO71)*EXP(-InputData!$BT$6*(B71-InputData!$B$1))</f>
        <v>0</v>
      </c>
      <c r="AT71" s="58">
        <f>(AR71-AP71)*EXP(-InputData!$BT$6*(B71-InputData!$B$1))</f>
        <v>0</v>
      </c>
      <c r="AU71">
        <v>66</v>
      </c>
    </row>
    <row r="72" spans="1:47">
      <c r="A72" t="s">
        <v>13</v>
      </c>
      <c r="B72">
        <f t="shared" si="58"/>
        <v>164</v>
      </c>
      <c r="C72" s="80">
        <f>InputData!W72*InputData!CB72</f>
        <v>0</v>
      </c>
      <c r="D72" s="81">
        <v>0</v>
      </c>
      <c r="E72" s="13">
        <f>InputData!X72*InputData!CG72</f>
        <v>0</v>
      </c>
      <c r="F72" s="90">
        <v>0</v>
      </c>
      <c r="G72" s="82">
        <f t="shared" si="35"/>
        <v>0</v>
      </c>
      <c r="H72" s="81">
        <f t="shared" si="52"/>
        <v>0</v>
      </c>
      <c r="I72" s="81">
        <f t="shared" si="36"/>
        <v>1</v>
      </c>
      <c r="J72" s="81">
        <f t="shared" si="37"/>
        <v>1</v>
      </c>
      <c r="K72" s="82">
        <f t="shared" si="59"/>
        <v>0</v>
      </c>
      <c r="L72" s="11">
        <f t="shared" si="60"/>
        <v>0</v>
      </c>
      <c r="M72" s="81">
        <f t="shared" si="61"/>
        <v>0</v>
      </c>
      <c r="N72" s="11">
        <f t="shared" si="38"/>
        <v>0</v>
      </c>
      <c r="O72" s="11">
        <f t="shared" si="39"/>
        <v>0</v>
      </c>
      <c r="P72" s="11">
        <f t="shared" si="53"/>
        <v>0</v>
      </c>
      <c r="Q72" s="81">
        <f t="shared" si="40"/>
        <v>0</v>
      </c>
      <c r="R72" s="90">
        <f t="shared" si="41"/>
        <v>0</v>
      </c>
      <c r="S72" s="499">
        <f>(Exposure!BK73-1)*InputData!CH72+1</f>
        <v>1</v>
      </c>
      <c r="T72" s="89">
        <f t="shared" si="54"/>
        <v>0</v>
      </c>
      <c r="U72" s="10">
        <f t="shared" si="42"/>
        <v>0</v>
      </c>
      <c r="V72" s="10">
        <f t="shared" si="43"/>
        <v>0</v>
      </c>
      <c r="W72" s="91">
        <f t="shared" si="44"/>
        <v>0</v>
      </c>
      <c r="X72" s="81">
        <f t="shared" si="45"/>
        <v>0</v>
      </c>
      <c r="Y72" s="81">
        <f t="shared" si="55"/>
        <v>0</v>
      </c>
      <c r="Z72" s="81">
        <f t="shared" si="46"/>
        <v>1</v>
      </c>
      <c r="AA72" s="81">
        <f t="shared" si="47"/>
        <v>1</v>
      </c>
      <c r="AB72" s="82">
        <f t="shared" si="62"/>
        <v>0</v>
      </c>
      <c r="AC72" s="11">
        <f t="shared" si="63"/>
        <v>0</v>
      </c>
      <c r="AD72" s="81">
        <f t="shared" si="64"/>
        <v>0</v>
      </c>
      <c r="AE72" s="11">
        <f t="shared" si="48"/>
        <v>0</v>
      </c>
      <c r="AF72" s="11">
        <f t="shared" si="49"/>
        <v>0</v>
      </c>
      <c r="AG72" s="11">
        <f t="shared" si="56"/>
        <v>0</v>
      </c>
      <c r="AH72" s="81">
        <f t="shared" si="50"/>
        <v>0</v>
      </c>
      <c r="AI72" s="81">
        <f t="shared" si="51"/>
        <v>0</v>
      </c>
      <c r="AJ72" s="82">
        <f t="shared" si="65"/>
        <v>0</v>
      </c>
      <c r="AK72" s="118">
        <f t="shared" si="57"/>
        <v>0</v>
      </c>
      <c r="AL72" s="118">
        <f t="shared" si="57"/>
        <v>0</v>
      </c>
      <c r="AM72" s="120">
        <f>AK72*InputData!Y72</f>
        <v>0</v>
      </c>
      <c r="AN72" s="123">
        <f>AJ72*LifeTable!G72*InputData!Z72*EXP(-InputData!$BT$5*(B72-InputData!$B$1))</f>
        <v>0</v>
      </c>
      <c r="AO72" s="1026">
        <f>C72*(1-Q72)*LifeTable!G72</f>
        <v>0</v>
      </c>
      <c r="AP72" s="1027">
        <f>R72*LifeTable!G72</f>
        <v>0</v>
      </c>
      <c r="AQ72" s="1026">
        <f>T72*(1-AH72)*LifeTable!P72</f>
        <v>0</v>
      </c>
      <c r="AR72" s="708">
        <f>AI72*LifeTable!P72</f>
        <v>0</v>
      </c>
      <c r="AS72" s="1028">
        <f>(AQ72-AO72)*EXP(-InputData!$BT$6*(B72-InputData!$B$1))</f>
        <v>0</v>
      </c>
      <c r="AT72" s="58">
        <f>(AR72-AP72)*EXP(-InputData!$BT$6*(B72-InputData!$B$1))</f>
        <v>0</v>
      </c>
      <c r="AU72">
        <v>67</v>
      </c>
    </row>
    <row r="73" spans="1:47">
      <c r="A73" t="s">
        <v>13</v>
      </c>
      <c r="B73">
        <f t="shared" si="58"/>
        <v>165</v>
      </c>
      <c r="C73" s="80">
        <f>InputData!W73*InputData!CB73</f>
        <v>0</v>
      </c>
      <c r="D73" s="81">
        <v>0</v>
      </c>
      <c r="E73" s="13">
        <f>InputData!X73*InputData!CG73</f>
        <v>0</v>
      </c>
      <c r="F73" s="90">
        <v>0</v>
      </c>
      <c r="G73" s="82">
        <f t="shared" si="35"/>
        <v>0</v>
      </c>
      <c r="H73" s="81">
        <f t="shared" si="52"/>
        <v>0</v>
      </c>
      <c r="I73" s="81">
        <f t="shared" si="36"/>
        <v>1</v>
      </c>
      <c r="J73" s="81">
        <f t="shared" si="37"/>
        <v>1</v>
      </c>
      <c r="K73" s="82">
        <f t="shared" si="59"/>
        <v>0</v>
      </c>
      <c r="L73" s="11">
        <f t="shared" si="60"/>
        <v>0</v>
      </c>
      <c r="M73" s="81">
        <f t="shared" si="61"/>
        <v>0</v>
      </c>
      <c r="N73" s="11">
        <f t="shared" si="38"/>
        <v>0</v>
      </c>
      <c r="O73" s="11">
        <f t="shared" si="39"/>
        <v>0</v>
      </c>
      <c r="P73" s="11">
        <f t="shared" si="53"/>
        <v>0</v>
      </c>
      <c r="Q73" s="81">
        <f t="shared" si="40"/>
        <v>0</v>
      </c>
      <c r="R73" s="90">
        <f t="shared" si="41"/>
        <v>0</v>
      </c>
      <c r="S73" s="499">
        <f>(Exposure!BK74-1)*InputData!CH73+1</f>
        <v>1</v>
      </c>
      <c r="T73" s="89">
        <f t="shared" si="54"/>
        <v>0</v>
      </c>
      <c r="U73" s="10">
        <f t="shared" si="42"/>
        <v>0</v>
      </c>
      <c r="V73" s="10">
        <f t="shared" si="43"/>
        <v>0</v>
      </c>
      <c r="W73" s="91">
        <f t="shared" si="44"/>
        <v>0</v>
      </c>
      <c r="X73" s="81">
        <f t="shared" si="45"/>
        <v>0</v>
      </c>
      <c r="Y73" s="81">
        <f t="shared" si="55"/>
        <v>0</v>
      </c>
      <c r="Z73" s="81">
        <f t="shared" si="46"/>
        <v>1</v>
      </c>
      <c r="AA73" s="81">
        <f t="shared" si="47"/>
        <v>1</v>
      </c>
      <c r="AB73" s="82">
        <f t="shared" si="62"/>
        <v>0</v>
      </c>
      <c r="AC73" s="11">
        <f t="shared" si="63"/>
        <v>0</v>
      </c>
      <c r="AD73" s="81">
        <f t="shared" si="64"/>
        <v>0</v>
      </c>
      <c r="AE73" s="11">
        <f t="shared" si="48"/>
        <v>0</v>
      </c>
      <c r="AF73" s="11">
        <f t="shared" si="49"/>
        <v>0</v>
      </c>
      <c r="AG73" s="11">
        <f t="shared" si="56"/>
        <v>0</v>
      </c>
      <c r="AH73" s="81">
        <f t="shared" si="50"/>
        <v>0</v>
      </c>
      <c r="AI73" s="81">
        <f t="shared" si="51"/>
        <v>0</v>
      </c>
      <c r="AJ73" s="82">
        <f t="shared" si="65"/>
        <v>0</v>
      </c>
      <c r="AK73" s="118">
        <f t="shared" si="57"/>
        <v>0</v>
      </c>
      <c r="AL73" s="118">
        <f t="shared" si="57"/>
        <v>0</v>
      </c>
      <c r="AM73" s="120">
        <f>AK73*InputData!Y73</f>
        <v>0</v>
      </c>
      <c r="AN73" s="123">
        <f>AJ73*LifeTable!G73*InputData!Z73*EXP(-InputData!$BT$5*(B73-InputData!$B$1))</f>
        <v>0</v>
      </c>
      <c r="AO73" s="1026">
        <f>C73*(1-Q73)*LifeTable!G73</f>
        <v>0</v>
      </c>
      <c r="AP73" s="1027">
        <f>R73*LifeTable!G73</f>
        <v>0</v>
      </c>
      <c r="AQ73" s="1026">
        <f>T73*(1-AH73)*LifeTable!P73</f>
        <v>0</v>
      </c>
      <c r="AR73" s="708">
        <f>AI73*LifeTable!P73</f>
        <v>0</v>
      </c>
      <c r="AS73" s="1028">
        <f>(AQ73-AO73)*EXP(-InputData!$BT$6*(B73-InputData!$B$1))</f>
        <v>0</v>
      </c>
      <c r="AT73" s="58">
        <f>(AR73-AP73)*EXP(-InputData!$BT$6*(B73-InputData!$B$1))</f>
        <v>0</v>
      </c>
      <c r="AU73">
        <v>68</v>
      </c>
    </row>
    <row r="74" spans="1:47">
      <c r="A74" t="s">
        <v>13</v>
      </c>
      <c r="B74">
        <f t="shared" si="58"/>
        <v>166</v>
      </c>
      <c r="C74" s="80">
        <f>InputData!W74*InputData!CB74</f>
        <v>0</v>
      </c>
      <c r="D74" s="81">
        <v>0</v>
      </c>
      <c r="E74" s="13">
        <f>InputData!X74*InputData!CG74</f>
        <v>0</v>
      </c>
      <c r="F74" s="90">
        <v>0</v>
      </c>
      <c r="G74" s="82">
        <f t="shared" si="35"/>
        <v>0</v>
      </c>
      <c r="H74" s="81">
        <f t="shared" si="52"/>
        <v>0</v>
      </c>
      <c r="I74" s="81">
        <f t="shared" si="36"/>
        <v>1</v>
      </c>
      <c r="J74" s="81">
        <f t="shared" si="37"/>
        <v>1</v>
      </c>
      <c r="K74" s="82">
        <f t="shared" si="59"/>
        <v>0</v>
      </c>
      <c r="L74" s="11">
        <f t="shared" si="60"/>
        <v>0</v>
      </c>
      <c r="M74" s="81">
        <f t="shared" si="61"/>
        <v>0</v>
      </c>
      <c r="N74" s="11">
        <f t="shared" si="38"/>
        <v>0</v>
      </c>
      <c r="O74" s="11">
        <f t="shared" si="39"/>
        <v>0</v>
      </c>
      <c r="P74" s="11">
        <f t="shared" si="53"/>
        <v>0</v>
      </c>
      <c r="Q74" s="81">
        <f t="shared" si="40"/>
        <v>0</v>
      </c>
      <c r="R74" s="90">
        <f t="shared" si="41"/>
        <v>0</v>
      </c>
      <c r="S74" s="499">
        <f>(Exposure!BK75-1)*InputData!CH74+1</f>
        <v>1</v>
      </c>
      <c r="T74" s="89">
        <f t="shared" si="54"/>
        <v>0</v>
      </c>
      <c r="U74" s="10">
        <f t="shared" si="42"/>
        <v>0</v>
      </c>
      <c r="V74" s="10">
        <f t="shared" si="43"/>
        <v>0</v>
      </c>
      <c r="W74" s="91">
        <f t="shared" si="44"/>
        <v>0</v>
      </c>
      <c r="X74" s="81">
        <f t="shared" si="45"/>
        <v>0</v>
      </c>
      <c r="Y74" s="81">
        <f t="shared" si="55"/>
        <v>0</v>
      </c>
      <c r="Z74" s="81">
        <f t="shared" si="46"/>
        <v>1</v>
      </c>
      <c r="AA74" s="81">
        <f t="shared" si="47"/>
        <v>1</v>
      </c>
      <c r="AB74" s="82">
        <f t="shared" si="62"/>
        <v>0</v>
      </c>
      <c r="AC74" s="11">
        <f t="shared" si="63"/>
        <v>0</v>
      </c>
      <c r="AD74" s="81">
        <f t="shared" si="64"/>
        <v>0</v>
      </c>
      <c r="AE74" s="11">
        <f t="shared" si="48"/>
        <v>0</v>
      </c>
      <c r="AF74" s="11">
        <f t="shared" si="49"/>
        <v>0</v>
      </c>
      <c r="AG74" s="11">
        <f t="shared" si="56"/>
        <v>0</v>
      </c>
      <c r="AH74" s="81">
        <f t="shared" si="50"/>
        <v>0</v>
      </c>
      <c r="AI74" s="81">
        <f t="shared" si="51"/>
        <v>0</v>
      </c>
      <c r="AJ74" s="82">
        <f t="shared" si="65"/>
        <v>0</v>
      </c>
      <c r="AK74" s="118">
        <f t="shared" si="57"/>
        <v>0</v>
      </c>
      <c r="AL74" s="118">
        <f t="shared" si="57"/>
        <v>0</v>
      </c>
      <c r="AM74" s="120">
        <f>AK74*InputData!Y74</f>
        <v>0</v>
      </c>
      <c r="AN74" s="123">
        <f>AJ74*LifeTable!G74*InputData!Z74*EXP(-InputData!$BT$5*(B74-InputData!$B$1))</f>
        <v>0</v>
      </c>
      <c r="AO74" s="1026">
        <f>C74*(1-Q74)*LifeTable!G74</f>
        <v>0</v>
      </c>
      <c r="AP74" s="1027">
        <f>R74*LifeTable!G74</f>
        <v>0</v>
      </c>
      <c r="AQ74" s="1026">
        <f>T74*(1-AH74)*LifeTable!P74</f>
        <v>0</v>
      </c>
      <c r="AR74" s="708">
        <f>AI74*LifeTable!P74</f>
        <v>0</v>
      </c>
      <c r="AS74" s="1028">
        <f>(AQ74-AO74)*EXP(-InputData!$BT$6*(B74-InputData!$B$1))</f>
        <v>0</v>
      </c>
      <c r="AT74" s="58">
        <f>(AR74-AP74)*EXP(-InputData!$BT$6*(B74-InputData!$B$1))</f>
        <v>0</v>
      </c>
      <c r="AU74">
        <v>69</v>
      </c>
    </row>
    <row r="75" spans="1:47">
      <c r="A75" t="s">
        <v>13</v>
      </c>
      <c r="B75">
        <f t="shared" si="58"/>
        <v>167</v>
      </c>
      <c r="C75" s="80">
        <f>InputData!W75*InputData!CB75</f>
        <v>0</v>
      </c>
      <c r="D75" s="81">
        <v>0</v>
      </c>
      <c r="E75" s="13">
        <f>InputData!X75*InputData!CG75</f>
        <v>0</v>
      </c>
      <c r="F75" s="90">
        <v>0</v>
      </c>
      <c r="G75" s="82">
        <f t="shared" si="35"/>
        <v>0</v>
      </c>
      <c r="H75" s="81">
        <f t="shared" si="52"/>
        <v>0</v>
      </c>
      <c r="I75" s="81">
        <f t="shared" si="36"/>
        <v>1</v>
      </c>
      <c r="J75" s="81">
        <f t="shared" si="37"/>
        <v>1</v>
      </c>
      <c r="K75" s="82">
        <f t="shared" si="59"/>
        <v>0</v>
      </c>
      <c r="L75" s="11">
        <f t="shared" si="60"/>
        <v>0</v>
      </c>
      <c r="M75" s="81">
        <f t="shared" si="61"/>
        <v>0</v>
      </c>
      <c r="N75" s="11">
        <f t="shared" si="38"/>
        <v>0</v>
      </c>
      <c r="O75" s="11">
        <f t="shared" si="39"/>
        <v>0</v>
      </c>
      <c r="P75" s="11">
        <f t="shared" si="53"/>
        <v>0</v>
      </c>
      <c r="Q75" s="81">
        <f t="shared" si="40"/>
        <v>0</v>
      </c>
      <c r="R75" s="90">
        <f t="shared" si="41"/>
        <v>0</v>
      </c>
      <c r="S75" s="499">
        <f>(Exposure!BK76-1)*InputData!CH75+1</f>
        <v>1</v>
      </c>
      <c r="T75" s="89">
        <f t="shared" si="54"/>
        <v>0</v>
      </c>
      <c r="U75" s="10">
        <f t="shared" si="42"/>
        <v>0</v>
      </c>
      <c r="V75" s="10">
        <f t="shared" si="43"/>
        <v>0</v>
      </c>
      <c r="W75" s="91">
        <f t="shared" si="44"/>
        <v>0</v>
      </c>
      <c r="X75" s="81">
        <f t="shared" si="45"/>
        <v>0</v>
      </c>
      <c r="Y75" s="81">
        <f t="shared" si="55"/>
        <v>0</v>
      </c>
      <c r="Z75" s="81">
        <f t="shared" si="46"/>
        <v>1</v>
      </c>
      <c r="AA75" s="81">
        <f t="shared" si="47"/>
        <v>1</v>
      </c>
      <c r="AB75" s="82">
        <f t="shared" si="62"/>
        <v>0</v>
      </c>
      <c r="AC75" s="11">
        <f t="shared" si="63"/>
        <v>0</v>
      </c>
      <c r="AD75" s="81">
        <f t="shared" si="64"/>
        <v>0</v>
      </c>
      <c r="AE75" s="11">
        <f t="shared" si="48"/>
        <v>0</v>
      </c>
      <c r="AF75" s="11">
        <f t="shared" si="49"/>
        <v>0</v>
      </c>
      <c r="AG75" s="11">
        <f t="shared" si="56"/>
        <v>0</v>
      </c>
      <c r="AH75" s="81">
        <f t="shared" si="50"/>
        <v>0</v>
      </c>
      <c r="AI75" s="81">
        <f t="shared" si="51"/>
        <v>0</v>
      </c>
      <c r="AJ75" s="82">
        <f t="shared" si="65"/>
        <v>0</v>
      </c>
      <c r="AK75" s="118">
        <f t="shared" si="57"/>
        <v>0</v>
      </c>
      <c r="AL75" s="118">
        <f t="shared" si="57"/>
        <v>0</v>
      </c>
      <c r="AM75" s="120">
        <f>AK75*InputData!Y75</f>
        <v>0</v>
      </c>
      <c r="AN75" s="123">
        <f>AJ75*LifeTable!G75*InputData!Z75*EXP(-InputData!$BT$5*(B75-InputData!$B$1))</f>
        <v>0</v>
      </c>
      <c r="AO75" s="1026">
        <f>C75*(1-Q75)*LifeTable!G75</f>
        <v>0</v>
      </c>
      <c r="AP75" s="1027">
        <f>R75*LifeTable!G75</f>
        <v>0</v>
      </c>
      <c r="AQ75" s="1026">
        <f>T75*(1-AH75)*LifeTable!P75</f>
        <v>0</v>
      </c>
      <c r="AR75" s="708">
        <f>AI75*LifeTable!P75</f>
        <v>0</v>
      </c>
      <c r="AS75" s="1028">
        <f>(AQ75-AO75)*EXP(-InputData!$BT$6*(B75-InputData!$B$1))</f>
        <v>0</v>
      </c>
      <c r="AT75" s="58">
        <f>(AR75-AP75)*EXP(-InputData!$BT$6*(B75-InputData!$B$1))</f>
        <v>0</v>
      </c>
      <c r="AU75">
        <v>70</v>
      </c>
    </row>
    <row r="76" spans="1:47">
      <c r="A76" t="s">
        <v>13</v>
      </c>
      <c r="B76">
        <f t="shared" si="58"/>
        <v>168</v>
      </c>
      <c r="C76" s="80">
        <f>InputData!W76*InputData!CB76</f>
        <v>0</v>
      </c>
      <c r="D76" s="81">
        <v>0</v>
      </c>
      <c r="E76" s="13">
        <f>InputData!X76*InputData!CG76</f>
        <v>0</v>
      </c>
      <c r="F76" s="90">
        <v>0</v>
      </c>
      <c r="G76" s="82">
        <f t="shared" si="35"/>
        <v>0</v>
      </c>
      <c r="H76" s="81">
        <f t="shared" si="52"/>
        <v>0</v>
      </c>
      <c r="I76" s="81">
        <f t="shared" si="36"/>
        <v>1</v>
      </c>
      <c r="J76" s="81">
        <f t="shared" si="37"/>
        <v>1</v>
      </c>
      <c r="K76" s="82">
        <f t="shared" si="59"/>
        <v>0</v>
      </c>
      <c r="L76" s="11">
        <f t="shared" si="60"/>
        <v>0</v>
      </c>
      <c r="M76" s="81">
        <f t="shared" si="61"/>
        <v>0</v>
      </c>
      <c r="N76" s="11">
        <f t="shared" si="38"/>
        <v>0</v>
      </c>
      <c r="O76" s="11">
        <f t="shared" si="39"/>
        <v>0</v>
      </c>
      <c r="P76" s="11">
        <f t="shared" si="53"/>
        <v>0</v>
      </c>
      <c r="Q76" s="81">
        <f t="shared" si="40"/>
        <v>0</v>
      </c>
      <c r="R76" s="90">
        <f t="shared" si="41"/>
        <v>0</v>
      </c>
      <c r="S76" s="499">
        <f>(Exposure!BK77-1)*InputData!CH76+1</f>
        <v>1</v>
      </c>
      <c r="T76" s="89">
        <f t="shared" si="54"/>
        <v>0</v>
      </c>
      <c r="U76" s="10">
        <f t="shared" si="42"/>
        <v>0</v>
      </c>
      <c r="V76" s="10">
        <f t="shared" si="43"/>
        <v>0</v>
      </c>
      <c r="W76" s="91">
        <f t="shared" si="44"/>
        <v>0</v>
      </c>
      <c r="X76" s="81">
        <f t="shared" si="45"/>
        <v>0</v>
      </c>
      <c r="Y76" s="81">
        <f t="shared" si="55"/>
        <v>0</v>
      </c>
      <c r="Z76" s="81">
        <f t="shared" si="46"/>
        <v>1</v>
      </c>
      <c r="AA76" s="81">
        <f t="shared" si="47"/>
        <v>1</v>
      </c>
      <c r="AB76" s="82">
        <f t="shared" si="62"/>
        <v>0</v>
      </c>
      <c r="AC76" s="11">
        <f t="shared" si="63"/>
        <v>0</v>
      </c>
      <c r="AD76" s="81">
        <f t="shared" si="64"/>
        <v>0</v>
      </c>
      <c r="AE76" s="11">
        <f t="shared" si="48"/>
        <v>0</v>
      </c>
      <c r="AF76" s="11">
        <f t="shared" si="49"/>
        <v>0</v>
      </c>
      <c r="AG76" s="11">
        <f t="shared" si="56"/>
        <v>0</v>
      </c>
      <c r="AH76" s="81">
        <f t="shared" si="50"/>
        <v>0</v>
      </c>
      <c r="AI76" s="81">
        <f t="shared" si="51"/>
        <v>0</v>
      </c>
      <c r="AJ76" s="82">
        <f t="shared" si="65"/>
        <v>0</v>
      </c>
      <c r="AK76" s="118">
        <f t="shared" si="57"/>
        <v>0</v>
      </c>
      <c r="AL76" s="118">
        <f t="shared" si="57"/>
        <v>0</v>
      </c>
      <c r="AM76" s="120">
        <f>AK76*InputData!Y76</f>
        <v>0</v>
      </c>
      <c r="AN76" s="123">
        <f>AJ76*LifeTable!G76*InputData!Z76*EXP(-InputData!$BT$5*(B76-InputData!$B$1))</f>
        <v>0</v>
      </c>
      <c r="AO76" s="1026">
        <f>C76*(1-Q76)*LifeTable!G76</f>
        <v>0</v>
      </c>
      <c r="AP76" s="1027">
        <f>R76*LifeTable!G76</f>
        <v>0</v>
      </c>
      <c r="AQ76" s="1026">
        <f>T76*(1-AH76)*LifeTable!P76</f>
        <v>0</v>
      </c>
      <c r="AR76" s="708">
        <f>AI76*LifeTable!P76</f>
        <v>0</v>
      </c>
      <c r="AS76" s="1028">
        <f>(AQ76-AO76)*EXP(-InputData!$BT$6*(B76-InputData!$B$1))</f>
        <v>0</v>
      </c>
      <c r="AT76" s="58">
        <f>(AR76-AP76)*EXP(-InputData!$BT$6*(B76-InputData!$B$1))</f>
        <v>0</v>
      </c>
      <c r="AU76">
        <v>71</v>
      </c>
    </row>
    <row r="77" spans="1:47">
      <c r="A77" t="s">
        <v>13</v>
      </c>
      <c r="B77">
        <f t="shared" si="58"/>
        <v>169</v>
      </c>
      <c r="C77" s="80">
        <f>InputData!W77*InputData!CB77</f>
        <v>0</v>
      </c>
      <c r="D77" s="81">
        <v>0</v>
      </c>
      <c r="E77" s="13">
        <f>InputData!X77*InputData!CG77</f>
        <v>0</v>
      </c>
      <c r="F77" s="90">
        <v>0</v>
      </c>
      <c r="G77" s="82">
        <f t="shared" si="35"/>
        <v>0</v>
      </c>
      <c r="H77" s="81">
        <f t="shared" si="52"/>
        <v>0</v>
      </c>
      <c r="I77" s="81">
        <f t="shared" si="36"/>
        <v>1</v>
      </c>
      <c r="J77" s="81">
        <f t="shared" si="37"/>
        <v>1</v>
      </c>
      <c r="K77" s="82">
        <f t="shared" si="59"/>
        <v>0</v>
      </c>
      <c r="L77" s="11">
        <f t="shared" si="60"/>
        <v>0</v>
      </c>
      <c r="M77" s="81">
        <f t="shared" si="61"/>
        <v>0</v>
      </c>
      <c r="N77" s="11">
        <f t="shared" si="38"/>
        <v>0</v>
      </c>
      <c r="O77" s="11">
        <f t="shared" si="39"/>
        <v>0</v>
      </c>
      <c r="P77" s="11">
        <f t="shared" si="53"/>
        <v>0</v>
      </c>
      <c r="Q77" s="81">
        <f t="shared" si="40"/>
        <v>0</v>
      </c>
      <c r="R77" s="90">
        <f t="shared" si="41"/>
        <v>0</v>
      </c>
      <c r="S77" s="499">
        <f>(Exposure!BK78-1)*InputData!CH77+1</f>
        <v>1</v>
      </c>
      <c r="T77" s="89">
        <f t="shared" si="54"/>
        <v>0</v>
      </c>
      <c r="U77" s="10">
        <f t="shared" si="42"/>
        <v>0</v>
      </c>
      <c r="V77" s="10">
        <f t="shared" si="43"/>
        <v>0</v>
      </c>
      <c r="W77" s="91">
        <f t="shared" si="44"/>
        <v>0</v>
      </c>
      <c r="X77" s="81">
        <f t="shared" si="45"/>
        <v>0</v>
      </c>
      <c r="Y77" s="81">
        <f t="shared" si="55"/>
        <v>0</v>
      </c>
      <c r="Z77" s="81">
        <f t="shared" si="46"/>
        <v>1</v>
      </c>
      <c r="AA77" s="81">
        <f t="shared" si="47"/>
        <v>1</v>
      </c>
      <c r="AB77" s="82">
        <f t="shared" si="62"/>
        <v>0</v>
      </c>
      <c r="AC77" s="11">
        <f t="shared" si="63"/>
        <v>0</v>
      </c>
      <c r="AD77" s="81">
        <f t="shared" si="64"/>
        <v>0</v>
      </c>
      <c r="AE77" s="11">
        <f t="shared" si="48"/>
        <v>0</v>
      </c>
      <c r="AF77" s="11">
        <f t="shared" si="49"/>
        <v>0</v>
      </c>
      <c r="AG77" s="11">
        <f t="shared" si="56"/>
        <v>0</v>
      </c>
      <c r="AH77" s="81">
        <f t="shared" si="50"/>
        <v>0</v>
      </c>
      <c r="AI77" s="81">
        <f t="shared" si="51"/>
        <v>0</v>
      </c>
      <c r="AJ77" s="82">
        <f t="shared" si="65"/>
        <v>0</v>
      </c>
      <c r="AK77" s="118">
        <f t="shared" si="57"/>
        <v>0</v>
      </c>
      <c r="AL77" s="118">
        <f t="shared" si="57"/>
        <v>0</v>
      </c>
      <c r="AM77" s="120">
        <f>AK77*InputData!Y77</f>
        <v>0</v>
      </c>
      <c r="AN77" s="123">
        <f>AJ77*LifeTable!G77*InputData!Z77*EXP(-InputData!$BT$5*(B77-InputData!$B$1))</f>
        <v>0</v>
      </c>
      <c r="AO77" s="1026">
        <f>C77*(1-Q77)*LifeTable!G77</f>
        <v>0</v>
      </c>
      <c r="AP77" s="1027">
        <f>R77*LifeTable!G77</f>
        <v>0</v>
      </c>
      <c r="AQ77" s="1026">
        <f>T77*(1-AH77)*LifeTable!P77</f>
        <v>0</v>
      </c>
      <c r="AR77" s="708">
        <f>AI77*LifeTable!P77</f>
        <v>0</v>
      </c>
      <c r="AS77" s="1028">
        <f>(AQ77-AO77)*EXP(-InputData!$BT$6*(B77-InputData!$B$1))</f>
        <v>0</v>
      </c>
      <c r="AT77" s="58">
        <f>(AR77-AP77)*EXP(-InputData!$BT$6*(B77-InputData!$B$1))</f>
        <v>0</v>
      </c>
      <c r="AU77">
        <v>72</v>
      </c>
    </row>
    <row r="78" spans="1:47">
      <c r="A78" t="s">
        <v>13</v>
      </c>
      <c r="B78">
        <f t="shared" si="58"/>
        <v>170</v>
      </c>
      <c r="C78" s="80">
        <f>InputData!W78*InputData!CB78</f>
        <v>0</v>
      </c>
      <c r="D78" s="81">
        <v>0</v>
      </c>
      <c r="E78" s="13">
        <f>InputData!X78*InputData!CG78</f>
        <v>0</v>
      </c>
      <c r="F78" s="90">
        <v>0</v>
      </c>
      <c r="G78" s="82">
        <f t="shared" si="35"/>
        <v>0</v>
      </c>
      <c r="H78" s="81">
        <f t="shared" si="52"/>
        <v>0</v>
      </c>
      <c r="I78" s="81">
        <f t="shared" si="36"/>
        <v>1</v>
      </c>
      <c r="J78" s="81">
        <f t="shared" si="37"/>
        <v>1</v>
      </c>
      <c r="K78" s="82">
        <f t="shared" si="59"/>
        <v>0</v>
      </c>
      <c r="L78" s="11">
        <f t="shared" si="60"/>
        <v>0</v>
      </c>
      <c r="M78" s="81">
        <f t="shared" si="61"/>
        <v>0</v>
      </c>
      <c r="N78" s="11">
        <f t="shared" si="38"/>
        <v>0</v>
      </c>
      <c r="O78" s="11">
        <f t="shared" si="39"/>
        <v>0</v>
      </c>
      <c r="P78" s="11">
        <f t="shared" si="53"/>
        <v>0</v>
      </c>
      <c r="Q78" s="81">
        <f t="shared" si="40"/>
        <v>0</v>
      </c>
      <c r="R78" s="90">
        <f t="shared" si="41"/>
        <v>0</v>
      </c>
      <c r="S78" s="499">
        <f>(Exposure!BK79-1)*InputData!CH78+1</f>
        <v>1</v>
      </c>
      <c r="T78" s="89">
        <f t="shared" si="54"/>
        <v>0</v>
      </c>
      <c r="U78" s="10">
        <f t="shared" si="42"/>
        <v>0</v>
      </c>
      <c r="V78" s="10">
        <f t="shared" si="43"/>
        <v>0</v>
      </c>
      <c r="W78" s="91">
        <f t="shared" si="44"/>
        <v>0</v>
      </c>
      <c r="X78" s="81">
        <f t="shared" si="45"/>
        <v>0</v>
      </c>
      <c r="Y78" s="81">
        <f t="shared" si="55"/>
        <v>0</v>
      </c>
      <c r="Z78" s="81">
        <f t="shared" si="46"/>
        <v>1</v>
      </c>
      <c r="AA78" s="81">
        <f t="shared" si="47"/>
        <v>1</v>
      </c>
      <c r="AB78" s="82">
        <f t="shared" si="62"/>
        <v>0</v>
      </c>
      <c r="AC78" s="11">
        <f t="shared" si="63"/>
        <v>0</v>
      </c>
      <c r="AD78" s="81">
        <f t="shared" si="64"/>
        <v>0</v>
      </c>
      <c r="AE78" s="11">
        <f t="shared" si="48"/>
        <v>0</v>
      </c>
      <c r="AF78" s="11">
        <f t="shared" si="49"/>
        <v>0</v>
      </c>
      <c r="AG78" s="11">
        <f t="shared" si="56"/>
        <v>0</v>
      </c>
      <c r="AH78" s="81">
        <f t="shared" si="50"/>
        <v>0</v>
      </c>
      <c r="AI78" s="81">
        <f t="shared" si="51"/>
        <v>0</v>
      </c>
      <c r="AJ78" s="82">
        <f t="shared" si="65"/>
        <v>0</v>
      </c>
      <c r="AK78" s="118">
        <f t="shared" si="57"/>
        <v>0</v>
      </c>
      <c r="AL78" s="118">
        <f t="shared" si="57"/>
        <v>0</v>
      </c>
      <c r="AM78" s="120">
        <f>AK78*InputData!Y78</f>
        <v>0</v>
      </c>
      <c r="AN78" s="123">
        <f>AJ78*LifeTable!G78*InputData!Z78*EXP(-InputData!$BT$5*(B78-InputData!$B$1))</f>
        <v>0</v>
      </c>
      <c r="AO78" s="1026">
        <f>C78*(1-Q78)*LifeTable!G78</f>
        <v>0</v>
      </c>
      <c r="AP78" s="1027">
        <f>R78*LifeTable!G78</f>
        <v>0</v>
      </c>
      <c r="AQ78" s="1026">
        <f>T78*(1-AH78)*LifeTable!P78</f>
        <v>0</v>
      </c>
      <c r="AR78" s="708">
        <f>AI78*LifeTable!P78</f>
        <v>0</v>
      </c>
      <c r="AS78" s="1028">
        <f>(AQ78-AO78)*EXP(-InputData!$BT$6*(B78-InputData!$B$1))</f>
        <v>0</v>
      </c>
      <c r="AT78" s="58">
        <f>(AR78-AP78)*EXP(-InputData!$BT$6*(B78-InputData!$B$1))</f>
        <v>0</v>
      </c>
      <c r="AU78">
        <v>73</v>
      </c>
    </row>
    <row r="79" spans="1:47">
      <c r="A79" t="s">
        <v>13</v>
      </c>
      <c r="B79">
        <f t="shared" si="58"/>
        <v>171</v>
      </c>
      <c r="C79" s="80">
        <f>InputData!W79*InputData!CB79</f>
        <v>0</v>
      </c>
      <c r="D79" s="81">
        <v>0</v>
      </c>
      <c r="E79" s="13">
        <f>InputData!X79*InputData!CG79</f>
        <v>0</v>
      </c>
      <c r="F79" s="90">
        <v>0</v>
      </c>
      <c r="G79" s="82">
        <f t="shared" si="35"/>
        <v>0</v>
      </c>
      <c r="H79" s="81">
        <f t="shared" si="52"/>
        <v>0</v>
      </c>
      <c r="I79" s="81">
        <f t="shared" si="36"/>
        <v>1</v>
      </c>
      <c r="J79" s="81">
        <f t="shared" si="37"/>
        <v>1</v>
      </c>
      <c r="K79" s="82">
        <f t="shared" si="59"/>
        <v>0</v>
      </c>
      <c r="L79" s="11">
        <f t="shared" si="60"/>
        <v>0</v>
      </c>
      <c r="M79" s="81">
        <f t="shared" si="61"/>
        <v>0</v>
      </c>
      <c r="N79" s="11">
        <f t="shared" si="38"/>
        <v>0</v>
      </c>
      <c r="O79" s="11">
        <f t="shared" si="39"/>
        <v>0</v>
      </c>
      <c r="P79" s="11">
        <f t="shared" si="53"/>
        <v>0</v>
      </c>
      <c r="Q79" s="81">
        <f t="shared" si="40"/>
        <v>0</v>
      </c>
      <c r="R79" s="90">
        <f t="shared" si="41"/>
        <v>0</v>
      </c>
      <c r="S79" s="499">
        <f>(Exposure!BK80-1)*InputData!CH79+1</f>
        <v>1</v>
      </c>
      <c r="T79" s="89">
        <f t="shared" si="54"/>
        <v>0</v>
      </c>
      <c r="U79" s="10">
        <f t="shared" si="42"/>
        <v>0</v>
      </c>
      <c r="V79" s="10">
        <f t="shared" si="43"/>
        <v>0</v>
      </c>
      <c r="W79" s="91">
        <f t="shared" si="44"/>
        <v>0</v>
      </c>
      <c r="X79" s="81">
        <f t="shared" si="45"/>
        <v>0</v>
      </c>
      <c r="Y79" s="81">
        <f t="shared" si="55"/>
        <v>0</v>
      </c>
      <c r="Z79" s="81">
        <f t="shared" si="46"/>
        <v>1</v>
      </c>
      <c r="AA79" s="81">
        <f t="shared" si="47"/>
        <v>1</v>
      </c>
      <c r="AB79" s="82">
        <f t="shared" si="62"/>
        <v>0</v>
      </c>
      <c r="AC79" s="11">
        <f t="shared" si="63"/>
        <v>0</v>
      </c>
      <c r="AD79" s="81">
        <f t="shared" si="64"/>
        <v>0</v>
      </c>
      <c r="AE79" s="11">
        <f t="shared" si="48"/>
        <v>0</v>
      </c>
      <c r="AF79" s="11">
        <f t="shared" si="49"/>
        <v>0</v>
      </c>
      <c r="AG79" s="11">
        <f t="shared" si="56"/>
        <v>0</v>
      </c>
      <c r="AH79" s="81">
        <f t="shared" si="50"/>
        <v>0</v>
      </c>
      <c r="AI79" s="81">
        <f t="shared" si="51"/>
        <v>0</v>
      </c>
      <c r="AJ79" s="82">
        <f t="shared" si="65"/>
        <v>0</v>
      </c>
      <c r="AK79" s="118">
        <f t="shared" si="57"/>
        <v>0</v>
      </c>
      <c r="AL79" s="118">
        <f t="shared" si="57"/>
        <v>0</v>
      </c>
      <c r="AM79" s="120">
        <f>AK79*InputData!Y79</f>
        <v>0</v>
      </c>
      <c r="AN79" s="123">
        <f>AJ79*LifeTable!G79*InputData!Z79*EXP(-InputData!$BT$5*(B79-InputData!$B$1))</f>
        <v>0</v>
      </c>
      <c r="AO79" s="1026">
        <f>C79*(1-Q79)*LifeTable!G79</f>
        <v>0</v>
      </c>
      <c r="AP79" s="1027">
        <f>R79*LifeTable!G79</f>
        <v>0</v>
      </c>
      <c r="AQ79" s="1026">
        <f>T79*(1-AH79)*LifeTable!P79</f>
        <v>0</v>
      </c>
      <c r="AR79" s="708">
        <f>AI79*LifeTable!P79</f>
        <v>0</v>
      </c>
      <c r="AS79" s="1028">
        <f>(AQ79-AO79)*EXP(-InputData!$BT$6*(B79-InputData!$B$1))</f>
        <v>0</v>
      </c>
      <c r="AT79" s="58">
        <f>(AR79-AP79)*EXP(-InputData!$BT$6*(B79-InputData!$B$1))</f>
        <v>0</v>
      </c>
      <c r="AU79">
        <v>74</v>
      </c>
    </row>
    <row r="80" spans="1:47">
      <c r="A80" t="s">
        <v>13</v>
      </c>
      <c r="B80">
        <f t="shared" si="58"/>
        <v>172</v>
      </c>
      <c r="C80" s="80">
        <f>InputData!W80*InputData!CB80</f>
        <v>0</v>
      </c>
      <c r="D80" s="81">
        <v>0</v>
      </c>
      <c r="E80" s="13">
        <f>InputData!X80*InputData!CG80</f>
        <v>0</v>
      </c>
      <c r="F80" s="90">
        <v>0</v>
      </c>
      <c r="G80" s="82">
        <f t="shared" si="35"/>
        <v>0</v>
      </c>
      <c r="H80" s="81">
        <f t="shared" si="52"/>
        <v>0</v>
      </c>
      <c r="I80" s="81">
        <f t="shared" si="36"/>
        <v>1</v>
      </c>
      <c r="J80" s="81">
        <f t="shared" si="37"/>
        <v>1</v>
      </c>
      <c r="K80" s="82">
        <f t="shared" si="59"/>
        <v>0</v>
      </c>
      <c r="L80" s="11">
        <f t="shared" si="60"/>
        <v>0</v>
      </c>
      <c r="M80" s="81">
        <f t="shared" si="61"/>
        <v>0</v>
      </c>
      <c r="N80" s="11">
        <f t="shared" si="38"/>
        <v>0</v>
      </c>
      <c r="O80" s="11">
        <f t="shared" si="39"/>
        <v>0</v>
      </c>
      <c r="P80" s="11">
        <f t="shared" si="53"/>
        <v>0</v>
      </c>
      <c r="Q80" s="81">
        <f t="shared" si="40"/>
        <v>0</v>
      </c>
      <c r="R80" s="90">
        <f t="shared" si="41"/>
        <v>0</v>
      </c>
      <c r="S80" s="499">
        <f>(Exposure!BK81-1)*InputData!CH80+1</f>
        <v>1</v>
      </c>
      <c r="T80" s="89">
        <f t="shared" si="54"/>
        <v>0</v>
      </c>
      <c r="U80" s="10">
        <f t="shared" si="42"/>
        <v>0</v>
      </c>
      <c r="V80" s="10">
        <f t="shared" si="43"/>
        <v>0</v>
      </c>
      <c r="W80" s="91">
        <f t="shared" si="44"/>
        <v>0</v>
      </c>
      <c r="X80" s="81">
        <f t="shared" si="45"/>
        <v>0</v>
      </c>
      <c r="Y80" s="81">
        <f t="shared" si="55"/>
        <v>0</v>
      </c>
      <c r="Z80" s="81">
        <f t="shared" si="46"/>
        <v>1</v>
      </c>
      <c r="AA80" s="81">
        <f t="shared" si="47"/>
        <v>1</v>
      </c>
      <c r="AB80" s="82">
        <f t="shared" si="62"/>
        <v>0</v>
      </c>
      <c r="AC80" s="11">
        <f t="shared" si="63"/>
        <v>0</v>
      </c>
      <c r="AD80" s="81">
        <f t="shared" si="64"/>
        <v>0</v>
      </c>
      <c r="AE80" s="11">
        <f t="shared" si="48"/>
        <v>0</v>
      </c>
      <c r="AF80" s="11">
        <f t="shared" si="49"/>
        <v>0</v>
      </c>
      <c r="AG80" s="11">
        <f t="shared" si="56"/>
        <v>0</v>
      </c>
      <c r="AH80" s="81">
        <f t="shared" si="50"/>
        <v>0</v>
      </c>
      <c r="AI80" s="81">
        <f t="shared" si="51"/>
        <v>0</v>
      </c>
      <c r="AJ80" s="82">
        <f t="shared" si="65"/>
        <v>0</v>
      </c>
      <c r="AK80" s="118">
        <f t="shared" si="57"/>
        <v>0</v>
      </c>
      <c r="AL80" s="118">
        <f t="shared" si="57"/>
        <v>0</v>
      </c>
      <c r="AM80" s="120">
        <f>AK80*InputData!Y80</f>
        <v>0</v>
      </c>
      <c r="AN80" s="123">
        <f>AJ80*LifeTable!G80*InputData!Z80*EXP(-InputData!$BT$5*(B80-InputData!$B$1))</f>
        <v>0</v>
      </c>
      <c r="AO80" s="1026">
        <f>C80*(1-Q80)*LifeTable!G80</f>
        <v>0</v>
      </c>
      <c r="AP80" s="1027">
        <f>R80*LifeTable!G80</f>
        <v>0</v>
      </c>
      <c r="AQ80" s="1026">
        <f>T80*(1-AH80)*LifeTable!P80</f>
        <v>0</v>
      </c>
      <c r="AR80" s="708">
        <f>AI80*LifeTable!P80</f>
        <v>0</v>
      </c>
      <c r="AS80" s="1028">
        <f>(AQ80-AO80)*EXP(-InputData!$BT$6*(B80-InputData!$B$1))</f>
        <v>0</v>
      </c>
      <c r="AT80" s="58">
        <f>(AR80-AP80)*EXP(-InputData!$BT$6*(B80-InputData!$B$1))</f>
        <v>0</v>
      </c>
      <c r="AU80">
        <v>75</v>
      </c>
    </row>
    <row r="81" spans="1:47">
      <c r="A81" t="s">
        <v>13</v>
      </c>
      <c r="B81">
        <f t="shared" si="58"/>
        <v>173</v>
      </c>
      <c r="C81" s="80">
        <f>InputData!W81*InputData!CB81</f>
        <v>0</v>
      </c>
      <c r="D81" s="81">
        <v>0</v>
      </c>
      <c r="E81" s="13">
        <f>InputData!X81*InputData!CG81</f>
        <v>0</v>
      </c>
      <c r="F81" s="90">
        <v>0</v>
      </c>
      <c r="G81" s="82">
        <f t="shared" si="35"/>
        <v>0</v>
      </c>
      <c r="H81" s="81">
        <f t="shared" si="52"/>
        <v>0</v>
      </c>
      <c r="I81" s="81">
        <f t="shared" si="36"/>
        <v>1</v>
      </c>
      <c r="J81" s="81">
        <f t="shared" si="37"/>
        <v>1</v>
      </c>
      <c r="K81" s="82">
        <f t="shared" si="59"/>
        <v>0</v>
      </c>
      <c r="L81" s="11">
        <f t="shared" si="60"/>
        <v>0</v>
      </c>
      <c r="M81" s="81">
        <f t="shared" si="61"/>
        <v>0</v>
      </c>
      <c r="N81" s="11">
        <f t="shared" si="38"/>
        <v>0</v>
      </c>
      <c r="O81" s="11">
        <f t="shared" si="39"/>
        <v>0</v>
      </c>
      <c r="P81" s="11">
        <f t="shared" si="53"/>
        <v>0</v>
      </c>
      <c r="Q81" s="81">
        <f t="shared" si="40"/>
        <v>0</v>
      </c>
      <c r="R81" s="90">
        <f t="shared" si="41"/>
        <v>0</v>
      </c>
      <c r="S81" s="499">
        <f>(Exposure!BK82-1)*InputData!CH81+1</f>
        <v>1</v>
      </c>
      <c r="T81" s="89">
        <f t="shared" si="54"/>
        <v>0</v>
      </c>
      <c r="U81" s="10">
        <f t="shared" si="42"/>
        <v>0</v>
      </c>
      <c r="V81" s="10">
        <f t="shared" si="43"/>
        <v>0</v>
      </c>
      <c r="W81" s="91">
        <f t="shared" si="44"/>
        <v>0</v>
      </c>
      <c r="X81" s="81">
        <f t="shared" si="45"/>
        <v>0</v>
      </c>
      <c r="Y81" s="81">
        <f t="shared" si="55"/>
        <v>0</v>
      </c>
      <c r="Z81" s="81">
        <f t="shared" si="46"/>
        <v>1</v>
      </c>
      <c r="AA81" s="81">
        <f t="shared" si="47"/>
        <v>1</v>
      </c>
      <c r="AB81" s="82">
        <f t="shared" si="62"/>
        <v>0</v>
      </c>
      <c r="AC81" s="11">
        <f t="shared" si="63"/>
        <v>0</v>
      </c>
      <c r="AD81" s="81">
        <f t="shared" si="64"/>
        <v>0</v>
      </c>
      <c r="AE81" s="11">
        <f t="shared" si="48"/>
        <v>0</v>
      </c>
      <c r="AF81" s="11">
        <f t="shared" si="49"/>
        <v>0</v>
      </c>
      <c r="AG81" s="11">
        <f t="shared" si="56"/>
        <v>0</v>
      </c>
      <c r="AH81" s="81">
        <f t="shared" si="50"/>
        <v>0</v>
      </c>
      <c r="AI81" s="81">
        <f t="shared" si="51"/>
        <v>0</v>
      </c>
      <c r="AJ81" s="82">
        <f t="shared" si="65"/>
        <v>0</v>
      </c>
      <c r="AK81" s="118">
        <f t="shared" si="57"/>
        <v>0</v>
      </c>
      <c r="AL81" s="118">
        <f t="shared" si="57"/>
        <v>0</v>
      </c>
      <c r="AM81" s="120">
        <f>AK81*InputData!Y81</f>
        <v>0</v>
      </c>
      <c r="AN81" s="123">
        <f>AJ81*LifeTable!G81*InputData!Z81*EXP(-InputData!$BT$5*(B81-InputData!$B$1))</f>
        <v>0</v>
      </c>
      <c r="AO81" s="1026">
        <f>C81*(1-Q81)*LifeTable!G81</f>
        <v>0</v>
      </c>
      <c r="AP81" s="1027">
        <f>R81*LifeTable!G81</f>
        <v>0</v>
      </c>
      <c r="AQ81" s="1026">
        <f>T81*(1-AH81)*LifeTable!P81</f>
        <v>0</v>
      </c>
      <c r="AR81" s="708">
        <f>AI81*LifeTable!P81</f>
        <v>0</v>
      </c>
      <c r="AS81" s="1028">
        <f>(AQ81-AO81)*EXP(-InputData!$BT$6*(B81-InputData!$B$1))</f>
        <v>0</v>
      </c>
      <c r="AT81" s="58">
        <f>(AR81-AP81)*EXP(-InputData!$BT$6*(B81-InputData!$B$1))</f>
        <v>0</v>
      </c>
      <c r="AU81">
        <v>76</v>
      </c>
    </row>
    <row r="82" spans="1:47">
      <c r="A82" t="s">
        <v>13</v>
      </c>
      <c r="B82">
        <f t="shared" si="58"/>
        <v>174</v>
      </c>
      <c r="C82" s="80">
        <f>InputData!W82*InputData!CB82</f>
        <v>0</v>
      </c>
      <c r="D82" s="81">
        <v>0</v>
      </c>
      <c r="E82" s="13">
        <f>InputData!X82*InputData!CG82</f>
        <v>0</v>
      </c>
      <c r="F82" s="90">
        <v>0</v>
      </c>
      <c r="G82" s="82">
        <f t="shared" si="35"/>
        <v>0</v>
      </c>
      <c r="H82" s="81">
        <f t="shared" si="52"/>
        <v>0</v>
      </c>
      <c r="I82" s="81">
        <f t="shared" si="36"/>
        <v>1</v>
      </c>
      <c r="J82" s="81">
        <f t="shared" si="37"/>
        <v>1</v>
      </c>
      <c r="K82" s="82">
        <f t="shared" si="59"/>
        <v>0</v>
      </c>
      <c r="L82" s="11">
        <f t="shared" si="60"/>
        <v>0</v>
      </c>
      <c r="M82" s="81">
        <f t="shared" si="61"/>
        <v>0</v>
      </c>
      <c r="N82" s="11">
        <f t="shared" si="38"/>
        <v>0</v>
      </c>
      <c r="O82" s="11">
        <f t="shared" si="39"/>
        <v>0</v>
      </c>
      <c r="P82" s="11">
        <f t="shared" si="53"/>
        <v>0</v>
      </c>
      <c r="Q82" s="81">
        <f t="shared" si="40"/>
        <v>0</v>
      </c>
      <c r="R82" s="90">
        <f t="shared" si="41"/>
        <v>0</v>
      </c>
      <c r="S82" s="499">
        <f>(Exposure!BK83-1)*InputData!CH82+1</f>
        <v>1</v>
      </c>
      <c r="T82" s="89">
        <f t="shared" si="54"/>
        <v>0</v>
      </c>
      <c r="U82" s="10">
        <f t="shared" si="42"/>
        <v>0</v>
      </c>
      <c r="V82" s="10">
        <f t="shared" si="43"/>
        <v>0</v>
      </c>
      <c r="W82" s="91">
        <f t="shared" si="44"/>
        <v>0</v>
      </c>
      <c r="X82" s="81">
        <f t="shared" si="45"/>
        <v>0</v>
      </c>
      <c r="Y82" s="81">
        <f t="shared" si="55"/>
        <v>0</v>
      </c>
      <c r="Z82" s="81">
        <f t="shared" si="46"/>
        <v>1</v>
      </c>
      <c r="AA82" s="81">
        <f t="shared" si="47"/>
        <v>1</v>
      </c>
      <c r="AB82" s="82">
        <f t="shared" si="62"/>
        <v>0</v>
      </c>
      <c r="AC82" s="11">
        <f t="shared" si="63"/>
        <v>0</v>
      </c>
      <c r="AD82" s="81">
        <f t="shared" si="64"/>
        <v>0</v>
      </c>
      <c r="AE82" s="11">
        <f t="shared" si="48"/>
        <v>0</v>
      </c>
      <c r="AF82" s="11">
        <f t="shared" si="49"/>
        <v>0</v>
      </c>
      <c r="AG82" s="11">
        <f t="shared" si="56"/>
        <v>0</v>
      </c>
      <c r="AH82" s="81">
        <f t="shared" si="50"/>
        <v>0</v>
      </c>
      <c r="AI82" s="81">
        <f t="shared" si="51"/>
        <v>0</v>
      </c>
      <c r="AJ82" s="82">
        <f t="shared" si="65"/>
        <v>0</v>
      </c>
      <c r="AK82" s="118">
        <f t="shared" si="57"/>
        <v>0</v>
      </c>
      <c r="AL82" s="118">
        <f t="shared" si="57"/>
        <v>0</v>
      </c>
      <c r="AM82" s="120">
        <f>AK82*InputData!Y82</f>
        <v>0</v>
      </c>
      <c r="AN82" s="123">
        <f>AJ82*LifeTable!G82*InputData!Z82*EXP(-InputData!$BT$5*(B82-InputData!$B$1))</f>
        <v>0</v>
      </c>
      <c r="AO82" s="1026">
        <f>C82*(1-Q82)*LifeTable!G82</f>
        <v>0</v>
      </c>
      <c r="AP82" s="1027">
        <f>R82*LifeTable!G82</f>
        <v>0</v>
      </c>
      <c r="AQ82" s="1026">
        <f>T82*(1-AH82)*LifeTable!P82</f>
        <v>0</v>
      </c>
      <c r="AR82" s="708">
        <f>AI82*LifeTable!P82</f>
        <v>0</v>
      </c>
      <c r="AS82" s="1028">
        <f>(AQ82-AO82)*EXP(-InputData!$BT$6*(B82-InputData!$B$1))</f>
        <v>0</v>
      </c>
      <c r="AT82" s="58">
        <f>(AR82-AP82)*EXP(-InputData!$BT$6*(B82-InputData!$B$1))</f>
        <v>0</v>
      </c>
      <c r="AU82">
        <v>77</v>
      </c>
    </row>
    <row r="83" spans="1:47">
      <c r="A83" t="s">
        <v>13</v>
      </c>
      <c r="B83">
        <f t="shared" si="58"/>
        <v>175</v>
      </c>
      <c r="C83" s="80">
        <f>InputData!W83*InputData!CB83</f>
        <v>0</v>
      </c>
      <c r="D83" s="81">
        <v>0</v>
      </c>
      <c r="E83" s="13">
        <f>InputData!X83*InputData!CG83</f>
        <v>0</v>
      </c>
      <c r="F83" s="90">
        <v>0</v>
      </c>
      <c r="G83" s="82">
        <f t="shared" si="35"/>
        <v>0</v>
      </c>
      <c r="H83" s="81">
        <f t="shared" si="52"/>
        <v>0</v>
      </c>
      <c r="I83" s="81">
        <f t="shared" si="36"/>
        <v>1</v>
      </c>
      <c r="J83" s="81">
        <f t="shared" si="37"/>
        <v>1</v>
      </c>
      <c r="K83" s="82">
        <f t="shared" si="59"/>
        <v>0</v>
      </c>
      <c r="L83" s="11">
        <f t="shared" si="60"/>
        <v>0</v>
      </c>
      <c r="M83" s="81">
        <f t="shared" si="61"/>
        <v>0</v>
      </c>
      <c r="N83" s="11">
        <f t="shared" si="38"/>
        <v>0</v>
      </c>
      <c r="O83" s="11">
        <f t="shared" si="39"/>
        <v>0</v>
      </c>
      <c r="P83" s="11">
        <f t="shared" si="53"/>
        <v>0</v>
      </c>
      <c r="Q83" s="81">
        <f t="shared" si="40"/>
        <v>0</v>
      </c>
      <c r="R83" s="90">
        <f t="shared" si="41"/>
        <v>0</v>
      </c>
      <c r="S83" s="499">
        <f>(Exposure!BK84-1)*InputData!CH83+1</f>
        <v>1</v>
      </c>
      <c r="T83" s="89">
        <f t="shared" si="54"/>
        <v>0</v>
      </c>
      <c r="U83" s="10">
        <f t="shared" si="42"/>
        <v>0</v>
      </c>
      <c r="V83" s="10">
        <f t="shared" si="43"/>
        <v>0</v>
      </c>
      <c r="W83" s="91">
        <f t="shared" si="44"/>
        <v>0</v>
      </c>
      <c r="X83" s="81">
        <f t="shared" si="45"/>
        <v>0</v>
      </c>
      <c r="Y83" s="81">
        <f t="shared" si="55"/>
        <v>0</v>
      </c>
      <c r="Z83" s="81">
        <f t="shared" si="46"/>
        <v>1</v>
      </c>
      <c r="AA83" s="81">
        <f t="shared" si="47"/>
        <v>1</v>
      </c>
      <c r="AB83" s="82">
        <f t="shared" si="62"/>
        <v>0</v>
      </c>
      <c r="AC83" s="11">
        <f t="shared" si="63"/>
        <v>0</v>
      </c>
      <c r="AD83" s="81">
        <f t="shared" si="64"/>
        <v>0</v>
      </c>
      <c r="AE83" s="11">
        <f t="shared" si="48"/>
        <v>0</v>
      </c>
      <c r="AF83" s="11">
        <f t="shared" si="49"/>
        <v>0</v>
      </c>
      <c r="AG83" s="11">
        <f t="shared" si="56"/>
        <v>0</v>
      </c>
      <c r="AH83" s="81">
        <f t="shared" si="50"/>
        <v>0</v>
      </c>
      <c r="AI83" s="81">
        <f t="shared" si="51"/>
        <v>0</v>
      </c>
      <c r="AJ83" s="82">
        <f t="shared" si="65"/>
        <v>0</v>
      </c>
      <c r="AK83" s="118">
        <f t="shared" si="57"/>
        <v>0</v>
      </c>
      <c r="AL83" s="118">
        <f t="shared" si="57"/>
        <v>0</v>
      </c>
      <c r="AM83" s="120">
        <f>AK83*InputData!Y83</f>
        <v>0</v>
      </c>
      <c r="AN83" s="123">
        <f>AJ83*LifeTable!G83*InputData!Z83*EXP(-InputData!$BT$5*(B83-InputData!$B$1))</f>
        <v>0</v>
      </c>
      <c r="AO83" s="1026">
        <f>C83*(1-Q83)*LifeTable!G83</f>
        <v>0</v>
      </c>
      <c r="AP83" s="1027">
        <f>R83*LifeTable!G83</f>
        <v>0</v>
      </c>
      <c r="AQ83" s="1026">
        <f>T83*(1-AH83)*LifeTable!P83</f>
        <v>0</v>
      </c>
      <c r="AR83" s="708">
        <f>AI83*LifeTable!P83</f>
        <v>0</v>
      </c>
      <c r="AS83" s="1028">
        <f>(AQ83-AO83)*EXP(-InputData!$BT$6*(B83-InputData!$B$1))</f>
        <v>0</v>
      </c>
      <c r="AT83" s="58">
        <f>(AR83-AP83)*EXP(-InputData!$BT$6*(B83-InputData!$B$1))</f>
        <v>0</v>
      </c>
      <c r="AU83">
        <v>78</v>
      </c>
    </row>
    <row r="84" spans="1:47">
      <c r="A84" t="s">
        <v>13</v>
      </c>
      <c r="B84">
        <f t="shared" si="58"/>
        <v>176</v>
      </c>
      <c r="C84" s="80">
        <f>InputData!W84*InputData!CB84</f>
        <v>0</v>
      </c>
      <c r="D84" s="81">
        <v>0</v>
      </c>
      <c r="E84" s="13">
        <f>InputData!X84*InputData!CG84</f>
        <v>0</v>
      </c>
      <c r="F84" s="90">
        <v>0</v>
      </c>
      <c r="G84" s="82">
        <f t="shared" si="35"/>
        <v>0</v>
      </c>
      <c r="H84" s="81">
        <f t="shared" si="52"/>
        <v>0</v>
      </c>
      <c r="I84" s="81">
        <f t="shared" si="36"/>
        <v>1</v>
      </c>
      <c r="J84" s="81">
        <f t="shared" si="37"/>
        <v>1</v>
      </c>
      <c r="K84" s="82">
        <f t="shared" si="59"/>
        <v>0</v>
      </c>
      <c r="L84" s="11">
        <f t="shared" si="60"/>
        <v>0</v>
      </c>
      <c r="M84" s="81">
        <f t="shared" si="61"/>
        <v>0</v>
      </c>
      <c r="N84" s="11">
        <f t="shared" si="38"/>
        <v>0</v>
      </c>
      <c r="O84" s="11">
        <f t="shared" si="39"/>
        <v>0</v>
      </c>
      <c r="P84" s="11">
        <f t="shared" si="53"/>
        <v>0</v>
      </c>
      <c r="Q84" s="81">
        <f t="shared" si="40"/>
        <v>0</v>
      </c>
      <c r="R84" s="90">
        <f t="shared" si="41"/>
        <v>0</v>
      </c>
      <c r="S84" s="499">
        <f>(Exposure!BK85-1)*InputData!CH84+1</f>
        <v>1</v>
      </c>
      <c r="T84" s="89">
        <f t="shared" si="54"/>
        <v>0</v>
      </c>
      <c r="U84" s="10">
        <f t="shared" si="42"/>
        <v>0</v>
      </c>
      <c r="V84" s="10">
        <f t="shared" si="43"/>
        <v>0</v>
      </c>
      <c r="W84" s="91">
        <f t="shared" si="44"/>
        <v>0</v>
      </c>
      <c r="X84" s="81">
        <f t="shared" si="45"/>
        <v>0</v>
      </c>
      <c r="Y84" s="81">
        <f t="shared" si="55"/>
        <v>0</v>
      </c>
      <c r="Z84" s="81">
        <f t="shared" si="46"/>
        <v>1</v>
      </c>
      <c r="AA84" s="81">
        <f t="shared" si="47"/>
        <v>1</v>
      </c>
      <c r="AB84" s="82">
        <f t="shared" si="62"/>
        <v>0</v>
      </c>
      <c r="AC84" s="11">
        <f t="shared" si="63"/>
        <v>0</v>
      </c>
      <c r="AD84" s="81">
        <f t="shared" si="64"/>
        <v>0</v>
      </c>
      <c r="AE84" s="11">
        <f t="shared" si="48"/>
        <v>0</v>
      </c>
      <c r="AF84" s="11">
        <f t="shared" si="49"/>
        <v>0</v>
      </c>
      <c r="AG84" s="11">
        <f t="shared" si="56"/>
        <v>0</v>
      </c>
      <c r="AH84" s="81">
        <f t="shared" si="50"/>
        <v>0</v>
      </c>
      <c r="AI84" s="81">
        <f t="shared" si="51"/>
        <v>0</v>
      </c>
      <c r="AJ84" s="82">
        <f t="shared" si="65"/>
        <v>0</v>
      </c>
      <c r="AK84" s="118">
        <f t="shared" si="57"/>
        <v>0</v>
      </c>
      <c r="AL84" s="118">
        <f t="shared" si="57"/>
        <v>0</v>
      </c>
      <c r="AM84" s="120">
        <f>AK84*InputData!Y84</f>
        <v>0</v>
      </c>
      <c r="AN84" s="123">
        <f>AJ84*LifeTable!G84*InputData!Z84*EXP(-InputData!$BT$5*(B84-InputData!$B$1))</f>
        <v>0</v>
      </c>
      <c r="AO84" s="1026">
        <f>C84*(1-Q84)*LifeTable!G84</f>
        <v>0</v>
      </c>
      <c r="AP84" s="1027">
        <f>R84*LifeTable!G84</f>
        <v>0</v>
      </c>
      <c r="AQ84" s="1026">
        <f>T84*(1-AH84)*LifeTable!P84</f>
        <v>0</v>
      </c>
      <c r="AR84" s="708">
        <f>AI84*LifeTable!P84</f>
        <v>0</v>
      </c>
      <c r="AS84" s="1028">
        <f>(AQ84-AO84)*EXP(-InputData!$BT$6*(B84-InputData!$B$1))</f>
        <v>0</v>
      </c>
      <c r="AT84" s="58">
        <f>(AR84-AP84)*EXP(-InputData!$BT$6*(B84-InputData!$B$1))</f>
        <v>0</v>
      </c>
      <c r="AU84">
        <v>79</v>
      </c>
    </row>
    <row r="85" spans="1:47">
      <c r="A85" t="s">
        <v>13</v>
      </c>
      <c r="B85">
        <f t="shared" si="58"/>
        <v>177</v>
      </c>
      <c r="C85" s="80">
        <f>InputData!W85*InputData!CB85</f>
        <v>0</v>
      </c>
      <c r="D85" s="81">
        <v>0</v>
      </c>
      <c r="E85" s="13">
        <f>InputData!X85*InputData!CG85</f>
        <v>0</v>
      </c>
      <c r="F85" s="90">
        <v>0</v>
      </c>
      <c r="G85" s="82">
        <f t="shared" si="35"/>
        <v>0</v>
      </c>
      <c r="H85" s="81">
        <f t="shared" si="52"/>
        <v>0</v>
      </c>
      <c r="I85" s="81">
        <f t="shared" si="36"/>
        <v>1</v>
      </c>
      <c r="J85" s="81">
        <f t="shared" si="37"/>
        <v>1</v>
      </c>
      <c r="K85" s="82">
        <f t="shared" si="59"/>
        <v>0</v>
      </c>
      <c r="L85" s="11">
        <f t="shared" si="60"/>
        <v>0</v>
      </c>
      <c r="M85" s="81">
        <f t="shared" si="61"/>
        <v>0</v>
      </c>
      <c r="N85" s="11">
        <f t="shared" si="38"/>
        <v>0</v>
      </c>
      <c r="O85" s="11">
        <f t="shared" si="39"/>
        <v>0</v>
      </c>
      <c r="P85" s="11">
        <f t="shared" si="53"/>
        <v>0</v>
      </c>
      <c r="Q85" s="81">
        <f t="shared" si="40"/>
        <v>0</v>
      </c>
      <c r="R85" s="90">
        <f t="shared" si="41"/>
        <v>0</v>
      </c>
      <c r="S85" s="499">
        <f>(Exposure!BK86-1)*InputData!CH85+1</f>
        <v>1</v>
      </c>
      <c r="T85" s="89">
        <f t="shared" si="54"/>
        <v>0</v>
      </c>
      <c r="U85" s="10">
        <f t="shared" si="42"/>
        <v>0</v>
      </c>
      <c r="V85" s="10">
        <f t="shared" si="43"/>
        <v>0</v>
      </c>
      <c r="W85" s="91">
        <f t="shared" si="44"/>
        <v>0</v>
      </c>
      <c r="X85" s="81">
        <f t="shared" si="45"/>
        <v>0</v>
      </c>
      <c r="Y85" s="81">
        <f t="shared" si="55"/>
        <v>0</v>
      </c>
      <c r="Z85" s="81">
        <f t="shared" si="46"/>
        <v>1</v>
      </c>
      <c r="AA85" s="81">
        <f t="shared" si="47"/>
        <v>1</v>
      </c>
      <c r="AB85" s="82">
        <f t="shared" si="62"/>
        <v>0</v>
      </c>
      <c r="AC85" s="11">
        <f t="shared" si="63"/>
        <v>0</v>
      </c>
      <c r="AD85" s="81">
        <f t="shared" si="64"/>
        <v>0</v>
      </c>
      <c r="AE85" s="11">
        <f t="shared" si="48"/>
        <v>0</v>
      </c>
      <c r="AF85" s="11">
        <f t="shared" si="49"/>
        <v>0</v>
      </c>
      <c r="AG85" s="11">
        <f t="shared" si="56"/>
        <v>0</v>
      </c>
      <c r="AH85" s="81">
        <f t="shared" si="50"/>
        <v>0</v>
      </c>
      <c r="AI85" s="81">
        <f t="shared" si="51"/>
        <v>0</v>
      </c>
      <c r="AJ85" s="82">
        <f t="shared" si="65"/>
        <v>0</v>
      </c>
      <c r="AK85" s="118">
        <f t="shared" si="57"/>
        <v>0</v>
      </c>
      <c r="AL85" s="118">
        <f t="shared" si="57"/>
        <v>0</v>
      </c>
      <c r="AM85" s="120">
        <f>AK85*InputData!Y85</f>
        <v>0</v>
      </c>
      <c r="AN85" s="123">
        <f>AJ85*LifeTable!G85*InputData!Z85*EXP(-InputData!$BT$5*(B85-InputData!$B$1))</f>
        <v>0</v>
      </c>
      <c r="AO85" s="1026">
        <f>C85*(1-Q85)*LifeTable!G85</f>
        <v>0</v>
      </c>
      <c r="AP85" s="1027">
        <f>R85*LifeTable!G85</f>
        <v>0</v>
      </c>
      <c r="AQ85" s="1026">
        <f>T85*(1-AH85)*LifeTable!P85</f>
        <v>0</v>
      </c>
      <c r="AR85" s="708">
        <f>AI85*LifeTable!P85</f>
        <v>0</v>
      </c>
      <c r="AS85" s="1028">
        <f>(AQ85-AO85)*EXP(-InputData!$BT$6*(B85-InputData!$B$1))</f>
        <v>0</v>
      </c>
      <c r="AT85" s="58">
        <f>(AR85-AP85)*EXP(-InputData!$BT$6*(B85-InputData!$B$1))</f>
        <v>0</v>
      </c>
      <c r="AU85">
        <v>80</v>
      </c>
    </row>
    <row r="86" spans="1:47">
      <c r="A86" t="s">
        <v>13</v>
      </c>
      <c r="B86">
        <f t="shared" si="58"/>
        <v>178</v>
      </c>
      <c r="C86" s="80">
        <f>InputData!W86*InputData!CB86</f>
        <v>0</v>
      </c>
      <c r="D86" s="81">
        <v>0</v>
      </c>
      <c r="E86" s="13">
        <f>InputData!X86*InputData!CG86</f>
        <v>0</v>
      </c>
      <c r="F86" s="90">
        <v>0</v>
      </c>
      <c r="G86" s="82">
        <f t="shared" si="35"/>
        <v>0</v>
      </c>
      <c r="H86" s="81">
        <f t="shared" si="52"/>
        <v>0</v>
      </c>
      <c r="I86" s="81">
        <f t="shared" si="36"/>
        <v>1</v>
      </c>
      <c r="J86" s="81">
        <f t="shared" si="37"/>
        <v>1</v>
      </c>
      <c r="K86" s="82">
        <f t="shared" si="59"/>
        <v>0</v>
      </c>
      <c r="L86" s="11">
        <f t="shared" si="60"/>
        <v>0</v>
      </c>
      <c r="M86" s="81">
        <f t="shared" si="61"/>
        <v>0</v>
      </c>
      <c r="N86" s="11">
        <f t="shared" si="38"/>
        <v>0</v>
      </c>
      <c r="O86" s="11">
        <f t="shared" si="39"/>
        <v>0</v>
      </c>
      <c r="P86" s="11">
        <f t="shared" si="53"/>
        <v>0</v>
      </c>
      <c r="Q86" s="81">
        <f t="shared" si="40"/>
        <v>0</v>
      </c>
      <c r="R86" s="90">
        <f t="shared" si="41"/>
        <v>0</v>
      </c>
      <c r="S86" s="499">
        <f>(Exposure!BK87-1)*InputData!CH86+1</f>
        <v>1</v>
      </c>
      <c r="T86" s="89">
        <f t="shared" si="54"/>
        <v>0</v>
      </c>
      <c r="U86" s="10">
        <f t="shared" si="42"/>
        <v>0</v>
      </c>
      <c r="V86" s="10">
        <f t="shared" si="43"/>
        <v>0</v>
      </c>
      <c r="W86" s="91">
        <f t="shared" si="44"/>
        <v>0</v>
      </c>
      <c r="X86" s="81">
        <f t="shared" si="45"/>
        <v>0</v>
      </c>
      <c r="Y86" s="81">
        <f t="shared" si="55"/>
        <v>0</v>
      </c>
      <c r="Z86" s="81">
        <f t="shared" si="46"/>
        <v>1</v>
      </c>
      <c r="AA86" s="81">
        <f t="shared" si="47"/>
        <v>1</v>
      </c>
      <c r="AB86" s="82">
        <f t="shared" si="62"/>
        <v>0</v>
      </c>
      <c r="AC86" s="11">
        <f t="shared" si="63"/>
        <v>0</v>
      </c>
      <c r="AD86" s="81">
        <f t="shared" si="64"/>
        <v>0</v>
      </c>
      <c r="AE86" s="11">
        <f t="shared" si="48"/>
        <v>0</v>
      </c>
      <c r="AF86" s="11">
        <f t="shared" si="49"/>
        <v>0</v>
      </c>
      <c r="AG86" s="11">
        <f t="shared" si="56"/>
        <v>0</v>
      </c>
      <c r="AH86" s="81">
        <f t="shared" si="50"/>
        <v>0</v>
      </c>
      <c r="AI86" s="81">
        <f t="shared" si="51"/>
        <v>0</v>
      </c>
      <c r="AJ86" s="82">
        <f t="shared" si="65"/>
        <v>0</v>
      </c>
      <c r="AK86" s="118">
        <f t="shared" si="57"/>
        <v>0</v>
      </c>
      <c r="AL86" s="118">
        <f t="shared" si="57"/>
        <v>0</v>
      </c>
      <c r="AM86" s="120">
        <f>AK86*InputData!Y86</f>
        <v>0</v>
      </c>
      <c r="AN86" s="123">
        <f>AJ86*LifeTable!G86*InputData!Z86*EXP(-InputData!$BT$5*(B86-InputData!$B$1))</f>
        <v>0</v>
      </c>
      <c r="AO86" s="1026">
        <f>C86*(1-Q86)*LifeTable!G86</f>
        <v>0</v>
      </c>
      <c r="AP86" s="1027">
        <f>R86*LifeTable!G86</f>
        <v>0</v>
      </c>
      <c r="AQ86" s="1026">
        <f>T86*(1-AH86)*LifeTable!P86</f>
        <v>0</v>
      </c>
      <c r="AR86" s="708">
        <f>AI86*LifeTable!P86</f>
        <v>0</v>
      </c>
      <c r="AS86" s="1028">
        <f>(AQ86-AO86)*EXP(-InputData!$BT$6*(B86-InputData!$B$1))</f>
        <v>0</v>
      </c>
      <c r="AT86" s="58">
        <f>(AR86-AP86)*EXP(-InputData!$BT$6*(B86-InputData!$B$1))</f>
        <v>0</v>
      </c>
      <c r="AU86">
        <v>81</v>
      </c>
    </row>
    <row r="87" spans="1:47">
      <c r="A87" t="s">
        <v>13</v>
      </c>
      <c r="B87">
        <f t="shared" si="58"/>
        <v>179</v>
      </c>
      <c r="C87" s="80">
        <f>InputData!W87*InputData!CB87</f>
        <v>0</v>
      </c>
      <c r="D87" s="81">
        <v>0</v>
      </c>
      <c r="E87" s="13">
        <f>InputData!X87*InputData!CG87</f>
        <v>0</v>
      </c>
      <c r="F87" s="90">
        <v>0</v>
      </c>
      <c r="G87" s="82">
        <f t="shared" si="35"/>
        <v>0</v>
      </c>
      <c r="H87" s="81">
        <f t="shared" si="52"/>
        <v>0</v>
      </c>
      <c r="I87" s="81">
        <f t="shared" si="36"/>
        <v>1</v>
      </c>
      <c r="J87" s="81">
        <f t="shared" si="37"/>
        <v>1</v>
      </c>
      <c r="K87" s="82">
        <f t="shared" si="59"/>
        <v>0</v>
      </c>
      <c r="L87" s="11">
        <f t="shared" si="60"/>
        <v>0</v>
      </c>
      <c r="M87" s="81">
        <f t="shared" si="61"/>
        <v>0</v>
      </c>
      <c r="N87" s="11">
        <f t="shared" si="38"/>
        <v>0</v>
      </c>
      <c r="O87" s="11">
        <f t="shared" si="39"/>
        <v>0</v>
      </c>
      <c r="P87" s="11">
        <f t="shared" si="53"/>
        <v>0</v>
      </c>
      <c r="Q87" s="81">
        <f t="shared" si="40"/>
        <v>0</v>
      </c>
      <c r="R87" s="90">
        <f t="shared" si="41"/>
        <v>0</v>
      </c>
      <c r="S87" s="499">
        <f>(Exposure!BK88-1)*InputData!CH87+1</f>
        <v>1</v>
      </c>
      <c r="T87" s="89">
        <f t="shared" si="54"/>
        <v>0</v>
      </c>
      <c r="U87" s="10">
        <f t="shared" si="42"/>
        <v>0</v>
      </c>
      <c r="V87" s="10">
        <f t="shared" si="43"/>
        <v>0</v>
      </c>
      <c r="W87" s="91">
        <f t="shared" si="44"/>
        <v>0</v>
      </c>
      <c r="X87" s="81">
        <f t="shared" si="45"/>
        <v>0</v>
      </c>
      <c r="Y87" s="81">
        <f t="shared" si="55"/>
        <v>0</v>
      </c>
      <c r="Z87" s="81">
        <f t="shared" si="46"/>
        <v>1</v>
      </c>
      <c r="AA87" s="81">
        <f t="shared" si="47"/>
        <v>1</v>
      </c>
      <c r="AB87" s="82">
        <f t="shared" si="62"/>
        <v>0</v>
      </c>
      <c r="AC87" s="11">
        <f t="shared" si="63"/>
        <v>0</v>
      </c>
      <c r="AD87" s="81">
        <f t="shared" si="64"/>
        <v>0</v>
      </c>
      <c r="AE87" s="11">
        <f t="shared" si="48"/>
        <v>0</v>
      </c>
      <c r="AF87" s="11">
        <f t="shared" si="49"/>
        <v>0</v>
      </c>
      <c r="AG87" s="11">
        <f t="shared" si="56"/>
        <v>0</v>
      </c>
      <c r="AH87" s="81">
        <f t="shared" si="50"/>
        <v>0</v>
      </c>
      <c r="AI87" s="81">
        <f t="shared" si="51"/>
        <v>0</v>
      </c>
      <c r="AJ87" s="82">
        <f t="shared" si="65"/>
        <v>0</v>
      </c>
      <c r="AK87" s="118">
        <f t="shared" si="57"/>
        <v>0</v>
      </c>
      <c r="AL87" s="118">
        <f t="shared" si="57"/>
        <v>0</v>
      </c>
      <c r="AM87" s="120">
        <f>AK87*InputData!Y87</f>
        <v>0</v>
      </c>
      <c r="AN87" s="123">
        <f>AJ87*LifeTable!G87*InputData!Z87*EXP(-InputData!$BT$5*(B87-InputData!$B$1))</f>
        <v>0</v>
      </c>
      <c r="AO87" s="1026">
        <f>C87*(1-Q87)*LifeTable!G87</f>
        <v>0</v>
      </c>
      <c r="AP87" s="1027">
        <f>R87*LifeTable!G87</f>
        <v>0</v>
      </c>
      <c r="AQ87" s="1026">
        <f>T87*(1-AH87)*LifeTable!P87</f>
        <v>0</v>
      </c>
      <c r="AR87" s="708">
        <f>AI87*LifeTable!P87</f>
        <v>0</v>
      </c>
      <c r="AS87" s="1028">
        <f>(AQ87-AO87)*EXP(-InputData!$BT$6*(B87-InputData!$B$1))</f>
        <v>0</v>
      </c>
      <c r="AT87" s="58">
        <f>(AR87-AP87)*EXP(-InputData!$BT$6*(B87-InputData!$B$1))</f>
        <v>0</v>
      </c>
      <c r="AU87">
        <v>82</v>
      </c>
    </row>
    <row r="88" spans="1:47">
      <c r="A88" t="s">
        <v>13</v>
      </c>
      <c r="B88">
        <f t="shared" si="58"/>
        <v>180</v>
      </c>
      <c r="C88" s="80">
        <f>InputData!W88*InputData!CB88</f>
        <v>0</v>
      </c>
      <c r="D88" s="81">
        <v>0</v>
      </c>
      <c r="E88" s="13">
        <f>InputData!X88*InputData!CG88</f>
        <v>0</v>
      </c>
      <c r="F88" s="90">
        <v>0</v>
      </c>
      <c r="G88" s="82">
        <f t="shared" si="35"/>
        <v>0</v>
      </c>
      <c r="H88" s="81">
        <f t="shared" si="52"/>
        <v>0</v>
      </c>
      <c r="I88" s="81">
        <f t="shared" si="36"/>
        <v>1</v>
      </c>
      <c r="J88" s="81">
        <f t="shared" si="37"/>
        <v>1</v>
      </c>
      <c r="K88" s="82">
        <f t="shared" si="59"/>
        <v>0</v>
      </c>
      <c r="L88" s="11">
        <f t="shared" si="60"/>
        <v>0</v>
      </c>
      <c r="M88" s="81">
        <f t="shared" si="61"/>
        <v>0</v>
      </c>
      <c r="N88" s="11">
        <f t="shared" si="38"/>
        <v>0</v>
      </c>
      <c r="O88" s="11">
        <f t="shared" si="39"/>
        <v>0</v>
      </c>
      <c r="P88" s="11">
        <f t="shared" si="53"/>
        <v>0</v>
      </c>
      <c r="Q88" s="81">
        <f t="shared" si="40"/>
        <v>0</v>
      </c>
      <c r="R88" s="90">
        <f t="shared" si="41"/>
        <v>0</v>
      </c>
      <c r="S88" s="499">
        <f>(Exposure!BK89-1)*InputData!CH88+1</f>
        <v>1</v>
      </c>
      <c r="T88" s="89">
        <f t="shared" si="54"/>
        <v>0</v>
      </c>
      <c r="U88" s="10">
        <f t="shared" si="42"/>
        <v>0</v>
      </c>
      <c r="V88" s="10">
        <f t="shared" si="43"/>
        <v>0</v>
      </c>
      <c r="W88" s="91">
        <f t="shared" si="44"/>
        <v>0</v>
      </c>
      <c r="X88" s="81">
        <f t="shared" si="45"/>
        <v>0</v>
      </c>
      <c r="Y88" s="81">
        <f t="shared" si="55"/>
        <v>0</v>
      </c>
      <c r="Z88" s="81">
        <f t="shared" si="46"/>
        <v>1</v>
      </c>
      <c r="AA88" s="81">
        <f t="shared" si="47"/>
        <v>1</v>
      </c>
      <c r="AB88" s="82">
        <f t="shared" si="62"/>
        <v>0</v>
      </c>
      <c r="AC88" s="11">
        <f t="shared" si="63"/>
        <v>0</v>
      </c>
      <c r="AD88" s="81">
        <f t="shared" si="64"/>
        <v>0</v>
      </c>
      <c r="AE88" s="11">
        <f t="shared" si="48"/>
        <v>0</v>
      </c>
      <c r="AF88" s="11">
        <f t="shared" si="49"/>
        <v>0</v>
      </c>
      <c r="AG88" s="11">
        <f t="shared" si="56"/>
        <v>0</v>
      </c>
      <c r="AH88" s="81">
        <f t="shared" si="50"/>
        <v>0</v>
      </c>
      <c r="AI88" s="81">
        <f t="shared" si="51"/>
        <v>0</v>
      </c>
      <c r="AJ88" s="82">
        <f t="shared" si="65"/>
        <v>0</v>
      </c>
      <c r="AK88" s="118">
        <f t="shared" si="57"/>
        <v>0</v>
      </c>
      <c r="AL88" s="118">
        <f t="shared" si="57"/>
        <v>0</v>
      </c>
      <c r="AM88" s="120">
        <f>AK88*InputData!Y88</f>
        <v>0</v>
      </c>
      <c r="AN88" s="123">
        <f>AJ88*LifeTable!G88*InputData!Z88*EXP(-InputData!$BT$5*(B88-InputData!$B$1))</f>
        <v>0</v>
      </c>
      <c r="AO88" s="1026">
        <f>C88*(1-Q88)*LifeTable!G88</f>
        <v>0</v>
      </c>
      <c r="AP88" s="1027">
        <f>R88*LifeTable!G88</f>
        <v>0</v>
      </c>
      <c r="AQ88" s="1026">
        <f>T88*(1-AH88)*LifeTable!P88</f>
        <v>0</v>
      </c>
      <c r="AR88" s="708">
        <f>AI88*LifeTable!P88</f>
        <v>0</v>
      </c>
      <c r="AS88" s="1028">
        <f>(AQ88-AO88)*EXP(-InputData!$BT$6*(B88-InputData!$B$1))</f>
        <v>0</v>
      </c>
      <c r="AT88" s="58">
        <f>(AR88-AP88)*EXP(-InputData!$BT$6*(B88-InputData!$B$1))</f>
        <v>0</v>
      </c>
      <c r="AU88">
        <v>83</v>
      </c>
    </row>
    <row r="89" spans="1:47">
      <c r="A89" t="s">
        <v>13</v>
      </c>
      <c r="B89">
        <f t="shared" si="58"/>
        <v>181</v>
      </c>
      <c r="C89" s="80">
        <f>InputData!W89*InputData!CB89</f>
        <v>0</v>
      </c>
      <c r="D89" s="81">
        <v>0</v>
      </c>
      <c r="E89" s="13">
        <f>InputData!X89*InputData!CG89</f>
        <v>0</v>
      </c>
      <c r="F89" s="90">
        <v>0</v>
      </c>
      <c r="G89" s="82">
        <f t="shared" si="35"/>
        <v>0</v>
      </c>
      <c r="H89" s="81">
        <f t="shared" si="52"/>
        <v>0</v>
      </c>
      <c r="I89" s="81">
        <f t="shared" si="36"/>
        <v>1</v>
      </c>
      <c r="J89" s="81">
        <f t="shared" si="37"/>
        <v>1</v>
      </c>
      <c r="K89" s="82">
        <f t="shared" si="59"/>
        <v>0</v>
      </c>
      <c r="L89" s="11">
        <f t="shared" si="60"/>
        <v>0</v>
      </c>
      <c r="M89" s="81">
        <f t="shared" si="61"/>
        <v>0</v>
      </c>
      <c r="N89" s="11">
        <f t="shared" si="38"/>
        <v>0</v>
      </c>
      <c r="O89" s="11">
        <f t="shared" si="39"/>
        <v>0</v>
      </c>
      <c r="P89" s="11">
        <f t="shared" si="53"/>
        <v>0</v>
      </c>
      <c r="Q89" s="81">
        <f t="shared" si="40"/>
        <v>0</v>
      </c>
      <c r="R89" s="90">
        <f t="shared" si="41"/>
        <v>0</v>
      </c>
      <c r="S89" s="499">
        <f>(Exposure!BK90-1)*InputData!CH89+1</f>
        <v>1</v>
      </c>
      <c r="T89" s="89">
        <f t="shared" si="54"/>
        <v>0</v>
      </c>
      <c r="U89" s="10">
        <f t="shared" si="42"/>
        <v>0</v>
      </c>
      <c r="V89" s="10">
        <f t="shared" si="43"/>
        <v>0</v>
      </c>
      <c r="W89" s="91">
        <f t="shared" si="44"/>
        <v>0</v>
      </c>
      <c r="X89" s="81">
        <f t="shared" si="45"/>
        <v>0</v>
      </c>
      <c r="Y89" s="81">
        <f t="shared" si="55"/>
        <v>0</v>
      </c>
      <c r="Z89" s="81">
        <f t="shared" si="46"/>
        <v>1</v>
      </c>
      <c r="AA89" s="81">
        <f t="shared" si="47"/>
        <v>1</v>
      </c>
      <c r="AB89" s="82">
        <f t="shared" si="62"/>
        <v>0</v>
      </c>
      <c r="AC89" s="11">
        <f t="shared" si="63"/>
        <v>0</v>
      </c>
      <c r="AD89" s="81">
        <f t="shared" si="64"/>
        <v>0</v>
      </c>
      <c r="AE89" s="11">
        <f t="shared" si="48"/>
        <v>0</v>
      </c>
      <c r="AF89" s="11">
        <f t="shared" si="49"/>
        <v>0</v>
      </c>
      <c r="AG89" s="11">
        <f t="shared" si="56"/>
        <v>0</v>
      </c>
      <c r="AH89" s="81">
        <f t="shared" si="50"/>
        <v>0</v>
      </c>
      <c r="AI89" s="81">
        <f t="shared" si="51"/>
        <v>0</v>
      </c>
      <c r="AJ89" s="82">
        <f t="shared" si="65"/>
        <v>0</v>
      </c>
      <c r="AK89" s="118">
        <f t="shared" si="57"/>
        <v>0</v>
      </c>
      <c r="AL89" s="118">
        <f t="shared" si="57"/>
        <v>0</v>
      </c>
      <c r="AM89" s="120">
        <f>AK89*InputData!Y89</f>
        <v>0</v>
      </c>
      <c r="AN89" s="123">
        <f>AJ89*LifeTable!G89*InputData!Z89*EXP(-InputData!$BT$5*(B89-InputData!$B$1))</f>
        <v>0</v>
      </c>
      <c r="AO89" s="1026">
        <f>C89*(1-Q89)*LifeTable!G89</f>
        <v>0</v>
      </c>
      <c r="AP89" s="1027">
        <f>R89*LifeTable!G89</f>
        <v>0</v>
      </c>
      <c r="AQ89" s="1026">
        <f>T89*(1-AH89)*LifeTable!P89</f>
        <v>0</v>
      </c>
      <c r="AR89" s="708">
        <f>AI89*LifeTable!P89</f>
        <v>0</v>
      </c>
      <c r="AS89" s="1028">
        <f>(AQ89-AO89)*EXP(-InputData!$BT$6*(B89-InputData!$B$1))</f>
        <v>0</v>
      </c>
      <c r="AT89" s="58">
        <f>(AR89-AP89)*EXP(-InputData!$BT$6*(B89-InputData!$B$1))</f>
        <v>0</v>
      </c>
      <c r="AU89">
        <v>84</v>
      </c>
    </row>
    <row r="90" spans="1:47">
      <c r="A90" t="s">
        <v>13</v>
      </c>
      <c r="B90">
        <f t="shared" si="58"/>
        <v>182</v>
      </c>
      <c r="C90" s="80">
        <f>InputData!W90*InputData!CB90</f>
        <v>0</v>
      </c>
      <c r="D90" s="81">
        <v>0</v>
      </c>
      <c r="E90" s="13">
        <f>InputData!X90*InputData!CG90</f>
        <v>0</v>
      </c>
      <c r="F90" s="90">
        <v>0</v>
      </c>
      <c r="G90" s="82">
        <f t="shared" si="35"/>
        <v>0</v>
      </c>
      <c r="H90" s="81">
        <f t="shared" si="52"/>
        <v>0</v>
      </c>
      <c r="I90" s="81">
        <f t="shared" si="36"/>
        <v>1</v>
      </c>
      <c r="J90" s="81">
        <f t="shared" si="37"/>
        <v>1</v>
      </c>
      <c r="K90" s="82">
        <f t="shared" si="59"/>
        <v>0</v>
      </c>
      <c r="L90" s="11">
        <f t="shared" si="60"/>
        <v>0</v>
      </c>
      <c r="M90" s="81">
        <f t="shared" si="61"/>
        <v>0</v>
      </c>
      <c r="N90" s="11">
        <f t="shared" si="38"/>
        <v>0</v>
      </c>
      <c r="O90" s="11">
        <f t="shared" si="39"/>
        <v>0</v>
      </c>
      <c r="P90" s="11">
        <f t="shared" si="53"/>
        <v>0</v>
      </c>
      <c r="Q90" s="81">
        <f t="shared" si="40"/>
        <v>0</v>
      </c>
      <c r="R90" s="90">
        <f t="shared" si="41"/>
        <v>0</v>
      </c>
      <c r="S90" s="499">
        <f>(Exposure!BK91-1)*InputData!CH90+1</f>
        <v>1</v>
      </c>
      <c r="T90" s="89">
        <f t="shared" si="54"/>
        <v>0</v>
      </c>
      <c r="U90" s="10">
        <f t="shared" si="42"/>
        <v>0</v>
      </c>
      <c r="V90" s="10">
        <f t="shared" si="43"/>
        <v>0</v>
      </c>
      <c r="W90" s="91">
        <f t="shared" si="44"/>
        <v>0</v>
      </c>
      <c r="X90" s="81">
        <f t="shared" si="45"/>
        <v>0</v>
      </c>
      <c r="Y90" s="81">
        <f t="shared" si="55"/>
        <v>0</v>
      </c>
      <c r="Z90" s="81">
        <f t="shared" si="46"/>
        <v>1</v>
      </c>
      <c r="AA90" s="81">
        <f t="shared" si="47"/>
        <v>1</v>
      </c>
      <c r="AB90" s="82">
        <f t="shared" si="62"/>
        <v>0</v>
      </c>
      <c r="AC90" s="11">
        <f t="shared" si="63"/>
        <v>0</v>
      </c>
      <c r="AD90" s="81">
        <f t="shared" si="64"/>
        <v>0</v>
      </c>
      <c r="AE90" s="11">
        <f t="shared" si="48"/>
        <v>0</v>
      </c>
      <c r="AF90" s="11">
        <f t="shared" si="49"/>
        <v>0</v>
      </c>
      <c r="AG90" s="11">
        <f t="shared" si="56"/>
        <v>0</v>
      </c>
      <c r="AH90" s="81">
        <f t="shared" si="50"/>
        <v>0</v>
      </c>
      <c r="AI90" s="81">
        <f t="shared" si="51"/>
        <v>0</v>
      </c>
      <c r="AJ90" s="82">
        <f t="shared" si="65"/>
        <v>0</v>
      </c>
      <c r="AK90" s="118">
        <f t="shared" si="57"/>
        <v>0</v>
      </c>
      <c r="AL90" s="118">
        <f t="shared" si="57"/>
        <v>0</v>
      </c>
      <c r="AM90" s="120">
        <f>AK90*InputData!Y90</f>
        <v>0</v>
      </c>
      <c r="AN90" s="123">
        <f>AJ90*LifeTable!G90*InputData!Z90*EXP(-InputData!$BT$5*(B90-InputData!$B$1))</f>
        <v>0</v>
      </c>
      <c r="AO90" s="1026">
        <f>C90*(1-Q90)*LifeTable!G90</f>
        <v>0</v>
      </c>
      <c r="AP90" s="1027">
        <f>R90*LifeTable!G90</f>
        <v>0</v>
      </c>
      <c r="AQ90" s="1026">
        <f>T90*(1-AH90)*LifeTable!P90</f>
        <v>0</v>
      </c>
      <c r="AR90" s="708">
        <f>AI90*LifeTable!P90</f>
        <v>0</v>
      </c>
      <c r="AS90" s="1028">
        <f>(AQ90-AO90)*EXP(-InputData!$BT$6*(B90-InputData!$B$1))</f>
        <v>0</v>
      </c>
      <c r="AT90" s="58">
        <f>(AR90-AP90)*EXP(-InputData!$BT$6*(B90-InputData!$B$1))</f>
        <v>0</v>
      </c>
      <c r="AU90">
        <v>85</v>
      </c>
    </row>
    <row r="91" spans="1:47">
      <c r="A91" t="s">
        <v>13</v>
      </c>
      <c r="B91">
        <f t="shared" si="58"/>
        <v>183</v>
      </c>
      <c r="C91" s="80">
        <f>InputData!W91*InputData!CB91</f>
        <v>0</v>
      </c>
      <c r="D91" s="81">
        <v>0</v>
      </c>
      <c r="E91" s="13">
        <f>InputData!X91*InputData!CG91</f>
        <v>0</v>
      </c>
      <c r="F91" s="90">
        <v>0</v>
      </c>
      <c r="G91" s="82">
        <f t="shared" si="35"/>
        <v>0</v>
      </c>
      <c r="H91" s="81">
        <f t="shared" si="52"/>
        <v>0</v>
      </c>
      <c r="I91" s="81">
        <f t="shared" si="36"/>
        <v>1</v>
      </c>
      <c r="J91" s="81">
        <f t="shared" si="37"/>
        <v>1</v>
      </c>
      <c r="K91" s="82">
        <f t="shared" si="59"/>
        <v>0</v>
      </c>
      <c r="L91" s="11">
        <f t="shared" si="60"/>
        <v>0</v>
      </c>
      <c r="M91" s="81">
        <f t="shared" si="61"/>
        <v>0</v>
      </c>
      <c r="N91" s="11">
        <f t="shared" si="38"/>
        <v>0</v>
      </c>
      <c r="O91" s="11">
        <f t="shared" si="39"/>
        <v>0</v>
      </c>
      <c r="P91" s="11">
        <f t="shared" si="53"/>
        <v>0</v>
      </c>
      <c r="Q91" s="81">
        <f t="shared" si="40"/>
        <v>0</v>
      </c>
      <c r="R91" s="90">
        <f t="shared" si="41"/>
        <v>0</v>
      </c>
      <c r="S91" s="499">
        <f>(Exposure!BK92-1)*InputData!CH91+1</f>
        <v>1</v>
      </c>
      <c r="T91" s="89">
        <f t="shared" si="54"/>
        <v>0</v>
      </c>
      <c r="U91" s="10">
        <f t="shared" si="42"/>
        <v>0</v>
      </c>
      <c r="V91" s="10">
        <f t="shared" si="43"/>
        <v>0</v>
      </c>
      <c r="W91" s="91">
        <f t="shared" si="44"/>
        <v>0</v>
      </c>
      <c r="X91" s="81">
        <f t="shared" si="45"/>
        <v>0</v>
      </c>
      <c r="Y91" s="81">
        <f t="shared" si="55"/>
        <v>0</v>
      </c>
      <c r="Z91" s="81">
        <f t="shared" si="46"/>
        <v>1</v>
      </c>
      <c r="AA91" s="81">
        <f t="shared" si="47"/>
        <v>1</v>
      </c>
      <c r="AB91" s="82">
        <f t="shared" si="62"/>
        <v>0</v>
      </c>
      <c r="AC91" s="11">
        <f t="shared" si="63"/>
        <v>0</v>
      </c>
      <c r="AD91" s="81">
        <f t="shared" si="64"/>
        <v>0</v>
      </c>
      <c r="AE91" s="11">
        <f t="shared" si="48"/>
        <v>0</v>
      </c>
      <c r="AF91" s="11">
        <f t="shared" si="49"/>
        <v>0</v>
      </c>
      <c r="AG91" s="11">
        <f t="shared" si="56"/>
        <v>0</v>
      </c>
      <c r="AH91" s="81">
        <f t="shared" si="50"/>
        <v>0</v>
      </c>
      <c r="AI91" s="81">
        <f t="shared" si="51"/>
        <v>0</v>
      </c>
      <c r="AJ91" s="82">
        <f t="shared" si="65"/>
        <v>0</v>
      </c>
      <c r="AK91" s="118">
        <f t="shared" si="57"/>
        <v>0</v>
      </c>
      <c r="AL91" s="118">
        <f t="shared" si="57"/>
        <v>0</v>
      </c>
      <c r="AM91" s="120">
        <f>AK91*InputData!Y91</f>
        <v>0</v>
      </c>
      <c r="AN91" s="123">
        <f>AJ91*LifeTable!G91*InputData!Z91*EXP(-InputData!$BT$5*(B91-InputData!$B$1))</f>
        <v>0</v>
      </c>
      <c r="AO91" s="1026">
        <f>C91*(1-Q91)*LifeTable!G91</f>
        <v>0</v>
      </c>
      <c r="AP91" s="1027">
        <f>R91*LifeTable!G91</f>
        <v>0</v>
      </c>
      <c r="AQ91" s="1026">
        <f>T91*(1-AH91)*LifeTable!P91</f>
        <v>0</v>
      </c>
      <c r="AR91" s="708">
        <f>AI91*LifeTable!P91</f>
        <v>0</v>
      </c>
      <c r="AS91" s="1028">
        <f>(AQ91-AO91)*EXP(-InputData!$BT$6*(B91-InputData!$B$1))</f>
        <v>0</v>
      </c>
      <c r="AT91" s="58">
        <f>(AR91-AP91)*EXP(-InputData!$BT$6*(B91-InputData!$B$1))</f>
        <v>0</v>
      </c>
      <c r="AU91">
        <v>86</v>
      </c>
    </row>
    <row r="92" spans="1:47">
      <c r="A92" t="s">
        <v>13</v>
      </c>
      <c r="B92">
        <f t="shared" si="58"/>
        <v>184</v>
      </c>
      <c r="C92" s="80">
        <f>InputData!W92*InputData!CB92</f>
        <v>0</v>
      </c>
      <c r="D92" s="81">
        <v>0</v>
      </c>
      <c r="E92" s="13">
        <f>InputData!X92*InputData!CG92</f>
        <v>0</v>
      </c>
      <c r="F92" s="90">
        <v>0</v>
      </c>
      <c r="G92" s="82">
        <f t="shared" si="35"/>
        <v>0</v>
      </c>
      <c r="H92" s="81">
        <f t="shared" si="52"/>
        <v>0</v>
      </c>
      <c r="I92" s="81">
        <f t="shared" si="36"/>
        <v>1</v>
      </c>
      <c r="J92" s="81">
        <f t="shared" si="37"/>
        <v>1</v>
      </c>
      <c r="K92" s="82">
        <f t="shared" si="59"/>
        <v>0</v>
      </c>
      <c r="L92" s="11">
        <f t="shared" si="60"/>
        <v>0</v>
      </c>
      <c r="M92" s="81">
        <f t="shared" si="61"/>
        <v>0</v>
      </c>
      <c r="N92" s="11">
        <f t="shared" si="38"/>
        <v>0</v>
      </c>
      <c r="O92" s="11">
        <f t="shared" si="39"/>
        <v>0</v>
      </c>
      <c r="P92" s="11">
        <f t="shared" si="53"/>
        <v>0</v>
      </c>
      <c r="Q92" s="81">
        <f t="shared" si="40"/>
        <v>0</v>
      </c>
      <c r="R92" s="90">
        <f t="shared" si="41"/>
        <v>0</v>
      </c>
      <c r="S92" s="499">
        <f>(Exposure!BK93-1)*InputData!CH92+1</f>
        <v>1</v>
      </c>
      <c r="T92" s="89">
        <f t="shared" si="54"/>
        <v>0</v>
      </c>
      <c r="U92" s="10">
        <f t="shared" si="42"/>
        <v>0</v>
      </c>
      <c r="V92" s="10">
        <f t="shared" si="43"/>
        <v>0</v>
      </c>
      <c r="W92" s="91">
        <f t="shared" si="44"/>
        <v>0</v>
      </c>
      <c r="X92" s="81">
        <f t="shared" si="45"/>
        <v>0</v>
      </c>
      <c r="Y92" s="81">
        <f t="shared" si="55"/>
        <v>0</v>
      </c>
      <c r="Z92" s="81">
        <f t="shared" si="46"/>
        <v>1</v>
      </c>
      <c r="AA92" s="81">
        <f t="shared" si="47"/>
        <v>1</v>
      </c>
      <c r="AB92" s="82">
        <f t="shared" si="62"/>
        <v>0</v>
      </c>
      <c r="AC92" s="11">
        <f t="shared" si="63"/>
        <v>0</v>
      </c>
      <c r="AD92" s="81">
        <f t="shared" si="64"/>
        <v>0</v>
      </c>
      <c r="AE92" s="11">
        <f t="shared" si="48"/>
        <v>0</v>
      </c>
      <c r="AF92" s="11">
        <f t="shared" si="49"/>
        <v>0</v>
      </c>
      <c r="AG92" s="11">
        <f t="shared" si="56"/>
        <v>0</v>
      </c>
      <c r="AH92" s="81">
        <f t="shared" si="50"/>
        <v>0</v>
      </c>
      <c r="AI92" s="81">
        <f t="shared" si="51"/>
        <v>0</v>
      </c>
      <c r="AJ92" s="82">
        <f t="shared" si="65"/>
        <v>0</v>
      </c>
      <c r="AK92" s="118">
        <f t="shared" si="57"/>
        <v>0</v>
      </c>
      <c r="AL92" s="118">
        <f t="shared" si="57"/>
        <v>0</v>
      </c>
      <c r="AM92" s="120">
        <f>AK92*InputData!Y92</f>
        <v>0</v>
      </c>
      <c r="AN92" s="123">
        <f>AJ92*LifeTable!G92*InputData!Z92*EXP(-InputData!$BT$5*(B92-InputData!$B$1))</f>
        <v>0</v>
      </c>
      <c r="AO92" s="1026">
        <f>C92*(1-Q92)*LifeTable!G92</f>
        <v>0</v>
      </c>
      <c r="AP92" s="1027">
        <f>R92*LifeTable!G92</f>
        <v>0</v>
      </c>
      <c r="AQ92" s="1026">
        <f>T92*(1-AH92)*LifeTable!P92</f>
        <v>0</v>
      </c>
      <c r="AR92" s="708">
        <f>AI92*LifeTable!P92</f>
        <v>0</v>
      </c>
      <c r="AS92" s="1028">
        <f>(AQ92-AO92)*EXP(-InputData!$BT$6*(B92-InputData!$B$1))</f>
        <v>0</v>
      </c>
      <c r="AT92" s="58">
        <f>(AR92-AP92)*EXP(-InputData!$BT$6*(B92-InputData!$B$1))</f>
        <v>0</v>
      </c>
      <c r="AU92">
        <v>87</v>
      </c>
    </row>
    <row r="93" spans="1:47">
      <c r="A93" t="s">
        <v>13</v>
      </c>
      <c r="B93">
        <f t="shared" si="58"/>
        <v>185</v>
      </c>
      <c r="C93" s="80">
        <f>InputData!W93*InputData!CB93</f>
        <v>0</v>
      </c>
      <c r="D93" s="81">
        <v>0</v>
      </c>
      <c r="E93" s="13">
        <f>InputData!X93*InputData!CG93</f>
        <v>0</v>
      </c>
      <c r="F93" s="90">
        <v>0</v>
      </c>
      <c r="G93" s="82">
        <f t="shared" si="35"/>
        <v>0</v>
      </c>
      <c r="H93" s="81">
        <f t="shared" si="52"/>
        <v>0</v>
      </c>
      <c r="I93" s="81">
        <f t="shared" si="36"/>
        <v>1</v>
      </c>
      <c r="J93" s="81">
        <f t="shared" si="37"/>
        <v>1</v>
      </c>
      <c r="K93" s="82">
        <f t="shared" si="59"/>
        <v>0</v>
      </c>
      <c r="L93" s="11">
        <f t="shared" si="60"/>
        <v>0</v>
      </c>
      <c r="M93" s="81">
        <f t="shared" si="61"/>
        <v>0</v>
      </c>
      <c r="N93" s="11">
        <f t="shared" si="38"/>
        <v>0</v>
      </c>
      <c r="O93" s="11">
        <f t="shared" si="39"/>
        <v>0</v>
      </c>
      <c r="P93" s="11">
        <f t="shared" si="53"/>
        <v>0</v>
      </c>
      <c r="Q93" s="81">
        <f t="shared" si="40"/>
        <v>0</v>
      </c>
      <c r="R93" s="90">
        <f t="shared" si="41"/>
        <v>0</v>
      </c>
      <c r="S93" s="499">
        <f>(Exposure!BK94-1)*InputData!CH93+1</f>
        <v>1</v>
      </c>
      <c r="T93" s="89">
        <f t="shared" si="54"/>
        <v>0</v>
      </c>
      <c r="U93" s="10">
        <f t="shared" si="42"/>
        <v>0</v>
      </c>
      <c r="V93" s="10">
        <f t="shared" si="43"/>
        <v>0</v>
      </c>
      <c r="W93" s="91">
        <f t="shared" si="44"/>
        <v>0</v>
      </c>
      <c r="X93" s="81">
        <f t="shared" si="45"/>
        <v>0</v>
      </c>
      <c r="Y93" s="81">
        <f t="shared" si="55"/>
        <v>0</v>
      </c>
      <c r="Z93" s="81">
        <f t="shared" si="46"/>
        <v>1</v>
      </c>
      <c r="AA93" s="81">
        <f t="shared" si="47"/>
        <v>1</v>
      </c>
      <c r="AB93" s="82">
        <f t="shared" si="62"/>
        <v>0</v>
      </c>
      <c r="AC93" s="11">
        <f t="shared" si="63"/>
        <v>0</v>
      </c>
      <c r="AD93" s="81">
        <f t="shared" si="64"/>
        <v>0</v>
      </c>
      <c r="AE93" s="11">
        <f t="shared" si="48"/>
        <v>0</v>
      </c>
      <c r="AF93" s="11">
        <f t="shared" si="49"/>
        <v>0</v>
      </c>
      <c r="AG93" s="11">
        <f t="shared" si="56"/>
        <v>0</v>
      </c>
      <c r="AH93" s="81">
        <f t="shared" si="50"/>
        <v>0</v>
      </c>
      <c r="AI93" s="81">
        <f t="shared" si="51"/>
        <v>0</v>
      </c>
      <c r="AJ93" s="82">
        <f t="shared" si="65"/>
        <v>0</v>
      </c>
      <c r="AK93" s="118">
        <f t="shared" si="57"/>
        <v>0</v>
      </c>
      <c r="AL93" s="118">
        <f t="shared" si="57"/>
        <v>0</v>
      </c>
      <c r="AM93" s="120">
        <f>AK93*InputData!Y93</f>
        <v>0</v>
      </c>
      <c r="AN93" s="123">
        <f>AJ93*LifeTable!G93*InputData!Z93*EXP(-InputData!$BT$5*(B93-InputData!$B$1))</f>
        <v>0</v>
      </c>
      <c r="AO93" s="1026">
        <f>C93*(1-Q93)*LifeTable!G93</f>
        <v>0</v>
      </c>
      <c r="AP93" s="1027">
        <f>R93*LifeTable!G93</f>
        <v>0</v>
      </c>
      <c r="AQ93" s="1026">
        <f>T93*(1-AH93)*LifeTable!P93</f>
        <v>0</v>
      </c>
      <c r="AR93" s="708">
        <f>AI93*LifeTable!P93</f>
        <v>0</v>
      </c>
      <c r="AS93" s="1028">
        <f>(AQ93-AO93)*EXP(-InputData!$BT$6*(B93-InputData!$B$1))</f>
        <v>0</v>
      </c>
      <c r="AT93" s="58">
        <f>(AR93-AP93)*EXP(-InputData!$BT$6*(B93-InputData!$B$1))</f>
        <v>0</v>
      </c>
      <c r="AU93">
        <v>88</v>
      </c>
    </row>
    <row r="94" spans="1:47">
      <c r="A94" t="s">
        <v>13</v>
      </c>
      <c r="B94">
        <f t="shared" si="58"/>
        <v>186</v>
      </c>
      <c r="C94" s="80">
        <f>InputData!W94*InputData!CB94</f>
        <v>0</v>
      </c>
      <c r="D94" s="81">
        <v>0</v>
      </c>
      <c r="E94" s="13">
        <f>InputData!X94*InputData!CG94</f>
        <v>0</v>
      </c>
      <c r="F94" s="90">
        <v>0</v>
      </c>
      <c r="G94" s="82">
        <f t="shared" si="35"/>
        <v>0</v>
      </c>
      <c r="H94" s="81">
        <f t="shared" si="52"/>
        <v>0</v>
      </c>
      <c r="I94" s="81">
        <f t="shared" si="36"/>
        <v>1</v>
      </c>
      <c r="J94" s="81">
        <f t="shared" si="37"/>
        <v>1</v>
      </c>
      <c r="K94" s="82">
        <f t="shared" si="59"/>
        <v>0</v>
      </c>
      <c r="L94" s="11">
        <f t="shared" si="60"/>
        <v>0</v>
      </c>
      <c r="M94" s="81">
        <f t="shared" si="61"/>
        <v>0</v>
      </c>
      <c r="N94" s="11">
        <f t="shared" si="38"/>
        <v>0</v>
      </c>
      <c r="O94" s="11">
        <f t="shared" si="39"/>
        <v>0</v>
      </c>
      <c r="P94" s="11">
        <f t="shared" si="53"/>
        <v>0</v>
      </c>
      <c r="Q94" s="81">
        <f t="shared" si="40"/>
        <v>0</v>
      </c>
      <c r="R94" s="90">
        <f t="shared" si="41"/>
        <v>0</v>
      </c>
      <c r="S94" s="499">
        <f>(Exposure!BK95-1)*InputData!CH94+1</f>
        <v>1</v>
      </c>
      <c r="T94" s="89">
        <f t="shared" si="54"/>
        <v>0</v>
      </c>
      <c r="U94" s="10">
        <f t="shared" si="42"/>
        <v>0</v>
      </c>
      <c r="V94" s="10">
        <f t="shared" si="43"/>
        <v>0</v>
      </c>
      <c r="W94" s="91">
        <f t="shared" si="44"/>
        <v>0</v>
      </c>
      <c r="X94" s="81">
        <f t="shared" si="45"/>
        <v>0</v>
      </c>
      <c r="Y94" s="81">
        <f t="shared" si="55"/>
        <v>0</v>
      </c>
      <c r="Z94" s="81">
        <f t="shared" si="46"/>
        <v>1</v>
      </c>
      <c r="AA94" s="81">
        <f t="shared" si="47"/>
        <v>1</v>
      </c>
      <c r="AB94" s="82">
        <f t="shared" si="62"/>
        <v>0</v>
      </c>
      <c r="AC94" s="11">
        <f t="shared" si="63"/>
        <v>0</v>
      </c>
      <c r="AD94" s="81">
        <f t="shared" si="64"/>
        <v>0</v>
      </c>
      <c r="AE94" s="11">
        <f t="shared" si="48"/>
        <v>0</v>
      </c>
      <c r="AF94" s="11">
        <f t="shared" si="49"/>
        <v>0</v>
      </c>
      <c r="AG94" s="11">
        <f t="shared" si="56"/>
        <v>0</v>
      </c>
      <c r="AH94" s="81">
        <f t="shared" si="50"/>
        <v>0</v>
      </c>
      <c r="AI94" s="81">
        <f t="shared" si="51"/>
        <v>0</v>
      </c>
      <c r="AJ94" s="82">
        <f t="shared" si="65"/>
        <v>0</v>
      </c>
      <c r="AK94" s="118">
        <f t="shared" si="57"/>
        <v>0</v>
      </c>
      <c r="AL94" s="118">
        <f t="shared" si="57"/>
        <v>0</v>
      </c>
      <c r="AM94" s="120">
        <f>AK94*InputData!Y94</f>
        <v>0</v>
      </c>
      <c r="AN94" s="123">
        <f>AJ94*LifeTable!G94*InputData!Z94*EXP(-InputData!$BT$5*(B94-InputData!$B$1))</f>
        <v>0</v>
      </c>
      <c r="AO94" s="1026">
        <f>C94*(1-Q94)*LifeTable!G94</f>
        <v>0</v>
      </c>
      <c r="AP94" s="1027">
        <f>R94*LifeTable!G94</f>
        <v>0</v>
      </c>
      <c r="AQ94" s="1026">
        <f>T94*(1-AH94)*LifeTable!P94</f>
        <v>0</v>
      </c>
      <c r="AR94" s="708">
        <f>AI94*LifeTable!P94</f>
        <v>0</v>
      </c>
      <c r="AS94" s="1028">
        <f>(AQ94-AO94)*EXP(-InputData!$BT$6*(B94-InputData!$B$1))</f>
        <v>0</v>
      </c>
      <c r="AT94" s="58">
        <f>(AR94-AP94)*EXP(-InputData!$BT$6*(B94-InputData!$B$1))</f>
        <v>0</v>
      </c>
      <c r="AU94">
        <v>89</v>
      </c>
    </row>
    <row r="95" spans="1:47">
      <c r="A95" t="s">
        <v>13</v>
      </c>
      <c r="B95">
        <f t="shared" si="58"/>
        <v>187</v>
      </c>
      <c r="C95" s="80">
        <f>InputData!W95*InputData!CB95</f>
        <v>0</v>
      </c>
      <c r="D95" s="81">
        <v>0</v>
      </c>
      <c r="E95" s="13">
        <f>InputData!X95*InputData!CG95</f>
        <v>0</v>
      </c>
      <c r="F95" s="90">
        <v>0</v>
      </c>
      <c r="G95" s="82">
        <f t="shared" si="35"/>
        <v>0</v>
      </c>
      <c r="H95" s="81">
        <f t="shared" si="52"/>
        <v>0</v>
      </c>
      <c r="I95" s="81">
        <f t="shared" si="36"/>
        <v>1</v>
      </c>
      <c r="J95" s="81">
        <f t="shared" si="37"/>
        <v>1</v>
      </c>
      <c r="K95" s="82">
        <f t="shared" si="59"/>
        <v>0</v>
      </c>
      <c r="L95" s="11">
        <f t="shared" si="60"/>
        <v>0</v>
      </c>
      <c r="M95" s="81">
        <f t="shared" si="61"/>
        <v>0</v>
      </c>
      <c r="N95" s="11">
        <f t="shared" si="38"/>
        <v>0</v>
      </c>
      <c r="O95" s="11">
        <f t="shared" si="39"/>
        <v>0</v>
      </c>
      <c r="P95" s="11">
        <f t="shared" si="53"/>
        <v>0</v>
      </c>
      <c r="Q95" s="81">
        <f t="shared" si="40"/>
        <v>0</v>
      </c>
      <c r="R95" s="90">
        <f t="shared" si="41"/>
        <v>0</v>
      </c>
      <c r="S95" s="499">
        <f>(Exposure!BK96-1)*InputData!CH95+1</f>
        <v>1</v>
      </c>
      <c r="T95" s="89">
        <f t="shared" si="54"/>
        <v>0</v>
      </c>
      <c r="U95" s="10">
        <f t="shared" si="42"/>
        <v>0</v>
      </c>
      <c r="V95" s="10">
        <f t="shared" si="43"/>
        <v>0</v>
      </c>
      <c r="W95" s="91">
        <f t="shared" si="44"/>
        <v>0</v>
      </c>
      <c r="X95" s="81">
        <f t="shared" si="45"/>
        <v>0</v>
      </c>
      <c r="Y95" s="81">
        <f t="shared" si="55"/>
        <v>0</v>
      </c>
      <c r="Z95" s="81">
        <f t="shared" si="46"/>
        <v>1</v>
      </c>
      <c r="AA95" s="81">
        <f t="shared" si="47"/>
        <v>1</v>
      </c>
      <c r="AB95" s="82">
        <f t="shared" si="62"/>
        <v>0</v>
      </c>
      <c r="AC95" s="11">
        <f t="shared" si="63"/>
        <v>0</v>
      </c>
      <c r="AD95" s="81">
        <f t="shared" si="64"/>
        <v>0</v>
      </c>
      <c r="AE95" s="11">
        <f t="shared" si="48"/>
        <v>0</v>
      </c>
      <c r="AF95" s="11">
        <f t="shared" si="49"/>
        <v>0</v>
      </c>
      <c r="AG95" s="11">
        <f t="shared" si="56"/>
        <v>0</v>
      </c>
      <c r="AH95" s="81">
        <f t="shared" si="50"/>
        <v>0</v>
      </c>
      <c r="AI95" s="81">
        <f t="shared" si="51"/>
        <v>0</v>
      </c>
      <c r="AJ95" s="82">
        <f t="shared" si="65"/>
        <v>0</v>
      </c>
      <c r="AK95" s="118">
        <f t="shared" si="57"/>
        <v>0</v>
      </c>
      <c r="AL95" s="118">
        <f t="shared" si="57"/>
        <v>0</v>
      </c>
      <c r="AM95" s="120">
        <f>AK95*InputData!Y95</f>
        <v>0</v>
      </c>
      <c r="AN95" s="123">
        <f>AJ95*LifeTable!G95*InputData!Z95*EXP(-InputData!$BT$5*(B95-InputData!$B$1))</f>
        <v>0</v>
      </c>
      <c r="AO95" s="1026">
        <f>C95*(1-Q95)*LifeTable!G95</f>
        <v>0</v>
      </c>
      <c r="AP95" s="1027">
        <f>R95*LifeTable!G95</f>
        <v>0</v>
      </c>
      <c r="AQ95" s="1026">
        <f>T95*(1-AH95)*LifeTable!P95</f>
        <v>0</v>
      </c>
      <c r="AR95" s="708">
        <f>AI95*LifeTable!P95</f>
        <v>0</v>
      </c>
      <c r="AS95" s="1028">
        <f>(AQ95-AO95)*EXP(-InputData!$BT$6*(B95-InputData!$B$1))</f>
        <v>0</v>
      </c>
      <c r="AT95" s="58">
        <f>(AR95-AP95)*EXP(-InputData!$BT$6*(B95-InputData!$B$1))</f>
        <v>0</v>
      </c>
      <c r="AU95">
        <v>90</v>
      </c>
    </row>
    <row r="96" spans="1:47">
      <c r="A96" t="s">
        <v>13</v>
      </c>
      <c r="B96">
        <f t="shared" si="58"/>
        <v>188</v>
      </c>
      <c r="C96" s="80">
        <f>InputData!W96*InputData!CB96</f>
        <v>0</v>
      </c>
      <c r="D96" s="81">
        <v>0</v>
      </c>
      <c r="E96" s="13">
        <f>InputData!X96*InputData!CG96</f>
        <v>0</v>
      </c>
      <c r="F96" s="90">
        <v>0</v>
      </c>
      <c r="G96" s="82">
        <f t="shared" si="35"/>
        <v>0</v>
      </c>
      <c r="H96" s="81">
        <f t="shared" si="52"/>
        <v>0</v>
      </c>
      <c r="I96" s="81">
        <f t="shared" si="36"/>
        <v>1</v>
      </c>
      <c r="J96" s="81">
        <f t="shared" si="37"/>
        <v>1</v>
      </c>
      <c r="K96" s="82">
        <f t="shared" si="59"/>
        <v>0</v>
      </c>
      <c r="L96" s="11">
        <f t="shared" si="60"/>
        <v>0</v>
      </c>
      <c r="M96" s="81">
        <f t="shared" si="61"/>
        <v>0</v>
      </c>
      <c r="N96" s="11">
        <f t="shared" si="38"/>
        <v>0</v>
      </c>
      <c r="O96" s="11">
        <f t="shared" si="39"/>
        <v>0</v>
      </c>
      <c r="P96" s="11">
        <f t="shared" si="53"/>
        <v>0</v>
      </c>
      <c r="Q96" s="81">
        <f t="shared" si="40"/>
        <v>0</v>
      </c>
      <c r="R96" s="90">
        <f t="shared" si="41"/>
        <v>0</v>
      </c>
      <c r="S96" s="499">
        <f>(Exposure!BK97-1)*InputData!CH96+1</f>
        <v>1</v>
      </c>
      <c r="T96" s="89">
        <f t="shared" si="54"/>
        <v>0</v>
      </c>
      <c r="U96" s="10">
        <f t="shared" si="42"/>
        <v>0</v>
      </c>
      <c r="V96" s="10">
        <f t="shared" si="43"/>
        <v>0</v>
      </c>
      <c r="W96" s="91">
        <f t="shared" si="44"/>
        <v>0</v>
      </c>
      <c r="X96" s="81">
        <f t="shared" si="45"/>
        <v>0</v>
      </c>
      <c r="Y96" s="81">
        <f t="shared" si="55"/>
        <v>0</v>
      </c>
      <c r="Z96" s="81">
        <f t="shared" si="46"/>
        <v>1</v>
      </c>
      <c r="AA96" s="81">
        <f t="shared" si="47"/>
        <v>1</v>
      </c>
      <c r="AB96" s="82">
        <f t="shared" si="62"/>
        <v>0</v>
      </c>
      <c r="AC96" s="11">
        <f t="shared" si="63"/>
        <v>0</v>
      </c>
      <c r="AD96" s="81">
        <f t="shared" si="64"/>
        <v>0</v>
      </c>
      <c r="AE96" s="11">
        <f t="shared" si="48"/>
        <v>0</v>
      </c>
      <c r="AF96" s="11">
        <f t="shared" si="49"/>
        <v>0</v>
      </c>
      <c r="AG96" s="11">
        <f t="shared" si="56"/>
        <v>0</v>
      </c>
      <c r="AH96" s="81">
        <f t="shared" si="50"/>
        <v>0</v>
      </c>
      <c r="AI96" s="81">
        <f t="shared" si="51"/>
        <v>0</v>
      </c>
      <c r="AJ96" s="82">
        <f t="shared" si="65"/>
        <v>0</v>
      </c>
      <c r="AK96" s="118">
        <f t="shared" si="57"/>
        <v>0</v>
      </c>
      <c r="AL96" s="118">
        <f t="shared" si="57"/>
        <v>0</v>
      </c>
      <c r="AM96" s="120">
        <f>AK96*InputData!Y96</f>
        <v>0</v>
      </c>
      <c r="AN96" s="123">
        <f>AJ96*LifeTable!G96*InputData!Z96*EXP(-InputData!$BT$5*(B96-InputData!$B$1))</f>
        <v>0</v>
      </c>
      <c r="AO96" s="1026">
        <f>C96*(1-Q96)*LifeTable!G96</f>
        <v>0</v>
      </c>
      <c r="AP96" s="1027">
        <f>R96*LifeTable!G96</f>
        <v>0</v>
      </c>
      <c r="AQ96" s="1026">
        <f>T96*(1-AH96)*LifeTable!P96</f>
        <v>0</v>
      </c>
      <c r="AR96" s="708">
        <f>AI96*LifeTable!P96</f>
        <v>0</v>
      </c>
      <c r="AS96" s="1028">
        <f>(AQ96-AO96)*EXP(-InputData!$BT$6*(B96-InputData!$B$1))</f>
        <v>0</v>
      </c>
      <c r="AT96" s="58">
        <f>(AR96-AP96)*EXP(-InputData!$BT$6*(B96-InputData!$B$1))</f>
        <v>0</v>
      </c>
      <c r="AU96">
        <v>91</v>
      </c>
    </row>
    <row r="97" spans="1:47">
      <c r="A97" t="s">
        <v>13</v>
      </c>
      <c r="B97">
        <f t="shared" si="58"/>
        <v>189</v>
      </c>
      <c r="C97" s="80">
        <f>InputData!W97*InputData!CB97</f>
        <v>0</v>
      </c>
      <c r="D97" s="81">
        <v>0</v>
      </c>
      <c r="E97" s="13">
        <f>InputData!X97*InputData!CG97</f>
        <v>0</v>
      </c>
      <c r="F97" s="90">
        <v>0</v>
      </c>
      <c r="G97" s="82">
        <f t="shared" si="35"/>
        <v>0</v>
      </c>
      <c r="H97" s="81">
        <f t="shared" si="52"/>
        <v>0</v>
      </c>
      <c r="I97" s="81">
        <f t="shared" si="36"/>
        <v>1</v>
      </c>
      <c r="J97" s="81">
        <f t="shared" si="37"/>
        <v>1</v>
      </c>
      <c r="K97" s="82">
        <f t="shared" si="59"/>
        <v>0</v>
      </c>
      <c r="L97" s="11">
        <f t="shared" si="60"/>
        <v>0</v>
      </c>
      <c r="M97" s="81">
        <f t="shared" si="61"/>
        <v>0</v>
      </c>
      <c r="N97" s="11">
        <f t="shared" si="38"/>
        <v>0</v>
      </c>
      <c r="O97" s="11">
        <f t="shared" si="39"/>
        <v>0</v>
      </c>
      <c r="P97" s="11">
        <f t="shared" si="53"/>
        <v>0</v>
      </c>
      <c r="Q97" s="81">
        <f t="shared" si="40"/>
        <v>0</v>
      </c>
      <c r="R97" s="90">
        <f t="shared" si="41"/>
        <v>0</v>
      </c>
      <c r="S97" s="499">
        <f>(Exposure!BK98-1)*InputData!CH97+1</f>
        <v>1</v>
      </c>
      <c r="T97" s="89">
        <f t="shared" si="54"/>
        <v>0</v>
      </c>
      <c r="U97" s="10">
        <f t="shared" si="42"/>
        <v>0</v>
      </c>
      <c r="V97" s="10">
        <f t="shared" si="43"/>
        <v>0</v>
      </c>
      <c r="W97" s="91">
        <f t="shared" si="44"/>
        <v>0</v>
      </c>
      <c r="X97" s="81">
        <f t="shared" si="45"/>
        <v>0</v>
      </c>
      <c r="Y97" s="81">
        <f t="shared" si="55"/>
        <v>0</v>
      </c>
      <c r="Z97" s="81">
        <f t="shared" si="46"/>
        <v>1</v>
      </c>
      <c r="AA97" s="81">
        <f t="shared" si="47"/>
        <v>1</v>
      </c>
      <c r="AB97" s="82">
        <f t="shared" si="62"/>
        <v>0</v>
      </c>
      <c r="AC97" s="11">
        <f t="shared" si="63"/>
        <v>0</v>
      </c>
      <c r="AD97" s="81">
        <f t="shared" si="64"/>
        <v>0</v>
      </c>
      <c r="AE97" s="11">
        <f t="shared" si="48"/>
        <v>0</v>
      </c>
      <c r="AF97" s="11">
        <f t="shared" si="49"/>
        <v>0</v>
      </c>
      <c r="AG97" s="11">
        <f t="shared" si="56"/>
        <v>0</v>
      </c>
      <c r="AH97" s="81">
        <f t="shared" si="50"/>
        <v>0</v>
      </c>
      <c r="AI97" s="81">
        <f t="shared" si="51"/>
        <v>0</v>
      </c>
      <c r="AJ97" s="82">
        <f t="shared" si="65"/>
        <v>0</v>
      </c>
      <c r="AK97" s="118">
        <f t="shared" si="57"/>
        <v>0</v>
      </c>
      <c r="AL97" s="118">
        <f t="shared" si="57"/>
        <v>0</v>
      </c>
      <c r="AM97" s="120">
        <f>AK97*InputData!Y97</f>
        <v>0</v>
      </c>
      <c r="AN97" s="123">
        <f>AJ97*LifeTable!G97*InputData!Z97*EXP(-InputData!$BT$5*(B97-InputData!$B$1))</f>
        <v>0</v>
      </c>
      <c r="AO97" s="1026">
        <f>C97*(1-Q97)*LifeTable!G97</f>
        <v>0</v>
      </c>
      <c r="AP97" s="1027">
        <f>R97*LifeTable!G97</f>
        <v>0</v>
      </c>
      <c r="AQ97" s="1026">
        <f>T97*(1-AH97)*LifeTable!P97</f>
        <v>0</v>
      </c>
      <c r="AR97" s="708">
        <f>AI97*LifeTable!P97</f>
        <v>0</v>
      </c>
      <c r="AS97" s="1028">
        <f>(AQ97-AO97)*EXP(-InputData!$BT$6*(B97-InputData!$B$1))</f>
        <v>0</v>
      </c>
      <c r="AT97" s="58">
        <f>(AR97-AP97)*EXP(-InputData!$BT$6*(B97-InputData!$B$1))</f>
        <v>0</v>
      </c>
      <c r="AU97">
        <v>92</v>
      </c>
    </row>
    <row r="98" spans="1:47">
      <c r="A98" t="s">
        <v>13</v>
      </c>
      <c r="B98">
        <f t="shared" si="58"/>
        <v>190</v>
      </c>
      <c r="C98" s="80">
        <f>InputData!W98*InputData!CB98</f>
        <v>0</v>
      </c>
      <c r="D98" s="81">
        <v>0</v>
      </c>
      <c r="E98" s="13">
        <f>InputData!X98*InputData!CG98</f>
        <v>0</v>
      </c>
      <c r="F98" s="90">
        <v>0</v>
      </c>
      <c r="G98" s="82">
        <f t="shared" si="35"/>
        <v>0</v>
      </c>
      <c r="H98" s="81">
        <f t="shared" si="52"/>
        <v>0</v>
      </c>
      <c r="I98" s="81">
        <f t="shared" si="36"/>
        <v>1</v>
      </c>
      <c r="J98" s="81">
        <f t="shared" si="37"/>
        <v>1</v>
      </c>
      <c r="K98" s="82">
        <f t="shared" si="59"/>
        <v>0</v>
      </c>
      <c r="L98" s="11">
        <f t="shared" si="60"/>
        <v>0</v>
      </c>
      <c r="M98" s="81">
        <f t="shared" si="61"/>
        <v>0</v>
      </c>
      <c r="N98" s="11">
        <f t="shared" si="38"/>
        <v>0</v>
      </c>
      <c r="O98" s="11">
        <f t="shared" si="39"/>
        <v>0</v>
      </c>
      <c r="P98" s="11">
        <f t="shared" si="53"/>
        <v>0</v>
      </c>
      <c r="Q98" s="81">
        <f t="shared" si="40"/>
        <v>0</v>
      </c>
      <c r="R98" s="90">
        <f t="shared" si="41"/>
        <v>0</v>
      </c>
      <c r="S98" s="499">
        <f>(Exposure!BK99-1)*InputData!CH98+1</f>
        <v>1</v>
      </c>
      <c r="T98" s="89">
        <f t="shared" si="54"/>
        <v>0</v>
      </c>
      <c r="U98" s="10">
        <f t="shared" si="42"/>
        <v>0</v>
      </c>
      <c r="V98" s="10">
        <f t="shared" si="43"/>
        <v>0</v>
      </c>
      <c r="W98" s="91">
        <f t="shared" si="44"/>
        <v>0</v>
      </c>
      <c r="X98" s="81">
        <f t="shared" si="45"/>
        <v>0</v>
      </c>
      <c r="Y98" s="81">
        <f t="shared" si="55"/>
        <v>0</v>
      </c>
      <c r="Z98" s="81">
        <f t="shared" si="46"/>
        <v>1</v>
      </c>
      <c r="AA98" s="81">
        <f t="shared" si="47"/>
        <v>1</v>
      </c>
      <c r="AB98" s="82">
        <f t="shared" si="62"/>
        <v>0</v>
      </c>
      <c r="AC98" s="11">
        <f t="shared" si="63"/>
        <v>0</v>
      </c>
      <c r="AD98" s="81">
        <f t="shared" si="64"/>
        <v>0</v>
      </c>
      <c r="AE98" s="11">
        <f t="shared" si="48"/>
        <v>0</v>
      </c>
      <c r="AF98" s="11">
        <f t="shared" si="49"/>
        <v>0</v>
      </c>
      <c r="AG98" s="11">
        <f t="shared" si="56"/>
        <v>0</v>
      </c>
      <c r="AH98" s="81">
        <f t="shared" si="50"/>
        <v>0</v>
      </c>
      <c r="AI98" s="81">
        <f t="shared" si="51"/>
        <v>0</v>
      </c>
      <c r="AJ98" s="82">
        <f t="shared" si="65"/>
        <v>0</v>
      </c>
      <c r="AK98" s="118">
        <f t="shared" si="57"/>
        <v>0</v>
      </c>
      <c r="AL98" s="118">
        <f t="shared" si="57"/>
        <v>0</v>
      </c>
      <c r="AM98" s="120">
        <f>AK98*InputData!Y98</f>
        <v>0</v>
      </c>
      <c r="AN98" s="123">
        <f>AJ98*LifeTable!G98*InputData!Z98*EXP(-InputData!$BT$5*(B98-InputData!$B$1))</f>
        <v>0</v>
      </c>
      <c r="AO98" s="1026">
        <f>C98*(1-Q98)*LifeTable!G98</f>
        <v>0</v>
      </c>
      <c r="AP98" s="1027">
        <f>R98*LifeTable!G98</f>
        <v>0</v>
      </c>
      <c r="AQ98" s="1026">
        <f>T98*(1-AH98)*LifeTable!P98</f>
        <v>0</v>
      </c>
      <c r="AR98" s="708">
        <f>AI98*LifeTable!P98</f>
        <v>0</v>
      </c>
      <c r="AS98" s="1028">
        <f>(AQ98-AO98)*EXP(-InputData!$BT$6*(B98-InputData!$B$1))</f>
        <v>0</v>
      </c>
      <c r="AT98" s="58">
        <f>(AR98-AP98)*EXP(-InputData!$BT$6*(B98-InputData!$B$1))</f>
        <v>0</v>
      </c>
      <c r="AU98">
        <v>93</v>
      </c>
    </row>
    <row r="99" spans="1:47">
      <c r="A99" t="s">
        <v>13</v>
      </c>
      <c r="B99">
        <f t="shared" si="58"/>
        <v>191</v>
      </c>
      <c r="C99" s="80">
        <f>InputData!W99*InputData!CB99</f>
        <v>0</v>
      </c>
      <c r="D99" s="81">
        <v>0</v>
      </c>
      <c r="E99" s="13">
        <f>InputData!X99*InputData!CG99</f>
        <v>0</v>
      </c>
      <c r="F99" s="90">
        <v>0</v>
      </c>
      <c r="G99" s="82">
        <f t="shared" si="35"/>
        <v>0</v>
      </c>
      <c r="H99" s="81">
        <f t="shared" si="52"/>
        <v>0</v>
      </c>
      <c r="I99" s="81">
        <f t="shared" si="36"/>
        <v>1</v>
      </c>
      <c r="J99" s="81">
        <f t="shared" si="37"/>
        <v>1</v>
      </c>
      <c r="K99" s="82">
        <f t="shared" si="59"/>
        <v>0</v>
      </c>
      <c r="L99" s="11">
        <f t="shared" si="60"/>
        <v>0</v>
      </c>
      <c r="M99" s="81">
        <f t="shared" si="61"/>
        <v>0</v>
      </c>
      <c r="N99" s="11">
        <f t="shared" si="38"/>
        <v>0</v>
      </c>
      <c r="O99" s="11">
        <f t="shared" si="39"/>
        <v>0</v>
      </c>
      <c r="P99" s="11">
        <f t="shared" si="53"/>
        <v>0</v>
      </c>
      <c r="Q99" s="81">
        <f t="shared" si="40"/>
        <v>0</v>
      </c>
      <c r="R99" s="90">
        <f t="shared" si="41"/>
        <v>0</v>
      </c>
      <c r="S99" s="499">
        <f>(Exposure!BK100-1)*InputData!CH99+1</f>
        <v>1</v>
      </c>
      <c r="T99" s="89">
        <f t="shared" si="54"/>
        <v>0</v>
      </c>
      <c r="U99" s="10">
        <f t="shared" si="42"/>
        <v>0</v>
      </c>
      <c r="V99" s="10">
        <f t="shared" si="43"/>
        <v>0</v>
      </c>
      <c r="W99" s="91">
        <f t="shared" si="44"/>
        <v>0</v>
      </c>
      <c r="X99" s="81">
        <f t="shared" si="45"/>
        <v>0</v>
      </c>
      <c r="Y99" s="81">
        <f t="shared" si="55"/>
        <v>0</v>
      </c>
      <c r="Z99" s="81">
        <f t="shared" si="46"/>
        <v>1</v>
      </c>
      <c r="AA99" s="81">
        <f t="shared" si="47"/>
        <v>1</v>
      </c>
      <c r="AB99" s="82">
        <f t="shared" si="62"/>
        <v>0</v>
      </c>
      <c r="AC99" s="11">
        <f t="shared" si="63"/>
        <v>0</v>
      </c>
      <c r="AD99" s="81">
        <f t="shared" si="64"/>
        <v>0</v>
      </c>
      <c r="AE99" s="11">
        <f t="shared" si="48"/>
        <v>0</v>
      </c>
      <c r="AF99" s="11">
        <f t="shared" si="49"/>
        <v>0</v>
      </c>
      <c r="AG99" s="11">
        <f t="shared" si="56"/>
        <v>0</v>
      </c>
      <c r="AH99" s="81">
        <f t="shared" si="50"/>
        <v>0</v>
      </c>
      <c r="AI99" s="81">
        <f t="shared" si="51"/>
        <v>0</v>
      </c>
      <c r="AJ99" s="82">
        <f t="shared" si="65"/>
        <v>0</v>
      </c>
      <c r="AK99" s="118">
        <f t="shared" si="57"/>
        <v>0</v>
      </c>
      <c r="AL99" s="118">
        <f t="shared" si="57"/>
        <v>0</v>
      </c>
      <c r="AM99" s="120">
        <f>AK99*InputData!Y99</f>
        <v>0</v>
      </c>
      <c r="AN99" s="123">
        <f>AJ99*LifeTable!G99*InputData!Z99*EXP(-InputData!$BT$5*(B99-InputData!$B$1))</f>
        <v>0</v>
      </c>
      <c r="AO99" s="1026">
        <f>C99*(1-Q99)*LifeTable!G99</f>
        <v>0</v>
      </c>
      <c r="AP99" s="1027">
        <f>R99*LifeTable!G99</f>
        <v>0</v>
      </c>
      <c r="AQ99" s="1026">
        <f>T99*(1-AH99)*LifeTable!P99</f>
        <v>0</v>
      </c>
      <c r="AR99" s="708">
        <f>AI99*LifeTable!P99</f>
        <v>0</v>
      </c>
      <c r="AS99" s="1028">
        <f>(AQ99-AO99)*EXP(-InputData!$BT$6*(B99-InputData!$B$1))</f>
        <v>0</v>
      </c>
      <c r="AT99" s="58">
        <f>(AR99-AP99)*EXP(-InputData!$BT$6*(B99-InputData!$B$1))</f>
        <v>0</v>
      </c>
      <c r="AU99">
        <v>94</v>
      </c>
    </row>
    <row r="100" spans="1:47">
      <c r="A100" t="s">
        <v>13</v>
      </c>
      <c r="B100">
        <f t="shared" si="58"/>
        <v>192</v>
      </c>
      <c r="C100" s="80">
        <f>InputData!W100*InputData!CB100</f>
        <v>0</v>
      </c>
      <c r="D100" s="81">
        <v>0</v>
      </c>
      <c r="E100" s="13">
        <f>InputData!X100*InputData!CG100</f>
        <v>0</v>
      </c>
      <c r="F100" s="90">
        <v>0</v>
      </c>
      <c r="G100" s="82">
        <f t="shared" si="35"/>
        <v>0</v>
      </c>
      <c r="H100" s="81">
        <f t="shared" si="52"/>
        <v>0</v>
      </c>
      <c r="I100" s="81">
        <f t="shared" si="36"/>
        <v>1</v>
      </c>
      <c r="J100" s="81">
        <f t="shared" si="37"/>
        <v>1</v>
      </c>
      <c r="K100" s="82">
        <f t="shared" si="59"/>
        <v>0</v>
      </c>
      <c r="L100" s="11">
        <f t="shared" si="60"/>
        <v>0</v>
      </c>
      <c r="M100" s="81">
        <f t="shared" si="61"/>
        <v>0</v>
      </c>
      <c r="N100" s="11">
        <f t="shared" si="38"/>
        <v>0</v>
      </c>
      <c r="O100" s="11">
        <f t="shared" si="39"/>
        <v>0</v>
      </c>
      <c r="P100" s="11">
        <f t="shared" si="53"/>
        <v>0</v>
      </c>
      <c r="Q100" s="81">
        <f t="shared" si="40"/>
        <v>0</v>
      </c>
      <c r="R100" s="90">
        <f t="shared" si="41"/>
        <v>0</v>
      </c>
      <c r="S100" s="499">
        <f>(Exposure!BK101-1)*InputData!CH100+1</f>
        <v>1</v>
      </c>
      <c r="T100" s="89">
        <f t="shared" si="54"/>
        <v>0</v>
      </c>
      <c r="U100" s="10">
        <f t="shared" si="42"/>
        <v>0</v>
      </c>
      <c r="V100" s="10">
        <f t="shared" si="43"/>
        <v>0</v>
      </c>
      <c r="W100" s="91">
        <f t="shared" si="44"/>
        <v>0</v>
      </c>
      <c r="X100" s="81">
        <f t="shared" si="45"/>
        <v>0</v>
      </c>
      <c r="Y100" s="81">
        <f t="shared" si="55"/>
        <v>0</v>
      </c>
      <c r="Z100" s="81">
        <f t="shared" si="46"/>
        <v>1</v>
      </c>
      <c r="AA100" s="81">
        <f t="shared" si="47"/>
        <v>1</v>
      </c>
      <c r="AB100" s="82">
        <f t="shared" si="62"/>
        <v>0</v>
      </c>
      <c r="AC100" s="11">
        <f t="shared" si="63"/>
        <v>0</v>
      </c>
      <c r="AD100" s="81">
        <f t="shared" si="64"/>
        <v>0</v>
      </c>
      <c r="AE100" s="11">
        <f t="shared" si="48"/>
        <v>0</v>
      </c>
      <c r="AF100" s="11">
        <f t="shared" si="49"/>
        <v>0</v>
      </c>
      <c r="AG100" s="11">
        <f t="shared" si="56"/>
        <v>0</v>
      </c>
      <c r="AH100" s="81">
        <f t="shared" si="50"/>
        <v>0</v>
      </c>
      <c r="AI100" s="81">
        <f t="shared" si="51"/>
        <v>0</v>
      </c>
      <c r="AJ100" s="82">
        <f t="shared" si="65"/>
        <v>0</v>
      </c>
      <c r="AK100" s="118">
        <f t="shared" si="57"/>
        <v>0</v>
      </c>
      <c r="AL100" s="118">
        <f t="shared" si="57"/>
        <v>0</v>
      </c>
      <c r="AM100" s="120">
        <f>AK100*InputData!Y100</f>
        <v>0</v>
      </c>
      <c r="AN100" s="123">
        <f>AJ100*LifeTable!G100*InputData!Z100*EXP(-InputData!$BT$5*(B100-InputData!$B$1))</f>
        <v>0</v>
      </c>
      <c r="AO100" s="1026">
        <f>C100*(1-Q100)*LifeTable!G100</f>
        <v>0</v>
      </c>
      <c r="AP100" s="1027">
        <f>R100*LifeTable!G100</f>
        <v>0</v>
      </c>
      <c r="AQ100" s="1026">
        <f>T100*(1-AH100)*LifeTable!P100</f>
        <v>0</v>
      </c>
      <c r="AR100" s="708">
        <f>AI100*LifeTable!P100</f>
        <v>0</v>
      </c>
      <c r="AS100" s="1028">
        <f>(AQ100-AO100)*EXP(-InputData!$BT$6*(B100-InputData!$B$1))</f>
        <v>0</v>
      </c>
      <c r="AT100" s="58">
        <f>(AR100-AP100)*EXP(-InputData!$BT$6*(B100-InputData!$B$1))</f>
        <v>0</v>
      </c>
      <c r="AU100">
        <v>95</v>
      </c>
    </row>
    <row r="101" spans="1:47">
      <c r="A101" t="s">
        <v>13</v>
      </c>
      <c r="B101">
        <f t="shared" si="58"/>
        <v>193</v>
      </c>
      <c r="C101" s="80">
        <f>InputData!W101*InputData!CB101</f>
        <v>0</v>
      </c>
      <c r="D101" s="81">
        <v>0</v>
      </c>
      <c r="E101" s="13">
        <f>InputData!X101*InputData!CG101</f>
        <v>0</v>
      </c>
      <c r="F101" s="90">
        <v>0</v>
      </c>
      <c r="G101" s="82">
        <f t="shared" si="35"/>
        <v>0</v>
      </c>
      <c r="H101" s="81">
        <f t="shared" si="52"/>
        <v>0</v>
      </c>
      <c r="I101" s="81">
        <f t="shared" si="36"/>
        <v>1</v>
      </c>
      <c r="J101" s="81">
        <f t="shared" si="37"/>
        <v>1</v>
      </c>
      <c r="K101" s="82">
        <f t="shared" si="59"/>
        <v>0</v>
      </c>
      <c r="L101" s="11">
        <f t="shared" si="60"/>
        <v>0</v>
      </c>
      <c r="M101" s="81">
        <f t="shared" si="61"/>
        <v>0</v>
      </c>
      <c r="N101" s="11">
        <f t="shared" si="38"/>
        <v>0</v>
      </c>
      <c r="O101" s="11">
        <f t="shared" si="39"/>
        <v>0</v>
      </c>
      <c r="P101" s="11">
        <f t="shared" si="53"/>
        <v>0</v>
      </c>
      <c r="Q101" s="81">
        <f>IF(ISERROR(0.5*(L101+L102)/P101),0,0.5*(L101+L102)/P101)</f>
        <v>0</v>
      </c>
      <c r="R101" s="90">
        <f t="shared" si="41"/>
        <v>0</v>
      </c>
      <c r="S101" s="499">
        <f>(Exposure!BK102-1)*InputData!CH101+1</f>
        <v>1</v>
      </c>
      <c r="T101" s="89">
        <f t="shared" si="54"/>
        <v>0</v>
      </c>
      <c r="U101" s="10">
        <f t="shared" si="42"/>
        <v>0</v>
      </c>
      <c r="V101" s="10">
        <f t="shared" si="43"/>
        <v>0</v>
      </c>
      <c r="W101" s="91">
        <f t="shared" si="44"/>
        <v>0</v>
      </c>
      <c r="X101" s="81">
        <f t="shared" si="45"/>
        <v>0</v>
      </c>
      <c r="Y101" s="81">
        <f t="shared" si="55"/>
        <v>0</v>
      </c>
      <c r="Z101" s="81">
        <f t="shared" si="46"/>
        <v>1</v>
      </c>
      <c r="AA101" s="81">
        <f t="shared" si="47"/>
        <v>1</v>
      </c>
      <c r="AB101" s="82">
        <f t="shared" si="62"/>
        <v>0</v>
      </c>
      <c r="AC101" s="11">
        <f t="shared" si="63"/>
        <v>0</v>
      </c>
      <c r="AD101" s="81">
        <f t="shared" si="64"/>
        <v>0</v>
      </c>
      <c r="AE101" s="11">
        <f t="shared" si="48"/>
        <v>0</v>
      </c>
      <c r="AF101" s="11">
        <f t="shared" si="49"/>
        <v>0</v>
      </c>
      <c r="AG101" s="11">
        <f t="shared" si="56"/>
        <v>0</v>
      </c>
      <c r="AH101" s="81">
        <f>IF(ISERROR(0.5*(AC101+AC102)/AG101),0,0.5*(AC101+AC102)/AG101)</f>
        <v>0</v>
      </c>
      <c r="AI101" s="81">
        <f t="shared" si="51"/>
        <v>0</v>
      </c>
      <c r="AJ101" s="82">
        <f t="shared" si="65"/>
        <v>0</v>
      </c>
      <c r="AK101" s="118">
        <f t="shared" si="57"/>
        <v>0</v>
      </c>
      <c r="AL101" s="118">
        <f t="shared" si="57"/>
        <v>0</v>
      </c>
      <c r="AM101" s="120">
        <f>AK101*InputData!Y101</f>
        <v>0</v>
      </c>
      <c r="AN101" s="123">
        <f>AJ101*LifeTable!G101*InputData!Z101*EXP(-InputData!$BT$5*(B101-InputData!$B$1))</f>
        <v>0</v>
      </c>
      <c r="AO101" s="1026">
        <f>C101*(1-Q101)*LifeTable!G101</f>
        <v>0</v>
      </c>
      <c r="AP101" s="1027">
        <f>R101*LifeTable!G101</f>
        <v>0</v>
      </c>
      <c r="AQ101" s="1026">
        <f>T101*(1-AH101)*LifeTable!P101</f>
        <v>0</v>
      </c>
      <c r="AR101" s="708">
        <f>AI101*LifeTable!P101</f>
        <v>0</v>
      </c>
      <c r="AS101" s="1028">
        <f>(AQ101-AO101)*EXP(-InputData!$BT$6*(B101-InputData!$B$1))</f>
        <v>0</v>
      </c>
      <c r="AT101" s="58">
        <f>(AR101-AP101)*EXP(-InputData!$BT$6*(B101-InputData!$B$1))</f>
        <v>0</v>
      </c>
      <c r="AU101">
        <v>96</v>
      </c>
    </row>
    <row r="102" spans="1:47">
      <c r="A102" t="s">
        <v>13</v>
      </c>
      <c r="B102">
        <f t="shared" si="58"/>
        <v>194</v>
      </c>
      <c r="C102" s="80">
        <f>InputData!W102*InputData!CB102</f>
        <v>0</v>
      </c>
      <c r="D102" s="81">
        <v>0</v>
      </c>
      <c r="E102" s="13">
        <f>InputData!X102*InputData!CG102</f>
        <v>0</v>
      </c>
      <c r="F102" s="90">
        <v>0</v>
      </c>
      <c r="G102" s="82">
        <f t="shared" si="35"/>
        <v>0</v>
      </c>
      <c r="H102" s="81">
        <f t="shared" si="52"/>
        <v>0</v>
      </c>
      <c r="I102" s="81">
        <f t="shared" si="36"/>
        <v>1</v>
      </c>
      <c r="J102" s="81">
        <f t="shared" si="37"/>
        <v>1</v>
      </c>
      <c r="K102" s="82">
        <f t="shared" si="59"/>
        <v>0</v>
      </c>
      <c r="L102" s="11">
        <f t="shared" si="60"/>
        <v>0</v>
      </c>
      <c r="M102" s="81">
        <f t="shared" si="61"/>
        <v>0</v>
      </c>
      <c r="N102" s="11">
        <f t="shared" si="38"/>
        <v>0</v>
      </c>
      <c r="O102" s="11">
        <f t="shared" si="39"/>
        <v>0</v>
      </c>
      <c r="P102" s="11">
        <f t="shared" si="53"/>
        <v>0</v>
      </c>
      <c r="Q102" s="81">
        <f>IF(ISERROR(0.5*(L102+L103)/P102),0,0.5*(L102+L103)/P102)</f>
        <v>0</v>
      </c>
      <c r="R102" s="90">
        <f t="shared" si="41"/>
        <v>0</v>
      </c>
      <c r="S102" s="499">
        <f>(Exposure!BK103-1)*InputData!CH102+1</f>
        <v>1</v>
      </c>
      <c r="T102" s="89">
        <f t="shared" si="54"/>
        <v>0</v>
      </c>
      <c r="U102" s="10">
        <f t="shared" si="42"/>
        <v>0</v>
      </c>
      <c r="V102" s="10">
        <f t="shared" si="43"/>
        <v>0</v>
      </c>
      <c r="W102" s="91">
        <f t="shared" si="44"/>
        <v>0</v>
      </c>
      <c r="X102" s="81">
        <f t="shared" si="45"/>
        <v>0</v>
      </c>
      <c r="Y102" s="81">
        <f t="shared" si="55"/>
        <v>0</v>
      </c>
      <c r="Z102" s="81">
        <f t="shared" si="46"/>
        <v>1</v>
      </c>
      <c r="AA102" s="81">
        <f t="shared" si="47"/>
        <v>1</v>
      </c>
      <c r="AB102" s="82">
        <f t="shared" si="62"/>
        <v>0</v>
      </c>
      <c r="AC102" s="11">
        <f t="shared" si="63"/>
        <v>0</v>
      </c>
      <c r="AD102" s="81">
        <f t="shared" si="64"/>
        <v>0</v>
      </c>
      <c r="AE102" s="11">
        <f t="shared" si="48"/>
        <v>0</v>
      </c>
      <c r="AF102" s="11">
        <f t="shared" si="49"/>
        <v>0</v>
      </c>
      <c r="AG102" s="11">
        <f t="shared" si="56"/>
        <v>0</v>
      </c>
      <c r="AH102" s="81">
        <f>IF(ISERROR(0.5*(AC102+AC103)/AG102),0,0.5*(AC102+AC103)/AG102)</f>
        <v>0</v>
      </c>
      <c r="AI102" s="81">
        <f t="shared" si="51"/>
        <v>0</v>
      </c>
      <c r="AJ102" s="82">
        <f t="shared" si="65"/>
        <v>0</v>
      </c>
      <c r="AK102" s="118">
        <f t="shared" si="57"/>
        <v>0</v>
      </c>
      <c r="AL102" s="118">
        <f t="shared" si="57"/>
        <v>0</v>
      </c>
      <c r="AM102" s="120">
        <f>AK102*InputData!Y102</f>
        <v>0</v>
      </c>
      <c r="AN102" s="123">
        <f>AJ102*LifeTable!G102*InputData!Z102*EXP(-InputData!$BT$5*(B102-InputData!$B$1))</f>
        <v>0</v>
      </c>
      <c r="AO102" s="1026">
        <f>C102*(1-Q102)*LifeTable!G102</f>
        <v>0</v>
      </c>
      <c r="AP102" s="1027">
        <f>R102*LifeTable!G102</f>
        <v>0</v>
      </c>
      <c r="AQ102" s="1026">
        <f>T102*(1-AH102)*LifeTable!P102</f>
        <v>0</v>
      </c>
      <c r="AR102" s="708">
        <f>AI102*LifeTable!P102</f>
        <v>0</v>
      </c>
      <c r="AS102" s="1028">
        <f>(AQ102-AO102)*EXP(-InputData!$BT$6*(B102-InputData!$B$1))</f>
        <v>0</v>
      </c>
      <c r="AT102" s="58">
        <f>(AR102-AP102)*EXP(-InputData!$BT$6*(B102-InputData!$B$1))</f>
        <v>0</v>
      </c>
      <c r="AU102">
        <v>97</v>
      </c>
    </row>
    <row r="103" spans="1:47">
      <c r="A103" t="s">
        <v>13</v>
      </c>
      <c r="B103">
        <f t="shared" si="58"/>
        <v>195</v>
      </c>
      <c r="C103" s="80">
        <f>InputData!W103*InputData!CB103</f>
        <v>0</v>
      </c>
      <c r="D103" s="81">
        <v>0</v>
      </c>
      <c r="E103" s="13">
        <f>InputData!X103*InputData!CG103</f>
        <v>0</v>
      </c>
      <c r="F103" s="90">
        <v>0</v>
      </c>
      <c r="G103" s="82">
        <f t="shared" si="35"/>
        <v>0</v>
      </c>
      <c r="H103" s="81">
        <f t="shared" si="52"/>
        <v>0</v>
      </c>
      <c r="I103" s="81">
        <f t="shared" si="36"/>
        <v>1</v>
      </c>
      <c r="J103" s="81">
        <f t="shared" si="37"/>
        <v>1</v>
      </c>
      <c r="K103" s="82">
        <f t="shared" si="59"/>
        <v>0</v>
      </c>
      <c r="L103" s="11">
        <f t="shared" si="60"/>
        <v>0</v>
      </c>
      <c r="M103" s="81">
        <f t="shared" si="61"/>
        <v>0</v>
      </c>
      <c r="N103" s="11">
        <f t="shared" si="38"/>
        <v>0</v>
      </c>
      <c r="O103" s="11">
        <f t="shared" si="39"/>
        <v>0</v>
      </c>
      <c r="P103" s="11">
        <f t="shared" si="53"/>
        <v>0</v>
      </c>
      <c r="Q103" s="81">
        <f>IF(ISERROR(0.5*(L103+L104)/P103),0,0.5*(L103+L104)/P103)</f>
        <v>0</v>
      </c>
      <c r="R103" s="90">
        <f t="shared" si="41"/>
        <v>0</v>
      </c>
      <c r="S103" s="499">
        <f>(Exposure!BK104-1)*InputData!CH103+1</f>
        <v>1</v>
      </c>
      <c r="T103" s="89">
        <f t="shared" si="54"/>
        <v>0</v>
      </c>
      <c r="U103" s="10">
        <f t="shared" si="42"/>
        <v>0</v>
      </c>
      <c r="V103" s="10">
        <f t="shared" si="43"/>
        <v>0</v>
      </c>
      <c r="W103" s="91">
        <f t="shared" si="44"/>
        <v>0</v>
      </c>
      <c r="X103" s="81">
        <f t="shared" si="45"/>
        <v>0</v>
      </c>
      <c r="Y103" s="81">
        <f t="shared" si="55"/>
        <v>0</v>
      </c>
      <c r="Z103" s="81">
        <f t="shared" si="46"/>
        <v>1</v>
      </c>
      <c r="AA103" s="81">
        <f t="shared" si="47"/>
        <v>1</v>
      </c>
      <c r="AB103" s="82">
        <f t="shared" si="62"/>
        <v>0</v>
      </c>
      <c r="AC103" s="11">
        <f t="shared" si="63"/>
        <v>0</v>
      </c>
      <c r="AD103" s="81">
        <f t="shared" si="64"/>
        <v>0</v>
      </c>
      <c r="AE103" s="11">
        <f t="shared" si="48"/>
        <v>0</v>
      </c>
      <c r="AF103" s="11">
        <f t="shared" si="49"/>
        <v>0</v>
      </c>
      <c r="AG103" s="11">
        <f t="shared" si="56"/>
        <v>0</v>
      </c>
      <c r="AH103" s="81">
        <f>IF(ISERROR(0.5*(AC103+AC104)/AG103),0,0.5*(AC103+AC104)/AG103)</f>
        <v>0</v>
      </c>
      <c r="AI103" s="81">
        <f t="shared" si="51"/>
        <v>0</v>
      </c>
      <c r="AJ103" s="82">
        <f t="shared" si="65"/>
        <v>0</v>
      </c>
      <c r="AK103" s="118">
        <f t="shared" si="57"/>
        <v>0</v>
      </c>
      <c r="AL103" s="118">
        <f t="shared" si="57"/>
        <v>0</v>
      </c>
      <c r="AM103" s="120">
        <f>AK103*InputData!Y103</f>
        <v>0</v>
      </c>
      <c r="AN103" s="123">
        <f>AJ103*LifeTable!G103*InputData!Z103*EXP(-InputData!$BT$5*(B103-InputData!$B$1))</f>
        <v>0</v>
      </c>
      <c r="AO103" s="1026">
        <f>C103*(1-Q103)*LifeTable!G103</f>
        <v>0</v>
      </c>
      <c r="AP103" s="1027">
        <f>R103*LifeTable!G103</f>
        <v>0</v>
      </c>
      <c r="AQ103" s="1026">
        <f>T103*(1-AH103)*LifeTable!P103</f>
        <v>0</v>
      </c>
      <c r="AR103" s="708">
        <f>AI103*LifeTable!P103</f>
        <v>0</v>
      </c>
      <c r="AS103" s="1028">
        <f>(AQ103-AO103)*EXP(-InputData!$BT$6*(B103-InputData!$B$1))</f>
        <v>0</v>
      </c>
      <c r="AT103" s="58">
        <f>(AR103-AP103)*EXP(-InputData!$BT$6*(B103-InputData!$B$1))</f>
        <v>0</v>
      </c>
      <c r="AU103">
        <v>98</v>
      </c>
    </row>
    <row r="104" spans="1:47">
      <c r="A104" t="s">
        <v>13</v>
      </c>
      <c r="B104">
        <f t="shared" si="58"/>
        <v>196</v>
      </c>
      <c r="C104" s="80">
        <f>InputData!W104*InputData!CB104</f>
        <v>0</v>
      </c>
      <c r="D104" s="81">
        <v>0</v>
      </c>
      <c r="E104" s="13">
        <f>InputData!X104*InputData!CG104</f>
        <v>0</v>
      </c>
      <c r="F104" s="90">
        <v>0</v>
      </c>
      <c r="G104" s="82">
        <f t="shared" si="35"/>
        <v>0</v>
      </c>
      <c r="H104" s="81">
        <f t="shared" si="52"/>
        <v>0</v>
      </c>
      <c r="I104" s="81">
        <f t="shared" si="36"/>
        <v>1</v>
      </c>
      <c r="J104" s="81">
        <f t="shared" si="37"/>
        <v>1</v>
      </c>
      <c r="K104" s="82">
        <f t="shared" si="59"/>
        <v>0</v>
      </c>
      <c r="L104" s="11">
        <f t="shared" si="60"/>
        <v>0</v>
      </c>
      <c r="M104" s="81">
        <f t="shared" si="61"/>
        <v>0</v>
      </c>
      <c r="N104" s="11">
        <f t="shared" si="38"/>
        <v>0</v>
      </c>
      <c r="O104" s="11">
        <f t="shared" si="39"/>
        <v>0</v>
      </c>
      <c r="P104" s="11">
        <f t="shared" si="53"/>
        <v>0</v>
      </c>
      <c r="Q104" s="81">
        <f>IF(ISERROR(0.5*(L104+L105)/P104),0,0.5*(L104+L105)/P104)</f>
        <v>0</v>
      </c>
      <c r="R104" s="90">
        <f t="shared" si="41"/>
        <v>0</v>
      </c>
      <c r="S104" s="499">
        <f>(Exposure!BK105-1)*InputData!CH104+1</f>
        <v>1</v>
      </c>
      <c r="T104" s="89">
        <f t="shared" si="54"/>
        <v>0</v>
      </c>
      <c r="U104" s="10">
        <f t="shared" si="42"/>
        <v>0</v>
      </c>
      <c r="V104" s="10">
        <f t="shared" si="43"/>
        <v>0</v>
      </c>
      <c r="W104" s="91">
        <f t="shared" si="44"/>
        <v>0</v>
      </c>
      <c r="X104" s="81">
        <f t="shared" si="45"/>
        <v>0</v>
      </c>
      <c r="Y104" s="81">
        <f t="shared" si="55"/>
        <v>0</v>
      </c>
      <c r="Z104" s="81">
        <f t="shared" si="46"/>
        <v>1</v>
      </c>
      <c r="AA104" s="81">
        <f t="shared" si="47"/>
        <v>1</v>
      </c>
      <c r="AB104" s="82">
        <f t="shared" si="62"/>
        <v>0</v>
      </c>
      <c r="AC104" s="11">
        <f t="shared" si="63"/>
        <v>0</v>
      </c>
      <c r="AD104" s="81">
        <f t="shared" si="64"/>
        <v>0</v>
      </c>
      <c r="AE104" s="11">
        <f t="shared" si="48"/>
        <v>0</v>
      </c>
      <c r="AF104" s="11">
        <f t="shared" si="49"/>
        <v>0</v>
      </c>
      <c r="AG104" s="11">
        <f t="shared" si="56"/>
        <v>0</v>
      </c>
      <c r="AH104" s="81">
        <f>IF(ISERROR(0.5*(AC104+AC105)/AG104),0,0.5*(AC104+AC105)/AG104)</f>
        <v>0</v>
      </c>
      <c r="AI104" s="81">
        <f t="shared" si="51"/>
        <v>0</v>
      </c>
      <c r="AJ104" s="82">
        <f t="shared" si="65"/>
        <v>0</v>
      </c>
      <c r="AK104" s="118">
        <f t="shared" si="57"/>
        <v>0</v>
      </c>
      <c r="AL104" s="118">
        <f t="shared" si="57"/>
        <v>0</v>
      </c>
      <c r="AM104" s="120">
        <f>AK104*InputData!Y104</f>
        <v>0</v>
      </c>
      <c r="AN104" s="123">
        <f>AJ104*LifeTable!G104*InputData!Z104*EXP(-InputData!$BT$5*(B104-InputData!$B$1))</f>
        <v>0</v>
      </c>
      <c r="AO104" s="1026">
        <f>C104*(1-Q104)*LifeTable!G104</f>
        <v>0</v>
      </c>
      <c r="AP104" s="1027">
        <f>R104*LifeTable!G104</f>
        <v>0</v>
      </c>
      <c r="AQ104" s="1026">
        <f>T104*(1-AH104)*LifeTable!P104</f>
        <v>0</v>
      </c>
      <c r="AR104" s="708">
        <f>AI104*LifeTable!P104</f>
        <v>0</v>
      </c>
      <c r="AS104" s="1028">
        <f>(AQ104-AO104)*EXP(-InputData!$BT$6*(B104-InputData!$B$1))</f>
        <v>0</v>
      </c>
      <c r="AT104" s="58">
        <f>(AR104-AP104)*EXP(-InputData!$BT$6*(B104-InputData!$B$1))</f>
        <v>0</v>
      </c>
      <c r="AU104">
        <v>99</v>
      </c>
    </row>
    <row r="105" spans="1:47" ht="13.5" thickBot="1">
      <c r="A105" t="s">
        <v>13</v>
      </c>
      <c r="B105">
        <f t="shared" si="58"/>
        <v>197</v>
      </c>
      <c r="C105" s="578">
        <f>InputData!W105*InputData!CB105</f>
        <v>0</v>
      </c>
      <c r="D105" s="93">
        <v>0</v>
      </c>
      <c r="E105" s="128">
        <f>InputData!X105*InputData!CG105</f>
        <v>0</v>
      </c>
      <c r="F105" s="95">
        <v>0</v>
      </c>
      <c r="G105" s="92">
        <f t="shared" si="35"/>
        <v>0</v>
      </c>
      <c r="H105" s="93">
        <f t="shared" si="52"/>
        <v>0</v>
      </c>
      <c r="I105" s="93">
        <f t="shared" si="36"/>
        <v>1</v>
      </c>
      <c r="J105" s="93">
        <f t="shared" si="37"/>
        <v>1</v>
      </c>
      <c r="K105" s="82">
        <f t="shared" si="59"/>
        <v>0</v>
      </c>
      <c r="L105" s="11">
        <f t="shared" si="60"/>
        <v>0</v>
      </c>
      <c r="M105" s="81">
        <f t="shared" si="61"/>
        <v>0</v>
      </c>
      <c r="N105" s="94">
        <f t="shared" si="38"/>
        <v>0</v>
      </c>
      <c r="O105" s="94">
        <f t="shared" si="39"/>
        <v>0</v>
      </c>
      <c r="P105" s="94"/>
      <c r="Q105" s="93"/>
      <c r="R105" s="95"/>
      <c r="S105" s="500">
        <f>(Exposure!BK106-1)*InputData!CH105+1</f>
        <v>1</v>
      </c>
      <c r="T105" s="96">
        <f t="shared" si="54"/>
        <v>0</v>
      </c>
      <c r="U105" s="97">
        <f t="shared" si="42"/>
        <v>0</v>
      </c>
      <c r="V105" s="97">
        <f t="shared" si="43"/>
        <v>0</v>
      </c>
      <c r="W105" s="98">
        <f t="shared" si="44"/>
        <v>0</v>
      </c>
      <c r="X105" s="93">
        <f t="shared" si="45"/>
        <v>0</v>
      </c>
      <c r="Y105" s="93">
        <f t="shared" si="55"/>
        <v>0</v>
      </c>
      <c r="Z105" s="93">
        <f t="shared" si="46"/>
        <v>1</v>
      </c>
      <c r="AA105" s="93">
        <f t="shared" si="47"/>
        <v>1</v>
      </c>
      <c r="AB105" s="82">
        <f t="shared" si="62"/>
        <v>0</v>
      </c>
      <c r="AC105" s="11">
        <f t="shared" si="63"/>
        <v>0</v>
      </c>
      <c r="AD105" s="81">
        <f t="shared" si="64"/>
        <v>0</v>
      </c>
      <c r="AE105" s="94">
        <f t="shared" si="48"/>
        <v>0</v>
      </c>
      <c r="AF105" s="94">
        <f t="shared" si="49"/>
        <v>0</v>
      </c>
      <c r="AG105" s="94"/>
      <c r="AH105" s="93"/>
      <c r="AI105" s="93"/>
      <c r="AJ105" s="92">
        <f t="shared" si="65"/>
        <v>0</v>
      </c>
      <c r="AK105" s="119">
        <f t="shared" si="57"/>
        <v>0</v>
      </c>
      <c r="AL105" s="119">
        <f t="shared" si="57"/>
        <v>0</v>
      </c>
      <c r="AM105" s="121">
        <f>AK105*InputData!Y105</f>
        <v>0</v>
      </c>
      <c r="AN105" s="124">
        <f>AJ105*LifeTable!G105*InputData!Z105*EXP(-InputData!$BT$5*(B105-InputData!$B$1))</f>
        <v>0</v>
      </c>
      <c r="AO105" s="1029">
        <f>C105*(1-Q105)*LifeTable!G105</f>
        <v>0</v>
      </c>
      <c r="AP105" s="1030">
        <f>R105*LifeTable!G105</f>
        <v>0</v>
      </c>
      <c r="AQ105" s="1029">
        <f>T105*(1-AH105)*LifeTable!P105</f>
        <v>0</v>
      </c>
      <c r="AR105" s="1031">
        <f>AI105*LifeTable!P105</f>
        <v>0</v>
      </c>
      <c r="AS105" s="1032">
        <f>(AQ105-AO105)*EXP(-InputData!$BT$6*(B105-InputData!$B$1))</f>
        <v>0</v>
      </c>
      <c r="AT105" s="61">
        <f>(AR105-AP105)*EXP(-InputData!$BT$6*(B105-InputData!$B$1))</f>
        <v>0</v>
      </c>
      <c r="AU105">
        <v>100</v>
      </c>
    </row>
    <row r="106" spans="1:47">
      <c r="A106" t="s">
        <v>14</v>
      </c>
      <c r="B106">
        <f>InputData!$B$1</f>
        <v>97</v>
      </c>
      <c r="C106" s="606">
        <f>InputData!W106*InputData!CB106</f>
        <v>9.7999999999999997E-3</v>
      </c>
      <c r="D106" s="575">
        <v>0</v>
      </c>
      <c r="E106" s="607">
        <f>InputData!X106*InputData!CG106</f>
        <v>2.4899999999999999E-2</v>
      </c>
      <c r="F106" s="604">
        <v>0</v>
      </c>
      <c r="G106" s="81">
        <f t="shared" si="35"/>
        <v>3.4699999999999995E-2</v>
      </c>
      <c r="H106" s="81">
        <f t="shared" si="52"/>
        <v>1.5099999999999999E-2</v>
      </c>
      <c r="I106" s="81">
        <f t="shared" si="36"/>
        <v>0.97540744789624767</v>
      </c>
      <c r="J106" s="81">
        <f t="shared" si="37"/>
        <v>0.99024786351823468</v>
      </c>
      <c r="K106" s="602">
        <v>1000</v>
      </c>
      <c r="L106" s="603">
        <v>0</v>
      </c>
      <c r="M106" s="603">
        <v>0</v>
      </c>
      <c r="N106" s="603">
        <f t="shared" si="38"/>
        <v>1000</v>
      </c>
      <c r="O106" s="603">
        <f t="shared" si="39"/>
        <v>1000</v>
      </c>
      <c r="P106" s="603">
        <f t="shared" si="53"/>
        <v>999.93969576890117</v>
      </c>
      <c r="Q106" s="575">
        <f t="shared" ref="Q106:Q137" si="66">IF(ISERROR(0.5*(L106+L107)/P106),0,0.5*(L106+L107)/P106)</f>
        <v>4.8160544382436924E-3</v>
      </c>
      <c r="R106" s="604">
        <f t="shared" ref="R106:R137" si="67">IF(ISERROR((M107-M106)/P106),0,(M107-M106)/P106)</f>
        <v>1.2061573583681274E-4</v>
      </c>
      <c r="S106" s="605">
        <f>(Exposure!BK107-1)*InputData!CH106+1</f>
        <v>0.89689296050637723</v>
      </c>
      <c r="T106" s="89">
        <f t="shared" si="54"/>
        <v>8.789551012962497E-3</v>
      </c>
      <c r="U106" s="10">
        <f t="shared" si="42"/>
        <v>0</v>
      </c>
      <c r="V106" s="10">
        <f t="shared" si="43"/>
        <v>2.4899999999999999E-2</v>
      </c>
      <c r="W106" s="91">
        <f t="shared" si="44"/>
        <v>0</v>
      </c>
      <c r="X106" s="81">
        <f t="shared" si="45"/>
        <v>3.3689551012962497E-2</v>
      </c>
      <c r="Y106" s="81">
        <f t="shared" si="55"/>
        <v>1.61104489870375E-2</v>
      </c>
      <c r="Z106" s="81">
        <f t="shared" si="46"/>
        <v>0.97540744789624767</v>
      </c>
      <c r="AA106" s="81">
        <f t="shared" si="47"/>
        <v>0.99124896416423203</v>
      </c>
      <c r="AB106" s="83">
        <f>K106</f>
        <v>1000</v>
      </c>
      <c r="AC106" s="4">
        <v>0</v>
      </c>
      <c r="AD106" s="4">
        <v>0</v>
      </c>
      <c r="AE106" s="11">
        <f t="shared" si="48"/>
        <v>1000</v>
      </c>
      <c r="AF106" s="11">
        <f t="shared" si="49"/>
        <v>1000</v>
      </c>
      <c r="AG106" s="4">
        <f t="shared" si="56"/>
        <v>999.94589532988323</v>
      </c>
      <c r="AH106" s="81">
        <f t="shared" ref="AH106:AH137" si="68">IF(ISERROR(0.5*(AC106+AC107)/AG106),0,0.5*(AC106+AC107)/AG106)</f>
        <v>4.3216470690562569E-3</v>
      </c>
      <c r="AI106" s="81">
        <f t="shared" ref="AI106:AI137" si="69">IF(ISERROR((AD107-AD106)/AG106),0,(AD107-AD106)/AG106)</f>
        <v>1.08215195181008E-4</v>
      </c>
      <c r="AJ106" s="82">
        <f t="shared" si="65"/>
        <v>-1.0104489870375027E-3</v>
      </c>
      <c r="AK106" s="118">
        <f t="shared" si="57"/>
        <v>-4.9440736918743549E-4</v>
      </c>
      <c r="AL106" s="118">
        <f t="shared" si="57"/>
        <v>-1.2400540655804743E-5</v>
      </c>
      <c r="AM106" s="120">
        <f>AK106*InputData!Y106</f>
        <v>-2.6910827073870523E-5</v>
      </c>
      <c r="AN106" s="608">
        <f>AJ106*LifeTable!G106*InputData!Z106*EXP(-InputData!$BT$5*(B106-InputData!$B$1))</f>
        <v>-127268.96072903303</v>
      </c>
      <c r="AO106" s="1021">
        <f>C106*(1-Q106)*LifeTable!G106</f>
        <v>55.464360924641205</v>
      </c>
      <c r="AP106" s="1022">
        <f>R106*LifeTable!G106</f>
        <v>0.68594381885934241</v>
      </c>
      <c r="AQ106" s="1021">
        <f>T106*(1-AH106)*LifeTable!P106</f>
        <v>49.817896286105402</v>
      </c>
      <c r="AR106" s="1023">
        <f>AI106*LifeTable!P106</f>
        <v>0.61601015977581342</v>
      </c>
      <c r="AS106" s="1024">
        <f>(AQ106-AO106)*EXP(-InputData!$BT$6*(B106-InputData!$B$1))</f>
        <v>-5.6464646385358037</v>
      </c>
      <c r="AT106" s="1025">
        <f>(AR106-AP106)*EXP(-InputData!$BT$6*(B106-InputData!$B$1))</f>
        <v>-6.9933659083528998E-2</v>
      </c>
      <c r="AU106">
        <v>0</v>
      </c>
    </row>
    <row r="107" spans="1:47">
      <c r="A107" t="s">
        <v>14</v>
      </c>
      <c r="B107">
        <f t="shared" si="58"/>
        <v>98</v>
      </c>
      <c r="C107" s="80">
        <f>InputData!W107*InputData!CB107</f>
        <v>1.0098424023900137E-2</v>
      </c>
      <c r="D107" s="81">
        <v>0</v>
      </c>
      <c r="E107" s="13">
        <f>InputData!X107*InputData!CG107</f>
        <v>2.5499999999999998E-2</v>
      </c>
      <c r="F107" s="90">
        <v>0</v>
      </c>
      <c r="G107" s="81">
        <f t="shared" si="35"/>
        <v>3.5598424023900135E-2</v>
      </c>
      <c r="H107" s="81">
        <f t="shared" si="52"/>
        <v>1.5401575976099861E-2</v>
      </c>
      <c r="I107" s="81">
        <f t="shared" si="36"/>
        <v>0.97482237896574109</v>
      </c>
      <c r="J107" s="81">
        <f t="shared" si="37"/>
        <v>0.98995239385596068</v>
      </c>
      <c r="K107" s="82">
        <f t="shared" ref="K107:K170" si="70">IF($B107&gt;100,0,IF(H106&gt;0.0000000001,(2*(J106-I106)*(K106*(E106+D106+F106)+L106*D106)+K106*(J106*(H106-G106)+I106*(H106+G106)))/(2*H106),K106))</f>
        <v>990.24786351823468</v>
      </c>
      <c r="L107" s="11">
        <f t="shared" ref="L107:L170" si="71">IF($B107&gt;100,0,IF(H106&gt;0.0000000001,-((J106-I106)*(2*((E106+D106+F106)*(K106+L106)-G106*K106+F106*K106)-L106*G106)-L106*H106*(J106+I106))/(2*H106),L106))</f>
        <v>9.6315280195677282</v>
      </c>
      <c r="M107" s="81">
        <f t="shared" ref="M107:M170" si="72">IF($B107&gt;100,0,IF(H106&gt;0.0000000001,((2*(L106*(E106+F106)+K106*F106)-G106*(K106+L106))*(J106-I106)-H106*(K106+L106)*(J106+I106)+2*H106*(K106+L106+M106))/(2*H106),M106))</f>
        <v>0.12060846219760468</v>
      </c>
      <c r="N107" s="11">
        <f t="shared" si="38"/>
        <v>1000.0000000000001</v>
      </c>
      <c r="O107" s="11">
        <f t="shared" si="39"/>
        <v>999.87939153780246</v>
      </c>
      <c r="P107" s="11">
        <f t="shared" si="53"/>
        <v>999.6951435474424</v>
      </c>
      <c r="Q107" s="81">
        <f t="shared" si="66"/>
        <v>1.4426488296056304E-2</v>
      </c>
      <c r="R107" s="90">
        <f t="shared" si="67"/>
        <v>3.686083533551368E-4</v>
      </c>
      <c r="S107" s="499">
        <f>(Exposure!BK108-1)*InputData!CH107+1</f>
        <v>0.89689296050637723</v>
      </c>
      <c r="T107" s="89">
        <f t="shared" si="54"/>
        <v>9.0572054192445163E-3</v>
      </c>
      <c r="U107" s="10">
        <f t="shared" si="42"/>
        <v>0</v>
      </c>
      <c r="V107" s="10">
        <f t="shared" si="43"/>
        <v>2.5499999999999998E-2</v>
      </c>
      <c r="W107" s="91">
        <f t="shared" si="44"/>
        <v>0</v>
      </c>
      <c r="X107" s="81">
        <f t="shared" si="45"/>
        <v>3.4557205419244515E-2</v>
      </c>
      <c r="Y107" s="81">
        <f t="shared" si="55"/>
        <v>1.6442794580755482E-2</v>
      </c>
      <c r="Z107" s="81">
        <f t="shared" si="46"/>
        <v>0.97482237896574109</v>
      </c>
      <c r="AA107" s="81">
        <f t="shared" si="47"/>
        <v>0.99098368751406674</v>
      </c>
      <c r="AB107" s="82">
        <f t="shared" ref="AB107:AB170" si="73">IF($B107&gt;100,0,IF(Y106&gt;0.0000000001,(2*(AA106-Z106)*(AB106*(V106+U106+W106)+AC106*U106)+AB106*(AA106*(Y106-X106)+Z106*(Y106+X106)))/(2*Y106),AB106))</f>
        <v>991.24896416423201</v>
      </c>
      <c r="AC107" s="11">
        <f t="shared" ref="AC107:AC170" si="74">IF($B107&gt;100,0,IF(Y106&gt;0.0000000001,-((AA106-Z106)*(2*((V106+U106+W106)*(AB106+AC106)-X106*AB106+W106*AB106)-AC106*X106)-AC106*Y106*(AA106+Z106))/(2*Y106),AC106))</f>
        <v>8.6428264955344485</v>
      </c>
      <c r="AD107" s="81">
        <f t="shared" ref="AD107:AD170" si="75">IF($B107&gt;100,0,IF(Y106&gt;0.0000000001,((2*(AC106*(V106+W106)+AB106*W106)-X106*(AB106+AC106))*(AA106-Z106)-Y106*(AB106+AC106)*(AA106+Z106)+2*Y106*(AB106+AC106+AD106))/(2*Y106),AD106))</f>
        <v>0.10820934023357111</v>
      </c>
      <c r="AE107" s="11">
        <f t="shared" si="48"/>
        <v>1000</v>
      </c>
      <c r="AF107" s="11">
        <f t="shared" si="49"/>
        <v>999.89179065976646</v>
      </c>
      <c r="AG107" s="11">
        <f t="shared" si="56"/>
        <v>999.72640806900654</v>
      </c>
      <c r="AH107" s="81">
        <f t="shared" si="68"/>
        <v>1.2949692042157129E-2</v>
      </c>
      <c r="AI107" s="81">
        <f t="shared" si="69"/>
        <v>3.308557009700297E-4</v>
      </c>
      <c r="AJ107" s="82">
        <f t="shared" si="65"/>
        <v>-1.0412186046556207E-3</v>
      </c>
      <c r="AK107" s="118">
        <f t="shared" si="57"/>
        <v>-1.476796253899175E-3</v>
      </c>
      <c r="AL107" s="118">
        <f t="shared" si="57"/>
        <v>-3.7752652385107091E-5</v>
      </c>
      <c r="AM107" s="120">
        <f>AK107*InputData!Y107</f>
        <v>-8.0382718965812806E-5</v>
      </c>
      <c r="AN107" s="123">
        <f>AJ107*LifeTable!G107*InputData!Z107*EXP(-InputData!$BT$5*(B107-InputData!$B$1))</f>
        <v>-90550.57298012753</v>
      </c>
      <c r="AO107" s="1026">
        <f>C107*(1-Q107)*LifeTable!G107</f>
        <v>40.271445124859568</v>
      </c>
      <c r="AP107" s="1027">
        <f>R107*LifeTable!G107</f>
        <v>1.491487994890665</v>
      </c>
      <c r="AQ107" s="1026">
        <f>T107*(1-AH107)*LifeTable!P107</f>
        <v>36.343518881921661</v>
      </c>
      <c r="AR107" s="708">
        <f>AI107*LifeTable!P107</f>
        <v>1.3450303710500235</v>
      </c>
      <c r="AS107" s="1028">
        <f>(AQ107-AO107)*EXP(-InputData!$BT$6*(B107-InputData!$B$1))</f>
        <v>-3.9279262429379074</v>
      </c>
      <c r="AT107" s="58">
        <f>(AR107-AP107)*EXP(-InputData!$BT$6*(B107-InputData!$B$1))</f>
        <v>-0.14645762384064143</v>
      </c>
      <c r="AU107">
        <v>1</v>
      </c>
    </row>
    <row r="108" spans="1:47">
      <c r="A108" t="s">
        <v>14</v>
      </c>
      <c r="B108">
        <f t="shared" si="58"/>
        <v>99</v>
      </c>
      <c r="C108" s="80">
        <f>InputData!W108*InputData!CB108</f>
        <v>1.0389932509849327E-2</v>
      </c>
      <c r="D108" s="81">
        <v>0</v>
      </c>
      <c r="E108" s="13">
        <f>InputData!X108*InputData!CG108</f>
        <v>2.6200000000000001E-2</v>
      </c>
      <c r="F108" s="90">
        <v>0</v>
      </c>
      <c r="G108" s="81">
        <f t="shared" si="35"/>
        <v>3.6589932509849328E-2</v>
      </c>
      <c r="H108" s="81">
        <f t="shared" si="52"/>
        <v>1.5810067490150674E-2</v>
      </c>
      <c r="I108" s="81">
        <f t="shared" si="36"/>
        <v>0.97414024207623029</v>
      </c>
      <c r="J108" s="81">
        <f t="shared" si="37"/>
        <v>0.98966385639006904</v>
      </c>
      <c r="K108" s="82">
        <f t="shared" si="70"/>
        <v>980.29824300062705</v>
      </c>
      <c r="L108" s="11">
        <f t="shared" si="71"/>
        <v>19.212652556455282</v>
      </c>
      <c r="M108" s="81">
        <f t="shared" si="72"/>
        <v>0.48910444291775451</v>
      </c>
      <c r="N108" s="11">
        <f t="shared" si="38"/>
        <v>1000.0000000000001</v>
      </c>
      <c r="O108" s="11">
        <f t="shared" si="39"/>
        <v>999.51089555708234</v>
      </c>
      <c r="P108" s="11">
        <f t="shared" si="53"/>
        <v>999.19657279206035</v>
      </c>
      <c r="Q108" s="81">
        <f t="shared" si="66"/>
        <v>2.39838507798097E-2</v>
      </c>
      <c r="R108" s="90">
        <f t="shared" si="67"/>
        <v>6.2915100708112659E-4</v>
      </c>
      <c r="S108" s="499">
        <f>(Exposure!BK109-1)*InputData!CH108+1</f>
        <v>0.89689296050637723</v>
      </c>
      <c r="T108" s="89">
        <f t="shared" si="54"/>
        <v>9.3186573282202177E-3</v>
      </c>
      <c r="U108" s="10">
        <f t="shared" si="42"/>
        <v>0</v>
      </c>
      <c r="V108" s="10">
        <f t="shared" si="43"/>
        <v>2.6200000000000001E-2</v>
      </c>
      <c r="W108" s="91">
        <f t="shared" si="44"/>
        <v>0</v>
      </c>
      <c r="X108" s="81">
        <f t="shared" si="45"/>
        <v>3.5518657328220217E-2</v>
      </c>
      <c r="Y108" s="81">
        <f t="shared" si="55"/>
        <v>1.6881342671779785E-2</v>
      </c>
      <c r="Z108" s="81">
        <f t="shared" si="46"/>
        <v>0.97414024207623029</v>
      </c>
      <c r="AA108" s="81">
        <f t="shared" si="47"/>
        <v>0.99072462680463669</v>
      </c>
      <c r="AB108" s="82">
        <f t="shared" si="73"/>
        <v>982.31155375196988</v>
      </c>
      <c r="AC108" s="11">
        <f t="shared" si="74"/>
        <v>17.249471726276639</v>
      </c>
      <c r="AD108" s="81">
        <f t="shared" si="75"/>
        <v>0.43897452175349222</v>
      </c>
      <c r="AE108" s="11">
        <f t="shared" si="48"/>
        <v>1000</v>
      </c>
      <c r="AF108" s="11">
        <f t="shared" si="49"/>
        <v>999.56102547824651</v>
      </c>
      <c r="AG108" s="11">
        <f t="shared" si="56"/>
        <v>999.27873915887494</v>
      </c>
      <c r="AH108" s="81">
        <f t="shared" si="68"/>
        <v>2.1538373319745566E-2</v>
      </c>
      <c r="AI108" s="81">
        <f t="shared" si="69"/>
        <v>5.6498013679166456E-4</v>
      </c>
      <c r="AJ108" s="82">
        <f t="shared" si="65"/>
        <v>-1.0712751816291093E-3</v>
      </c>
      <c r="AK108" s="118">
        <f t="shared" si="57"/>
        <v>-2.4454774600641341E-3</v>
      </c>
      <c r="AL108" s="118">
        <f t="shared" si="57"/>
        <v>-6.4170870289462028E-5</v>
      </c>
      <c r="AM108" s="120">
        <f>AK108*InputData!Y108</f>
        <v>-1.331084954275525E-4</v>
      </c>
      <c r="AN108" s="123">
        <f>AJ108*LifeTable!G108*InputData!Z108*EXP(-InputData!$BT$5*(B108-InputData!$B$1))</f>
        <v>-63725.230371826263</v>
      </c>
      <c r="AO108" s="1026">
        <f>C108*(1-Q108)*LifeTable!G108</f>
        <v>28.92106229665271</v>
      </c>
      <c r="AP108" s="1027">
        <f>R108*LifeTable!G108</f>
        <v>1.7943179715327444</v>
      </c>
      <c r="AQ108" s="1026">
        <f>T108*(1-AH108)*LifeTable!P108</f>
        <v>26.302891217177617</v>
      </c>
      <c r="AR108" s="708">
        <f>AI108*LifeTable!P108</f>
        <v>1.6298195698437419</v>
      </c>
      <c r="AS108" s="1028">
        <f>(AQ108-AO108)*EXP(-InputData!$BT$6*(B108-InputData!$B$1))</f>
        <v>-2.6181710794750934</v>
      </c>
      <c r="AT108" s="58">
        <f>(AR108-AP108)*EXP(-InputData!$BT$6*(B108-InputData!$B$1))</f>
        <v>-0.16449840168900254</v>
      </c>
      <c r="AU108">
        <v>2</v>
      </c>
    </row>
    <row r="109" spans="1:47">
      <c r="A109" t="s">
        <v>14</v>
      </c>
      <c r="B109">
        <f t="shared" si="58"/>
        <v>100</v>
      </c>
      <c r="C109" s="80">
        <f>InputData!W109*InputData!CB109</f>
        <v>1.0383507227955505E-2</v>
      </c>
      <c r="D109" s="81">
        <v>0</v>
      </c>
      <c r="E109" s="13">
        <f>InputData!X109*InputData!CG109</f>
        <v>2.64E-2</v>
      </c>
      <c r="F109" s="90">
        <v>0</v>
      </c>
      <c r="G109" s="81">
        <f t="shared" si="35"/>
        <v>3.6783507227955509E-2</v>
      </c>
      <c r="H109" s="81">
        <f t="shared" si="52"/>
        <v>1.6016492772044495E-2</v>
      </c>
      <c r="I109" s="81">
        <f t="shared" si="36"/>
        <v>0.97394543350932117</v>
      </c>
      <c r="J109" s="81">
        <f t="shared" si="37"/>
        <v>0.98967021527975529</v>
      </c>
      <c r="K109" s="82">
        <f t="shared" si="70"/>
        <v>970.16573958040965</v>
      </c>
      <c r="L109" s="11">
        <f t="shared" si="71"/>
        <v>28.716510446628789</v>
      </c>
      <c r="M109" s="81">
        <f t="shared" si="72"/>
        <v>1.1177499729618894</v>
      </c>
      <c r="N109" s="11">
        <f t="shared" si="38"/>
        <v>1000.0000000000003</v>
      </c>
      <c r="O109" s="11">
        <f t="shared" si="39"/>
        <v>998.88225002703848</v>
      </c>
      <c r="P109" s="11">
        <f t="shared" si="53"/>
        <v>0</v>
      </c>
      <c r="Q109" s="81">
        <f t="shared" si="66"/>
        <v>0</v>
      </c>
      <c r="R109" s="90">
        <f t="shared" si="67"/>
        <v>0</v>
      </c>
      <c r="S109" s="499">
        <f>(Exposure!BK110-1)*InputData!CH109+1</f>
        <v>0.89689296050637723</v>
      </c>
      <c r="T109" s="89">
        <f t="shared" si="54"/>
        <v>9.3128945381203802E-3</v>
      </c>
      <c r="U109" s="10">
        <f t="shared" si="42"/>
        <v>0</v>
      </c>
      <c r="V109" s="10">
        <f t="shared" si="43"/>
        <v>2.64E-2</v>
      </c>
      <c r="W109" s="91">
        <f t="shared" si="44"/>
        <v>0</v>
      </c>
      <c r="X109" s="81">
        <f t="shared" si="45"/>
        <v>3.5712894538120377E-2</v>
      </c>
      <c r="Y109" s="81">
        <f t="shared" si="55"/>
        <v>1.708710546187962E-2</v>
      </c>
      <c r="Z109" s="81">
        <f t="shared" si="46"/>
        <v>0.97394543350932117</v>
      </c>
      <c r="AA109" s="81">
        <f t="shared" si="47"/>
        <v>0.99073033615915862</v>
      </c>
      <c r="AB109" s="82">
        <f t="shared" si="73"/>
        <v>973.20024749680306</v>
      </c>
      <c r="AC109" s="11">
        <f t="shared" si="74"/>
        <v>25.796205342700361</v>
      </c>
      <c r="AD109" s="81">
        <f t="shared" si="75"/>
        <v>1.0035471604964754</v>
      </c>
      <c r="AE109" s="11">
        <f t="shared" si="48"/>
        <v>999.99999999999989</v>
      </c>
      <c r="AF109" s="11">
        <f t="shared" si="49"/>
        <v>998.99645283950338</v>
      </c>
      <c r="AG109" s="11">
        <f t="shared" si="56"/>
        <v>0</v>
      </c>
      <c r="AH109" s="81">
        <f t="shared" si="68"/>
        <v>0</v>
      </c>
      <c r="AI109" s="81">
        <f t="shared" si="69"/>
        <v>0</v>
      </c>
      <c r="AJ109" s="82">
        <f t="shared" si="65"/>
        <v>-1.0706126898351251E-3</v>
      </c>
      <c r="AK109" s="118">
        <f t="shared" si="57"/>
        <v>0</v>
      </c>
      <c r="AL109" s="118">
        <f t="shared" si="57"/>
        <v>0</v>
      </c>
      <c r="AM109" s="120">
        <f>AK109*InputData!Y109</f>
        <v>0</v>
      </c>
      <c r="AN109" s="123">
        <f>AJ109*LifeTable!G109*InputData!Z109*EXP(-InputData!$BT$5*(B109-InputData!$B$1))</f>
        <v>-120408.02406868762</v>
      </c>
      <c r="AO109" s="1026">
        <f>C109*(1-Q109)*LifeTable!G109</f>
        <v>57.693925209063615</v>
      </c>
      <c r="AP109" s="1027">
        <f>R109*LifeTable!G109</f>
        <v>0</v>
      </c>
      <c r="AQ109" s="1026">
        <f>T109*(1-AH109)*LifeTable!P109</f>
        <v>52.59067601370635</v>
      </c>
      <c r="AR109" s="708">
        <f>AI109*LifeTable!P109</f>
        <v>0</v>
      </c>
      <c r="AS109" s="1028">
        <f>(AQ109-AO109)*EXP(-InputData!$BT$6*(B109-InputData!$B$1))</f>
        <v>-5.1032491953572645</v>
      </c>
      <c r="AT109" s="58">
        <f>(AR109-AP109)*EXP(-InputData!$BT$6*(B109-InputData!$B$1))</f>
        <v>0</v>
      </c>
      <c r="AU109">
        <v>3</v>
      </c>
    </row>
    <row r="110" spans="1:47">
      <c r="A110" t="s">
        <v>14</v>
      </c>
      <c r="B110">
        <f t="shared" si="58"/>
        <v>101</v>
      </c>
      <c r="C110" s="80">
        <f>InputData!W110*InputData!CB110</f>
        <v>0</v>
      </c>
      <c r="D110" s="81">
        <v>0</v>
      </c>
      <c r="E110" s="13">
        <f>InputData!X110*InputData!CG110</f>
        <v>0</v>
      </c>
      <c r="F110" s="90">
        <v>0</v>
      </c>
      <c r="G110" s="81">
        <f t="shared" si="35"/>
        <v>0</v>
      </c>
      <c r="H110" s="81">
        <f t="shared" si="52"/>
        <v>0</v>
      </c>
      <c r="I110" s="81">
        <f t="shared" si="36"/>
        <v>1</v>
      </c>
      <c r="J110" s="81">
        <f t="shared" si="37"/>
        <v>1</v>
      </c>
      <c r="K110" s="82">
        <f t="shared" si="70"/>
        <v>0</v>
      </c>
      <c r="L110" s="11">
        <f t="shared" si="71"/>
        <v>0</v>
      </c>
      <c r="M110" s="81">
        <f t="shared" si="72"/>
        <v>0</v>
      </c>
      <c r="N110" s="11">
        <f t="shared" si="38"/>
        <v>0</v>
      </c>
      <c r="O110" s="11">
        <f t="shared" si="39"/>
        <v>0</v>
      </c>
      <c r="P110" s="11">
        <f t="shared" si="53"/>
        <v>0</v>
      </c>
      <c r="Q110" s="81">
        <f t="shared" si="66"/>
        <v>0</v>
      </c>
      <c r="R110" s="90">
        <f t="shared" si="67"/>
        <v>0</v>
      </c>
      <c r="S110" s="499">
        <f>(Exposure!BK111-1)*InputData!CH110+1</f>
        <v>1</v>
      </c>
      <c r="T110" s="89">
        <f t="shared" si="54"/>
        <v>0</v>
      </c>
      <c r="U110" s="10">
        <f t="shared" si="42"/>
        <v>0</v>
      </c>
      <c r="V110" s="10">
        <f t="shared" si="43"/>
        <v>0</v>
      </c>
      <c r="W110" s="91">
        <f t="shared" si="44"/>
        <v>0</v>
      </c>
      <c r="X110" s="81">
        <f t="shared" si="45"/>
        <v>0</v>
      </c>
      <c r="Y110" s="81">
        <f t="shared" si="55"/>
        <v>0</v>
      </c>
      <c r="Z110" s="81">
        <f t="shared" si="46"/>
        <v>1</v>
      </c>
      <c r="AA110" s="81">
        <f t="shared" si="47"/>
        <v>1</v>
      </c>
      <c r="AB110" s="82">
        <f t="shared" si="73"/>
        <v>0</v>
      </c>
      <c r="AC110" s="11">
        <f t="shared" si="74"/>
        <v>0</v>
      </c>
      <c r="AD110" s="81">
        <f t="shared" si="75"/>
        <v>0</v>
      </c>
      <c r="AE110" s="11">
        <f t="shared" si="48"/>
        <v>0</v>
      </c>
      <c r="AF110" s="11">
        <f t="shared" si="49"/>
        <v>0</v>
      </c>
      <c r="AG110" s="11">
        <f t="shared" si="56"/>
        <v>0</v>
      </c>
      <c r="AH110" s="81">
        <f t="shared" si="68"/>
        <v>0</v>
      </c>
      <c r="AI110" s="81">
        <f t="shared" si="69"/>
        <v>0</v>
      </c>
      <c r="AJ110" s="82">
        <f t="shared" si="65"/>
        <v>0</v>
      </c>
      <c r="AK110" s="118">
        <f t="shared" si="57"/>
        <v>0</v>
      </c>
      <c r="AL110" s="118">
        <f t="shared" si="57"/>
        <v>0</v>
      </c>
      <c r="AM110" s="120">
        <f>AK110*InputData!Y110</f>
        <v>0</v>
      </c>
      <c r="AN110" s="123">
        <f>AJ110*LifeTable!G110*InputData!Z110*EXP(-InputData!$BT$5*(B110-InputData!$B$1))</f>
        <v>0</v>
      </c>
      <c r="AO110" s="1026">
        <f>C110*(1-Q110)*LifeTable!G110</f>
        <v>0</v>
      </c>
      <c r="AP110" s="1027">
        <f>R110*LifeTable!G110</f>
        <v>0</v>
      </c>
      <c r="AQ110" s="1026">
        <f>T110*(1-AH110)*LifeTable!P110</f>
        <v>0</v>
      </c>
      <c r="AR110" s="708">
        <f>AI110*LifeTable!P110</f>
        <v>0</v>
      </c>
      <c r="AS110" s="1028">
        <f>(AQ110-AO110)*EXP(-InputData!$BT$6*(B110-InputData!$B$1))</f>
        <v>0</v>
      </c>
      <c r="AT110" s="58">
        <f>(AR110-AP110)*EXP(-InputData!$BT$6*(B110-InputData!$B$1))</f>
        <v>0</v>
      </c>
      <c r="AU110">
        <v>4</v>
      </c>
    </row>
    <row r="111" spans="1:47">
      <c r="A111" t="s">
        <v>14</v>
      </c>
      <c r="B111">
        <f t="shared" si="58"/>
        <v>102</v>
      </c>
      <c r="C111" s="80">
        <f>InputData!W111*InputData!CB111</f>
        <v>0</v>
      </c>
      <c r="D111" s="81">
        <v>0</v>
      </c>
      <c r="E111" s="13">
        <f>InputData!X111*InputData!CG111</f>
        <v>0</v>
      </c>
      <c r="F111" s="90">
        <v>0</v>
      </c>
      <c r="G111" s="81">
        <f t="shared" si="35"/>
        <v>0</v>
      </c>
      <c r="H111" s="81">
        <f t="shared" si="52"/>
        <v>0</v>
      </c>
      <c r="I111" s="81">
        <f t="shared" si="36"/>
        <v>1</v>
      </c>
      <c r="J111" s="81">
        <f t="shared" si="37"/>
        <v>1</v>
      </c>
      <c r="K111" s="82">
        <f t="shared" si="70"/>
        <v>0</v>
      </c>
      <c r="L111" s="11">
        <f t="shared" si="71"/>
        <v>0</v>
      </c>
      <c r="M111" s="81">
        <f t="shared" si="72"/>
        <v>0</v>
      </c>
      <c r="N111" s="11">
        <f t="shared" si="38"/>
        <v>0</v>
      </c>
      <c r="O111" s="11">
        <f t="shared" si="39"/>
        <v>0</v>
      </c>
      <c r="P111" s="11">
        <f t="shared" si="53"/>
        <v>0</v>
      </c>
      <c r="Q111" s="81">
        <f t="shared" si="66"/>
        <v>0</v>
      </c>
      <c r="R111" s="90">
        <f t="shared" si="67"/>
        <v>0</v>
      </c>
      <c r="S111" s="499">
        <f>(Exposure!BK112-1)*InputData!CH111+1</f>
        <v>1</v>
      </c>
      <c r="T111" s="89">
        <f t="shared" si="54"/>
        <v>0</v>
      </c>
      <c r="U111" s="10">
        <f t="shared" si="42"/>
        <v>0</v>
      </c>
      <c r="V111" s="10">
        <f t="shared" si="43"/>
        <v>0</v>
      </c>
      <c r="W111" s="91">
        <f t="shared" si="44"/>
        <v>0</v>
      </c>
      <c r="X111" s="81">
        <f t="shared" si="45"/>
        <v>0</v>
      </c>
      <c r="Y111" s="81">
        <f t="shared" si="55"/>
        <v>0</v>
      </c>
      <c r="Z111" s="81">
        <f t="shared" si="46"/>
        <v>1</v>
      </c>
      <c r="AA111" s="81">
        <f t="shared" si="47"/>
        <v>1</v>
      </c>
      <c r="AB111" s="82">
        <f t="shared" si="73"/>
        <v>0</v>
      </c>
      <c r="AC111" s="11">
        <f t="shared" si="74"/>
        <v>0</v>
      </c>
      <c r="AD111" s="81">
        <f t="shared" si="75"/>
        <v>0</v>
      </c>
      <c r="AE111" s="11">
        <f t="shared" si="48"/>
        <v>0</v>
      </c>
      <c r="AF111" s="11">
        <f t="shared" si="49"/>
        <v>0</v>
      </c>
      <c r="AG111" s="11">
        <f t="shared" si="56"/>
        <v>0</v>
      </c>
      <c r="AH111" s="81">
        <f t="shared" si="68"/>
        <v>0</v>
      </c>
      <c r="AI111" s="81">
        <f t="shared" si="69"/>
        <v>0</v>
      </c>
      <c r="AJ111" s="82">
        <f t="shared" si="65"/>
        <v>0</v>
      </c>
      <c r="AK111" s="118">
        <f t="shared" si="57"/>
        <v>0</v>
      </c>
      <c r="AL111" s="118">
        <f t="shared" si="57"/>
        <v>0</v>
      </c>
      <c r="AM111" s="120">
        <f>AK111*InputData!Y111</f>
        <v>0</v>
      </c>
      <c r="AN111" s="123">
        <f>AJ111*LifeTable!G111*InputData!Z111*EXP(-InputData!$BT$5*(B111-InputData!$B$1))</f>
        <v>0</v>
      </c>
      <c r="AO111" s="1026">
        <f>C111*(1-Q111)*LifeTable!G111</f>
        <v>0</v>
      </c>
      <c r="AP111" s="1027">
        <f>R111*LifeTable!G111</f>
        <v>0</v>
      </c>
      <c r="AQ111" s="1026">
        <f>T111*(1-AH111)*LifeTable!P111</f>
        <v>0</v>
      </c>
      <c r="AR111" s="708">
        <f>AI111*LifeTable!P111</f>
        <v>0</v>
      </c>
      <c r="AS111" s="1028">
        <f>(AQ111-AO111)*EXP(-InputData!$BT$6*(B111-InputData!$B$1))</f>
        <v>0</v>
      </c>
      <c r="AT111" s="58">
        <f>(AR111-AP111)*EXP(-InputData!$BT$6*(B111-InputData!$B$1))</f>
        <v>0</v>
      </c>
      <c r="AU111">
        <v>5</v>
      </c>
    </row>
    <row r="112" spans="1:47">
      <c r="A112" t="s">
        <v>14</v>
      </c>
      <c r="B112">
        <f t="shared" si="58"/>
        <v>103</v>
      </c>
      <c r="C112" s="80">
        <f>InputData!W112*InputData!CB112</f>
        <v>0</v>
      </c>
      <c r="D112" s="81">
        <v>0</v>
      </c>
      <c r="E112" s="13">
        <f>InputData!X112*InputData!CG112</f>
        <v>0</v>
      </c>
      <c r="F112" s="90">
        <v>0</v>
      </c>
      <c r="G112" s="81">
        <f t="shared" si="35"/>
        <v>0</v>
      </c>
      <c r="H112" s="81">
        <f t="shared" si="52"/>
        <v>0</v>
      </c>
      <c r="I112" s="81">
        <f t="shared" si="36"/>
        <v>1</v>
      </c>
      <c r="J112" s="81">
        <f t="shared" si="37"/>
        <v>1</v>
      </c>
      <c r="K112" s="82">
        <f t="shared" si="70"/>
        <v>0</v>
      </c>
      <c r="L112" s="11">
        <f t="shared" si="71"/>
        <v>0</v>
      </c>
      <c r="M112" s="81">
        <f t="shared" si="72"/>
        <v>0</v>
      </c>
      <c r="N112" s="11">
        <f t="shared" si="38"/>
        <v>0</v>
      </c>
      <c r="O112" s="11">
        <f t="shared" si="39"/>
        <v>0</v>
      </c>
      <c r="P112" s="11">
        <f t="shared" si="53"/>
        <v>0</v>
      </c>
      <c r="Q112" s="81">
        <f t="shared" si="66"/>
        <v>0</v>
      </c>
      <c r="R112" s="90">
        <f t="shared" si="67"/>
        <v>0</v>
      </c>
      <c r="S112" s="499">
        <f>(Exposure!BK113-1)*InputData!CH112+1</f>
        <v>1</v>
      </c>
      <c r="T112" s="89">
        <f t="shared" si="54"/>
        <v>0</v>
      </c>
      <c r="U112" s="10">
        <f t="shared" si="42"/>
        <v>0</v>
      </c>
      <c r="V112" s="10">
        <f t="shared" si="43"/>
        <v>0</v>
      </c>
      <c r="W112" s="91">
        <f t="shared" si="44"/>
        <v>0</v>
      </c>
      <c r="X112" s="81">
        <f t="shared" si="45"/>
        <v>0</v>
      </c>
      <c r="Y112" s="81">
        <f t="shared" si="55"/>
        <v>0</v>
      </c>
      <c r="Z112" s="81">
        <f t="shared" si="46"/>
        <v>1</v>
      </c>
      <c r="AA112" s="81">
        <f t="shared" si="47"/>
        <v>1</v>
      </c>
      <c r="AB112" s="82">
        <f t="shared" si="73"/>
        <v>0</v>
      </c>
      <c r="AC112" s="11">
        <f t="shared" si="74"/>
        <v>0</v>
      </c>
      <c r="AD112" s="81">
        <f t="shared" si="75"/>
        <v>0</v>
      </c>
      <c r="AE112" s="11">
        <f t="shared" si="48"/>
        <v>0</v>
      </c>
      <c r="AF112" s="11">
        <f t="shared" si="49"/>
        <v>0</v>
      </c>
      <c r="AG112" s="11">
        <f t="shared" si="56"/>
        <v>0</v>
      </c>
      <c r="AH112" s="81">
        <f t="shared" si="68"/>
        <v>0</v>
      </c>
      <c r="AI112" s="81">
        <f t="shared" si="69"/>
        <v>0</v>
      </c>
      <c r="AJ112" s="82">
        <f t="shared" si="65"/>
        <v>0</v>
      </c>
      <c r="AK112" s="118">
        <f t="shared" si="57"/>
        <v>0</v>
      </c>
      <c r="AL112" s="118">
        <f t="shared" si="57"/>
        <v>0</v>
      </c>
      <c r="AM112" s="120">
        <f>AK112*InputData!Y112</f>
        <v>0</v>
      </c>
      <c r="AN112" s="123">
        <f>AJ112*LifeTable!G112*InputData!Z112*EXP(-InputData!$BT$5*(B112-InputData!$B$1))</f>
        <v>0</v>
      </c>
      <c r="AO112" s="1026">
        <f>C112*(1-Q112)*LifeTable!G112</f>
        <v>0</v>
      </c>
      <c r="AP112" s="1027">
        <f>R112*LifeTable!G112</f>
        <v>0</v>
      </c>
      <c r="AQ112" s="1026">
        <f>T112*(1-AH112)*LifeTable!P112</f>
        <v>0</v>
      </c>
      <c r="AR112" s="708">
        <f>AI112*LifeTable!P112</f>
        <v>0</v>
      </c>
      <c r="AS112" s="1028">
        <f>(AQ112-AO112)*EXP(-InputData!$BT$6*(B112-InputData!$B$1))</f>
        <v>0</v>
      </c>
      <c r="AT112" s="58">
        <f>(AR112-AP112)*EXP(-InputData!$BT$6*(B112-InputData!$B$1))</f>
        <v>0</v>
      </c>
      <c r="AU112">
        <v>6</v>
      </c>
    </row>
    <row r="113" spans="1:47">
      <c r="A113" t="s">
        <v>14</v>
      </c>
      <c r="B113">
        <f t="shared" si="58"/>
        <v>104</v>
      </c>
      <c r="C113" s="80">
        <f>InputData!W113*InputData!CB113</f>
        <v>0</v>
      </c>
      <c r="D113" s="81">
        <v>0</v>
      </c>
      <c r="E113" s="13">
        <f>InputData!X113*InputData!CG113</f>
        <v>0</v>
      </c>
      <c r="F113" s="90">
        <v>0</v>
      </c>
      <c r="G113" s="81">
        <f t="shared" si="35"/>
        <v>0</v>
      </c>
      <c r="H113" s="81">
        <f t="shared" si="52"/>
        <v>0</v>
      </c>
      <c r="I113" s="81">
        <f t="shared" si="36"/>
        <v>1</v>
      </c>
      <c r="J113" s="81">
        <f t="shared" si="37"/>
        <v>1</v>
      </c>
      <c r="K113" s="82">
        <f t="shared" si="70"/>
        <v>0</v>
      </c>
      <c r="L113" s="11">
        <f t="shared" si="71"/>
        <v>0</v>
      </c>
      <c r="M113" s="81">
        <f t="shared" si="72"/>
        <v>0</v>
      </c>
      <c r="N113" s="11">
        <f t="shared" si="38"/>
        <v>0</v>
      </c>
      <c r="O113" s="11">
        <f t="shared" si="39"/>
        <v>0</v>
      </c>
      <c r="P113" s="11">
        <f t="shared" si="53"/>
        <v>0</v>
      </c>
      <c r="Q113" s="81">
        <f t="shared" si="66"/>
        <v>0</v>
      </c>
      <c r="R113" s="90">
        <f t="shared" si="67"/>
        <v>0</v>
      </c>
      <c r="S113" s="499">
        <f>(Exposure!BK114-1)*InputData!CH113+1</f>
        <v>1</v>
      </c>
      <c r="T113" s="89">
        <f t="shared" si="54"/>
        <v>0</v>
      </c>
      <c r="U113" s="10">
        <f t="shared" si="42"/>
        <v>0</v>
      </c>
      <c r="V113" s="10">
        <f t="shared" si="43"/>
        <v>0</v>
      </c>
      <c r="W113" s="91">
        <f t="shared" si="44"/>
        <v>0</v>
      </c>
      <c r="X113" s="81">
        <f t="shared" si="45"/>
        <v>0</v>
      </c>
      <c r="Y113" s="81">
        <f t="shared" si="55"/>
        <v>0</v>
      </c>
      <c r="Z113" s="81">
        <f t="shared" si="46"/>
        <v>1</v>
      </c>
      <c r="AA113" s="81">
        <f t="shared" si="47"/>
        <v>1</v>
      </c>
      <c r="AB113" s="82">
        <f t="shared" si="73"/>
        <v>0</v>
      </c>
      <c r="AC113" s="11">
        <f t="shared" si="74"/>
        <v>0</v>
      </c>
      <c r="AD113" s="81">
        <f t="shared" si="75"/>
        <v>0</v>
      </c>
      <c r="AE113" s="11">
        <f t="shared" si="48"/>
        <v>0</v>
      </c>
      <c r="AF113" s="11">
        <f t="shared" si="49"/>
        <v>0</v>
      </c>
      <c r="AG113" s="11">
        <f t="shared" si="56"/>
        <v>0</v>
      </c>
      <c r="AH113" s="81">
        <f t="shared" si="68"/>
        <v>0</v>
      </c>
      <c r="AI113" s="81">
        <f t="shared" si="69"/>
        <v>0</v>
      </c>
      <c r="AJ113" s="82">
        <f t="shared" si="65"/>
        <v>0</v>
      </c>
      <c r="AK113" s="118">
        <f t="shared" si="57"/>
        <v>0</v>
      </c>
      <c r="AL113" s="118">
        <f t="shared" si="57"/>
        <v>0</v>
      </c>
      <c r="AM113" s="120">
        <f>AK113*InputData!Y113</f>
        <v>0</v>
      </c>
      <c r="AN113" s="123">
        <f>AJ113*LifeTable!G113*InputData!Z113*EXP(-InputData!$BT$5*(B113-InputData!$B$1))</f>
        <v>0</v>
      </c>
      <c r="AO113" s="1026">
        <f>C113*(1-Q113)*LifeTable!G113</f>
        <v>0</v>
      </c>
      <c r="AP113" s="1027">
        <f>R113*LifeTable!G113</f>
        <v>0</v>
      </c>
      <c r="AQ113" s="1026">
        <f>T113*(1-AH113)*LifeTable!P113</f>
        <v>0</v>
      </c>
      <c r="AR113" s="708">
        <f>AI113*LifeTable!P113</f>
        <v>0</v>
      </c>
      <c r="AS113" s="1028">
        <f>(AQ113-AO113)*EXP(-InputData!$BT$6*(B113-InputData!$B$1))</f>
        <v>0</v>
      </c>
      <c r="AT113" s="58">
        <f>(AR113-AP113)*EXP(-InputData!$BT$6*(B113-InputData!$B$1))</f>
        <v>0</v>
      </c>
      <c r="AU113">
        <v>7</v>
      </c>
    </row>
    <row r="114" spans="1:47">
      <c r="A114" t="s">
        <v>14</v>
      </c>
      <c r="B114">
        <f t="shared" si="58"/>
        <v>105</v>
      </c>
      <c r="C114" s="80">
        <f>InputData!W114*InputData!CB114</f>
        <v>0</v>
      </c>
      <c r="D114" s="81">
        <v>0</v>
      </c>
      <c r="E114" s="13">
        <f>InputData!X114*InputData!CG114</f>
        <v>0</v>
      </c>
      <c r="F114" s="90">
        <v>0</v>
      </c>
      <c r="G114" s="81">
        <f t="shared" si="35"/>
        <v>0</v>
      </c>
      <c r="H114" s="81">
        <f t="shared" si="52"/>
        <v>0</v>
      </c>
      <c r="I114" s="81">
        <f t="shared" si="36"/>
        <v>1</v>
      </c>
      <c r="J114" s="81">
        <f t="shared" si="37"/>
        <v>1</v>
      </c>
      <c r="K114" s="82">
        <f t="shared" si="70"/>
        <v>0</v>
      </c>
      <c r="L114" s="11">
        <f t="shared" si="71"/>
        <v>0</v>
      </c>
      <c r="M114" s="81">
        <f t="shared" si="72"/>
        <v>0</v>
      </c>
      <c r="N114" s="11">
        <f t="shared" si="38"/>
        <v>0</v>
      </c>
      <c r="O114" s="11">
        <f t="shared" si="39"/>
        <v>0</v>
      </c>
      <c r="P114" s="11">
        <f t="shared" si="53"/>
        <v>0</v>
      </c>
      <c r="Q114" s="81">
        <f t="shared" si="66"/>
        <v>0</v>
      </c>
      <c r="R114" s="90">
        <f t="shared" si="67"/>
        <v>0</v>
      </c>
      <c r="S114" s="499">
        <f>(Exposure!BK115-1)*InputData!CH114+1</f>
        <v>1</v>
      </c>
      <c r="T114" s="89">
        <f t="shared" si="54"/>
        <v>0</v>
      </c>
      <c r="U114" s="10">
        <f t="shared" si="42"/>
        <v>0</v>
      </c>
      <c r="V114" s="10">
        <f t="shared" si="43"/>
        <v>0</v>
      </c>
      <c r="W114" s="91">
        <f t="shared" si="44"/>
        <v>0</v>
      </c>
      <c r="X114" s="81">
        <f t="shared" si="45"/>
        <v>0</v>
      </c>
      <c r="Y114" s="81">
        <f t="shared" si="55"/>
        <v>0</v>
      </c>
      <c r="Z114" s="81">
        <f t="shared" si="46"/>
        <v>1</v>
      </c>
      <c r="AA114" s="81">
        <f t="shared" si="47"/>
        <v>1</v>
      </c>
      <c r="AB114" s="82">
        <f t="shared" si="73"/>
        <v>0</v>
      </c>
      <c r="AC114" s="11">
        <f t="shared" si="74"/>
        <v>0</v>
      </c>
      <c r="AD114" s="81">
        <f t="shared" si="75"/>
        <v>0</v>
      </c>
      <c r="AE114" s="11">
        <f t="shared" si="48"/>
        <v>0</v>
      </c>
      <c r="AF114" s="11">
        <f t="shared" si="49"/>
        <v>0</v>
      </c>
      <c r="AG114" s="11">
        <f t="shared" si="56"/>
        <v>0</v>
      </c>
      <c r="AH114" s="81">
        <f t="shared" si="68"/>
        <v>0</v>
      </c>
      <c r="AI114" s="81">
        <f t="shared" si="69"/>
        <v>0</v>
      </c>
      <c r="AJ114" s="82">
        <f t="shared" si="65"/>
        <v>0</v>
      </c>
      <c r="AK114" s="118">
        <f t="shared" si="57"/>
        <v>0</v>
      </c>
      <c r="AL114" s="118">
        <f t="shared" si="57"/>
        <v>0</v>
      </c>
      <c r="AM114" s="120">
        <f>AK114*InputData!Y114</f>
        <v>0</v>
      </c>
      <c r="AN114" s="123">
        <f>AJ114*LifeTable!G114*InputData!Z114*EXP(-InputData!$BT$5*(B114-InputData!$B$1))</f>
        <v>0</v>
      </c>
      <c r="AO114" s="1026">
        <f>C114*(1-Q114)*LifeTable!G114</f>
        <v>0</v>
      </c>
      <c r="AP114" s="1027">
        <f>R114*LifeTable!G114</f>
        <v>0</v>
      </c>
      <c r="AQ114" s="1026">
        <f>T114*(1-AH114)*LifeTable!P114</f>
        <v>0</v>
      </c>
      <c r="AR114" s="708">
        <f>AI114*LifeTable!P114</f>
        <v>0</v>
      </c>
      <c r="AS114" s="1028">
        <f>(AQ114-AO114)*EXP(-InputData!$BT$6*(B114-InputData!$B$1))</f>
        <v>0</v>
      </c>
      <c r="AT114" s="58">
        <f>(AR114-AP114)*EXP(-InputData!$BT$6*(B114-InputData!$B$1))</f>
        <v>0</v>
      </c>
      <c r="AU114">
        <v>8</v>
      </c>
    </row>
    <row r="115" spans="1:47">
      <c r="A115" t="s">
        <v>14</v>
      </c>
      <c r="B115">
        <f t="shared" si="58"/>
        <v>106</v>
      </c>
      <c r="C115" s="80">
        <f>InputData!W115*InputData!CB115</f>
        <v>0</v>
      </c>
      <c r="D115" s="81">
        <v>0</v>
      </c>
      <c r="E115" s="13">
        <f>InputData!X115*InputData!CG115</f>
        <v>0</v>
      </c>
      <c r="F115" s="90">
        <v>0</v>
      </c>
      <c r="G115" s="81">
        <f t="shared" si="35"/>
        <v>0</v>
      </c>
      <c r="H115" s="81">
        <f t="shared" si="52"/>
        <v>0</v>
      </c>
      <c r="I115" s="81">
        <f t="shared" si="36"/>
        <v>1</v>
      </c>
      <c r="J115" s="81">
        <f t="shared" si="37"/>
        <v>1</v>
      </c>
      <c r="K115" s="82">
        <f t="shared" si="70"/>
        <v>0</v>
      </c>
      <c r="L115" s="11">
        <f t="shared" si="71"/>
        <v>0</v>
      </c>
      <c r="M115" s="81">
        <f t="shared" si="72"/>
        <v>0</v>
      </c>
      <c r="N115" s="11">
        <f t="shared" si="38"/>
        <v>0</v>
      </c>
      <c r="O115" s="11">
        <f t="shared" si="39"/>
        <v>0</v>
      </c>
      <c r="P115" s="11">
        <f t="shared" si="53"/>
        <v>0</v>
      </c>
      <c r="Q115" s="81">
        <f t="shared" si="66"/>
        <v>0</v>
      </c>
      <c r="R115" s="90">
        <f t="shared" si="67"/>
        <v>0</v>
      </c>
      <c r="S115" s="499">
        <f>(Exposure!BK116-1)*InputData!CH115+1</f>
        <v>1</v>
      </c>
      <c r="T115" s="89">
        <f t="shared" si="54"/>
        <v>0</v>
      </c>
      <c r="U115" s="10">
        <f t="shared" si="42"/>
        <v>0</v>
      </c>
      <c r="V115" s="10">
        <f t="shared" si="43"/>
        <v>0</v>
      </c>
      <c r="W115" s="91">
        <f t="shared" si="44"/>
        <v>0</v>
      </c>
      <c r="X115" s="81">
        <f t="shared" si="45"/>
        <v>0</v>
      </c>
      <c r="Y115" s="81">
        <f t="shared" si="55"/>
        <v>0</v>
      </c>
      <c r="Z115" s="81">
        <f t="shared" si="46"/>
        <v>1</v>
      </c>
      <c r="AA115" s="81">
        <f t="shared" si="47"/>
        <v>1</v>
      </c>
      <c r="AB115" s="82">
        <f t="shared" si="73"/>
        <v>0</v>
      </c>
      <c r="AC115" s="11">
        <f t="shared" si="74"/>
        <v>0</v>
      </c>
      <c r="AD115" s="81">
        <f t="shared" si="75"/>
        <v>0</v>
      </c>
      <c r="AE115" s="11">
        <f t="shared" si="48"/>
        <v>0</v>
      </c>
      <c r="AF115" s="11">
        <f t="shared" si="49"/>
        <v>0</v>
      </c>
      <c r="AG115" s="11">
        <f t="shared" si="56"/>
        <v>0</v>
      </c>
      <c r="AH115" s="81">
        <f t="shared" si="68"/>
        <v>0</v>
      </c>
      <c r="AI115" s="81">
        <f t="shared" si="69"/>
        <v>0</v>
      </c>
      <c r="AJ115" s="82">
        <f t="shared" si="65"/>
        <v>0</v>
      </c>
      <c r="AK115" s="118">
        <f t="shared" si="57"/>
        <v>0</v>
      </c>
      <c r="AL115" s="118">
        <f t="shared" si="57"/>
        <v>0</v>
      </c>
      <c r="AM115" s="120">
        <f>AK115*InputData!Y115</f>
        <v>0</v>
      </c>
      <c r="AN115" s="123">
        <f>AJ115*LifeTable!G115*InputData!Z115*EXP(-InputData!$BT$5*(B115-InputData!$B$1))</f>
        <v>0</v>
      </c>
      <c r="AO115" s="1026">
        <f>C115*(1-Q115)*LifeTable!G115</f>
        <v>0</v>
      </c>
      <c r="AP115" s="1027">
        <f>R115*LifeTable!G115</f>
        <v>0</v>
      </c>
      <c r="AQ115" s="1026">
        <f>T115*(1-AH115)*LifeTable!P115</f>
        <v>0</v>
      </c>
      <c r="AR115" s="708">
        <f>AI115*LifeTable!P115</f>
        <v>0</v>
      </c>
      <c r="AS115" s="1028">
        <f>(AQ115-AO115)*EXP(-InputData!$BT$6*(B115-InputData!$B$1))</f>
        <v>0</v>
      </c>
      <c r="AT115" s="58">
        <f>(AR115-AP115)*EXP(-InputData!$BT$6*(B115-InputData!$B$1))</f>
        <v>0</v>
      </c>
      <c r="AU115">
        <v>9</v>
      </c>
    </row>
    <row r="116" spans="1:47">
      <c r="A116" t="s">
        <v>14</v>
      </c>
      <c r="B116">
        <f t="shared" si="58"/>
        <v>107</v>
      </c>
      <c r="C116" s="80">
        <f>InputData!W116*InputData!CB116</f>
        <v>0</v>
      </c>
      <c r="D116" s="81">
        <v>0</v>
      </c>
      <c r="E116" s="13">
        <f>InputData!X116*InputData!CG116</f>
        <v>0</v>
      </c>
      <c r="F116" s="90">
        <v>0</v>
      </c>
      <c r="G116" s="81">
        <f t="shared" si="35"/>
        <v>0</v>
      </c>
      <c r="H116" s="81">
        <f t="shared" si="52"/>
        <v>0</v>
      </c>
      <c r="I116" s="81">
        <f t="shared" si="36"/>
        <v>1</v>
      </c>
      <c r="J116" s="81">
        <f t="shared" si="37"/>
        <v>1</v>
      </c>
      <c r="K116" s="82">
        <f t="shared" si="70"/>
        <v>0</v>
      </c>
      <c r="L116" s="11">
        <f t="shared" si="71"/>
        <v>0</v>
      </c>
      <c r="M116" s="81">
        <f t="shared" si="72"/>
        <v>0</v>
      </c>
      <c r="N116" s="11">
        <f t="shared" si="38"/>
        <v>0</v>
      </c>
      <c r="O116" s="11">
        <f t="shared" si="39"/>
        <v>0</v>
      </c>
      <c r="P116" s="11">
        <f t="shared" si="53"/>
        <v>0</v>
      </c>
      <c r="Q116" s="81">
        <f t="shared" si="66"/>
        <v>0</v>
      </c>
      <c r="R116" s="90">
        <f t="shared" si="67"/>
        <v>0</v>
      </c>
      <c r="S116" s="499">
        <f>(Exposure!BK117-1)*InputData!CH116+1</f>
        <v>1</v>
      </c>
      <c r="T116" s="89">
        <f t="shared" si="54"/>
        <v>0</v>
      </c>
      <c r="U116" s="10">
        <f t="shared" si="42"/>
        <v>0</v>
      </c>
      <c r="V116" s="10">
        <f t="shared" si="43"/>
        <v>0</v>
      </c>
      <c r="W116" s="91">
        <f t="shared" si="44"/>
        <v>0</v>
      </c>
      <c r="X116" s="81">
        <f t="shared" si="45"/>
        <v>0</v>
      </c>
      <c r="Y116" s="81">
        <f t="shared" si="55"/>
        <v>0</v>
      </c>
      <c r="Z116" s="81">
        <f t="shared" si="46"/>
        <v>1</v>
      </c>
      <c r="AA116" s="81">
        <f t="shared" si="47"/>
        <v>1</v>
      </c>
      <c r="AB116" s="82">
        <f t="shared" si="73"/>
        <v>0</v>
      </c>
      <c r="AC116" s="11">
        <f t="shared" si="74"/>
        <v>0</v>
      </c>
      <c r="AD116" s="81">
        <f t="shared" si="75"/>
        <v>0</v>
      </c>
      <c r="AE116" s="11">
        <f t="shared" si="48"/>
        <v>0</v>
      </c>
      <c r="AF116" s="11">
        <f t="shared" si="49"/>
        <v>0</v>
      </c>
      <c r="AG116" s="11">
        <f t="shared" si="56"/>
        <v>0</v>
      </c>
      <c r="AH116" s="81">
        <f t="shared" si="68"/>
        <v>0</v>
      </c>
      <c r="AI116" s="81">
        <f t="shared" si="69"/>
        <v>0</v>
      </c>
      <c r="AJ116" s="82">
        <f t="shared" si="65"/>
        <v>0</v>
      </c>
      <c r="AK116" s="118">
        <f t="shared" si="57"/>
        <v>0</v>
      </c>
      <c r="AL116" s="118">
        <f t="shared" si="57"/>
        <v>0</v>
      </c>
      <c r="AM116" s="120">
        <f>AK116*InputData!Y116</f>
        <v>0</v>
      </c>
      <c r="AN116" s="123">
        <f>AJ116*LifeTable!G116*InputData!Z116*EXP(-InputData!$BT$5*(B116-InputData!$B$1))</f>
        <v>0</v>
      </c>
      <c r="AO116" s="1026">
        <f>C116*(1-Q116)*LifeTable!G116</f>
        <v>0</v>
      </c>
      <c r="AP116" s="1027">
        <f>R116*LifeTable!G116</f>
        <v>0</v>
      </c>
      <c r="AQ116" s="1026">
        <f>T116*(1-AH116)*LifeTable!P116</f>
        <v>0</v>
      </c>
      <c r="AR116" s="708">
        <f>AI116*LifeTable!P116</f>
        <v>0</v>
      </c>
      <c r="AS116" s="1028">
        <f>(AQ116-AO116)*EXP(-InputData!$BT$6*(B116-InputData!$B$1))</f>
        <v>0</v>
      </c>
      <c r="AT116" s="58">
        <f>(AR116-AP116)*EXP(-InputData!$BT$6*(B116-InputData!$B$1))</f>
        <v>0</v>
      </c>
      <c r="AU116">
        <v>10</v>
      </c>
    </row>
    <row r="117" spans="1:47">
      <c r="A117" t="s">
        <v>14</v>
      </c>
      <c r="B117">
        <f t="shared" si="58"/>
        <v>108</v>
      </c>
      <c r="C117" s="80">
        <f>InputData!W117*InputData!CB117</f>
        <v>0</v>
      </c>
      <c r="D117" s="81">
        <v>0</v>
      </c>
      <c r="E117" s="13">
        <f>InputData!X117*InputData!CG117</f>
        <v>0</v>
      </c>
      <c r="F117" s="90">
        <v>0</v>
      </c>
      <c r="G117" s="81">
        <f t="shared" si="35"/>
        <v>0</v>
      </c>
      <c r="H117" s="81">
        <f t="shared" si="52"/>
        <v>0</v>
      </c>
      <c r="I117" s="81">
        <f t="shared" si="36"/>
        <v>1</v>
      </c>
      <c r="J117" s="81">
        <f t="shared" si="37"/>
        <v>1</v>
      </c>
      <c r="K117" s="82">
        <f t="shared" si="70"/>
        <v>0</v>
      </c>
      <c r="L117" s="11">
        <f t="shared" si="71"/>
        <v>0</v>
      </c>
      <c r="M117" s="81">
        <f t="shared" si="72"/>
        <v>0</v>
      </c>
      <c r="N117" s="11">
        <f t="shared" si="38"/>
        <v>0</v>
      </c>
      <c r="O117" s="11">
        <f t="shared" si="39"/>
        <v>0</v>
      </c>
      <c r="P117" s="11">
        <f t="shared" si="53"/>
        <v>0</v>
      </c>
      <c r="Q117" s="81">
        <f t="shared" si="66"/>
        <v>0</v>
      </c>
      <c r="R117" s="90">
        <f t="shared" si="67"/>
        <v>0</v>
      </c>
      <c r="S117" s="499">
        <f>(Exposure!BK118-1)*InputData!CH117+1</f>
        <v>1</v>
      </c>
      <c r="T117" s="89">
        <f t="shared" si="54"/>
        <v>0</v>
      </c>
      <c r="U117" s="10">
        <f t="shared" si="42"/>
        <v>0</v>
      </c>
      <c r="V117" s="10">
        <f t="shared" si="43"/>
        <v>0</v>
      </c>
      <c r="W117" s="91">
        <f t="shared" si="44"/>
        <v>0</v>
      </c>
      <c r="X117" s="81">
        <f t="shared" si="45"/>
        <v>0</v>
      </c>
      <c r="Y117" s="81">
        <f t="shared" si="55"/>
        <v>0</v>
      </c>
      <c r="Z117" s="81">
        <f t="shared" si="46"/>
        <v>1</v>
      </c>
      <c r="AA117" s="81">
        <f t="shared" si="47"/>
        <v>1</v>
      </c>
      <c r="AB117" s="82">
        <f t="shared" si="73"/>
        <v>0</v>
      </c>
      <c r="AC117" s="11">
        <f t="shared" si="74"/>
        <v>0</v>
      </c>
      <c r="AD117" s="81">
        <f t="shared" si="75"/>
        <v>0</v>
      </c>
      <c r="AE117" s="11">
        <f t="shared" si="48"/>
        <v>0</v>
      </c>
      <c r="AF117" s="11">
        <f t="shared" si="49"/>
        <v>0</v>
      </c>
      <c r="AG117" s="11">
        <f t="shared" si="56"/>
        <v>0</v>
      </c>
      <c r="AH117" s="81">
        <f t="shared" si="68"/>
        <v>0</v>
      </c>
      <c r="AI117" s="81">
        <f t="shared" si="69"/>
        <v>0</v>
      </c>
      <c r="AJ117" s="82">
        <f t="shared" si="65"/>
        <v>0</v>
      </c>
      <c r="AK117" s="118">
        <f t="shared" si="57"/>
        <v>0</v>
      </c>
      <c r="AL117" s="118">
        <f t="shared" si="57"/>
        <v>0</v>
      </c>
      <c r="AM117" s="120">
        <f>AK117*InputData!Y117</f>
        <v>0</v>
      </c>
      <c r="AN117" s="123">
        <f>AJ117*LifeTable!G117*InputData!Z117*EXP(-InputData!$BT$5*(B117-InputData!$B$1))</f>
        <v>0</v>
      </c>
      <c r="AO117" s="1026">
        <f>C117*(1-Q117)*LifeTable!G117</f>
        <v>0</v>
      </c>
      <c r="AP117" s="1027">
        <f>R117*LifeTable!G117</f>
        <v>0</v>
      </c>
      <c r="AQ117" s="1026">
        <f>T117*(1-AH117)*LifeTable!P117</f>
        <v>0</v>
      </c>
      <c r="AR117" s="708">
        <f>AI117*LifeTable!P117</f>
        <v>0</v>
      </c>
      <c r="AS117" s="1028">
        <f>(AQ117-AO117)*EXP(-InputData!$BT$6*(B117-InputData!$B$1))</f>
        <v>0</v>
      </c>
      <c r="AT117" s="58">
        <f>(AR117-AP117)*EXP(-InputData!$BT$6*(B117-InputData!$B$1))</f>
        <v>0</v>
      </c>
      <c r="AU117">
        <v>11</v>
      </c>
    </row>
    <row r="118" spans="1:47">
      <c r="A118" t="s">
        <v>14</v>
      </c>
      <c r="B118">
        <f t="shared" si="58"/>
        <v>109</v>
      </c>
      <c r="C118" s="80">
        <f>InputData!W118*InputData!CB118</f>
        <v>0</v>
      </c>
      <c r="D118" s="81">
        <v>0</v>
      </c>
      <c r="E118" s="13">
        <f>InputData!X118*InputData!CG118</f>
        <v>0</v>
      </c>
      <c r="F118" s="90">
        <v>0</v>
      </c>
      <c r="G118" s="81">
        <f t="shared" si="35"/>
        <v>0</v>
      </c>
      <c r="H118" s="81">
        <f t="shared" si="52"/>
        <v>0</v>
      </c>
      <c r="I118" s="81">
        <f t="shared" si="36"/>
        <v>1</v>
      </c>
      <c r="J118" s="81">
        <f t="shared" si="37"/>
        <v>1</v>
      </c>
      <c r="K118" s="82">
        <f t="shared" si="70"/>
        <v>0</v>
      </c>
      <c r="L118" s="11">
        <f t="shared" si="71"/>
        <v>0</v>
      </c>
      <c r="M118" s="81">
        <f t="shared" si="72"/>
        <v>0</v>
      </c>
      <c r="N118" s="11">
        <f t="shared" si="38"/>
        <v>0</v>
      </c>
      <c r="O118" s="11">
        <f t="shared" si="39"/>
        <v>0</v>
      </c>
      <c r="P118" s="11">
        <f t="shared" si="53"/>
        <v>0</v>
      </c>
      <c r="Q118" s="81">
        <f t="shared" si="66"/>
        <v>0</v>
      </c>
      <c r="R118" s="90">
        <f t="shared" si="67"/>
        <v>0</v>
      </c>
      <c r="S118" s="499">
        <f>(Exposure!BK119-1)*InputData!CH118+1</f>
        <v>1</v>
      </c>
      <c r="T118" s="89">
        <f t="shared" si="54"/>
        <v>0</v>
      </c>
      <c r="U118" s="10">
        <f t="shared" si="42"/>
        <v>0</v>
      </c>
      <c r="V118" s="10">
        <f t="shared" si="43"/>
        <v>0</v>
      </c>
      <c r="W118" s="91">
        <f t="shared" si="44"/>
        <v>0</v>
      </c>
      <c r="X118" s="81">
        <f t="shared" si="45"/>
        <v>0</v>
      </c>
      <c r="Y118" s="81">
        <f t="shared" si="55"/>
        <v>0</v>
      </c>
      <c r="Z118" s="81">
        <f t="shared" si="46"/>
        <v>1</v>
      </c>
      <c r="AA118" s="81">
        <f t="shared" si="47"/>
        <v>1</v>
      </c>
      <c r="AB118" s="82">
        <f t="shared" si="73"/>
        <v>0</v>
      </c>
      <c r="AC118" s="11">
        <f t="shared" si="74"/>
        <v>0</v>
      </c>
      <c r="AD118" s="81">
        <f t="shared" si="75"/>
        <v>0</v>
      </c>
      <c r="AE118" s="11">
        <f t="shared" si="48"/>
        <v>0</v>
      </c>
      <c r="AF118" s="11">
        <f t="shared" si="49"/>
        <v>0</v>
      </c>
      <c r="AG118" s="11">
        <f t="shared" si="56"/>
        <v>0</v>
      </c>
      <c r="AH118" s="81">
        <f t="shared" si="68"/>
        <v>0</v>
      </c>
      <c r="AI118" s="81">
        <f t="shared" si="69"/>
        <v>0</v>
      </c>
      <c r="AJ118" s="82">
        <f t="shared" si="65"/>
        <v>0</v>
      </c>
      <c r="AK118" s="118">
        <f t="shared" si="57"/>
        <v>0</v>
      </c>
      <c r="AL118" s="118">
        <f t="shared" si="57"/>
        <v>0</v>
      </c>
      <c r="AM118" s="120">
        <f>AK118*InputData!Y118</f>
        <v>0</v>
      </c>
      <c r="AN118" s="123">
        <f>AJ118*LifeTable!G118*InputData!Z118*EXP(-InputData!$BT$5*(B118-InputData!$B$1))</f>
        <v>0</v>
      </c>
      <c r="AO118" s="1026">
        <f>C118*(1-Q118)*LifeTable!G118</f>
        <v>0</v>
      </c>
      <c r="AP118" s="1027">
        <f>R118*LifeTable!G118</f>
        <v>0</v>
      </c>
      <c r="AQ118" s="1026">
        <f>T118*(1-AH118)*LifeTable!P118</f>
        <v>0</v>
      </c>
      <c r="AR118" s="708">
        <f>AI118*LifeTable!P118</f>
        <v>0</v>
      </c>
      <c r="AS118" s="1028">
        <f>(AQ118-AO118)*EXP(-InputData!$BT$6*(B118-InputData!$B$1))</f>
        <v>0</v>
      </c>
      <c r="AT118" s="58">
        <f>(AR118-AP118)*EXP(-InputData!$BT$6*(B118-InputData!$B$1))</f>
        <v>0</v>
      </c>
      <c r="AU118">
        <v>12</v>
      </c>
    </row>
    <row r="119" spans="1:47">
      <c r="A119" t="s">
        <v>14</v>
      </c>
      <c r="B119">
        <f t="shared" si="58"/>
        <v>110</v>
      </c>
      <c r="C119" s="80">
        <f>InputData!W119*InputData!CB119</f>
        <v>0</v>
      </c>
      <c r="D119" s="81">
        <v>0</v>
      </c>
      <c r="E119" s="13">
        <f>InputData!X119*InputData!CG119</f>
        <v>0</v>
      </c>
      <c r="F119" s="90">
        <v>0</v>
      </c>
      <c r="G119" s="81">
        <f t="shared" si="35"/>
        <v>0</v>
      </c>
      <c r="H119" s="81">
        <f t="shared" si="52"/>
        <v>0</v>
      </c>
      <c r="I119" s="81">
        <f t="shared" si="36"/>
        <v>1</v>
      </c>
      <c r="J119" s="81">
        <f t="shared" si="37"/>
        <v>1</v>
      </c>
      <c r="K119" s="82">
        <f t="shared" si="70"/>
        <v>0</v>
      </c>
      <c r="L119" s="11">
        <f t="shared" si="71"/>
        <v>0</v>
      </c>
      <c r="M119" s="81">
        <f t="shared" si="72"/>
        <v>0</v>
      </c>
      <c r="N119" s="11">
        <f t="shared" si="38"/>
        <v>0</v>
      </c>
      <c r="O119" s="11">
        <f t="shared" si="39"/>
        <v>0</v>
      </c>
      <c r="P119" s="11">
        <f t="shared" si="53"/>
        <v>0</v>
      </c>
      <c r="Q119" s="81">
        <f t="shared" si="66"/>
        <v>0</v>
      </c>
      <c r="R119" s="90">
        <f t="shared" si="67"/>
        <v>0</v>
      </c>
      <c r="S119" s="499">
        <f>(Exposure!BK120-1)*InputData!CH119+1</f>
        <v>1</v>
      </c>
      <c r="T119" s="89">
        <f t="shared" si="54"/>
        <v>0</v>
      </c>
      <c r="U119" s="10">
        <f t="shared" si="42"/>
        <v>0</v>
      </c>
      <c r="V119" s="10">
        <f t="shared" si="43"/>
        <v>0</v>
      </c>
      <c r="W119" s="91">
        <f t="shared" si="44"/>
        <v>0</v>
      </c>
      <c r="X119" s="81">
        <f t="shared" si="45"/>
        <v>0</v>
      </c>
      <c r="Y119" s="81">
        <f t="shared" si="55"/>
        <v>0</v>
      </c>
      <c r="Z119" s="81">
        <f t="shared" si="46"/>
        <v>1</v>
      </c>
      <c r="AA119" s="81">
        <f t="shared" si="47"/>
        <v>1</v>
      </c>
      <c r="AB119" s="82">
        <f t="shared" si="73"/>
        <v>0</v>
      </c>
      <c r="AC119" s="11">
        <f t="shared" si="74"/>
        <v>0</v>
      </c>
      <c r="AD119" s="81">
        <f t="shared" si="75"/>
        <v>0</v>
      </c>
      <c r="AE119" s="11">
        <f t="shared" si="48"/>
        <v>0</v>
      </c>
      <c r="AF119" s="11">
        <f t="shared" si="49"/>
        <v>0</v>
      </c>
      <c r="AG119" s="11">
        <f t="shared" si="56"/>
        <v>0</v>
      </c>
      <c r="AH119" s="81">
        <f t="shared" si="68"/>
        <v>0</v>
      </c>
      <c r="AI119" s="81">
        <f t="shared" si="69"/>
        <v>0</v>
      </c>
      <c r="AJ119" s="82">
        <f t="shared" si="65"/>
        <v>0</v>
      </c>
      <c r="AK119" s="118">
        <f t="shared" si="57"/>
        <v>0</v>
      </c>
      <c r="AL119" s="118">
        <f t="shared" si="57"/>
        <v>0</v>
      </c>
      <c r="AM119" s="120">
        <f>AK119*InputData!Y119</f>
        <v>0</v>
      </c>
      <c r="AN119" s="123">
        <f>AJ119*LifeTable!G119*InputData!Z119*EXP(-InputData!$BT$5*(B119-InputData!$B$1))</f>
        <v>0</v>
      </c>
      <c r="AO119" s="1026">
        <f>C119*(1-Q119)*LifeTable!G119</f>
        <v>0</v>
      </c>
      <c r="AP119" s="1027">
        <f>R119*LifeTable!G119</f>
        <v>0</v>
      </c>
      <c r="AQ119" s="1026">
        <f>T119*(1-AH119)*LifeTable!P119</f>
        <v>0</v>
      </c>
      <c r="AR119" s="708">
        <f>AI119*LifeTable!P119</f>
        <v>0</v>
      </c>
      <c r="AS119" s="1028">
        <f>(AQ119-AO119)*EXP(-InputData!$BT$6*(B119-InputData!$B$1))</f>
        <v>0</v>
      </c>
      <c r="AT119" s="58">
        <f>(AR119-AP119)*EXP(-InputData!$BT$6*(B119-InputData!$B$1))</f>
        <v>0</v>
      </c>
      <c r="AU119">
        <v>13</v>
      </c>
    </row>
    <row r="120" spans="1:47">
      <c r="A120" t="s">
        <v>14</v>
      </c>
      <c r="B120">
        <f t="shared" si="58"/>
        <v>111</v>
      </c>
      <c r="C120" s="80">
        <f>InputData!W120*InputData!CB120</f>
        <v>0</v>
      </c>
      <c r="D120" s="81">
        <v>0</v>
      </c>
      <c r="E120" s="13">
        <f>InputData!X120*InputData!CG120</f>
        <v>0</v>
      </c>
      <c r="F120" s="90">
        <v>0</v>
      </c>
      <c r="G120" s="81">
        <f t="shared" si="35"/>
        <v>0</v>
      </c>
      <c r="H120" s="81">
        <f t="shared" si="52"/>
        <v>0</v>
      </c>
      <c r="I120" s="81">
        <f t="shared" si="36"/>
        <v>1</v>
      </c>
      <c r="J120" s="81">
        <f t="shared" si="37"/>
        <v>1</v>
      </c>
      <c r="K120" s="82">
        <f t="shared" si="70"/>
        <v>0</v>
      </c>
      <c r="L120" s="11">
        <f t="shared" si="71"/>
        <v>0</v>
      </c>
      <c r="M120" s="81">
        <f t="shared" si="72"/>
        <v>0</v>
      </c>
      <c r="N120" s="11">
        <f t="shared" si="38"/>
        <v>0</v>
      </c>
      <c r="O120" s="11">
        <f t="shared" si="39"/>
        <v>0</v>
      </c>
      <c r="P120" s="11">
        <f t="shared" si="53"/>
        <v>0</v>
      </c>
      <c r="Q120" s="81">
        <f t="shared" si="66"/>
        <v>0</v>
      </c>
      <c r="R120" s="90">
        <f t="shared" si="67"/>
        <v>0</v>
      </c>
      <c r="S120" s="499">
        <f>(Exposure!BK121-1)*InputData!CH120+1</f>
        <v>1</v>
      </c>
      <c r="T120" s="89">
        <f t="shared" si="54"/>
        <v>0</v>
      </c>
      <c r="U120" s="10">
        <f t="shared" si="42"/>
        <v>0</v>
      </c>
      <c r="V120" s="10">
        <f t="shared" si="43"/>
        <v>0</v>
      </c>
      <c r="W120" s="91">
        <f t="shared" si="44"/>
        <v>0</v>
      </c>
      <c r="X120" s="81">
        <f t="shared" si="45"/>
        <v>0</v>
      </c>
      <c r="Y120" s="81">
        <f t="shared" si="55"/>
        <v>0</v>
      </c>
      <c r="Z120" s="81">
        <f t="shared" si="46"/>
        <v>1</v>
      </c>
      <c r="AA120" s="81">
        <f t="shared" si="47"/>
        <v>1</v>
      </c>
      <c r="AB120" s="82">
        <f t="shared" si="73"/>
        <v>0</v>
      </c>
      <c r="AC120" s="11">
        <f t="shared" si="74"/>
        <v>0</v>
      </c>
      <c r="AD120" s="81">
        <f t="shared" si="75"/>
        <v>0</v>
      </c>
      <c r="AE120" s="11">
        <f t="shared" si="48"/>
        <v>0</v>
      </c>
      <c r="AF120" s="11">
        <f t="shared" si="49"/>
        <v>0</v>
      </c>
      <c r="AG120" s="11">
        <f t="shared" si="56"/>
        <v>0</v>
      </c>
      <c r="AH120" s="81">
        <f t="shared" si="68"/>
        <v>0</v>
      </c>
      <c r="AI120" s="81">
        <f t="shared" si="69"/>
        <v>0</v>
      </c>
      <c r="AJ120" s="82">
        <f t="shared" si="65"/>
        <v>0</v>
      </c>
      <c r="AK120" s="118">
        <f t="shared" si="57"/>
        <v>0</v>
      </c>
      <c r="AL120" s="118">
        <f t="shared" si="57"/>
        <v>0</v>
      </c>
      <c r="AM120" s="120">
        <f>AK120*InputData!Y120</f>
        <v>0</v>
      </c>
      <c r="AN120" s="123">
        <f>AJ120*LifeTable!G120*InputData!Z120*EXP(-InputData!$BT$5*(B120-InputData!$B$1))</f>
        <v>0</v>
      </c>
      <c r="AO120" s="1026">
        <f>C120*(1-Q120)*LifeTable!G120</f>
        <v>0</v>
      </c>
      <c r="AP120" s="1027">
        <f>R120*LifeTable!G120</f>
        <v>0</v>
      </c>
      <c r="AQ120" s="1026">
        <f>T120*(1-AH120)*LifeTable!P120</f>
        <v>0</v>
      </c>
      <c r="AR120" s="708">
        <f>AI120*LifeTable!P120</f>
        <v>0</v>
      </c>
      <c r="AS120" s="1028">
        <f>(AQ120-AO120)*EXP(-InputData!$BT$6*(B120-InputData!$B$1))</f>
        <v>0</v>
      </c>
      <c r="AT120" s="58">
        <f>(AR120-AP120)*EXP(-InputData!$BT$6*(B120-InputData!$B$1))</f>
        <v>0</v>
      </c>
      <c r="AU120">
        <v>14</v>
      </c>
    </row>
    <row r="121" spans="1:47">
      <c r="A121" t="s">
        <v>14</v>
      </c>
      <c r="B121">
        <f t="shared" si="58"/>
        <v>112</v>
      </c>
      <c r="C121" s="80">
        <f>InputData!W121*InputData!CB121</f>
        <v>0</v>
      </c>
      <c r="D121" s="81">
        <v>0</v>
      </c>
      <c r="E121" s="13">
        <f>InputData!X121*InputData!CG121</f>
        <v>0</v>
      </c>
      <c r="F121" s="90">
        <v>0</v>
      </c>
      <c r="G121" s="81">
        <f t="shared" si="35"/>
        <v>0</v>
      </c>
      <c r="H121" s="81">
        <f t="shared" si="52"/>
        <v>0</v>
      </c>
      <c r="I121" s="81">
        <f t="shared" si="36"/>
        <v>1</v>
      </c>
      <c r="J121" s="81">
        <f t="shared" si="37"/>
        <v>1</v>
      </c>
      <c r="K121" s="82">
        <f t="shared" si="70"/>
        <v>0</v>
      </c>
      <c r="L121" s="11">
        <f t="shared" si="71"/>
        <v>0</v>
      </c>
      <c r="M121" s="81">
        <f t="shared" si="72"/>
        <v>0</v>
      </c>
      <c r="N121" s="11">
        <f t="shared" si="38"/>
        <v>0</v>
      </c>
      <c r="O121" s="11">
        <f t="shared" si="39"/>
        <v>0</v>
      </c>
      <c r="P121" s="11">
        <f t="shared" si="53"/>
        <v>0</v>
      </c>
      <c r="Q121" s="81">
        <f t="shared" si="66"/>
        <v>0</v>
      </c>
      <c r="R121" s="90">
        <f t="shared" si="67"/>
        <v>0</v>
      </c>
      <c r="S121" s="499">
        <f>(Exposure!BK122-1)*InputData!CH121+1</f>
        <v>1</v>
      </c>
      <c r="T121" s="89">
        <f t="shared" si="54"/>
        <v>0</v>
      </c>
      <c r="U121" s="10">
        <f t="shared" si="42"/>
        <v>0</v>
      </c>
      <c r="V121" s="10">
        <f t="shared" si="43"/>
        <v>0</v>
      </c>
      <c r="W121" s="91">
        <f t="shared" si="44"/>
        <v>0</v>
      </c>
      <c r="X121" s="81">
        <f t="shared" si="45"/>
        <v>0</v>
      </c>
      <c r="Y121" s="81">
        <f t="shared" si="55"/>
        <v>0</v>
      </c>
      <c r="Z121" s="81">
        <f t="shared" si="46"/>
        <v>1</v>
      </c>
      <c r="AA121" s="81">
        <f t="shared" si="47"/>
        <v>1</v>
      </c>
      <c r="AB121" s="82">
        <f t="shared" si="73"/>
        <v>0</v>
      </c>
      <c r="AC121" s="11">
        <f t="shared" si="74"/>
        <v>0</v>
      </c>
      <c r="AD121" s="81">
        <f t="shared" si="75"/>
        <v>0</v>
      </c>
      <c r="AE121" s="11">
        <f t="shared" si="48"/>
        <v>0</v>
      </c>
      <c r="AF121" s="11">
        <f t="shared" si="49"/>
        <v>0</v>
      </c>
      <c r="AG121" s="11">
        <f t="shared" si="56"/>
        <v>0</v>
      </c>
      <c r="AH121" s="81">
        <f t="shared" si="68"/>
        <v>0</v>
      </c>
      <c r="AI121" s="81">
        <f t="shared" si="69"/>
        <v>0</v>
      </c>
      <c r="AJ121" s="82">
        <f t="shared" si="65"/>
        <v>0</v>
      </c>
      <c r="AK121" s="118">
        <f t="shared" si="57"/>
        <v>0</v>
      </c>
      <c r="AL121" s="118">
        <f t="shared" si="57"/>
        <v>0</v>
      </c>
      <c r="AM121" s="120">
        <f>AK121*InputData!Y121</f>
        <v>0</v>
      </c>
      <c r="AN121" s="123">
        <f>AJ121*LifeTable!G121*InputData!Z121*EXP(-InputData!$BT$5*(B121-InputData!$B$1))</f>
        <v>0</v>
      </c>
      <c r="AO121" s="1026">
        <f>C121*(1-Q121)*LifeTable!G121</f>
        <v>0</v>
      </c>
      <c r="AP121" s="1027">
        <f>R121*LifeTable!G121</f>
        <v>0</v>
      </c>
      <c r="AQ121" s="1026">
        <f>T121*(1-AH121)*LifeTable!P121</f>
        <v>0</v>
      </c>
      <c r="AR121" s="708">
        <f>AI121*LifeTable!P121</f>
        <v>0</v>
      </c>
      <c r="AS121" s="1028">
        <f>(AQ121-AO121)*EXP(-InputData!$BT$6*(B121-InputData!$B$1))</f>
        <v>0</v>
      </c>
      <c r="AT121" s="58">
        <f>(AR121-AP121)*EXP(-InputData!$BT$6*(B121-InputData!$B$1))</f>
        <v>0</v>
      </c>
      <c r="AU121">
        <v>15</v>
      </c>
    </row>
    <row r="122" spans="1:47">
      <c r="A122" t="s">
        <v>14</v>
      </c>
      <c r="B122">
        <f t="shared" si="58"/>
        <v>113</v>
      </c>
      <c r="C122" s="80">
        <f>InputData!W122*InputData!CB122</f>
        <v>0</v>
      </c>
      <c r="D122" s="81">
        <v>0</v>
      </c>
      <c r="E122" s="13">
        <f>InputData!X122*InputData!CG122</f>
        <v>0</v>
      </c>
      <c r="F122" s="90">
        <v>0</v>
      </c>
      <c r="G122" s="81">
        <f t="shared" si="35"/>
        <v>0</v>
      </c>
      <c r="H122" s="81">
        <f t="shared" si="52"/>
        <v>0</v>
      </c>
      <c r="I122" s="81">
        <f t="shared" si="36"/>
        <v>1</v>
      </c>
      <c r="J122" s="81">
        <f t="shared" si="37"/>
        <v>1</v>
      </c>
      <c r="K122" s="82">
        <f t="shared" si="70"/>
        <v>0</v>
      </c>
      <c r="L122" s="11">
        <f t="shared" si="71"/>
        <v>0</v>
      </c>
      <c r="M122" s="81">
        <f t="shared" si="72"/>
        <v>0</v>
      </c>
      <c r="N122" s="11">
        <f t="shared" si="38"/>
        <v>0</v>
      </c>
      <c r="O122" s="11">
        <f t="shared" si="39"/>
        <v>0</v>
      </c>
      <c r="P122" s="11">
        <f t="shared" si="53"/>
        <v>0</v>
      </c>
      <c r="Q122" s="81">
        <f t="shared" si="66"/>
        <v>0</v>
      </c>
      <c r="R122" s="90">
        <f t="shared" si="67"/>
        <v>0</v>
      </c>
      <c r="S122" s="499">
        <f>(Exposure!BK123-1)*InputData!CH122+1</f>
        <v>1</v>
      </c>
      <c r="T122" s="89">
        <f t="shared" si="54"/>
        <v>0</v>
      </c>
      <c r="U122" s="10">
        <f t="shared" si="42"/>
        <v>0</v>
      </c>
      <c r="V122" s="10">
        <f t="shared" si="43"/>
        <v>0</v>
      </c>
      <c r="W122" s="91">
        <f t="shared" si="44"/>
        <v>0</v>
      </c>
      <c r="X122" s="81">
        <f t="shared" si="45"/>
        <v>0</v>
      </c>
      <c r="Y122" s="81">
        <f t="shared" si="55"/>
        <v>0</v>
      </c>
      <c r="Z122" s="81">
        <f t="shared" si="46"/>
        <v>1</v>
      </c>
      <c r="AA122" s="81">
        <f t="shared" si="47"/>
        <v>1</v>
      </c>
      <c r="AB122" s="82">
        <f t="shared" si="73"/>
        <v>0</v>
      </c>
      <c r="AC122" s="11">
        <f t="shared" si="74"/>
        <v>0</v>
      </c>
      <c r="AD122" s="81">
        <f t="shared" si="75"/>
        <v>0</v>
      </c>
      <c r="AE122" s="11">
        <f t="shared" si="48"/>
        <v>0</v>
      </c>
      <c r="AF122" s="11">
        <f t="shared" si="49"/>
        <v>0</v>
      </c>
      <c r="AG122" s="11">
        <f t="shared" si="56"/>
        <v>0</v>
      </c>
      <c r="AH122" s="81">
        <f t="shared" si="68"/>
        <v>0</v>
      </c>
      <c r="AI122" s="81">
        <f t="shared" si="69"/>
        <v>0</v>
      </c>
      <c r="AJ122" s="82">
        <f t="shared" si="65"/>
        <v>0</v>
      </c>
      <c r="AK122" s="118">
        <f t="shared" si="57"/>
        <v>0</v>
      </c>
      <c r="AL122" s="118">
        <f t="shared" si="57"/>
        <v>0</v>
      </c>
      <c r="AM122" s="120">
        <f>AK122*InputData!Y122</f>
        <v>0</v>
      </c>
      <c r="AN122" s="123">
        <f>AJ122*LifeTable!G122*InputData!Z122*EXP(-InputData!$BT$5*(B122-InputData!$B$1))</f>
        <v>0</v>
      </c>
      <c r="AO122" s="1026">
        <f>C122*(1-Q122)*LifeTable!G122</f>
        <v>0</v>
      </c>
      <c r="AP122" s="1027">
        <f>R122*LifeTable!G122</f>
        <v>0</v>
      </c>
      <c r="AQ122" s="1026">
        <f>T122*(1-AH122)*LifeTable!P122</f>
        <v>0</v>
      </c>
      <c r="AR122" s="708">
        <f>AI122*LifeTable!P122</f>
        <v>0</v>
      </c>
      <c r="AS122" s="1028">
        <f>(AQ122-AO122)*EXP(-InputData!$BT$6*(B122-InputData!$B$1))</f>
        <v>0</v>
      </c>
      <c r="AT122" s="58">
        <f>(AR122-AP122)*EXP(-InputData!$BT$6*(B122-InputData!$B$1))</f>
        <v>0</v>
      </c>
      <c r="AU122">
        <v>16</v>
      </c>
    </row>
    <row r="123" spans="1:47">
      <c r="A123" t="s">
        <v>14</v>
      </c>
      <c r="B123">
        <f t="shared" si="58"/>
        <v>114</v>
      </c>
      <c r="C123" s="80">
        <f>InputData!W123*InputData!CB123</f>
        <v>0</v>
      </c>
      <c r="D123" s="81">
        <v>0</v>
      </c>
      <c r="E123" s="13">
        <f>InputData!X123*InputData!CG123</f>
        <v>0</v>
      </c>
      <c r="F123" s="90">
        <v>0</v>
      </c>
      <c r="G123" s="81">
        <f t="shared" si="35"/>
        <v>0</v>
      </c>
      <c r="H123" s="81">
        <f t="shared" si="52"/>
        <v>0</v>
      </c>
      <c r="I123" s="81">
        <f t="shared" si="36"/>
        <v>1</v>
      </c>
      <c r="J123" s="81">
        <f t="shared" si="37"/>
        <v>1</v>
      </c>
      <c r="K123" s="82">
        <f t="shared" si="70"/>
        <v>0</v>
      </c>
      <c r="L123" s="11">
        <f t="shared" si="71"/>
        <v>0</v>
      </c>
      <c r="M123" s="81">
        <f t="shared" si="72"/>
        <v>0</v>
      </c>
      <c r="N123" s="11">
        <f t="shared" si="38"/>
        <v>0</v>
      </c>
      <c r="O123" s="11">
        <f t="shared" si="39"/>
        <v>0</v>
      </c>
      <c r="P123" s="11">
        <f t="shared" si="53"/>
        <v>0</v>
      </c>
      <c r="Q123" s="81">
        <f t="shared" si="66"/>
        <v>0</v>
      </c>
      <c r="R123" s="90">
        <f t="shared" si="67"/>
        <v>0</v>
      </c>
      <c r="S123" s="499">
        <f>(Exposure!BK124-1)*InputData!CH123+1</f>
        <v>1</v>
      </c>
      <c r="T123" s="89">
        <f t="shared" si="54"/>
        <v>0</v>
      </c>
      <c r="U123" s="10">
        <f t="shared" si="42"/>
        <v>0</v>
      </c>
      <c r="V123" s="10">
        <f t="shared" si="43"/>
        <v>0</v>
      </c>
      <c r="W123" s="91">
        <f t="shared" si="44"/>
        <v>0</v>
      </c>
      <c r="X123" s="81">
        <f t="shared" si="45"/>
        <v>0</v>
      </c>
      <c r="Y123" s="81">
        <f t="shared" si="55"/>
        <v>0</v>
      </c>
      <c r="Z123" s="81">
        <f t="shared" si="46"/>
        <v>1</v>
      </c>
      <c r="AA123" s="81">
        <f t="shared" si="47"/>
        <v>1</v>
      </c>
      <c r="AB123" s="82">
        <f t="shared" si="73"/>
        <v>0</v>
      </c>
      <c r="AC123" s="11">
        <f t="shared" si="74"/>
        <v>0</v>
      </c>
      <c r="AD123" s="81">
        <f t="shared" si="75"/>
        <v>0</v>
      </c>
      <c r="AE123" s="11">
        <f t="shared" si="48"/>
        <v>0</v>
      </c>
      <c r="AF123" s="11">
        <f t="shared" si="49"/>
        <v>0</v>
      </c>
      <c r="AG123" s="11">
        <f t="shared" si="56"/>
        <v>0</v>
      </c>
      <c r="AH123" s="81">
        <f t="shared" si="68"/>
        <v>0</v>
      </c>
      <c r="AI123" s="81">
        <f t="shared" si="69"/>
        <v>0</v>
      </c>
      <c r="AJ123" s="82">
        <f t="shared" si="65"/>
        <v>0</v>
      </c>
      <c r="AK123" s="118">
        <f t="shared" si="57"/>
        <v>0</v>
      </c>
      <c r="AL123" s="118">
        <f t="shared" si="57"/>
        <v>0</v>
      </c>
      <c r="AM123" s="120">
        <f>AK123*InputData!Y123</f>
        <v>0</v>
      </c>
      <c r="AN123" s="123">
        <f>AJ123*LifeTable!G123*InputData!Z123*EXP(-InputData!$BT$5*(B123-InputData!$B$1))</f>
        <v>0</v>
      </c>
      <c r="AO123" s="1026">
        <f>C123*(1-Q123)*LifeTable!G123</f>
        <v>0</v>
      </c>
      <c r="AP123" s="1027">
        <f>R123*LifeTable!G123</f>
        <v>0</v>
      </c>
      <c r="AQ123" s="1026">
        <f>T123*(1-AH123)*LifeTable!P123</f>
        <v>0</v>
      </c>
      <c r="AR123" s="708">
        <f>AI123*LifeTable!P123</f>
        <v>0</v>
      </c>
      <c r="AS123" s="1028">
        <f>(AQ123-AO123)*EXP(-InputData!$BT$6*(B123-InputData!$B$1))</f>
        <v>0</v>
      </c>
      <c r="AT123" s="58">
        <f>(AR123-AP123)*EXP(-InputData!$BT$6*(B123-InputData!$B$1))</f>
        <v>0</v>
      </c>
      <c r="AU123">
        <v>17</v>
      </c>
    </row>
    <row r="124" spans="1:47">
      <c r="A124" t="s">
        <v>14</v>
      </c>
      <c r="B124">
        <f t="shared" si="58"/>
        <v>115</v>
      </c>
      <c r="C124" s="80">
        <f>InputData!W124*InputData!CB124</f>
        <v>0</v>
      </c>
      <c r="D124" s="81">
        <v>0</v>
      </c>
      <c r="E124" s="13">
        <f>InputData!X124*InputData!CG124</f>
        <v>0</v>
      </c>
      <c r="F124" s="90">
        <v>0</v>
      </c>
      <c r="G124" s="81">
        <f t="shared" si="35"/>
        <v>0</v>
      </c>
      <c r="H124" s="81">
        <f t="shared" si="52"/>
        <v>0</v>
      </c>
      <c r="I124" s="81">
        <f t="shared" si="36"/>
        <v>1</v>
      </c>
      <c r="J124" s="81">
        <f t="shared" si="37"/>
        <v>1</v>
      </c>
      <c r="K124" s="82">
        <f t="shared" si="70"/>
        <v>0</v>
      </c>
      <c r="L124" s="11">
        <f t="shared" si="71"/>
        <v>0</v>
      </c>
      <c r="M124" s="81">
        <f t="shared" si="72"/>
        <v>0</v>
      </c>
      <c r="N124" s="11">
        <f t="shared" si="38"/>
        <v>0</v>
      </c>
      <c r="O124" s="11">
        <f t="shared" si="39"/>
        <v>0</v>
      </c>
      <c r="P124" s="11">
        <f t="shared" si="53"/>
        <v>0</v>
      </c>
      <c r="Q124" s="81">
        <f t="shared" si="66"/>
        <v>0</v>
      </c>
      <c r="R124" s="90">
        <f t="shared" si="67"/>
        <v>0</v>
      </c>
      <c r="S124" s="499">
        <f>(Exposure!BK125-1)*InputData!CH124+1</f>
        <v>1</v>
      </c>
      <c r="T124" s="89">
        <f t="shared" si="54"/>
        <v>0</v>
      </c>
      <c r="U124" s="10">
        <f t="shared" si="42"/>
        <v>0</v>
      </c>
      <c r="V124" s="10">
        <f t="shared" si="43"/>
        <v>0</v>
      </c>
      <c r="W124" s="91">
        <f t="shared" si="44"/>
        <v>0</v>
      </c>
      <c r="X124" s="81">
        <f t="shared" si="45"/>
        <v>0</v>
      </c>
      <c r="Y124" s="81">
        <f t="shared" si="55"/>
        <v>0</v>
      </c>
      <c r="Z124" s="81">
        <f t="shared" si="46"/>
        <v>1</v>
      </c>
      <c r="AA124" s="81">
        <f t="shared" si="47"/>
        <v>1</v>
      </c>
      <c r="AB124" s="82">
        <f t="shared" si="73"/>
        <v>0</v>
      </c>
      <c r="AC124" s="11">
        <f t="shared" si="74"/>
        <v>0</v>
      </c>
      <c r="AD124" s="81">
        <f t="shared" si="75"/>
        <v>0</v>
      </c>
      <c r="AE124" s="11">
        <f t="shared" si="48"/>
        <v>0</v>
      </c>
      <c r="AF124" s="11">
        <f t="shared" si="49"/>
        <v>0</v>
      </c>
      <c r="AG124" s="11">
        <f t="shared" si="56"/>
        <v>0</v>
      </c>
      <c r="AH124" s="81">
        <f t="shared" si="68"/>
        <v>0</v>
      </c>
      <c r="AI124" s="81">
        <f t="shared" si="69"/>
        <v>0</v>
      </c>
      <c r="AJ124" s="82">
        <f t="shared" si="65"/>
        <v>0</v>
      </c>
      <c r="AK124" s="118">
        <f t="shared" si="57"/>
        <v>0</v>
      </c>
      <c r="AL124" s="118">
        <f t="shared" si="57"/>
        <v>0</v>
      </c>
      <c r="AM124" s="120">
        <f>AK124*InputData!Y124</f>
        <v>0</v>
      </c>
      <c r="AN124" s="123">
        <f>AJ124*LifeTable!G124*InputData!Z124*EXP(-InputData!$BT$5*(B124-InputData!$B$1))</f>
        <v>0</v>
      </c>
      <c r="AO124" s="1026">
        <f>C124*(1-Q124)*LifeTable!G124</f>
        <v>0</v>
      </c>
      <c r="AP124" s="1027">
        <f>R124*LifeTable!G124</f>
        <v>0</v>
      </c>
      <c r="AQ124" s="1026">
        <f>T124*(1-AH124)*LifeTable!P124</f>
        <v>0</v>
      </c>
      <c r="AR124" s="708">
        <f>AI124*LifeTable!P124</f>
        <v>0</v>
      </c>
      <c r="AS124" s="1028">
        <f>(AQ124-AO124)*EXP(-InputData!$BT$6*(B124-InputData!$B$1))</f>
        <v>0</v>
      </c>
      <c r="AT124" s="58">
        <f>(AR124-AP124)*EXP(-InputData!$BT$6*(B124-InputData!$B$1))</f>
        <v>0</v>
      </c>
      <c r="AU124">
        <v>18</v>
      </c>
    </row>
    <row r="125" spans="1:47">
      <c r="A125" t="s">
        <v>14</v>
      </c>
      <c r="B125">
        <f t="shared" si="58"/>
        <v>116</v>
      </c>
      <c r="C125" s="80">
        <f>InputData!W125*InputData!CB125</f>
        <v>0</v>
      </c>
      <c r="D125" s="81">
        <v>0</v>
      </c>
      <c r="E125" s="13">
        <f>InputData!X125*InputData!CG125</f>
        <v>0</v>
      </c>
      <c r="F125" s="90">
        <v>0</v>
      </c>
      <c r="G125" s="81">
        <f t="shared" si="35"/>
        <v>0</v>
      </c>
      <c r="H125" s="81">
        <f t="shared" si="52"/>
        <v>0</v>
      </c>
      <c r="I125" s="81">
        <f t="shared" si="36"/>
        <v>1</v>
      </c>
      <c r="J125" s="81">
        <f t="shared" si="37"/>
        <v>1</v>
      </c>
      <c r="K125" s="82">
        <f t="shared" si="70"/>
        <v>0</v>
      </c>
      <c r="L125" s="11">
        <f t="shared" si="71"/>
        <v>0</v>
      </c>
      <c r="M125" s="81">
        <f t="shared" si="72"/>
        <v>0</v>
      </c>
      <c r="N125" s="11">
        <f t="shared" si="38"/>
        <v>0</v>
      </c>
      <c r="O125" s="11">
        <f t="shared" si="39"/>
        <v>0</v>
      </c>
      <c r="P125" s="11">
        <f t="shared" si="53"/>
        <v>0</v>
      </c>
      <c r="Q125" s="81">
        <f t="shared" si="66"/>
        <v>0</v>
      </c>
      <c r="R125" s="90">
        <f t="shared" si="67"/>
        <v>0</v>
      </c>
      <c r="S125" s="499">
        <f>(Exposure!BK126-1)*InputData!CH125+1</f>
        <v>1</v>
      </c>
      <c r="T125" s="89">
        <f t="shared" si="54"/>
        <v>0</v>
      </c>
      <c r="U125" s="10">
        <f t="shared" si="42"/>
        <v>0</v>
      </c>
      <c r="V125" s="10">
        <f t="shared" si="43"/>
        <v>0</v>
      </c>
      <c r="W125" s="91">
        <f t="shared" si="44"/>
        <v>0</v>
      </c>
      <c r="X125" s="81">
        <f t="shared" si="45"/>
        <v>0</v>
      </c>
      <c r="Y125" s="81">
        <f t="shared" si="55"/>
        <v>0</v>
      </c>
      <c r="Z125" s="81">
        <f t="shared" si="46"/>
        <v>1</v>
      </c>
      <c r="AA125" s="81">
        <f t="shared" si="47"/>
        <v>1</v>
      </c>
      <c r="AB125" s="82">
        <f t="shared" si="73"/>
        <v>0</v>
      </c>
      <c r="AC125" s="11">
        <f t="shared" si="74"/>
        <v>0</v>
      </c>
      <c r="AD125" s="81">
        <f t="shared" si="75"/>
        <v>0</v>
      </c>
      <c r="AE125" s="11">
        <f t="shared" si="48"/>
        <v>0</v>
      </c>
      <c r="AF125" s="11">
        <f t="shared" si="49"/>
        <v>0</v>
      </c>
      <c r="AG125" s="11">
        <f t="shared" si="56"/>
        <v>0</v>
      </c>
      <c r="AH125" s="81">
        <f t="shared" si="68"/>
        <v>0</v>
      </c>
      <c r="AI125" s="81">
        <f t="shared" si="69"/>
        <v>0</v>
      </c>
      <c r="AJ125" s="82">
        <f t="shared" si="65"/>
        <v>0</v>
      </c>
      <c r="AK125" s="118">
        <f t="shared" si="57"/>
        <v>0</v>
      </c>
      <c r="AL125" s="118">
        <f t="shared" si="57"/>
        <v>0</v>
      </c>
      <c r="AM125" s="120">
        <f>AK125*InputData!Y125</f>
        <v>0</v>
      </c>
      <c r="AN125" s="123">
        <f>AJ125*LifeTable!G125*InputData!Z125*EXP(-InputData!$BT$5*(B125-InputData!$B$1))</f>
        <v>0</v>
      </c>
      <c r="AO125" s="1026">
        <f>C125*(1-Q125)*LifeTable!G125</f>
        <v>0</v>
      </c>
      <c r="AP125" s="1027">
        <f>R125*LifeTable!G125</f>
        <v>0</v>
      </c>
      <c r="AQ125" s="1026">
        <f>T125*(1-AH125)*LifeTable!P125</f>
        <v>0</v>
      </c>
      <c r="AR125" s="708">
        <f>AI125*LifeTable!P125</f>
        <v>0</v>
      </c>
      <c r="AS125" s="1028">
        <f>(AQ125-AO125)*EXP(-InputData!$BT$6*(B125-InputData!$B$1))</f>
        <v>0</v>
      </c>
      <c r="AT125" s="58">
        <f>(AR125-AP125)*EXP(-InputData!$BT$6*(B125-InputData!$B$1))</f>
        <v>0</v>
      </c>
      <c r="AU125">
        <v>19</v>
      </c>
    </row>
    <row r="126" spans="1:47">
      <c r="A126" t="s">
        <v>14</v>
      </c>
      <c r="B126">
        <f t="shared" si="58"/>
        <v>117</v>
      </c>
      <c r="C126" s="80">
        <f>InputData!W126*InputData!CB126</f>
        <v>0</v>
      </c>
      <c r="D126" s="81">
        <v>0</v>
      </c>
      <c r="E126" s="13">
        <f>InputData!X126*InputData!CG126</f>
        <v>0</v>
      </c>
      <c r="F126" s="90">
        <v>0</v>
      </c>
      <c r="G126" s="81">
        <f t="shared" si="35"/>
        <v>0</v>
      </c>
      <c r="H126" s="81">
        <f t="shared" si="52"/>
        <v>0</v>
      </c>
      <c r="I126" s="81">
        <f t="shared" si="36"/>
        <v>1</v>
      </c>
      <c r="J126" s="81">
        <f t="shared" si="37"/>
        <v>1</v>
      </c>
      <c r="K126" s="82">
        <f t="shared" si="70"/>
        <v>0</v>
      </c>
      <c r="L126" s="11">
        <f t="shared" si="71"/>
        <v>0</v>
      </c>
      <c r="M126" s="81">
        <f t="shared" si="72"/>
        <v>0</v>
      </c>
      <c r="N126" s="11">
        <f t="shared" si="38"/>
        <v>0</v>
      </c>
      <c r="O126" s="11">
        <f t="shared" si="39"/>
        <v>0</v>
      </c>
      <c r="P126" s="11">
        <f t="shared" si="53"/>
        <v>0</v>
      </c>
      <c r="Q126" s="81">
        <f t="shared" si="66"/>
        <v>0</v>
      </c>
      <c r="R126" s="90">
        <f t="shared" si="67"/>
        <v>0</v>
      </c>
      <c r="S126" s="499">
        <f>(Exposure!BK127-1)*InputData!CH126+1</f>
        <v>1</v>
      </c>
      <c r="T126" s="89">
        <f t="shared" si="54"/>
        <v>0</v>
      </c>
      <c r="U126" s="10">
        <f t="shared" si="42"/>
        <v>0</v>
      </c>
      <c r="V126" s="10">
        <f t="shared" si="43"/>
        <v>0</v>
      </c>
      <c r="W126" s="91">
        <f t="shared" si="44"/>
        <v>0</v>
      </c>
      <c r="X126" s="81">
        <f t="shared" si="45"/>
        <v>0</v>
      </c>
      <c r="Y126" s="81">
        <f t="shared" si="55"/>
        <v>0</v>
      </c>
      <c r="Z126" s="81">
        <f t="shared" si="46"/>
        <v>1</v>
      </c>
      <c r="AA126" s="81">
        <f t="shared" si="47"/>
        <v>1</v>
      </c>
      <c r="AB126" s="82">
        <f t="shared" si="73"/>
        <v>0</v>
      </c>
      <c r="AC126" s="11">
        <f t="shared" si="74"/>
        <v>0</v>
      </c>
      <c r="AD126" s="81">
        <f t="shared" si="75"/>
        <v>0</v>
      </c>
      <c r="AE126" s="11">
        <f t="shared" si="48"/>
        <v>0</v>
      </c>
      <c r="AF126" s="11">
        <f t="shared" si="49"/>
        <v>0</v>
      </c>
      <c r="AG126" s="11">
        <f t="shared" si="56"/>
        <v>0</v>
      </c>
      <c r="AH126" s="81">
        <f t="shared" si="68"/>
        <v>0</v>
      </c>
      <c r="AI126" s="81">
        <f t="shared" si="69"/>
        <v>0</v>
      </c>
      <c r="AJ126" s="82">
        <f t="shared" si="65"/>
        <v>0</v>
      </c>
      <c r="AK126" s="118">
        <f t="shared" si="57"/>
        <v>0</v>
      </c>
      <c r="AL126" s="118">
        <f t="shared" si="57"/>
        <v>0</v>
      </c>
      <c r="AM126" s="120">
        <f>AK126*InputData!Y126</f>
        <v>0</v>
      </c>
      <c r="AN126" s="123">
        <f>AJ126*LifeTable!G126*InputData!Z126*EXP(-InputData!$BT$5*(B126-InputData!$B$1))</f>
        <v>0</v>
      </c>
      <c r="AO126" s="1026">
        <f>C126*(1-Q126)*LifeTable!G126</f>
        <v>0</v>
      </c>
      <c r="AP126" s="1027">
        <f>R126*LifeTable!G126</f>
        <v>0</v>
      </c>
      <c r="AQ126" s="1026">
        <f>T126*(1-AH126)*LifeTable!P126</f>
        <v>0</v>
      </c>
      <c r="AR126" s="708">
        <f>AI126*LifeTable!P126</f>
        <v>0</v>
      </c>
      <c r="AS126" s="1028">
        <f>(AQ126-AO126)*EXP(-InputData!$BT$6*(B126-InputData!$B$1))</f>
        <v>0</v>
      </c>
      <c r="AT126" s="58">
        <f>(AR126-AP126)*EXP(-InputData!$BT$6*(B126-InputData!$B$1))</f>
        <v>0</v>
      </c>
      <c r="AU126">
        <v>20</v>
      </c>
    </row>
    <row r="127" spans="1:47">
      <c r="A127" t="s">
        <v>14</v>
      </c>
      <c r="B127">
        <f t="shared" si="58"/>
        <v>118</v>
      </c>
      <c r="C127" s="80">
        <f>InputData!W127*InputData!CB127</f>
        <v>0</v>
      </c>
      <c r="D127" s="81">
        <v>0</v>
      </c>
      <c r="E127" s="13">
        <f>InputData!X127*InputData!CG127</f>
        <v>0</v>
      </c>
      <c r="F127" s="90">
        <v>0</v>
      </c>
      <c r="G127" s="81">
        <f t="shared" si="35"/>
        <v>0</v>
      </c>
      <c r="H127" s="81">
        <f t="shared" si="52"/>
        <v>0</v>
      </c>
      <c r="I127" s="81">
        <f t="shared" si="36"/>
        <v>1</v>
      </c>
      <c r="J127" s="81">
        <f t="shared" si="37"/>
        <v>1</v>
      </c>
      <c r="K127" s="82">
        <f t="shared" si="70"/>
        <v>0</v>
      </c>
      <c r="L127" s="11">
        <f t="shared" si="71"/>
        <v>0</v>
      </c>
      <c r="M127" s="81">
        <f t="shared" si="72"/>
        <v>0</v>
      </c>
      <c r="N127" s="11">
        <f t="shared" si="38"/>
        <v>0</v>
      </c>
      <c r="O127" s="11">
        <f t="shared" si="39"/>
        <v>0</v>
      </c>
      <c r="P127" s="11">
        <f t="shared" si="53"/>
        <v>0</v>
      </c>
      <c r="Q127" s="81">
        <f t="shared" si="66"/>
        <v>0</v>
      </c>
      <c r="R127" s="90">
        <f t="shared" si="67"/>
        <v>0</v>
      </c>
      <c r="S127" s="499">
        <f>(Exposure!BK128-1)*InputData!CH127+1</f>
        <v>1</v>
      </c>
      <c r="T127" s="89">
        <f t="shared" si="54"/>
        <v>0</v>
      </c>
      <c r="U127" s="10">
        <f t="shared" si="42"/>
        <v>0</v>
      </c>
      <c r="V127" s="10">
        <f t="shared" si="43"/>
        <v>0</v>
      </c>
      <c r="W127" s="91">
        <f t="shared" si="44"/>
        <v>0</v>
      </c>
      <c r="X127" s="81">
        <f t="shared" si="45"/>
        <v>0</v>
      </c>
      <c r="Y127" s="81">
        <f t="shared" si="55"/>
        <v>0</v>
      </c>
      <c r="Z127" s="81">
        <f t="shared" si="46"/>
        <v>1</v>
      </c>
      <c r="AA127" s="81">
        <f t="shared" si="47"/>
        <v>1</v>
      </c>
      <c r="AB127" s="82">
        <f t="shared" si="73"/>
        <v>0</v>
      </c>
      <c r="AC127" s="11">
        <f t="shared" si="74"/>
        <v>0</v>
      </c>
      <c r="AD127" s="81">
        <f t="shared" si="75"/>
        <v>0</v>
      </c>
      <c r="AE127" s="11">
        <f t="shared" si="48"/>
        <v>0</v>
      </c>
      <c r="AF127" s="11">
        <f t="shared" si="49"/>
        <v>0</v>
      </c>
      <c r="AG127" s="11">
        <f t="shared" si="56"/>
        <v>0</v>
      </c>
      <c r="AH127" s="81">
        <f t="shared" si="68"/>
        <v>0</v>
      </c>
      <c r="AI127" s="81">
        <f t="shared" si="69"/>
        <v>0</v>
      </c>
      <c r="AJ127" s="82">
        <f t="shared" si="65"/>
        <v>0</v>
      </c>
      <c r="AK127" s="118">
        <f t="shared" si="57"/>
        <v>0</v>
      </c>
      <c r="AL127" s="118">
        <f t="shared" si="57"/>
        <v>0</v>
      </c>
      <c r="AM127" s="120">
        <f>AK127*InputData!Y127</f>
        <v>0</v>
      </c>
      <c r="AN127" s="123">
        <f>AJ127*LifeTable!G127*InputData!Z127*EXP(-InputData!$BT$5*(B127-InputData!$B$1))</f>
        <v>0</v>
      </c>
      <c r="AO127" s="1026">
        <f>C127*(1-Q127)*LifeTable!G127</f>
        <v>0</v>
      </c>
      <c r="AP127" s="1027">
        <f>R127*LifeTable!G127</f>
        <v>0</v>
      </c>
      <c r="AQ127" s="1026">
        <f>T127*(1-AH127)*LifeTable!P127</f>
        <v>0</v>
      </c>
      <c r="AR127" s="708">
        <f>AI127*LifeTable!P127</f>
        <v>0</v>
      </c>
      <c r="AS127" s="1028">
        <f>(AQ127-AO127)*EXP(-InputData!$BT$6*(B127-InputData!$B$1))</f>
        <v>0</v>
      </c>
      <c r="AT127" s="58">
        <f>(AR127-AP127)*EXP(-InputData!$BT$6*(B127-InputData!$B$1))</f>
        <v>0</v>
      </c>
      <c r="AU127">
        <v>21</v>
      </c>
    </row>
    <row r="128" spans="1:47">
      <c r="A128" t="s">
        <v>14</v>
      </c>
      <c r="B128">
        <f t="shared" si="58"/>
        <v>119</v>
      </c>
      <c r="C128" s="80">
        <f>InputData!W128*InputData!CB128</f>
        <v>0</v>
      </c>
      <c r="D128" s="81">
        <v>0</v>
      </c>
      <c r="E128" s="13">
        <f>InputData!X128*InputData!CG128</f>
        <v>0</v>
      </c>
      <c r="F128" s="90">
        <v>0</v>
      </c>
      <c r="G128" s="81">
        <f t="shared" si="35"/>
        <v>0</v>
      </c>
      <c r="H128" s="81">
        <f t="shared" si="52"/>
        <v>0</v>
      </c>
      <c r="I128" s="81">
        <f t="shared" si="36"/>
        <v>1</v>
      </c>
      <c r="J128" s="81">
        <f t="shared" si="37"/>
        <v>1</v>
      </c>
      <c r="K128" s="82">
        <f t="shared" si="70"/>
        <v>0</v>
      </c>
      <c r="L128" s="11">
        <f t="shared" si="71"/>
        <v>0</v>
      </c>
      <c r="M128" s="81">
        <f t="shared" si="72"/>
        <v>0</v>
      </c>
      <c r="N128" s="11">
        <f t="shared" si="38"/>
        <v>0</v>
      </c>
      <c r="O128" s="11">
        <f t="shared" si="39"/>
        <v>0</v>
      </c>
      <c r="P128" s="11">
        <f t="shared" si="53"/>
        <v>0</v>
      </c>
      <c r="Q128" s="81">
        <f t="shared" si="66"/>
        <v>0</v>
      </c>
      <c r="R128" s="90">
        <f t="shared" si="67"/>
        <v>0</v>
      </c>
      <c r="S128" s="499">
        <f>(Exposure!BK129-1)*InputData!CH128+1</f>
        <v>1</v>
      </c>
      <c r="T128" s="89">
        <f t="shared" si="54"/>
        <v>0</v>
      </c>
      <c r="U128" s="10">
        <f t="shared" si="42"/>
        <v>0</v>
      </c>
      <c r="V128" s="10">
        <f t="shared" si="43"/>
        <v>0</v>
      </c>
      <c r="W128" s="91">
        <f t="shared" si="44"/>
        <v>0</v>
      </c>
      <c r="X128" s="81">
        <f t="shared" si="45"/>
        <v>0</v>
      </c>
      <c r="Y128" s="81">
        <f t="shared" si="55"/>
        <v>0</v>
      </c>
      <c r="Z128" s="81">
        <f t="shared" si="46"/>
        <v>1</v>
      </c>
      <c r="AA128" s="81">
        <f t="shared" si="47"/>
        <v>1</v>
      </c>
      <c r="AB128" s="82">
        <f t="shared" si="73"/>
        <v>0</v>
      </c>
      <c r="AC128" s="11">
        <f t="shared" si="74"/>
        <v>0</v>
      </c>
      <c r="AD128" s="81">
        <f t="shared" si="75"/>
        <v>0</v>
      </c>
      <c r="AE128" s="11">
        <f t="shared" si="48"/>
        <v>0</v>
      </c>
      <c r="AF128" s="11">
        <f t="shared" si="49"/>
        <v>0</v>
      </c>
      <c r="AG128" s="11">
        <f t="shared" si="56"/>
        <v>0</v>
      </c>
      <c r="AH128" s="81">
        <f t="shared" si="68"/>
        <v>0</v>
      </c>
      <c r="AI128" s="81">
        <f t="shared" si="69"/>
        <v>0</v>
      </c>
      <c r="AJ128" s="82">
        <f t="shared" si="65"/>
        <v>0</v>
      </c>
      <c r="AK128" s="118">
        <f t="shared" si="57"/>
        <v>0</v>
      </c>
      <c r="AL128" s="118">
        <f t="shared" si="57"/>
        <v>0</v>
      </c>
      <c r="AM128" s="120">
        <f>AK128*InputData!Y128</f>
        <v>0</v>
      </c>
      <c r="AN128" s="123">
        <f>AJ128*LifeTable!G128*InputData!Z128*EXP(-InputData!$BT$5*(B128-InputData!$B$1))</f>
        <v>0</v>
      </c>
      <c r="AO128" s="1026">
        <f>C128*(1-Q128)*LifeTable!G128</f>
        <v>0</v>
      </c>
      <c r="AP128" s="1027">
        <f>R128*LifeTable!G128</f>
        <v>0</v>
      </c>
      <c r="AQ128" s="1026">
        <f>T128*(1-AH128)*LifeTable!P128</f>
        <v>0</v>
      </c>
      <c r="AR128" s="708">
        <f>AI128*LifeTable!P128</f>
        <v>0</v>
      </c>
      <c r="AS128" s="1028">
        <f>(AQ128-AO128)*EXP(-InputData!$BT$6*(B128-InputData!$B$1))</f>
        <v>0</v>
      </c>
      <c r="AT128" s="58">
        <f>(AR128-AP128)*EXP(-InputData!$BT$6*(B128-InputData!$B$1))</f>
        <v>0</v>
      </c>
      <c r="AU128">
        <v>22</v>
      </c>
    </row>
    <row r="129" spans="1:47">
      <c r="A129" t="s">
        <v>14</v>
      </c>
      <c r="B129">
        <f t="shared" si="58"/>
        <v>120</v>
      </c>
      <c r="C129" s="80">
        <f>InputData!W129*InputData!CB129</f>
        <v>0</v>
      </c>
      <c r="D129" s="81">
        <v>0</v>
      </c>
      <c r="E129" s="13">
        <f>InputData!X129*InputData!CG129</f>
        <v>0</v>
      </c>
      <c r="F129" s="90">
        <v>0</v>
      </c>
      <c r="G129" s="81">
        <f t="shared" si="35"/>
        <v>0</v>
      </c>
      <c r="H129" s="81">
        <f t="shared" si="52"/>
        <v>0</v>
      </c>
      <c r="I129" s="81">
        <f t="shared" si="36"/>
        <v>1</v>
      </c>
      <c r="J129" s="81">
        <f t="shared" si="37"/>
        <v>1</v>
      </c>
      <c r="K129" s="82">
        <f t="shared" si="70"/>
        <v>0</v>
      </c>
      <c r="L129" s="11">
        <f t="shared" si="71"/>
        <v>0</v>
      </c>
      <c r="M129" s="81">
        <f t="shared" si="72"/>
        <v>0</v>
      </c>
      <c r="N129" s="11">
        <f t="shared" si="38"/>
        <v>0</v>
      </c>
      <c r="O129" s="11">
        <f t="shared" si="39"/>
        <v>0</v>
      </c>
      <c r="P129" s="11">
        <f t="shared" si="53"/>
        <v>0</v>
      </c>
      <c r="Q129" s="81">
        <f t="shared" si="66"/>
        <v>0</v>
      </c>
      <c r="R129" s="90">
        <f t="shared" si="67"/>
        <v>0</v>
      </c>
      <c r="S129" s="499">
        <f>(Exposure!BK130-1)*InputData!CH129+1</f>
        <v>1</v>
      </c>
      <c r="T129" s="89">
        <f t="shared" si="54"/>
        <v>0</v>
      </c>
      <c r="U129" s="10">
        <f t="shared" si="42"/>
        <v>0</v>
      </c>
      <c r="V129" s="10">
        <f t="shared" si="43"/>
        <v>0</v>
      </c>
      <c r="W129" s="91">
        <f t="shared" si="44"/>
        <v>0</v>
      </c>
      <c r="X129" s="81">
        <f t="shared" si="45"/>
        <v>0</v>
      </c>
      <c r="Y129" s="81">
        <f t="shared" si="55"/>
        <v>0</v>
      </c>
      <c r="Z129" s="81">
        <f t="shared" si="46"/>
        <v>1</v>
      </c>
      <c r="AA129" s="81">
        <f t="shared" si="47"/>
        <v>1</v>
      </c>
      <c r="AB129" s="82">
        <f t="shared" si="73"/>
        <v>0</v>
      </c>
      <c r="AC129" s="11">
        <f t="shared" si="74"/>
        <v>0</v>
      </c>
      <c r="AD129" s="81">
        <f t="shared" si="75"/>
        <v>0</v>
      </c>
      <c r="AE129" s="11">
        <f t="shared" si="48"/>
        <v>0</v>
      </c>
      <c r="AF129" s="11">
        <f t="shared" si="49"/>
        <v>0</v>
      </c>
      <c r="AG129" s="11">
        <f t="shared" si="56"/>
        <v>0</v>
      </c>
      <c r="AH129" s="81">
        <f t="shared" si="68"/>
        <v>0</v>
      </c>
      <c r="AI129" s="81">
        <f t="shared" si="69"/>
        <v>0</v>
      </c>
      <c r="AJ129" s="82">
        <f t="shared" si="65"/>
        <v>0</v>
      </c>
      <c r="AK129" s="118">
        <f t="shared" si="57"/>
        <v>0</v>
      </c>
      <c r="AL129" s="118">
        <f t="shared" si="57"/>
        <v>0</v>
      </c>
      <c r="AM129" s="120">
        <f>AK129*InputData!Y129</f>
        <v>0</v>
      </c>
      <c r="AN129" s="123">
        <f>AJ129*LifeTable!G129*InputData!Z129*EXP(-InputData!$BT$5*(B129-InputData!$B$1))</f>
        <v>0</v>
      </c>
      <c r="AO129" s="1026">
        <f>C129*(1-Q129)*LifeTable!G129</f>
        <v>0</v>
      </c>
      <c r="AP129" s="1027">
        <f>R129*LifeTable!G129</f>
        <v>0</v>
      </c>
      <c r="AQ129" s="1026">
        <f>T129*(1-AH129)*LifeTable!P129</f>
        <v>0</v>
      </c>
      <c r="AR129" s="708">
        <f>AI129*LifeTable!P129</f>
        <v>0</v>
      </c>
      <c r="AS129" s="1028">
        <f>(AQ129-AO129)*EXP(-InputData!$BT$6*(B129-InputData!$B$1))</f>
        <v>0</v>
      </c>
      <c r="AT129" s="58">
        <f>(AR129-AP129)*EXP(-InputData!$BT$6*(B129-InputData!$B$1))</f>
        <v>0</v>
      </c>
      <c r="AU129">
        <v>23</v>
      </c>
    </row>
    <row r="130" spans="1:47">
      <c r="A130" t="s">
        <v>14</v>
      </c>
      <c r="B130">
        <f t="shared" si="58"/>
        <v>121</v>
      </c>
      <c r="C130" s="80">
        <f>InputData!W130*InputData!CB130</f>
        <v>0</v>
      </c>
      <c r="D130" s="81">
        <v>0</v>
      </c>
      <c r="E130" s="13">
        <f>InputData!X130*InputData!CG130</f>
        <v>0</v>
      </c>
      <c r="F130" s="90">
        <v>0</v>
      </c>
      <c r="G130" s="81">
        <f t="shared" si="35"/>
        <v>0</v>
      </c>
      <c r="H130" s="81">
        <f t="shared" si="52"/>
        <v>0</v>
      </c>
      <c r="I130" s="81">
        <f t="shared" si="36"/>
        <v>1</v>
      </c>
      <c r="J130" s="81">
        <f t="shared" si="37"/>
        <v>1</v>
      </c>
      <c r="K130" s="82">
        <f t="shared" si="70"/>
        <v>0</v>
      </c>
      <c r="L130" s="11">
        <f t="shared" si="71"/>
        <v>0</v>
      </c>
      <c r="M130" s="81">
        <f t="shared" si="72"/>
        <v>0</v>
      </c>
      <c r="N130" s="11">
        <f t="shared" si="38"/>
        <v>0</v>
      </c>
      <c r="O130" s="11">
        <f t="shared" si="39"/>
        <v>0</v>
      </c>
      <c r="P130" s="11">
        <f t="shared" si="53"/>
        <v>0</v>
      </c>
      <c r="Q130" s="81">
        <f t="shared" si="66"/>
        <v>0</v>
      </c>
      <c r="R130" s="90">
        <f t="shared" si="67"/>
        <v>0</v>
      </c>
      <c r="S130" s="499">
        <f>(Exposure!BK131-1)*InputData!CH130+1</f>
        <v>1</v>
      </c>
      <c r="T130" s="89">
        <f t="shared" si="54"/>
        <v>0</v>
      </c>
      <c r="U130" s="10">
        <f t="shared" si="42"/>
        <v>0</v>
      </c>
      <c r="V130" s="10">
        <f t="shared" si="43"/>
        <v>0</v>
      </c>
      <c r="W130" s="91">
        <f t="shared" si="44"/>
        <v>0</v>
      </c>
      <c r="X130" s="81">
        <f t="shared" si="45"/>
        <v>0</v>
      </c>
      <c r="Y130" s="81">
        <f t="shared" si="55"/>
        <v>0</v>
      </c>
      <c r="Z130" s="81">
        <f t="shared" si="46"/>
        <v>1</v>
      </c>
      <c r="AA130" s="81">
        <f t="shared" si="47"/>
        <v>1</v>
      </c>
      <c r="AB130" s="82">
        <f t="shared" si="73"/>
        <v>0</v>
      </c>
      <c r="AC130" s="11">
        <f t="shared" si="74"/>
        <v>0</v>
      </c>
      <c r="AD130" s="81">
        <f t="shared" si="75"/>
        <v>0</v>
      </c>
      <c r="AE130" s="11">
        <f t="shared" si="48"/>
        <v>0</v>
      </c>
      <c r="AF130" s="11">
        <f t="shared" si="49"/>
        <v>0</v>
      </c>
      <c r="AG130" s="11">
        <f t="shared" si="56"/>
        <v>0</v>
      </c>
      <c r="AH130" s="81">
        <f t="shared" si="68"/>
        <v>0</v>
      </c>
      <c r="AI130" s="81">
        <f t="shared" si="69"/>
        <v>0</v>
      </c>
      <c r="AJ130" s="82">
        <f t="shared" si="65"/>
        <v>0</v>
      </c>
      <c r="AK130" s="118">
        <f t="shared" si="57"/>
        <v>0</v>
      </c>
      <c r="AL130" s="118">
        <f t="shared" si="57"/>
        <v>0</v>
      </c>
      <c r="AM130" s="120">
        <f>AK130*InputData!Y130</f>
        <v>0</v>
      </c>
      <c r="AN130" s="123">
        <f>AJ130*LifeTable!G130*InputData!Z130*EXP(-InputData!$BT$5*(B130-InputData!$B$1))</f>
        <v>0</v>
      </c>
      <c r="AO130" s="1026">
        <f>C130*(1-Q130)*LifeTable!G130</f>
        <v>0</v>
      </c>
      <c r="AP130" s="1027">
        <f>R130*LifeTable!G130</f>
        <v>0</v>
      </c>
      <c r="AQ130" s="1026">
        <f>T130*(1-AH130)*LifeTable!P130</f>
        <v>0</v>
      </c>
      <c r="AR130" s="708">
        <f>AI130*LifeTable!P130</f>
        <v>0</v>
      </c>
      <c r="AS130" s="1028">
        <f>(AQ130-AO130)*EXP(-InputData!$BT$6*(B130-InputData!$B$1))</f>
        <v>0</v>
      </c>
      <c r="AT130" s="58">
        <f>(AR130-AP130)*EXP(-InputData!$BT$6*(B130-InputData!$B$1))</f>
        <v>0</v>
      </c>
      <c r="AU130">
        <v>24</v>
      </c>
    </row>
    <row r="131" spans="1:47">
      <c r="A131" t="s">
        <v>14</v>
      </c>
      <c r="B131">
        <f t="shared" si="58"/>
        <v>122</v>
      </c>
      <c r="C131" s="80">
        <f>InputData!W131*InputData!CB131</f>
        <v>0</v>
      </c>
      <c r="D131" s="81">
        <v>0</v>
      </c>
      <c r="E131" s="13">
        <f>InputData!X131*InputData!CG131</f>
        <v>0</v>
      </c>
      <c r="F131" s="90">
        <v>0</v>
      </c>
      <c r="G131" s="81">
        <f t="shared" si="35"/>
        <v>0</v>
      </c>
      <c r="H131" s="81">
        <f t="shared" si="52"/>
        <v>0</v>
      </c>
      <c r="I131" s="81">
        <f t="shared" si="36"/>
        <v>1</v>
      </c>
      <c r="J131" s="81">
        <f t="shared" si="37"/>
        <v>1</v>
      </c>
      <c r="K131" s="82">
        <f t="shared" si="70"/>
        <v>0</v>
      </c>
      <c r="L131" s="11">
        <f t="shared" si="71"/>
        <v>0</v>
      </c>
      <c r="M131" s="81">
        <f t="shared" si="72"/>
        <v>0</v>
      </c>
      <c r="N131" s="11">
        <f t="shared" si="38"/>
        <v>0</v>
      </c>
      <c r="O131" s="11">
        <f t="shared" si="39"/>
        <v>0</v>
      </c>
      <c r="P131" s="11">
        <f t="shared" si="53"/>
        <v>0</v>
      </c>
      <c r="Q131" s="81">
        <f t="shared" si="66"/>
        <v>0</v>
      </c>
      <c r="R131" s="90">
        <f t="shared" si="67"/>
        <v>0</v>
      </c>
      <c r="S131" s="499">
        <f>(Exposure!BK132-1)*InputData!CH131+1</f>
        <v>1</v>
      </c>
      <c r="T131" s="89">
        <f t="shared" si="54"/>
        <v>0</v>
      </c>
      <c r="U131" s="10">
        <f t="shared" si="42"/>
        <v>0</v>
      </c>
      <c r="V131" s="10">
        <f t="shared" si="43"/>
        <v>0</v>
      </c>
      <c r="W131" s="91">
        <f t="shared" si="44"/>
        <v>0</v>
      </c>
      <c r="X131" s="81">
        <f t="shared" si="45"/>
        <v>0</v>
      </c>
      <c r="Y131" s="81">
        <f t="shared" si="55"/>
        <v>0</v>
      </c>
      <c r="Z131" s="81">
        <f t="shared" si="46"/>
        <v>1</v>
      </c>
      <c r="AA131" s="81">
        <f t="shared" si="47"/>
        <v>1</v>
      </c>
      <c r="AB131" s="82">
        <f t="shared" si="73"/>
        <v>0</v>
      </c>
      <c r="AC131" s="11">
        <f t="shared" si="74"/>
        <v>0</v>
      </c>
      <c r="AD131" s="81">
        <f t="shared" si="75"/>
        <v>0</v>
      </c>
      <c r="AE131" s="11">
        <f t="shared" si="48"/>
        <v>0</v>
      </c>
      <c r="AF131" s="11">
        <f t="shared" si="49"/>
        <v>0</v>
      </c>
      <c r="AG131" s="11">
        <f t="shared" si="56"/>
        <v>0</v>
      </c>
      <c r="AH131" s="81">
        <f t="shared" si="68"/>
        <v>0</v>
      </c>
      <c r="AI131" s="81">
        <f t="shared" si="69"/>
        <v>0</v>
      </c>
      <c r="AJ131" s="82">
        <f t="shared" si="65"/>
        <v>0</v>
      </c>
      <c r="AK131" s="118">
        <f t="shared" si="57"/>
        <v>0</v>
      </c>
      <c r="AL131" s="118">
        <f t="shared" si="57"/>
        <v>0</v>
      </c>
      <c r="AM131" s="120">
        <f>AK131*InputData!Y131</f>
        <v>0</v>
      </c>
      <c r="AN131" s="123">
        <f>AJ131*LifeTable!G131*InputData!Z131*EXP(-InputData!$BT$5*(B131-InputData!$B$1))</f>
        <v>0</v>
      </c>
      <c r="AO131" s="1026">
        <f>C131*(1-Q131)*LifeTable!G131</f>
        <v>0</v>
      </c>
      <c r="AP131" s="1027">
        <f>R131*LifeTable!G131</f>
        <v>0</v>
      </c>
      <c r="AQ131" s="1026">
        <f>T131*(1-AH131)*LifeTable!P131</f>
        <v>0</v>
      </c>
      <c r="AR131" s="708">
        <f>AI131*LifeTable!P131</f>
        <v>0</v>
      </c>
      <c r="AS131" s="1028">
        <f>(AQ131-AO131)*EXP(-InputData!$BT$6*(B131-InputData!$B$1))</f>
        <v>0</v>
      </c>
      <c r="AT131" s="58">
        <f>(AR131-AP131)*EXP(-InputData!$BT$6*(B131-InputData!$B$1))</f>
        <v>0</v>
      </c>
      <c r="AU131">
        <v>25</v>
      </c>
    </row>
    <row r="132" spans="1:47">
      <c r="A132" t="s">
        <v>14</v>
      </c>
      <c r="B132">
        <f t="shared" si="58"/>
        <v>123</v>
      </c>
      <c r="C132" s="80">
        <f>InputData!W132*InputData!CB132</f>
        <v>0</v>
      </c>
      <c r="D132" s="81">
        <v>0</v>
      </c>
      <c r="E132" s="13">
        <f>InputData!X132*InputData!CG132</f>
        <v>0</v>
      </c>
      <c r="F132" s="90">
        <v>0</v>
      </c>
      <c r="G132" s="81">
        <f t="shared" si="35"/>
        <v>0</v>
      </c>
      <c r="H132" s="81">
        <f t="shared" si="52"/>
        <v>0</v>
      </c>
      <c r="I132" s="81">
        <f t="shared" si="36"/>
        <v>1</v>
      </c>
      <c r="J132" s="81">
        <f t="shared" si="37"/>
        <v>1</v>
      </c>
      <c r="K132" s="82">
        <f t="shared" si="70"/>
        <v>0</v>
      </c>
      <c r="L132" s="11">
        <f t="shared" si="71"/>
        <v>0</v>
      </c>
      <c r="M132" s="81">
        <f t="shared" si="72"/>
        <v>0</v>
      </c>
      <c r="N132" s="11">
        <f t="shared" si="38"/>
        <v>0</v>
      </c>
      <c r="O132" s="11">
        <f t="shared" si="39"/>
        <v>0</v>
      </c>
      <c r="P132" s="11">
        <f t="shared" si="53"/>
        <v>0</v>
      </c>
      <c r="Q132" s="81">
        <f t="shared" si="66"/>
        <v>0</v>
      </c>
      <c r="R132" s="90">
        <f t="shared" si="67"/>
        <v>0</v>
      </c>
      <c r="S132" s="499">
        <f>(Exposure!BK133-1)*InputData!CH132+1</f>
        <v>1</v>
      </c>
      <c r="T132" s="89">
        <f t="shared" si="54"/>
        <v>0</v>
      </c>
      <c r="U132" s="10">
        <f t="shared" si="42"/>
        <v>0</v>
      </c>
      <c r="V132" s="10">
        <f t="shared" si="43"/>
        <v>0</v>
      </c>
      <c r="W132" s="91">
        <f t="shared" si="44"/>
        <v>0</v>
      </c>
      <c r="X132" s="81">
        <f t="shared" si="45"/>
        <v>0</v>
      </c>
      <c r="Y132" s="81">
        <f t="shared" si="55"/>
        <v>0</v>
      </c>
      <c r="Z132" s="81">
        <f t="shared" si="46"/>
        <v>1</v>
      </c>
      <c r="AA132" s="81">
        <f t="shared" si="47"/>
        <v>1</v>
      </c>
      <c r="AB132" s="82">
        <f t="shared" si="73"/>
        <v>0</v>
      </c>
      <c r="AC132" s="11">
        <f t="shared" si="74"/>
        <v>0</v>
      </c>
      <c r="AD132" s="81">
        <f t="shared" si="75"/>
        <v>0</v>
      </c>
      <c r="AE132" s="11">
        <f t="shared" si="48"/>
        <v>0</v>
      </c>
      <c r="AF132" s="11">
        <f t="shared" si="49"/>
        <v>0</v>
      </c>
      <c r="AG132" s="11">
        <f t="shared" si="56"/>
        <v>0</v>
      </c>
      <c r="AH132" s="81">
        <f t="shared" si="68"/>
        <v>0</v>
      </c>
      <c r="AI132" s="81">
        <f t="shared" si="69"/>
        <v>0</v>
      </c>
      <c r="AJ132" s="82">
        <f t="shared" si="65"/>
        <v>0</v>
      </c>
      <c r="AK132" s="118">
        <f t="shared" si="57"/>
        <v>0</v>
      </c>
      <c r="AL132" s="118">
        <f t="shared" si="57"/>
        <v>0</v>
      </c>
      <c r="AM132" s="120">
        <f>AK132*InputData!Y132</f>
        <v>0</v>
      </c>
      <c r="AN132" s="123">
        <f>AJ132*LifeTable!G132*InputData!Z132*EXP(-InputData!$BT$5*(B132-InputData!$B$1))</f>
        <v>0</v>
      </c>
      <c r="AO132" s="1026">
        <f>C132*(1-Q132)*LifeTable!G132</f>
        <v>0</v>
      </c>
      <c r="AP132" s="1027">
        <f>R132*LifeTable!G132</f>
        <v>0</v>
      </c>
      <c r="AQ132" s="1026">
        <f>T132*(1-AH132)*LifeTable!P132</f>
        <v>0</v>
      </c>
      <c r="AR132" s="708">
        <f>AI132*LifeTable!P132</f>
        <v>0</v>
      </c>
      <c r="AS132" s="1028">
        <f>(AQ132-AO132)*EXP(-InputData!$BT$6*(B132-InputData!$B$1))</f>
        <v>0</v>
      </c>
      <c r="AT132" s="58">
        <f>(AR132-AP132)*EXP(-InputData!$BT$6*(B132-InputData!$B$1))</f>
        <v>0</v>
      </c>
      <c r="AU132">
        <v>26</v>
      </c>
    </row>
    <row r="133" spans="1:47">
      <c r="A133" t="s">
        <v>14</v>
      </c>
      <c r="B133">
        <f t="shared" si="58"/>
        <v>124</v>
      </c>
      <c r="C133" s="80">
        <f>InputData!W133*InputData!CB133</f>
        <v>0</v>
      </c>
      <c r="D133" s="81">
        <v>0</v>
      </c>
      <c r="E133" s="13">
        <f>InputData!X133*InputData!CG133</f>
        <v>0</v>
      </c>
      <c r="F133" s="90">
        <v>0</v>
      </c>
      <c r="G133" s="81">
        <f t="shared" ref="G133:G196" si="76">C133+D133+E133</f>
        <v>0</v>
      </c>
      <c r="H133" s="81">
        <f t="shared" si="52"/>
        <v>0</v>
      </c>
      <c r="I133" s="81">
        <f t="shared" ref="I133:I196" si="77">EXP(-(G133+H133)/2)</f>
        <v>1</v>
      </c>
      <c r="J133" s="81">
        <f t="shared" ref="J133:J196" si="78">EXP(-(G133-H133)/2)</f>
        <v>1</v>
      </c>
      <c r="K133" s="82">
        <f t="shared" si="70"/>
        <v>0</v>
      </c>
      <c r="L133" s="11">
        <f t="shared" si="71"/>
        <v>0</v>
      </c>
      <c r="M133" s="81">
        <f t="shared" si="72"/>
        <v>0</v>
      </c>
      <c r="N133" s="11">
        <f t="shared" ref="N133:N196" si="79">SUM(K133:M133)</f>
        <v>0</v>
      </c>
      <c r="O133" s="11">
        <f t="shared" ref="O133:O196" si="80">K133+L133</f>
        <v>0</v>
      </c>
      <c r="P133" s="11">
        <f t="shared" si="53"/>
        <v>0</v>
      </c>
      <c r="Q133" s="81">
        <f t="shared" si="66"/>
        <v>0</v>
      </c>
      <c r="R133" s="90">
        <f t="shared" si="67"/>
        <v>0</v>
      </c>
      <c r="S133" s="499">
        <f>(Exposure!BK134-1)*InputData!CH133+1</f>
        <v>1</v>
      </c>
      <c r="T133" s="89">
        <f t="shared" si="54"/>
        <v>0</v>
      </c>
      <c r="U133" s="10">
        <f t="shared" ref="U133:U196" si="81">D133</f>
        <v>0</v>
      </c>
      <c r="V133" s="10">
        <f t="shared" ref="V133:V196" si="82">E133</f>
        <v>0</v>
      </c>
      <c r="W133" s="91">
        <f t="shared" ref="W133:W196" si="83">F133</f>
        <v>0</v>
      </c>
      <c r="X133" s="81">
        <f t="shared" ref="X133:X196" si="84">T133+U133+V133</f>
        <v>0</v>
      </c>
      <c r="Y133" s="81">
        <f t="shared" si="55"/>
        <v>0</v>
      </c>
      <c r="Z133" s="81">
        <f t="shared" ref="Z133:Z196" si="85">EXP(-(X133+Y133)/2)</f>
        <v>1</v>
      </c>
      <c r="AA133" s="81">
        <f t="shared" ref="AA133:AA196" si="86">EXP(-(X133-Y133)/2)</f>
        <v>1</v>
      </c>
      <c r="AB133" s="82">
        <f t="shared" si="73"/>
        <v>0</v>
      </c>
      <c r="AC133" s="11">
        <f t="shared" si="74"/>
        <v>0</v>
      </c>
      <c r="AD133" s="81">
        <f t="shared" si="75"/>
        <v>0</v>
      </c>
      <c r="AE133" s="11">
        <f t="shared" ref="AE133:AE196" si="87">SUM(AB133:AD133)</f>
        <v>0</v>
      </c>
      <c r="AF133" s="11">
        <f t="shared" ref="AF133:AF196" si="88">AB133+AC133</f>
        <v>0</v>
      </c>
      <c r="AG133" s="11">
        <f t="shared" si="56"/>
        <v>0</v>
      </c>
      <c r="AH133" s="81">
        <f t="shared" si="68"/>
        <v>0</v>
      </c>
      <c r="AI133" s="81">
        <f t="shared" si="69"/>
        <v>0</v>
      </c>
      <c r="AJ133" s="82">
        <f t="shared" si="65"/>
        <v>0</v>
      </c>
      <c r="AK133" s="118">
        <f t="shared" si="57"/>
        <v>0</v>
      </c>
      <c r="AL133" s="118">
        <f t="shared" si="57"/>
        <v>0</v>
      </c>
      <c r="AM133" s="120">
        <f>AK133*InputData!Y133</f>
        <v>0</v>
      </c>
      <c r="AN133" s="123">
        <f>AJ133*LifeTable!G133*InputData!Z133*EXP(-InputData!$BT$5*(B133-InputData!$B$1))</f>
        <v>0</v>
      </c>
      <c r="AO133" s="1026">
        <f>C133*(1-Q133)*LifeTable!G133</f>
        <v>0</v>
      </c>
      <c r="AP133" s="1027">
        <f>R133*LifeTable!G133</f>
        <v>0</v>
      </c>
      <c r="AQ133" s="1026">
        <f>T133*(1-AH133)*LifeTable!P133</f>
        <v>0</v>
      </c>
      <c r="AR133" s="708">
        <f>AI133*LifeTable!P133</f>
        <v>0</v>
      </c>
      <c r="AS133" s="1028">
        <f>(AQ133-AO133)*EXP(-InputData!$BT$6*(B133-InputData!$B$1))</f>
        <v>0</v>
      </c>
      <c r="AT133" s="58">
        <f>(AR133-AP133)*EXP(-InputData!$BT$6*(B133-InputData!$B$1))</f>
        <v>0</v>
      </c>
      <c r="AU133">
        <v>27</v>
      </c>
    </row>
    <row r="134" spans="1:47">
      <c r="A134" t="s">
        <v>14</v>
      </c>
      <c r="B134">
        <f t="shared" si="58"/>
        <v>125</v>
      </c>
      <c r="C134" s="80">
        <f>InputData!W134*InputData!CB134</f>
        <v>0</v>
      </c>
      <c r="D134" s="81">
        <v>0</v>
      </c>
      <c r="E134" s="13">
        <f>InputData!X134*InputData!CG134</f>
        <v>0</v>
      </c>
      <c r="F134" s="90">
        <v>0</v>
      </c>
      <c r="G134" s="81">
        <f t="shared" si="76"/>
        <v>0</v>
      </c>
      <c r="H134" s="81">
        <f t="shared" ref="H134:H197" si="89">SQRT((C134-E134)*(C134-E134))</f>
        <v>0</v>
      </c>
      <c r="I134" s="81">
        <f t="shared" si="77"/>
        <v>1</v>
      </c>
      <c r="J134" s="81">
        <f t="shared" si="78"/>
        <v>1</v>
      </c>
      <c r="K134" s="82">
        <f t="shared" si="70"/>
        <v>0</v>
      </c>
      <c r="L134" s="11">
        <f t="shared" si="71"/>
        <v>0</v>
      </c>
      <c r="M134" s="81">
        <f t="shared" si="72"/>
        <v>0</v>
      </c>
      <c r="N134" s="11">
        <f t="shared" si="79"/>
        <v>0</v>
      </c>
      <c r="O134" s="11">
        <f t="shared" si="80"/>
        <v>0</v>
      </c>
      <c r="P134" s="11">
        <f t="shared" ref="P134:P197" si="90">IF($B134=100,0,IF(O134&lt;&gt;O135,AVERAGE(O134:O135),O134))</f>
        <v>0</v>
      </c>
      <c r="Q134" s="81">
        <f t="shared" si="66"/>
        <v>0</v>
      </c>
      <c r="R134" s="90">
        <f t="shared" si="67"/>
        <v>0</v>
      </c>
      <c r="S134" s="499">
        <f>(Exposure!BK135-1)*InputData!CH134+1</f>
        <v>1</v>
      </c>
      <c r="T134" s="89">
        <f t="shared" ref="T134:T197" si="91">C134*S134</f>
        <v>0</v>
      </c>
      <c r="U134" s="10">
        <f t="shared" si="81"/>
        <v>0</v>
      </c>
      <c r="V134" s="10">
        <f t="shared" si="82"/>
        <v>0</v>
      </c>
      <c r="W134" s="91">
        <f t="shared" si="83"/>
        <v>0</v>
      </c>
      <c r="X134" s="81">
        <f t="shared" si="84"/>
        <v>0</v>
      </c>
      <c r="Y134" s="81">
        <f t="shared" ref="Y134:Y197" si="92">SQRT((T134-V134)*(T134-V134))</f>
        <v>0</v>
      </c>
      <c r="Z134" s="81">
        <f t="shared" si="85"/>
        <v>1</v>
      </c>
      <c r="AA134" s="81">
        <f t="shared" si="86"/>
        <v>1</v>
      </c>
      <c r="AB134" s="82">
        <f t="shared" si="73"/>
        <v>0</v>
      </c>
      <c r="AC134" s="11">
        <f t="shared" si="74"/>
        <v>0</v>
      </c>
      <c r="AD134" s="81">
        <f t="shared" si="75"/>
        <v>0</v>
      </c>
      <c r="AE134" s="11">
        <f t="shared" si="87"/>
        <v>0</v>
      </c>
      <c r="AF134" s="11">
        <f t="shared" si="88"/>
        <v>0</v>
      </c>
      <c r="AG134" s="11">
        <f t="shared" ref="AG134:AG197" si="93">IF($B134=100,0,IF(AF134&lt;&gt;AF135,AVERAGE(AF134:AF135),AF134))</f>
        <v>0</v>
      </c>
      <c r="AH134" s="81">
        <f t="shared" si="68"/>
        <v>0</v>
      </c>
      <c r="AI134" s="81">
        <f t="shared" si="69"/>
        <v>0</v>
      </c>
      <c r="AJ134" s="82">
        <f t="shared" si="65"/>
        <v>0</v>
      </c>
      <c r="AK134" s="118">
        <f t="shared" ref="AK134:AL197" si="94">(AH134-Q134)</f>
        <v>0</v>
      </c>
      <c r="AL134" s="118">
        <f t="shared" si="94"/>
        <v>0</v>
      </c>
      <c r="AM134" s="120">
        <f>AK134*InputData!Y134</f>
        <v>0</v>
      </c>
      <c r="AN134" s="123">
        <f>AJ134*LifeTable!G134*InputData!Z134*EXP(-InputData!$BT$5*(B134-InputData!$B$1))</f>
        <v>0</v>
      </c>
      <c r="AO134" s="1026">
        <f>C134*(1-Q134)*LifeTable!G134</f>
        <v>0</v>
      </c>
      <c r="AP134" s="1027">
        <f>R134*LifeTable!G134</f>
        <v>0</v>
      </c>
      <c r="AQ134" s="1026">
        <f>T134*(1-AH134)*LifeTable!P134</f>
        <v>0</v>
      </c>
      <c r="AR134" s="708">
        <f>AI134*LifeTable!P134</f>
        <v>0</v>
      </c>
      <c r="AS134" s="1028">
        <f>(AQ134-AO134)*EXP(-InputData!$BT$6*(B134-InputData!$B$1))</f>
        <v>0</v>
      </c>
      <c r="AT134" s="58">
        <f>(AR134-AP134)*EXP(-InputData!$BT$6*(B134-InputData!$B$1))</f>
        <v>0</v>
      </c>
      <c r="AU134">
        <v>28</v>
      </c>
    </row>
    <row r="135" spans="1:47">
      <c r="A135" t="s">
        <v>14</v>
      </c>
      <c r="B135">
        <f t="shared" ref="B135:B198" si="95">B134+1</f>
        <v>126</v>
      </c>
      <c r="C135" s="80">
        <f>InputData!W135*InputData!CB135</f>
        <v>0</v>
      </c>
      <c r="D135" s="81">
        <v>0</v>
      </c>
      <c r="E135" s="13">
        <f>InputData!X135*InputData!CG135</f>
        <v>0</v>
      </c>
      <c r="F135" s="90">
        <v>0</v>
      </c>
      <c r="G135" s="81">
        <f t="shared" si="76"/>
        <v>0</v>
      </c>
      <c r="H135" s="81">
        <f t="shared" si="89"/>
        <v>0</v>
      </c>
      <c r="I135" s="81">
        <f t="shared" si="77"/>
        <v>1</v>
      </c>
      <c r="J135" s="81">
        <f t="shared" si="78"/>
        <v>1</v>
      </c>
      <c r="K135" s="82">
        <f t="shared" si="70"/>
        <v>0</v>
      </c>
      <c r="L135" s="11">
        <f t="shared" si="71"/>
        <v>0</v>
      </c>
      <c r="M135" s="81">
        <f t="shared" si="72"/>
        <v>0</v>
      </c>
      <c r="N135" s="11">
        <f t="shared" si="79"/>
        <v>0</v>
      </c>
      <c r="O135" s="11">
        <f t="shared" si="80"/>
        <v>0</v>
      </c>
      <c r="P135" s="11">
        <f t="shared" si="90"/>
        <v>0</v>
      </c>
      <c r="Q135" s="81">
        <f t="shared" si="66"/>
        <v>0</v>
      </c>
      <c r="R135" s="90">
        <f t="shared" si="67"/>
        <v>0</v>
      </c>
      <c r="S135" s="499">
        <f>(Exposure!BK136-1)*InputData!CH135+1</f>
        <v>1</v>
      </c>
      <c r="T135" s="89">
        <f t="shared" si="91"/>
        <v>0</v>
      </c>
      <c r="U135" s="10">
        <f t="shared" si="81"/>
        <v>0</v>
      </c>
      <c r="V135" s="10">
        <f t="shared" si="82"/>
        <v>0</v>
      </c>
      <c r="W135" s="91">
        <f t="shared" si="83"/>
        <v>0</v>
      </c>
      <c r="X135" s="81">
        <f t="shared" si="84"/>
        <v>0</v>
      </c>
      <c r="Y135" s="81">
        <f t="shared" si="92"/>
        <v>0</v>
      </c>
      <c r="Z135" s="81">
        <f t="shared" si="85"/>
        <v>1</v>
      </c>
      <c r="AA135" s="81">
        <f t="shared" si="86"/>
        <v>1</v>
      </c>
      <c r="AB135" s="82">
        <f t="shared" si="73"/>
        <v>0</v>
      </c>
      <c r="AC135" s="11">
        <f t="shared" si="74"/>
        <v>0</v>
      </c>
      <c r="AD135" s="81">
        <f t="shared" si="75"/>
        <v>0</v>
      </c>
      <c r="AE135" s="11">
        <f t="shared" si="87"/>
        <v>0</v>
      </c>
      <c r="AF135" s="11">
        <f t="shared" si="88"/>
        <v>0</v>
      </c>
      <c r="AG135" s="11">
        <f t="shared" si="93"/>
        <v>0</v>
      </c>
      <c r="AH135" s="81">
        <f t="shared" si="68"/>
        <v>0</v>
      </c>
      <c r="AI135" s="81">
        <f t="shared" si="69"/>
        <v>0</v>
      </c>
      <c r="AJ135" s="82">
        <f t="shared" ref="AJ135:AJ198" si="96">T135-C135</f>
        <v>0</v>
      </c>
      <c r="AK135" s="118">
        <f t="shared" si="94"/>
        <v>0</v>
      </c>
      <c r="AL135" s="118">
        <f t="shared" si="94"/>
        <v>0</v>
      </c>
      <c r="AM135" s="120">
        <f>AK135*InputData!Y135</f>
        <v>0</v>
      </c>
      <c r="AN135" s="123">
        <f>AJ135*LifeTable!G135*InputData!Z135*EXP(-InputData!$BT$5*(B135-InputData!$B$1))</f>
        <v>0</v>
      </c>
      <c r="AO135" s="1026">
        <f>C135*(1-Q135)*LifeTable!G135</f>
        <v>0</v>
      </c>
      <c r="AP135" s="1027">
        <f>R135*LifeTable!G135</f>
        <v>0</v>
      </c>
      <c r="AQ135" s="1026">
        <f>T135*(1-AH135)*LifeTable!P135</f>
        <v>0</v>
      </c>
      <c r="AR135" s="708">
        <f>AI135*LifeTable!P135</f>
        <v>0</v>
      </c>
      <c r="AS135" s="1028">
        <f>(AQ135-AO135)*EXP(-InputData!$BT$6*(B135-InputData!$B$1))</f>
        <v>0</v>
      </c>
      <c r="AT135" s="58">
        <f>(AR135-AP135)*EXP(-InputData!$BT$6*(B135-InputData!$B$1))</f>
        <v>0</v>
      </c>
      <c r="AU135">
        <v>29</v>
      </c>
    </row>
    <row r="136" spans="1:47">
      <c r="A136" t="s">
        <v>14</v>
      </c>
      <c r="B136">
        <f t="shared" si="95"/>
        <v>127</v>
      </c>
      <c r="C136" s="80">
        <f>InputData!W136*InputData!CB136</f>
        <v>0</v>
      </c>
      <c r="D136" s="81">
        <v>0</v>
      </c>
      <c r="E136" s="13">
        <f>InputData!X136*InputData!CG136</f>
        <v>0</v>
      </c>
      <c r="F136" s="90">
        <v>0</v>
      </c>
      <c r="G136" s="81">
        <f t="shared" si="76"/>
        <v>0</v>
      </c>
      <c r="H136" s="81">
        <f t="shared" si="89"/>
        <v>0</v>
      </c>
      <c r="I136" s="81">
        <f t="shared" si="77"/>
        <v>1</v>
      </c>
      <c r="J136" s="81">
        <f t="shared" si="78"/>
        <v>1</v>
      </c>
      <c r="K136" s="82">
        <f t="shared" si="70"/>
        <v>0</v>
      </c>
      <c r="L136" s="11">
        <f t="shared" si="71"/>
        <v>0</v>
      </c>
      <c r="M136" s="81">
        <f t="shared" si="72"/>
        <v>0</v>
      </c>
      <c r="N136" s="11">
        <f t="shared" si="79"/>
        <v>0</v>
      </c>
      <c r="O136" s="11">
        <f t="shared" si="80"/>
        <v>0</v>
      </c>
      <c r="P136" s="11">
        <f t="shared" si="90"/>
        <v>0</v>
      </c>
      <c r="Q136" s="81">
        <f t="shared" si="66"/>
        <v>0</v>
      </c>
      <c r="R136" s="90">
        <f t="shared" si="67"/>
        <v>0</v>
      </c>
      <c r="S136" s="499">
        <f>(Exposure!BK137-1)*InputData!CH136+1</f>
        <v>1</v>
      </c>
      <c r="T136" s="89">
        <f t="shared" si="91"/>
        <v>0</v>
      </c>
      <c r="U136" s="10">
        <f t="shared" si="81"/>
        <v>0</v>
      </c>
      <c r="V136" s="10">
        <f t="shared" si="82"/>
        <v>0</v>
      </c>
      <c r="W136" s="91">
        <f t="shared" si="83"/>
        <v>0</v>
      </c>
      <c r="X136" s="81">
        <f t="shared" si="84"/>
        <v>0</v>
      </c>
      <c r="Y136" s="81">
        <f t="shared" si="92"/>
        <v>0</v>
      </c>
      <c r="Z136" s="81">
        <f t="shared" si="85"/>
        <v>1</v>
      </c>
      <c r="AA136" s="81">
        <f t="shared" si="86"/>
        <v>1</v>
      </c>
      <c r="AB136" s="82">
        <f t="shared" si="73"/>
        <v>0</v>
      </c>
      <c r="AC136" s="11">
        <f t="shared" si="74"/>
        <v>0</v>
      </c>
      <c r="AD136" s="81">
        <f t="shared" si="75"/>
        <v>0</v>
      </c>
      <c r="AE136" s="11">
        <f t="shared" si="87"/>
        <v>0</v>
      </c>
      <c r="AF136" s="11">
        <f t="shared" si="88"/>
        <v>0</v>
      </c>
      <c r="AG136" s="11">
        <f t="shared" si="93"/>
        <v>0</v>
      </c>
      <c r="AH136" s="81">
        <f t="shared" si="68"/>
        <v>0</v>
      </c>
      <c r="AI136" s="81">
        <f t="shared" si="69"/>
        <v>0</v>
      </c>
      <c r="AJ136" s="82">
        <f t="shared" si="96"/>
        <v>0</v>
      </c>
      <c r="AK136" s="118">
        <f t="shared" si="94"/>
        <v>0</v>
      </c>
      <c r="AL136" s="118">
        <f t="shared" si="94"/>
        <v>0</v>
      </c>
      <c r="AM136" s="120">
        <f>AK136*InputData!Y136</f>
        <v>0</v>
      </c>
      <c r="AN136" s="123">
        <f>AJ136*LifeTable!G136*InputData!Z136*EXP(-InputData!$BT$5*(B136-InputData!$B$1))</f>
        <v>0</v>
      </c>
      <c r="AO136" s="1026">
        <f>C136*(1-Q136)*LifeTable!G136</f>
        <v>0</v>
      </c>
      <c r="AP136" s="1027">
        <f>R136*LifeTable!G136</f>
        <v>0</v>
      </c>
      <c r="AQ136" s="1026">
        <f>T136*(1-AH136)*LifeTable!P136</f>
        <v>0</v>
      </c>
      <c r="AR136" s="708">
        <f>AI136*LifeTable!P136</f>
        <v>0</v>
      </c>
      <c r="AS136" s="1028">
        <f>(AQ136-AO136)*EXP(-InputData!$BT$6*(B136-InputData!$B$1))</f>
        <v>0</v>
      </c>
      <c r="AT136" s="58">
        <f>(AR136-AP136)*EXP(-InputData!$BT$6*(B136-InputData!$B$1))</f>
        <v>0</v>
      </c>
      <c r="AU136">
        <v>30</v>
      </c>
    </row>
    <row r="137" spans="1:47">
      <c r="A137" t="s">
        <v>14</v>
      </c>
      <c r="B137">
        <f t="shared" si="95"/>
        <v>128</v>
      </c>
      <c r="C137" s="80">
        <f>InputData!W137*InputData!CB137</f>
        <v>0</v>
      </c>
      <c r="D137" s="81">
        <v>0</v>
      </c>
      <c r="E137" s="13">
        <f>InputData!X137*InputData!CG137</f>
        <v>0</v>
      </c>
      <c r="F137" s="90">
        <v>0</v>
      </c>
      <c r="G137" s="81">
        <f t="shared" si="76"/>
        <v>0</v>
      </c>
      <c r="H137" s="81">
        <f t="shared" si="89"/>
        <v>0</v>
      </c>
      <c r="I137" s="81">
        <f t="shared" si="77"/>
        <v>1</v>
      </c>
      <c r="J137" s="81">
        <f t="shared" si="78"/>
        <v>1</v>
      </c>
      <c r="K137" s="82">
        <f t="shared" si="70"/>
        <v>0</v>
      </c>
      <c r="L137" s="11">
        <f t="shared" si="71"/>
        <v>0</v>
      </c>
      <c r="M137" s="81">
        <f t="shared" si="72"/>
        <v>0</v>
      </c>
      <c r="N137" s="11">
        <f t="shared" si="79"/>
        <v>0</v>
      </c>
      <c r="O137" s="11">
        <f t="shared" si="80"/>
        <v>0</v>
      </c>
      <c r="P137" s="11">
        <f t="shared" si="90"/>
        <v>0</v>
      </c>
      <c r="Q137" s="81">
        <f t="shared" si="66"/>
        <v>0</v>
      </c>
      <c r="R137" s="90">
        <f t="shared" si="67"/>
        <v>0</v>
      </c>
      <c r="S137" s="499">
        <f>(Exposure!BK138-1)*InputData!CH137+1</f>
        <v>1</v>
      </c>
      <c r="T137" s="89">
        <f t="shared" si="91"/>
        <v>0</v>
      </c>
      <c r="U137" s="10">
        <f t="shared" si="81"/>
        <v>0</v>
      </c>
      <c r="V137" s="10">
        <f t="shared" si="82"/>
        <v>0</v>
      </c>
      <c r="W137" s="91">
        <f t="shared" si="83"/>
        <v>0</v>
      </c>
      <c r="X137" s="81">
        <f t="shared" si="84"/>
        <v>0</v>
      </c>
      <c r="Y137" s="81">
        <f t="shared" si="92"/>
        <v>0</v>
      </c>
      <c r="Z137" s="81">
        <f t="shared" si="85"/>
        <v>1</v>
      </c>
      <c r="AA137" s="81">
        <f t="shared" si="86"/>
        <v>1</v>
      </c>
      <c r="AB137" s="82">
        <f t="shared" si="73"/>
        <v>0</v>
      </c>
      <c r="AC137" s="11">
        <f t="shared" si="74"/>
        <v>0</v>
      </c>
      <c r="AD137" s="81">
        <f t="shared" si="75"/>
        <v>0</v>
      </c>
      <c r="AE137" s="11">
        <f t="shared" si="87"/>
        <v>0</v>
      </c>
      <c r="AF137" s="11">
        <f t="shared" si="88"/>
        <v>0</v>
      </c>
      <c r="AG137" s="11">
        <f t="shared" si="93"/>
        <v>0</v>
      </c>
      <c r="AH137" s="81">
        <f t="shared" si="68"/>
        <v>0</v>
      </c>
      <c r="AI137" s="81">
        <f t="shared" si="69"/>
        <v>0</v>
      </c>
      <c r="AJ137" s="82">
        <f t="shared" si="96"/>
        <v>0</v>
      </c>
      <c r="AK137" s="118">
        <f t="shared" si="94"/>
        <v>0</v>
      </c>
      <c r="AL137" s="118">
        <f t="shared" si="94"/>
        <v>0</v>
      </c>
      <c r="AM137" s="120">
        <f>AK137*InputData!Y137</f>
        <v>0</v>
      </c>
      <c r="AN137" s="123">
        <f>AJ137*LifeTable!G137*InputData!Z137*EXP(-InputData!$BT$5*(B137-InputData!$B$1))</f>
        <v>0</v>
      </c>
      <c r="AO137" s="1026">
        <f>C137*(1-Q137)*LifeTable!G137</f>
        <v>0</v>
      </c>
      <c r="AP137" s="1027">
        <f>R137*LifeTable!G137</f>
        <v>0</v>
      </c>
      <c r="AQ137" s="1026">
        <f>T137*(1-AH137)*LifeTable!P137</f>
        <v>0</v>
      </c>
      <c r="AR137" s="708">
        <f>AI137*LifeTable!P137</f>
        <v>0</v>
      </c>
      <c r="AS137" s="1028">
        <f>(AQ137-AO137)*EXP(-InputData!$BT$6*(B137-InputData!$B$1))</f>
        <v>0</v>
      </c>
      <c r="AT137" s="58">
        <f>(AR137-AP137)*EXP(-InputData!$BT$6*(B137-InputData!$B$1))</f>
        <v>0</v>
      </c>
      <c r="AU137">
        <v>31</v>
      </c>
    </row>
    <row r="138" spans="1:47">
      <c r="A138" t="s">
        <v>14</v>
      </c>
      <c r="B138">
        <f t="shared" si="95"/>
        <v>129</v>
      </c>
      <c r="C138" s="80">
        <f>InputData!W138*InputData!CB138</f>
        <v>0</v>
      </c>
      <c r="D138" s="81">
        <v>0</v>
      </c>
      <c r="E138" s="13">
        <f>InputData!X138*InputData!CG138</f>
        <v>0</v>
      </c>
      <c r="F138" s="90">
        <v>0</v>
      </c>
      <c r="G138" s="81">
        <f t="shared" si="76"/>
        <v>0</v>
      </c>
      <c r="H138" s="81">
        <f t="shared" si="89"/>
        <v>0</v>
      </c>
      <c r="I138" s="81">
        <f t="shared" si="77"/>
        <v>1</v>
      </c>
      <c r="J138" s="81">
        <f t="shared" si="78"/>
        <v>1</v>
      </c>
      <c r="K138" s="82">
        <f t="shared" si="70"/>
        <v>0</v>
      </c>
      <c r="L138" s="11">
        <f t="shared" si="71"/>
        <v>0</v>
      </c>
      <c r="M138" s="81">
        <f t="shared" si="72"/>
        <v>0</v>
      </c>
      <c r="N138" s="11">
        <f t="shared" si="79"/>
        <v>0</v>
      </c>
      <c r="O138" s="11">
        <f t="shared" si="80"/>
        <v>0</v>
      </c>
      <c r="P138" s="11">
        <f t="shared" si="90"/>
        <v>0</v>
      </c>
      <c r="Q138" s="81">
        <f t="shared" ref="Q138:Q169" si="97">IF(ISERROR(0.5*(L138+L139)/P138),0,0.5*(L138+L139)/P138)</f>
        <v>0</v>
      </c>
      <c r="R138" s="90">
        <f t="shared" ref="R138:R169" si="98">IF(ISERROR((M139-M138)/P138),0,(M139-M138)/P138)</f>
        <v>0</v>
      </c>
      <c r="S138" s="499">
        <f>(Exposure!BK139-1)*InputData!CH138+1</f>
        <v>1</v>
      </c>
      <c r="T138" s="89">
        <f t="shared" si="91"/>
        <v>0</v>
      </c>
      <c r="U138" s="10">
        <f t="shared" si="81"/>
        <v>0</v>
      </c>
      <c r="V138" s="10">
        <f t="shared" si="82"/>
        <v>0</v>
      </c>
      <c r="W138" s="91">
        <f t="shared" si="83"/>
        <v>0</v>
      </c>
      <c r="X138" s="81">
        <f t="shared" si="84"/>
        <v>0</v>
      </c>
      <c r="Y138" s="81">
        <f t="shared" si="92"/>
        <v>0</v>
      </c>
      <c r="Z138" s="81">
        <f t="shared" si="85"/>
        <v>1</v>
      </c>
      <c r="AA138" s="81">
        <f t="shared" si="86"/>
        <v>1</v>
      </c>
      <c r="AB138" s="82">
        <f t="shared" si="73"/>
        <v>0</v>
      </c>
      <c r="AC138" s="11">
        <f t="shared" si="74"/>
        <v>0</v>
      </c>
      <c r="AD138" s="81">
        <f t="shared" si="75"/>
        <v>0</v>
      </c>
      <c r="AE138" s="11">
        <f t="shared" si="87"/>
        <v>0</v>
      </c>
      <c r="AF138" s="11">
        <f t="shared" si="88"/>
        <v>0</v>
      </c>
      <c r="AG138" s="11">
        <f t="shared" si="93"/>
        <v>0</v>
      </c>
      <c r="AH138" s="81">
        <f t="shared" ref="AH138:AH169" si="99">IF(ISERROR(0.5*(AC138+AC139)/AG138),0,0.5*(AC138+AC139)/AG138)</f>
        <v>0</v>
      </c>
      <c r="AI138" s="81">
        <f t="shared" ref="AI138:AI169" si="100">IF(ISERROR((AD139-AD138)/AG138),0,(AD139-AD138)/AG138)</f>
        <v>0</v>
      </c>
      <c r="AJ138" s="82">
        <f t="shared" si="96"/>
        <v>0</v>
      </c>
      <c r="AK138" s="118">
        <f t="shared" si="94"/>
        <v>0</v>
      </c>
      <c r="AL138" s="118">
        <f t="shared" si="94"/>
        <v>0</v>
      </c>
      <c r="AM138" s="120">
        <f>AK138*InputData!Y138</f>
        <v>0</v>
      </c>
      <c r="AN138" s="123">
        <f>AJ138*LifeTable!G138*InputData!Z138*EXP(-InputData!$BT$5*(B138-InputData!$B$1))</f>
        <v>0</v>
      </c>
      <c r="AO138" s="1026">
        <f>C138*(1-Q138)*LifeTable!G138</f>
        <v>0</v>
      </c>
      <c r="AP138" s="1027">
        <f>R138*LifeTable!G138</f>
        <v>0</v>
      </c>
      <c r="AQ138" s="1026">
        <f>T138*(1-AH138)*LifeTable!P138</f>
        <v>0</v>
      </c>
      <c r="AR138" s="708">
        <f>AI138*LifeTable!P138</f>
        <v>0</v>
      </c>
      <c r="AS138" s="1028">
        <f>(AQ138-AO138)*EXP(-InputData!$BT$6*(B138-InputData!$B$1))</f>
        <v>0</v>
      </c>
      <c r="AT138" s="58">
        <f>(AR138-AP138)*EXP(-InputData!$BT$6*(B138-InputData!$B$1))</f>
        <v>0</v>
      </c>
      <c r="AU138">
        <v>32</v>
      </c>
    </row>
    <row r="139" spans="1:47">
      <c r="A139" t="s">
        <v>14</v>
      </c>
      <c r="B139">
        <f t="shared" si="95"/>
        <v>130</v>
      </c>
      <c r="C139" s="80">
        <f>InputData!W139*InputData!CB139</f>
        <v>0</v>
      </c>
      <c r="D139" s="81">
        <v>0</v>
      </c>
      <c r="E139" s="13">
        <f>InputData!X139*InputData!CG139</f>
        <v>0</v>
      </c>
      <c r="F139" s="90">
        <v>0</v>
      </c>
      <c r="G139" s="81">
        <f t="shared" si="76"/>
        <v>0</v>
      </c>
      <c r="H139" s="81">
        <f t="shared" si="89"/>
        <v>0</v>
      </c>
      <c r="I139" s="81">
        <f t="shared" si="77"/>
        <v>1</v>
      </c>
      <c r="J139" s="81">
        <f t="shared" si="78"/>
        <v>1</v>
      </c>
      <c r="K139" s="82">
        <f t="shared" si="70"/>
        <v>0</v>
      </c>
      <c r="L139" s="11">
        <f t="shared" si="71"/>
        <v>0</v>
      </c>
      <c r="M139" s="81">
        <f t="shared" si="72"/>
        <v>0</v>
      </c>
      <c r="N139" s="11">
        <f t="shared" si="79"/>
        <v>0</v>
      </c>
      <c r="O139" s="11">
        <f t="shared" si="80"/>
        <v>0</v>
      </c>
      <c r="P139" s="11">
        <f t="shared" si="90"/>
        <v>0</v>
      </c>
      <c r="Q139" s="81">
        <f t="shared" si="97"/>
        <v>0</v>
      </c>
      <c r="R139" s="90">
        <f t="shared" si="98"/>
        <v>0</v>
      </c>
      <c r="S139" s="499">
        <f>(Exposure!BK140-1)*InputData!CH139+1</f>
        <v>1</v>
      </c>
      <c r="T139" s="89">
        <f t="shared" si="91"/>
        <v>0</v>
      </c>
      <c r="U139" s="10">
        <f t="shared" si="81"/>
        <v>0</v>
      </c>
      <c r="V139" s="10">
        <f t="shared" si="82"/>
        <v>0</v>
      </c>
      <c r="W139" s="91">
        <f t="shared" si="83"/>
        <v>0</v>
      </c>
      <c r="X139" s="81">
        <f t="shared" si="84"/>
        <v>0</v>
      </c>
      <c r="Y139" s="81">
        <f t="shared" si="92"/>
        <v>0</v>
      </c>
      <c r="Z139" s="81">
        <f t="shared" si="85"/>
        <v>1</v>
      </c>
      <c r="AA139" s="81">
        <f t="shared" si="86"/>
        <v>1</v>
      </c>
      <c r="AB139" s="82">
        <f t="shared" si="73"/>
        <v>0</v>
      </c>
      <c r="AC139" s="11">
        <f t="shared" si="74"/>
        <v>0</v>
      </c>
      <c r="AD139" s="81">
        <f t="shared" si="75"/>
        <v>0</v>
      </c>
      <c r="AE139" s="11">
        <f t="shared" si="87"/>
        <v>0</v>
      </c>
      <c r="AF139" s="11">
        <f t="shared" si="88"/>
        <v>0</v>
      </c>
      <c r="AG139" s="11">
        <f t="shared" si="93"/>
        <v>0</v>
      </c>
      <c r="AH139" s="81">
        <f t="shared" si="99"/>
        <v>0</v>
      </c>
      <c r="AI139" s="81">
        <f t="shared" si="100"/>
        <v>0</v>
      </c>
      <c r="AJ139" s="82">
        <f t="shared" si="96"/>
        <v>0</v>
      </c>
      <c r="AK139" s="118">
        <f t="shared" si="94"/>
        <v>0</v>
      </c>
      <c r="AL139" s="118">
        <f t="shared" si="94"/>
        <v>0</v>
      </c>
      <c r="AM139" s="120">
        <f>AK139*InputData!Y139</f>
        <v>0</v>
      </c>
      <c r="AN139" s="123">
        <f>AJ139*LifeTable!G139*InputData!Z139*EXP(-InputData!$BT$5*(B139-InputData!$B$1))</f>
        <v>0</v>
      </c>
      <c r="AO139" s="1026">
        <f>C139*(1-Q139)*LifeTable!G139</f>
        <v>0</v>
      </c>
      <c r="AP139" s="1027">
        <f>R139*LifeTable!G139</f>
        <v>0</v>
      </c>
      <c r="AQ139" s="1026">
        <f>T139*(1-AH139)*LifeTable!P139</f>
        <v>0</v>
      </c>
      <c r="AR139" s="708">
        <f>AI139*LifeTable!P139</f>
        <v>0</v>
      </c>
      <c r="AS139" s="1028">
        <f>(AQ139-AO139)*EXP(-InputData!$BT$6*(B139-InputData!$B$1))</f>
        <v>0</v>
      </c>
      <c r="AT139" s="58">
        <f>(AR139-AP139)*EXP(-InputData!$BT$6*(B139-InputData!$B$1))</f>
        <v>0</v>
      </c>
      <c r="AU139">
        <v>33</v>
      </c>
    </row>
    <row r="140" spans="1:47">
      <c r="A140" t="s">
        <v>14</v>
      </c>
      <c r="B140">
        <f t="shared" si="95"/>
        <v>131</v>
      </c>
      <c r="C140" s="80">
        <f>InputData!W140*InputData!CB140</f>
        <v>0</v>
      </c>
      <c r="D140" s="81">
        <v>0</v>
      </c>
      <c r="E140" s="13">
        <f>InputData!X140*InputData!CG140</f>
        <v>0</v>
      </c>
      <c r="F140" s="90">
        <v>0</v>
      </c>
      <c r="G140" s="81">
        <f t="shared" si="76"/>
        <v>0</v>
      </c>
      <c r="H140" s="81">
        <f t="shared" si="89"/>
        <v>0</v>
      </c>
      <c r="I140" s="81">
        <f t="shared" si="77"/>
        <v>1</v>
      </c>
      <c r="J140" s="81">
        <f t="shared" si="78"/>
        <v>1</v>
      </c>
      <c r="K140" s="82">
        <f t="shared" si="70"/>
        <v>0</v>
      </c>
      <c r="L140" s="11">
        <f t="shared" si="71"/>
        <v>0</v>
      </c>
      <c r="M140" s="81">
        <f t="shared" si="72"/>
        <v>0</v>
      </c>
      <c r="N140" s="11">
        <f t="shared" si="79"/>
        <v>0</v>
      </c>
      <c r="O140" s="11">
        <f t="shared" si="80"/>
        <v>0</v>
      </c>
      <c r="P140" s="11">
        <f t="shared" si="90"/>
        <v>0</v>
      </c>
      <c r="Q140" s="81">
        <f t="shared" si="97"/>
        <v>0</v>
      </c>
      <c r="R140" s="90">
        <f t="shared" si="98"/>
        <v>0</v>
      </c>
      <c r="S140" s="499">
        <f>(Exposure!BK141-1)*InputData!CH140+1</f>
        <v>1</v>
      </c>
      <c r="T140" s="89">
        <f t="shared" si="91"/>
        <v>0</v>
      </c>
      <c r="U140" s="10">
        <f t="shared" si="81"/>
        <v>0</v>
      </c>
      <c r="V140" s="10">
        <f t="shared" si="82"/>
        <v>0</v>
      </c>
      <c r="W140" s="91">
        <f t="shared" si="83"/>
        <v>0</v>
      </c>
      <c r="X140" s="81">
        <f t="shared" si="84"/>
        <v>0</v>
      </c>
      <c r="Y140" s="81">
        <f t="shared" si="92"/>
        <v>0</v>
      </c>
      <c r="Z140" s="81">
        <f t="shared" si="85"/>
        <v>1</v>
      </c>
      <c r="AA140" s="81">
        <f t="shared" si="86"/>
        <v>1</v>
      </c>
      <c r="AB140" s="82">
        <f t="shared" si="73"/>
        <v>0</v>
      </c>
      <c r="AC140" s="11">
        <f t="shared" si="74"/>
        <v>0</v>
      </c>
      <c r="AD140" s="81">
        <f t="shared" si="75"/>
        <v>0</v>
      </c>
      <c r="AE140" s="11">
        <f t="shared" si="87"/>
        <v>0</v>
      </c>
      <c r="AF140" s="11">
        <f t="shared" si="88"/>
        <v>0</v>
      </c>
      <c r="AG140" s="11">
        <f t="shared" si="93"/>
        <v>0</v>
      </c>
      <c r="AH140" s="81">
        <f t="shared" si="99"/>
        <v>0</v>
      </c>
      <c r="AI140" s="81">
        <f t="shared" si="100"/>
        <v>0</v>
      </c>
      <c r="AJ140" s="82">
        <f t="shared" si="96"/>
        <v>0</v>
      </c>
      <c r="AK140" s="118">
        <f t="shared" si="94"/>
        <v>0</v>
      </c>
      <c r="AL140" s="118">
        <f t="shared" si="94"/>
        <v>0</v>
      </c>
      <c r="AM140" s="120">
        <f>AK140*InputData!Y140</f>
        <v>0</v>
      </c>
      <c r="AN140" s="123">
        <f>AJ140*LifeTable!G140*InputData!Z140*EXP(-InputData!$BT$5*(B140-InputData!$B$1))</f>
        <v>0</v>
      </c>
      <c r="AO140" s="1026">
        <f>C140*(1-Q140)*LifeTable!G140</f>
        <v>0</v>
      </c>
      <c r="AP140" s="1027">
        <f>R140*LifeTable!G140</f>
        <v>0</v>
      </c>
      <c r="AQ140" s="1026">
        <f>T140*(1-AH140)*LifeTable!P140</f>
        <v>0</v>
      </c>
      <c r="AR140" s="708">
        <f>AI140*LifeTable!P140</f>
        <v>0</v>
      </c>
      <c r="AS140" s="1028">
        <f>(AQ140-AO140)*EXP(-InputData!$BT$6*(B140-InputData!$B$1))</f>
        <v>0</v>
      </c>
      <c r="AT140" s="58">
        <f>(AR140-AP140)*EXP(-InputData!$BT$6*(B140-InputData!$B$1))</f>
        <v>0</v>
      </c>
      <c r="AU140">
        <v>34</v>
      </c>
    </row>
    <row r="141" spans="1:47">
      <c r="A141" t="s">
        <v>14</v>
      </c>
      <c r="B141">
        <f t="shared" si="95"/>
        <v>132</v>
      </c>
      <c r="C141" s="80">
        <f>InputData!W141*InputData!CB141</f>
        <v>0</v>
      </c>
      <c r="D141" s="81">
        <v>0</v>
      </c>
      <c r="E141" s="13">
        <f>InputData!X141*InputData!CG141</f>
        <v>0</v>
      </c>
      <c r="F141" s="90">
        <v>0</v>
      </c>
      <c r="G141" s="81">
        <f t="shared" si="76"/>
        <v>0</v>
      </c>
      <c r="H141" s="81">
        <f t="shared" si="89"/>
        <v>0</v>
      </c>
      <c r="I141" s="81">
        <f t="shared" si="77"/>
        <v>1</v>
      </c>
      <c r="J141" s="81">
        <f t="shared" si="78"/>
        <v>1</v>
      </c>
      <c r="K141" s="82">
        <f t="shared" si="70"/>
        <v>0</v>
      </c>
      <c r="L141" s="11">
        <f t="shared" si="71"/>
        <v>0</v>
      </c>
      <c r="M141" s="81">
        <f t="shared" si="72"/>
        <v>0</v>
      </c>
      <c r="N141" s="11">
        <f t="shared" si="79"/>
        <v>0</v>
      </c>
      <c r="O141" s="11">
        <f t="shared" si="80"/>
        <v>0</v>
      </c>
      <c r="P141" s="11">
        <f t="shared" si="90"/>
        <v>0</v>
      </c>
      <c r="Q141" s="81">
        <f t="shared" si="97"/>
        <v>0</v>
      </c>
      <c r="R141" s="90">
        <f t="shared" si="98"/>
        <v>0</v>
      </c>
      <c r="S141" s="499">
        <f>(Exposure!BK142-1)*InputData!CH141+1</f>
        <v>1</v>
      </c>
      <c r="T141" s="89">
        <f t="shared" si="91"/>
        <v>0</v>
      </c>
      <c r="U141" s="10">
        <f t="shared" si="81"/>
        <v>0</v>
      </c>
      <c r="V141" s="10">
        <f t="shared" si="82"/>
        <v>0</v>
      </c>
      <c r="W141" s="91">
        <f t="shared" si="83"/>
        <v>0</v>
      </c>
      <c r="X141" s="81">
        <f t="shared" si="84"/>
        <v>0</v>
      </c>
      <c r="Y141" s="81">
        <f t="shared" si="92"/>
        <v>0</v>
      </c>
      <c r="Z141" s="81">
        <f t="shared" si="85"/>
        <v>1</v>
      </c>
      <c r="AA141" s="81">
        <f t="shared" si="86"/>
        <v>1</v>
      </c>
      <c r="AB141" s="82">
        <f t="shared" si="73"/>
        <v>0</v>
      </c>
      <c r="AC141" s="11">
        <f t="shared" si="74"/>
        <v>0</v>
      </c>
      <c r="AD141" s="81">
        <f t="shared" si="75"/>
        <v>0</v>
      </c>
      <c r="AE141" s="11">
        <f t="shared" si="87"/>
        <v>0</v>
      </c>
      <c r="AF141" s="11">
        <f t="shared" si="88"/>
        <v>0</v>
      </c>
      <c r="AG141" s="11">
        <f t="shared" si="93"/>
        <v>0</v>
      </c>
      <c r="AH141" s="81">
        <f t="shared" si="99"/>
        <v>0</v>
      </c>
      <c r="AI141" s="81">
        <f t="shared" si="100"/>
        <v>0</v>
      </c>
      <c r="AJ141" s="82">
        <f t="shared" si="96"/>
        <v>0</v>
      </c>
      <c r="AK141" s="118">
        <f t="shared" si="94"/>
        <v>0</v>
      </c>
      <c r="AL141" s="118">
        <f t="shared" si="94"/>
        <v>0</v>
      </c>
      <c r="AM141" s="120">
        <f>AK141*InputData!Y141</f>
        <v>0</v>
      </c>
      <c r="AN141" s="123">
        <f>AJ141*LifeTable!G141*InputData!Z141*EXP(-InputData!$BT$5*(B141-InputData!$B$1))</f>
        <v>0</v>
      </c>
      <c r="AO141" s="1026">
        <f>C141*(1-Q141)*LifeTable!G141</f>
        <v>0</v>
      </c>
      <c r="AP141" s="1027">
        <f>R141*LifeTable!G141</f>
        <v>0</v>
      </c>
      <c r="AQ141" s="1026">
        <f>T141*(1-AH141)*LifeTable!P141</f>
        <v>0</v>
      </c>
      <c r="AR141" s="708">
        <f>AI141*LifeTable!P141</f>
        <v>0</v>
      </c>
      <c r="AS141" s="1028">
        <f>(AQ141-AO141)*EXP(-InputData!$BT$6*(B141-InputData!$B$1))</f>
        <v>0</v>
      </c>
      <c r="AT141" s="58">
        <f>(AR141-AP141)*EXP(-InputData!$BT$6*(B141-InputData!$B$1))</f>
        <v>0</v>
      </c>
      <c r="AU141">
        <v>35</v>
      </c>
    </row>
    <row r="142" spans="1:47">
      <c r="A142" t="s">
        <v>14</v>
      </c>
      <c r="B142">
        <f t="shared" si="95"/>
        <v>133</v>
      </c>
      <c r="C142" s="80">
        <f>InputData!W142*InputData!CB142</f>
        <v>0</v>
      </c>
      <c r="D142" s="81">
        <v>0</v>
      </c>
      <c r="E142" s="13">
        <f>InputData!X142*InputData!CG142</f>
        <v>0</v>
      </c>
      <c r="F142" s="90">
        <v>0</v>
      </c>
      <c r="G142" s="81">
        <f t="shared" si="76"/>
        <v>0</v>
      </c>
      <c r="H142" s="81">
        <f t="shared" si="89"/>
        <v>0</v>
      </c>
      <c r="I142" s="81">
        <f t="shared" si="77"/>
        <v>1</v>
      </c>
      <c r="J142" s="81">
        <f t="shared" si="78"/>
        <v>1</v>
      </c>
      <c r="K142" s="82">
        <f t="shared" si="70"/>
        <v>0</v>
      </c>
      <c r="L142" s="11">
        <f t="shared" si="71"/>
        <v>0</v>
      </c>
      <c r="M142" s="81">
        <f t="shared" si="72"/>
        <v>0</v>
      </c>
      <c r="N142" s="11">
        <f t="shared" si="79"/>
        <v>0</v>
      </c>
      <c r="O142" s="11">
        <f t="shared" si="80"/>
        <v>0</v>
      </c>
      <c r="P142" s="11">
        <f t="shared" si="90"/>
        <v>0</v>
      </c>
      <c r="Q142" s="81">
        <f t="shared" si="97"/>
        <v>0</v>
      </c>
      <c r="R142" s="90">
        <f t="shared" si="98"/>
        <v>0</v>
      </c>
      <c r="S142" s="499">
        <f>(Exposure!BK143-1)*InputData!CH142+1</f>
        <v>1</v>
      </c>
      <c r="T142" s="89">
        <f t="shared" si="91"/>
        <v>0</v>
      </c>
      <c r="U142" s="10">
        <f t="shared" si="81"/>
        <v>0</v>
      </c>
      <c r="V142" s="10">
        <f t="shared" si="82"/>
        <v>0</v>
      </c>
      <c r="W142" s="91">
        <f t="shared" si="83"/>
        <v>0</v>
      </c>
      <c r="X142" s="81">
        <f t="shared" si="84"/>
        <v>0</v>
      </c>
      <c r="Y142" s="81">
        <f t="shared" si="92"/>
        <v>0</v>
      </c>
      <c r="Z142" s="81">
        <f t="shared" si="85"/>
        <v>1</v>
      </c>
      <c r="AA142" s="81">
        <f t="shared" si="86"/>
        <v>1</v>
      </c>
      <c r="AB142" s="82">
        <f t="shared" si="73"/>
        <v>0</v>
      </c>
      <c r="AC142" s="11">
        <f t="shared" si="74"/>
        <v>0</v>
      </c>
      <c r="AD142" s="81">
        <f t="shared" si="75"/>
        <v>0</v>
      </c>
      <c r="AE142" s="11">
        <f t="shared" si="87"/>
        <v>0</v>
      </c>
      <c r="AF142" s="11">
        <f t="shared" si="88"/>
        <v>0</v>
      </c>
      <c r="AG142" s="11">
        <f t="shared" si="93"/>
        <v>0</v>
      </c>
      <c r="AH142" s="81">
        <f t="shared" si="99"/>
        <v>0</v>
      </c>
      <c r="AI142" s="81">
        <f t="shared" si="100"/>
        <v>0</v>
      </c>
      <c r="AJ142" s="82">
        <f t="shared" si="96"/>
        <v>0</v>
      </c>
      <c r="AK142" s="118">
        <f t="shared" si="94"/>
        <v>0</v>
      </c>
      <c r="AL142" s="118">
        <f t="shared" si="94"/>
        <v>0</v>
      </c>
      <c r="AM142" s="120">
        <f>AK142*InputData!Y142</f>
        <v>0</v>
      </c>
      <c r="AN142" s="123">
        <f>AJ142*LifeTable!G142*InputData!Z142*EXP(-InputData!$BT$5*(B142-InputData!$B$1))</f>
        <v>0</v>
      </c>
      <c r="AO142" s="1026">
        <f>C142*(1-Q142)*LifeTable!G142</f>
        <v>0</v>
      </c>
      <c r="AP142" s="1027">
        <f>R142*LifeTable!G142</f>
        <v>0</v>
      </c>
      <c r="AQ142" s="1026">
        <f>T142*(1-AH142)*LifeTable!P142</f>
        <v>0</v>
      </c>
      <c r="AR142" s="708">
        <f>AI142*LifeTable!P142</f>
        <v>0</v>
      </c>
      <c r="AS142" s="1028">
        <f>(AQ142-AO142)*EXP(-InputData!$BT$6*(B142-InputData!$B$1))</f>
        <v>0</v>
      </c>
      <c r="AT142" s="58">
        <f>(AR142-AP142)*EXP(-InputData!$BT$6*(B142-InputData!$B$1))</f>
        <v>0</v>
      </c>
      <c r="AU142">
        <v>36</v>
      </c>
    </row>
    <row r="143" spans="1:47">
      <c r="A143" t="s">
        <v>14</v>
      </c>
      <c r="B143">
        <f t="shared" si="95"/>
        <v>134</v>
      </c>
      <c r="C143" s="80">
        <f>InputData!W143*InputData!CB143</f>
        <v>0</v>
      </c>
      <c r="D143" s="81">
        <v>0</v>
      </c>
      <c r="E143" s="13">
        <f>InputData!X143*InputData!CG143</f>
        <v>0</v>
      </c>
      <c r="F143" s="90">
        <v>0</v>
      </c>
      <c r="G143" s="81">
        <f t="shared" si="76"/>
        <v>0</v>
      </c>
      <c r="H143" s="81">
        <f t="shared" si="89"/>
        <v>0</v>
      </c>
      <c r="I143" s="81">
        <f t="shared" si="77"/>
        <v>1</v>
      </c>
      <c r="J143" s="81">
        <f t="shared" si="78"/>
        <v>1</v>
      </c>
      <c r="K143" s="82">
        <f t="shared" si="70"/>
        <v>0</v>
      </c>
      <c r="L143" s="11">
        <f t="shared" si="71"/>
        <v>0</v>
      </c>
      <c r="M143" s="81">
        <f t="shared" si="72"/>
        <v>0</v>
      </c>
      <c r="N143" s="11">
        <f t="shared" si="79"/>
        <v>0</v>
      </c>
      <c r="O143" s="11">
        <f t="shared" si="80"/>
        <v>0</v>
      </c>
      <c r="P143" s="11">
        <f t="shared" si="90"/>
        <v>0</v>
      </c>
      <c r="Q143" s="81">
        <f t="shared" si="97"/>
        <v>0</v>
      </c>
      <c r="R143" s="90">
        <f t="shared" si="98"/>
        <v>0</v>
      </c>
      <c r="S143" s="499">
        <f>(Exposure!BK144-1)*InputData!CH143+1</f>
        <v>1</v>
      </c>
      <c r="T143" s="89">
        <f t="shared" si="91"/>
        <v>0</v>
      </c>
      <c r="U143" s="10">
        <f t="shared" si="81"/>
        <v>0</v>
      </c>
      <c r="V143" s="10">
        <f t="shared" si="82"/>
        <v>0</v>
      </c>
      <c r="W143" s="91">
        <f t="shared" si="83"/>
        <v>0</v>
      </c>
      <c r="X143" s="81">
        <f t="shared" si="84"/>
        <v>0</v>
      </c>
      <c r="Y143" s="81">
        <f t="shared" si="92"/>
        <v>0</v>
      </c>
      <c r="Z143" s="81">
        <f t="shared" si="85"/>
        <v>1</v>
      </c>
      <c r="AA143" s="81">
        <f t="shared" si="86"/>
        <v>1</v>
      </c>
      <c r="AB143" s="82">
        <f t="shared" si="73"/>
        <v>0</v>
      </c>
      <c r="AC143" s="11">
        <f t="shared" si="74"/>
        <v>0</v>
      </c>
      <c r="AD143" s="81">
        <f t="shared" si="75"/>
        <v>0</v>
      </c>
      <c r="AE143" s="11">
        <f t="shared" si="87"/>
        <v>0</v>
      </c>
      <c r="AF143" s="11">
        <f t="shared" si="88"/>
        <v>0</v>
      </c>
      <c r="AG143" s="11">
        <f t="shared" si="93"/>
        <v>0</v>
      </c>
      <c r="AH143" s="81">
        <f t="shared" si="99"/>
        <v>0</v>
      </c>
      <c r="AI143" s="81">
        <f t="shared" si="100"/>
        <v>0</v>
      </c>
      <c r="AJ143" s="82">
        <f t="shared" si="96"/>
        <v>0</v>
      </c>
      <c r="AK143" s="118">
        <f t="shared" si="94"/>
        <v>0</v>
      </c>
      <c r="AL143" s="118">
        <f t="shared" si="94"/>
        <v>0</v>
      </c>
      <c r="AM143" s="120">
        <f>AK143*InputData!Y143</f>
        <v>0</v>
      </c>
      <c r="AN143" s="123">
        <f>AJ143*LifeTable!G143*InputData!Z143*EXP(-InputData!$BT$5*(B143-InputData!$B$1))</f>
        <v>0</v>
      </c>
      <c r="AO143" s="1026">
        <f>C143*(1-Q143)*LifeTable!G143</f>
        <v>0</v>
      </c>
      <c r="AP143" s="1027">
        <f>R143*LifeTable!G143</f>
        <v>0</v>
      </c>
      <c r="AQ143" s="1026">
        <f>T143*(1-AH143)*LifeTable!P143</f>
        <v>0</v>
      </c>
      <c r="AR143" s="708">
        <f>AI143*LifeTable!P143</f>
        <v>0</v>
      </c>
      <c r="AS143" s="1028">
        <f>(AQ143-AO143)*EXP(-InputData!$BT$6*(B143-InputData!$B$1))</f>
        <v>0</v>
      </c>
      <c r="AT143" s="58">
        <f>(AR143-AP143)*EXP(-InputData!$BT$6*(B143-InputData!$B$1))</f>
        <v>0</v>
      </c>
      <c r="AU143">
        <v>37</v>
      </c>
    </row>
    <row r="144" spans="1:47">
      <c r="A144" t="s">
        <v>14</v>
      </c>
      <c r="B144">
        <f t="shared" si="95"/>
        <v>135</v>
      </c>
      <c r="C144" s="80">
        <f>InputData!W144*InputData!CB144</f>
        <v>0</v>
      </c>
      <c r="D144" s="81">
        <v>0</v>
      </c>
      <c r="E144" s="13">
        <f>InputData!X144*InputData!CG144</f>
        <v>0</v>
      </c>
      <c r="F144" s="90">
        <v>0</v>
      </c>
      <c r="G144" s="81">
        <f t="shared" si="76"/>
        <v>0</v>
      </c>
      <c r="H144" s="81">
        <f t="shared" si="89"/>
        <v>0</v>
      </c>
      <c r="I144" s="81">
        <f t="shared" si="77"/>
        <v>1</v>
      </c>
      <c r="J144" s="81">
        <f t="shared" si="78"/>
        <v>1</v>
      </c>
      <c r="K144" s="82">
        <f t="shared" si="70"/>
        <v>0</v>
      </c>
      <c r="L144" s="11">
        <f t="shared" si="71"/>
        <v>0</v>
      </c>
      <c r="M144" s="81">
        <f t="shared" si="72"/>
        <v>0</v>
      </c>
      <c r="N144" s="11">
        <f t="shared" si="79"/>
        <v>0</v>
      </c>
      <c r="O144" s="11">
        <f t="shared" si="80"/>
        <v>0</v>
      </c>
      <c r="P144" s="11">
        <f t="shared" si="90"/>
        <v>0</v>
      </c>
      <c r="Q144" s="81">
        <f t="shared" si="97"/>
        <v>0</v>
      </c>
      <c r="R144" s="90">
        <f t="shared" si="98"/>
        <v>0</v>
      </c>
      <c r="S144" s="499">
        <f>(Exposure!BK145-1)*InputData!CH144+1</f>
        <v>1</v>
      </c>
      <c r="T144" s="89">
        <f t="shared" si="91"/>
        <v>0</v>
      </c>
      <c r="U144" s="10">
        <f t="shared" si="81"/>
        <v>0</v>
      </c>
      <c r="V144" s="10">
        <f t="shared" si="82"/>
        <v>0</v>
      </c>
      <c r="W144" s="91">
        <f t="shared" si="83"/>
        <v>0</v>
      </c>
      <c r="X144" s="81">
        <f t="shared" si="84"/>
        <v>0</v>
      </c>
      <c r="Y144" s="81">
        <f t="shared" si="92"/>
        <v>0</v>
      </c>
      <c r="Z144" s="81">
        <f t="shared" si="85"/>
        <v>1</v>
      </c>
      <c r="AA144" s="81">
        <f t="shared" si="86"/>
        <v>1</v>
      </c>
      <c r="AB144" s="82">
        <f t="shared" si="73"/>
        <v>0</v>
      </c>
      <c r="AC144" s="11">
        <f t="shared" si="74"/>
        <v>0</v>
      </c>
      <c r="AD144" s="81">
        <f t="shared" si="75"/>
        <v>0</v>
      </c>
      <c r="AE144" s="11">
        <f t="shared" si="87"/>
        <v>0</v>
      </c>
      <c r="AF144" s="11">
        <f t="shared" si="88"/>
        <v>0</v>
      </c>
      <c r="AG144" s="11">
        <f t="shared" si="93"/>
        <v>0</v>
      </c>
      <c r="AH144" s="81">
        <f t="shared" si="99"/>
        <v>0</v>
      </c>
      <c r="AI144" s="81">
        <f t="shared" si="100"/>
        <v>0</v>
      </c>
      <c r="AJ144" s="82">
        <f t="shared" si="96"/>
        <v>0</v>
      </c>
      <c r="AK144" s="118">
        <f t="shared" si="94"/>
        <v>0</v>
      </c>
      <c r="AL144" s="118">
        <f t="shared" si="94"/>
        <v>0</v>
      </c>
      <c r="AM144" s="120">
        <f>AK144*InputData!Y144</f>
        <v>0</v>
      </c>
      <c r="AN144" s="123">
        <f>AJ144*LifeTable!G144*InputData!Z144*EXP(-InputData!$BT$5*(B144-InputData!$B$1))</f>
        <v>0</v>
      </c>
      <c r="AO144" s="1026">
        <f>C144*(1-Q144)*LifeTable!G144</f>
        <v>0</v>
      </c>
      <c r="AP144" s="1027">
        <f>R144*LifeTable!G144</f>
        <v>0</v>
      </c>
      <c r="AQ144" s="1026">
        <f>T144*(1-AH144)*LifeTable!P144</f>
        <v>0</v>
      </c>
      <c r="AR144" s="708">
        <f>AI144*LifeTable!P144</f>
        <v>0</v>
      </c>
      <c r="AS144" s="1028">
        <f>(AQ144-AO144)*EXP(-InputData!$BT$6*(B144-InputData!$B$1))</f>
        <v>0</v>
      </c>
      <c r="AT144" s="58">
        <f>(AR144-AP144)*EXP(-InputData!$BT$6*(B144-InputData!$B$1))</f>
        <v>0</v>
      </c>
      <c r="AU144">
        <v>38</v>
      </c>
    </row>
    <row r="145" spans="1:47">
      <c r="A145" t="s">
        <v>14</v>
      </c>
      <c r="B145">
        <f t="shared" si="95"/>
        <v>136</v>
      </c>
      <c r="C145" s="80">
        <f>InputData!W145*InputData!CB145</f>
        <v>0</v>
      </c>
      <c r="D145" s="81">
        <v>0</v>
      </c>
      <c r="E145" s="13">
        <f>InputData!X145*InputData!CG145</f>
        <v>0</v>
      </c>
      <c r="F145" s="90">
        <v>0</v>
      </c>
      <c r="G145" s="81">
        <f t="shared" si="76"/>
        <v>0</v>
      </c>
      <c r="H145" s="81">
        <f t="shared" si="89"/>
        <v>0</v>
      </c>
      <c r="I145" s="81">
        <f t="shared" si="77"/>
        <v>1</v>
      </c>
      <c r="J145" s="81">
        <f t="shared" si="78"/>
        <v>1</v>
      </c>
      <c r="K145" s="82">
        <f t="shared" si="70"/>
        <v>0</v>
      </c>
      <c r="L145" s="11">
        <f t="shared" si="71"/>
        <v>0</v>
      </c>
      <c r="M145" s="81">
        <f t="shared" si="72"/>
        <v>0</v>
      </c>
      <c r="N145" s="11">
        <f t="shared" si="79"/>
        <v>0</v>
      </c>
      <c r="O145" s="11">
        <f t="shared" si="80"/>
        <v>0</v>
      </c>
      <c r="P145" s="11">
        <f t="shared" si="90"/>
        <v>0</v>
      </c>
      <c r="Q145" s="81">
        <f t="shared" si="97"/>
        <v>0</v>
      </c>
      <c r="R145" s="90">
        <f t="shared" si="98"/>
        <v>0</v>
      </c>
      <c r="S145" s="499">
        <f>(Exposure!BK146-1)*InputData!CH145+1</f>
        <v>1</v>
      </c>
      <c r="T145" s="89">
        <f t="shared" si="91"/>
        <v>0</v>
      </c>
      <c r="U145" s="10">
        <f t="shared" si="81"/>
        <v>0</v>
      </c>
      <c r="V145" s="10">
        <f t="shared" si="82"/>
        <v>0</v>
      </c>
      <c r="W145" s="91">
        <f t="shared" si="83"/>
        <v>0</v>
      </c>
      <c r="X145" s="81">
        <f t="shared" si="84"/>
        <v>0</v>
      </c>
      <c r="Y145" s="81">
        <f t="shared" si="92"/>
        <v>0</v>
      </c>
      <c r="Z145" s="81">
        <f t="shared" si="85"/>
        <v>1</v>
      </c>
      <c r="AA145" s="81">
        <f t="shared" si="86"/>
        <v>1</v>
      </c>
      <c r="AB145" s="82">
        <f t="shared" si="73"/>
        <v>0</v>
      </c>
      <c r="AC145" s="11">
        <f t="shared" si="74"/>
        <v>0</v>
      </c>
      <c r="AD145" s="81">
        <f t="shared" si="75"/>
        <v>0</v>
      </c>
      <c r="AE145" s="11">
        <f t="shared" si="87"/>
        <v>0</v>
      </c>
      <c r="AF145" s="11">
        <f t="shared" si="88"/>
        <v>0</v>
      </c>
      <c r="AG145" s="11">
        <f t="shared" si="93"/>
        <v>0</v>
      </c>
      <c r="AH145" s="81">
        <f t="shared" si="99"/>
        <v>0</v>
      </c>
      <c r="AI145" s="81">
        <f t="shared" si="100"/>
        <v>0</v>
      </c>
      <c r="AJ145" s="82">
        <f t="shared" si="96"/>
        <v>0</v>
      </c>
      <c r="AK145" s="118">
        <f t="shared" si="94"/>
        <v>0</v>
      </c>
      <c r="AL145" s="118">
        <f t="shared" si="94"/>
        <v>0</v>
      </c>
      <c r="AM145" s="120">
        <f>AK145*InputData!Y145</f>
        <v>0</v>
      </c>
      <c r="AN145" s="123">
        <f>AJ145*LifeTable!G145*InputData!Z145*EXP(-InputData!$BT$5*(B145-InputData!$B$1))</f>
        <v>0</v>
      </c>
      <c r="AO145" s="1026">
        <f>C145*(1-Q145)*LifeTable!G145</f>
        <v>0</v>
      </c>
      <c r="AP145" s="1027">
        <f>R145*LifeTable!G145</f>
        <v>0</v>
      </c>
      <c r="AQ145" s="1026">
        <f>T145*(1-AH145)*LifeTable!P145</f>
        <v>0</v>
      </c>
      <c r="AR145" s="708">
        <f>AI145*LifeTable!P145</f>
        <v>0</v>
      </c>
      <c r="AS145" s="1028">
        <f>(AQ145-AO145)*EXP(-InputData!$BT$6*(B145-InputData!$B$1))</f>
        <v>0</v>
      </c>
      <c r="AT145" s="58">
        <f>(AR145-AP145)*EXP(-InputData!$BT$6*(B145-InputData!$B$1))</f>
        <v>0</v>
      </c>
      <c r="AU145">
        <v>39</v>
      </c>
    </row>
    <row r="146" spans="1:47">
      <c r="A146" t="s">
        <v>14</v>
      </c>
      <c r="B146">
        <f t="shared" si="95"/>
        <v>137</v>
      </c>
      <c r="C146" s="80">
        <f>InputData!W146*InputData!CB146</f>
        <v>0</v>
      </c>
      <c r="D146" s="81">
        <v>0</v>
      </c>
      <c r="E146" s="13">
        <f>InputData!X146*InputData!CG146</f>
        <v>0</v>
      </c>
      <c r="F146" s="90">
        <v>0</v>
      </c>
      <c r="G146" s="81">
        <f t="shared" si="76"/>
        <v>0</v>
      </c>
      <c r="H146" s="81">
        <f t="shared" si="89"/>
        <v>0</v>
      </c>
      <c r="I146" s="81">
        <f t="shared" si="77"/>
        <v>1</v>
      </c>
      <c r="J146" s="81">
        <f t="shared" si="78"/>
        <v>1</v>
      </c>
      <c r="K146" s="82">
        <f t="shared" si="70"/>
        <v>0</v>
      </c>
      <c r="L146" s="11">
        <f t="shared" si="71"/>
        <v>0</v>
      </c>
      <c r="M146" s="81">
        <f t="shared" si="72"/>
        <v>0</v>
      </c>
      <c r="N146" s="11">
        <f t="shared" si="79"/>
        <v>0</v>
      </c>
      <c r="O146" s="11">
        <f t="shared" si="80"/>
        <v>0</v>
      </c>
      <c r="P146" s="11">
        <f t="shared" si="90"/>
        <v>0</v>
      </c>
      <c r="Q146" s="81">
        <f t="shared" si="97"/>
        <v>0</v>
      </c>
      <c r="R146" s="90">
        <f t="shared" si="98"/>
        <v>0</v>
      </c>
      <c r="S146" s="499">
        <f>(Exposure!BK147-1)*InputData!CH146+1</f>
        <v>1</v>
      </c>
      <c r="T146" s="89">
        <f t="shared" si="91"/>
        <v>0</v>
      </c>
      <c r="U146" s="10">
        <f t="shared" si="81"/>
        <v>0</v>
      </c>
      <c r="V146" s="10">
        <f t="shared" si="82"/>
        <v>0</v>
      </c>
      <c r="W146" s="91">
        <f t="shared" si="83"/>
        <v>0</v>
      </c>
      <c r="X146" s="81">
        <f t="shared" si="84"/>
        <v>0</v>
      </c>
      <c r="Y146" s="81">
        <f t="shared" si="92"/>
        <v>0</v>
      </c>
      <c r="Z146" s="81">
        <f t="shared" si="85"/>
        <v>1</v>
      </c>
      <c r="AA146" s="81">
        <f t="shared" si="86"/>
        <v>1</v>
      </c>
      <c r="AB146" s="82">
        <f t="shared" si="73"/>
        <v>0</v>
      </c>
      <c r="AC146" s="11">
        <f t="shared" si="74"/>
        <v>0</v>
      </c>
      <c r="AD146" s="81">
        <f t="shared" si="75"/>
        <v>0</v>
      </c>
      <c r="AE146" s="11">
        <f t="shared" si="87"/>
        <v>0</v>
      </c>
      <c r="AF146" s="11">
        <f t="shared" si="88"/>
        <v>0</v>
      </c>
      <c r="AG146" s="11">
        <f t="shared" si="93"/>
        <v>0</v>
      </c>
      <c r="AH146" s="81">
        <f t="shared" si="99"/>
        <v>0</v>
      </c>
      <c r="AI146" s="81">
        <f t="shared" si="100"/>
        <v>0</v>
      </c>
      <c r="AJ146" s="82">
        <f t="shared" si="96"/>
        <v>0</v>
      </c>
      <c r="AK146" s="118">
        <f t="shared" si="94"/>
        <v>0</v>
      </c>
      <c r="AL146" s="118">
        <f t="shared" si="94"/>
        <v>0</v>
      </c>
      <c r="AM146" s="120">
        <f>AK146*InputData!Y146</f>
        <v>0</v>
      </c>
      <c r="AN146" s="123">
        <f>AJ146*LifeTable!G146*InputData!Z146*EXP(-InputData!$BT$5*(B146-InputData!$B$1))</f>
        <v>0</v>
      </c>
      <c r="AO146" s="1026">
        <f>C146*(1-Q146)*LifeTable!G146</f>
        <v>0</v>
      </c>
      <c r="AP146" s="1027">
        <f>R146*LifeTable!G146</f>
        <v>0</v>
      </c>
      <c r="AQ146" s="1026">
        <f>T146*(1-AH146)*LifeTable!P146</f>
        <v>0</v>
      </c>
      <c r="AR146" s="708">
        <f>AI146*LifeTable!P146</f>
        <v>0</v>
      </c>
      <c r="AS146" s="1028">
        <f>(AQ146-AO146)*EXP(-InputData!$BT$6*(B146-InputData!$B$1))</f>
        <v>0</v>
      </c>
      <c r="AT146" s="58">
        <f>(AR146-AP146)*EXP(-InputData!$BT$6*(B146-InputData!$B$1))</f>
        <v>0</v>
      </c>
      <c r="AU146">
        <v>40</v>
      </c>
    </row>
    <row r="147" spans="1:47">
      <c r="A147" t="s">
        <v>14</v>
      </c>
      <c r="B147">
        <f t="shared" si="95"/>
        <v>138</v>
      </c>
      <c r="C147" s="80">
        <f>InputData!W147*InputData!CB147</f>
        <v>0</v>
      </c>
      <c r="D147" s="81">
        <v>0</v>
      </c>
      <c r="E147" s="13">
        <f>InputData!X147*InputData!CG147</f>
        <v>0</v>
      </c>
      <c r="F147" s="90">
        <v>0</v>
      </c>
      <c r="G147" s="81">
        <f t="shared" si="76"/>
        <v>0</v>
      </c>
      <c r="H147" s="81">
        <f t="shared" si="89"/>
        <v>0</v>
      </c>
      <c r="I147" s="81">
        <f t="shared" si="77"/>
        <v>1</v>
      </c>
      <c r="J147" s="81">
        <f t="shared" si="78"/>
        <v>1</v>
      </c>
      <c r="K147" s="82">
        <f t="shared" si="70"/>
        <v>0</v>
      </c>
      <c r="L147" s="11">
        <f t="shared" si="71"/>
        <v>0</v>
      </c>
      <c r="M147" s="81">
        <f t="shared" si="72"/>
        <v>0</v>
      </c>
      <c r="N147" s="11">
        <f t="shared" si="79"/>
        <v>0</v>
      </c>
      <c r="O147" s="11">
        <f t="shared" si="80"/>
        <v>0</v>
      </c>
      <c r="P147" s="11">
        <f t="shared" si="90"/>
        <v>0</v>
      </c>
      <c r="Q147" s="81">
        <f t="shared" si="97"/>
        <v>0</v>
      </c>
      <c r="R147" s="90">
        <f t="shared" si="98"/>
        <v>0</v>
      </c>
      <c r="S147" s="499">
        <f>(Exposure!BK148-1)*InputData!CH147+1</f>
        <v>1</v>
      </c>
      <c r="T147" s="89">
        <f t="shared" si="91"/>
        <v>0</v>
      </c>
      <c r="U147" s="10">
        <f t="shared" si="81"/>
        <v>0</v>
      </c>
      <c r="V147" s="10">
        <f t="shared" si="82"/>
        <v>0</v>
      </c>
      <c r="W147" s="91">
        <f t="shared" si="83"/>
        <v>0</v>
      </c>
      <c r="X147" s="81">
        <f t="shared" si="84"/>
        <v>0</v>
      </c>
      <c r="Y147" s="81">
        <f t="shared" si="92"/>
        <v>0</v>
      </c>
      <c r="Z147" s="81">
        <f t="shared" si="85"/>
        <v>1</v>
      </c>
      <c r="AA147" s="81">
        <f t="shared" si="86"/>
        <v>1</v>
      </c>
      <c r="AB147" s="82">
        <f t="shared" si="73"/>
        <v>0</v>
      </c>
      <c r="AC147" s="11">
        <f t="shared" si="74"/>
        <v>0</v>
      </c>
      <c r="AD147" s="81">
        <f t="shared" si="75"/>
        <v>0</v>
      </c>
      <c r="AE147" s="11">
        <f t="shared" si="87"/>
        <v>0</v>
      </c>
      <c r="AF147" s="11">
        <f t="shared" si="88"/>
        <v>0</v>
      </c>
      <c r="AG147" s="11">
        <f t="shared" si="93"/>
        <v>0</v>
      </c>
      <c r="AH147" s="81">
        <f t="shared" si="99"/>
        <v>0</v>
      </c>
      <c r="AI147" s="81">
        <f t="shared" si="100"/>
        <v>0</v>
      </c>
      <c r="AJ147" s="82">
        <f t="shared" si="96"/>
        <v>0</v>
      </c>
      <c r="AK147" s="118">
        <f t="shared" si="94"/>
        <v>0</v>
      </c>
      <c r="AL147" s="118">
        <f t="shared" si="94"/>
        <v>0</v>
      </c>
      <c r="AM147" s="120">
        <f>AK147*InputData!Y147</f>
        <v>0</v>
      </c>
      <c r="AN147" s="123">
        <f>AJ147*LifeTable!G147*InputData!Z147*EXP(-InputData!$BT$5*(B147-InputData!$B$1))</f>
        <v>0</v>
      </c>
      <c r="AO147" s="1026">
        <f>C147*(1-Q147)*LifeTable!G147</f>
        <v>0</v>
      </c>
      <c r="AP147" s="1027">
        <f>R147*LifeTable!G147</f>
        <v>0</v>
      </c>
      <c r="AQ147" s="1026">
        <f>T147*(1-AH147)*LifeTable!P147</f>
        <v>0</v>
      </c>
      <c r="AR147" s="708">
        <f>AI147*LifeTable!P147</f>
        <v>0</v>
      </c>
      <c r="AS147" s="1028">
        <f>(AQ147-AO147)*EXP(-InputData!$BT$6*(B147-InputData!$B$1))</f>
        <v>0</v>
      </c>
      <c r="AT147" s="58">
        <f>(AR147-AP147)*EXP(-InputData!$BT$6*(B147-InputData!$B$1))</f>
        <v>0</v>
      </c>
      <c r="AU147">
        <v>41</v>
      </c>
    </row>
    <row r="148" spans="1:47">
      <c r="A148" t="s">
        <v>14</v>
      </c>
      <c r="B148">
        <f t="shared" si="95"/>
        <v>139</v>
      </c>
      <c r="C148" s="80">
        <f>InputData!W148*InputData!CB148</f>
        <v>0</v>
      </c>
      <c r="D148" s="81">
        <v>0</v>
      </c>
      <c r="E148" s="13">
        <f>InputData!X148*InputData!CG148</f>
        <v>0</v>
      </c>
      <c r="F148" s="90">
        <v>0</v>
      </c>
      <c r="G148" s="81">
        <f t="shared" si="76"/>
        <v>0</v>
      </c>
      <c r="H148" s="81">
        <f t="shared" si="89"/>
        <v>0</v>
      </c>
      <c r="I148" s="81">
        <f t="shared" si="77"/>
        <v>1</v>
      </c>
      <c r="J148" s="81">
        <f t="shared" si="78"/>
        <v>1</v>
      </c>
      <c r="K148" s="82">
        <f t="shared" si="70"/>
        <v>0</v>
      </c>
      <c r="L148" s="11">
        <f t="shared" si="71"/>
        <v>0</v>
      </c>
      <c r="M148" s="81">
        <f t="shared" si="72"/>
        <v>0</v>
      </c>
      <c r="N148" s="11">
        <f t="shared" si="79"/>
        <v>0</v>
      </c>
      <c r="O148" s="11">
        <f t="shared" si="80"/>
        <v>0</v>
      </c>
      <c r="P148" s="11">
        <f t="shared" si="90"/>
        <v>0</v>
      </c>
      <c r="Q148" s="81">
        <f t="shared" si="97"/>
        <v>0</v>
      </c>
      <c r="R148" s="90">
        <f t="shared" si="98"/>
        <v>0</v>
      </c>
      <c r="S148" s="499">
        <f>(Exposure!BK149-1)*InputData!CH148+1</f>
        <v>1</v>
      </c>
      <c r="T148" s="89">
        <f t="shared" si="91"/>
        <v>0</v>
      </c>
      <c r="U148" s="10">
        <f t="shared" si="81"/>
        <v>0</v>
      </c>
      <c r="V148" s="10">
        <f t="shared" si="82"/>
        <v>0</v>
      </c>
      <c r="W148" s="91">
        <f t="shared" si="83"/>
        <v>0</v>
      </c>
      <c r="X148" s="81">
        <f t="shared" si="84"/>
        <v>0</v>
      </c>
      <c r="Y148" s="81">
        <f t="shared" si="92"/>
        <v>0</v>
      </c>
      <c r="Z148" s="81">
        <f t="shared" si="85"/>
        <v>1</v>
      </c>
      <c r="AA148" s="81">
        <f t="shared" si="86"/>
        <v>1</v>
      </c>
      <c r="AB148" s="82">
        <f t="shared" si="73"/>
        <v>0</v>
      </c>
      <c r="AC148" s="11">
        <f t="shared" si="74"/>
        <v>0</v>
      </c>
      <c r="AD148" s="81">
        <f t="shared" si="75"/>
        <v>0</v>
      </c>
      <c r="AE148" s="11">
        <f t="shared" si="87"/>
        <v>0</v>
      </c>
      <c r="AF148" s="11">
        <f t="shared" si="88"/>
        <v>0</v>
      </c>
      <c r="AG148" s="11">
        <f t="shared" si="93"/>
        <v>0</v>
      </c>
      <c r="AH148" s="81">
        <f t="shared" si="99"/>
        <v>0</v>
      </c>
      <c r="AI148" s="81">
        <f t="shared" si="100"/>
        <v>0</v>
      </c>
      <c r="AJ148" s="82">
        <f t="shared" si="96"/>
        <v>0</v>
      </c>
      <c r="AK148" s="118">
        <f t="shared" si="94"/>
        <v>0</v>
      </c>
      <c r="AL148" s="118">
        <f t="shared" si="94"/>
        <v>0</v>
      </c>
      <c r="AM148" s="120">
        <f>AK148*InputData!Y148</f>
        <v>0</v>
      </c>
      <c r="AN148" s="123">
        <f>AJ148*LifeTable!G148*InputData!Z148*EXP(-InputData!$BT$5*(B148-InputData!$B$1))</f>
        <v>0</v>
      </c>
      <c r="AO148" s="1026">
        <f>C148*(1-Q148)*LifeTable!G148</f>
        <v>0</v>
      </c>
      <c r="AP148" s="1027">
        <f>R148*LifeTable!G148</f>
        <v>0</v>
      </c>
      <c r="AQ148" s="1026">
        <f>T148*(1-AH148)*LifeTable!P148</f>
        <v>0</v>
      </c>
      <c r="AR148" s="708">
        <f>AI148*LifeTable!P148</f>
        <v>0</v>
      </c>
      <c r="AS148" s="1028">
        <f>(AQ148-AO148)*EXP(-InputData!$BT$6*(B148-InputData!$B$1))</f>
        <v>0</v>
      </c>
      <c r="AT148" s="58">
        <f>(AR148-AP148)*EXP(-InputData!$BT$6*(B148-InputData!$B$1))</f>
        <v>0</v>
      </c>
      <c r="AU148">
        <v>42</v>
      </c>
    </row>
    <row r="149" spans="1:47">
      <c r="A149" t="s">
        <v>14</v>
      </c>
      <c r="B149">
        <f t="shared" si="95"/>
        <v>140</v>
      </c>
      <c r="C149" s="80">
        <f>InputData!W149*InputData!CB149</f>
        <v>0</v>
      </c>
      <c r="D149" s="81">
        <v>0</v>
      </c>
      <c r="E149" s="13">
        <f>InputData!X149*InputData!CG149</f>
        <v>0</v>
      </c>
      <c r="F149" s="90">
        <v>0</v>
      </c>
      <c r="G149" s="81">
        <f t="shared" si="76"/>
        <v>0</v>
      </c>
      <c r="H149" s="81">
        <f t="shared" si="89"/>
        <v>0</v>
      </c>
      <c r="I149" s="81">
        <f t="shared" si="77"/>
        <v>1</v>
      </c>
      <c r="J149" s="81">
        <f t="shared" si="78"/>
        <v>1</v>
      </c>
      <c r="K149" s="82">
        <f t="shared" si="70"/>
        <v>0</v>
      </c>
      <c r="L149" s="11">
        <f t="shared" si="71"/>
        <v>0</v>
      </c>
      <c r="M149" s="81">
        <f t="shared" si="72"/>
        <v>0</v>
      </c>
      <c r="N149" s="11">
        <f t="shared" si="79"/>
        <v>0</v>
      </c>
      <c r="O149" s="11">
        <f t="shared" si="80"/>
        <v>0</v>
      </c>
      <c r="P149" s="11">
        <f t="shared" si="90"/>
        <v>0</v>
      </c>
      <c r="Q149" s="81">
        <f t="shared" si="97"/>
        <v>0</v>
      </c>
      <c r="R149" s="90">
        <f t="shared" si="98"/>
        <v>0</v>
      </c>
      <c r="S149" s="499">
        <f>(Exposure!BK150-1)*InputData!CH149+1</f>
        <v>1</v>
      </c>
      <c r="T149" s="89">
        <f t="shared" si="91"/>
        <v>0</v>
      </c>
      <c r="U149" s="10">
        <f t="shared" si="81"/>
        <v>0</v>
      </c>
      <c r="V149" s="10">
        <f t="shared" si="82"/>
        <v>0</v>
      </c>
      <c r="W149" s="91">
        <f t="shared" si="83"/>
        <v>0</v>
      </c>
      <c r="X149" s="81">
        <f t="shared" si="84"/>
        <v>0</v>
      </c>
      <c r="Y149" s="81">
        <f t="shared" si="92"/>
        <v>0</v>
      </c>
      <c r="Z149" s="81">
        <f t="shared" si="85"/>
        <v>1</v>
      </c>
      <c r="AA149" s="81">
        <f t="shared" si="86"/>
        <v>1</v>
      </c>
      <c r="AB149" s="82">
        <f t="shared" si="73"/>
        <v>0</v>
      </c>
      <c r="AC149" s="11">
        <f t="shared" si="74"/>
        <v>0</v>
      </c>
      <c r="AD149" s="81">
        <f t="shared" si="75"/>
        <v>0</v>
      </c>
      <c r="AE149" s="11">
        <f t="shared" si="87"/>
        <v>0</v>
      </c>
      <c r="AF149" s="11">
        <f t="shared" si="88"/>
        <v>0</v>
      </c>
      <c r="AG149" s="11">
        <f t="shared" si="93"/>
        <v>0</v>
      </c>
      <c r="AH149" s="81">
        <f t="shared" si="99"/>
        <v>0</v>
      </c>
      <c r="AI149" s="81">
        <f t="shared" si="100"/>
        <v>0</v>
      </c>
      <c r="AJ149" s="82">
        <f t="shared" si="96"/>
        <v>0</v>
      </c>
      <c r="AK149" s="118">
        <f t="shared" si="94"/>
        <v>0</v>
      </c>
      <c r="AL149" s="118">
        <f t="shared" si="94"/>
        <v>0</v>
      </c>
      <c r="AM149" s="120">
        <f>AK149*InputData!Y149</f>
        <v>0</v>
      </c>
      <c r="AN149" s="123">
        <f>AJ149*LifeTable!G149*InputData!Z149*EXP(-InputData!$BT$5*(B149-InputData!$B$1))</f>
        <v>0</v>
      </c>
      <c r="AO149" s="1026">
        <f>C149*(1-Q149)*LifeTable!G149</f>
        <v>0</v>
      </c>
      <c r="AP149" s="1027">
        <f>R149*LifeTable!G149</f>
        <v>0</v>
      </c>
      <c r="AQ149" s="1026">
        <f>T149*(1-AH149)*LifeTable!P149</f>
        <v>0</v>
      </c>
      <c r="AR149" s="708">
        <f>AI149*LifeTable!P149</f>
        <v>0</v>
      </c>
      <c r="AS149" s="1028">
        <f>(AQ149-AO149)*EXP(-InputData!$BT$6*(B149-InputData!$B$1))</f>
        <v>0</v>
      </c>
      <c r="AT149" s="58">
        <f>(AR149-AP149)*EXP(-InputData!$BT$6*(B149-InputData!$B$1))</f>
        <v>0</v>
      </c>
      <c r="AU149">
        <v>43</v>
      </c>
    </row>
    <row r="150" spans="1:47">
      <c r="A150" t="s">
        <v>14</v>
      </c>
      <c r="B150">
        <f t="shared" si="95"/>
        <v>141</v>
      </c>
      <c r="C150" s="80">
        <f>InputData!W150*InputData!CB150</f>
        <v>0</v>
      </c>
      <c r="D150" s="81">
        <v>0</v>
      </c>
      <c r="E150" s="13">
        <f>InputData!X150*InputData!CG150</f>
        <v>0</v>
      </c>
      <c r="F150" s="90">
        <v>0</v>
      </c>
      <c r="G150" s="81">
        <f t="shared" si="76"/>
        <v>0</v>
      </c>
      <c r="H150" s="81">
        <f t="shared" si="89"/>
        <v>0</v>
      </c>
      <c r="I150" s="81">
        <f t="shared" si="77"/>
        <v>1</v>
      </c>
      <c r="J150" s="81">
        <f t="shared" si="78"/>
        <v>1</v>
      </c>
      <c r="K150" s="82">
        <f t="shared" si="70"/>
        <v>0</v>
      </c>
      <c r="L150" s="11">
        <f t="shared" si="71"/>
        <v>0</v>
      </c>
      <c r="M150" s="81">
        <f t="shared" si="72"/>
        <v>0</v>
      </c>
      <c r="N150" s="11">
        <f t="shared" si="79"/>
        <v>0</v>
      </c>
      <c r="O150" s="11">
        <f t="shared" si="80"/>
        <v>0</v>
      </c>
      <c r="P150" s="11">
        <f t="shared" si="90"/>
        <v>0</v>
      </c>
      <c r="Q150" s="81">
        <f t="shared" si="97"/>
        <v>0</v>
      </c>
      <c r="R150" s="90">
        <f t="shared" si="98"/>
        <v>0</v>
      </c>
      <c r="S150" s="499">
        <f>(Exposure!BK151-1)*InputData!CH150+1</f>
        <v>1</v>
      </c>
      <c r="T150" s="89">
        <f t="shared" si="91"/>
        <v>0</v>
      </c>
      <c r="U150" s="10">
        <f t="shared" si="81"/>
        <v>0</v>
      </c>
      <c r="V150" s="10">
        <f t="shared" si="82"/>
        <v>0</v>
      </c>
      <c r="W150" s="91">
        <f t="shared" si="83"/>
        <v>0</v>
      </c>
      <c r="X150" s="81">
        <f t="shared" si="84"/>
        <v>0</v>
      </c>
      <c r="Y150" s="81">
        <f t="shared" si="92"/>
        <v>0</v>
      </c>
      <c r="Z150" s="81">
        <f t="shared" si="85"/>
        <v>1</v>
      </c>
      <c r="AA150" s="81">
        <f t="shared" si="86"/>
        <v>1</v>
      </c>
      <c r="AB150" s="82">
        <f t="shared" si="73"/>
        <v>0</v>
      </c>
      <c r="AC150" s="11">
        <f t="shared" si="74"/>
        <v>0</v>
      </c>
      <c r="AD150" s="81">
        <f t="shared" si="75"/>
        <v>0</v>
      </c>
      <c r="AE150" s="11">
        <f t="shared" si="87"/>
        <v>0</v>
      </c>
      <c r="AF150" s="11">
        <f t="shared" si="88"/>
        <v>0</v>
      </c>
      <c r="AG150" s="11">
        <f t="shared" si="93"/>
        <v>0</v>
      </c>
      <c r="AH150" s="81">
        <f t="shared" si="99"/>
        <v>0</v>
      </c>
      <c r="AI150" s="81">
        <f t="shared" si="100"/>
        <v>0</v>
      </c>
      <c r="AJ150" s="82">
        <f t="shared" si="96"/>
        <v>0</v>
      </c>
      <c r="AK150" s="118">
        <f t="shared" si="94"/>
        <v>0</v>
      </c>
      <c r="AL150" s="118">
        <f t="shared" si="94"/>
        <v>0</v>
      </c>
      <c r="AM150" s="120">
        <f>AK150*InputData!Y150</f>
        <v>0</v>
      </c>
      <c r="AN150" s="123">
        <f>AJ150*LifeTable!G150*InputData!Z150*EXP(-InputData!$BT$5*(B150-InputData!$B$1))</f>
        <v>0</v>
      </c>
      <c r="AO150" s="1026">
        <f>C150*(1-Q150)*LifeTable!G150</f>
        <v>0</v>
      </c>
      <c r="AP150" s="1027">
        <f>R150*LifeTable!G150</f>
        <v>0</v>
      </c>
      <c r="AQ150" s="1026">
        <f>T150*(1-AH150)*LifeTable!P150</f>
        <v>0</v>
      </c>
      <c r="AR150" s="708">
        <f>AI150*LifeTable!P150</f>
        <v>0</v>
      </c>
      <c r="AS150" s="1028">
        <f>(AQ150-AO150)*EXP(-InputData!$BT$6*(B150-InputData!$B$1))</f>
        <v>0</v>
      </c>
      <c r="AT150" s="58">
        <f>(AR150-AP150)*EXP(-InputData!$BT$6*(B150-InputData!$B$1))</f>
        <v>0</v>
      </c>
      <c r="AU150">
        <v>44</v>
      </c>
    </row>
    <row r="151" spans="1:47">
      <c r="A151" t="s">
        <v>14</v>
      </c>
      <c r="B151">
        <f t="shared" si="95"/>
        <v>142</v>
      </c>
      <c r="C151" s="80">
        <f>InputData!W151*InputData!CB151</f>
        <v>0</v>
      </c>
      <c r="D151" s="81">
        <v>0</v>
      </c>
      <c r="E151" s="13">
        <f>InputData!X151*InputData!CG151</f>
        <v>0</v>
      </c>
      <c r="F151" s="90">
        <v>0</v>
      </c>
      <c r="G151" s="81">
        <f t="shared" si="76"/>
        <v>0</v>
      </c>
      <c r="H151" s="81">
        <f t="shared" si="89"/>
        <v>0</v>
      </c>
      <c r="I151" s="81">
        <f t="shared" si="77"/>
        <v>1</v>
      </c>
      <c r="J151" s="81">
        <f t="shared" si="78"/>
        <v>1</v>
      </c>
      <c r="K151" s="82">
        <f t="shared" si="70"/>
        <v>0</v>
      </c>
      <c r="L151" s="11">
        <f t="shared" si="71"/>
        <v>0</v>
      </c>
      <c r="M151" s="81">
        <f t="shared" si="72"/>
        <v>0</v>
      </c>
      <c r="N151" s="11">
        <f t="shared" si="79"/>
        <v>0</v>
      </c>
      <c r="O151" s="11">
        <f t="shared" si="80"/>
        <v>0</v>
      </c>
      <c r="P151" s="11">
        <f t="shared" si="90"/>
        <v>0</v>
      </c>
      <c r="Q151" s="81">
        <f t="shared" si="97"/>
        <v>0</v>
      </c>
      <c r="R151" s="90">
        <f t="shared" si="98"/>
        <v>0</v>
      </c>
      <c r="S151" s="499">
        <f>(Exposure!BK152-1)*InputData!CH151+1</f>
        <v>1</v>
      </c>
      <c r="T151" s="89">
        <f t="shared" si="91"/>
        <v>0</v>
      </c>
      <c r="U151" s="10">
        <f t="shared" si="81"/>
        <v>0</v>
      </c>
      <c r="V151" s="10">
        <f t="shared" si="82"/>
        <v>0</v>
      </c>
      <c r="W151" s="91">
        <f t="shared" si="83"/>
        <v>0</v>
      </c>
      <c r="X151" s="81">
        <f t="shared" si="84"/>
        <v>0</v>
      </c>
      <c r="Y151" s="81">
        <f t="shared" si="92"/>
        <v>0</v>
      </c>
      <c r="Z151" s="81">
        <f t="shared" si="85"/>
        <v>1</v>
      </c>
      <c r="AA151" s="81">
        <f t="shared" si="86"/>
        <v>1</v>
      </c>
      <c r="AB151" s="82">
        <f t="shared" si="73"/>
        <v>0</v>
      </c>
      <c r="AC151" s="11">
        <f t="shared" si="74"/>
        <v>0</v>
      </c>
      <c r="AD151" s="81">
        <f t="shared" si="75"/>
        <v>0</v>
      </c>
      <c r="AE151" s="11">
        <f t="shared" si="87"/>
        <v>0</v>
      </c>
      <c r="AF151" s="11">
        <f t="shared" si="88"/>
        <v>0</v>
      </c>
      <c r="AG151" s="11">
        <f t="shared" si="93"/>
        <v>0</v>
      </c>
      <c r="AH151" s="81">
        <f t="shared" si="99"/>
        <v>0</v>
      </c>
      <c r="AI151" s="81">
        <f t="shared" si="100"/>
        <v>0</v>
      </c>
      <c r="AJ151" s="82">
        <f t="shared" si="96"/>
        <v>0</v>
      </c>
      <c r="AK151" s="118">
        <f t="shared" si="94"/>
        <v>0</v>
      </c>
      <c r="AL151" s="118">
        <f t="shared" si="94"/>
        <v>0</v>
      </c>
      <c r="AM151" s="120">
        <f>AK151*InputData!Y151</f>
        <v>0</v>
      </c>
      <c r="AN151" s="123">
        <f>AJ151*LifeTable!G151*InputData!Z151*EXP(-InputData!$BT$5*(B151-InputData!$B$1))</f>
        <v>0</v>
      </c>
      <c r="AO151" s="1026">
        <f>C151*(1-Q151)*LifeTable!G151</f>
        <v>0</v>
      </c>
      <c r="AP151" s="1027">
        <f>R151*LifeTable!G151</f>
        <v>0</v>
      </c>
      <c r="AQ151" s="1026">
        <f>T151*(1-AH151)*LifeTable!P151</f>
        <v>0</v>
      </c>
      <c r="AR151" s="708">
        <f>AI151*LifeTable!P151</f>
        <v>0</v>
      </c>
      <c r="AS151" s="1028">
        <f>(AQ151-AO151)*EXP(-InputData!$BT$6*(B151-InputData!$B$1))</f>
        <v>0</v>
      </c>
      <c r="AT151" s="58">
        <f>(AR151-AP151)*EXP(-InputData!$BT$6*(B151-InputData!$B$1))</f>
        <v>0</v>
      </c>
      <c r="AU151">
        <v>45</v>
      </c>
    </row>
    <row r="152" spans="1:47">
      <c r="A152" t="s">
        <v>14</v>
      </c>
      <c r="B152">
        <f t="shared" si="95"/>
        <v>143</v>
      </c>
      <c r="C152" s="80">
        <f>InputData!W152*InputData!CB152</f>
        <v>0</v>
      </c>
      <c r="D152" s="81">
        <v>0</v>
      </c>
      <c r="E152" s="13">
        <f>InputData!X152*InputData!CG152</f>
        <v>0</v>
      </c>
      <c r="F152" s="90">
        <v>0</v>
      </c>
      <c r="G152" s="81">
        <f t="shared" si="76"/>
        <v>0</v>
      </c>
      <c r="H152" s="81">
        <f t="shared" si="89"/>
        <v>0</v>
      </c>
      <c r="I152" s="81">
        <f t="shared" si="77"/>
        <v>1</v>
      </c>
      <c r="J152" s="81">
        <f t="shared" si="78"/>
        <v>1</v>
      </c>
      <c r="K152" s="82">
        <f t="shared" si="70"/>
        <v>0</v>
      </c>
      <c r="L152" s="11">
        <f t="shared" si="71"/>
        <v>0</v>
      </c>
      <c r="M152" s="81">
        <f t="shared" si="72"/>
        <v>0</v>
      </c>
      <c r="N152" s="11">
        <f t="shared" si="79"/>
        <v>0</v>
      </c>
      <c r="O152" s="11">
        <f t="shared" si="80"/>
        <v>0</v>
      </c>
      <c r="P152" s="11">
        <f t="shared" si="90"/>
        <v>0</v>
      </c>
      <c r="Q152" s="81">
        <f t="shared" si="97"/>
        <v>0</v>
      </c>
      <c r="R152" s="90">
        <f t="shared" si="98"/>
        <v>0</v>
      </c>
      <c r="S152" s="499">
        <f>(Exposure!BK153-1)*InputData!CH152+1</f>
        <v>1</v>
      </c>
      <c r="T152" s="89">
        <f t="shared" si="91"/>
        <v>0</v>
      </c>
      <c r="U152" s="10">
        <f t="shared" si="81"/>
        <v>0</v>
      </c>
      <c r="V152" s="10">
        <f t="shared" si="82"/>
        <v>0</v>
      </c>
      <c r="W152" s="91">
        <f t="shared" si="83"/>
        <v>0</v>
      </c>
      <c r="X152" s="81">
        <f t="shared" si="84"/>
        <v>0</v>
      </c>
      <c r="Y152" s="81">
        <f t="shared" si="92"/>
        <v>0</v>
      </c>
      <c r="Z152" s="81">
        <f t="shared" si="85"/>
        <v>1</v>
      </c>
      <c r="AA152" s="81">
        <f t="shared" si="86"/>
        <v>1</v>
      </c>
      <c r="AB152" s="82">
        <f t="shared" si="73"/>
        <v>0</v>
      </c>
      <c r="AC152" s="11">
        <f t="shared" si="74"/>
        <v>0</v>
      </c>
      <c r="AD152" s="81">
        <f t="shared" si="75"/>
        <v>0</v>
      </c>
      <c r="AE152" s="11">
        <f t="shared" si="87"/>
        <v>0</v>
      </c>
      <c r="AF152" s="11">
        <f t="shared" si="88"/>
        <v>0</v>
      </c>
      <c r="AG152" s="11">
        <f t="shared" si="93"/>
        <v>0</v>
      </c>
      <c r="AH152" s="81">
        <f t="shared" si="99"/>
        <v>0</v>
      </c>
      <c r="AI152" s="81">
        <f t="shared" si="100"/>
        <v>0</v>
      </c>
      <c r="AJ152" s="82">
        <f t="shared" si="96"/>
        <v>0</v>
      </c>
      <c r="AK152" s="118">
        <f t="shared" si="94"/>
        <v>0</v>
      </c>
      <c r="AL152" s="118">
        <f t="shared" si="94"/>
        <v>0</v>
      </c>
      <c r="AM152" s="120">
        <f>AK152*InputData!Y152</f>
        <v>0</v>
      </c>
      <c r="AN152" s="123">
        <f>AJ152*LifeTable!G152*InputData!Z152*EXP(-InputData!$BT$5*(B152-InputData!$B$1))</f>
        <v>0</v>
      </c>
      <c r="AO152" s="1026">
        <f>C152*(1-Q152)*LifeTable!G152</f>
        <v>0</v>
      </c>
      <c r="AP152" s="1027">
        <f>R152*LifeTable!G152</f>
        <v>0</v>
      </c>
      <c r="AQ152" s="1026">
        <f>T152*(1-AH152)*LifeTable!P152</f>
        <v>0</v>
      </c>
      <c r="AR152" s="708">
        <f>AI152*LifeTable!P152</f>
        <v>0</v>
      </c>
      <c r="AS152" s="1028">
        <f>(AQ152-AO152)*EXP(-InputData!$BT$6*(B152-InputData!$B$1))</f>
        <v>0</v>
      </c>
      <c r="AT152" s="58">
        <f>(AR152-AP152)*EXP(-InputData!$BT$6*(B152-InputData!$B$1))</f>
        <v>0</v>
      </c>
      <c r="AU152">
        <v>46</v>
      </c>
    </row>
    <row r="153" spans="1:47">
      <c r="A153" t="s">
        <v>14</v>
      </c>
      <c r="B153">
        <f t="shared" si="95"/>
        <v>144</v>
      </c>
      <c r="C153" s="80">
        <f>InputData!W153*InputData!CB153</f>
        <v>0</v>
      </c>
      <c r="D153" s="81">
        <v>0</v>
      </c>
      <c r="E153" s="13">
        <f>InputData!X153*InputData!CG153</f>
        <v>0</v>
      </c>
      <c r="F153" s="90">
        <v>0</v>
      </c>
      <c r="G153" s="81">
        <f t="shared" si="76"/>
        <v>0</v>
      </c>
      <c r="H153" s="81">
        <f t="shared" si="89"/>
        <v>0</v>
      </c>
      <c r="I153" s="81">
        <f t="shared" si="77"/>
        <v>1</v>
      </c>
      <c r="J153" s="81">
        <f t="shared" si="78"/>
        <v>1</v>
      </c>
      <c r="K153" s="82">
        <f t="shared" si="70"/>
        <v>0</v>
      </c>
      <c r="L153" s="11">
        <f t="shared" si="71"/>
        <v>0</v>
      </c>
      <c r="M153" s="81">
        <f t="shared" si="72"/>
        <v>0</v>
      </c>
      <c r="N153" s="11">
        <f t="shared" si="79"/>
        <v>0</v>
      </c>
      <c r="O153" s="11">
        <f t="shared" si="80"/>
        <v>0</v>
      </c>
      <c r="P153" s="11">
        <f t="shared" si="90"/>
        <v>0</v>
      </c>
      <c r="Q153" s="81">
        <f t="shared" si="97"/>
        <v>0</v>
      </c>
      <c r="R153" s="90">
        <f t="shared" si="98"/>
        <v>0</v>
      </c>
      <c r="S153" s="499">
        <f>(Exposure!BK154-1)*InputData!CH153+1</f>
        <v>1</v>
      </c>
      <c r="T153" s="89">
        <f t="shared" si="91"/>
        <v>0</v>
      </c>
      <c r="U153" s="10">
        <f t="shared" si="81"/>
        <v>0</v>
      </c>
      <c r="V153" s="10">
        <f t="shared" si="82"/>
        <v>0</v>
      </c>
      <c r="W153" s="91">
        <f t="shared" si="83"/>
        <v>0</v>
      </c>
      <c r="X153" s="81">
        <f t="shared" si="84"/>
        <v>0</v>
      </c>
      <c r="Y153" s="81">
        <f t="shared" si="92"/>
        <v>0</v>
      </c>
      <c r="Z153" s="81">
        <f t="shared" si="85"/>
        <v>1</v>
      </c>
      <c r="AA153" s="81">
        <f t="shared" si="86"/>
        <v>1</v>
      </c>
      <c r="AB153" s="82">
        <f t="shared" si="73"/>
        <v>0</v>
      </c>
      <c r="AC153" s="11">
        <f t="shared" si="74"/>
        <v>0</v>
      </c>
      <c r="AD153" s="81">
        <f t="shared" si="75"/>
        <v>0</v>
      </c>
      <c r="AE153" s="11">
        <f t="shared" si="87"/>
        <v>0</v>
      </c>
      <c r="AF153" s="11">
        <f t="shared" si="88"/>
        <v>0</v>
      </c>
      <c r="AG153" s="11">
        <f t="shared" si="93"/>
        <v>0</v>
      </c>
      <c r="AH153" s="81">
        <f t="shared" si="99"/>
        <v>0</v>
      </c>
      <c r="AI153" s="81">
        <f t="shared" si="100"/>
        <v>0</v>
      </c>
      <c r="AJ153" s="82">
        <f t="shared" si="96"/>
        <v>0</v>
      </c>
      <c r="AK153" s="118">
        <f t="shared" si="94"/>
        <v>0</v>
      </c>
      <c r="AL153" s="118">
        <f t="shared" si="94"/>
        <v>0</v>
      </c>
      <c r="AM153" s="120">
        <f>AK153*InputData!Y153</f>
        <v>0</v>
      </c>
      <c r="AN153" s="123">
        <f>AJ153*LifeTable!G153*InputData!Z153*EXP(-InputData!$BT$5*(B153-InputData!$B$1))</f>
        <v>0</v>
      </c>
      <c r="AO153" s="1026">
        <f>C153*(1-Q153)*LifeTable!G153</f>
        <v>0</v>
      </c>
      <c r="AP153" s="1027">
        <f>R153*LifeTable!G153</f>
        <v>0</v>
      </c>
      <c r="AQ153" s="1026">
        <f>T153*(1-AH153)*LifeTable!P153</f>
        <v>0</v>
      </c>
      <c r="AR153" s="708">
        <f>AI153*LifeTable!P153</f>
        <v>0</v>
      </c>
      <c r="AS153" s="1028">
        <f>(AQ153-AO153)*EXP(-InputData!$BT$6*(B153-InputData!$B$1))</f>
        <v>0</v>
      </c>
      <c r="AT153" s="58">
        <f>(AR153-AP153)*EXP(-InputData!$BT$6*(B153-InputData!$B$1))</f>
        <v>0</v>
      </c>
      <c r="AU153">
        <v>47</v>
      </c>
    </row>
    <row r="154" spans="1:47">
      <c r="A154" t="s">
        <v>14</v>
      </c>
      <c r="B154">
        <f t="shared" si="95"/>
        <v>145</v>
      </c>
      <c r="C154" s="80">
        <f>InputData!W154*InputData!CB154</f>
        <v>0</v>
      </c>
      <c r="D154" s="81">
        <v>0</v>
      </c>
      <c r="E154" s="13">
        <f>InputData!X154*InputData!CG154</f>
        <v>0</v>
      </c>
      <c r="F154" s="90">
        <v>0</v>
      </c>
      <c r="G154" s="81">
        <f t="shared" si="76"/>
        <v>0</v>
      </c>
      <c r="H154" s="81">
        <f t="shared" si="89"/>
        <v>0</v>
      </c>
      <c r="I154" s="81">
        <f t="shared" si="77"/>
        <v>1</v>
      </c>
      <c r="J154" s="81">
        <f t="shared" si="78"/>
        <v>1</v>
      </c>
      <c r="K154" s="82">
        <f t="shared" si="70"/>
        <v>0</v>
      </c>
      <c r="L154" s="11">
        <f t="shared" si="71"/>
        <v>0</v>
      </c>
      <c r="M154" s="81">
        <f t="shared" si="72"/>
        <v>0</v>
      </c>
      <c r="N154" s="11">
        <f t="shared" si="79"/>
        <v>0</v>
      </c>
      <c r="O154" s="11">
        <f t="shared" si="80"/>
        <v>0</v>
      </c>
      <c r="P154" s="11">
        <f t="shared" si="90"/>
        <v>0</v>
      </c>
      <c r="Q154" s="81">
        <f t="shared" si="97"/>
        <v>0</v>
      </c>
      <c r="R154" s="90">
        <f t="shared" si="98"/>
        <v>0</v>
      </c>
      <c r="S154" s="499">
        <f>(Exposure!BK155-1)*InputData!CH154+1</f>
        <v>1</v>
      </c>
      <c r="T154" s="89">
        <f t="shared" si="91"/>
        <v>0</v>
      </c>
      <c r="U154" s="10">
        <f t="shared" si="81"/>
        <v>0</v>
      </c>
      <c r="V154" s="10">
        <f t="shared" si="82"/>
        <v>0</v>
      </c>
      <c r="W154" s="91">
        <f t="shared" si="83"/>
        <v>0</v>
      </c>
      <c r="X154" s="81">
        <f t="shared" si="84"/>
        <v>0</v>
      </c>
      <c r="Y154" s="81">
        <f t="shared" si="92"/>
        <v>0</v>
      </c>
      <c r="Z154" s="81">
        <f t="shared" si="85"/>
        <v>1</v>
      </c>
      <c r="AA154" s="81">
        <f t="shared" si="86"/>
        <v>1</v>
      </c>
      <c r="AB154" s="82">
        <f t="shared" si="73"/>
        <v>0</v>
      </c>
      <c r="AC154" s="11">
        <f t="shared" si="74"/>
        <v>0</v>
      </c>
      <c r="AD154" s="81">
        <f t="shared" si="75"/>
        <v>0</v>
      </c>
      <c r="AE154" s="11">
        <f t="shared" si="87"/>
        <v>0</v>
      </c>
      <c r="AF154" s="11">
        <f t="shared" si="88"/>
        <v>0</v>
      </c>
      <c r="AG154" s="11">
        <f t="shared" si="93"/>
        <v>0</v>
      </c>
      <c r="AH154" s="81">
        <f t="shared" si="99"/>
        <v>0</v>
      </c>
      <c r="AI154" s="81">
        <f t="shared" si="100"/>
        <v>0</v>
      </c>
      <c r="AJ154" s="82">
        <f t="shared" si="96"/>
        <v>0</v>
      </c>
      <c r="AK154" s="118">
        <f t="shared" si="94"/>
        <v>0</v>
      </c>
      <c r="AL154" s="118">
        <f t="shared" si="94"/>
        <v>0</v>
      </c>
      <c r="AM154" s="120">
        <f>AK154*InputData!Y154</f>
        <v>0</v>
      </c>
      <c r="AN154" s="123">
        <f>AJ154*LifeTable!G154*InputData!Z154*EXP(-InputData!$BT$5*(B154-InputData!$B$1))</f>
        <v>0</v>
      </c>
      <c r="AO154" s="1026">
        <f>C154*(1-Q154)*LifeTable!G154</f>
        <v>0</v>
      </c>
      <c r="AP154" s="1027">
        <f>R154*LifeTable!G154</f>
        <v>0</v>
      </c>
      <c r="AQ154" s="1026">
        <f>T154*(1-AH154)*LifeTable!P154</f>
        <v>0</v>
      </c>
      <c r="AR154" s="708">
        <f>AI154*LifeTable!P154</f>
        <v>0</v>
      </c>
      <c r="AS154" s="1028">
        <f>(AQ154-AO154)*EXP(-InputData!$BT$6*(B154-InputData!$B$1))</f>
        <v>0</v>
      </c>
      <c r="AT154" s="58">
        <f>(AR154-AP154)*EXP(-InputData!$BT$6*(B154-InputData!$B$1))</f>
        <v>0</v>
      </c>
      <c r="AU154">
        <v>48</v>
      </c>
    </row>
    <row r="155" spans="1:47">
      <c r="A155" t="s">
        <v>14</v>
      </c>
      <c r="B155">
        <f t="shared" si="95"/>
        <v>146</v>
      </c>
      <c r="C155" s="80">
        <f>InputData!W155*InputData!CB155</f>
        <v>0</v>
      </c>
      <c r="D155" s="81">
        <v>0</v>
      </c>
      <c r="E155" s="13">
        <f>InputData!X155*InputData!CG155</f>
        <v>0</v>
      </c>
      <c r="F155" s="90">
        <v>0</v>
      </c>
      <c r="G155" s="81">
        <f t="shared" si="76"/>
        <v>0</v>
      </c>
      <c r="H155" s="81">
        <f t="shared" si="89"/>
        <v>0</v>
      </c>
      <c r="I155" s="81">
        <f t="shared" si="77"/>
        <v>1</v>
      </c>
      <c r="J155" s="81">
        <f t="shared" si="78"/>
        <v>1</v>
      </c>
      <c r="K155" s="82">
        <f t="shared" si="70"/>
        <v>0</v>
      </c>
      <c r="L155" s="11">
        <f t="shared" si="71"/>
        <v>0</v>
      </c>
      <c r="M155" s="81">
        <f t="shared" si="72"/>
        <v>0</v>
      </c>
      <c r="N155" s="11">
        <f t="shared" si="79"/>
        <v>0</v>
      </c>
      <c r="O155" s="11">
        <f t="shared" si="80"/>
        <v>0</v>
      </c>
      <c r="P155" s="11">
        <f t="shared" si="90"/>
        <v>0</v>
      </c>
      <c r="Q155" s="81">
        <f t="shared" si="97"/>
        <v>0</v>
      </c>
      <c r="R155" s="90">
        <f t="shared" si="98"/>
        <v>0</v>
      </c>
      <c r="S155" s="499">
        <f>(Exposure!BK156-1)*InputData!CH155+1</f>
        <v>1</v>
      </c>
      <c r="T155" s="89">
        <f t="shared" si="91"/>
        <v>0</v>
      </c>
      <c r="U155" s="10">
        <f t="shared" si="81"/>
        <v>0</v>
      </c>
      <c r="V155" s="10">
        <f t="shared" si="82"/>
        <v>0</v>
      </c>
      <c r="W155" s="91">
        <f t="shared" si="83"/>
        <v>0</v>
      </c>
      <c r="X155" s="81">
        <f t="shared" si="84"/>
        <v>0</v>
      </c>
      <c r="Y155" s="81">
        <f t="shared" si="92"/>
        <v>0</v>
      </c>
      <c r="Z155" s="81">
        <f t="shared" si="85"/>
        <v>1</v>
      </c>
      <c r="AA155" s="81">
        <f t="shared" si="86"/>
        <v>1</v>
      </c>
      <c r="AB155" s="82">
        <f t="shared" si="73"/>
        <v>0</v>
      </c>
      <c r="AC155" s="11">
        <f t="shared" si="74"/>
        <v>0</v>
      </c>
      <c r="AD155" s="81">
        <f t="shared" si="75"/>
        <v>0</v>
      </c>
      <c r="AE155" s="11">
        <f t="shared" si="87"/>
        <v>0</v>
      </c>
      <c r="AF155" s="11">
        <f t="shared" si="88"/>
        <v>0</v>
      </c>
      <c r="AG155" s="11">
        <f t="shared" si="93"/>
        <v>0</v>
      </c>
      <c r="AH155" s="81">
        <f t="shared" si="99"/>
        <v>0</v>
      </c>
      <c r="AI155" s="81">
        <f t="shared" si="100"/>
        <v>0</v>
      </c>
      <c r="AJ155" s="82">
        <f t="shared" si="96"/>
        <v>0</v>
      </c>
      <c r="AK155" s="118">
        <f t="shared" si="94"/>
        <v>0</v>
      </c>
      <c r="AL155" s="118">
        <f t="shared" si="94"/>
        <v>0</v>
      </c>
      <c r="AM155" s="120">
        <f>AK155*InputData!Y155</f>
        <v>0</v>
      </c>
      <c r="AN155" s="123">
        <f>AJ155*LifeTable!G155*InputData!Z155*EXP(-InputData!$BT$5*(B155-InputData!$B$1))</f>
        <v>0</v>
      </c>
      <c r="AO155" s="1026">
        <f>C155*(1-Q155)*LifeTable!G155</f>
        <v>0</v>
      </c>
      <c r="AP155" s="1027">
        <f>R155*LifeTable!G155</f>
        <v>0</v>
      </c>
      <c r="AQ155" s="1026">
        <f>T155*(1-AH155)*LifeTable!P155</f>
        <v>0</v>
      </c>
      <c r="AR155" s="708">
        <f>AI155*LifeTable!P155</f>
        <v>0</v>
      </c>
      <c r="AS155" s="1028">
        <f>(AQ155-AO155)*EXP(-InputData!$BT$6*(B155-InputData!$B$1))</f>
        <v>0</v>
      </c>
      <c r="AT155" s="58">
        <f>(AR155-AP155)*EXP(-InputData!$BT$6*(B155-InputData!$B$1))</f>
        <v>0</v>
      </c>
      <c r="AU155">
        <v>49</v>
      </c>
    </row>
    <row r="156" spans="1:47">
      <c r="A156" t="s">
        <v>14</v>
      </c>
      <c r="B156">
        <f t="shared" si="95"/>
        <v>147</v>
      </c>
      <c r="C156" s="80">
        <f>InputData!W156*InputData!CB156</f>
        <v>0</v>
      </c>
      <c r="D156" s="81">
        <v>0</v>
      </c>
      <c r="E156" s="13">
        <f>InputData!X156*InputData!CG156</f>
        <v>0</v>
      </c>
      <c r="F156" s="90">
        <v>0</v>
      </c>
      <c r="G156" s="81">
        <f t="shared" si="76"/>
        <v>0</v>
      </c>
      <c r="H156" s="81">
        <f t="shared" si="89"/>
        <v>0</v>
      </c>
      <c r="I156" s="81">
        <f t="shared" si="77"/>
        <v>1</v>
      </c>
      <c r="J156" s="81">
        <f t="shared" si="78"/>
        <v>1</v>
      </c>
      <c r="K156" s="82">
        <f t="shared" si="70"/>
        <v>0</v>
      </c>
      <c r="L156" s="11">
        <f t="shared" si="71"/>
        <v>0</v>
      </c>
      <c r="M156" s="81">
        <f t="shared" si="72"/>
        <v>0</v>
      </c>
      <c r="N156" s="11">
        <f t="shared" si="79"/>
        <v>0</v>
      </c>
      <c r="O156" s="11">
        <f t="shared" si="80"/>
        <v>0</v>
      </c>
      <c r="P156" s="11">
        <f t="shared" si="90"/>
        <v>0</v>
      </c>
      <c r="Q156" s="81">
        <f t="shared" si="97"/>
        <v>0</v>
      </c>
      <c r="R156" s="90">
        <f t="shared" si="98"/>
        <v>0</v>
      </c>
      <c r="S156" s="499">
        <f>(Exposure!BK157-1)*InputData!CH156+1</f>
        <v>1</v>
      </c>
      <c r="T156" s="89">
        <f t="shared" si="91"/>
        <v>0</v>
      </c>
      <c r="U156" s="10">
        <f t="shared" si="81"/>
        <v>0</v>
      </c>
      <c r="V156" s="10">
        <f t="shared" si="82"/>
        <v>0</v>
      </c>
      <c r="W156" s="91">
        <f t="shared" si="83"/>
        <v>0</v>
      </c>
      <c r="X156" s="81">
        <f t="shared" si="84"/>
        <v>0</v>
      </c>
      <c r="Y156" s="81">
        <f t="shared" si="92"/>
        <v>0</v>
      </c>
      <c r="Z156" s="81">
        <f t="shared" si="85"/>
        <v>1</v>
      </c>
      <c r="AA156" s="81">
        <f t="shared" si="86"/>
        <v>1</v>
      </c>
      <c r="AB156" s="82">
        <f t="shared" si="73"/>
        <v>0</v>
      </c>
      <c r="AC156" s="11">
        <f t="shared" si="74"/>
        <v>0</v>
      </c>
      <c r="AD156" s="81">
        <f t="shared" si="75"/>
        <v>0</v>
      </c>
      <c r="AE156" s="11">
        <f t="shared" si="87"/>
        <v>0</v>
      </c>
      <c r="AF156" s="11">
        <f t="shared" si="88"/>
        <v>0</v>
      </c>
      <c r="AG156" s="11">
        <f t="shared" si="93"/>
        <v>0</v>
      </c>
      <c r="AH156" s="81">
        <f t="shared" si="99"/>
        <v>0</v>
      </c>
      <c r="AI156" s="81">
        <f t="shared" si="100"/>
        <v>0</v>
      </c>
      <c r="AJ156" s="82">
        <f t="shared" si="96"/>
        <v>0</v>
      </c>
      <c r="AK156" s="118">
        <f t="shared" si="94"/>
        <v>0</v>
      </c>
      <c r="AL156" s="118">
        <f t="shared" si="94"/>
        <v>0</v>
      </c>
      <c r="AM156" s="120">
        <f>AK156*InputData!Y156</f>
        <v>0</v>
      </c>
      <c r="AN156" s="123">
        <f>AJ156*LifeTable!G156*InputData!Z156*EXP(-InputData!$BT$5*(B156-InputData!$B$1))</f>
        <v>0</v>
      </c>
      <c r="AO156" s="1026">
        <f>C156*(1-Q156)*LifeTable!G156</f>
        <v>0</v>
      </c>
      <c r="AP156" s="1027">
        <f>R156*LifeTable!G156</f>
        <v>0</v>
      </c>
      <c r="AQ156" s="1026">
        <f>T156*(1-AH156)*LifeTable!P156</f>
        <v>0</v>
      </c>
      <c r="AR156" s="708">
        <f>AI156*LifeTable!P156</f>
        <v>0</v>
      </c>
      <c r="AS156" s="1028">
        <f>(AQ156-AO156)*EXP(-InputData!$BT$6*(B156-InputData!$B$1))</f>
        <v>0</v>
      </c>
      <c r="AT156" s="58">
        <f>(AR156-AP156)*EXP(-InputData!$BT$6*(B156-InputData!$B$1))</f>
        <v>0</v>
      </c>
      <c r="AU156">
        <v>50</v>
      </c>
    </row>
    <row r="157" spans="1:47">
      <c r="A157" t="s">
        <v>14</v>
      </c>
      <c r="B157">
        <f t="shared" si="95"/>
        <v>148</v>
      </c>
      <c r="C157" s="80">
        <f>InputData!W157*InputData!CB157</f>
        <v>0</v>
      </c>
      <c r="D157" s="81">
        <v>0</v>
      </c>
      <c r="E157" s="13">
        <f>InputData!X157*InputData!CG157</f>
        <v>0</v>
      </c>
      <c r="F157" s="90">
        <v>0</v>
      </c>
      <c r="G157" s="81">
        <f t="shared" si="76"/>
        <v>0</v>
      </c>
      <c r="H157" s="81">
        <f t="shared" si="89"/>
        <v>0</v>
      </c>
      <c r="I157" s="81">
        <f t="shared" si="77"/>
        <v>1</v>
      </c>
      <c r="J157" s="81">
        <f t="shared" si="78"/>
        <v>1</v>
      </c>
      <c r="K157" s="82">
        <f t="shared" si="70"/>
        <v>0</v>
      </c>
      <c r="L157" s="11">
        <f t="shared" si="71"/>
        <v>0</v>
      </c>
      <c r="M157" s="81">
        <f t="shared" si="72"/>
        <v>0</v>
      </c>
      <c r="N157" s="11">
        <f t="shared" si="79"/>
        <v>0</v>
      </c>
      <c r="O157" s="11">
        <f t="shared" si="80"/>
        <v>0</v>
      </c>
      <c r="P157" s="11">
        <f t="shared" si="90"/>
        <v>0</v>
      </c>
      <c r="Q157" s="81">
        <f t="shared" si="97"/>
        <v>0</v>
      </c>
      <c r="R157" s="90">
        <f t="shared" si="98"/>
        <v>0</v>
      </c>
      <c r="S157" s="499">
        <f>(Exposure!BK158-1)*InputData!CH157+1</f>
        <v>1</v>
      </c>
      <c r="T157" s="89">
        <f t="shared" si="91"/>
        <v>0</v>
      </c>
      <c r="U157" s="10">
        <f t="shared" si="81"/>
        <v>0</v>
      </c>
      <c r="V157" s="10">
        <f t="shared" si="82"/>
        <v>0</v>
      </c>
      <c r="W157" s="91">
        <f t="shared" si="83"/>
        <v>0</v>
      </c>
      <c r="X157" s="81">
        <f t="shared" si="84"/>
        <v>0</v>
      </c>
      <c r="Y157" s="81">
        <f t="shared" si="92"/>
        <v>0</v>
      </c>
      <c r="Z157" s="81">
        <f t="shared" si="85"/>
        <v>1</v>
      </c>
      <c r="AA157" s="81">
        <f t="shared" si="86"/>
        <v>1</v>
      </c>
      <c r="AB157" s="82">
        <f t="shared" si="73"/>
        <v>0</v>
      </c>
      <c r="AC157" s="11">
        <f t="shared" si="74"/>
        <v>0</v>
      </c>
      <c r="AD157" s="81">
        <f t="shared" si="75"/>
        <v>0</v>
      </c>
      <c r="AE157" s="11">
        <f t="shared" si="87"/>
        <v>0</v>
      </c>
      <c r="AF157" s="11">
        <f t="shared" si="88"/>
        <v>0</v>
      </c>
      <c r="AG157" s="11">
        <f t="shared" si="93"/>
        <v>0</v>
      </c>
      <c r="AH157" s="81">
        <f t="shared" si="99"/>
        <v>0</v>
      </c>
      <c r="AI157" s="81">
        <f t="shared" si="100"/>
        <v>0</v>
      </c>
      <c r="AJ157" s="82">
        <f t="shared" si="96"/>
        <v>0</v>
      </c>
      <c r="AK157" s="118">
        <f t="shared" si="94"/>
        <v>0</v>
      </c>
      <c r="AL157" s="118">
        <f t="shared" si="94"/>
        <v>0</v>
      </c>
      <c r="AM157" s="120">
        <f>AK157*InputData!Y157</f>
        <v>0</v>
      </c>
      <c r="AN157" s="123">
        <f>AJ157*LifeTable!G157*InputData!Z157*EXP(-InputData!$BT$5*(B157-InputData!$B$1))</f>
        <v>0</v>
      </c>
      <c r="AO157" s="1026">
        <f>C157*(1-Q157)*LifeTable!G157</f>
        <v>0</v>
      </c>
      <c r="AP157" s="1027">
        <f>R157*LifeTable!G157</f>
        <v>0</v>
      </c>
      <c r="AQ157" s="1026">
        <f>T157*(1-AH157)*LifeTable!P157</f>
        <v>0</v>
      </c>
      <c r="AR157" s="708">
        <f>AI157*LifeTable!P157</f>
        <v>0</v>
      </c>
      <c r="AS157" s="1028">
        <f>(AQ157-AO157)*EXP(-InputData!$BT$6*(B157-InputData!$B$1))</f>
        <v>0</v>
      </c>
      <c r="AT157" s="58">
        <f>(AR157-AP157)*EXP(-InputData!$BT$6*(B157-InputData!$B$1))</f>
        <v>0</v>
      </c>
      <c r="AU157">
        <v>51</v>
      </c>
    </row>
    <row r="158" spans="1:47">
      <c r="A158" t="s">
        <v>14</v>
      </c>
      <c r="B158">
        <f t="shared" si="95"/>
        <v>149</v>
      </c>
      <c r="C158" s="80">
        <f>InputData!W158*InputData!CB158</f>
        <v>0</v>
      </c>
      <c r="D158" s="81">
        <v>0</v>
      </c>
      <c r="E158" s="13">
        <f>InputData!X158*InputData!CG158</f>
        <v>0</v>
      </c>
      <c r="F158" s="90">
        <v>0</v>
      </c>
      <c r="G158" s="81">
        <f t="shared" si="76"/>
        <v>0</v>
      </c>
      <c r="H158" s="81">
        <f t="shared" si="89"/>
        <v>0</v>
      </c>
      <c r="I158" s="81">
        <f t="shared" si="77"/>
        <v>1</v>
      </c>
      <c r="J158" s="81">
        <f t="shared" si="78"/>
        <v>1</v>
      </c>
      <c r="K158" s="82">
        <f t="shared" si="70"/>
        <v>0</v>
      </c>
      <c r="L158" s="11">
        <f t="shared" si="71"/>
        <v>0</v>
      </c>
      <c r="M158" s="81">
        <f t="shared" si="72"/>
        <v>0</v>
      </c>
      <c r="N158" s="11">
        <f t="shared" si="79"/>
        <v>0</v>
      </c>
      <c r="O158" s="11">
        <f t="shared" si="80"/>
        <v>0</v>
      </c>
      <c r="P158" s="11">
        <f t="shared" si="90"/>
        <v>0</v>
      </c>
      <c r="Q158" s="81">
        <f t="shared" si="97"/>
        <v>0</v>
      </c>
      <c r="R158" s="90">
        <f t="shared" si="98"/>
        <v>0</v>
      </c>
      <c r="S158" s="499">
        <f>(Exposure!BK159-1)*InputData!CH158+1</f>
        <v>1</v>
      </c>
      <c r="T158" s="89">
        <f t="shared" si="91"/>
        <v>0</v>
      </c>
      <c r="U158" s="10">
        <f t="shared" si="81"/>
        <v>0</v>
      </c>
      <c r="V158" s="10">
        <f t="shared" si="82"/>
        <v>0</v>
      </c>
      <c r="W158" s="91">
        <f t="shared" si="83"/>
        <v>0</v>
      </c>
      <c r="X158" s="81">
        <f t="shared" si="84"/>
        <v>0</v>
      </c>
      <c r="Y158" s="81">
        <f t="shared" si="92"/>
        <v>0</v>
      </c>
      <c r="Z158" s="81">
        <f t="shared" si="85"/>
        <v>1</v>
      </c>
      <c r="AA158" s="81">
        <f t="shared" si="86"/>
        <v>1</v>
      </c>
      <c r="AB158" s="82">
        <f t="shared" si="73"/>
        <v>0</v>
      </c>
      <c r="AC158" s="11">
        <f t="shared" si="74"/>
        <v>0</v>
      </c>
      <c r="AD158" s="81">
        <f t="shared" si="75"/>
        <v>0</v>
      </c>
      <c r="AE158" s="11">
        <f t="shared" si="87"/>
        <v>0</v>
      </c>
      <c r="AF158" s="11">
        <f t="shared" si="88"/>
        <v>0</v>
      </c>
      <c r="AG158" s="11">
        <f t="shared" si="93"/>
        <v>0</v>
      </c>
      <c r="AH158" s="81">
        <f t="shared" si="99"/>
        <v>0</v>
      </c>
      <c r="AI158" s="81">
        <f t="shared" si="100"/>
        <v>0</v>
      </c>
      <c r="AJ158" s="82">
        <f t="shared" si="96"/>
        <v>0</v>
      </c>
      <c r="AK158" s="118">
        <f t="shared" si="94"/>
        <v>0</v>
      </c>
      <c r="AL158" s="118">
        <f t="shared" si="94"/>
        <v>0</v>
      </c>
      <c r="AM158" s="120">
        <f>AK158*InputData!Y158</f>
        <v>0</v>
      </c>
      <c r="AN158" s="123">
        <f>AJ158*LifeTable!G158*InputData!Z158*EXP(-InputData!$BT$5*(B158-InputData!$B$1))</f>
        <v>0</v>
      </c>
      <c r="AO158" s="1026">
        <f>C158*(1-Q158)*LifeTable!G158</f>
        <v>0</v>
      </c>
      <c r="AP158" s="1027">
        <f>R158*LifeTable!G158</f>
        <v>0</v>
      </c>
      <c r="AQ158" s="1026">
        <f>T158*(1-AH158)*LifeTable!P158</f>
        <v>0</v>
      </c>
      <c r="AR158" s="708">
        <f>AI158*LifeTable!P158</f>
        <v>0</v>
      </c>
      <c r="AS158" s="1028">
        <f>(AQ158-AO158)*EXP(-InputData!$BT$6*(B158-InputData!$B$1))</f>
        <v>0</v>
      </c>
      <c r="AT158" s="58">
        <f>(AR158-AP158)*EXP(-InputData!$BT$6*(B158-InputData!$B$1))</f>
        <v>0</v>
      </c>
      <c r="AU158">
        <v>52</v>
      </c>
    </row>
    <row r="159" spans="1:47">
      <c r="A159" t="s">
        <v>14</v>
      </c>
      <c r="B159">
        <f t="shared" si="95"/>
        <v>150</v>
      </c>
      <c r="C159" s="80">
        <f>InputData!W159*InputData!CB159</f>
        <v>0</v>
      </c>
      <c r="D159" s="81">
        <v>0</v>
      </c>
      <c r="E159" s="13">
        <f>InputData!X159*InputData!CG159</f>
        <v>0</v>
      </c>
      <c r="F159" s="90">
        <v>0</v>
      </c>
      <c r="G159" s="81">
        <f t="shared" si="76"/>
        <v>0</v>
      </c>
      <c r="H159" s="81">
        <f t="shared" si="89"/>
        <v>0</v>
      </c>
      <c r="I159" s="81">
        <f t="shared" si="77"/>
        <v>1</v>
      </c>
      <c r="J159" s="81">
        <f t="shared" si="78"/>
        <v>1</v>
      </c>
      <c r="K159" s="82">
        <f t="shared" si="70"/>
        <v>0</v>
      </c>
      <c r="L159" s="11">
        <f t="shared" si="71"/>
        <v>0</v>
      </c>
      <c r="M159" s="81">
        <f t="shared" si="72"/>
        <v>0</v>
      </c>
      <c r="N159" s="11">
        <f t="shared" si="79"/>
        <v>0</v>
      </c>
      <c r="O159" s="11">
        <f t="shared" si="80"/>
        <v>0</v>
      </c>
      <c r="P159" s="11">
        <f t="shared" si="90"/>
        <v>0</v>
      </c>
      <c r="Q159" s="81">
        <f t="shared" si="97"/>
        <v>0</v>
      </c>
      <c r="R159" s="90">
        <f t="shared" si="98"/>
        <v>0</v>
      </c>
      <c r="S159" s="499">
        <f>(Exposure!BK160-1)*InputData!CH159+1</f>
        <v>1</v>
      </c>
      <c r="T159" s="89">
        <f t="shared" si="91"/>
        <v>0</v>
      </c>
      <c r="U159" s="10">
        <f t="shared" si="81"/>
        <v>0</v>
      </c>
      <c r="V159" s="10">
        <f t="shared" si="82"/>
        <v>0</v>
      </c>
      <c r="W159" s="91">
        <f t="shared" si="83"/>
        <v>0</v>
      </c>
      <c r="X159" s="81">
        <f t="shared" si="84"/>
        <v>0</v>
      </c>
      <c r="Y159" s="81">
        <f t="shared" si="92"/>
        <v>0</v>
      </c>
      <c r="Z159" s="81">
        <f t="shared" si="85"/>
        <v>1</v>
      </c>
      <c r="AA159" s="81">
        <f t="shared" si="86"/>
        <v>1</v>
      </c>
      <c r="AB159" s="82">
        <f t="shared" si="73"/>
        <v>0</v>
      </c>
      <c r="AC159" s="11">
        <f t="shared" si="74"/>
        <v>0</v>
      </c>
      <c r="AD159" s="81">
        <f t="shared" si="75"/>
        <v>0</v>
      </c>
      <c r="AE159" s="11">
        <f t="shared" si="87"/>
        <v>0</v>
      </c>
      <c r="AF159" s="11">
        <f t="shared" si="88"/>
        <v>0</v>
      </c>
      <c r="AG159" s="11">
        <f t="shared" si="93"/>
        <v>0</v>
      </c>
      <c r="AH159" s="81">
        <f t="shared" si="99"/>
        <v>0</v>
      </c>
      <c r="AI159" s="81">
        <f t="shared" si="100"/>
        <v>0</v>
      </c>
      <c r="AJ159" s="82">
        <f t="shared" si="96"/>
        <v>0</v>
      </c>
      <c r="AK159" s="118">
        <f t="shared" si="94"/>
        <v>0</v>
      </c>
      <c r="AL159" s="118">
        <f t="shared" si="94"/>
        <v>0</v>
      </c>
      <c r="AM159" s="120">
        <f>AK159*InputData!Y159</f>
        <v>0</v>
      </c>
      <c r="AN159" s="123">
        <f>AJ159*LifeTable!G159*InputData!Z159*EXP(-InputData!$BT$5*(B159-InputData!$B$1))</f>
        <v>0</v>
      </c>
      <c r="AO159" s="1026">
        <f>C159*(1-Q159)*LifeTable!G159</f>
        <v>0</v>
      </c>
      <c r="AP159" s="1027">
        <f>R159*LifeTable!G159</f>
        <v>0</v>
      </c>
      <c r="AQ159" s="1026">
        <f>T159*(1-AH159)*LifeTable!P159</f>
        <v>0</v>
      </c>
      <c r="AR159" s="708">
        <f>AI159*LifeTable!P159</f>
        <v>0</v>
      </c>
      <c r="AS159" s="1028">
        <f>(AQ159-AO159)*EXP(-InputData!$BT$6*(B159-InputData!$B$1))</f>
        <v>0</v>
      </c>
      <c r="AT159" s="58">
        <f>(AR159-AP159)*EXP(-InputData!$BT$6*(B159-InputData!$B$1))</f>
        <v>0</v>
      </c>
      <c r="AU159">
        <v>53</v>
      </c>
    </row>
    <row r="160" spans="1:47">
      <c r="A160" t="s">
        <v>14</v>
      </c>
      <c r="B160">
        <f t="shared" si="95"/>
        <v>151</v>
      </c>
      <c r="C160" s="80">
        <f>InputData!W160*InputData!CB160</f>
        <v>0</v>
      </c>
      <c r="D160" s="81">
        <v>0</v>
      </c>
      <c r="E160" s="13">
        <f>InputData!X160*InputData!CG160</f>
        <v>0</v>
      </c>
      <c r="F160" s="90">
        <v>0</v>
      </c>
      <c r="G160" s="81">
        <f t="shared" si="76"/>
        <v>0</v>
      </c>
      <c r="H160" s="81">
        <f t="shared" si="89"/>
        <v>0</v>
      </c>
      <c r="I160" s="81">
        <f t="shared" si="77"/>
        <v>1</v>
      </c>
      <c r="J160" s="81">
        <f t="shared" si="78"/>
        <v>1</v>
      </c>
      <c r="K160" s="82">
        <f t="shared" si="70"/>
        <v>0</v>
      </c>
      <c r="L160" s="11">
        <f t="shared" si="71"/>
        <v>0</v>
      </c>
      <c r="M160" s="81">
        <f t="shared" si="72"/>
        <v>0</v>
      </c>
      <c r="N160" s="11">
        <f t="shared" si="79"/>
        <v>0</v>
      </c>
      <c r="O160" s="11">
        <f t="shared" si="80"/>
        <v>0</v>
      </c>
      <c r="P160" s="11">
        <f t="shared" si="90"/>
        <v>0</v>
      </c>
      <c r="Q160" s="81">
        <f t="shared" si="97"/>
        <v>0</v>
      </c>
      <c r="R160" s="90">
        <f t="shared" si="98"/>
        <v>0</v>
      </c>
      <c r="S160" s="499">
        <f>(Exposure!BK161-1)*InputData!CH160+1</f>
        <v>1</v>
      </c>
      <c r="T160" s="89">
        <f t="shared" si="91"/>
        <v>0</v>
      </c>
      <c r="U160" s="10">
        <f t="shared" si="81"/>
        <v>0</v>
      </c>
      <c r="V160" s="10">
        <f t="shared" si="82"/>
        <v>0</v>
      </c>
      <c r="W160" s="91">
        <f t="shared" si="83"/>
        <v>0</v>
      </c>
      <c r="X160" s="81">
        <f t="shared" si="84"/>
        <v>0</v>
      </c>
      <c r="Y160" s="81">
        <f t="shared" si="92"/>
        <v>0</v>
      </c>
      <c r="Z160" s="81">
        <f t="shared" si="85"/>
        <v>1</v>
      </c>
      <c r="AA160" s="81">
        <f t="shared" si="86"/>
        <v>1</v>
      </c>
      <c r="AB160" s="82">
        <f t="shared" si="73"/>
        <v>0</v>
      </c>
      <c r="AC160" s="11">
        <f t="shared" si="74"/>
        <v>0</v>
      </c>
      <c r="AD160" s="81">
        <f t="shared" si="75"/>
        <v>0</v>
      </c>
      <c r="AE160" s="11">
        <f t="shared" si="87"/>
        <v>0</v>
      </c>
      <c r="AF160" s="11">
        <f t="shared" si="88"/>
        <v>0</v>
      </c>
      <c r="AG160" s="11">
        <f t="shared" si="93"/>
        <v>0</v>
      </c>
      <c r="AH160" s="81">
        <f t="shared" si="99"/>
        <v>0</v>
      </c>
      <c r="AI160" s="81">
        <f t="shared" si="100"/>
        <v>0</v>
      </c>
      <c r="AJ160" s="82">
        <f t="shared" si="96"/>
        <v>0</v>
      </c>
      <c r="AK160" s="118">
        <f t="shared" si="94"/>
        <v>0</v>
      </c>
      <c r="AL160" s="118">
        <f t="shared" si="94"/>
        <v>0</v>
      </c>
      <c r="AM160" s="120">
        <f>AK160*InputData!Y160</f>
        <v>0</v>
      </c>
      <c r="AN160" s="123">
        <f>AJ160*LifeTable!G160*InputData!Z160*EXP(-InputData!$BT$5*(B160-InputData!$B$1))</f>
        <v>0</v>
      </c>
      <c r="AO160" s="1026">
        <f>C160*(1-Q160)*LifeTable!G160</f>
        <v>0</v>
      </c>
      <c r="AP160" s="1027">
        <f>R160*LifeTable!G160</f>
        <v>0</v>
      </c>
      <c r="AQ160" s="1026">
        <f>T160*(1-AH160)*LifeTable!P160</f>
        <v>0</v>
      </c>
      <c r="AR160" s="708">
        <f>AI160*LifeTable!P160</f>
        <v>0</v>
      </c>
      <c r="AS160" s="1028">
        <f>(AQ160-AO160)*EXP(-InputData!$BT$6*(B160-InputData!$B$1))</f>
        <v>0</v>
      </c>
      <c r="AT160" s="58">
        <f>(AR160-AP160)*EXP(-InputData!$BT$6*(B160-InputData!$B$1))</f>
        <v>0</v>
      </c>
      <c r="AU160">
        <v>54</v>
      </c>
    </row>
    <row r="161" spans="1:47">
      <c r="A161" t="s">
        <v>14</v>
      </c>
      <c r="B161">
        <f t="shared" si="95"/>
        <v>152</v>
      </c>
      <c r="C161" s="80">
        <f>InputData!W161*InputData!CB161</f>
        <v>0</v>
      </c>
      <c r="D161" s="81">
        <v>0</v>
      </c>
      <c r="E161" s="13">
        <f>InputData!X161*InputData!CG161</f>
        <v>0</v>
      </c>
      <c r="F161" s="90">
        <v>0</v>
      </c>
      <c r="G161" s="81">
        <f t="shared" si="76"/>
        <v>0</v>
      </c>
      <c r="H161" s="81">
        <f t="shared" si="89"/>
        <v>0</v>
      </c>
      <c r="I161" s="81">
        <f t="shared" si="77"/>
        <v>1</v>
      </c>
      <c r="J161" s="81">
        <f t="shared" si="78"/>
        <v>1</v>
      </c>
      <c r="K161" s="82">
        <f t="shared" si="70"/>
        <v>0</v>
      </c>
      <c r="L161" s="11">
        <f t="shared" si="71"/>
        <v>0</v>
      </c>
      <c r="M161" s="81">
        <f t="shared" si="72"/>
        <v>0</v>
      </c>
      <c r="N161" s="11">
        <f t="shared" si="79"/>
        <v>0</v>
      </c>
      <c r="O161" s="11">
        <f t="shared" si="80"/>
        <v>0</v>
      </c>
      <c r="P161" s="11">
        <f t="shared" si="90"/>
        <v>0</v>
      </c>
      <c r="Q161" s="81">
        <f t="shared" si="97"/>
        <v>0</v>
      </c>
      <c r="R161" s="90">
        <f t="shared" si="98"/>
        <v>0</v>
      </c>
      <c r="S161" s="499">
        <f>(Exposure!BK162-1)*InputData!CH161+1</f>
        <v>1</v>
      </c>
      <c r="T161" s="89">
        <f t="shared" si="91"/>
        <v>0</v>
      </c>
      <c r="U161" s="10">
        <f t="shared" si="81"/>
        <v>0</v>
      </c>
      <c r="V161" s="10">
        <f t="shared" si="82"/>
        <v>0</v>
      </c>
      <c r="W161" s="91">
        <f t="shared" si="83"/>
        <v>0</v>
      </c>
      <c r="X161" s="81">
        <f t="shared" si="84"/>
        <v>0</v>
      </c>
      <c r="Y161" s="81">
        <f t="shared" si="92"/>
        <v>0</v>
      </c>
      <c r="Z161" s="81">
        <f t="shared" si="85"/>
        <v>1</v>
      </c>
      <c r="AA161" s="81">
        <f t="shared" si="86"/>
        <v>1</v>
      </c>
      <c r="AB161" s="82">
        <f t="shared" si="73"/>
        <v>0</v>
      </c>
      <c r="AC161" s="11">
        <f t="shared" si="74"/>
        <v>0</v>
      </c>
      <c r="AD161" s="81">
        <f t="shared" si="75"/>
        <v>0</v>
      </c>
      <c r="AE161" s="11">
        <f t="shared" si="87"/>
        <v>0</v>
      </c>
      <c r="AF161" s="11">
        <f t="shared" si="88"/>
        <v>0</v>
      </c>
      <c r="AG161" s="11">
        <f t="shared" si="93"/>
        <v>0</v>
      </c>
      <c r="AH161" s="81">
        <f t="shared" si="99"/>
        <v>0</v>
      </c>
      <c r="AI161" s="81">
        <f t="shared" si="100"/>
        <v>0</v>
      </c>
      <c r="AJ161" s="82">
        <f t="shared" si="96"/>
        <v>0</v>
      </c>
      <c r="AK161" s="118">
        <f t="shared" si="94"/>
        <v>0</v>
      </c>
      <c r="AL161" s="118">
        <f t="shared" si="94"/>
        <v>0</v>
      </c>
      <c r="AM161" s="120">
        <f>AK161*InputData!Y161</f>
        <v>0</v>
      </c>
      <c r="AN161" s="123">
        <f>AJ161*LifeTable!G161*InputData!Z161*EXP(-InputData!$BT$5*(B161-InputData!$B$1))</f>
        <v>0</v>
      </c>
      <c r="AO161" s="1026">
        <f>C161*(1-Q161)*LifeTable!G161</f>
        <v>0</v>
      </c>
      <c r="AP161" s="1027">
        <f>R161*LifeTable!G161</f>
        <v>0</v>
      </c>
      <c r="AQ161" s="1026">
        <f>T161*(1-AH161)*LifeTable!P161</f>
        <v>0</v>
      </c>
      <c r="AR161" s="708">
        <f>AI161*LifeTable!P161</f>
        <v>0</v>
      </c>
      <c r="AS161" s="1028">
        <f>(AQ161-AO161)*EXP(-InputData!$BT$6*(B161-InputData!$B$1))</f>
        <v>0</v>
      </c>
      <c r="AT161" s="58">
        <f>(AR161-AP161)*EXP(-InputData!$BT$6*(B161-InputData!$B$1))</f>
        <v>0</v>
      </c>
      <c r="AU161">
        <v>55</v>
      </c>
    </row>
    <row r="162" spans="1:47">
      <c r="A162" t="s">
        <v>14</v>
      </c>
      <c r="B162">
        <f t="shared" si="95"/>
        <v>153</v>
      </c>
      <c r="C162" s="80">
        <f>InputData!W162*InputData!CB162</f>
        <v>0</v>
      </c>
      <c r="D162" s="81">
        <v>0</v>
      </c>
      <c r="E162" s="13">
        <f>InputData!X162*InputData!CG162</f>
        <v>0</v>
      </c>
      <c r="F162" s="90">
        <v>0</v>
      </c>
      <c r="G162" s="81">
        <f t="shared" si="76"/>
        <v>0</v>
      </c>
      <c r="H162" s="81">
        <f t="shared" si="89"/>
        <v>0</v>
      </c>
      <c r="I162" s="81">
        <f t="shared" si="77"/>
        <v>1</v>
      </c>
      <c r="J162" s="81">
        <f t="shared" si="78"/>
        <v>1</v>
      </c>
      <c r="K162" s="82">
        <f t="shared" si="70"/>
        <v>0</v>
      </c>
      <c r="L162" s="11">
        <f t="shared" si="71"/>
        <v>0</v>
      </c>
      <c r="M162" s="81">
        <f t="shared" si="72"/>
        <v>0</v>
      </c>
      <c r="N162" s="11">
        <f t="shared" si="79"/>
        <v>0</v>
      </c>
      <c r="O162" s="11">
        <f t="shared" si="80"/>
        <v>0</v>
      </c>
      <c r="P162" s="11">
        <f t="shared" si="90"/>
        <v>0</v>
      </c>
      <c r="Q162" s="81">
        <f t="shared" si="97"/>
        <v>0</v>
      </c>
      <c r="R162" s="90">
        <f t="shared" si="98"/>
        <v>0</v>
      </c>
      <c r="S162" s="499">
        <f>(Exposure!BK163-1)*InputData!CH162+1</f>
        <v>1</v>
      </c>
      <c r="T162" s="89">
        <f t="shared" si="91"/>
        <v>0</v>
      </c>
      <c r="U162" s="10">
        <f t="shared" si="81"/>
        <v>0</v>
      </c>
      <c r="V162" s="10">
        <f t="shared" si="82"/>
        <v>0</v>
      </c>
      <c r="W162" s="91">
        <f t="shared" si="83"/>
        <v>0</v>
      </c>
      <c r="X162" s="81">
        <f t="shared" si="84"/>
        <v>0</v>
      </c>
      <c r="Y162" s="81">
        <f t="shared" si="92"/>
        <v>0</v>
      </c>
      <c r="Z162" s="81">
        <f t="shared" si="85"/>
        <v>1</v>
      </c>
      <c r="AA162" s="81">
        <f t="shared" si="86"/>
        <v>1</v>
      </c>
      <c r="AB162" s="82">
        <f t="shared" si="73"/>
        <v>0</v>
      </c>
      <c r="AC162" s="11">
        <f t="shared" si="74"/>
        <v>0</v>
      </c>
      <c r="AD162" s="81">
        <f t="shared" si="75"/>
        <v>0</v>
      </c>
      <c r="AE162" s="11">
        <f t="shared" si="87"/>
        <v>0</v>
      </c>
      <c r="AF162" s="11">
        <f t="shared" si="88"/>
        <v>0</v>
      </c>
      <c r="AG162" s="11">
        <f t="shared" si="93"/>
        <v>0</v>
      </c>
      <c r="AH162" s="81">
        <f t="shared" si="99"/>
        <v>0</v>
      </c>
      <c r="AI162" s="81">
        <f t="shared" si="100"/>
        <v>0</v>
      </c>
      <c r="AJ162" s="82">
        <f t="shared" si="96"/>
        <v>0</v>
      </c>
      <c r="AK162" s="118">
        <f t="shared" si="94"/>
        <v>0</v>
      </c>
      <c r="AL162" s="118">
        <f t="shared" si="94"/>
        <v>0</v>
      </c>
      <c r="AM162" s="120">
        <f>AK162*InputData!Y162</f>
        <v>0</v>
      </c>
      <c r="AN162" s="123">
        <f>AJ162*LifeTable!G162*InputData!Z162*EXP(-InputData!$BT$5*(B162-InputData!$B$1))</f>
        <v>0</v>
      </c>
      <c r="AO162" s="1026">
        <f>C162*(1-Q162)*LifeTable!G162</f>
        <v>0</v>
      </c>
      <c r="AP162" s="1027">
        <f>R162*LifeTable!G162</f>
        <v>0</v>
      </c>
      <c r="AQ162" s="1026">
        <f>T162*(1-AH162)*LifeTable!P162</f>
        <v>0</v>
      </c>
      <c r="AR162" s="708">
        <f>AI162*LifeTable!P162</f>
        <v>0</v>
      </c>
      <c r="AS162" s="1028">
        <f>(AQ162-AO162)*EXP(-InputData!$BT$6*(B162-InputData!$B$1))</f>
        <v>0</v>
      </c>
      <c r="AT162" s="58">
        <f>(AR162-AP162)*EXP(-InputData!$BT$6*(B162-InputData!$B$1))</f>
        <v>0</v>
      </c>
      <c r="AU162">
        <v>56</v>
      </c>
    </row>
    <row r="163" spans="1:47">
      <c r="A163" t="s">
        <v>14</v>
      </c>
      <c r="B163">
        <f t="shared" si="95"/>
        <v>154</v>
      </c>
      <c r="C163" s="80">
        <f>InputData!W163*InputData!CB163</f>
        <v>0</v>
      </c>
      <c r="D163" s="81">
        <v>0</v>
      </c>
      <c r="E163" s="13">
        <f>InputData!X163*InputData!CG163</f>
        <v>0</v>
      </c>
      <c r="F163" s="90">
        <v>0</v>
      </c>
      <c r="G163" s="81">
        <f t="shared" si="76"/>
        <v>0</v>
      </c>
      <c r="H163" s="81">
        <f t="shared" si="89"/>
        <v>0</v>
      </c>
      <c r="I163" s="81">
        <f t="shared" si="77"/>
        <v>1</v>
      </c>
      <c r="J163" s="81">
        <f t="shared" si="78"/>
        <v>1</v>
      </c>
      <c r="K163" s="82">
        <f t="shared" si="70"/>
        <v>0</v>
      </c>
      <c r="L163" s="11">
        <f t="shared" si="71"/>
        <v>0</v>
      </c>
      <c r="M163" s="81">
        <f t="shared" si="72"/>
        <v>0</v>
      </c>
      <c r="N163" s="11">
        <f t="shared" si="79"/>
        <v>0</v>
      </c>
      <c r="O163" s="11">
        <f t="shared" si="80"/>
        <v>0</v>
      </c>
      <c r="P163" s="11">
        <f t="shared" si="90"/>
        <v>0</v>
      </c>
      <c r="Q163" s="81">
        <f t="shared" si="97"/>
        <v>0</v>
      </c>
      <c r="R163" s="90">
        <f t="shared" si="98"/>
        <v>0</v>
      </c>
      <c r="S163" s="499">
        <f>(Exposure!BK164-1)*InputData!CH163+1</f>
        <v>1</v>
      </c>
      <c r="T163" s="89">
        <f t="shared" si="91"/>
        <v>0</v>
      </c>
      <c r="U163" s="10">
        <f t="shared" si="81"/>
        <v>0</v>
      </c>
      <c r="V163" s="10">
        <f t="shared" si="82"/>
        <v>0</v>
      </c>
      <c r="W163" s="91">
        <f t="shared" si="83"/>
        <v>0</v>
      </c>
      <c r="X163" s="81">
        <f t="shared" si="84"/>
        <v>0</v>
      </c>
      <c r="Y163" s="81">
        <f t="shared" si="92"/>
        <v>0</v>
      </c>
      <c r="Z163" s="81">
        <f t="shared" si="85"/>
        <v>1</v>
      </c>
      <c r="AA163" s="81">
        <f t="shared" si="86"/>
        <v>1</v>
      </c>
      <c r="AB163" s="82">
        <f t="shared" si="73"/>
        <v>0</v>
      </c>
      <c r="AC163" s="11">
        <f t="shared" si="74"/>
        <v>0</v>
      </c>
      <c r="AD163" s="81">
        <f t="shared" si="75"/>
        <v>0</v>
      </c>
      <c r="AE163" s="11">
        <f t="shared" si="87"/>
        <v>0</v>
      </c>
      <c r="AF163" s="11">
        <f t="shared" si="88"/>
        <v>0</v>
      </c>
      <c r="AG163" s="11">
        <f t="shared" si="93"/>
        <v>0</v>
      </c>
      <c r="AH163" s="81">
        <f t="shared" si="99"/>
        <v>0</v>
      </c>
      <c r="AI163" s="81">
        <f t="shared" si="100"/>
        <v>0</v>
      </c>
      <c r="AJ163" s="82">
        <f t="shared" si="96"/>
        <v>0</v>
      </c>
      <c r="AK163" s="118">
        <f t="shared" si="94"/>
        <v>0</v>
      </c>
      <c r="AL163" s="118">
        <f t="shared" si="94"/>
        <v>0</v>
      </c>
      <c r="AM163" s="120">
        <f>AK163*InputData!Y163</f>
        <v>0</v>
      </c>
      <c r="AN163" s="123">
        <f>AJ163*LifeTable!G163*InputData!Z163*EXP(-InputData!$BT$5*(B163-InputData!$B$1))</f>
        <v>0</v>
      </c>
      <c r="AO163" s="1026">
        <f>C163*(1-Q163)*LifeTable!G163</f>
        <v>0</v>
      </c>
      <c r="AP163" s="1027">
        <f>R163*LifeTable!G163</f>
        <v>0</v>
      </c>
      <c r="AQ163" s="1026">
        <f>T163*(1-AH163)*LifeTable!P163</f>
        <v>0</v>
      </c>
      <c r="AR163" s="708">
        <f>AI163*LifeTable!P163</f>
        <v>0</v>
      </c>
      <c r="AS163" s="1028">
        <f>(AQ163-AO163)*EXP(-InputData!$BT$6*(B163-InputData!$B$1))</f>
        <v>0</v>
      </c>
      <c r="AT163" s="58">
        <f>(AR163-AP163)*EXP(-InputData!$BT$6*(B163-InputData!$B$1))</f>
        <v>0</v>
      </c>
      <c r="AU163">
        <v>57</v>
      </c>
    </row>
    <row r="164" spans="1:47">
      <c r="A164" t="s">
        <v>14</v>
      </c>
      <c r="B164">
        <f t="shared" si="95"/>
        <v>155</v>
      </c>
      <c r="C164" s="80">
        <f>InputData!W164*InputData!CB164</f>
        <v>0</v>
      </c>
      <c r="D164" s="81">
        <v>0</v>
      </c>
      <c r="E164" s="13">
        <f>InputData!X164*InputData!CG164</f>
        <v>0</v>
      </c>
      <c r="F164" s="90">
        <v>0</v>
      </c>
      <c r="G164" s="81">
        <f t="shared" si="76"/>
        <v>0</v>
      </c>
      <c r="H164" s="81">
        <f t="shared" si="89"/>
        <v>0</v>
      </c>
      <c r="I164" s="81">
        <f t="shared" si="77"/>
        <v>1</v>
      </c>
      <c r="J164" s="81">
        <f t="shared" si="78"/>
        <v>1</v>
      </c>
      <c r="K164" s="82">
        <f t="shared" si="70"/>
        <v>0</v>
      </c>
      <c r="L164" s="11">
        <f t="shared" si="71"/>
        <v>0</v>
      </c>
      <c r="M164" s="81">
        <f t="shared" si="72"/>
        <v>0</v>
      </c>
      <c r="N164" s="11">
        <f t="shared" si="79"/>
        <v>0</v>
      </c>
      <c r="O164" s="11">
        <f t="shared" si="80"/>
        <v>0</v>
      </c>
      <c r="P164" s="11">
        <f t="shared" si="90"/>
        <v>0</v>
      </c>
      <c r="Q164" s="81">
        <f t="shared" si="97"/>
        <v>0</v>
      </c>
      <c r="R164" s="90">
        <f t="shared" si="98"/>
        <v>0</v>
      </c>
      <c r="S164" s="499">
        <f>(Exposure!BK165-1)*InputData!CH164+1</f>
        <v>1</v>
      </c>
      <c r="T164" s="89">
        <f t="shared" si="91"/>
        <v>0</v>
      </c>
      <c r="U164" s="10">
        <f t="shared" si="81"/>
        <v>0</v>
      </c>
      <c r="V164" s="10">
        <f t="shared" si="82"/>
        <v>0</v>
      </c>
      <c r="W164" s="91">
        <f t="shared" si="83"/>
        <v>0</v>
      </c>
      <c r="X164" s="81">
        <f t="shared" si="84"/>
        <v>0</v>
      </c>
      <c r="Y164" s="81">
        <f t="shared" si="92"/>
        <v>0</v>
      </c>
      <c r="Z164" s="81">
        <f t="shared" si="85"/>
        <v>1</v>
      </c>
      <c r="AA164" s="81">
        <f t="shared" si="86"/>
        <v>1</v>
      </c>
      <c r="AB164" s="82">
        <f t="shared" si="73"/>
        <v>0</v>
      </c>
      <c r="AC164" s="11">
        <f t="shared" si="74"/>
        <v>0</v>
      </c>
      <c r="AD164" s="81">
        <f t="shared" si="75"/>
        <v>0</v>
      </c>
      <c r="AE164" s="11">
        <f t="shared" si="87"/>
        <v>0</v>
      </c>
      <c r="AF164" s="11">
        <f t="shared" si="88"/>
        <v>0</v>
      </c>
      <c r="AG164" s="11">
        <f t="shared" si="93"/>
        <v>0</v>
      </c>
      <c r="AH164" s="81">
        <f t="shared" si="99"/>
        <v>0</v>
      </c>
      <c r="AI164" s="81">
        <f t="shared" si="100"/>
        <v>0</v>
      </c>
      <c r="AJ164" s="82">
        <f t="shared" si="96"/>
        <v>0</v>
      </c>
      <c r="AK164" s="118">
        <f t="shared" si="94"/>
        <v>0</v>
      </c>
      <c r="AL164" s="118">
        <f t="shared" si="94"/>
        <v>0</v>
      </c>
      <c r="AM164" s="120">
        <f>AK164*InputData!Y164</f>
        <v>0</v>
      </c>
      <c r="AN164" s="123">
        <f>AJ164*LifeTable!G164*InputData!Z164*EXP(-InputData!$BT$5*(B164-InputData!$B$1))</f>
        <v>0</v>
      </c>
      <c r="AO164" s="1026">
        <f>C164*(1-Q164)*LifeTable!G164</f>
        <v>0</v>
      </c>
      <c r="AP164" s="1027">
        <f>R164*LifeTable!G164</f>
        <v>0</v>
      </c>
      <c r="AQ164" s="1026">
        <f>T164*(1-AH164)*LifeTable!P164</f>
        <v>0</v>
      </c>
      <c r="AR164" s="708">
        <f>AI164*LifeTable!P164</f>
        <v>0</v>
      </c>
      <c r="AS164" s="1028">
        <f>(AQ164-AO164)*EXP(-InputData!$BT$6*(B164-InputData!$B$1))</f>
        <v>0</v>
      </c>
      <c r="AT164" s="58">
        <f>(AR164-AP164)*EXP(-InputData!$BT$6*(B164-InputData!$B$1))</f>
        <v>0</v>
      </c>
      <c r="AU164">
        <v>58</v>
      </c>
    </row>
    <row r="165" spans="1:47">
      <c r="A165" t="s">
        <v>14</v>
      </c>
      <c r="B165">
        <f t="shared" si="95"/>
        <v>156</v>
      </c>
      <c r="C165" s="80">
        <f>InputData!W165*InputData!CB165</f>
        <v>0</v>
      </c>
      <c r="D165" s="81">
        <v>0</v>
      </c>
      <c r="E165" s="13">
        <f>InputData!X165*InputData!CG165</f>
        <v>0</v>
      </c>
      <c r="F165" s="90">
        <v>0</v>
      </c>
      <c r="G165" s="81">
        <f t="shared" si="76"/>
        <v>0</v>
      </c>
      <c r="H165" s="81">
        <f t="shared" si="89"/>
        <v>0</v>
      </c>
      <c r="I165" s="81">
        <f t="shared" si="77"/>
        <v>1</v>
      </c>
      <c r="J165" s="81">
        <f t="shared" si="78"/>
        <v>1</v>
      </c>
      <c r="K165" s="82">
        <f t="shared" si="70"/>
        <v>0</v>
      </c>
      <c r="L165" s="11">
        <f t="shared" si="71"/>
        <v>0</v>
      </c>
      <c r="M165" s="81">
        <f t="shared" si="72"/>
        <v>0</v>
      </c>
      <c r="N165" s="11">
        <f t="shared" si="79"/>
        <v>0</v>
      </c>
      <c r="O165" s="11">
        <f t="shared" si="80"/>
        <v>0</v>
      </c>
      <c r="P165" s="11">
        <f t="shared" si="90"/>
        <v>0</v>
      </c>
      <c r="Q165" s="81">
        <f t="shared" si="97"/>
        <v>0</v>
      </c>
      <c r="R165" s="90">
        <f t="shared" si="98"/>
        <v>0</v>
      </c>
      <c r="S165" s="499">
        <f>(Exposure!BK166-1)*InputData!CH165+1</f>
        <v>1</v>
      </c>
      <c r="T165" s="89">
        <f t="shared" si="91"/>
        <v>0</v>
      </c>
      <c r="U165" s="10">
        <f t="shared" si="81"/>
        <v>0</v>
      </c>
      <c r="V165" s="10">
        <f t="shared" si="82"/>
        <v>0</v>
      </c>
      <c r="W165" s="91">
        <f t="shared" si="83"/>
        <v>0</v>
      </c>
      <c r="X165" s="81">
        <f t="shared" si="84"/>
        <v>0</v>
      </c>
      <c r="Y165" s="81">
        <f t="shared" si="92"/>
        <v>0</v>
      </c>
      <c r="Z165" s="81">
        <f t="shared" si="85"/>
        <v>1</v>
      </c>
      <c r="AA165" s="81">
        <f t="shared" si="86"/>
        <v>1</v>
      </c>
      <c r="AB165" s="82">
        <f t="shared" si="73"/>
        <v>0</v>
      </c>
      <c r="AC165" s="11">
        <f t="shared" si="74"/>
        <v>0</v>
      </c>
      <c r="AD165" s="81">
        <f t="shared" si="75"/>
        <v>0</v>
      </c>
      <c r="AE165" s="11">
        <f t="shared" si="87"/>
        <v>0</v>
      </c>
      <c r="AF165" s="11">
        <f t="shared" si="88"/>
        <v>0</v>
      </c>
      <c r="AG165" s="11">
        <f t="shared" si="93"/>
        <v>0</v>
      </c>
      <c r="AH165" s="81">
        <f t="shared" si="99"/>
        <v>0</v>
      </c>
      <c r="AI165" s="81">
        <f t="shared" si="100"/>
        <v>0</v>
      </c>
      <c r="AJ165" s="82">
        <f t="shared" si="96"/>
        <v>0</v>
      </c>
      <c r="AK165" s="118">
        <f t="shared" si="94"/>
        <v>0</v>
      </c>
      <c r="AL165" s="118">
        <f t="shared" si="94"/>
        <v>0</v>
      </c>
      <c r="AM165" s="120">
        <f>AK165*InputData!Y165</f>
        <v>0</v>
      </c>
      <c r="AN165" s="123">
        <f>AJ165*LifeTable!G165*InputData!Z165*EXP(-InputData!$BT$5*(B165-InputData!$B$1))</f>
        <v>0</v>
      </c>
      <c r="AO165" s="1026">
        <f>C165*(1-Q165)*LifeTable!G165</f>
        <v>0</v>
      </c>
      <c r="AP165" s="1027">
        <f>R165*LifeTable!G165</f>
        <v>0</v>
      </c>
      <c r="AQ165" s="1026">
        <f>T165*(1-AH165)*LifeTable!P165</f>
        <v>0</v>
      </c>
      <c r="AR165" s="708">
        <f>AI165*LifeTable!P165</f>
        <v>0</v>
      </c>
      <c r="AS165" s="1028">
        <f>(AQ165-AO165)*EXP(-InputData!$BT$6*(B165-InputData!$B$1))</f>
        <v>0</v>
      </c>
      <c r="AT165" s="58">
        <f>(AR165-AP165)*EXP(-InputData!$BT$6*(B165-InputData!$B$1))</f>
        <v>0</v>
      </c>
      <c r="AU165">
        <v>59</v>
      </c>
    </row>
    <row r="166" spans="1:47">
      <c r="A166" t="s">
        <v>14</v>
      </c>
      <c r="B166">
        <f t="shared" si="95"/>
        <v>157</v>
      </c>
      <c r="C166" s="80">
        <f>InputData!W166*InputData!CB166</f>
        <v>0</v>
      </c>
      <c r="D166" s="81">
        <v>0</v>
      </c>
      <c r="E166" s="13">
        <f>InputData!X166*InputData!CG166</f>
        <v>0</v>
      </c>
      <c r="F166" s="90">
        <v>0</v>
      </c>
      <c r="G166" s="81">
        <f t="shared" si="76"/>
        <v>0</v>
      </c>
      <c r="H166" s="81">
        <f t="shared" si="89"/>
        <v>0</v>
      </c>
      <c r="I166" s="81">
        <f t="shared" si="77"/>
        <v>1</v>
      </c>
      <c r="J166" s="81">
        <f t="shared" si="78"/>
        <v>1</v>
      </c>
      <c r="K166" s="82">
        <f t="shared" si="70"/>
        <v>0</v>
      </c>
      <c r="L166" s="11">
        <f t="shared" si="71"/>
        <v>0</v>
      </c>
      <c r="M166" s="81">
        <f t="shared" si="72"/>
        <v>0</v>
      </c>
      <c r="N166" s="11">
        <f t="shared" si="79"/>
        <v>0</v>
      </c>
      <c r="O166" s="11">
        <f t="shared" si="80"/>
        <v>0</v>
      </c>
      <c r="P166" s="11">
        <f t="shared" si="90"/>
        <v>0</v>
      </c>
      <c r="Q166" s="81">
        <f t="shared" si="97"/>
        <v>0</v>
      </c>
      <c r="R166" s="90">
        <f t="shared" si="98"/>
        <v>0</v>
      </c>
      <c r="S166" s="499">
        <f>(Exposure!BK167-1)*InputData!CH166+1</f>
        <v>1</v>
      </c>
      <c r="T166" s="89">
        <f t="shared" si="91"/>
        <v>0</v>
      </c>
      <c r="U166" s="10">
        <f t="shared" si="81"/>
        <v>0</v>
      </c>
      <c r="V166" s="10">
        <f t="shared" si="82"/>
        <v>0</v>
      </c>
      <c r="W166" s="91">
        <f t="shared" si="83"/>
        <v>0</v>
      </c>
      <c r="X166" s="81">
        <f t="shared" si="84"/>
        <v>0</v>
      </c>
      <c r="Y166" s="81">
        <f t="shared" si="92"/>
        <v>0</v>
      </c>
      <c r="Z166" s="81">
        <f t="shared" si="85"/>
        <v>1</v>
      </c>
      <c r="AA166" s="81">
        <f t="shared" si="86"/>
        <v>1</v>
      </c>
      <c r="AB166" s="82">
        <f t="shared" si="73"/>
        <v>0</v>
      </c>
      <c r="AC166" s="11">
        <f t="shared" si="74"/>
        <v>0</v>
      </c>
      <c r="AD166" s="81">
        <f t="shared" si="75"/>
        <v>0</v>
      </c>
      <c r="AE166" s="11">
        <f t="shared" si="87"/>
        <v>0</v>
      </c>
      <c r="AF166" s="11">
        <f t="shared" si="88"/>
        <v>0</v>
      </c>
      <c r="AG166" s="11">
        <f t="shared" si="93"/>
        <v>0</v>
      </c>
      <c r="AH166" s="81">
        <f t="shared" si="99"/>
        <v>0</v>
      </c>
      <c r="AI166" s="81">
        <f t="shared" si="100"/>
        <v>0</v>
      </c>
      <c r="AJ166" s="82">
        <f t="shared" si="96"/>
        <v>0</v>
      </c>
      <c r="AK166" s="118">
        <f t="shared" si="94"/>
        <v>0</v>
      </c>
      <c r="AL166" s="118">
        <f t="shared" si="94"/>
        <v>0</v>
      </c>
      <c r="AM166" s="120">
        <f>AK166*InputData!Y166</f>
        <v>0</v>
      </c>
      <c r="AN166" s="123">
        <f>AJ166*LifeTable!G166*InputData!Z166*EXP(-InputData!$BT$5*(B166-InputData!$B$1))</f>
        <v>0</v>
      </c>
      <c r="AO166" s="1026">
        <f>C166*(1-Q166)*LifeTable!G166</f>
        <v>0</v>
      </c>
      <c r="AP166" s="1027">
        <f>R166*LifeTable!G166</f>
        <v>0</v>
      </c>
      <c r="AQ166" s="1026">
        <f>T166*(1-AH166)*LifeTable!P166</f>
        <v>0</v>
      </c>
      <c r="AR166" s="708">
        <f>AI166*LifeTable!P166</f>
        <v>0</v>
      </c>
      <c r="AS166" s="1028">
        <f>(AQ166-AO166)*EXP(-InputData!$BT$6*(B166-InputData!$B$1))</f>
        <v>0</v>
      </c>
      <c r="AT166" s="58">
        <f>(AR166-AP166)*EXP(-InputData!$BT$6*(B166-InputData!$B$1))</f>
        <v>0</v>
      </c>
      <c r="AU166">
        <v>60</v>
      </c>
    </row>
    <row r="167" spans="1:47">
      <c r="A167" t="s">
        <v>14</v>
      </c>
      <c r="B167">
        <f t="shared" si="95"/>
        <v>158</v>
      </c>
      <c r="C167" s="80">
        <f>InputData!W167*InputData!CB167</f>
        <v>0</v>
      </c>
      <c r="D167" s="81">
        <v>0</v>
      </c>
      <c r="E167" s="13">
        <f>InputData!X167*InputData!CG167</f>
        <v>0</v>
      </c>
      <c r="F167" s="90">
        <v>0</v>
      </c>
      <c r="G167" s="81">
        <f t="shared" si="76"/>
        <v>0</v>
      </c>
      <c r="H167" s="81">
        <f t="shared" si="89"/>
        <v>0</v>
      </c>
      <c r="I167" s="81">
        <f t="shared" si="77"/>
        <v>1</v>
      </c>
      <c r="J167" s="81">
        <f t="shared" si="78"/>
        <v>1</v>
      </c>
      <c r="K167" s="82">
        <f t="shared" si="70"/>
        <v>0</v>
      </c>
      <c r="L167" s="11">
        <f t="shared" si="71"/>
        <v>0</v>
      </c>
      <c r="M167" s="81">
        <f t="shared" si="72"/>
        <v>0</v>
      </c>
      <c r="N167" s="11">
        <f t="shared" si="79"/>
        <v>0</v>
      </c>
      <c r="O167" s="11">
        <f t="shared" si="80"/>
        <v>0</v>
      </c>
      <c r="P167" s="11">
        <f t="shared" si="90"/>
        <v>0</v>
      </c>
      <c r="Q167" s="81">
        <f t="shared" si="97"/>
        <v>0</v>
      </c>
      <c r="R167" s="90">
        <f t="shared" si="98"/>
        <v>0</v>
      </c>
      <c r="S167" s="499">
        <f>(Exposure!BK168-1)*InputData!CH167+1</f>
        <v>1</v>
      </c>
      <c r="T167" s="89">
        <f t="shared" si="91"/>
        <v>0</v>
      </c>
      <c r="U167" s="10">
        <f t="shared" si="81"/>
        <v>0</v>
      </c>
      <c r="V167" s="10">
        <f t="shared" si="82"/>
        <v>0</v>
      </c>
      <c r="W167" s="91">
        <f t="shared" si="83"/>
        <v>0</v>
      </c>
      <c r="X167" s="81">
        <f t="shared" si="84"/>
        <v>0</v>
      </c>
      <c r="Y167" s="81">
        <f t="shared" si="92"/>
        <v>0</v>
      </c>
      <c r="Z167" s="81">
        <f t="shared" si="85"/>
        <v>1</v>
      </c>
      <c r="AA167" s="81">
        <f t="shared" si="86"/>
        <v>1</v>
      </c>
      <c r="AB167" s="82">
        <f t="shared" si="73"/>
        <v>0</v>
      </c>
      <c r="AC167" s="11">
        <f t="shared" si="74"/>
        <v>0</v>
      </c>
      <c r="AD167" s="81">
        <f t="shared" si="75"/>
        <v>0</v>
      </c>
      <c r="AE167" s="11">
        <f t="shared" si="87"/>
        <v>0</v>
      </c>
      <c r="AF167" s="11">
        <f t="shared" si="88"/>
        <v>0</v>
      </c>
      <c r="AG167" s="11">
        <f t="shared" si="93"/>
        <v>0</v>
      </c>
      <c r="AH167" s="81">
        <f t="shared" si="99"/>
        <v>0</v>
      </c>
      <c r="AI167" s="81">
        <f t="shared" si="100"/>
        <v>0</v>
      </c>
      <c r="AJ167" s="82">
        <f t="shared" si="96"/>
        <v>0</v>
      </c>
      <c r="AK167" s="118">
        <f t="shared" si="94"/>
        <v>0</v>
      </c>
      <c r="AL167" s="118">
        <f t="shared" si="94"/>
        <v>0</v>
      </c>
      <c r="AM167" s="120">
        <f>AK167*InputData!Y167</f>
        <v>0</v>
      </c>
      <c r="AN167" s="123">
        <f>AJ167*LifeTable!G167*InputData!Z167*EXP(-InputData!$BT$5*(B167-InputData!$B$1))</f>
        <v>0</v>
      </c>
      <c r="AO167" s="1026">
        <f>C167*(1-Q167)*LifeTable!G167</f>
        <v>0</v>
      </c>
      <c r="AP167" s="1027">
        <f>R167*LifeTable!G167</f>
        <v>0</v>
      </c>
      <c r="AQ167" s="1026">
        <f>T167*(1-AH167)*LifeTable!P167</f>
        <v>0</v>
      </c>
      <c r="AR167" s="708">
        <f>AI167*LifeTable!P167</f>
        <v>0</v>
      </c>
      <c r="AS167" s="1028">
        <f>(AQ167-AO167)*EXP(-InputData!$BT$6*(B167-InputData!$B$1))</f>
        <v>0</v>
      </c>
      <c r="AT167" s="58">
        <f>(AR167-AP167)*EXP(-InputData!$BT$6*(B167-InputData!$B$1))</f>
        <v>0</v>
      </c>
      <c r="AU167">
        <v>61</v>
      </c>
    </row>
    <row r="168" spans="1:47">
      <c r="A168" t="s">
        <v>14</v>
      </c>
      <c r="B168">
        <f t="shared" si="95"/>
        <v>159</v>
      </c>
      <c r="C168" s="80">
        <f>InputData!W168*InputData!CB168</f>
        <v>0</v>
      </c>
      <c r="D168" s="81">
        <v>0</v>
      </c>
      <c r="E168" s="13">
        <f>InputData!X168*InputData!CG168</f>
        <v>0</v>
      </c>
      <c r="F168" s="90">
        <v>0</v>
      </c>
      <c r="G168" s="81">
        <f t="shared" si="76"/>
        <v>0</v>
      </c>
      <c r="H168" s="81">
        <f t="shared" si="89"/>
        <v>0</v>
      </c>
      <c r="I168" s="81">
        <f t="shared" si="77"/>
        <v>1</v>
      </c>
      <c r="J168" s="81">
        <f t="shared" si="78"/>
        <v>1</v>
      </c>
      <c r="K168" s="82">
        <f t="shared" si="70"/>
        <v>0</v>
      </c>
      <c r="L168" s="11">
        <f t="shared" si="71"/>
        <v>0</v>
      </c>
      <c r="M168" s="81">
        <f t="shared" si="72"/>
        <v>0</v>
      </c>
      <c r="N168" s="11">
        <f t="shared" si="79"/>
        <v>0</v>
      </c>
      <c r="O168" s="11">
        <f t="shared" si="80"/>
        <v>0</v>
      </c>
      <c r="P168" s="11">
        <f t="shared" si="90"/>
        <v>0</v>
      </c>
      <c r="Q168" s="81">
        <f t="shared" si="97"/>
        <v>0</v>
      </c>
      <c r="R168" s="90">
        <f t="shared" si="98"/>
        <v>0</v>
      </c>
      <c r="S168" s="499">
        <f>(Exposure!BK169-1)*InputData!CH168+1</f>
        <v>1</v>
      </c>
      <c r="T168" s="89">
        <f t="shared" si="91"/>
        <v>0</v>
      </c>
      <c r="U168" s="10">
        <f t="shared" si="81"/>
        <v>0</v>
      </c>
      <c r="V168" s="10">
        <f t="shared" si="82"/>
        <v>0</v>
      </c>
      <c r="W168" s="91">
        <f t="shared" si="83"/>
        <v>0</v>
      </c>
      <c r="X168" s="81">
        <f t="shared" si="84"/>
        <v>0</v>
      </c>
      <c r="Y168" s="81">
        <f t="shared" si="92"/>
        <v>0</v>
      </c>
      <c r="Z168" s="81">
        <f t="shared" si="85"/>
        <v>1</v>
      </c>
      <c r="AA168" s="81">
        <f t="shared" si="86"/>
        <v>1</v>
      </c>
      <c r="AB168" s="82">
        <f t="shared" si="73"/>
        <v>0</v>
      </c>
      <c r="AC168" s="11">
        <f t="shared" si="74"/>
        <v>0</v>
      </c>
      <c r="AD168" s="81">
        <f t="shared" si="75"/>
        <v>0</v>
      </c>
      <c r="AE168" s="11">
        <f t="shared" si="87"/>
        <v>0</v>
      </c>
      <c r="AF168" s="11">
        <f t="shared" si="88"/>
        <v>0</v>
      </c>
      <c r="AG168" s="11">
        <f t="shared" si="93"/>
        <v>0</v>
      </c>
      <c r="AH168" s="81">
        <f t="shared" si="99"/>
        <v>0</v>
      </c>
      <c r="AI168" s="81">
        <f t="shared" si="100"/>
        <v>0</v>
      </c>
      <c r="AJ168" s="82">
        <f t="shared" si="96"/>
        <v>0</v>
      </c>
      <c r="AK168" s="118">
        <f t="shared" si="94"/>
        <v>0</v>
      </c>
      <c r="AL168" s="118">
        <f t="shared" si="94"/>
        <v>0</v>
      </c>
      <c r="AM168" s="120">
        <f>AK168*InputData!Y168</f>
        <v>0</v>
      </c>
      <c r="AN168" s="123">
        <f>AJ168*LifeTable!G168*InputData!Z168*EXP(-InputData!$BT$5*(B168-InputData!$B$1))</f>
        <v>0</v>
      </c>
      <c r="AO168" s="1026">
        <f>C168*(1-Q168)*LifeTable!G168</f>
        <v>0</v>
      </c>
      <c r="AP168" s="1027">
        <f>R168*LifeTable!G168</f>
        <v>0</v>
      </c>
      <c r="AQ168" s="1026">
        <f>T168*(1-AH168)*LifeTable!P168</f>
        <v>0</v>
      </c>
      <c r="AR168" s="708">
        <f>AI168*LifeTable!P168</f>
        <v>0</v>
      </c>
      <c r="AS168" s="1028">
        <f>(AQ168-AO168)*EXP(-InputData!$BT$6*(B168-InputData!$B$1))</f>
        <v>0</v>
      </c>
      <c r="AT168" s="58">
        <f>(AR168-AP168)*EXP(-InputData!$BT$6*(B168-InputData!$B$1))</f>
        <v>0</v>
      </c>
      <c r="AU168">
        <v>62</v>
      </c>
    </row>
    <row r="169" spans="1:47">
      <c r="A169" t="s">
        <v>14</v>
      </c>
      <c r="B169">
        <f t="shared" si="95"/>
        <v>160</v>
      </c>
      <c r="C169" s="80">
        <f>InputData!W169*InputData!CB169</f>
        <v>0</v>
      </c>
      <c r="D169" s="81">
        <v>0</v>
      </c>
      <c r="E169" s="13">
        <f>InputData!X169*InputData!CG169</f>
        <v>0</v>
      </c>
      <c r="F169" s="90">
        <v>0</v>
      </c>
      <c r="G169" s="81">
        <f t="shared" si="76"/>
        <v>0</v>
      </c>
      <c r="H169" s="81">
        <f t="shared" si="89"/>
        <v>0</v>
      </c>
      <c r="I169" s="81">
        <f t="shared" si="77"/>
        <v>1</v>
      </c>
      <c r="J169" s="81">
        <f t="shared" si="78"/>
        <v>1</v>
      </c>
      <c r="K169" s="82">
        <f t="shared" si="70"/>
        <v>0</v>
      </c>
      <c r="L169" s="11">
        <f t="shared" si="71"/>
        <v>0</v>
      </c>
      <c r="M169" s="81">
        <f t="shared" si="72"/>
        <v>0</v>
      </c>
      <c r="N169" s="11">
        <f t="shared" si="79"/>
        <v>0</v>
      </c>
      <c r="O169" s="11">
        <f t="shared" si="80"/>
        <v>0</v>
      </c>
      <c r="P169" s="11">
        <f t="shared" si="90"/>
        <v>0</v>
      </c>
      <c r="Q169" s="81">
        <f t="shared" si="97"/>
        <v>0</v>
      </c>
      <c r="R169" s="90">
        <f t="shared" si="98"/>
        <v>0</v>
      </c>
      <c r="S169" s="499">
        <f>(Exposure!BK170-1)*InputData!CH169+1</f>
        <v>1</v>
      </c>
      <c r="T169" s="89">
        <f t="shared" si="91"/>
        <v>0</v>
      </c>
      <c r="U169" s="10">
        <f t="shared" si="81"/>
        <v>0</v>
      </c>
      <c r="V169" s="10">
        <f t="shared" si="82"/>
        <v>0</v>
      </c>
      <c r="W169" s="91">
        <f t="shared" si="83"/>
        <v>0</v>
      </c>
      <c r="X169" s="81">
        <f t="shared" si="84"/>
        <v>0</v>
      </c>
      <c r="Y169" s="81">
        <f t="shared" si="92"/>
        <v>0</v>
      </c>
      <c r="Z169" s="81">
        <f t="shared" si="85"/>
        <v>1</v>
      </c>
      <c r="AA169" s="81">
        <f t="shared" si="86"/>
        <v>1</v>
      </c>
      <c r="AB169" s="82">
        <f t="shared" si="73"/>
        <v>0</v>
      </c>
      <c r="AC169" s="11">
        <f t="shared" si="74"/>
        <v>0</v>
      </c>
      <c r="AD169" s="81">
        <f t="shared" si="75"/>
        <v>0</v>
      </c>
      <c r="AE169" s="11">
        <f t="shared" si="87"/>
        <v>0</v>
      </c>
      <c r="AF169" s="11">
        <f t="shared" si="88"/>
        <v>0</v>
      </c>
      <c r="AG169" s="11">
        <f t="shared" si="93"/>
        <v>0</v>
      </c>
      <c r="AH169" s="81">
        <f t="shared" si="99"/>
        <v>0</v>
      </c>
      <c r="AI169" s="81">
        <f t="shared" si="100"/>
        <v>0</v>
      </c>
      <c r="AJ169" s="82">
        <f t="shared" si="96"/>
        <v>0</v>
      </c>
      <c r="AK169" s="118">
        <f t="shared" si="94"/>
        <v>0</v>
      </c>
      <c r="AL169" s="118">
        <f t="shared" si="94"/>
        <v>0</v>
      </c>
      <c r="AM169" s="120">
        <f>AK169*InputData!Y169</f>
        <v>0</v>
      </c>
      <c r="AN169" s="123">
        <f>AJ169*LifeTable!G169*InputData!Z169*EXP(-InputData!$BT$5*(B169-InputData!$B$1))</f>
        <v>0</v>
      </c>
      <c r="AO169" s="1026">
        <f>C169*(1-Q169)*LifeTable!G169</f>
        <v>0</v>
      </c>
      <c r="AP169" s="1027">
        <f>R169*LifeTable!G169</f>
        <v>0</v>
      </c>
      <c r="AQ169" s="1026">
        <f>T169*(1-AH169)*LifeTable!P169</f>
        <v>0</v>
      </c>
      <c r="AR169" s="708">
        <f>AI169*LifeTable!P169</f>
        <v>0</v>
      </c>
      <c r="AS169" s="1028">
        <f>(AQ169-AO169)*EXP(-InputData!$BT$6*(B169-InputData!$B$1))</f>
        <v>0</v>
      </c>
      <c r="AT169" s="58">
        <f>(AR169-AP169)*EXP(-InputData!$BT$6*(B169-InputData!$B$1))</f>
        <v>0</v>
      </c>
      <c r="AU169">
        <v>63</v>
      </c>
    </row>
    <row r="170" spans="1:47">
      <c r="A170" t="s">
        <v>14</v>
      </c>
      <c r="B170">
        <f t="shared" si="95"/>
        <v>161</v>
      </c>
      <c r="C170" s="80">
        <f>InputData!W170*InputData!CB170</f>
        <v>0</v>
      </c>
      <c r="D170" s="81">
        <v>0</v>
      </c>
      <c r="E170" s="13">
        <f>InputData!X170*InputData!CG170</f>
        <v>0</v>
      </c>
      <c r="F170" s="90">
        <v>0</v>
      </c>
      <c r="G170" s="81">
        <f t="shared" si="76"/>
        <v>0</v>
      </c>
      <c r="H170" s="81">
        <f t="shared" si="89"/>
        <v>0</v>
      </c>
      <c r="I170" s="81">
        <f t="shared" si="77"/>
        <v>1</v>
      </c>
      <c r="J170" s="81">
        <f t="shared" si="78"/>
        <v>1</v>
      </c>
      <c r="K170" s="82">
        <f t="shared" si="70"/>
        <v>0</v>
      </c>
      <c r="L170" s="11">
        <f t="shared" si="71"/>
        <v>0</v>
      </c>
      <c r="M170" s="81">
        <f t="shared" si="72"/>
        <v>0</v>
      </c>
      <c r="N170" s="11">
        <f t="shared" si="79"/>
        <v>0</v>
      </c>
      <c r="O170" s="11">
        <f t="shared" si="80"/>
        <v>0</v>
      </c>
      <c r="P170" s="11">
        <f t="shared" si="90"/>
        <v>0</v>
      </c>
      <c r="Q170" s="81">
        <f t="shared" ref="Q170:Q201" si="101">IF(ISERROR(0.5*(L170+L171)/P170),0,0.5*(L170+L171)/P170)</f>
        <v>0</v>
      </c>
      <c r="R170" s="90">
        <f t="shared" ref="R170:R205" si="102">IF(ISERROR((M171-M170)/P170),0,(M171-M170)/P170)</f>
        <v>0</v>
      </c>
      <c r="S170" s="499">
        <f>(Exposure!BK171-1)*InputData!CH170+1</f>
        <v>1</v>
      </c>
      <c r="T170" s="89">
        <f t="shared" si="91"/>
        <v>0</v>
      </c>
      <c r="U170" s="10">
        <f t="shared" si="81"/>
        <v>0</v>
      </c>
      <c r="V170" s="10">
        <f t="shared" si="82"/>
        <v>0</v>
      </c>
      <c r="W170" s="91">
        <f t="shared" si="83"/>
        <v>0</v>
      </c>
      <c r="X170" s="81">
        <f t="shared" si="84"/>
        <v>0</v>
      </c>
      <c r="Y170" s="81">
        <f t="shared" si="92"/>
        <v>0</v>
      </c>
      <c r="Z170" s="81">
        <f t="shared" si="85"/>
        <v>1</v>
      </c>
      <c r="AA170" s="81">
        <f t="shared" si="86"/>
        <v>1</v>
      </c>
      <c r="AB170" s="82">
        <f t="shared" si="73"/>
        <v>0</v>
      </c>
      <c r="AC170" s="11">
        <f t="shared" si="74"/>
        <v>0</v>
      </c>
      <c r="AD170" s="81">
        <f t="shared" si="75"/>
        <v>0</v>
      </c>
      <c r="AE170" s="11">
        <f t="shared" si="87"/>
        <v>0</v>
      </c>
      <c r="AF170" s="11">
        <f t="shared" si="88"/>
        <v>0</v>
      </c>
      <c r="AG170" s="11">
        <f t="shared" si="93"/>
        <v>0</v>
      </c>
      <c r="AH170" s="81">
        <f t="shared" ref="AH170:AH201" si="103">IF(ISERROR(0.5*(AC170+AC171)/AG170),0,0.5*(AC170+AC171)/AG170)</f>
        <v>0</v>
      </c>
      <c r="AI170" s="81">
        <f t="shared" ref="AI170:AI205" si="104">IF(ISERROR((AD171-AD170)/AG170),0,(AD171-AD170)/AG170)</f>
        <v>0</v>
      </c>
      <c r="AJ170" s="82">
        <f t="shared" si="96"/>
        <v>0</v>
      </c>
      <c r="AK170" s="118">
        <f t="shared" si="94"/>
        <v>0</v>
      </c>
      <c r="AL170" s="118">
        <f t="shared" si="94"/>
        <v>0</v>
      </c>
      <c r="AM170" s="120">
        <f>AK170*InputData!Y170</f>
        <v>0</v>
      </c>
      <c r="AN170" s="123">
        <f>AJ170*LifeTable!G170*InputData!Z170*EXP(-InputData!$BT$5*(B170-InputData!$B$1))</f>
        <v>0</v>
      </c>
      <c r="AO170" s="1026">
        <f>C170*(1-Q170)*LifeTable!G170</f>
        <v>0</v>
      </c>
      <c r="AP170" s="1027">
        <f>R170*LifeTable!G170</f>
        <v>0</v>
      </c>
      <c r="AQ170" s="1026">
        <f>T170*(1-AH170)*LifeTable!P170</f>
        <v>0</v>
      </c>
      <c r="AR170" s="708">
        <f>AI170*LifeTable!P170</f>
        <v>0</v>
      </c>
      <c r="AS170" s="1028">
        <f>(AQ170-AO170)*EXP(-InputData!$BT$6*(B170-InputData!$B$1))</f>
        <v>0</v>
      </c>
      <c r="AT170" s="58">
        <f>(AR170-AP170)*EXP(-InputData!$BT$6*(B170-InputData!$B$1))</f>
        <v>0</v>
      </c>
      <c r="AU170">
        <v>64</v>
      </c>
    </row>
    <row r="171" spans="1:47">
      <c r="A171" t="s">
        <v>14</v>
      </c>
      <c r="B171">
        <f t="shared" si="95"/>
        <v>162</v>
      </c>
      <c r="C171" s="80">
        <f>InputData!W171*InputData!CB171</f>
        <v>0</v>
      </c>
      <c r="D171" s="81">
        <v>0</v>
      </c>
      <c r="E171" s="13">
        <f>InputData!X171*InputData!CG171</f>
        <v>0</v>
      </c>
      <c r="F171" s="90">
        <v>0</v>
      </c>
      <c r="G171" s="81">
        <f t="shared" si="76"/>
        <v>0</v>
      </c>
      <c r="H171" s="81">
        <f t="shared" si="89"/>
        <v>0</v>
      </c>
      <c r="I171" s="81">
        <f t="shared" si="77"/>
        <v>1</v>
      </c>
      <c r="J171" s="81">
        <f t="shared" si="78"/>
        <v>1</v>
      </c>
      <c r="K171" s="82">
        <f t="shared" ref="K171:K206" si="105">IF($B171&gt;100,0,IF(H170&gt;0.0000000001,(2*(J170-I170)*(K170*(E170+D170+F170)+L170*D170)+K170*(J170*(H170-G170)+I170*(H170+G170)))/(2*H170),K170))</f>
        <v>0</v>
      </c>
      <c r="L171" s="11">
        <f t="shared" ref="L171:L206" si="106">IF($B171&gt;100,0,IF(H170&gt;0.0000000001,-((J170-I170)*(2*((E170+D170+F170)*(K170+L170)-G170*K170+F170*K170)-L170*G170)-L170*H170*(J170+I170))/(2*H170),L170))</f>
        <v>0</v>
      </c>
      <c r="M171" s="81">
        <f t="shared" ref="M171:M206" si="107">IF($B171&gt;100,0,IF(H170&gt;0.0000000001,((2*(L170*(E170+F170)+K170*F170)-G170*(K170+L170))*(J170-I170)-H170*(K170+L170)*(J170+I170)+2*H170*(K170+L170+M170))/(2*H170),M170))</f>
        <v>0</v>
      </c>
      <c r="N171" s="11">
        <f t="shared" si="79"/>
        <v>0</v>
      </c>
      <c r="O171" s="11">
        <f t="shared" si="80"/>
        <v>0</v>
      </c>
      <c r="P171" s="11">
        <f t="shared" si="90"/>
        <v>0</v>
      </c>
      <c r="Q171" s="81">
        <f t="shared" si="101"/>
        <v>0</v>
      </c>
      <c r="R171" s="90">
        <f t="shared" si="102"/>
        <v>0</v>
      </c>
      <c r="S171" s="983">
        <f>(Exposure!BK172-1)*InputData!CH171+1</f>
        <v>1</v>
      </c>
      <c r="T171" s="89">
        <f t="shared" si="91"/>
        <v>0</v>
      </c>
      <c r="U171" s="10">
        <f t="shared" si="81"/>
        <v>0</v>
      </c>
      <c r="V171" s="10">
        <f t="shared" si="82"/>
        <v>0</v>
      </c>
      <c r="W171" s="91">
        <f t="shared" si="83"/>
        <v>0</v>
      </c>
      <c r="X171" s="81">
        <f t="shared" si="84"/>
        <v>0</v>
      </c>
      <c r="Y171" s="81">
        <f t="shared" si="92"/>
        <v>0</v>
      </c>
      <c r="Z171" s="81">
        <f t="shared" si="85"/>
        <v>1</v>
      </c>
      <c r="AA171" s="81">
        <f t="shared" si="86"/>
        <v>1</v>
      </c>
      <c r="AB171" s="82">
        <f t="shared" ref="AB171:AB206" si="108">IF($B171&gt;100,0,IF(Y170&gt;0.0000000001,(2*(AA170-Z170)*(AB170*(V170+U170+W170)+AC170*U170)+AB170*(AA170*(Y170-X170)+Z170*(Y170+X170)))/(2*Y170),AB170))</f>
        <v>0</v>
      </c>
      <c r="AC171" s="11">
        <f t="shared" ref="AC171:AC206" si="109">IF($B171&gt;100,0,IF(Y170&gt;0.0000000001,-((AA170-Z170)*(2*((V170+U170+W170)*(AB170+AC170)-X170*AB170+W170*AB170)-AC170*X170)-AC170*Y170*(AA170+Z170))/(2*Y170),AC170))</f>
        <v>0</v>
      </c>
      <c r="AD171" s="81">
        <f t="shared" ref="AD171:AD206" si="110">IF($B171&gt;100,0,IF(Y170&gt;0.0000000001,((2*(AC170*(V170+W170)+AB170*W170)-X170*(AB170+AC170))*(AA170-Z170)-Y170*(AB170+AC170)*(AA170+Z170)+2*Y170*(AB170+AC170+AD170))/(2*Y170),AD170))</f>
        <v>0</v>
      </c>
      <c r="AE171" s="11">
        <f t="shared" si="87"/>
        <v>0</v>
      </c>
      <c r="AF171" s="11">
        <f t="shared" si="88"/>
        <v>0</v>
      </c>
      <c r="AG171" s="11">
        <f t="shared" si="93"/>
        <v>0</v>
      </c>
      <c r="AH171" s="81">
        <f t="shared" si="103"/>
        <v>0</v>
      </c>
      <c r="AI171" s="81">
        <f t="shared" si="104"/>
        <v>0</v>
      </c>
      <c r="AJ171" s="82">
        <f t="shared" si="96"/>
        <v>0</v>
      </c>
      <c r="AK171" s="118">
        <f t="shared" si="94"/>
        <v>0</v>
      </c>
      <c r="AL171" s="118">
        <f t="shared" si="94"/>
        <v>0</v>
      </c>
      <c r="AM171" s="120">
        <f>AK171*InputData!Y171</f>
        <v>0</v>
      </c>
      <c r="AN171" s="123">
        <f>AJ171*LifeTable!G171*InputData!Z171*EXP(-InputData!$BT$5*(B171-InputData!$B$1))</f>
        <v>0</v>
      </c>
      <c r="AO171" s="1026">
        <f>C171*(1-Q171)*LifeTable!G171</f>
        <v>0</v>
      </c>
      <c r="AP171" s="1027">
        <f>R171*LifeTable!G171</f>
        <v>0</v>
      </c>
      <c r="AQ171" s="1026">
        <f>T171*(1-AH171)*LifeTable!P171</f>
        <v>0</v>
      </c>
      <c r="AR171" s="708">
        <f>AI171*LifeTable!P171</f>
        <v>0</v>
      </c>
      <c r="AS171" s="1028">
        <f>(AQ171-AO171)*EXP(-InputData!$BT$6*(B171-InputData!$B$1))</f>
        <v>0</v>
      </c>
      <c r="AT171" s="58">
        <f>(AR171-AP171)*EXP(-InputData!$BT$6*(B171-InputData!$B$1))</f>
        <v>0</v>
      </c>
      <c r="AU171">
        <v>65</v>
      </c>
    </row>
    <row r="172" spans="1:47">
      <c r="A172" t="s">
        <v>14</v>
      </c>
      <c r="B172">
        <f t="shared" si="95"/>
        <v>163</v>
      </c>
      <c r="C172" s="80">
        <f>InputData!W172*InputData!CB172</f>
        <v>0</v>
      </c>
      <c r="D172" s="81">
        <v>0</v>
      </c>
      <c r="E172" s="13">
        <f>InputData!X172*InputData!CG172</f>
        <v>0</v>
      </c>
      <c r="F172" s="90">
        <v>0</v>
      </c>
      <c r="G172" s="81">
        <f t="shared" si="76"/>
        <v>0</v>
      </c>
      <c r="H172" s="81">
        <f t="shared" si="89"/>
        <v>0</v>
      </c>
      <c r="I172" s="81">
        <f t="shared" si="77"/>
        <v>1</v>
      </c>
      <c r="J172" s="81">
        <f t="shared" si="78"/>
        <v>1</v>
      </c>
      <c r="K172" s="82">
        <f t="shared" si="105"/>
        <v>0</v>
      </c>
      <c r="L172" s="11">
        <f t="shared" si="106"/>
        <v>0</v>
      </c>
      <c r="M172" s="81">
        <f t="shared" si="107"/>
        <v>0</v>
      </c>
      <c r="N172" s="11">
        <f t="shared" si="79"/>
        <v>0</v>
      </c>
      <c r="O172" s="11">
        <f t="shared" si="80"/>
        <v>0</v>
      </c>
      <c r="P172" s="11">
        <f t="shared" si="90"/>
        <v>0</v>
      </c>
      <c r="Q172" s="81">
        <f t="shared" si="101"/>
        <v>0</v>
      </c>
      <c r="R172" s="90">
        <f t="shared" si="102"/>
        <v>0</v>
      </c>
      <c r="S172" s="499">
        <f>(Exposure!BK173-1)*InputData!CH172+1</f>
        <v>1</v>
      </c>
      <c r="T172" s="89">
        <f t="shared" si="91"/>
        <v>0</v>
      </c>
      <c r="U172" s="10">
        <f t="shared" si="81"/>
        <v>0</v>
      </c>
      <c r="V172" s="10">
        <f t="shared" si="82"/>
        <v>0</v>
      </c>
      <c r="W172" s="91">
        <f t="shared" si="83"/>
        <v>0</v>
      </c>
      <c r="X172" s="81">
        <f t="shared" si="84"/>
        <v>0</v>
      </c>
      <c r="Y172" s="81">
        <f t="shared" si="92"/>
        <v>0</v>
      </c>
      <c r="Z172" s="81">
        <f t="shared" si="85"/>
        <v>1</v>
      </c>
      <c r="AA172" s="81">
        <f t="shared" si="86"/>
        <v>1</v>
      </c>
      <c r="AB172" s="82">
        <f t="shared" si="108"/>
        <v>0</v>
      </c>
      <c r="AC172" s="11">
        <f t="shared" si="109"/>
        <v>0</v>
      </c>
      <c r="AD172" s="81">
        <f t="shared" si="110"/>
        <v>0</v>
      </c>
      <c r="AE172" s="11">
        <f t="shared" si="87"/>
        <v>0</v>
      </c>
      <c r="AF172" s="11">
        <f t="shared" si="88"/>
        <v>0</v>
      </c>
      <c r="AG172" s="11">
        <f t="shared" si="93"/>
        <v>0</v>
      </c>
      <c r="AH172" s="81">
        <f t="shared" si="103"/>
        <v>0</v>
      </c>
      <c r="AI172" s="81">
        <f t="shared" si="104"/>
        <v>0</v>
      </c>
      <c r="AJ172" s="82">
        <f t="shared" si="96"/>
        <v>0</v>
      </c>
      <c r="AK172" s="118">
        <f t="shared" si="94"/>
        <v>0</v>
      </c>
      <c r="AL172" s="118">
        <f t="shared" si="94"/>
        <v>0</v>
      </c>
      <c r="AM172" s="120">
        <f>AK172*InputData!Y172</f>
        <v>0</v>
      </c>
      <c r="AN172" s="123">
        <f>AJ172*LifeTable!G172*InputData!Z172*EXP(-InputData!$BT$5*(B172-InputData!$B$1))</f>
        <v>0</v>
      </c>
      <c r="AO172" s="1026">
        <f>C172*(1-Q172)*LifeTable!G172</f>
        <v>0</v>
      </c>
      <c r="AP172" s="1027">
        <f>R172*LifeTable!G172</f>
        <v>0</v>
      </c>
      <c r="AQ172" s="1026">
        <f>T172*(1-AH172)*LifeTable!P172</f>
        <v>0</v>
      </c>
      <c r="AR172" s="708">
        <f>AI172*LifeTable!P172</f>
        <v>0</v>
      </c>
      <c r="AS172" s="1028">
        <f>(AQ172-AO172)*EXP(-InputData!$BT$6*(B172-InputData!$B$1))</f>
        <v>0</v>
      </c>
      <c r="AT172" s="58">
        <f>(AR172-AP172)*EXP(-InputData!$BT$6*(B172-InputData!$B$1))</f>
        <v>0</v>
      </c>
      <c r="AU172">
        <v>66</v>
      </c>
    </row>
    <row r="173" spans="1:47">
      <c r="A173" t="s">
        <v>14</v>
      </c>
      <c r="B173">
        <f t="shared" si="95"/>
        <v>164</v>
      </c>
      <c r="C173" s="80">
        <f>InputData!W173*InputData!CB173</f>
        <v>0</v>
      </c>
      <c r="D173" s="81">
        <v>0</v>
      </c>
      <c r="E173" s="13">
        <f>InputData!X173*InputData!CG173</f>
        <v>0</v>
      </c>
      <c r="F173" s="90">
        <v>0</v>
      </c>
      <c r="G173" s="81">
        <f t="shared" si="76"/>
        <v>0</v>
      </c>
      <c r="H173" s="81">
        <f t="shared" si="89"/>
        <v>0</v>
      </c>
      <c r="I173" s="81">
        <f t="shared" si="77"/>
        <v>1</v>
      </c>
      <c r="J173" s="81">
        <f t="shared" si="78"/>
        <v>1</v>
      </c>
      <c r="K173" s="82">
        <f t="shared" si="105"/>
        <v>0</v>
      </c>
      <c r="L173" s="11">
        <f t="shared" si="106"/>
        <v>0</v>
      </c>
      <c r="M173" s="81">
        <f t="shared" si="107"/>
        <v>0</v>
      </c>
      <c r="N173" s="11">
        <f t="shared" si="79"/>
        <v>0</v>
      </c>
      <c r="O173" s="11">
        <f t="shared" si="80"/>
        <v>0</v>
      </c>
      <c r="P173" s="11">
        <f t="shared" si="90"/>
        <v>0</v>
      </c>
      <c r="Q173" s="81">
        <f t="shared" si="101"/>
        <v>0</v>
      </c>
      <c r="R173" s="90">
        <f t="shared" si="102"/>
        <v>0</v>
      </c>
      <c r="S173" s="499">
        <f>(Exposure!BK174-1)*InputData!CH173+1</f>
        <v>1</v>
      </c>
      <c r="T173" s="89">
        <f t="shared" si="91"/>
        <v>0</v>
      </c>
      <c r="U173" s="10">
        <f t="shared" si="81"/>
        <v>0</v>
      </c>
      <c r="V173" s="10">
        <f t="shared" si="82"/>
        <v>0</v>
      </c>
      <c r="W173" s="91">
        <f t="shared" si="83"/>
        <v>0</v>
      </c>
      <c r="X173" s="81">
        <f t="shared" si="84"/>
        <v>0</v>
      </c>
      <c r="Y173" s="81">
        <f t="shared" si="92"/>
        <v>0</v>
      </c>
      <c r="Z173" s="81">
        <f t="shared" si="85"/>
        <v>1</v>
      </c>
      <c r="AA173" s="81">
        <f t="shared" si="86"/>
        <v>1</v>
      </c>
      <c r="AB173" s="82">
        <f t="shared" si="108"/>
        <v>0</v>
      </c>
      <c r="AC173" s="11">
        <f t="shared" si="109"/>
        <v>0</v>
      </c>
      <c r="AD173" s="81">
        <f t="shared" si="110"/>
        <v>0</v>
      </c>
      <c r="AE173" s="11">
        <f t="shared" si="87"/>
        <v>0</v>
      </c>
      <c r="AF173" s="11">
        <f t="shared" si="88"/>
        <v>0</v>
      </c>
      <c r="AG173" s="11">
        <f t="shared" si="93"/>
        <v>0</v>
      </c>
      <c r="AH173" s="81">
        <f t="shared" si="103"/>
        <v>0</v>
      </c>
      <c r="AI173" s="81">
        <f t="shared" si="104"/>
        <v>0</v>
      </c>
      <c r="AJ173" s="82">
        <f t="shared" si="96"/>
        <v>0</v>
      </c>
      <c r="AK173" s="118">
        <f t="shared" si="94"/>
        <v>0</v>
      </c>
      <c r="AL173" s="118">
        <f t="shared" si="94"/>
        <v>0</v>
      </c>
      <c r="AM173" s="120">
        <f>AK173*InputData!Y173</f>
        <v>0</v>
      </c>
      <c r="AN173" s="123">
        <f>AJ173*LifeTable!G173*InputData!Z173*EXP(-InputData!$BT$5*(B173-InputData!$B$1))</f>
        <v>0</v>
      </c>
      <c r="AO173" s="1026">
        <f>C173*(1-Q173)*LifeTable!G173</f>
        <v>0</v>
      </c>
      <c r="AP173" s="1027">
        <f>R173*LifeTable!G173</f>
        <v>0</v>
      </c>
      <c r="AQ173" s="1026">
        <f>T173*(1-AH173)*LifeTable!P173</f>
        <v>0</v>
      </c>
      <c r="AR173" s="708">
        <f>AI173*LifeTable!P173</f>
        <v>0</v>
      </c>
      <c r="AS173" s="1028">
        <f>(AQ173-AO173)*EXP(-InputData!$BT$6*(B173-InputData!$B$1))</f>
        <v>0</v>
      </c>
      <c r="AT173" s="58">
        <f>(AR173-AP173)*EXP(-InputData!$BT$6*(B173-InputData!$B$1))</f>
        <v>0</v>
      </c>
      <c r="AU173">
        <v>67</v>
      </c>
    </row>
    <row r="174" spans="1:47">
      <c r="A174" t="s">
        <v>14</v>
      </c>
      <c r="B174">
        <f t="shared" si="95"/>
        <v>165</v>
      </c>
      <c r="C174" s="80">
        <f>InputData!W174*InputData!CB174</f>
        <v>0</v>
      </c>
      <c r="D174" s="81">
        <v>0</v>
      </c>
      <c r="E174" s="13">
        <f>InputData!X174*InputData!CG174</f>
        <v>0</v>
      </c>
      <c r="F174" s="90">
        <v>0</v>
      </c>
      <c r="G174" s="81">
        <f t="shared" si="76"/>
        <v>0</v>
      </c>
      <c r="H174" s="81">
        <f t="shared" si="89"/>
        <v>0</v>
      </c>
      <c r="I174" s="81">
        <f t="shared" si="77"/>
        <v>1</v>
      </c>
      <c r="J174" s="81">
        <f t="shared" si="78"/>
        <v>1</v>
      </c>
      <c r="K174" s="82">
        <f t="shared" si="105"/>
        <v>0</v>
      </c>
      <c r="L174" s="11">
        <f t="shared" si="106"/>
        <v>0</v>
      </c>
      <c r="M174" s="81">
        <f t="shared" si="107"/>
        <v>0</v>
      </c>
      <c r="N174" s="11">
        <f t="shared" si="79"/>
        <v>0</v>
      </c>
      <c r="O174" s="11">
        <f t="shared" si="80"/>
        <v>0</v>
      </c>
      <c r="P174" s="11">
        <f t="shared" si="90"/>
        <v>0</v>
      </c>
      <c r="Q174" s="81">
        <f t="shared" si="101"/>
        <v>0</v>
      </c>
      <c r="R174" s="90">
        <f t="shared" si="102"/>
        <v>0</v>
      </c>
      <c r="S174" s="499">
        <f>(Exposure!BK175-1)*InputData!CH174+1</f>
        <v>1</v>
      </c>
      <c r="T174" s="89">
        <f t="shared" si="91"/>
        <v>0</v>
      </c>
      <c r="U174" s="10">
        <f t="shared" si="81"/>
        <v>0</v>
      </c>
      <c r="V174" s="10">
        <f t="shared" si="82"/>
        <v>0</v>
      </c>
      <c r="W174" s="91">
        <f t="shared" si="83"/>
        <v>0</v>
      </c>
      <c r="X174" s="81">
        <f t="shared" si="84"/>
        <v>0</v>
      </c>
      <c r="Y174" s="81">
        <f t="shared" si="92"/>
        <v>0</v>
      </c>
      <c r="Z174" s="81">
        <f t="shared" si="85"/>
        <v>1</v>
      </c>
      <c r="AA174" s="81">
        <f t="shared" si="86"/>
        <v>1</v>
      </c>
      <c r="AB174" s="82">
        <f t="shared" si="108"/>
        <v>0</v>
      </c>
      <c r="AC174" s="11">
        <f t="shared" si="109"/>
        <v>0</v>
      </c>
      <c r="AD174" s="81">
        <f t="shared" si="110"/>
        <v>0</v>
      </c>
      <c r="AE174" s="11">
        <f t="shared" si="87"/>
        <v>0</v>
      </c>
      <c r="AF174" s="11">
        <f t="shared" si="88"/>
        <v>0</v>
      </c>
      <c r="AG174" s="11">
        <f t="shared" si="93"/>
        <v>0</v>
      </c>
      <c r="AH174" s="81">
        <f t="shared" si="103"/>
        <v>0</v>
      </c>
      <c r="AI174" s="81">
        <f t="shared" si="104"/>
        <v>0</v>
      </c>
      <c r="AJ174" s="82">
        <f t="shared" si="96"/>
        <v>0</v>
      </c>
      <c r="AK174" s="118">
        <f t="shared" si="94"/>
        <v>0</v>
      </c>
      <c r="AL174" s="118">
        <f t="shared" si="94"/>
        <v>0</v>
      </c>
      <c r="AM174" s="120">
        <f>AK174*InputData!Y174</f>
        <v>0</v>
      </c>
      <c r="AN174" s="123">
        <f>AJ174*LifeTable!G174*InputData!Z174*EXP(-InputData!$BT$5*(B174-InputData!$B$1))</f>
        <v>0</v>
      </c>
      <c r="AO174" s="1026">
        <f>C174*(1-Q174)*LifeTable!G174</f>
        <v>0</v>
      </c>
      <c r="AP174" s="1027">
        <f>R174*LifeTable!G174</f>
        <v>0</v>
      </c>
      <c r="AQ174" s="1026">
        <f>T174*(1-AH174)*LifeTable!P174</f>
        <v>0</v>
      </c>
      <c r="AR174" s="708">
        <f>AI174*LifeTable!P174</f>
        <v>0</v>
      </c>
      <c r="AS174" s="1028">
        <f>(AQ174-AO174)*EXP(-InputData!$BT$6*(B174-InputData!$B$1))</f>
        <v>0</v>
      </c>
      <c r="AT174" s="58">
        <f>(AR174-AP174)*EXP(-InputData!$BT$6*(B174-InputData!$B$1))</f>
        <v>0</v>
      </c>
      <c r="AU174">
        <v>68</v>
      </c>
    </row>
    <row r="175" spans="1:47">
      <c r="A175" t="s">
        <v>14</v>
      </c>
      <c r="B175">
        <f t="shared" si="95"/>
        <v>166</v>
      </c>
      <c r="C175" s="80">
        <f>InputData!W175*InputData!CB175</f>
        <v>0</v>
      </c>
      <c r="D175" s="81">
        <v>0</v>
      </c>
      <c r="E175" s="13">
        <f>InputData!X175*InputData!CG175</f>
        <v>0</v>
      </c>
      <c r="F175" s="90">
        <v>0</v>
      </c>
      <c r="G175" s="81">
        <f t="shared" si="76"/>
        <v>0</v>
      </c>
      <c r="H175" s="81">
        <f t="shared" si="89"/>
        <v>0</v>
      </c>
      <c r="I175" s="81">
        <f t="shared" si="77"/>
        <v>1</v>
      </c>
      <c r="J175" s="81">
        <f t="shared" si="78"/>
        <v>1</v>
      </c>
      <c r="K175" s="82">
        <f t="shared" si="105"/>
        <v>0</v>
      </c>
      <c r="L175" s="11">
        <f t="shared" si="106"/>
        <v>0</v>
      </c>
      <c r="M175" s="81">
        <f t="shared" si="107"/>
        <v>0</v>
      </c>
      <c r="N175" s="11">
        <f t="shared" si="79"/>
        <v>0</v>
      </c>
      <c r="O175" s="11">
        <f t="shared" si="80"/>
        <v>0</v>
      </c>
      <c r="P175" s="11">
        <f t="shared" si="90"/>
        <v>0</v>
      </c>
      <c r="Q175" s="81">
        <f t="shared" si="101"/>
        <v>0</v>
      </c>
      <c r="R175" s="90">
        <f t="shared" si="102"/>
        <v>0</v>
      </c>
      <c r="S175" s="499">
        <f>(Exposure!BK176-1)*InputData!CH175+1</f>
        <v>1</v>
      </c>
      <c r="T175" s="89">
        <f t="shared" si="91"/>
        <v>0</v>
      </c>
      <c r="U175" s="10">
        <f t="shared" si="81"/>
        <v>0</v>
      </c>
      <c r="V175" s="10">
        <f t="shared" si="82"/>
        <v>0</v>
      </c>
      <c r="W175" s="91">
        <f t="shared" si="83"/>
        <v>0</v>
      </c>
      <c r="X175" s="81">
        <f t="shared" si="84"/>
        <v>0</v>
      </c>
      <c r="Y175" s="81">
        <f t="shared" si="92"/>
        <v>0</v>
      </c>
      <c r="Z175" s="81">
        <f t="shared" si="85"/>
        <v>1</v>
      </c>
      <c r="AA175" s="81">
        <f t="shared" si="86"/>
        <v>1</v>
      </c>
      <c r="AB175" s="82">
        <f t="shared" si="108"/>
        <v>0</v>
      </c>
      <c r="AC175" s="11">
        <f t="shared" si="109"/>
        <v>0</v>
      </c>
      <c r="AD175" s="81">
        <f t="shared" si="110"/>
        <v>0</v>
      </c>
      <c r="AE175" s="11">
        <f t="shared" si="87"/>
        <v>0</v>
      </c>
      <c r="AF175" s="11">
        <f t="shared" si="88"/>
        <v>0</v>
      </c>
      <c r="AG175" s="11">
        <f t="shared" si="93"/>
        <v>0</v>
      </c>
      <c r="AH175" s="81">
        <f t="shared" si="103"/>
        <v>0</v>
      </c>
      <c r="AI175" s="81">
        <f t="shared" si="104"/>
        <v>0</v>
      </c>
      <c r="AJ175" s="82">
        <f t="shared" si="96"/>
        <v>0</v>
      </c>
      <c r="AK175" s="118">
        <f t="shared" si="94"/>
        <v>0</v>
      </c>
      <c r="AL175" s="118">
        <f t="shared" si="94"/>
        <v>0</v>
      </c>
      <c r="AM175" s="120">
        <f>AK175*InputData!Y175</f>
        <v>0</v>
      </c>
      <c r="AN175" s="123">
        <f>AJ175*LifeTable!G175*InputData!Z175*EXP(-InputData!$BT$5*(B175-InputData!$B$1))</f>
        <v>0</v>
      </c>
      <c r="AO175" s="1026">
        <f>C175*(1-Q175)*LifeTable!G175</f>
        <v>0</v>
      </c>
      <c r="AP175" s="1027">
        <f>R175*LifeTable!G175</f>
        <v>0</v>
      </c>
      <c r="AQ175" s="1026">
        <f>T175*(1-AH175)*LifeTable!P175</f>
        <v>0</v>
      </c>
      <c r="AR175" s="708">
        <f>AI175*LifeTable!P175</f>
        <v>0</v>
      </c>
      <c r="AS175" s="1028">
        <f>(AQ175-AO175)*EXP(-InputData!$BT$6*(B175-InputData!$B$1))</f>
        <v>0</v>
      </c>
      <c r="AT175" s="58">
        <f>(AR175-AP175)*EXP(-InputData!$BT$6*(B175-InputData!$B$1))</f>
        <v>0</v>
      </c>
      <c r="AU175">
        <v>69</v>
      </c>
    </row>
    <row r="176" spans="1:47">
      <c r="A176" t="s">
        <v>14</v>
      </c>
      <c r="B176">
        <f t="shared" si="95"/>
        <v>167</v>
      </c>
      <c r="C176" s="80">
        <f>InputData!W176*InputData!CB176</f>
        <v>0</v>
      </c>
      <c r="D176" s="81">
        <v>0</v>
      </c>
      <c r="E176" s="13">
        <f>InputData!X176*InputData!CG176</f>
        <v>0</v>
      </c>
      <c r="F176" s="90">
        <v>0</v>
      </c>
      <c r="G176" s="81">
        <f t="shared" si="76"/>
        <v>0</v>
      </c>
      <c r="H176" s="81">
        <f t="shared" si="89"/>
        <v>0</v>
      </c>
      <c r="I176" s="81">
        <f t="shared" si="77"/>
        <v>1</v>
      </c>
      <c r="J176" s="81">
        <f t="shared" si="78"/>
        <v>1</v>
      </c>
      <c r="K176" s="82">
        <f t="shared" si="105"/>
        <v>0</v>
      </c>
      <c r="L176" s="11">
        <f t="shared" si="106"/>
        <v>0</v>
      </c>
      <c r="M176" s="81">
        <f t="shared" si="107"/>
        <v>0</v>
      </c>
      <c r="N176" s="11">
        <f t="shared" si="79"/>
        <v>0</v>
      </c>
      <c r="O176" s="11">
        <f t="shared" si="80"/>
        <v>0</v>
      </c>
      <c r="P176" s="11">
        <f t="shared" si="90"/>
        <v>0</v>
      </c>
      <c r="Q176" s="81">
        <f t="shared" si="101"/>
        <v>0</v>
      </c>
      <c r="R176" s="90">
        <f t="shared" si="102"/>
        <v>0</v>
      </c>
      <c r="S176" s="499">
        <f>(Exposure!BK177-1)*InputData!CH176+1</f>
        <v>1</v>
      </c>
      <c r="T176" s="89">
        <f t="shared" si="91"/>
        <v>0</v>
      </c>
      <c r="U176" s="10">
        <f t="shared" si="81"/>
        <v>0</v>
      </c>
      <c r="V176" s="10">
        <f t="shared" si="82"/>
        <v>0</v>
      </c>
      <c r="W176" s="91">
        <f t="shared" si="83"/>
        <v>0</v>
      </c>
      <c r="X176" s="81">
        <f t="shared" si="84"/>
        <v>0</v>
      </c>
      <c r="Y176" s="81">
        <f t="shared" si="92"/>
        <v>0</v>
      </c>
      <c r="Z176" s="81">
        <f t="shared" si="85"/>
        <v>1</v>
      </c>
      <c r="AA176" s="81">
        <f t="shared" si="86"/>
        <v>1</v>
      </c>
      <c r="AB176" s="82">
        <f t="shared" si="108"/>
        <v>0</v>
      </c>
      <c r="AC176" s="11">
        <f t="shared" si="109"/>
        <v>0</v>
      </c>
      <c r="AD176" s="81">
        <f t="shared" si="110"/>
        <v>0</v>
      </c>
      <c r="AE176" s="11">
        <f t="shared" si="87"/>
        <v>0</v>
      </c>
      <c r="AF176" s="11">
        <f t="shared" si="88"/>
        <v>0</v>
      </c>
      <c r="AG176" s="11">
        <f t="shared" si="93"/>
        <v>0</v>
      </c>
      <c r="AH176" s="81">
        <f t="shared" si="103"/>
        <v>0</v>
      </c>
      <c r="AI176" s="81">
        <f t="shared" si="104"/>
        <v>0</v>
      </c>
      <c r="AJ176" s="82">
        <f t="shared" si="96"/>
        <v>0</v>
      </c>
      <c r="AK176" s="118">
        <f t="shared" si="94"/>
        <v>0</v>
      </c>
      <c r="AL176" s="118">
        <f t="shared" si="94"/>
        <v>0</v>
      </c>
      <c r="AM176" s="120">
        <f>AK176*InputData!Y176</f>
        <v>0</v>
      </c>
      <c r="AN176" s="123">
        <f>AJ176*LifeTable!G176*InputData!Z176*EXP(-InputData!$BT$5*(B176-InputData!$B$1))</f>
        <v>0</v>
      </c>
      <c r="AO176" s="1026">
        <f>C176*(1-Q176)*LifeTable!G176</f>
        <v>0</v>
      </c>
      <c r="AP176" s="1027">
        <f>R176*LifeTable!G176</f>
        <v>0</v>
      </c>
      <c r="AQ176" s="1026">
        <f>T176*(1-AH176)*LifeTable!P176</f>
        <v>0</v>
      </c>
      <c r="AR176" s="708">
        <f>AI176*LifeTable!P176</f>
        <v>0</v>
      </c>
      <c r="AS176" s="1028">
        <f>(AQ176-AO176)*EXP(-InputData!$BT$6*(B176-InputData!$B$1))</f>
        <v>0</v>
      </c>
      <c r="AT176" s="58">
        <f>(AR176-AP176)*EXP(-InputData!$BT$6*(B176-InputData!$B$1))</f>
        <v>0</v>
      </c>
      <c r="AU176">
        <v>70</v>
      </c>
    </row>
    <row r="177" spans="1:47">
      <c r="A177" t="s">
        <v>14</v>
      </c>
      <c r="B177">
        <f t="shared" si="95"/>
        <v>168</v>
      </c>
      <c r="C177" s="80">
        <f>InputData!W177*InputData!CB177</f>
        <v>0</v>
      </c>
      <c r="D177" s="81">
        <v>0</v>
      </c>
      <c r="E177" s="13">
        <f>InputData!X177*InputData!CG177</f>
        <v>0</v>
      </c>
      <c r="F177" s="90">
        <v>0</v>
      </c>
      <c r="G177" s="81">
        <f t="shared" si="76"/>
        <v>0</v>
      </c>
      <c r="H177" s="81">
        <f t="shared" si="89"/>
        <v>0</v>
      </c>
      <c r="I177" s="81">
        <f t="shared" si="77"/>
        <v>1</v>
      </c>
      <c r="J177" s="81">
        <f t="shared" si="78"/>
        <v>1</v>
      </c>
      <c r="K177" s="82">
        <f t="shared" si="105"/>
        <v>0</v>
      </c>
      <c r="L177" s="11">
        <f t="shared" si="106"/>
        <v>0</v>
      </c>
      <c r="M177" s="81">
        <f t="shared" si="107"/>
        <v>0</v>
      </c>
      <c r="N177" s="11">
        <f t="shared" si="79"/>
        <v>0</v>
      </c>
      <c r="O177" s="11">
        <f t="shared" si="80"/>
        <v>0</v>
      </c>
      <c r="P177" s="11">
        <f t="shared" si="90"/>
        <v>0</v>
      </c>
      <c r="Q177" s="81">
        <f t="shared" si="101"/>
        <v>0</v>
      </c>
      <c r="R177" s="90">
        <f t="shared" si="102"/>
        <v>0</v>
      </c>
      <c r="S177" s="499">
        <f>(Exposure!BK178-1)*InputData!CH177+1</f>
        <v>1</v>
      </c>
      <c r="T177" s="89">
        <f t="shared" si="91"/>
        <v>0</v>
      </c>
      <c r="U177" s="10">
        <f t="shared" si="81"/>
        <v>0</v>
      </c>
      <c r="V177" s="10">
        <f t="shared" si="82"/>
        <v>0</v>
      </c>
      <c r="W177" s="91">
        <f t="shared" si="83"/>
        <v>0</v>
      </c>
      <c r="X177" s="81">
        <f t="shared" si="84"/>
        <v>0</v>
      </c>
      <c r="Y177" s="81">
        <f t="shared" si="92"/>
        <v>0</v>
      </c>
      <c r="Z177" s="81">
        <f t="shared" si="85"/>
        <v>1</v>
      </c>
      <c r="AA177" s="81">
        <f t="shared" si="86"/>
        <v>1</v>
      </c>
      <c r="AB177" s="82">
        <f t="shared" si="108"/>
        <v>0</v>
      </c>
      <c r="AC177" s="11">
        <f t="shared" si="109"/>
        <v>0</v>
      </c>
      <c r="AD177" s="81">
        <f t="shared" si="110"/>
        <v>0</v>
      </c>
      <c r="AE177" s="11">
        <f t="shared" si="87"/>
        <v>0</v>
      </c>
      <c r="AF177" s="11">
        <f t="shared" si="88"/>
        <v>0</v>
      </c>
      <c r="AG177" s="11">
        <f t="shared" si="93"/>
        <v>0</v>
      </c>
      <c r="AH177" s="81">
        <f t="shared" si="103"/>
        <v>0</v>
      </c>
      <c r="AI177" s="81">
        <f t="shared" si="104"/>
        <v>0</v>
      </c>
      <c r="AJ177" s="82">
        <f t="shared" si="96"/>
        <v>0</v>
      </c>
      <c r="AK177" s="118">
        <f t="shared" si="94"/>
        <v>0</v>
      </c>
      <c r="AL177" s="118">
        <f t="shared" si="94"/>
        <v>0</v>
      </c>
      <c r="AM177" s="120">
        <f>AK177*InputData!Y177</f>
        <v>0</v>
      </c>
      <c r="AN177" s="123">
        <f>AJ177*LifeTable!G177*InputData!Z177*EXP(-InputData!$BT$5*(B177-InputData!$B$1))</f>
        <v>0</v>
      </c>
      <c r="AO177" s="1026">
        <f>C177*(1-Q177)*LifeTable!G177</f>
        <v>0</v>
      </c>
      <c r="AP177" s="1027">
        <f>R177*LifeTable!G177</f>
        <v>0</v>
      </c>
      <c r="AQ177" s="1026">
        <f>T177*(1-AH177)*LifeTable!P177</f>
        <v>0</v>
      </c>
      <c r="AR177" s="708">
        <f>AI177*LifeTable!P177</f>
        <v>0</v>
      </c>
      <c r="AS177" s="1028">
        <f>(AQ177-AO177)*EXP(-InputData!$BT$6*(B177-InputData!$B$1))</f>
        <v>0</v>
      </c>
      <c r="AT177" s="58">
        <f>(AR177-AP177)*EXP(-InputData!$BT$6*(B177-InputData!$B$1))</f>
        <v>0</v>
      </c>
      <c r="AU177">
        <v>71</v>
      </c>
    </row>
    <row r="178" spans="1:47">
      <c r="A178" t="s">
        <v>14</v>
      </c>
      <c r="B178">
        <f t="shared" si="95"/>
        <v>169</v>
      </c>
      <c r="C178" s="80">
        <f>InputData!W178*InputData!CB178</f>
        <v>0</v>
      </c>
      <c r="D178" s="81">
        <v>0</v>
      </c>
      <c r="E178" s="13">
        <f>InputData!X178*InputData!CG178</f>
        <v>0</v>
      </c>
      <c r="F178" s="90">
        <v>0</v>
      </c>
      <c r="G178" s="81">
        <f t="shared" si="76"/>
        <v>0</v>
      </c>
      <c r="H178" s="81">
        <f t="shared" si="89"/>
        <v>0</v>
      </c>
      <c r="I178" s="81">
        <f t="shared" si="77"/>
        <v>1</v>
      </c>
      <c r="J178" s="81">
        <f t="shared" si="78"/>
        <v>1</v>
      </c>
      <c r="K178" s="82">
        <f t="shared" si="105"/>
        <v>0</v>
      </c>
      <c r="L178" s="11">
        <f t="shared" si="106"/>
        <v>0</v>
      </c>
      <c r="M178" s="81">
        <f t="shared" si="107"/>
        <v>0</v>
      </c>
      <c r="N178" s="11">
        <f t="shared" si="79"/>
        <v>0</v>
      </c>
      <c r="O178" s="11">
        <f t="shared" si="80"/>
        <v>0</v>
      </c>
      <c r="P178" s="11">
        <f t="shared" si="90"/>
        <v>0</v>
      </c>
      <c r="Q178" s="81">
        <f t="shared" si="101"/>
        <v>0</v>
      </c>
      <c r="R178" s="90">
        <f t="shared" si="102"/>
        <v>0</v>
      </c>
      <c r="S178" s="499">
        <f>(Exposure!BK179-1)*InputData!CH178+1</f>
        <v>1</v>
      </c>
      <c r="T178" s="89">
        <f t="shared" si="91"/>
        <v>0</v>
      </c>
      <c r="U178" s="10">
        <f t="shared" si="81"/>
        <v>0</v>
      </c>
      <c r="V178" s="10">
        <f t="shared" si="82"/>
        <v>0</v>
      </c>
      <c r="W178" s="91">
        <f t="shared" si="83"/>
        <v>0</v>
      </c>
      <c r="X178" s="81">
        <f t="shared" si="84"/>
        <v>0</v>
      </c>
      <c r="Y178" s="81">
        <f t="shared" si="92"/>
        <v>0</v>
      </c>
      <c r="Z178" s="81">
        <f t="shared" si="85"/>
        <v>1</v>
      </c>
      <c r="AA178" s="81">
        <f t="shared" si="86"/>
        <v>1</v>
      </c>
      <c r="AB178" s="82">
        <f t="shared" si="108"/>
        <v>0</v>
      </c>
      <c r="AC178" s="11">
        <f t="shared" si="109"/>
        <v>0</v>
      </c>
      <c r="AD178" s="81">
        <f t="shared" si="110"/>
        <v>0</v>
      </c>
      <c r="AE178" s="11">
        <f t="shared" si="87"/>
        <v>0</v>
      </c>
      <c r="AF178" s="11">
        <f t="shared" si="88"/>
        <v>0</v>
      </c>
      <c r="AG178" s="11">
        <f t="shared" si="93"/>
        <v>0</v>
      </c>
      <c r="AH178" s="81">
        <f t="shared" si="103"/>
        <v>0</v>
      </c>
      <c r="AI178" s="81">
        <f t="shared" si="104"/>
        <v>0</v>
      </c>
      <c r="AJ178" s="82">
        <f t="shared" si="96"/>
        <v>0</v>
      </c>
      <c r="AK178" s="118">
        <f t="shared" si="94"/>
        <v>0</v>
      </c>
      <c r="AL178" s="118">
        <f t="shared" si="94"/>
        <v>0</v>
      </c>
      <c r="AM178" s="120">
        <f>AK178*InputData!Y178</f>
        <v>0</v>
      </c>
      <c r="AN178" s="123">
        <f>AJ178*LifeTable!G178*InputData!Z178*EXP(-InputData!$BT$5*(B178-InputData!$B$1))</f>
        <v>0</v>
      </c>
      <c r="AO178" s="1026">
        <f>C178*(1-Q178)*LifeTable!G178</f>
        <v>0</v>
      </c>
      <c r="AP178" s="1027">
        <f>R178*LifeTable!G178</f>
        <v>0</v>
      </c>
      <c r="AQ178" s="1026">
        <f>T178*(1-AH178)*LifeTable!P178</f>
        <v>0</v>
      </c>
      <c r="AR178" s="708">
        <f>AI178*LifeTable!P178</f>
        <v>0</v>
      </c>
      <c r="AS178" s="1028">
        <f>(AQ178-AO178)*EXP(-InputData!$BT$6*(B178-InputData!$B$1))</f>
        <v>0</v>
      </c>
      <c r="AT178" s="58">
        <f>(AR178-AP178)*EXP(-InputData!$BT$6*(B178-InputData!$B$1))</f>
        <v>0</v>
      </c>
      <c r="AU178">
        <v>72</v>
      </c>
    </row>
    <row r="179" spans="1:47">
      <c r="A179" t="s">
        <v>14</v>
      </c>
      <c r="B179">
        <f t="shared" si="95"/>
        <v>170</v>
      </c>
      <c r="C179" s="80">
        <f>InputData!W179*InputData!CB179</f>
        <v>0</v>
      </c>
      <c r="D179" s="81">
        <v>0</v>
      </c>
      <c r="E179" s="13">
        <f>InputData!X179*InputData!CG179</f>
        <v>0</v>
      </c>
      <c r="F179" s="90">
        <v>0</v>
      </c>
      <c r="G179" s="81">
        <f t="shared" si="76"/>
        <v>0</v>
      </c>
      <c r="H179" s="81">
        <f t="shared" si="89"/>
        <v>0</v>
      </c>
      <c r="I179" s="81">
        <f t="shared" si="77"/>
        <v>1</v>
      </c>
      <c r="J179" s="81">
        <f t="shared" si="78"/>
        <v>1</v>
      </c>
      <c r="K179" s="82">
        <f t="shared" si="105"/>
        <v>0</v>
      </c>
      <c r="L179" s="11">
        <f t="shared" si="106"/>
        <v>0</v>
      </c>
      <c r="M179" s="81">
        <f t="shared" si="107"/>
        <v>0</v>
      </c>
      <c r="N179" s="11">
        <f t="shared" si="79"/>
        <v>0</v>
      </c>
      <c r="O179" s="11">
        <f t="shared" si="80"/>
        <v>0</v>
      </c>
      <c r="P179" s="11">
        <f t="shared" si="90"/>
        <v>0</v>
      </c>
      <c r="Q179" s="81">
        <f t="shared" si="101"/>
        <v>0</v>
      </c>
      <c r="R179" s="90">
        <f t="shared" si="102"/>
        <v>0</v>
      </c>
      <c r="S179" s="499">
        <f>(Exposure!BK180-1)*InputData!CH179+1</f>
        <v>1</v>
      </c>
      <c r="T179" s="89">
        <f t="shared" si="91"/>
        <v>0</v>
      </c>
      <c r="U179" s="10">
        <f t="shared" si="81"/>
        <v>0</v>
      </c>
      <c r="V179" s="10">
        <f t="shared" si="82"/>
        <v>0</v>
      </c>
      <c r="W179" s="91">
        <f t="shared" si="83"/>
        <v>0</v>
      </c>
      <c r="X179" s="81">
        <f t="shared" si="84"/>
        <v>0</v>
      </c>
      <c r="Y179" s="81">
        <f t="shared" si="92"/>
        <v>0</v>
      </c>
      <c r="Z179" s="81">
        <f t="shared" si="85"/>
        <v>1</v>
      </c>
      <c r="AA179" s="81">
        <f t="shared" si="86"/>
        <v>1</v>
      </c>
      <c r="AB179" s="82">
        <f t="shared" si="108"/>
        <v>0</v>
      </c>
      <c r="AC179" s="11">
        <f t="shared" si="109"/>
        <v>0</v>
      </c>
      <c r="AD179" s="81">
        <f t="shared" si="110"/>
        <v>0</v>
      </c>
      <c r="AE179" s="11">
        <f t="shared" si="87"/>
        <v>0</v>
      </c>
      <c r="AF179" s="11">
        <f t="shared" si="88"/>
        <v>0</v>
      </c>
      <c r="AG179" s="11">
        <f t="shared" si="93"/>
        <v>0</v>
      </c>
      <c r="AH179" s="81">
        <f t="shared" si="103"/>
        <v>0</v>
      </c>
      <c r="AI179" s="81">
        <f t="shared" si="104"/>
        <v>0</v>
      </c>
      <c r="AJ179" s="82">
        <f t="shared" si="96"/>
        <v>0</v>
      </c>
      <c r="AK179" s="118">
        <f t="shared" si="94"/>
        <v>0</v>
      </c>
      <c r="AL179" s="118">
        <f t="shared" si="94"/>
        <v>0</v>
      </c>
      <c r="AM179" s="120">
        <f>AK179*InputData!Y179</f>
        <v>0</v>
      </c>
      <c r="AN179" s="123">
        <f>AJ179*LifeTable!G179*InputData!Z179*EXP(-InputData!$BT$5*(B179-InputData!$B$1))</f>
        <v>0</v>
      </c>
      <c r="AO179" s="1026">
        <f>C179*(1-Q179)*LifeTable!G179</f>
        <v>0</v>
      </c>
      <c r="AP179" s="1027">
        <f>R179*LifeTable!G179</f>
        <v>0</v>
      </c>
      <c r="AQ179" s="1026">
        <f>T179*(1-AH179)*LifeTable!P179</f>
        <v>0</v>
      </c>
      <c r="AR179" s="708">
        <f>AI179*LifeTable!P179</f>
        <v>0</v>
      </c>
      <c r="AS179" s="1028">
        <f>(AQ179-AO179)*EXP(-InputData!$BT$6*(B179-InputData!$B$1))</f>
        <v>0</v>
      </c>
      <c r="AT179" s="58">
        <f>(AR179-AP179)*EXP(-InputData!$BT$6*(B179-InputData!$B$1))</f>
        <v>0</v>
      </c>
      <c r="AU179">
        <v>73</v>
      </c>
    </row>
    <row r="180" spans="1:47">
      <c r="A180" t="s">
        <v>14</v>
      </c>
      <c r="B180">
        <f t="shared" si="95"/>
        <v>171</v>
      </c>
      <c r="C180" s="80">
        <f>InputData!W180*InputData!CB180</f>
        <v>0</v>
      </c>
      <c r="D180" s="81">
        <v>0</v>
      </c>
      <c r="E180" s="13">
        <f>InputData!X180*InputData!CG180</f>
        <v>0</v>
      </c>
      <c r="F180" s="90">
        <v>0</v>
      </c>
      <c r="G180" s="81">
        <f t="shared" si="76"/>
        <v>0</v>
      </c>
      <c r="H180" s="81">
        <f t="shared" si="89"/>
        <v>0</v>
      </c>
      <c r="I180" s="81">
        <f t="shared" si="77"/>
        <v>1</v>
      </c>
      <c r="J180" s="81">
        <f t="shared" si="78"/>
        <v>1</v>
      </c>
      <c r="K180" s="82">
        <f t="shared" si="105"/>
        <v>0</v>
      </c>
      <c r="L180" s="11">
        <f t="shared" si="106"/>
        <v>0</v>
      </c>
      <c r="M180" s="81">
        <f t="shared" si="107"/>
        <v>0</v>
      </c>
      <c r="N180" s="11">
        <f t="shared" si="79"/>
        <v>0</v>
      </c>
      <c r="O180" s="11">
        <f t="shared" si="80"/>
        <v>0</v>
      </c>
      <c r="P180" s="11">
        <f t="shared" si="90"/>
        <v>0</v>
      </c>
      <c r="Q180" s="81">
        <f t="shared" si="101"/>
        <v>0</v>
      </c>
      <c r="R180" s="90">
        <f t="shared" si="102"/>
        <v>0</v>
      </c>
      <c r="S180" s="499">
        <f>(Exposure!BK181-1)*InputData!CH180+1</f>
        <v>1</v>
      </c>
      <c r="T180" s="89">
        <f t="shared" si="91"/>
        <v>0</v>
      </c>
      <c r="U180" s="10">
        <f t="shared" si="81"/>
        <v>0</v>
      </c>
      <c r="V180" s="10">
        <f t="shared" si="82"/>
        <v>0</v>
      </c>
      <c r="W180" s="91">
        <f t="shared" si="83"/>
        <v>0</v>
      </c>
      <c r="X180" s="81">
        <f t="shared" si="84"/>
        <v>0</v>
      </c>
      <c r="Y180" s="81">
        <f t="shared" si="92"/>
        <v>0</v>
      </c>
      <c r="Z180" s="81">
        <f t="shared" si="85"/>
        <v>1</v>
      </c>
      <c r="AA180" s="81">
        <f t="shared" si="86"/>
        <v>1</v>
      </c>
      <c r="AB180" s="82">
        <f t="shared" si="108"/>
        <v>0</v>
      </c>
      <c r="AC180" s="11">
        <f t="shared" si="109"/>
        <v>0</v>
      </c>
      <c r="AD180" s="81">
        <f t="shared" si="110"/>
        <v>0</v>
      </c>
      <c r="AE180" s="11">
        <f t="shared" si="87"/>
        <v>0</v>
      </c>
      <c r="AF180" s="11">
        <f t="shared" si="88"/>
        <v>0</v>
      </c>
      <c r="AG180" s="11">
        <f t="shared" si="93"/>
        <v>0</v>
      </c>
      <c r="AH180" s="81">
        <f t="shared" si="103"/>
        <v>0</v>
      </c>
      <c r="AI180" s="81">
        <f t="shared" si="104"/>
        <v>0</v>
      </c>
      <c r="AJ180" s="82">
        <f t="shared" si="96"/>
        <v>0</v>
      </c>
      <c r="AK180" s="118">
        <f t="shared" si="94"/>
        <v>0</v>
      </c>
      <c r="AL180" s="118">
        <f t="shared" si="94"/>
        <v>0</v>
      </c>
      <c r="AM180" s="120">
        <f>AK180*InputData!Y180</f>
        <v>0</v>
      </c>
      <c r="AN180" s="123">
        <f>AJ180*LifeTable!G180*InputData!Z180*EXP(-InputData!$BT$5*(B180-InputData!$B$1))</f>
        <v>0</v>
      </c>
      <c r="AO180" s="1026">
        <f>C180*(1-Q180)*LifeTable!G180</f>
        <v>0</v>
      </c>
      <c r="AP180" s="1027">
        <f>R180*LifeTable!G180</f>
        <v>0</v>
      </c>
      <c r="AQ180" s="1026">
        <f>T180*(1-AH180)*LifeTable!P180</f>
        <v>0</v>
      </c>
      <c r="AR180" s="708">
        <f>AI180*LifeTable!P180</f>
        <v>0</v>
      </c>
      <c r="AS180" s="1028">
        <f>(AQ180-AO180)*EXP(-InputData!$BT$6*(B180-InputData!$B$1))</f>
        <v>0</v>
      </c>
      <c r="AT180" s="58">
        <f>(AR180-AP180)*EXP(-InputData!$BT$6*(B180-InputData!$B$1))</f>
        <v>0</v>
      </c>
      <c r="AU180">
        <v>74</v>
      </c>
    </row>
    <row r="181" spans="1:47">
      <c r="A181" t="s">
        <v>14</v>
      </c>
      <c r="B181">
        <f t="shared" si="95"/>
        <v>172</v>
      </c>
      <c r="C181" s="80">
        <f>InputData!W181*InputData!CB181</f>
        <v>0</v>
      </c>
      <c r="D181" s="81">
        <v>0</v>
      </c>
      <c r="E181" s="13">
        <f>InputData!X181*InputData!CG181</f>
        <v>0</v>
      </c>
      <c r="F181" s="90">
        <v>0</v>
      </c>
      <c r="G181" s="81">
        <f t="shared" si="76"/>
        <v>0</v>
      </c>
      <c r="H181" s="81">
        <f t="shared" si="89"/>
        <v>0</v>
      </c>
      <c r="I181" s="81">
        <f t="shared" si="77"/>
        <v>1</v>
      </c>
      <c r="J181" s="81">
        <f t="shared" si="78"/>
        <v>1</v>
      </c>
      <c r="K181" s="82">
        <f t="shared" si="105"/>
        <v>0</v>
      </c>
      <c r="L181" s="11">
        <f t="shared" si="106"/>
        <v>0</v>
      </c>
      <c r="M181" s="81">
        <f t="shared" si="107"/>
        <v>0</v>
      </c>
      <c r="N181" s="11">
        <f t="shared" si="79"/>
        <v>0</v>
      </c>
      <c r="O181" s="11">
        <f t="shared" si="80"/>
        <v>0</v>
      </c>
      <c r="P181" s="11">
        <f t="shared" si="90"/>
        <v>0</v>
      </c>
      <c r="Q181" s="81">
        <f t="shared" si="101"/>
        <v>0</v>
      </c>
      <c r="R181" s="90">
        <f t="shared" si="102"/>
        <v>0</v>
      </c>
      <c r="S181" s="499">
        <f>(Exposure!BK182-1)*InputData!CH181+1</f>
        <v>1</v>
      </c>
      <c r="T181" s="89">
        <f t="shared" si="91"/>
        <v>0</v>
      </c>
      <c r="U181" s="10">
        <f t="shared" si="81"/>
        <v>0</v>
      </c>
      <c r="V181" s="10">
        <f t="shared" si="82"/>
        <v>0</v>
      </c>
      <c r="W181" s="91">
        <f t="shared" si="83"/>
        <v>0</v>
      </c>
      <c r="X181" s="81">
        <f t="shared" si="84"/>
        <v>0</v>
      </c>
      <c r="Y181" s="81">
        <f t="shared" si="92"/>
        <v>0</v>
      </c>
      <c r="Z181" s="81">
        <f t="shared" si="85"/>
        <v>1</v>
      </c>
      <c r="AA181" s="81">
        <f t="shared" si="86"/>
        <v>1</v>
      </c>
      <c r="AB181" s="82">
        <f t="shared" si="108"/>
        <v>0</v>
      </c>
      <c r="AC181" s="11">
        <f t="shared" si="109"/>
        <v>0</v>
      </c>
      <c r="AD181" s="81">
        <f t="shared" si="110"/>
        <v>0</v>
      </c>
      <c r="AE181" s="11">
        <f t="shared" si="87"/>
        <v>0</v>
      </c>
      <c r="AF181" s="11">
        <f t="shared" si="88"/>
        <v>0</v>
      </c>
      <c r="AG181" s="11">
        <f t="shared" si="93"/>
        <v>0</v>
      </c>
      <c r="AH181" s="81">
        <f t="shared" si="103"/>
        <v>0</v>
      </c>
      <c r="AI181" s="81">
        <f t="shared" si="104"/>
        <v>0</v>
      </c>
      <c r="AJ181" s="82">
        <f t="shared" si="96"/>
        <v>0</v>
      </c>
      <c r="AK181" s="118">
        <f t="shared" si="94"/>
        <v>0</v>
      </c>
      <c r="AL181" s="118">
        <f t="shared" si="94"/>
        <v>0</v>
      </c>
      <c r="AM181" s="120">
        <f>AK181*InputData!Y181</f>
        <v>0</v>
      </c>
      <c r="AN181" s="123">
        <f>AJ181*LifeTable!G181*InputData!Z181*EXP(-InputData!$BT$5*(B181-InputData!$B$1))</f>
        <v>0</v>
      </c>
      <c r="AO181" s="1026">
        <f>C181*(1-Q181)*LifeTable!G181</f>
        <v>0</v>
      </c>
      <c r="AP181" s="1027">
        <f>R181*LifeTable!G181</f>
        <v>0</v>
      </c>
      <c r="AQ181" s="1026">
        <f>T181*(1-AH181)*LifeTable!P181</f>
        <v>0</v>
      </c>
      <c r="AR181" s="708">
        <f>AI181*LifeTable!P181</f>
        <v>0</v>
      </c>
      <c r="AS181" s="1028">
        <f>(AQ181-AO181)*EXP(-InputData!$BT$6*(B181-InputData!$B$1))</f>
        <v>0</v>
      </c>
      <c r="AT181" s="58">
        <f>(AR181-AP181)*EXP(-InputData!$BT$6*(B181-InputData!$B$1))</f>
        <v>0</v>
      </c>
      <c r="AU181">
        <v>75</v>
      </c>
    </row>
    <row r="182" spans="1:47">
      <c r="A182" t="s">
        <v>14</v>
      </c>
      <c r="B182">
        <f t="shared" si="95"/>
        <v>173</v>
      </c>
      <c r="C182" s="80">
        <f>InputData!W182*InputData!CB182</f>
        <v>0</v>
      </c>
      <c r="D182" s="81">
        <v>0</v>
      </c>
      <c r="E182" s="13">
        <f>InputData!X182*InputData!CG182</f>
        <v>0</v>
      </c>
      <c r="F182" s="90">
        <v>0</v>
      </c>
      <c r="G182" s="81">
        <f t="shared" si="76"/>
        <v>0</v>
      </c>
      <c r="H182" s="81">
        <f t="shared" si="89"/>
        <v>0</v>
      </c>
      <c r="I182" s="81">
        <f t="shared" si="77"/>
        <v>1</v>
      </c>
      <c r="J182" s="81">
        <f t="shared" si="78"/>
        <v>1</v>
      </c>
      <c r="K182" s="82">
        <f t="shared" si="105"/>
        <v>0</v>
      </c>
      <c r="L182" s="11">
        <f t="shared" si="106"/>
        <v>0</v>
      </c>
      <c r="M182" s="81">
        <f t="shared" si="107"/>
        <v>0</v>
      </c>
      <c r="N182" s="11">
        <f t="shared" si="79"/>
        <v>0</v>
      </c>
      <c r="O182" s="11">
        <f t="shared" si="80"/>
        <v>0</v>
      </c>
      <c r="P182" s="11">
        <f t="shared" si="90"/>
        <v>0</v>
      </c>
      <c r="Q182" s="81">
        <f t="shared" si="101"/>
        <v>0</v>
      </c>
      <c r="R182" s="90">
        <f t="shared" si="102"/>
        <v>0</v>
      </c>
      <c r="S182" s="499">
        <f>(Exposure!BK183-1)*InputData!CH182+1</f>
        <v>1</v>
      </c>
      <c r="T182" s="89">
        <f t="shared" si="91"/>
        <v>0</v>
      </c>
      <c r="U182" s="10">
        <f t="shared" si="81"/>
        <v>0</v>
      </c>
      <c r="V182" s="10">
        <f t="shared" si="82"/>
        <v>0</v>
      </c>
      <c r="W182" s="91">
        <f t="shared" si="83"/>
        <v>0</v>
      </c>
      <c r="X182" s="81">
        <f t="shared" si="84"/>
        <v>0</v>
      </c>
      <c r="Y182" s="81">
        <f t="shared" si="92"/>
        <v>0</v>
      </c>
      <c r="Z182" s="81">
        <f t="shared" si="85"/>
        <v>1</v>
      </c>
      <c r="AA182" s="81">
        <f t="shared" si="86"/>
        <v>1</v>
      </c>
      <c r="AB182" s="82">
        <f t="shared" si="108"/>
        <v>0</v>
      </c>
      <c r="AC182" s="11">
        <f t="shared" si="109"/>
        <v>0</v>
      </c>
      <c r="AD182" s="81">
        <f t="shared" si="110"/>
        <v>0</v>
      </c>
      <c r="AE182" s="11">
        <f t="shared" si="87"/>
        <v>0</v>
      </c>
      <c r="AF182" s="11">
        <f t="shared" si="88"/>
        <v>0</v>
      </c>
      <c r="AG182" s="11">
        <f t="shared" si="93"/>
        <v>0</v>
      </c>
      <c r="AH182" s="81">
        <f t="shared" si="103"/>
        <v>0</v>
      </c>
      <c r="AI182" s="81">
        <f t="shared" si="104"/>
        <v>0</v>
      </c>
      <c r="AJ182" s="82">
        <f t="shared" si="96"/>
        <v>0</v>
      </c>
      <c r="AK182" s="118">
        <f t="shared" si="94"/>
        <v>0</v>
      </c>
      <c r="AL182" s="118">
        <f t="shared" si="94"/>
        <v>0</v>
      </c>
      <c r="AM182" s="120">
        <f>AK182*InputData!Y182</f>
        <v>0</v>
      </c>
      <c r="AN182" s="123">
        <f>AJ182*LifeTable!G182*InputData!Z182*EXP(-InputData!$BT$5*(B182-InputData!$B$1))</f>
        <v>0</v>
      </c>
      <c r="AO182" s="1026">
        <f>C182*(1-Q182)*LifeTable!G182</f>
        <v>0</v>
      </c>
      <c r="AP182" s="1027">
        <f>R182*LifeTable!G182</f>
        <v>0</v>
      </c>
      <c r="AQ182" s="1026">
        <f>T182*(1-AH182)*LifeTable!P182</f>
        <v>0</v>
      </c>
      <c r="AR182" s="708">
        <f>AI182*LifeTable!P182</f>
        <v>0</v>
      </c>
      <c r="AS182" s="1028">
        <f>(AQ182-AO182)*EXP(-InputData!$BT$6*(B182-InputData!$B$1))</f>
        <v>0</v>
      </c>
      <c r="AT182" s="58">
        <f>(AR182-AP182)*EXP(-InputData!$BT$6*(B182-InputData!$B$1))</f>
        <v>0</v>
      </c>
      <c r="AU182">
        <v>76</v>
      </c>
    </row>
    <row r="183" spans="1:47">
      <c r="A183" t="s">
        <v>14</v>
      </c>
      <c r="B183">
        <f t="shared" si="95"/>
        <v>174</v>
      </c>
      <c r="C183" s="80">
        <f>InputData!W183*InputData!CB183</f>
        <v>0</v>
      </c>
      <c r="D183" s="81">
        <v>0</v>
      </c>
      <c r="E183" s="13">
        <f>InputData!X183*InputData!CG183</f>
        <v>0</v>
      </c>
      <c r="F183" s="90">
        <v>0</v>
      </c>
      <c r="G183" s="81">
        <f t="shared" si="76"/>
        <v>0</v>
      </c>
      <c r="H183" s="81">
        <f t="shared" si="89"/>
        <v>0</v>
      </c>
      <c r="I183" s="81">
        <f t="shared" si="77"/>
        <v>1</v>
      </c>
      <c r="J183" s="81">
        <f t="shared" si="78"/>
        <v>1</v>
      </c>
      <c r="K183" s="82">
        <f t="shared" si="105"/>
        <v>0</v>
      </c>
      <c r="L183" s="11">
        <f t="shared" si="106"/>
        <v>0</v>
      </c>
      <c r="M183" s="81">
        <f t="shared" si="107"/>
        <v>0</v>
      </c>
      <c r="N183" s="11">
        <f t="shared" si="79"/>
        <v>0</v>
      </c>
      <c r="O183" s="11">
        <f t="shared" si="80"/>
        <v>0</v>
      </c>
      <c r="P183" s="11">
        <f t="shared" si="90"/>
        <v>0</v>
      </c>
      <c r="Q183" s="81">
        <f t="shared" si="101"/>
        <v>0</v>
      </c>
      <c r="R183" s="90">
        <f t="shared" si="102"/>
        <v>0</v>
      </c>
      <c r="S183" s="499">
        <f>(Exposure!BK184-1)*InputData!CH183+1</f>
        <v>1</v>
      </c>
      <c r="T183" s="89">
        <f t="shared" si="91"/>
        <v>0</v>
      </c>
      <c r="U183" s="10">
        <f t="shared" si="81"/>
        <v>0</v>
      </c>
      <c r="V183" s="10">
        <f t="shared" si="82"/>
        <v>0</v>
      </c>
      <c r="W183" s="91">
        <f t="shared" si="83"/>
        <v>0</v>
      </c>
      <c r="X183" s="81">
        <f t="shared" si="84"/>
        <v>0</v>
      </c>
      <c r="Y183" s="81">
        <f t="shared" si="92"/>
        <v>0</v>
      </c>
      <c r="Z183" s="81">
        <f t="shared" si="85"/>
        <v>1</v>
      </c>
      <c r="AA183" s="81">
        <f t="shared" si="86"/>
        <v>1</v>
      </c>
      <c r="AB183" s="82">
        <f t="shared" si="108"/>
        <v>0</v>
      </c>
      <c r="AC183" s="11">
        <f t="shared" si="109"/>
        <v>0</v>
      </c>
      <c r="AD183" s="81">
        <f t="shared" si="110"/>
        <v>0</v>
      </c>
      <c r="AE183" s="11">
        <f t="shared" si="87"/>
        <v>0</v>
      </c>
      <c r="AF183" s="11">
        <f t="shared" si="88"/>
        <v>0</v>
      </c>
      <c r="AG183" s="11">
        <f t="shared" si="93"/>
        <v>0</v>
      </c>
      <c r="AH183" s="81">
        <f t="shared" si="103"/>
        <v>0</v>
      </c>
      <c r="AI183" s="81">
        <f t="shared" si="104"/>
        <v>0</v>
      </c>
      <c r="AJ183" s="82">
        <f t="shared" si="96"/>
        <v>0</v>
      </c>
      <c r="AK183" s="118">
        <f t="shared" si="94"/>
        <v>0</v>
      </c>
      <c r="AL183" s="118">
        <f t="shared" si="94"/>
        <v>0</v>
      </c>
      <c r="AM183" s="120">
        <f>AK183*InputData!Y183</f>
        <v>0</v>
      </c>
      <c r="AN183" s="123">
        <f>AJ183*LifeTable!G183*InputData!Z183*EXP(-InputData!$BT$5*(B183-InputData!$B$1))</f>
        <v>0</v>
      </c>
      <c r="AO183" s="1026">
        <f>C183*(1-Q183)*LifeTable!G183</f>
        <v>0</v>
      </c>
      <c r="AP183" s="1027">
        <f>R183*LifeTable!G183</f>
        <v>0</v>
      </c>
      <c r="AQ183" s="1026">
        <f>T183*(1-AH183)*LifeTable!P183</f>
        <v>0</v>
      </c>
      <c r="AR183" s="708">
        <f>AI183*LifeTable!P183</f>
        <v>0</v>
      </c>
      <c r="AS183" s="1028">
        <f>(AQ183-AO183)*EXP(-InputData!$BT$6*(B183-InputData!$B$1))</f>
        <v>0</v>
      </c>
      <c r="AT183" s="58">
        <f>(AR183-AP183)*EXP(-InputData!$BT$6*(B183-InputData!$B$1))</f>
        <v>0</v>
      </c>
      <c r="AU183">
        <v>77</v>
      </c>
    </row>
    <row r="184" spans="1:47">
      <c r="A184" t="s">
        <v>14</v>
      </c>
      <c r="B184">
        <f t="shared" si="95"/>
        <v>175</v>
      </c>
      <c r="C184" s="80">
        <f>InputData!W184*InputData!CB184</f>
        <v>0</v>
      </c>
      <c r="D184" s="81">
        <v>0</v>
      </c>
      <c r="E184" s="13">
        <f>InputData!X184*InputData!CG184</f>
        <v>0</v>
      </c>
      <c r="F184" s="90">
        <v>0</v>
      </c>
      <c r="G184" s="81">
        <f t="shared" si="76"/>
        <v>0</v>
      </c>
      <c r="H184" s="81">
        <f t="shared" si="89"/>
        <v>0</v>
      </c>
      <c r="I184" s="81">
        <f t="shared" si="77"/>
        <v>1</v>
      </c>
      <c r="J184" s="81">
        <f t="shared" si="78"/>
        <v>1</v>
      </c>
      <c r="K184" s="82">
        <f t="shared" si="105"/>
        <v>0</v>
      </c>
      <c r="L184" s="11">
        <f t="shared" si="106"/>
        <v>0</v>
      </c>
      <c r="M184" s="81">
        <f t="shared" si="107"/>
        <v>0</v>
      </c>
      <c r="N184" s="11">
        <f t="shared" si="79"/>
        <v>0</v>
      </c>
      <c r="O184" s="11">
        <f t="shared" si="80"/>
        <v>0</v>
      </c>
      <c r="P184" s="11">
        <f t="shared" si="90"/>
        <v>0</v>
      </c>
      <c r="Q184" s="81">
        <f t="shared" si="101"/>
        <v>0</v>
      </c>
      <c r="R184" s="90">
        <f t="shared" si="102"/>
        <v>0</v>
      </c>
      <c r="S184" s="499">
        <f>(Exposure!BK185-1)*InputData!CH184+1</f>
        <v>1</v>
      </c>
      <c r="T184" s="89">
        <f t="shared" si="91"/>
        <v>0</v>
      </c>
      <c r="U184" s="10">
        <f t="shared" si="81"/>
        <v>0</v>
      </c>
      <c r="V184" s="10">
        <f t="shared" si="82"/>
        <v>0</v>
      </c>
      <c r="W184" s="91">
        <f t="shared" si="83"/>
        <v>0</v>
      </c>
      <c r="X184" s="81">
        <f t="shared" si="84"/>
        <v>0</v>
      </c>
      <c r="Y184" s="81">
        <f t="shared" si="92"/>
        <v>0</v>
      </c>
      <c r="Z184" s="81">
        <f t="shared" si="85"/>
        <v>1</v>
      </c>
      <c r="AA184" s="81">
        <f t="shared" si="86"/>
        <v>1</v>
      </c>
      <c r="AB184" s="82">
        <f t="shared" si="108"/>
        <v>0</v>
      </c>
      <c r="AC184" s="11">
        <f t="shared" si="109"/>
        <v>0</v>
      </c>
      <c r="AD184" s="81">
        <f t="shared" si="110"/>
        <v>0</v>
      </c>
      <c r="AE184" s="11">
        <f t="shared" si="87"/>
        <v>0</v>
      </c>
      <c r="AF184" s="11">
        <f t="shared" si="88"/>
        <v>0</v>
      </c>
      <c r="AG184" s="11">
        <f t="shared" si="93"/>
        <v>0</v>
      </c>
      <c r="AH184" s="81">
        <f t="shared" si="103"/>
        <v>0</v>
      </c>
      <c r="AI184" s="81">
        <f t="shared" si="104"/>
        <v>0</v>
      </c>
      <c r="AJ184" s="82">
        <f t="shared" si="96"/>
        <v>0</v>
      </c>
      <c r="AK184" s="118">
        <f t="shared" si="94"/>
        <v>0</v>
      </c>
      <c r="AL184" s="118">
        <f t="shared" si="94"/>
        <v>0</v>
      </c>
      <c r="AM184" s="120">
        <f>AK184*InputData!Y184</f>
        <v>0</v>
      </c>
      <c r="AN184" s="123">
        <f>AJ184*LifeTable!G184*InputData!Z184*EXP(-InputData!$BT$5*(B184-InputData!$B$1))</f>
        <v>0</v>
      </c>
      <c r="AO184" s="1026">
        <f>C184*(1-Q184)*LifeTable!G184</f>
        <v>0</v>
      </c>
      <c r="AP184" s="1027">
        <f>R184*LifeTable!G184</f>
        <v>0</v>
      </c>
      <c r="AQ184" s="1026">
        <f>T184*(1-AH184)*LifeTable!P184</f>
        <v>0</v>
      </c>
      <c r="AR184" s="708">
        <f>AI184*LifeTable!P184</f>
        <v>0</v>
      </c>
      <c r="AS184" s="1028">
        <f>(AQ184-AO184)*EXP(-InputData!$BT$6*(B184-InputData!$B$1))</f>
        <v>0</v>
      </c>
      <c r="AT184" s="58">
        <f>(AR184-AP184)*EXP(-InputData!$BT$6*(B184-InputData!$B$1))</f>
        <v>0</v>
      </c>
      <c r="AU184">
        <v>78</v>
      </c>
    </row>
    <row r="185" spans="1:47">
      <c r="A185" t="s">
        <v>14</v>
      </c>
      <c r="B185">
        <f t="shared" si="95"/>
        <v>176</v>
      </c>
      <c r="C185" s="80">
        <f>InputData!W185*InputData!CB185</f>
        <v>0</v>
      </c>
      <c r="D185" s="81">
        <v>0</v>
      </c>
      <c r="E185" s="13">
        <f>InputData!X185*InputData!CG185</f>
        <v>0</v>
      </c>
      <c r="F185" s="90">
        <v>0</v>
      </c>
      <c r="G185" s="81">
        <f t="shared" si="76"/>
        <v>0</v>
      </c>
      <c r="H185" s="81">
        <f t="shared" si="89"/>
        <v>0</v>
      </c>
      <c r="I185" s="81">
        <f t="shared" si="77"/>
        <v>1</v>
      </c>
      <c r="J185" s="81">
        <f t="shared" si="78"/>
        <v>1</v>
      </c>
      <c r="K185" s="82">
        <f t="shared" si="105"/>
        <v>0</v>
      </c>
      <c r="L185" s="11">
        <f t="shared" si="106"/>
        <v>0</v>
      </c>
      <c r="M185" s="81">
        <f t="shared" si="107"/>
        <v>0</v>
      </c>
      <c r="N185" s="11">
        <f t="shared" si="79"/>
        <v>0</v>
      </c>
      <c r="O185" s="11">
        <f t="shared" si="80"/>
        <v>0</v>
      </c>
      <c r="P185" s="11">
        <f t="shared" si="90"/>
        <v>0</v>
      </c>
      <c r="Q185" s="81">
        <f t="shared" si="101"/>
        <v>0</v>
      </c>
      <c r="R185" s="90">
        <f t="shared" si="102"/>
        <v>0</v>
      </c>
      <c r="S185" s="499">
        <f>(Exposure!BK186-1)*InputData!CH185+1</f>
        <v>1</v>
      </c>
      <c r="T185" s="89">
        <f t="shared" si="91"/>
        <v>0</v>
      </c>
      <c r="U185" s="10">
        <f t="shared" si="81"/>
        <v>0</v>
      </c>
      <c r="V185" s="10">
        <f t="shared" si="82"/>
        <v>0</v>
      </c>
      <c r="W185" s="91">
        <f t="shared" si="83"/>
        <v>0</v>
      </c>
      <c r="X185" s="81">
        <f t="shared" si="84"/>
        <v>0</v>
      </c>
      <c r="Y185" s="81">
        <f t="shared" si="92"/>
        <v>0</v>
      </c>
      <c r="Z185" s="81">
        <f t="shared" si="85"/>
        <v>1</v>
      </c>
      <c r="AA185" s="81">
        <f t="shared" si="86"/>
        <v>1</v>
      </c>
      <c r="AB185" s="82">
        <f t="shared" si="108"/>
        <v>0</v>
      </c>
      <c r="AC185" s="11">
        <f t="shared" si="109"/>
        <v>0</v>
      </c>
      <c r="AD185" s="81">
        <f t="shared" si="110"/>
        <v>0</v>
      </c>
      <c r="AE185" s="11">
        <f t="shared" si="87"/>
        <v>0</v>
      </c>
      <c r="AF185" s="11">
        <f t="shared" si="88"/>
        <v>0</v>
      </c>
      <c r="AG185" s="11">
        <f t="shared" si="93"/>
        <v>0</v>
      </c>
      <c r="AH185" s="81">
        <f t="shared" si="103"/>
        <v>0</v>
      </c>
      <c r="AI185" s="81">
        <f t="shared" si="104"/>
        <v>0</v>
      </c>
      <c r="AJ185" s="82">
        <f t="shared" si="96"/>
        <v>0</v>
      </c>
      <c r="AK185" s="118">
        <f t="shared" si="94"/>
        <v>0</v>
      </c>
      <c r="AL185" s="118">
        <f t="shared" si="94"/>
        <v>0</v>
      </c>
      <c r="AM185" s="120">
        <f>AK185*InputData!Y185</f>
        <v>0</v>
      </c>
      <c r="AN185" s="123">
        <f>AJ185*LifeTable!G185*InputData!Z185*EXP(-InputData!$BT$5*(B185-InputData!$B$1))</f>
        <v>0</v>
      </c>
      <c r="AO185" s="1026">
        <f>C185*(1-Q185)*LifeTable!G185</f>
        <v>0</v>
      </c>
      <c r="AP185" s="1027">
        <f>R185*LifeTable!G185</f>
        <v>0</v>
      </c>
      <c r="AQ185" s="1026">
        <f>T185*(1-AH185)*LifeTable!P185</f>
        <v>0</v>
      </c>
      <c r="AR185" s="708">
        <f>AI185*LifeTable!P185</f>
        <v>0</v>
      </c>
      <c r="AS185" s="1028">
        <f>(AQ185-AO185)*EXP(-InputData!$BT$6*(B185-InputData!$B$1))</f>
        <v>0</v>
      </c>
      <c r="AT185" s="58">
        <f>(AR185-AP185)*EXP(-InputData!$BT$6*(B185-InputData!$B$1))</f>
        <v>0</v>
      </c>
      <c r="AU185">
        <v>79</v>
      </c>
    </row>
    <row r="186" spans="1:47">
      <c r="A186" t="s">
        <v>14</v>
      </c>
      <c r="B186">
        <f t="shared" si="95"/>
        <v>177</v>
      </c>
      <c r="C186" s="80">
        <f>InputData!W186*InputData!CB186</f>
        <v>0</v>
      </c>
      <c r="D186" s="81">
        <v>0</v>
      </c>
      <c r="E186" s="13">
        <f>InputData!X186*InputData!CG186</f>
        <v>0</v>
      </c>
      <c r="F186" s="90">
        <v>0</v>
      </c>
      <c r="G186" s="81">
        <f t="shared" si="76"/>
        <v>0</v>
      </c>
      <c r="H186" s="81">
        <f t="shared" si="89"/>
        <v>0</v>
      </c>
      <c r="I186" s="81">
        <f t="shared" si="77"/>
        <v>1</v>
      </c>
      <c r="J186" s="81">
        <f t="shared" si="78"/>
        <v>1</v>
      </c>
      <c r="K186" s="82">
        <f t="shared" si="105"/>
        <v>0</v>
      </c>
      <c r="L186" s="11">
        <f t="shared" si="106"/>
        <v>0</v>
      </c>
      <c r="M186" s="81">
        <f t="shared" si="107"/>
        <v>0</v>
      </c>
      <c r="N186" s="11">
        <f t="shared" si="79"/>
        <v>0</v>
      </c>
      <c r="O186" s="11">
        <f t="shared" si="80"/>
        <v>0</v>
      </c>
      <c r="P186" s="11">
        <f t="shared" si="90"/>
        <v>0</v>
      </c>
      <c r="Q186" s="81">
        <f t="shared" si="101"/>
        <v>0</v>
      </c>
      <c r="R186" s="90">
        <f t="shared" si="102"/>
        <v>0</v>
      </c>
      <c r="S186" s="499">
        <f>(Exposure!BK187-1)*InputData!CH186+1</f>
        <v>1</v>
      </c>
      <c r="T186" s="89">
        <f t="shared" si="91"/>
        <v>0</v>
      </c>
      <c r="U186" s="10">
        <f t="shared" si="81"/>
        <v>0</v>
      </c>
      <c r="V186" s="10">
        <f t="shared" si="82"/>
        <v>0</v>
      </c>
      <c r="W186" s="91">
        <f t="shared" si="83"/>
        <v>0</v>
      </c>
      <c r="X186" s="81">
        <f t="shared" si="84"/>
        <v>0</v>
      </c>
      <c r="Y186" s="81">
        <f t="shared" si="92"/>
        <v>0</v>
      </c>
      <c r="Z186" s="81">
        <f t="shared" si="85"/>
        <v>1</v>
      </c>
      <c r="AA186" s="81">
        <f t="shared" si="86"/>
        <v>1</v>
      </c>
      <c r="AB186" s="82">
        <f t="shared" si="108"/>
        <v>0</v>
      </c>
      <c r="AC186" s="11">
        <f t="shared" si="109"/>
        <v>0</v>
      </c>
      <c r="AD186" s="81">
        <f t="shared" si="110"/>
        <v>0</v>
      </c>
      <c r="AE186" s="11">
        <f t="shared" si="87"/>
        <v>0</v>
      </c>
      <c r="AF186" s="11">
        <f t="shared" si="88"/>
        <v>0</v>
      </c>
      <c r="AG186" s="11">
        <f t="shared" si="93"/>
        <v>0</v>
      </c>
      <c r="AH186" s="81">
        <f t="shared" si="103"/>
        <v>0</v>
      </c>
      <c r="AI186" s="81">
        <f t="shared" si="104"/>
        <v>0</v>
      </c>
      <c r="AJ186" s="82">
        <f t="shared" si="96"/>
        <v>0</v>
      </c>
      <c r="AK186" s="118">
        <f t="shared" si="94"/>
        <v>0</v>
      </c>
      <c r="AL186" s="118">
        <f t="shared" si="94"/>
        <v>0</v>
      </c>
      <c r="AM186" s="120">
        <f>AK186*InputData!Y186</f>
        <v>0</v>
      </c>
      <c r="AN186" s="123">
        <f>AJ186*LifeTable!G186*InputData!Z186*EXP(-InputData!$BT$5*(B186-InputData!$B$1))</f>
        <v>0</v>
      </c>
      <c r="AO186" s="1026">
        <f>C186*(1-Q186)*LifeTable!G186</f>
        <v>0</v>
      </c>
      <c r="AP186" s="1027">
        <f>R186*LifeTable!G186</f>
        <v>0</v>
      </c>
      <c r="AQ186" s="1026">
        <f>T186*(1-AH186)*LifeTable!P186</f>
        <v>0</v>
      </c>
      <c r="AR186" s="708">
        <f>AI186*LifeTable!P186</f>
        <v>0</v>
      </c>
      <c r="AS186" s="1028">
        <f>(AQ186-AO186)*EXP(-InputData!$BT$6*(B186-InputData!$B$1))</f>
        <v>0</v>
      </c>
      <c r="AT186" s="58">
        <f>(AR186-AP186)*EXP(-InputData!$BT$6*(B186-InputData!$B$1))</f>
        <v>0</v>
      </c>
      <c r="AU186">
        <v>80</v>
      </c>
    </row>
    <row r="187" spans="1:47">
      <c r="A187" t="s">
        <v>14</v>
      </c>
      <c r="B187">
        <f t="shared" si="95"/>
        <v>178</v>
      </c>
      <c r="C187" s="80">
        <f>InputData!W187*InputData!CB187</f>
        <v>0</v>
      </c>
      <c r="D187" s="81">
        <v>0</v>
      </c>
      <c r="E187" s="13">
        <f>InputData!X187*InputData!CG187</f>
        <v>0</v>
      </c>
      <c r="F187" s="90">
        <v>0</v>
      </c>
      <c r="G187" s="81">
        <f t="shared" si="76"/>
        <v>0</v>
      </c>
      <c r="H187" s="81">
        <f t="shared" si="89"/>
        <v>0</v>
      </c>
      <c r="I187" s="81">
        <f t="shared" si="77"/>
        <v>1</v>
      </c>
      <c r="J187" s="81">
        <f t="shared" si="78"/>
        <v>1</v>
      </c>
      <c r="K187" s="82">
        <f t="shared" si="105"/>
        <v>0</v>
      </c>
      <c r="L187" s="11">
        <f t="shared" si="106"/>
        <v>0</v>
      </c>
      <c r="M187" s="81">
        <f t="shared" si="107"/>
        <v>0</v>
      </c>
      <c r="N187" s="11">
        <f t="shared" si="79"/>
        <v>0</v>
      </c>
      <c r="O187" s="11">
        <f t="shared" si="80"/>
        <v>0</v>
      </c>
      <c r="P187" s="11">
        <f t="shared" si="90"/>
        <v>0</v>
      </c>
      <c r="Q187" s="81">
        <f t="shared" si="101"/>
        <v>0</v>
      </c>
      <c r="R187" s="90">
        <f t="shared" si="102"/>
        <v>0</v>
      </c>
      <c r="S187" s="499">
        <f>(Exposure!BK188-1)*InputData!CH187+1</f>
        <v>1</v>
      </c>
      <c r="T187" s="89">
        <f t="shared" si="91"/>
        <v>0</v>
      </c>
      <c r="U187" s="10">
        <f t="shared" si="81"/>
        <v>0</v>
      </c>
      <c r="V187" s="10">
        <f t="shared" si="82"/>
        <v>0</v>
      </c>
      <c r="W187" s="91">
        <f t="shared" si="83"/>
        <v>0</v>
      </c>
      <c r="X187" s="81">
        <f t="shared" si="84"/>
        <v>0</v>
      </c>
      <c r="Y187" s="81">
        <f t="shared" si="92"/>
        <v>0</v>
      </c>
      <c r="Z187" s="81">
        <f t="shared" si="85"/>
        <v>1</v>
      </c>
      <c r="AA187" s="81">
        <f t="shared" si="86"/>
        <v>1</v>
      </c>
      <c r="AB187" s="82">
        <f t="shared" si="108"/>
        <v>0</v>
      </c>
      <c r="AC187" s="11">
        <f t="shared" si="109"/>
        <v>0</v>
      </c>
      <c r="AD187" s="81">
        <f t="shared" si="110"/>
        <v>0</v>
      </c>
      <c r="AE187" s="11">
        <f t="shared" si="87"/>
        <v>0</v>
      </c>
      <c r="AF187" s="11">
        <f t="shared" si="88"/>
        <v>0</v>
      </c>
      <c r="AG187" s="11">
        <f t="shared" si="93"/>
        <v>0</v>
      </c>
      <c r="AH187" s="81">
        <f t="shared" si="103"/>
        <v>0</v>
      </c>
      <c r="AI187" s="81">
        <f t="shared" si="104"/>
        <v>0</v>
      </c>
      <c r="AJ187" s="82">
        <f t="shared" si="96"/>
        <v>0</v>
      </c>
      <c r="AK187" s="118">
        <f t="shared" si="94"/>
        <v>0</v>
      </c>
      <c r="AL187" s="118">
        <f t="shared" si="94"/>
        <v>0</v>
      </c>
      <c r="AM187" s="120">
        <f>AK187*InputData!Y187</f>
        <v>0</v>
      </c>
      <c r="AN187" s="123">
        <f>AJ187*LifeTable!G187*InputData!Z187*EXP(-InputData!$BT$5*(B187-InputData!$B$1))</f>
        <v>0</v>
      </c>
      <c r="AO187" s="1026">
        <f>C187*(1-Q187)*LifeTable!G187</f>
        <v>0</v>
      </c>
      <c r="AP187" s="1027">
        <f>R187*LifeTable!G187</f>
        <v>0</v>
      </c>
      <c r="AQ187" s="1026">
        <f>T187*(1-AH187)*LifeTable!P187</f>
        <v>0</v>
      </c>
      <c r="AR187" s="708">
        <f>AI187*LifeTable!P187</f>
        <v>0</v>
      </c>
      <c r="AS187" s="1028">
        <f>(AQ187-AO187)*EXP(-InputData!$BT$6*(B187-InputData!$B$1))</f>
        <v>0</v>
      </c>
      <c r="AT187" s="58">
        <f>(AR187-AP187)*EXP(-InputData!$BT$6*(B187-InputData!$B$1))</f>
        <v>0</v>
      </c>
      <c r="AU187">
        <v>81</v>
      </c>
    </row>
    <row r="188" spans="1:47">
      <c r="A188" t="s">
        <v>14</v>
      </c>
      <c r="B188">
        <f t="shared" si="95"/>
        <v>179</v>
      </c>
      <c r="C188" s="80">
        <f>InputData!W188*InputData!CB188</f>
        <v>0</v>
      </c>
      <c r="D188" s="81">
        <v>0</v>
      </c>
      <c r="E188" s="13">
        <f>InputData!X188*InputData!CG188</f>
        <v>0</v>
      </c>
      <c r="F188" s="90">
        <v>0</v>
      </c>
      <c r="G188" s="81">
        <f t="shared" si="76"/>
        <v>0</v>
      </c>
      <c r="H188" s="81">
        <f t="shared" si="89"/>
        <v>0</v>
      </c>
      <c r="I188" s="81">
        <f t="shared" si="77"/>
        <v>1</v>
      </c>
      <c r="J188" s="81">
        <f t="shared" si="78"/>
        <v>1</v>
      </c>
      <c r="K188" s="82">
        <f t="shared" si="105"/>
        <v>0</v>
      </c>
      <c r="L188" s="11">
        <f t="shared" si="106"/>
        <v>0</v>
      </c>
      <c r="M188" s="81">
        <f t="shared" si="107"/>
        <v>0</v>
      </c>
      <c r="N188" s="11">
        <f t="shared" si="79"/>
        <v>0</v>
      </c>
      <c r="O188" s="11">
        <f t="shared" si="80"/>
        <v>0</v>
      </c>
      <c r="P188" s="11">
        <f t="shared" si="90"/>
        <v>0</v>
      </c>
      <c r="Q188" s="81">
        <f t="shared" si="101"/>
        <v>0</v>
      </c>
      <c r="R188" s="90">
        <f t="shared" si="102"/>
        <v>0</v>
      </c>
      <c r="S188" s="499">
        <f>(Exposure!BK189-1)*InputData!CH188+1</f>
        <v>1</v>
      </c>
      <c r="T188" s="89">
        <f t="shared" si="91"/>
        <v>0</v>
      </c>
      <c r="U188" s="10">
        <f t="shared" si="81"/>
        <v>0</v>
      </c>
      <c r="V188" s="10">
        <f t="shared" si="82"/>
        <v>0</v>
      </c>
      <c r="W188" s="91">
        <f t="shared" si="83"/>
        <v>0</v>
      </c>
      <c r="X188" s="81">
        <f t="shared" si="84"/>
        <v>0</v>
      </c>
      <c r="Y188" s="81">
        <f t="shared" si="92"/>
        <v>0</v>
      </c>
      <c r="Z188" s="81">
        <f t="shared" si="85"/>
        <v>1</v>
      </c>
      <c r="AA188" s="81">
        <f t="shared" si="86"/>
        <v>1</v>
      </c>
      <c r="AB188" s="82">
        <f t="shared" si="108"/>
        <v>0</v>
      </c>
      <c r="AC188" s="11">
        <f t="shared" si="109"/>
        <v>0</v>
      </c>
      <c r="AD188" s="81">
        <f t="shared" si="110"/>
        <v>0</v>
      </c>
      <c r="AE188" s="11">
        <f t="shared" si="87"/>
        <v>0</v>
      </c>
      <c r="AF188" s="11">
        <f t="shared" si="88"/>
        <v>0</v>
      </c>
      <c r="AG188" s="11">
        <f t="shared" si="93"/>
        <v>0</v>
      </c>
      <c r="AH188" s="81">
        <f t="shared" si="103"/>
        <v>0</v>
      </c>
      <c r="AI188" s="81">
        <f t="shared" si="104"/>
        <v>0</v>
      </c>
      <c r="AJ188" s="82">
        <f t="shared" si="96"/>
        <v>0</v>
      </c>
      <c r="AK188" s="118">
        <f t="shared" si="94"/>
        <v>0</v>
      </c>
      <c r="AL188" s="118">
        <f t="shared" si="94"/>
        <v>0</v>
      </c>
      <c r="AM188" s="120">
        <f>AK188*InputData!Y188</f>
        <v>0</v>
      </c>
      <c r="AN188" s="123">
        <f>AJ188*LifeTable!G188*InputData!Z188*EXP(-InputData!$BT$5*(B188-InputData!$B$1))</f>
        <v>0</v>
      </c>
      <c r="AO188" s="1026">
        <f>C188*(1-Q188)*LifeTable!G188</f>
        <v>0</v>
      </c>
      <c r="AP188" s="1027">
        <f>R188*LifeTable!G188</f>
        <v>0</v>
      </c>
      <c r="AQ188" s="1026">
        <f>T188*(1-AH188)*LifeTable!P188</f>
        <v>0</v>
      </c>
      <c r="AR188" s="708">
        <f>AI188*LifeTable!P188</f>
        <v>0</v>
      </c>
      <c r="AS188" s="1028">
        <f>(AQ188-AO188)*EXP(-InputData!$BT$6*(B188-InputData!$B$1))</f>
        <v>0</v>
      </c>
      <c r="AT188" s="58">
        <f>(AR188-AP188)*EXP(-InputData!$BT$6*(B188-InputData!$B$1))</f>
        <v>0</v>
      </c>
      <c r="AU188">
        <v>82</v>
      </c>
    </row>
    <row r="189" spans="1:47">
      <c r="A189" t="s">
        <v>14</v>
      </c>
      <c r="B189">
        <f t="shared" si="95"/>
        <v>180</v>
      </c>
      <c r="C189" s="80">
        <f>InputData!W189*InputData!CB189</f>
        <v>0</v>
      </c>
      <c r="D189" s="81">
        <v>0</v>
      </c>
      <c r="E189" s="13">
        <f>InputData!X189*InputData!CG189</f>
        <v>0</v>
      </c>
      <c r="F189" s="90">
        <v>0</v>
      </c>
      <c r="G189" s="81">
        <f t="shared" si="76"/>
        <v>0</v>
      </c>
      <c r="H189" s="81">
        <f t="shared" si="89"/>
        <v>0</v>
      </c>
      <c r="I189" s="81">
        <f t="shared" si="77"/>
        <v>1</v>
      </c>
      <c r="J189" s="81">
        <f t="shared" si="78"/>
        <v>1</v>
      </c>
      <c r="K189" s="82">
        <f t="shared" si="105"/>
        <v>0</v>
      </c>
      <c r="L189" s="11">
        <f t="shared" si="106"/>
        <v>0</v>
      </c>
      <c r="M189" s="81">
        <f t="shared" si="107"/>
        <v>0</v>
      </c>
      <c r="N189" s="11">
        <f t="shared" si="79"/>
        <v>0</v>
      </c>
      <c r="O189" s="11">
        <f t="shared" si="80"/>
        <v>0</v>
      </c>
      <c r="P189" s="11">
        <f t="shared" si="90"/>
        <v>0</v>
      </c>
      <c r="Q189" s="81">
        <f t="shared" si="101"/>
        <v>0</v>
      </c>
      <c r="R189" s="90">
        <f t="shared" si="102"/>
        <v>0</v>
      </c>
      <c r="S189" s="499">
        <f>(Exposure!BK190-1)*InputData!CH189+1</f>
        <v>1</v>
      </c>
      <c r="T189" s="89">
        <f t="shared" si="91"/>
        <v>0</v>
      </c>
      <c r="U189" s="10">
        <f t="shared" si="81"/>
        <v>0</v>
      </c>
      <c r="V189" s="10">
        <f t="shared" si="82"/>
        <v>0</v>
      </c>
      <c r="W189" s="91">
        <f t="shared" si="83"/>
        <v>0</v>
      </c>
      <c r="X189" s="81">
        <f t="shared" si="84"/>
        <v>0</v>
      </c>
      <c r="Y189" s="81">
        <f t="shared" si="92"/>
        <v>0</v>
      </c>
      <c r="Z189" s="81">
        <f t="shared" si="85"/>
        <v>1</v>
      </c>
      <c r="AA189" s="81">
        <f t="shared" si="86"/>
        <v>1</v>
      </c>
      <c r="AB189" s="82">
        <f t="shared" si="108"/>
        <v>0</v>
      </c>
      <c r="AC189" s="11">
        <f t="shared" si="109"/>
        <v>0</v>
      </c>
      <c r="AD189" s="81">
        <f t="shared" si="110"/>
        <v>0</v>
      </c>
      <c r="AE189" s="11">
        <f t="shared" si="87"/>
        <v>0</v>
      </c>
      <c r="AF189" s="11">
        <f t="shared" si="88"/>
        <v>0</v>
      </c>
      <c r="AG189" s="11">
        <f t="shared" si="93"/>
        <v>0</v>
      </c>
      <c r="AH189" s="81">
        <f t="shared" si="103"/>
        <v>0</v>
      </c>
      <c r="AI189" s="81">
        <f t="shared" si="104"/>
        <v>0</v>
      </c>
      <c r="AJ189" s="82">
        <f t="shared" si="96"/>
        <v>0</v>
      </c>
      <c r="AK189" s="118">
        <f t="shared" si="94"/>
        <v>0</v>
      </c>
      <c r="AL189" s="118">
        <f t="shared" si="94"/>
        <v>0</v>
      </c>
      <c r="AM189" s="120">
        <f>AK189*InputData!Y189</f>
        <v>0</v>
      </c>
      <c r="AN189" s="123">
        <f>AJ189*LifeTable!G189*InputData!Z189*EXP(-InputData!$BT$5*(B189-InputData!$B$1))</f>
        <v>0</v>
      </c>
      <c r="AO189" s="1026">
        <f>C189*(1-Q189)*LifeTable!G189</f>
        <v>0</v>
      </c>
      <c r="AP189" s="1027">
        <f>R189*LifeTable!G189</f>
        <v>0</v>
      </c>
      <c r="AQ189" s="1026">
        <f>T189*(1-AH189)*LifeTable!P189</f>
        <v>0</v>
      </c>
      <c r="AR189" s="708">
        <f>AI189*LifeTable!P189</f>
        <v>0</v>
      </c>
      <c r="AS189" s="1028">
        <f>(AQ189-AO189)*EXP(-InputData!$BT$6*(B189-InputData!$B$1))</f>
        <v>0</v>
      </c>
      <c r="AT189" s="58">
        <f>(AR189-AP189)*EXP(-InputData!$BT$6*(B189-InputData!$B$1))</f>
        <v>0</v>
      </c>
      <c r="AU189">
        <v>83</v>
      </c>
    </row>
    <row r="190" spans="1:47">
      <c r="A190" t="s">
        <v>14</v>
      </c>
      <c r="B190">
        <f t="shared" si="95"/>
        <v>181</v>
      </c>
      <c r="C190" s="80">
        <f>InputData!W190*InputData!CB190</f>
        <v>0</v>
      </c>
      <c r="D190" s="81">
        <v>0</v>
      </c>
      <c r="E190" s="13">
        <f>InputData!X190*InputData!CG190</f>
        <v>0</v>
      </c>
      <c r="F190" s="90">
        <v>0</v>
      </c>
      <c r="G190" s="81">
        <f t="shared" si="76"/>
        <v>0</v>
      </c>
      <c r="H190" s="81">
        <f t="shared" si="89"/>
        <v>0</v>
      </c>
      <c r="I190" s="81">
        <f t="shared" si="77"/>
        <v>1</v>
      </c>
      <c r="J190" s="81">
        <f t="shared" si="78"/>
        <v>1</v>
      </c>
      <c r="K190" s="82">
        <f t="shared" si="105"/>
        <v>0</v>
      </c>
      <c r="L190" s="11">
        <f t="shared" si="106"/>
        <v>0</v>
      </c>
      <c r="M190" s="81">
        <f t="shared" si="107"/>
        <v>0</v>
      </c>
      <c r="N190" s="11">
        <f t="shared" si="79"/>
        <v>0</v>
      </c>
      <c r="O190" s="11">
        <f t="shared" si="80"/>
        <v>0</v>
      </c>
      <c r="P190" s="11">
        <f t="shared" si="90"/>
        <v>0</v>
      </c>
      <c r="Q190" s="81">
        <f t="shared" si="101"/>
        <v>0</v>
      </c>
      <c r="R190" s="90">
        <f t="shared" si="102"/>
        <v>0</v>
      </c>
      <c r="S190" s="499">
        <f>(Exposure!BK191-1)*InputData!CH190+1</f>
        <v>1</v>
      </c>
      <c r="T190" s="89">
        <f t="shared" si="91"/>
        <v>0</v>
      </c>
      <c r="U190" s="10">
        <f t="shared" si="81"/>
        <v>0</v>
      </c>
      <c r="V190" s="10">
        <f t="shared" si="82"/>
        <v>0</v>
      </c>
      <c r="W190" s="91">
        <f t="shared" si="83"/>
        <v>0</v>
      </c>
      <c r="X190" s="81">
        <f t="shared" si="84"/>
        <v>0</v>
      </c>
      <c r="Y190" s="81">
        <f t="shared" si="92"/>
        <v>0</v>
      </c>
      <c r="Z190" s="81">
        <f t="shared" si="85"/>
        <v>1</v>
      </c>
      <c r="AA190" s="81">
        <f t="shared" si="86"/>
        <v>1</v>
      </c>
      <c r="AB190" s="82">
        <f t="shared" si="108"/>
        <v>0</v>
      </c>
      <c r="AC190" s="11">
        <f t="shared" si="109"/>
        <v>0</v>
      </c>
      <c r="AD190" s="81">
        <f t="shared" si="110"/>
        <v>0</v>
      </c>
      <c r="AE190" s="11">
        <f t="shared" si="87"/>
        <v>0</v>
      </c>
      <c r="AF190" s="11">
        <f t="shared" si="88"/>
        <v>0</v>
      </c>
      <c r="AG190" s="11">
        <f t="shared" si="93"/>
        <v>0</v>
      </c>
      <c r="AH190" s="81">
        <f t="shared" si="103"/>
        <v>0</v>
      </c>
      <c r="AI190" s="81">
        <f t="shared" si="104"/>
        <v>0</v>
      </c>
      <c r="AJ190" s="82">
        <f t="shared" si="96"/>
        <v>0</v>
      </c>
      <c r="AK190" s="118">
        <f t="shared" si="94"/>
        <v>0</v>
      </c>
      <c r="AL190" s="118">
        <f t="shared" si="94"/>
        <v>0</v>
      </c>
      <c r="AM190" s="120">
        <f>AK190*InputData!Y190</f>
        <v>0</v>
      </c>
      <c r="AN190" s="123">
        <f>AJ190*LifeTable!G190*InputData!Z190*EXP(-InputData!$BT$5*(B190-InputData!$B$1))</f>
        <v>0</v>
      </c>
      <c r="AO190" s="1026">
        <f>C190*(1-Q190)*LifeTable!G190</f>
        <v>0</v>
      </c>
      <c r="AP190" s="1027">
        <f>R190*LifeTable!G190</f>
        <v>0</v>
      </c>
      <c r="AQ190" s="1026">
        <f>T190*(1-AH190)*LifeTable!P190</f>
        <v>0</v>
      </c>
      <c r="AR190" s="708">
        <f>AI190*LifeTable!P190</f>
        <v>0</v>
      </c>
      <c r="AS190" s="1028">
        <f>(AQ190-AO190)*EXP(-InputData!$BT$6*(B190-InputData!$B$1))</f>
        <v>0</v>
      </c>
      <c r="AT190" s="58">
        <f>(AR190-AP190)*EXP(-InputData!$BT$6*(B190-InputData!$B$1))</f>
        <v>0</v>
      </c>
      <c r="AU190">
        <v>84</v>
      </c>
    </row>
    <row r="191" spans="1:47">
      <c r="A191" t="s">
        <v>14</v>
      </c>
      <c r="B191">
        <f t="shared" si="95"/>
        <v>182</v>
      </c>
      <c r="C191" s="80">
        <f>InputData!W191*InputData!CB191</f>
        <v>0</v>
      </c>
      <c r="D191" s="81">
        <v>0</v>
      </c>
      <c r="E191" s="13">
        <f>InputData!X191*InputData!CG191</f>
        <v>0</v>
      </c>
      <c r="F191" s="90">
        <v>0</v>
      </c>
      <c r="G191" s="81">
        <f t="shared" si="76"/>
        <v>0</v>
      </c>
      <c r="H191" s="81">
        <f t="shared" si="89"/>
        <v>0</v>
      </c>
      <c r="I191" s="81">
        <f t="shared" si="77"/>
        <v>1</v>
      </c>
      <c r="J191" s="81">
        <f t="shared" si="78"/>
        <v>1</v>
      </c>
      <c r="K191" s="82">
        <f t="shared" si="105"/>
        <v>0</v>
      </c>
      <c r="L191" s="11">
        <f t="shared" si="106"/>
        <v>0</v>
      </c>
      <c r="M191" s="81">
        <f t="shared" si="107"/>
        <v>0</v>
      </c>
      <c r="N191" s="11">
        <f t="shared" si="79"/>
        <v>0</v>
      </c>
      <c r="O191" s="11">
        <f t="shared" si="80"/>
        <v>0</v>
      </c>
      <c r="P191" s="11">
        <f t="shared" si="90"/>
        <v>0</v>
      </c>
      <c r="Q191" s="81">
        <f t="shared" si="101"/>
        <v>0</v>
      </c>
      <c r="R191" s="90">
        <f t="shared" si="102"/>
        <v>0</v>
      </c>
      <c r="S191" s="499">
        <f>(Exposure!BK192-1)*InputData!CH191+1</f>
        <v>1</v>
      </c>
      <c r="T191" s="89">
        <f t="shared" si="91"/>
        <v>0</v>
      </c>
      <c r="U191" s="10">
        <f t="shared" si="81"/>
        <v>0</v>
      </c>
      <c r="V191" s="10">
        <f t="shared" si="82"/>
        <v>0</v>
      </c>
      <c r="W191" s="91">
        <f t="shared" si="83"/>
        <v>0</v>
      </c>
      <c r="X191" s="81">
        <f t="shared" si="84"/>
        <v>0</v>
      </c>
      <c r="Y191" s="81">
        <f t="shared" si="92"/>
        <v>0</v>
      </c>
      <c r="Z191" s="81">
        <f t="shared" si="85"/>
        <v>1</v>
      </c>
      <c r="AA191" s="81">
        <f t="shared" si="86"/>
        <v>1</v>
      </c>
      <c r="AB191" s="82">
        <f t="shared" si="108"/>
        <v>0</v>
      </c>
      <c r="AC191" s="11">
        <f t="shared" si="109"/>
        <v>0</v>
      </c>
      <c r="AD191" s="81">
        <f t="shared" si="110"/>
        <v>0</v>
      </c>
      <c r="AE191" s="11">
        <f t="shared" si="87"/>
        <v>0</v>
      </c>
      <c r="AF191" s="11">
        <f t="shared" si="88"/>
        <v>0</v>
      </c>
      <c r="AG191" s="11">
        <f t="shared" si="93"/>
        <v>0</v>
      </c>
      <c r="AH191" s="81">
        <f t="shared" si="103"/>
        <v>0</v>
      </c>
      <c r="AI191" s="81">
        <f t="shared" si="104"/>
        <v>0</v>
      </c>
      <c r="AJ191" s="82">
        <f t="shared" si="96"/>
        <v>0</v>
      </c>
      <c r="AK191" s="118">
        <f t="shared" si="94"/>
        <v>0</v>
      </c>
      <c r="AL191" s="118">
        <f t="shared" si="94"/>
        <v>0</v>
      </c>
      <c r="AM191" s="120">
        <f>AK191*InputData!Y191</f>
        <v>0</v>
      </c>
      <c r="AN191" s="123">
        <f>AJ191*LifeTable!G191*InputData!Z191*EXP(-InputData!$BT$5*(B191-InputData!$B$1))</f>
        <v>0</v>
      </c>
      <c r="AO191" s="1026">
        <f>C191*(1-Q191)*LifeTable!G191</f>
        <v>0</v>
      </c>
      <c r="AP191" s="1027">
        <f>R191*LifeTable!G191</f>
        <v>0</v>
      </c>
      <c r="AQ191" s="1026">
        <f>T191*(1-AH191)*LifeTable!P191</f>
        <v>0</v>
      </c>
      <c r="AR191" s="708">
        <f>AI191*LifeTable!P191</f>
        <v>0</v>
      </c>
      <c r="AS191" s="1028">
        <f>(AQ191-AO191)*EXP(-InputData!$BT$6*(B191-InputData!$B$1))</f>
        <v>0</v>
      </c>
      <c r="AT191" s="58">
        <f>(AR191-AP191)*EXP(-InputData!$BT$6*(B191-InputData!$B$1))</f>
        <v>0</v>
      </c>
      <c r="AU191">
        <v>85</v>
      </c>
    </row>
    <row r="192" spans="1:47">
      <c r="A192" t="s">
        <v>14</v>
      </c>
      <c r="B192">
        <f t="shared" si="95"/>
        <v>183</v>
      </c>
      <c r="C192" s="80">
        <f>InputData!W192*InputData!CB192</f>
        <v>0</v>
      </c>
      <c r="D192" s="81">
        <v>0</v>
      </c>
      <c r="E192" s="13">
        <f>InputData!X192*InputData!CG192</f>
        <v>0</v>
      </c>
      <c r="F192" s="90">
        <v>0</v>
      </c>
      <c r="G192" s="81">
        <f t="shared" si="76"/>
        <v>0</v>
      </c>
      <c r="H192" s="81">
        <f t="shared" si="89"/>
        <v>0</v>
      </c>
      <c r="I192" s="81">
        <f t="shared" si="77"/>
        <v>1</v>
      </c>
      <c r="J192" s="81">
        <f t="shared" si="78"/>
        <v>1</v>
      </c>
      <c r="K192" s="82">
        <f t="shared" si="105"/>
        <v>0</v>
      </c>
      <c r="L192" s="11">
        <f t="shared" si="106"/>
        <v>0</v>
      </c>
      <c r="M192" s="81">
        <f t="shared" si="107"/>
        <v>0</v>
      </c>
      <c r="N192" s="11">
        <f t="shared" si="79"/>
        <v>0</v>
      </c>
      <c r="O192" s="11">
        <f t="shared" si="80"/>
        <v>0</v>
      </c>
      <c r="P192" s="11">
        <f t="shared" si="90"/>
        <v>0</v>
      </c>
      <c r="Q192" s="81">
        <f t="shared" si="101"/>
        <v>0</v>
      </c>
      <c r="R192" s="90">
        <f t="shared" si="102"/>
        <v>0</v>
      </c>
      <c r="S192" s="499">
        <f>(Exposure!BK193-1)*InputData!CH192+1</f>
        <v>1</v>
      </c>
      <c r="T192" s="89">
        <f t="shared" si="91"/>
        <v>0</v>
      </c>
      <c r="U192" s="10">
        <f t="shared" si="81"/>
        <v>0</v>
      </c>
      <c r="V192" s="10">
        <f t="shared" si="82"/>
        <v>0</v>
      </c>
      <c r="W192" s="91">
        <f t="shared" si="83"/>
        <v>0</v>
      </c>
      <c r="X192" s="81">
        <f t="shared" si="84"/>
        <v>0</v>
      </c>
      <c r="Y192" s="81">
        <f t="shared" si="92"/>
        <v>0</v>
      </c>
      <c r="Z192" s="81">
        <f t="shared" si="85"/>
        <v>1</v>
      </c>
      <c r="AA192" s="81">
        <f t="shared" si="86"/>
        <v>1</v>
      </c>
      <c r="AB192" s="82">
        <f t="shared" si="108"/>
        <v>0</v>
      </c>
      <c r="AC192" s="11">
        <f t="shared" si="109"/>
        <v>0</v>
      </c>
      <c r="AD192" s="81">
        <f t="shared" si="110"/>
        <v>0</v>
      </c>
      <c r="AE192" s="11">
        <f t="shared" si="87"/>
        <v>0</v>
      </c>
      <c r="AF192" s="11">
        <f t="shared" si="88"/>
        <v>0</v>
      </c>
      <c r="AG192" s="11">
        <f t="shared" si="93"/>
        <v>0</v>
      </c>
      <c r="AH192" s="81">
        <f t="shared" si="103"/>
        <v>0</v>
      </c>
      <c r="AI192" s="81">
        <f t="shared" si="104"/>
        <v>0</v>
      </c>
      <c r="AJ192" s="82">
        <f t="shared" si="96"/>
        <v>0</v>
      </c>
      <c r="AK192" s="118">
        <f t="shared" si="94"/>
        <v>0</v>
      </c>
      <c r="AL192" s="118">
        <f t="shared" si="94"/>
        <v>0</v>
      </c>
      <c r="AM192" s="120">
        <f>AK192*InputData!Y192</f>
        <v>0</v>
      </c>
      <c r="AN192" s="123">
        <f>AJ192*LifeTable!G192*InputData!Z192*EXP(-InputData!$BT$5*(B192-InputData!$B$1))</f>
        <v>0</v>
      </c>
      <c r="AO192" s="1026">
        <f>C192*(1-Q192)*LifeTable!G192</f>
        <v>0</v>
      </c>
      <c r="AP192" s="1027">
        <f>R192*LifeTable!G192</f>
        <v>0</v>
      </c>
      <c r="AQ192" s="1026">
        <f>T192*(1-AH192)*LifeTable!P192</f>
        <v>0</v>
      </c>
      <c r="AR192" s="708">
        <f>AI192*LifeTable!P192</f>
        <v>0</v>
      </c>
      <c r="AS192" s="1028">
        <f>(AQ192-AO192)*EXP(-InputData!$BT$6*(B192-InputData!$B$1))</f>
        <v>0</v>
      </c>
      <c r="AT192" s="58">
        <f>(AR192-AP192)*EXP(-InputData!$BT$6*(B192-InputData!$B$1))</f>
        <v>0</v>
      </c>
      <c r="AU192">
        <v>86</v>
      </c>
    </row>
    <row r="193" spans="1:47">
      <c r="A193" t="s">
        <v>14</v>
      </c>
      <c r="B193">
        <f t="shared" si="95"/>
        <v>184</v>
      </c>
      <c r="C193" s="80">
        <f>InputData!W193*InputData!CB193</f>
        <v>0</v>
      </c>
      <c r="D193" s="81">
        <v>0</v>
      </c>
      <c r="E193" s="13">
        <f>InputData!X193*InputData!CG193</f>
        <v>0</v>
      </c>
      <c r="F193" s="90">
        <v>0</v>
      </c>
      <c r="G193" s="81">
        <f t="shared" si="76"/>
        <v>0</v>
      </c>
      <c r="H193" s="81">
        <f t="shared" si="89"/>
        <v>0</v>
      </c>
      <c r="I193" s="81">
        <f t="shared" si="77"/>
        <v>1</v>
      </c>
      <c r="J193" s="81">
        <f t="shared" si="78"/>
        <v>1</v>
      </c>
      <c r="K193" s="82">
        <f t="shared" si="105"/>
        <v>0</v>
      </c>
      <c r="L193" s="11">
        <f t="shared" si="106"/>
        <v>0</v>
      </c>
      <c r="M193" s="81">
        <f t="shared" si="107"/>
        <v>0</v>
      </c>
      <c r="N193" s="11">
        <f t="shared" si="79"/>
        <v>0</v>
      </c>
      <c r="O193" s="11">
        <f t="shared" si="80"/>
        <v>0</v>
      </c>
      <c r="P193" s="11">
        <f t="shared" si="90"/>
        <v>0</v>
      </c>
      <c r="Q193" s="81">
        <f t="shared" si="101"/>
        <v>0</v>
      </c>
      <c r="R193" s="90">
        <f t="shared" si="102"/>
        <v>0</v>
      </c>
      <c r="S193" s="499">
        <f>(Exposure!BK194-1)*InputData!CH193+1</f>
        <v>1</v>
      </c>
      <c r="T193" s="89">
        <f t="shared" si="91"/>
        <v>0</v>
      </c>
      <c r="U193" s="10">
        <f t="shared" si="81"/>
        <v>0</v>
      </c>
      <c r="V193" s="10">
        <f t="shared" si="82"/>
        <v>0</v>
      </c>
      <c r="W193" s="91">
        <f t="shared" si="83"/>
        <v>0</v>
      </c>
      <c r="X193" s="81">
        <f t="shared" si="84"/>
        <v>0</v>
      </c>
      <c r="Y193" s="81">
        <f t="shared" si="92"/>
        <v>0</v>
      </c>
      <c r="Z193" s="81">
        <f t="shared" si="85"/>
        <v>1</v>
      </c>
      <c r="AA193" s="81">
        <f t="shared" si="86"/>
        <v>1</v>
      </c>
      <c r="AB193" s="82">
        <f t="shared" si="108"/>
        <v>0</v>
      </c>
      <c r="AC193" s="11">
        <f t="shared" si="109"/>
        <v>0</v>
      </c>
      <c r="AD193" s="81">
        <f t="shared" si="110"/>
        <v>0</v>
      </c>
      <c r="AE193" s="11">
        <f t="shared" si="87"/>
        <v>0</v>
      </c>
      <c r="AF193" s="11">
        <f t="shared" si="88"/>
        <v>0</v>
      </c>
      <c r="AG193" s="11">
        <f t="shared" si="93"/>
        <v>0</v>
      </c>
      <c r="AH193" s="81">
        <f t="shared" si="103"/>
        <v>0</v>
      </c>
      <c r="AI193" s="81">
        <f t="shared" si="104"/>
        <v>0</v>
      </c>
      <c r="AJ193" s="82">
        <f t="shared" si="96"/>
        <v>0</v>
      </c>
      <c r="AK193" s="118">
        <f t="shared" si="94"/>
        <v>0</v>
      </c>
      <c r="AL193" s="118">
        <f t="shared" si="94"/>
        <v>0</v>
      </c>
      <c r="AM193" s="120">
        <f>AK193*InputData!Y193</f>
        <v>0</v>
      </c>
      <c r="AN193" s="123">
        <f>AJ193*LifeTable!G193*InputData!Z193*EXP(-InputData!$BT$5*(B193-InputData!$B$1))</f>
        <v>0</v>
      </c>
      <c r="AO193" s="1026">
        <f>C193*(1-Q193)*LifeTable!G193</f>
        <v>0</v>
      </c>
      <c r="AP193" s="1027">
        <f>R193*LifeTable!G193</f>
        <v>0</v>
      </c>
      <c r="AQ193" s="1026">
        <f>T193*(1-AH193)*LifeTable!P193</f>
        <v>0</v>
      </c>
      <c r="AR193" s="708">
        <f>AI193*LifeTable!P193</f>
        <v>0</v>
      </c>
      <c r="AS193" s="1028">
        <f>(AQ193-AO193)*EXP(-InputData!$BT$6*(B193-InputData!$B$1))</f>
        <v>0</v>
      </c>
      <c r="AT193" s="58">
        <f>(AR193-AP193)*EXP(-InputData!$BT$6*(B193-InputData!$B$1))</f>
        <v>0</v>
      </c>
      <c r="AU193">
        <v>87</v>
      </c>
    </row>
    <row r="194" spans="1:47">
      <c r="A194" t="s">
        <v>14</v>
      </c>
      <c r="B194">
        <f t="shared" si="95"/>
        <v>185</v>
      </c>
      <c r="C194" s="80">
        <f>InputData!W194*InputData!CB194</f>
        <v>0</v>
      </c>
      <c r="D194" s="81">
        <v>0</v>
      </c>
      <c r="E194" s="13">
        <f>InputData!X194*InputData!CG194</f>
        <v>0</v>
      </c>
      <c r="F194" s="90">
        <v>0</v>
      </c>
      <c r="G194" s="81">
        <f t="shared" si="76"/>
        <v>0</v>
      </c>
      <c r="H194" s="81">
        <f t="shared" si="89"/>
        <v>0</v>
      </c>
      <c r="I194" s="81">
        <f t="shared" si="77"/>
        <v>1</v>
      </c>
      <c r="J194" s="81">
        <f t="shared" si="78"/>
        <v>1</v>
      </c>
      <c r="K194" s="82">
        <f t="shared" si="105"/>
        <v>0</v>
      </c>
      <c r="L194" s="11">
        <f t="shared" si="106"/>
        <v>0</v>
      </c>
      <c r="M194" s="81">
        <f t="shared" si="107"/>
        <v>0</v>
      </c>
      <c r="N194" s="11">
        <f t="shared" si="79"/>
        <v>0</v>
      </c>
      <c r="O194" s="11">
        <f t="shared" si="80"/>
        <v>0</v>
      </c>
      <c r="P194" s="11">
        <f t="shared" si="90"/>
        <v>0</v>
      </c>
      <c r="Q194" s="81">
        <f t="shared" si="101"/>
        <v>0</v>
      </c>
      <c r="R194" s="90">
        <f t="shared" si="102"/>
        <v>0</v>
      </c>
      <c r="S194" s="499">
        <f>(Exposure!BK195-1)*InputData!CH194+1</f>
        <v>1</v>
      </c>
      <c r="T194" s="89">
        <f t="shared" si="91"/>
        <v>0</v>
      </c>
      <c r="U194" s="10">
        <f t="shared" si="81"/>
        <v>0</v>
      </c>
      <c r="V194" s="10">
        <f t="shared" si="82"/>
        <v>0</v>
      </c>
      <c r="W194" s="91">
        <f t="shared" si="83"/>
        <v>0</v>
      </c>
      <c r="X194" s="81">
        <f t="shared" si="84"/>
        <v>0</v>
      </c>
      <c r="Y194" s="81">
        <f t="shared" si="92"/>
        <v>0</v>
      </c>
      <c r="Z194" s="81">
        <f t="shared" si="85"/>
        <v>1</v>
      </c>
      <c r="AA194" s="81">
        <f t="shared" si="86"/>
        <v>1</v>
      </c>
      <c r="AB194" s="82">
        <f t="shared" si="108"/>
        <v>0</v>
      </c>
      <c r="AC194" s="11">
        <f t="shared" si="109"/>
        <v>0</v>
      </c>
      <c r="AD194" s="81">
        <f t="shared" si="110"/>
        <v>0</v>
      </c>
      <c r="AE194" s="11">
        <f t="shared" si="87"/>
        <v>0</v>
      </c>
      <c r="AF194" s="11">
        <f t="shared" si="88"/>
        <v>0</v>
      </c>
      <c r="AG194" s="11">
        <f t="shared" si="93"/>
        <v>0</v>
      </c>
      <c r="AH194" s="81">
        <f t="shared" si="103"/>
        <v>0</v>
      </c>
      <c r="AI194" s="81">
        <f t="shared" si="104"/>
        <v>0</v>
      </c>
      <c r="AJ194" s="82">
        <f t="shared" si="96"/>
        <v>0</v>
      </c>
      <c r="AK194" s="118">
        <f t="shared" si="94"/>
        <v>0</v>
      </c>
      <c r="AL194" s="118">
        <f t="shared" si="94"/>
        <v>0</v>
      </c>
      <c r="AM194" s="120">
        <f>AK194*InputData!Y194</f>
        <v>0</v>
      </c>
      <c r="AN194" s="123">
        <f>AJ194*LifeTable!G194*InputData!Z194*EXP(-InputData!$BT$5*(B194-InputData!$B$1))</f>
        <v>0</v>
      </c>
      <c r="AO194" s="1026">
        <f>C194*(1-Q194)*LifeTable!G194</f>
        <v>0</v>
      </c>
      <c r="AP194" s="1027">
        <f>R194*LifeTable!G194</f>
        <v>0</v>
      </c>
      <c r="AQ194" s="1026">
        <f>T194*(1-AH194)*LifeTable!P194</f>
        <v>0</v>
      </c>
      <c r="AR194" s="708">
        <f>AI194*LifeTable!P194</f>
        <v>0</v>
      </c>
      <c r="AS194" s="1028">
        <f>(AQ194-AO194)*EXP(-InputData!$BT$6*(B194-InputData!$B$1))</f>
        <v>0</v>
      </c>
      <c r="AT194" s="58">
        <f>(AR194-AP194)*EXP(-InputData!$BT$6*(B194-InputData!$B$1))</f>
        <v>0</v>
      </c>
      <c r="AU194">
        <v>88</v>
      </c>
    </row>
    <row r="195" spans="1:47">
      <c r="A195" t="s">
        <v>14</v>
      </c>
      <c r="B195">
        <f t="shared" si="95"/>
        <v>186</v>
      </c>
      <c r="C195" s="80">
        <f>InputData!W195*InputData!CB195</f>
        <v>0</v>
      </c>
      <c r="D195" s="81">
        <v>0</v>
      </c>
      <c r="E195" s="13">
        <f>InputData!X195*InputData!CG195</f>
        <v>0</v>
      </c>
      <c r="F195" s="90">
        <v>0</v>
      </c>
      <c r="G195" s="81">
        <f t="shared" si="76"/>
        <v>0</v>
      </c>
      <c r="H195" s="81">
        <f t="shared" si="89"/>
        <v>0</v>
      </c>
      <c r="I195" s="81">
        <f t="shared" si="77"/>
        <v>1</v>
      </c>
      <c r="J195" s="81">
        <f t="shared" si="78"/>
        <v>1</v>
      </c>
      <c r="K195" s="82">
        <f t="shared" si="105"/>
        <v>0</v>
      </c>
      <c r="L195" s="11">
        <f t="shared" si="106"/>
        <v>0</v>
      </c>
      <c r="M195" s="81">
        <f t="shared" si="107"/>
        <v>0</v>
      </c>
      <c r="N195" s="11">
        <f t="shared" si="79"/>
        <v>0</v>
      </c>
      <c r="O195" s="11">
        <f t="shared" si="80"/>
        <v>0</v>
      </c>
      <c r="P195" s="11">
        <f t="shared" si="90"/>
        <v>0</v>
      </c>
      <c r="Q195" s="81">
        <f t="shared" si="101"/>
        <v>0</v>
      </c>
      <c r="R195" s="90">
        <f t="shared" si="102"/>
        <v>0</v>
      </c>
      <c r="S195" s="499">
        <f>(Exposure!BK196-1)*InputData!CH195+1</f>
        <v>1</v>
      </c>
      <c r="T195" s="89">
        <f t="shared" si="91"/>
        <v>0</v>
      </c>
      <c r="U195" s="10">
        <f t="shared" si="81"/>
        <v>0</v>
      </c>
      <c r="V195" s="10">
        <f t="shared" si="82"/>
        <v>0</v>
      </c>
      <c r="W195" s="91">
        <f t="shared" si="83"/>
        <v>0</v>
      </c>
      <c r="X195" s="81">
        <f t="shared" si="84"/>
        <v>0</v>
      </c>
      <c r="Y195" s="81">
        <f t="shared" si="92"/>
        <v>0</v>
      </c>
      <c r="Z195" s="81">
        <f t="shared" si="85"/>
        <v>1</v>
      </c>
      <c r="AA195" s="81">
        <f t="shared" si="86"/>
        <v>1</v>
      </c>
      <c r="AB195" s="82">
        <f t="shared" si="108"/>
        <v>0</v>
      </c>
      <c r="AC195" s="11">
        <f t="shared" si="109"/>
        <v>0</v>
      </c>
      <c r="AD195" s="81">
        <f t="shared" si="110"/>
        <v>0</v>
      </c>
      <c r="AE195" s="11">
        <f t="shared" si="87"/>
        <v>0</v>
      </c>
      <c r="AF195" s="11">
        <f t="shared" si="88"/>
        <v>0</v>
      </c>
      <c r="AG195" s="11">
        <f t="shared" si="93"/>
        <v>0</v>
      </c>
      <c r="AH195" s="81">
        <f t="shared" si="103"/>
        <v>0</v>
      </c>
      <c r="AI195" s="81">
        <f t="shared" si="104"/>
        <v>0</v>
      </c>
      <c r="AJ195" s="82">
        <f t="shared" si="96"/>
        <v>0</v>
      </c>
      <c r="AK195" s="118">
        <f t="shared" si="94"/>
        <v>0</v>
      </c>
      <c r="AL195" s="118">
        <f t="shared" si="94"/>
        <v>0</v>
      </c>
      <c r="AM195" s="120">
        <f>AK195*InputData!Y195</f>
        <v>0</v>
      </c>
      <c r="AN195" s="123">
        <f>AJ195*LifeTable!G195*InputData!Z195*EXP(-InputData!$BT$5*(B195-InputData!$B$1))</f>
        <v>0</v>
      </c>
      <c r="AO195" s="1026">
        <f>C195*(1-Q195)*LifeTable!G195</f>
        <v>0</v>
      </c>
      <c r="AP195" s="1027">
        <f>R195*LifeTable!G195</f>
        <v>0</v>
      </c>
      <c r="AQ195" s="1026">
        <f>T195*(1-AH195)*LifeTable!P195</f>
        <v>0</v>
      </c>
      <c r="AR195" s="708">
        <f>AI195*LifeTable!P195</f>
        <v>0</v>
      </c>
      <c r="AS195" s="1028">
        <f>(AQ195-AO195)*EXP(-InputData!$BT$6*(B195-InputData!$B$1))</f>
        <v>0</v>
      </c>
      <c r="AT195" s="58">
        <f>(AR195-AP195)*EXP(-InputData!$BT$6*(B195-InputData!$B$1))</f>
        <v>0</v>
      </c>
      <c r="AU195">
        <v>89</v>
      </c>
    </row>
    <row r="196" spans="1:47">
      <c r="A196" t="s">
        <v>14</v>
      </c>
      <c r="B196">
        <f t="shared" si="95"/>
        <v>187</v>
      </c>
      <c r="C196" s="80">
        <f>InputData!W196*InputData!CB196</f>
        <v>0</v>
      </c>
      <c r="D196" s="81">
        <v>0</v>
      </c>
      <c r="E196" s="13">
        <f>InputData!X196*InputData!CG196</f>
        <v>0</v>
      </c>
      <c r="F196" s="90">
        <v>0</v>
      </c>
      <c r="G196" s="81">
        <f t="shared" si="76"/>
        <v>0</v>
      </c>
      <c r="H196" s="81">
        <f t="shared" si="89"/>
        <v>0</v>
      </c>
      <c r="I196" s="81">
        <f t="shared" si="77"/>
        <v>1</v>
      </c>
      <c r="J196" s="81">
        <f t="shared" si="78"/>
        <v>1</v>
      </c>
      <c r="K196" s="82">
        <f t="shared" si="105"/>
        <v>0</v>
      </c>
      <c r="L196" s="11">
        <f t="shared" si="106"/>
        <v>0</v>
      </c>
      <c r="M196" s="81">
        <f t="shared" si="107"/>
        <v>0</v>
      </c>
      <c r="N196" s="11">
        <f t="shared" si="79"/>
        <v>0</v>
      </c>
      <c r="O196" s="11">
        <f t="shared" si="80"/>
        <v>0</v>
      </c>
      <c r="P196" s="11">
        <f t="shared" si="90"/>
        <v>0</v>
      </c>
      <c r="Q196" s="81">
        <f t="shared" si="101"/>
        <v>0</v>
      </c>
      <c r="R196" s="90">
        <f t="shared" si="102"/>
        <v>0</v>
      </c>
      <c r="S196" s="499">
        <f>(Exposure!BK197-1)*InputData!CH196+1</f>
        <v>1</v>
      </c>
      <c r="T196" s="89">
        <f t="shared" si="91"/>
        <v>0</v>
      </c>
      <c r="U196" s="10">
        <f t="shared" si="81"/>
        <v>0</v>
      </c>
      <c r="V196" s="10">
        <f t="shared" si="82"/>
        <v>0</v>
      </c>
      <c r="W196" s="91">
        <f t="shared" si="83"/>
        <v>0</v>
      </c>
      <c r="X196" s="81">
        <f t="shared" si="84"/>
        <v>0</v>
      </c>
      <c r="Y196" s="81">
        <f t="shared" si="92"/>
        <v>0</v>
      </c>
      <c r="Z196" s="81">
        <f t="shared" si="85"/>
        <v>1</v>
      </c>
      <c r="AA196" s="81">
        <f t="shared" si="86"/>
        <v>1</v>
      </c>
      <c r="AB196" s="82">
        <f t="shared" si="108"/>
        <v>0</v>
      </c>
      <c r="AC196" s="11">
        <f t="shared" si="109"/>
        <v>0</v>
      </c>
      <c r="AD196" s="81">
        <f t="shared" si="110"/>
        <v>0</v>
      </c>
      <c r="AE196" s="11">
        <f t="shared" si="87"/>
        <v>0</v>
      </c>
      <c r="AF196" s="11">
        <f t="shared" si="88"/>
        <v>0</v>
      </c>
      <c r="AG196" s="11">
        <f t="shared" si="93"/>
        <v>0</v>
      </c>
      <c r="AH196" s="81">
        <f t="shared" si="103"/>
        <v>0</v>
      </c>
      <c r="AI196" s="81">
        <f t="shared" si="104"/>
        <v>0</v>
      </c>
      <c r="AJ196" s="82">
        <f t="shared" si="96"/>
        <v>0</v>
      </c>
      <c r="AK196" s="118">
        <f t="shared" si="94"/>
        <v>0</v>
      </c>
      <c r="AL196" s="118">
        <f t="shared" si="94"/>
        <v>0</v>
      </c>
      <c r="AM196" s="120">
        <f>AK196*InputData!Y196</f>
        <v>0</v>
      </c>
      <c r="AN196" s="123">
        <f>AJ196*LifeTable!G196*InputData!Z196*EXP(-InputData!$BT$5*(B196-InputData!$B$1))</f>
        <v>0</v>
      </c>
      <c r="AO196" s="1026">
        <f>C196*(1-Q196)*LifeTable!G196</f>
        <v>0</v>
      </c>
      <c r="AP196" s="1027">
        <f>R196*LifeTable!G196</f>
        <v>0</v>
      </c>
      <c r="AQ196" s="1026">
        <f>T196*(1-AH196)*LifeTable!P196</f>
        <v>0</v>
      </c>
      <c r="AR196" s="708">
        <f>AI196*LifeTable!P196</f>
        <v>0</v>
      </c>
      <c r="AS196" s="1028">
        <f>(AQ196-AO196)*EXP(-InputData!$BT$6*(B196-InputData!$B$1))</f>
        <v>0</v>
      </c>
      <c r="AT196" s="58">
        <f>(AR196-AP196)*EXP(-InputData!$BT$6*(B196-InputData!$B$1))</f>
        <v>0</v>
      </c>
      <c r="AU196">
        <v>90</v>
      </c>
    </row>
    <row r="197" spans="1:47">
      <c r="A197" t="s">
        <v>14</v>
      </c>
      <c r="B197">
        <f t="shared" si="95"/>
        <v>188</v>
      </c>
      <c r="C197" s="80">
        <f>InputData!W197*InputData!CB197</f>
        <v>0</v>
      </c>
      <c r="D197" s="81">
        <v>0</v>
      </c>
      <c r="E197" s="13">
        <f>InputData!X197*InputData!CG197</f>
        <v>0</v>
      </c>
      <c r="F197" s="90">
        <v>0</v>
      </c>
      <c r="G197" s="81">
        <f t="shared" ref="G197:G206" si="111">C197+D197+E197</f>
        <v>0</v>
      </c>
      <c r="H197" s="81">
        <f t="shared" si="89"/>
        <v>0</v>
      </c>
      <c r="I197" s="81">
        <f t="shared" ref="I197:I206" si="112">EXP(-(G197+H197)/2)</f>
        <v>1</v>
      </c>
      <c r="J197" s="81">
        <f t="shared" ref="J197:J206" si="113">EXP(-(G197-H197)/2)</f>
        <v>1</v>
      </c>
      <c r="K197" s="82">
        <f t="shared" si="105"/>
        <v>0</v>
      </c>
      <c r="L197" s="11">
        <f t="shared" si="106"/>
        <v>0</v>
      </c>
      <c r="M197" s="81">
        <f t="shared" si="107"/>
        <v>0</v>
      </c>
      <c r="N197" s="11">
        <f t="shared" ref="N197:N206" si="114">SUM(K197:M197)</f>
        <v>0</v>
      </c>
      <c r="O197" s="11">
        <f t="shared" ref="O197:O206" si="115">K197+L197</f>
        <v>0</v>
      </c>
      <c r="P197" s="11">
        <f t="shared" si="90"/>
        <v>0</v>
      </c>
      <c r="Q197" s="81">
        <f t="shared" si="101"/>
        <v>0</v>
      </c>
      <c r="R197" s="90">
        <f t="shared" si="102"/>
        <v>0</v>
      </c>
      <c r="S197" s="499">
        <f>(Exposure!BK198-1)*InputData!CH197+1</f>
        <v>1</v>
      </c>
      <c r="T197" s="89">
        <f t="shared" si="91"/>
        <v>0</v>
      </c>
      <c r="U197" s="10">
        <f t="shared" ref="U197:U206" si="116">D197</f>
        <v>0</v>
      </c>
      <c r="V197" s="10">
        <f t="shared" ref="V197:V206" si="117">E197</f>
        <v>0</v>
      </c>
      <c r="W197" s="91">
        <f t="shared" ref="W197:W206" si="118">F197</f>
        <v>0</v>
      </c>
      <c r="X197" s="81">
        <f t="shared" ref="X197:X206" si="119">T197+U197+V197</f>
        <v>0</v>
      </c>
      <c r="Y197" s="81">
        <f t="shared" si="92"/>
        <v>0</v>
      </c>
      <c r="Z197" s="81">
        <f t="shared" ref="Z197:Z206" si="120">EXP(-(X197+Y197)/2)</f>
        <v>1</v>
      </c>
      <c r="AA197" s="81">
        <f t="shared" ref="AA197:AA206" si="121">EXP(-(X197-Y197)/2)</f>
        <v>1</v>
      </c>
      <c r="AB197" s="82">
        <f t="shared" si="108"/>
        <v>0</v>
      </c>
      <c r="AC197" s="11">
        <f t="shared" si="109"/>
        <v>0</v>
      </c>
      <c r="AD197" s="81">
        <f t="shared" si="110"/>
        <v>0</v>
      </c>
      <c r="AE197" s="11">
        <f t="shared" ref="AE197:AE206" si="122">SUM(AB197:AD197)</f>
        <v>0</v>
      </c>
      <c r="AF197" s="11">
        <f t="shared" ref="AF197:AF206" si="123">AB197+AC197</f>
        <v>0</v>
      </c>
      <c r="AG197" s="11">
        <f t="shared" si="93"/>
        <v>0</v>
      </c>
      <c r="AH197" s="81">
        <f t="shared" si="103"/>
        <v>0</v>
      </c>
      <c r="AI197" s="81">
        <f t="shared" si="104"/>
        <v>0</v>
      </c>
      <c r="AJ197" s="82">
        <f t="shared" si="96"/>
        <v>0</v>
      </c>
      <c r="AK197" s="118">
        <f t="shared" si="94"/>
        <v>0</v>
      </c>
      <c r="AL197" s="118">
        <f t="shared" si="94"/>
        <v>0</v>
      </c>
      <c r="AM197" s="120">
        <f>AK197*InputData!Y197</f>
        <v>0</v>
      </c>
      <c r="AN197" s="123">
        <f>AJ197*LifeTable!G197*InputData!Z197*EXP(-InputData!$BT$5*(B197-InputData!$B$1))</f>
        <v>0</v>
      </c>
      <c r="AO197" s="1026">
        <f>C197*(1-Q197)*LifeTable!G197</f>
        <v>0</v>
      </c>
      <c r="AP197" s="1027">
        <f>R197*LifeTable!G197</f>
        <v>0</v>
      </c>
      <c r="AQ197" s="1026">
        <f>T197*(1-AH197)*LifeTable!P197</f>
        <v>0</v>
      </c>
      <c r="AR197" s="708">
        <f>AI197*LifeTable!P197</f>
        <v>0</v>
      </c>
      <c r="AS197" s="1028">
        <f>(AQ197-AO197)*EXP(-InputData!$BT$6*(B197-InputData!$B$1))</f>
        <v>0</v>
      </c>
      <c r="AT197" s="58">
        <f>(AR197-AP197)*EXP(-InputData!$BT$6*(B197-InputData!$B$1))</f>
        <v>0</v>
      </c>
      <c r="AU197">
        <v>91</v>
      </c>
    </row>
    <row r="198" spans="1:47">
      <c r="A198" t="s">
        <v>14</v>
      </c>
      <c r="B198">
        <f t="shared" si="95"/>
        <v>189</v>
      </c>
      <c r="C198" s="80">
        <f>InputData!W198*InputData!CB198</f>
        <v>0</v>
      </c>
      <c r="D198" s="81">
        <v>0</v>
      </c>
      <c r="E198" s="13">
        <f>InputData!X198*InputData!CG198</f>
        <v>0</v>
      </c>
      <c r="F198" s="90">
        <v>0</v>
      </c>
      <c r="G198" s="81">
        <f t="shared" si="111"/>
        <v>0</v>
      </c>
      <c r="H198" s="81">
        <f t="shared" ref="H198:H206" si="124">SQRT((C198-E198)*(C198-E198))</f>
        <v>0</v>
      </c>
      <c r="I198" s="81">
        <f t="shared" si="112"/>
        <v>1</v>
      </c>
      <c r="J198" s="81">
        <f t="shared" si="113"/>
        <v>1</v>
      </c>
      <c r="K198" s="82">
        <f t="shared" si="105"/>
        <v>0</v>
      </c>
      <c r="L198" s="11">
        <f t="shared" si="106"/>
        <v>0</v>
      </c>
      <c r="M198" s="81">
        <f t="shared" si="107"/>
        <v>0</v>
      </c>
      <c r="N198" s="11">
        <f t="shared" si="114"/>
        <v>0</v>
      </c>
      <c r="O198" s="11">
        <f t="shared" si="115"/>
        <v>0</v>
      </c>
      <c r="P198" s="11">
        <f t="shared" ref="P198:P205" si="125">IF($B198=100,0,IF(O198&lt;&gt;O199,AVERAGE(O198:O199),O198))</f>
        <v>0</v>
      </c>
      <c r="Q198" s="81">
        <f t="shared" si="101"/>
        <v>0</v>
      </c>
      <c r="R198" s="90">
        <f t="shared" si="102"/>
        <v>0</v>
      </c>
      <c r="S198" s="499">
        <f>(Exposure!BK199-1)*InputData!CH198+1</f>
        <v>1</v>
      </c>
      <c r="T198" s="89">
        <f t="shared" ref="T198:T206" si="126">C198*S198</f>
        <v>0</v>
      </c>
      <c r="U198" s="10">
        <f t="shared" si="116"/>
        <v>0</v>
      </c>
      <c r="V198" s="10">
        <f t="shared" si="117"/>
        <v>0</v>
      </c>
      <c r="W198" s="91">
        <f t="shared" si="118"/>
        <v>0</v>
      </c>
      <c r="X198" s="81">
        <f t="shared" si="119"/>
        <v>0</v>
      </c>
      <c r="Y198" s="81">
        <f t="shared" ref="Y198:Y206" si="127">SQRT((T198-V198)*(T198-V198))</f>
        <v>0</v>
      </c>
      <c r="Z198" s="81">
        <f t="shared" si="120"/>
        <v>1</v>
      </c>
      <c r="AA198" s="81">
        <f t="shared" si="121"/>
        <v>1</v>
      </c>
      <c r="AB198" s="82">
        <f t="shared" si="108"/>
        <v>0</v>
      </c>
      <c r="AC198" s="11">
        <f t="shared" si="109"/>
        <v>0</v>
      </c>
      <c r="AD198" s="81">
        <f t="shared" si="110"/>
        <v>0</v>
      </c>
      <c r="AE198" s="11">
        <f t="shared" si="122"/>
        <v>0</v>
      </c>
      <c r="AF198" s="11">
        <f t="shared" si="123"/>
        <v>0</v>
      </c>
      <c r="AG198" s="11">
        <f t="shared" ref="AG198:AG205" si="128">IF($B198=100,0,IF(AF198&lt;&gt;AF199,AVERAGE(AF198:AF199),AF198))</f>
        <v>0</v>
      </c>
      <c r="AH198" s="81">
        <f t="shared" si="103"/>
        <v>0</v>
      </c>
      <c r="AI198" s="81">
        <f t="shared" si="104"/>
        <v>0</v>
      </c>
      <c r="AJ198" s="82">
        <f t="shared" si="96"/>
        <v>0</v>
      </c>
      <c r="AK198" s="118">
        <f t="shared" ref="AK198:AL206" si="129">(AH198-Q198)</f>
        <v>0</v>
      </c>
      <c r="AL198" s="118">
        <f t="shared" si="129"/>
        <v>0</v>
      </c>
      <c r="AM198" s="120">
        <f>AK198*InputData!Y198</f>
        <v>0</v>
      </c>
      <c r="AN198" s="123">
        <f>AJ198*LifeTable!G198*InputData!Z198*EXP(-InputData!$BT$5*(B198-InputData!$B$1))</f>
        <v>0</v>
      </c>
      <c r="AO198" s="1026">
        <f>C198*(1-Q198)*LifeTable!G198</f>
        <v>0</v>
      </c>
      <c r="AP198" s="1027">
        <f>R198*LifeTable!G198</f>
        <v>0</v>
      </c>
      <c r="AQ198" s="1026">
        <f>T198*(1-AH198)*LifeTable!P198</f>
        <v>0</v>
      </c>
      <c r="AR198" s="708">
        <f>AI198*LifeTable!P198</f>
        <v>0</v>
      </c>
      <c r="AS198" s="1028">
        <f>(AQ198-AO198)*EXP(-InputData!$BT$6*(B198-InputData!$B$1))</f>
        <v>0</v>
      </c>
      <c r="AT198" s="58">
        <f>(AR198-AP198)*EXP(-InputData!$BT$6*(B198-InputData!$B$1))</f>
        <v>0</v>
      </c>
      <c r="AU198">
        <v>92</v>
      </c>
    </row>
    <row r="199" spans="1:47">
      <c r="A199" t="s">
        <v>14</v>
      </c>
      <c r="B199">
        <f t="shared" ref="B199:B206" si="130">B198+1</f>
        <v>190</v>
      </c>
      <c r="C199" s="80">
        <f>InputData!W199*InputData!CB199</f>
        <v>0</v>
      </c>
      <c r="D199" s="81">
        <v>0</v>
      </c>
      <c r="E199" s="13">
        <f>InputData!X199*InputData!CG199</f>
        <v>0</v>
      </c>
      <c r="F199" s="90">
        <v>0</v>
      </c>
      <c r="G199" s="81">
        <f t="shared" si="111"/>
        <v>0</v>
      </c>
      <c r="H199" s="81">
        <f t="shared" si="124"/>
        <v>0</v>
      </c>
      <c r="I199" s="81">
        <f t="shared" si="112"/>
        <v>1</v>
      </c>
      <c r="J199" s="81">
        <f t="shared" si="113"/>
        <v>1</v>
      </c>
      <c r="K199" s="82">
        <f t="shared" si="105"/>
        <v>0</v>
      </c>
      <c r="L199" s="11">
        <f t="shared" si="106"/>
        <v>0</v>
      </c>
      <c r="M199" s="81">
        <f t="shared" si="107"/>
        <v>0</v>
      </c>
      <c r="N199" s="11">
        <f t="shared" si="114"/>
        <v>0</v>
      </c>
      <c r="O199" s="11">
        <f t="shared" si="115"/>
        <v>0</v>
      </c>
      <c r="P199" s="11">
        <f t="shared" si="125"/>
        <v>0</v>
      </c>
      <c r="Q199" s="81">
        <f t="shared" si="101"/>
        <v>0</v>
      </c>
      <c r="R199" s="90">
        <f t="shared" si="102"/>
        <v>0</v>
      </c>
      <c r="S199" s="499">
        <f>(Exposure!BK200-1)*InputData!CH199+1</f>
        <v>1</v>
      </c>
      <c r="T199" s="89">
        <f t="shared" si="126"/>
        <v>0</v>
      </c>
      <c r="U199" s="10">
        <f t="shared" si="116"/>
        <v>0</v>
      </c>
      <c r="V199" s="10">
        <f t="shared" si="117"/>
        <v>0</v>
      </c>
      <c r="W199" s="91">
        <f t="shared" si="118"/>
        <v>0</v>
      </c>
      <c r="X199" s="81">
        <f t="shared" si="119"/>
        <v>0</v>
      </c>
      <c r="Y199" s="81">
        <f t="shared" si="127"/>
        <v>0</v>
      </c>
      <c r="Z199" s="81">
        <f t="shared" si="120"/>
        <v>1</v>
      </c>
      <c r="AA199" s="81">
        <f t="shared" si="121"/>
        <v>1</v>
      </c>
      <c r="AB199" s="82">
        <f t="shared" si="108"/>
        <v>0</v>
      </c>
      <c r="AC199" s="11">
        <f t="shared" si="109"/>
        <v>0</v>
      </c>
      <c r="AD199" s="81">
        <f t="shared" si="110"/>
        <v>0</v>
      </c>
      <c r="AE199" s="11">
        <f t="shared" si="122"/>
        <v>0</v>
      </c>
      <c r="AF199" s="11">
        <f t="shared" si="123"/>
        <v>0</v>
      </c>
      <c r="AG199" s="11">
        <f t="shared" si="128"/>
        <v>0</v>
      </c>
      <c r="AH199" s="81">
        <f t="shared" si="103"/>
        <v>0</v>
      </c>
      <c r="AI199" s="81">
        <f t="shared" si="104"/>
        <v>0</v>
      </c>
      <c r="AJ199" s="82">
        <f t="shared" ref="AJ199:AJ206" si="131">T199-C199</f>
        <v>0</v>
      </c>
      <c r="AK199" s="118">
        <f t="shared" si="129"/>
        <v>0</v>
      </c>
      <c r="AL199" s="118">
        <f t="shared" si="129"/>
        <v>0</v>
      </c>
      <c r="AM199" s="120">
        <f>AK199*InputData!Y199</f>
        <v>0</v>
      </c>
      <c r="AN199" s="123">
        <f>AJ199*LifeTable!G199*InputData!Z199*EXP(-InputData!$BT$5*(B199-InputData!$B$1))</f>
        <v>0</v>
      </c>
      <c r="AO199" s="1026">
        <f>C199*(1-Q199)*LifeTable!G199</f>
        <v>0</v>
      </c>
      <c r="AP199" s="1027">
        <f>R199*LifeTable!G199</f>
        <v>0</v>
      </c>
      <c r="AQ199" s="1026">
        <f>T199*(1-AH199)*LifeTable!P199</f>
        <v>0</v>
      </c>
      <c r="AR199" s="708">
        <f>AI199*LifeTable!P199</f>
        <v>0</v>
      </c>
      <c r="AS199" s="1028">
        <f>(AQ199-AO199)*EXP(-InputData!$BT$6*(B199-InputData!$B$1))</f>
        <v>0</v>
      </c>
      <c r="AT199" s="58">
        <f>(AR199-AP199)*EXP(-InputData!$BT$6*(B199-InputData!$B$1))</f>
        <v>0</v>
      </c>
      <c r="AU199">
        <v>93</v>
      </c>
    </row>
    <row r="200" spans="1:47">
      <c r="A200" t="s">
        <v>14</v>
      </c>
      <c r="B200">
        <f t="shared" si="130"/>
        <v>191</v>
      </c>
      <c r="C200" s="80">
        <f>InputData!W200*InputData!CB200</f>
        <v>0</v>
      </c>
      <c r="D200" s="81">
        <v>0</v>
      </c>
      <c r="E200" s="13">
        <f>InputData!X200*InputData!CG200</f>
        <v>0</v>
      </c>
      <c r="F200" s="90">
        <v>0</v>
      </c>
      <c r="G200" s="81">
        <f t="shared" si="111"/>
        <v>0</v>
      </c>
      <c r="H200" s="81">
        <f t="shared" si="124"/>
        <v>0</v>
      </c>
      <c r="I200" s="81">
        <f t="shared" si="112"/>
        <v>1</v>
      </c>
      <c r="J200" s="81">
        <f t="shared" si="113"/>
        <v>1</v>
      </c>
      <c r="K200" s="82">
        <f t="shared" si="105"/>
        <v>0</v>
      </c>
      <c r="L200" s="11">
        <f t="shared" si="106"/>
        <v>0</v>
      </c>
      <c r="M200" s="81">
        <f t="shared" si="107"/>
        <v>0</v>
      </c>
      <c r="N200" s="11">
        <f t="shared" si="114"/>
        <v>0</v>
      </c>
      <c r="O200" s="11">
        <f t="shared" si="115"/>
        <v>0</v>
      </c>
      <c r="P200" s="11">
        <f t="shared" si="125"/>
        <v>0</v>
      </c>
      <c r="Q200" s="81">
        <f t="shared" si="101"/>
        <v>0</v>
      </c>
      <c r="R200" s="90">
        <f t="shared" si="102"/>
        <v>0</v>
      </c>
      <c r="S200" s="499">
        <f>(Exposure!BK201-1)*InputData!CH200+1</f>
        <v>1</v>
      </c>
      <c r="T200" s="89">
        <f t="shared" si="126"/>
        <v>0</v>
      </c>
      <c r="U200" s="10">
        <f t="shared" si="116"/>
        <v>0</v>
      </c>
      <c r="V200" s="10">
        <f t="shared" si="117"/>
        <v>0</v>
      </c>
      <c r="W200" s="91">
        <f t="shared" si="118"/>
        <v>0</v>
      </c>
      <c r="X200" s="81">
        <f t="shared" si="119"/>
        <v>0</v>
      </c>
      <c r="Y200" s="81">
        <f t="shared" si="127"/>
        <v>0</v>
      </c>
      <c r="Z200" s="81">
        <f t="shared" si="120"/>
        <v>1</v>
      </c>
      <c r="AA200" s="81">
        <f t="shared" si="121"/>
        <v>1</v>
      </c>
      <c r="AB200" s="82">
        <f t="shared" si="108"/>
        <v>0</v>
      </c>
      <c r="AC200" s="11">
        <f t="shared" si="109"/>
        <v>0</v>
      </c>
      <c r="AD200" s="81">
        <f t="shared" si="110"/>
        <v>0</v>
      </c>
      <c r="AE200" s="11">
        <f t="shared" si="122"/>
        <v>0</v>
      </c>
      <c r="AF200" s="11">
        <f t="shared" si="123"/>
        <v>0</v>
      </c>
      <c r="AG200" s="11">
        <f t="shared" si="128"/>
        <v>0</v>
      </c>
      <c r="AH200" s="81">
        <f t="shared" si="103"/>
        <v>0</v>
      </c>
      <c r="AI200" s="81">
        <f t="shared" si="104"/>
        <v>0</v>
      </c>
      <c r="AJ200" s="82">
        <f t="shared" si="131"/>
        <v>0</v>
      </c>
      <c r="AK200" s="118">
        <f t="shared" si="129"/>
        <v>0</v>
      </c>
      <c r="AL200" s="118">
        <f t="shared" si="129"/>
        <v>0</v>
      </c>
      <c r="AM200" s="120">
        <f>AK200*InputData!Y200</f>
        <v>0</v>
      </c>
      <c r="AN200" s="123">
        <f>AJ200*LifeTable!G200*InputData!Z200*EXP(-InputData!$BT$5*(B200-InputData!$B$1))</f>
        <v>0</v>
      </c>
      <c r="AO200" s="1026">
        <f>C200*(1-Q200)*LifeTable!G200</f>
        <v>0</v>
      </c>
      <c r="AP200" s="1027">
        <f>R200*LifeTable!G200</f>
        <v>0</v>
      </c>
      <c r="AQ200" s="1026">
        <f>T200*(1-AH200)*LifeTable!P200</f>
        <v>0</v>
      </c>
      <c r="AR200" s="708">
        <f>AI200*LifeTable!P200</f>
        <v>0</v>
      </c>
      <c r="AS200" s="1028">
        <f>(AQ200-AO200)*EXP(-InputData!$BT$6*(B200-InputData!$B$1))</f>
        <v>0</v>
      </c>
      <c r="AT200" s="58">
        <f>(AR200-AP200)*EXP(-InputData!$BT$6*(B200-InputData!$B$1))</f>
        <v>0</v>
      </c>
      <c r="AU200">
        <v>94</v>
      </c>
    </row>
    <row r="201" spans="1:47">
      <c r="A201" t="s">
        <v>14</v>
      </c>
      <c r="B201">
        <f t="shared" si="130"/>
        <v>192</v>
      </c>
      <c r="C201" s="80">
        <f>InputData!W201*InputData!CB201</f>
        <v>0</v>
      </c>
      <c r="D201" s="81">
        <v>0</v>
      </c>
      <c r="E201" s="13">
        <f>InputData!X201*InputData!CG201</f>
        <v>0</v>
      </c>
      <c r="F201" s="90">
        <v>0</v>
      </c>
      <c r="G201" s="81">
        <f t="shared" si="111"/>
        <v>0</v>
      </c>
      <c r="H201" s="81">
        <f t="shared" si="124"/>
        <v>0</v>
      </c>
      <c r="I201" s="81">
        <f t="shared" si="112"/>
        <v>1</v>
      </c>
      <c r="J201" s="81">
        <f t="shared" si="113"/>
        <v>1</v>
      </c>
      <c r="K201" s="82">
        <f t="shared" si="105"/>
        <v>0</v>
      </c>
      <c r="L201" s="11">
        <f t="shared" si="106"/>
        <v>0</v>
      </c>
      <c r="M201" s="81">
        <f t="shared" si="107"/>
        <v>0</v>
      </c>
      <c r="N201" s="11">
        <f t="shared" si="114"/>
        <v>0</v>
      </c>
      <c r="O201" s="11">
        <f t="shared" si="115"/>
        <v>0</v>
      </c>
      <c r="P201" s="11">
        <f t="shared" si="125"/>
        <v>0</v>
      </c>
      <c r="Q201" s="81">
        <f t="shared" si="101"/>
        <v>0</v>
      </c>
      <c r="R201" s="90">
        <f t="shared" si="102"/>
        <v>0</v>
      </c>
      <c r="S201" s="499">
        <f>(Exposure!BK202-1)*InputData!CH201+1</f>
        <v>1</v>
      </c>
      <c r="T201" s="89">
        <f t="shared" si="126"/>
        <v>0</v>
      </c>
      <c r="U201" s="10">
        <f t="shared" si="116"/>
        <v>0</v>
      </c>
      <c r="V201" s="10">
        <f t="shared" si="117"/>
        <v>0</v>
      </c>
      <c r="W201" s="91">
        <f t="shared" si="118"/>
        <v>0</v>
      </c>
      <c r="X201" s="81">
        <f t="shared" si="119"/>
        <v>0</v>
      </c>
      <c r="Y201" s="81">
        <f t="shared" si="127"/>
        <v>0</v>
      </c>
      <c r="Z201" s="81">
        <f t="shared" si="120"/>
        <v>1</v>
      </c>
      <c r="AA201" s="81">
        <f t="shared" si="121"/>
        <v>1</v>
      </c>
      <c r="AB201" s="82">
        <f t="shared" si="108"/>
        <v>0</v>
      </c>
      <c r="AC201" s="11">
        <f t="shared" si="109"/>
        <v>0</v>
      </c>
      <c r="AD201" s="81">
        <f t="shared" si="110"/>
        <v>0</v>
      </c>
      <c r="AE201" s="11">
        <f t="shared" si="122"/>
        <v>0</v>
      </c>
      <c r="AF201" s="11">
        <f t="shared" si="123"/>
        <v>0</v>
      </c>
      <c r="AG201" s="11">
        <f t="shared" si="128"/>
        <v>0</v>
      </c>
      <c r="AH201" s="81">
        <f t="shared" si="103"/>
        <v>0</v>
      </c>
      <c r="AI201" s="81">
        <f t="shared" si="104"/>
        <v>0</v>
      </c>
      <c r="AJ201" s="82">
        <f t="shared" si="131"/>
        <v>0</v>
      </c>
      <c r="AK201" s="118">
        <f t="shared" si="129"/>
        <v>0</v>
      </c>
      <c r="AL201" s="118">
        <f t="shared" si="129"/>
        <v>0</v>
      </c>
      <c r="AM201" s="120">
        <f>AK201*InputData!Y201</f>
        <v>0</v>
      </c>
      <c r="AN201" s="123">
        <f>AJ201*LifeTable!G201*InputData!Z201*EXP(-InputData!$BT$5*(B201-InputData!$B$1))</f>
        <v>0</v>
      </c>
      <c r="AO201" s="1026">
        <f>C201*(1-Q201)*LifeTable!G201</f>
        <v>0</v>
      </c>
      <c r="AP201" s="1027">
        <f>R201*LifeTable!G201</f>
        <v>0</v>
      </c>
      <c r="AQ201" s="1026">
        <f>T201*(1-AH201)*LifeTable!P201</f>
        <v>0</v>
      </c>
      <c r="AR201" s="708">
        <f>AI201*LifeTable!P201</f>
        <v>0</v>
      </c>
      <c r="AS201" s="1028">
        <f>(AQ201-AO201)*EXP(-InputData!$BT$6*(B201-InputData!$B$1))</f>
        <v>0</v>
      </c>
      <c r="AT201" s="58">
        <f>(AR201-AP201)*EXP(-InputData!$BT$6*(B201-InputData!$B$1))</f>
        <v>0</v>
      </c>
      <c r="AU201">
        <v>95</v>
      </c>
    </row>
    <row r="202" spans="1:47">
      <c r="A202" t="s">
        <v>14</v>
      </c>
      <c r="B202">
        <f t="shared" si="130"/>
        <v>193</v>
      </c>
      <c r="C202" s="80">
        <f>InputData!W202*InputData!CB202</f>
        <v>0</v>
      </c>
      <c r="D202" s="81">
        <v>0</v>
      </c>
      <c r="E202" s="13">
        <f>InputData!X202*InputData!CG202</f>
        <v>0</v>
      </c>
      <c r="F202" s="90">
        <v>0</v>
      </c>
      <c r="G202" s="81">
        <f t="shared" si="111"/>
        <v>0</v>
      </c>
      <c r="H202" s="81">
        <f t="shared" si="124"/>
        <v>0</v>
      </c>
      <c r="I202" s="81">
        <f t="shared" si="112"/>
        <v>1</v>
      </c>
      <c r="J202" s="81">
        <f t="shared" si="113"/>
        <v>1</v>
      </c>
      <c r="K202" s="82">
        <f t="shared" si="105"/>
        <v>0</v>
      </c>
      <c r="L202" s="11">
        <f t="shared" si="106"/>
        <v>0</v>
      </c>
      <c r="M202" s="81">
        <f t="shared" si="107"/>
        <v>0</v>
      </c>
      <c r="N202" s="11">
        <f t="shared" si="114"/>
        <v>0</v>
      </c>
      <c r="O202" s="11">
        <f t="shared" si="115"/>
        <v>0</v>
      </c>
      <c r="P202" s="11">
        <f t="shared" si="125"/>
        <v>0</v>
      </c>
      <c r="Q202" s="81">
        <f>IF(ISERROR(0.5*(L202+L203)/P202),0,0.5*(L202+L203)/P202)</f>
        <v>0</v>
      </c>
      <c r="R202" s="90">
        <f t="shared" si="102"/>
        <v>0</v>
      </c>
      <c r="S202" s="499">
        <f>(Exposure!BK203-1)*InputData!CH202+1</f>
        <v>1</v>
      </c>
      <c r="T202" s="89">
        <f t="shared" si="126"/>
        <v>0</v>
      </c>
      <c r="U202" s="10">
        <f t="shared" si="116"/>
        <v>0</v>
      </c>
      <c r="V202" s="10">
        <f t="shared" si="117"/>
        <v>0</v>
      </c>
      <c r="W202" s="91">
        <f t="shared" si="118"/>
        <v>0</v>
      </c>
      <c r="X202" s="81">
        <f t="shared" si="119"/>
        <v>0</v>
      </c>
      <c r="Y202" s="81">
        <f t="shared" si="127"/>
        <v>0</v>
      </c>
      <c r="Z202" s="81">
        <f t="shared" si="120"/>
        <v>1</v>
      </c>
      <c r="AA202" s="81">
        <f t="shared" si="121"/>
        <v>1</v>
      </c>
      <c r="AB202" s="82">
        <f t="shared" si="108"/>
        <v>0</v>
      </c>
      <c r="AC202" s="11">
        <f t="shared" si="109"/>
        <v>0</v>
      </c>
      <c r="AD202" s="81">
        <f t="shared" si="110"/>
        <v>0</v>
      </c>
      <c r="AE202" s="11">
        <f t="shared" si="122"/>
        <v>0</v>
      </c>
      <c r="AF202" s="11">
        <f t="shared" si="123"/>
        <v>0</v>
      </c>
      <c r="AG202" s="11">
        <f t="shared" si="128"/>
        <v>0</v>
      </c>
      <c r="AH202" s="81">
        <f>IF(ISERROR(0.5*(AC202+AC203)/AG202),0,0.5*(AC202+AC203)/AG202)</f>
        <v>0</v>
      </c>
      <c r="AI202" s="81">
        <f t="shared" si="104"/>
        <v>0</v>
      </c>
      <c r="AJ202" s="82">
        <f t="shared" si="131"/>
        <v>0</v>
      </c>
      <c r="AK202" s="118">
        <f t="shared" si="129"/>
        <v>0</v>
      </c>
      <c r="AL202" s="118">
        <f t="shared" si="129"/>
        <v>0</v>
      </c>
      <c r="AM202" s="120">
        <f>AK202*InputData!Y202</f>
        <v>0</v>
      </c>
      <c r="AN202" s="123">
        <f>AJ202*LifeTable!G202*InputData!Z202*EXP(-InputData!$BT$5*(B202-InputData!$B$1))</f>
        <v>0</v>
      </c>
      <c r="AO202" s="1026">
        <f>C202*(1-Q202)*LifeTable!G202</f>
        <v>0</v>
      </c>
      <c r="AP202" s="1027">
        <f>R202*LifeTable!G202</f>
        <v>0</v>
      </c>
      <c r="AQ202" s="1026">
        <f>T202*(1-AH202)*LifeTable!P202</f>
        <v>0</v>
      </c>
      <c r="AR202" s="708">
        <f>AI202*LifeTable!P202</f>
        <v>0</v>
      </c>
      <c r="AS202" s="1028">
        <f>(AQ202-AO202)*EXP(-InputData!$BT$6*(B202-InputData!$B$1))</f>
        <v>0</v>
      </c>
      <c r="AT202" s="58">
        <f>(AR202-AP202)*EXP(-InputData!$BT$6*(B202-InputData!$B$1))</f>
        <v>0</v>
      </c>
      <c r="AU202">
        <v>96</v>
      </c>
    </row>
    <row r="203" spans="1:47">
      <c r="A203" t="s">
        <v>14</v>
      </c>
      <c r="B203">
        <f t="shared" si="130"/>
        <v>194</v>
      </c>
      <c r="C203" s="80">
        <f>InputData!W203*InputData!CB203</f>
        <v>0</v>
      </c>
      <c r="D203" s="81">
        <v>0</v>
      </c>
      <c r="E203" s="13">
        <f>InputData!X203*InputData!CG203</f>
        <v>0</v>
      </c>
      <c r="F203" s="90">
        <v>0</v>
      </c>
      <c r="G203" s="81">
        <f t="shared" si="111"/>
        <v>0</v>
      </c>
      <c r="H203" s="81">
        <f t="shared" si="124"/>
        <v>0</v>
      </c>
      <c r="I203" s="81">
        <f t="shared" si="112"/>
        <v>1</v>
      </c>
      <c r="J203" s="81">
        <f t="shared" si="113"/>
        <v>1</v>
      </c>
      <c r="K203" s="82">
        <f t="shared" si="105"/>
        <v>0</v>
      </c>
      <c r="L203" s="11">
        <f t="shared" si="106"/>
        <v>0</v>
      </c>
      <c r="M203" s="81">
        <f t="shared" si="107"/>
        <v>0</v>
      </c>
      <c r="N203" s="11">
        <f t="shared" si="114"/>
        <v>0</v>
      </c>
      <c r="O203" s="11">
        <f t="shared" si="115"/>
        <v>0</v>
      </c>
      <c r="P203" s="11">
        <f t="shared" si="125"/>
        <v>0</v>
      </c>
      <c r="Q203" s="81">
        <f>IF(ISERROR(0.5*(L203+L204)/P203),0,0.5*(L203+L204)/P203)</f>
        <v>0</v>
      </c>
      <c r="R203" s="90">
        <f t="shared" si="102"/>
        <v>0</v>
      </c>
      <c r="S203" s="499">
        <f>(Exposure!BK204-1)*InputData!CH203+1</f>
        <v>1</v>
      </c>
      <c r="T203" s="89">
        <f t="shared" si="126"/>
        <v>0</v>
      </c>
      <c r="U203" s="10">
        <f t="shared" si="116"/>
        <v>0</v>
      </c>
      <c r="V203" s="10">
        <f t="shared" si="117"/>
        <v>0</v>
      </c>
      <c r="W203" s="91">
        <f t="shared" si="118"/>
        <v>0</v>
      </c>
      <c r="X203" s="81">
        <f t="shared" si="119"/>
        <v>0</v>
      </c>
      <c r="Y203" s="81">
        <f t="shared" si="127"/>
        <v>0</v>
      </c>
      <c r="Z203" s="81">
        <f t="shared" si="120"/>
        <v>1</v>
      </c>
      <c r="AA203" s="81">
        <f t="shared" si="121"/>
        <v>1</v>
      </c>
      <c r="AB203" s="82">
        <f t="shared" si="108"/>
        <v>0</v>
      </c>
      <c r="AC203" s="11">
        <f t="shared" si="109"/>
        <v>0</v>
      </c>
      <c r="AD203" s="81">
        <f t="shared" si="110"/>
        <v>0</v>
      </c>
      <c r="AE203" s="11">
        <f t="shared" si="122"/>
        <v>0</v>
      </c>
      <c r="AF203" s="11">
        <f t="shared" si="123"/>
        <v>0</v>
      </c>
      <c r="AG203" s="11">
        <f t="shared" si="128"/>
        <v>0</v>
      </c>
      <c r="AH203" s="81">
        <f>IF(ISERROR(0.5*(AC203+AC204)/AG203),0,0.5*(AC203+AC204)/AG203)</f>
        <v>0</v>
      </c>
      <c r="AI203" s="81">
        <f t="shared" si="104"/>
        <v>0</v>
      </c>
      <c r="AJ203" s="82">
        <f t="shared" si="131"/>
        <v>0</v>
      </c>
      <c r="AK203" s="118">
        <f t="shared" si="129"/>
        <v>0</v>
      </c>
      <c r="AL203" s="118">
        <f t="shared" si="129"/>
        <v>0</v>
      </c>
      <c r="AM203" s="120">
        <f>AK203*InputData!Y203</f>
        <v>0</v>
      </c>
      <c r="AN203" s="123">
        <f>AJ203*LifeTable!G203*InputData!Z203*EXP(-InputData!$BT$5*(B203-InputData!$B$1))</f>
        <v>0</v>
      </c>
      <c r="AO203" s="1026">
        <f>C203*(1-Q203)*LifeTable!G203</f>
        <v>0</v>
      </c>
      <c r="AP203" s="1027">
        <f>R203*LifeTable!G203</f>
        <v>0</v>
      </c>
      <c r="AQ203" s="1026">
        <f>T203*(1-AH203)*LifeTable!P203</f>
        <v>0</v>
      </c>
      <c r="AR203" s="708">
        <f>AI203*LifeTable!P203</f>
        <v>0</v>
      </c>
      <c r="AS203" s="1028">
        <f>(AQ203-AO203)*EXP(-InputData!$BT$6*(B203-InputData!$B$1))</f>
        <v>0</v>
      </c>
      <c r="AT203" s="58">
        <f>(AR203-AP203)*EXP(-InputData!$BT$6*(B203-InputData!$B$1))</f>
        <v>0</v>
      </c>
      <c r="AU203">
        <v>97</v>
      </c>
    </row>
    <row r="204" spans="1:47">
      <c r="A204" t="s">
        <v>14</v>
      </c>
      <c r="B204">
        <f t="shared" si="130"/>
        <v>195</v>
      </c>
      <c r="C204" s="80">
        <f>InputData!W204*InputData!CB204</f>
        <v>0</v>
      </c>
      <c r="D204" s="81">
        <v>0</v>
      </c>
      <c r="E204" s="13">
        <f>InputData!X204*InputData!CG204</f>
        <v>0</v>
      </c>
      <c r="F204" s="90">
        <v>0</v>
      </c>
      <c r="G204" s="81">
        <f t="shared" si="111"/>
        <v>0</v>
      </c>
      <c r="H204" s="81">
        <f t="shared" si="124"/>
        <v>0</v>
      </c>
      <c r="I204" s="81">
        <f t="shared" si="112"/>
        <v>1</v>
      </c>
      <c r="J204" s="81">
        <f t="shared" si="113"/>
        <v>1</v>
      </c>
      <c r="K204" s="82">
        <f t="shared" si="105"/>
        <v>0</v>
      </c>
      <c r="L204" s="11">
        <f t="shared" si="106"/>
        <v>0</v>
      </c>
      <c r="M204" s="81">
        <f t="shared" si="107"/>
        <v>0</v>
      </c>
      <c r="N204" s="11">
        <f t="shared" si="114"/>
        <v>0</v>
      </c>
      <c r="O204" s="11">
        <f t="shared" si="115"/>
        <v>0</v>
      </c>
      <c r="P204" s="11">
        <f t="shared" si="125"/>
        <v>0</v>
      </c>
      <c r="Q204" s="81">
        <f>IF(ISERROR(0.5*(L204+L205)/P204),0,0.5*(L204+L205)/P204)</f>
        <v>0</v>
      </c>
      <c r="R204" s="90">
        <f t="shared" si="102"/>
        <v>0</v>
      </c>
      <c r="S204" s="499">
        <f>(Exposure!BK205-1)*InputData!CH204+1</f>
        <v>1</v>
      </c>
      <c r="T204" s="89">
        <f t="shared" si="126"/>
        <v>0</v>
      </c>
      <c r="U204" s="10">
        <f t="shared" si="116"/>
        <v>0</v>
      </c>
      <c r="V204" s="10">
        <f t="shared" si="117"/>
        <v>0</v>
      </c>
      <c r="W204" s="91">
        <f t="shared" si="118"/>
        <v>0</v>
      </c>
      <c r="X204" s="81">
        <f t="shared" si="119"/>
        <v>0</v>
      </c>
      <c r="Y204" s="81">
        <f t="shared" si="127"/>
        <v>0</v>
      </c>
      <c r="Z204" s="81">
        <f t="shared" si="120"/>
        <v>1</v>
      </c>
      <c r="AA204" s="81">
        <f t="shared" si="121"/>
        <v>1</v>
      </c>
      <c r="AB204" s="82">
        <f t="shared" si="108"/>
        <v>0</v>
      </c>
      <c r="AC204" s="11">
        <f t="shared" si="109"/>
        <v>0</v>
      </c>
      <c r="AD204" s="81">
        <f t="shared" si="110"/>
        <v>0</v>
      </c>
      <c r="AE204" s="11">
        <f t="shared" si="122"/>
        <v>0</v>
      </c>
      <c r="AF204" s="11">
        <f t="shared" si="123"/>
        <v>0</v>
      </c>
      <c r="AG204" s="11">
        <f t="shared" si="128"/>
        <v>0</v>
      </c>
      <c r="AH204" s="81">
        <f>IF(ISERROR(0.5*(AC204+AC205)/AG204),0,0.5*(AC204+AC205)/AG204)</f>
        <v>0</v>
      </c>
      <c r="AI204" s="81">
        <f t="shared" si="104"/>
        <v>0</v>
      </c>
      <c r="AJ204" s="82">
        <f t="shared" si="131"/>
        <v>0</v>
      </c>
      <c r="AK204" s="118">
        <f t="shared" si="129"/>
        <v>0</v>
      </c>
      <c r="AL204" s="118">
        <f t="shared" si="129"/>
        <v>0</v>
      </c>
      <c r="AM204" s="120">
        <f>AK204*InputData!Y204</f>
        <v>0</v>
      </c>
      <c r="AN204" s="123">
        <f>AJ204*LifeTable!G204*InputData!Z204*EXP(-InputData!$BT$5*(B204-InputData!$B$1))</f>
        <v>0</v>
      </c>
      <c r="AO204" s="1026">
        <f>C204*(1-Q204)*LifeTable!G204</f>
        <v>0</v>
      </c>
      <c r="AP204" s="1027">
        <f>R204*LifeTable!G204</f>
        <v>0</v>
      </c>
      <c r="AQ204" s="1026">
        <f>T204*(1-AH204)*LifeTable!P204</f>
        <v>0</v>
      </c>
      <c r="AR204" s="708">
        <f>AI204*LifeTable!P204</f>
        <v>0</v>
      </c>
      <c r="AS204" s="1028">
        <f>(AQ204-AO204)*EXP(-InputData!$BT$6*(B204-InputData!$B$1))</f>
        <v>0</v>
      </c>
      <c r="AT204" s="58">
        <f>(AR204-AP204)*EXP(-InputData!$BT$6*(B204-InputData!$B$1))</f>
        <v>0</v>
      </c>
      <c r="AU204">
        <v>98</v>
      </c>
    </row>
    <row r="205" spans="1:47">
      <c r="A205" t="s">
        <v>14</v>
      </c>
      <c r="B205">
        <f t="shared" si="130"/>
        <v>196</v>
      </c>
      <c r="C205" s="80">
        <f>InputData!W205*InputData!CB205</f>
        <v>0</v>
      </c>
      <c r="D205" s="81">
        <v>0</v>
      </c>
      <c r="E205" s="13">
        <f>InputData!X205*InputData!CG205</f>
        <v>0</v>
      </c>
      <c r="F205" s="90">
        <v>0</v>
      </c>
      <c r="G205" s="81">
        <f t="shared" si="111"/>
        <v>0</v>
      </c>
      <c r="H205" s="81">
        <f t="shared" si="124"/>
        <v>0</v>
      </c>
      <c r="I205" s="81">
        <f t="shared" si="112"/>
        <v>1</v>
      </c>
      <c r="J205" s="81">
        <f t="shared" si="113"/>
        <v>1</v>
      </c>
      <c r="K205" s="82">
        <f t="shared" si="105"/>
        <v>0</v>
      </c>
      <c r="L205" s="11">
        <f t="shared" si="106"/>
        <v>0</v>
      </c>
      <c r="M205" s="81">
        <f t="shared" si="107"/>
        <v>0</v>
      </c>
      <c r="N205" s="11">
        <f t="shared" si="114"/>
        <v>0</v>
      </c>
      <c r="O205" s="11">
        <f t="shared" si="115"/>
        <v>0</v>
      </c>
      <c r="P205" s="11">
        <f t="shared" si="125"/>
        <v>0</v>
      </c>
      <c r="Q205" s="81">
        <f>IF(ISERROR(0.5*(L205+L206)/P205),0,0.5*(L205+L206)/P205)</f>
        <v>0</v>
      </c>
      <c r="R205" s="90">
        <f t="shared" si="102"/>
        <v>0</v>
      </c>
      <c r="S205" s="499">
        <f>(Exposure!BK206-1)*InputData!CH205+1</f>
        <v>1</v>
      </c>
      <c r="T205" s="89">
        <f t="shared" si="126"/>
        <v>0</v>
      </c>
      <c r="U205" s="10">
        <f t="shared" si="116"/>
        <v>0</v>
      </c>
      <c r="V205" s="10">
        <f t="shared" si="117"/>
        <v>0</v>
      </c>
      <c r="W205" s="91">
        <f t="shared" si="118"/>
        <v>0</v>
      </c>
      <c r="X205" s="81">
        <f t="shared" si="119"/>
        <v>0</v>
      </c>
      <c r="Y205" s="81">
        <f t="shared" si="127"/>
        <v>0</v>
      </c>
      <c r="Z205" s="81">
        <f t="shared" si="120"/>
        <v>1</v>
      </c>
      <c r="AA205" s="81">
        <f t="shared" si="121"/>
        <v>1</v>
      </c>
      <c r="AB205" s="82">
        <f t="shared" si="108"/>
        <v>0</v>
      </c>
      <c r="AC205" s="11">
        <f t="shared" si="109"/>
        <v>0</v>
      </c>
      <c r="AD205" s="81">
        <f t="shared" si="110"/>
        <v>0</v>
      </c>
      <c r="AE205" s="11">
        <f t="shared" si="122"/>
        <v>0</v>
      </c>
      <c r="AF205" s="11">
        <f t="shared" si="123"/>
        <v>0</v>
      </c>
      <c r="AG205" s="11">
        <f t="shared" si="128"/>
        <v>0</v>
      </c>
      <c r="AH205" s="81">
        <f>IF(ISERROR(0.5*(AC205+AC206)/AG205),0,0.5*(AC205+AC206)/AG205)</f>
        <v>0</v>
      </c>
      <c r="AI205" s="81">
        <f t="shared" si="104"/>
        <v>0</v>
      </c>
      <c r="AJ205" s="82">
        <f t="shared" si="131"/>
        <v>0</v>
      </c>
      <c r="AK205" s="118">
        <f t="shared" si="129"/>
        <v>0</v>
      </c>
      <c r="AL205" s="118">
        <f t="shared" si="129"/>
        <v>0</v>
      </c>
      <c r="AM205" s="120">
        <f>AK205*InputData!Y205</f>
        <v>0</v>
      </c>
      <c r="AN205" s="123">
        <f>AJ205*LifeTable!G205*InputData!Z205*EXP(-InputData!$BT$5*(B205-InputData!$B$1))</f>
        <v>0</v>
      </c>
      <c r="AO205" s="1026">
        <f>C205*(1-Q205)*LifeTable!G205</f>
        <v>0</v>
      </c>
      <c r="AP205" s="1027">
        <f>R205*LifeTable!G205</f>
        <v>0</v>
      </c>
      <c r="AQ205" s="1026">
        <f>T205*(1-AH205)*LifeTable!P205</f>
        <v>0</v>
      </c>
      <c r="AR205" s="708">
        <f>AI205*LifeTable!P205</f>
        <v>0</v>
      </c>
      <c r="AS205" s="1028">
        <f>(AQ205-AO205)*EXP(-InputData!$BT$6*(B205-InputData!$B$1))</f>
        <v>0</v>
      </c>
      <c r="AT205" s="58">
        <f>(AR205-AP205)*EXP(-InputData!$BT$6*(B205-InputData!$B$1))</f>
        <v>0</v>
      </c>
      <c r="AU205">
        <v>99</v>
      </c>
    </row>
    <row r="206" spans="1:47" ht="13.5" thickBot="1">
      <c r="A206" t="s">
        <v>14</v>
      </c>
      <c r="B206">
        <f t="shared" si="130"/>
        <v>197</v>
      </c>
      <c r="C206" s="578">
        <f>InputData!W206*InputData!CB206</f>
        <v>0</v>
      </c>
      <c r="D206" s="93">
        <v>0</v>
      </c>
      <c r="E206" s="128">
        <f>InputData!X206*InputData!CG206</f>
        <v>0</v>
      </c>
      <c r="F206" s="95">
        <v>0</v>
      </c>
      <c r="G206" s="93">
        <f t="shared" si="111"/>
        <v>0</v>
      </c>
      <c r="H206" s="93">
        <f t="shared" si="124"/>
        <v>0</v>
      </c>
      <c r="I206" s="93">
        <f t="shared" si="112"/>
        <v>1</v>
      </c>
      <c r="J206" s="93">
        <f t="shared" si="113"/>
        <v>1</v>
      </c>
      <c r="K206" s="92">
        <f t="shared" si="105"/>
        <v>0</v>
      </c>
      <c r="L206" s="94">
        <f t="shared" si="106"/>
        <v>0</v>
      </c>
      <c r="M206" s="93">
        <f t="shared" si="107"/>
        <v>0</v>
      </c>
      <c r="N206" s="94">
        <f t="shared" si="114"/>
        <v>0</v>
      </c>
      <c r="O206" s="94">
        <f t="shared" si="115"/>
        <v>0</v>
      </c>
      <c r="P206" s="94"/>
      <c r="Q206" s="93"/>
      <c r="R206" s="95"/>
      <c r="S206" s="500">
        <f>(Exposure!BK207-1)*InputData!CH206+1</f>
        <v>1</v>
      </c>
      <c r="T206" s="96">
        <f t="shared" si="126"/>
        <v>0</v>
      </c>
      <c r="U206" s="97">
        <f t="shared" si="116"/>
        <v>0</v>
      </c>
      <c r="V206" s="97">
        <f t="shared" si="117"/>
        <v>0</v>
      </c>
      <c r="W206" s="98">
        <f t="shared" si="118"/>
        <v>0</v>
      </c>
      <c r="X206" s="93">
        <f t="shared" si="119"/>
        <v>0</v>
      </c>
      <c r="Y206" s="93">
        <f t="shared" si="127"/>
        <v>0</v>
      </c>
      <c r="Z206" s="93">
        <f t="shared" si="120"/>
        <v>1</v>
      </c>
      <c r="AA206" s="93">
        <f t="shared" si="121"/>
        <v>1</v>
      </c>
      <c r="AB206" s="82">
        <f t="shared" si="108"/>
        <v>0</v>
      </c>
      <c r="AC206" s="11">
        <f t="shared" si="109"/>
        <v>0</v>
      </c>
      <c r="AD206" s="81">
        <f t="shared" si="110"/>
        <v>0</v>
      </c>
      <c r="AE206" s="94">
        <f t="shared" si="122"/>
        <v>0</v>
      </c>
      <c r="AF206" s="94">
        <f t="shared" si="123"/>
        <v>0</v>
      </c>
      <c r="AG206" s="94"/>
      <c r="AH206" s="93"/>
      <c r="AI206" s="93"/>
      <c r="AJ206" s="92">
        <f t="shared" si="131"/>
        <v>0</v>
      </c>
      <c r="AK206" s="119">
        <f t="shared" si="129"/>
        <v>0</v>
      </c>
      <c r="AL206" s="119">
        <f t="shared" si="129"/>
        <v>0</v>
      </c>
      <c r="AM206" s="121">
        <f>AK206*InputData!Y206</f>
        <v>0</v>
      </c>
      <c r="AN206" s="124">
        <f>AJ206*LifeTable!G206*InputData!Z206*EXP(-InputData!$BT$5*(B206-InputData!$B$1))</f>
        <v>0</v>
      </c>
      <c r="AO206" s="1029">
        <f>C206*(1-Q206)*LifeTable!G206</f>
        <v>0</v>
      </c>
      <c r="AP206" s="1030">
        <f>R206*LifeTable!G206</f>
        <v>0</v>
      </c>
      <c r="AQ206" s="1029">
        <f>T206*(1-AH206)*LifeTable!P206</f>
        <v>0</v>
      </c>
      <c r="AR206" s="1031">
        <f>AI206*LifeTable!P206</f>
        <v>0</v>
      </c>
      <c r="AS206" s="1032">
        <f>(AQ206-AO206)*EXP(-InputData!$BT$6*(B206-InputData!$B$1))</f>
        <v>0</v>
      </c>
      <c r="AT206" s="61">
        <f>(AR206-AP206)*EXP(-InputData!$BT$6*(B206-InputData!$B$1))</f>
        <v>0</v>
      </c>
      <c r="AU206">
        <v>100</v>
      </c>
    </row>
    <row r="207" spans="1:47">
      <c r="AI207" s="99"/>
      <c r="AJ207" s="9"/>
      <c r="AK207" s="100"/>
      <c r="AL207" s="100">
        <f>SUM(AL5:AL206)</f>
        <v>-1.8854365384723777E-4</v>
      </c>
      <c r="AM207" s="100">
        <f>SUM(AM5:AM206)</f>
        <v>-4.8306575960851392E-4</v>
      </c>
      <c r="AN207" s="141">
        <f>SUM(AN5:AN105)</f>
        <v>-137851.06575161853</v>
      </c>
      <c r="AO207" s="1033">
        <f t="shared" ref="AO207:AT207" si="132">SUM(AO5:AO105)</f>
        <v>65.860639318932385</v>
      </c>
      <c r="AP207" s="1033">
        <f t="shared" si="132"/>
        <v>1.0800070577821281</v>
      </c>
      <c r="AQ207" s="1033">
        <f t="shared" si="132"/>
        <v>60.707116336986687</v>
      </c>
      <c r="AR207" s="1033">
        <f t="shared" si="132"/>
        <v>0.9948707212259742</v>
      </c>
      <c r="AS207" s="56">
        <f t="shared" si="132"/>
        <v>-5.1535229819456951</v>
      </c>
      <c r="AT207" s="56">
        <f t="shared" si="132"/>
        <v>-8.5136336556153963E-2</v>
      </c>
    </row>
    <row r="208" spans="1:47">
      <c r="AI208" s="9"/>
      <c r="AJ208" s="9"/>
      <c r="AK208" s="100"/>
      <c r="AL208" s="100"/>
      <c r="AM208" s="100"/>
      <c r="AN208" s="142">
        <f>SUM(AN106:AN206)</f>
        <v>-401952.78814967448</v>
      </c>
      <c r="AO208" s="246">
        <f t="shared" ref="AO208:AT208" si="133">SUM(AO106:AO206)</f>
        <v>182.35079355521711</v>
      </c>
      <c r="AP208" s="246">
        <f t="shared" si="133"/>
        <v>3.9717497852827517</v>
      </c>
      <c r="AQ208" s="246">
        <f t="shared" si="133"/>
        <v>165.05498239891102</v>
      </c>
      <c r="AR208" s="246">
        <f t="shared" si="133"/>
        <v>3.5908601006695786</v>
      </c>
      <c r="AS208" s="56">
        <f t="shared" si="133"/>
        <v>-17.295811156306069</v>
      </c>
      <c r="AT208" s="56">
        <f t="shared" si="133"/>
        <v>-0.38088968461317296</v>
      </c>
    </row>
    <row r="209" spans="35:46" ht="13.5" thickBot="1">
      <c r="AI209" s="9"/>
      <c r="AJ209" s="9"/>
      <c r="AK209" s="100"/>
      <c r="AL209" s="100"/>
      <c r="AM209" s="100"/>
      <c r="AN209" s="143">
        <f>SUM(AN207:AN208)</f>
        <v>-539803.85390129301</v>
      </c>
      <c r="AO209" s="1034">
        <f t="shared" ref="AO209:AT209" si="134">SUM(AO207:AO208)</f>
        <v>248.21143287414949</v>
      </c>
      <c r="AP209" s="1034">
        <f t="shared" si="134"/>
        <v>5.0517568430648794</v>
      </c>
      <c r="AQ209" s="1034">
        <f t="shared" si="134"/>
        <v>225.76209873589772</v>
      </c>
      <c r="AR209" s="1034">
        <f t="shared" si="134"/>
        <v>4.5857308218955524</v>
      </c>
      <c r="AS209" s="1034">
        <f t="shared" si="134"/>
        <v>-22.449334138251764</v>
      </c>
      <c r="AT209" s="1034">
        <f t="shared" si="134"/>
        <v>-0.4660260211693269</v>
      </c>
    </row>
    <row r="210" spans="35:46" ht="13.5" thickTop="1"/>
  </sheetData>
  <mergeCells count="3">
    <mergeCell ref="AO2:AP2"/>
    <mergeCell ref="AQ2:AR2"/>
    <mergeCell ref="AS2:AT2"/>
  </mergeCells>
  <phoneticPr fontId="6" type="noConversion"/>
  <pageMargins left="0.24" right="0.17" top="0.27" bottom="0.23" header="0.18" footer="0.21"/>
  <pageSetup paperSize="9" orientation="landscape" horizontalDpi="1200" verticalDpi="1200"/>
  <headerFooter alignWithMargins="0"/>
  <legacy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3:H14"/>
  <sheetViews>
    <sheetView workbookViewId="0">
      <selection activeCell="H12" sqref="H12"/>
    </sheetView>
  </sheetViews>
  <sheetFormatPr defaultRowHeight="12.75"/>
  <cols>
    <col min="2" max="2" width="17" customWidth="1"/>
    <col min="4" max="4" width="22.7109375" customWidth="1"/>
    <col min="5" max="5" width="36.140625" customWidth="1"/>
  </cols>
  <sheetData>
    <row r="3" spans="2:8" ht="13.5" thickBot="1"/>
    <row r="4" spans="2:8" ht="17.25">
      <c r="B4" s="1196"/>
      <c r="C4" s="1198" t="s">
        <v>613</v>
      </c>
      <c r="D4" s="1198" t="s">
        <v>614</v>
      </c>
      <c r="E4" s="1148" t="s">
        <v>620</v>
      </c>
    </row>
    <row r="5" spans="2:8" ht="15.75" thickBot="1">
      <c r="B5" s="1197"/>
      <c r="C5" s="1199"/>
      <c r="D5" s="1199"/>
      <c r="E5" s="1149" t="s">
        <v>615</v>
      </c>
    </row>
    <row r="6" spans="2:8" ht="15.75" thickBot="1">
      <c r="B6" s="1200" t="s">
        <v>616</v>
      </c>
      <c r="C6" s="1200"/>
      <c r="D6" s="1200"/>
      <c r="E6" s="1200"/>
    </row>
    <row r="7" spans="2:8" ht="15">
      <c r="B7" s="1150" t="s">
        <v>617</v>
      </c>
      <c r="C7" s="1151">
        <v>30</v>
      </c>
      <c r="D7" s="1152">
        <v>140398</v>
      </c>
      <c r="E7" s="1152">
        <v>3565058</v>
      </c>
    </row>
    <row r="8" spans="2:8" ht="15.75" thickBot="1">
      <c r="B8" s="1153" t="s">
        <v>618</v>
      </c>
      <c r="C8" s="1154">
        <v>1661</v>
      </c>
      <c r="D8" s="1154">
        <v>4257072</v>
      </c>
      <c r="E8" s="1154">
        <v>104171460</v>
      </c>
    </row>
    <row r="9" spans="2:8" ht="15.75" thickBot="1">
      <c r="B9" s="1155"/>
      <c r="C9" s="1201" t="s">
        <v>619</v>
      </c>
      <c r="D9" s="1201"/>
      <c r="E9" s="1201"/>
    </row>
    <row r="10" spans="2:8" ht="15">
      <c r="B10" s="1156" t="s">
        <v>617</v>
      </c>
      <c r="C10" s="1151">
        <v>42</v>
      </c>
      <c r="D10" s="1152">
        <v>183978</v>
      </c>
      <c r="E10" s="1152">
        <v>5036393</v>
      </c>
      <c r="F10">
        <f>(C10-C7)/C10</f>
        <v>0.2857142857142857</v>
      </c>
      <c r="G10">
        <f t="shared" ref="G10:H10" si="0">(D10-D7)/D10</f>
        <v>0.23687614823511507</v>
      </c>
      <c r="H10">
        <f t="shared" si="0"/>
        <v>0.2921406252450911</v>
      </c>
    </row>
    <row r="11" spans="2:8" ht="15.75" thickBot="1">
      <c r="B11" s="1153" t="s">
        <v>618</v>
      </c>
      <c r="C11" s="1154">
        <v>2355</v>
      </c>
      <c r="D11" s="1154">
        <v>5537775</v>
      </c>
      <c r="E11" s="1154">
        <v>147033054</v>
      </c>
      <c r="F11">
        <f>(C11-C8)/C11</f>
        <v>0.29469214437367303</v>
      </c>
      <c r="G11">
        <f t="shared" ref="G11:H11" si="1">(D11-D8)/D11</f>
        <v>0.23126670910248248</v>
      </c>
      <c r="H11">
        <f t="shared" si="1"/>
        <v>0.29150992129973713</v>
      </c>
    </row>
    <row r="12" spans="2:8" ht="15.75" thickBot="1">
      <c r="B12" s="1195" t="s">
        <v>621</v>
      </c>
      <c r="C12" s="1195"/>
      <c r="D12" s="1195"/>
      <c r="E12" s="1195"/>
    </row>
    <row r="13" spans="2:8" ht="15">
      <c r="B13" s="1156" t="s">
        <v>617</v>
      </c>
      <c r="C13" s="1151">
        <v>36</v>
      </c>
      <c r="D13" s="1152">
        <v>347674</v>
      </c>
      <c r="E13" s="1152">
        <v>4368193</v>
      </c>
    </row>
    <row r="14" spans="2:8" ht="15.75" thickBot="1">
      <c r="B14" s="1153" t="s">
        <v>618</v>
      </c>
      <c r="C14" s="1154">
        <v>2035</v>
      </c>
      <c r="D14" s="1154">
        <v>5281754</v>
      </c>
      <c r="E14" s="1154">
        <v>127656954</v>
      </c>
    </row>
  </sheetData>
  <mergeCells count="6">
    <mergeCell ref="B12:E12"/>
    <mergeCell ref="B4:B5"/>
    <mergeCell ref="C4:C5"/>
    <mergeCell ref="D4:D5"/>
    <mergeCell ref="B6:E6"/>
    <mergeCell ref="C9:E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 </vt:lpstr>
      <vt:lpstr>Scenarios</vt:lpstr>
      <vt:lpstr>RQ1</vt:lpstr>
      <vt:lpstr>RQ2</vt:lpstr>
      <vt:lpstr>Run model</vt:lpstr>
      <vt:lpstr>OutputData</vt:lpstr>
      <vt:lpstr>InputData</vt:lpstr>
      <vt:lpstr>RRinputs</vt:lpstr>
      <vt:lpstr>Exposure</vt:lpstr>
      <vt:lpstr>LifeTable</vt:lpstr>
      <vt:lpstr>IHD</vt:lpstr>
      <vt:lpstr>IStroke</vt:lpstr>
      <vt:lpstr>Diabetes</vt:lpstr>
      <vt:lpstr>BreastCan</vt:lpstr>
      <vt:lpstr>ColonCan</vt:lpstr>
      <vt:lpstr>PrelimResults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Physical activity model</dc:title>
  <dc:creator>Linda Cobiac, Lennert Veerman</dc:creator>
  <cp:lastModifiedBy>Ali Abbas</cp:lastModifiedBy>
  <cp:lastPrinted>2009-12-08T06:04:45Z</cp:lastPrinted>
  <dcterms:created xsi:type="dcterms:W3CDTF">2007-07-29T02:30:08Z</dcterms:created>
  <dcterms:modified xsi:type="dcterms:W3CDTF">2018-02-08T12:16:18Z</dcterms:modified>
</cp:coreProperties>
</file>